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aveExternalLinkValues="0" codeName="ThisWorkbook" defaultThemeVersion="166925"/>
  <mc:AlternateContent xmlns:mc="http://schemas.openxmlformats.org/markup-compatibility/2006">
    <mc:Choice Requires="x15">
      <x15ac:absPath xmlns:x15ac="http://schemas.microsoft.com/office/spreadsheetml/2010/11/ac" url="C:\Users\User\Documents\"/>
    </mc:Choice>
  </mc:AlternateContent>
  <xr:revisionPtr revIDLastSave="0" documentId="13_ncr:1_{1250A01C-977A-4E20-B673-639DFC8BBD0C}" xr6:coauthVersionLast="47" xr6:coauthVersionMax="47" xr10:uidLastSave="{00000000-0000-0000-0000-000000000000}"/>
  <bookViews>
    <workbookView xWindow="3075" yWindow="3075" windowWidth="21600" windowHeight="11295" xr2:uid="{86CDFB71-9EE8-4E4E-B423-72F3B180E482}"/>
  </bookViews>
  <sheets>
    <sheet name="FollowUp" sheetId="2" r:id="rId1"/>
    <sheet name="database" sheetId="3" r:id="rId2"/>
    <sheet name="Archive" sheetId="5" r:id="rId3"/>
    <sheet name="Data" sheetId="1" r:id="rId4"/>
    <sheet name="Screenshots" sheetId="6" state="hidden" r:id="rId5"/>
  </sheets>
  <definedNames>
    <definedName name="_xlnm._FilterDatabase" localSheetId="1" hidden="1">database!$AA$7:$BB$3350</definedName>
    <definedName name="_xlnm.Criteria" localSheetId="1">database!$AQ$12:$AQ$23</definedName>
    <definedName name="Erase">FollowUp!$AB$6</definedName>
    <definedName name="MonthFilter">database!$AQ$12:$AQ$23</definedName>
    <definedName name="_xlnm.Print_Area" localSheetId="0">FollowUp!$AA:$AL</definedName>
    <definedName name="_xlnm.Print_Titles" localSheetId="0">FollowUp!$1:$4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1" i="1" l="1"/>
  <c r="K10" i="1"/>
  <c r="K11" i="1" s="1"/>
  <c r="P20" i="1"/>
  <c r="H3008" i="3"/>
  <c r="H3007" i="3"/>
  <c r="H3006" i="3"/>
  <c r="H3005" i="3"/>
  <c r="H3004" i="3"/>
  <c r="H3003" i="3"/>
  <c r="H3002" i="3"/>
  <c r="H3001" i="3"/>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G3008" i="3"/>
  <c r="G3007" i="3"/>
  <c r="G3006" i="3"/>
  <c r="G3005" i="3"/>
  <c r="G3004" i="3"/>
  <c r="G3003" i="3"/>
  <c r="G3002" i="3"/>
  <c r="G3001" i="3"/>
  <c r="G3000" i="3"/>
  <c r="G2999" i="3"/>
  <c r="G2998" i="3"/>
  <c r="G2997" i="3"/>
  <c r="G2996" i="3"/>
  <c r="G2995" i="3"/>
  <c r="G2994" i="3"/>
  <c r="G2993" i="3"/>
  <c r="G2992" i="3"/>
  <c r="G2991" i="3"/>
  <c r="G2990" i="3"/>
  <c r="G2989" i="3"/>
  <c r="G2988" i="3"/>
  <c r="G2987" i="3"/>
  <c r="G2986" i="3"/>
  <c r="G2985" i="3"/>
  <c r="G2984" i="3"/>
  <c r="G2983" i="3"/>
  <c r="G2982" i="3"/>
  <c r="G2981" i="3"/>
  <c r="G2980" i="3"/>
  <c r="G2979" i="3"/>
  <c r="G2978" i="3"/>
  <c r="G2977" i="3"/>
  <c r="G2976" i="3"/>
  <c r="G2975" i="3"/>
  <c r="G2974" i="3"/>
  <c r="G2973" i="3"/>
  <c r="G2972" i="3"/>
  <c r="G2971" i="3"/>
  <c r="G2970" i="3"/>
  <c r="G2969" i="3"/>
  <c r="G2968" i="3"/>
  <c r="G2967" i="3"/>
  <c r="G2966" i="3"/>
  <c r="G2965" i="3"/>
  <c r="G2964" i="3"/>
  <c r="G2963" i="3"/>
  <c r="G2962" i="3"/>
  <c r="G2961" i="3"/>
  <c r="G2960" i="3"/>
  <c r="G2959" i="3"/>
  <c r="G2958" i="3"/>
  <c r="G2957" i="3"/>
  <c r="G2956" i="3"/>
  <c r="G2955" i="3"/>
  <c r="G2954" i="3"/>
  <c r="G2953" i="3"/>
  <c r="G2952" i="3"/>
  <c r="G2951" i="3"/>
  <c r="G2950" i="3"/>
  <c r="G2949" i="3"/>
  <c r="G2948" i="3"/>
  <c r="G2947" i="3"/>
  <c r="G2946" i="3"/>
  <c r="G2945" i="3"/>
  <c r="G2944" i="3"/>
  <c r="G2943" i="3"/>
  <c r="G2942" i="3"/>
  <c r="G2941" i="3"/>
  <c r="G2940" i="3"/>
  <c r="G2939" i="3"/>
  <c r="G2938" i="3"/>
  <c r="G2937" i="3"/>
  <c r="G2936" i="3"/>
  <c r="G2935" i="3"/>
  <c r="G2934" i="3"/>
  <c r="G2933" i="3"/>
  <c r="G2932" i="3"/>
  <c r="G2931" i="3"/>
  <c r="G2930" i="3"/>
  <c r="G2929" i="3"/>
  <c r="G2928" i="3"/>
  <c r="G2927" i="3"/>
  <c r="G2926" i="3"/>
  <c r="G2925" i="3"/>
  <c r="G2924" i="3"/>
  <c r="G2923" i="3"/>
  <c r="G2922" i="3"/>
  <c r="G2921" i="3"/>
  <c r="G2920" i="3"/>
  <c r="G2919" i="3"/>
  <c r="G2918" i="3"/>
  <c r="G2917" i="3"/>
  <c r="G2916" i="3"/>
  <c r="G2915" i="3"/>
  <c r="G2914" i="3"/>
  <c r="G2913" i="3"/>
  <c r="G2912" i="3"/>
  <c r="G2911" i="3"/>
  <c r="G2910" i="3"/>
  <c r="G2909" i="3"/>
  <c r="G2908" i="3"/>
  <c r="G2907" i="3"/>
  <c r="G2906" i="3"/>
  <c r="G2905" i="3"/>
  <c r="G2904" i="3"/>
  <c r="G2903" i="3"/>
  <c r="G2902" i="3"/>
  <c r="G2901" i="3"/>
  <c r="G2900" i="3"/>
  <c r="G2899" i="3"/>
  <c r="G2898" i="3"/>
  <c r="G2897" i="3"/>
  <c r="G2896" i="3"/>
  <c r="G2895" i="3"/>
  <c r="G2894" i="3"/>
  <c r="G2893" i="3"/>
  <c r="G2892" i="3"/>
  <c r="G2891" i="3"/>
  <c r="G2890" i="3"/>
  <c r="G2889" i="3"/>
  <c r="G2888" i="3"/>
  <c r="G2887" i="3"/>
  <c r="G2886" i="3"/>
  <c r="G2885" i="3"/>
  <c r="G2884" i="3"/>
  <c r="G2883" i="3"/>
  <c r="G2882" i="3"/>
  <c r="G2881" i="3"/>
  <c r="G2880" i="3"/>
  <c r="G2879" i="3"/>
  <c r="G2878" i="3"/>
  <c r="G2877" i="3"/>
  <c r="G2876" i="3"/>
  <c r="G2875" i="3"/>
  <c r="G2874" i="3"/>
  <c r="G2873" i="3"/>
  <c r="G2872" i="3"/>
  <c r="G2871" i="3"/>
  <c r="G2870" i="3"/>
  <c r="G2869" i="3"/>
  <c r="G2868" i="3"/>
  <c r="G2867" i="3"/>
  <c r="G2866" i="3"/>
  <c r="G2865" i="3"/>
  <c r="G2864" i="3"/>
  <c r="G2863" i="3"/>
  <c r="G2862" i="3"/>
  <c r="G2861" i="3"/>
  <c r="G2860" i="3"/>
  <c r="G2859" i="3"/>
  <c r="G2858" i="3"/>
  <c r="G2857" i="3"/>
  <c r="G2856" i="3"/>
  <c r="G2855" i="3"/>
  <c r="G2854" i="3"/>
  <c r="G2853" i="3"/>
  <c r="G2852" i="3"/>
  <c r="G2851" i="3"/>
  <c r="G2850" i="3"/>
  <c r="G2849" i="3"/>
  <c r="G2848" i="3"/>
  <c r="G2847" i="3"/>
  <c r="G2846" i="3"/>
  <c r="G2845" i="3"/>
  <c r="G2844" i="3"/>
  <c r="G2843" i="3"/>
  <c r="G2842" i="3"/>
  <c r="G2841" i="3"/>
  <c r="G2840" i="3"/>
  <c r="G2839" i="3"/>
  <c r="G2838" i="3"/>
  <c r="G2837" i="3"/>
  <c r="G2836" i="3"/>
  <c r="G2835" i="3"/>
  <c r="G2834" i="3"/>
  <c r="G2833" i="3"/>
  <c r="G2832" i="3"/>
  <c r="G2831" i="3"/>
  <c r="G2830" i="3"/>
  <c r="G2829" i="3"/>
  <c r="G2828" i="3"/>
  <c r="G2827" i="3"/>
  <c r="G2826" i="3"/>
  <c r="G2825" i="3"/>
  <c r="G2824" i="3"/>
  <c r="G2823" i="3"/>
  <c r="G2822" i="3"/>
  <c r="G2821" i="3"/>
  <c r="G2820" i="3"/>
  <c r="G2819" i="3"/>
  <c r="G2818" i="3"/>
  <c r="G2817" i="3"/>
  <c r="G2816" i="3"/>
  <c r="G2815" i="3"/>
  <c r="G2814" i="3"/>
  <c r="G2813" i="3"/>
  <c r="G2812" i="3"/>
  <c r="G2811" i="3"/>
  <c r="G2810" i="3"/>
  <c r="G2809" i="3"/>
  <c r="G2808" i="3"/>
  <c r="G2807" i="3"/>
  <c r="G2806" i="3"/>
  <c r="G2805" i="3"/>
  <c r="G2804" i="3"/>
  <c r="G2803" i="3"/>
  <c r="G2802" i="3"/>
  <c r="G2801" i="3"/>
  <c r="G2800" i="3"/>
  <c r="G2799" i="3"/>
  <c r="G2798" i="3"/>
  <c r="G2797" i="3"/>
  <c r="G2796" i="3"/>
  <c r="G2795" i="3"/>
  <c r="G2794" i="3"/>
  <c r="G2793" i="3"/>
  <c r="G2792" i="3"/>
  <c r="G2791" i="3"/>
  <c r="G2790" i="3"/>
  <c r="G2789" i="3"/>
  <c r="G2788" i="3"/>
  <c r="G2787" i="3"/>
  <c r="G2786" i="3"/>
  <c r="G2785" i="3"/>
  <c r="G2784" i="3"/>
  <c r="G2783" i="3"/>
  <c r="G2782" i="3"/>
  <c r="G2781" i="3"/>
  <c r="G2780" i="3"/>
  <c r="G2779" i="3"/>
  <c r="G2778" i="3"/>
  <c r="G2777" i="3"/>
  <c r="G2776" i="3"/>
  <c r="G2775" i="3"/>
  <c r="G2774" i="3"/>
  <c r="G2773" i="3"/>
  <c r="G2772" i="3"/>
  <c r="G2771" i="3"/>
  <c r="G2770" i="3"/>
  <c r="G2769" i="3"/>
  <c r="G2768" i="3"/>
  <c r="G2767" i="3"/>
  <c r="G2766" i="3"/>
  <c r="G2765" i="3"/>
  <c r="G2764" i="3"/>
  <c r="G2763" i="3"/>
  <c r="G2762" i="3"/>
  <c r="G2761" i="3"/>
  <c r="G2760" i="3"/>
  <c r="G2759" i="3"/>
  <c r="G2758" i="3"/>
  <c r="G2757" i="3"/>
  <c r="G2756" i="3"/>
  <c r="G2755" i="3"/>
  <c r="G2754" i="3"/>
  <c r="G2753" i="3"/>
  <c r="G2752" i="3"/>
  <c r="G2751" i="3"/>
  <c r="G2750" i="3"/>
  <c r="G2749" i="3"/>
  <c r="G2748" i="3"/>
  <c r="G2747" i="3"/>
  <c r="G2746" i="3"/>
  <c r="G2745" i="3"/>
  <c r="G2744" i="3"/>
  <c r="G2743" i="3"/>
  <c r="G2742" i="3"/>
  <c r="G2741" i="3"/>
  <c r="G2740" i="3"/>
  <c r="G2739" i="3"/>
  <c r="G2738" i="3"/>
  <c r="G2737" i="3"/>
  <c r="G2736" i="3"/>
  <c r="G2735" i="3"/>
  <c r="G2734" i="3"/>
  <c r="G2733" i="3"/>
  <c r="G2732" i="3"/>
  <c r="G2731" i="3"/>
  <c r="G2730" i="3"/>
  <c r="G2729" i="3"/>
  <c r="G2728" i="3"/>
  <c r="G2727" i="3"/>
  <c r="G2726" i="3"/>
  <c r="G2725" i="3"/>
  <c r="G2724" i="3"/>
  <c r="G2723" i="3"/>
  <c r="G2722" i="3"/>
  <c r="G2721" i="3"/>
  <c r="G2720" i="3"/>
  <c r="G2719" i="3"/>
  <c r="G2718" i="3"/>
  <c r="G2717" i="3"/>
  <c r="G2716" i="3"/>
  <c r="G2715" i="3"/>
  <c r="G2714" i="3"/>
  <c r="G2713" i="3"/>
  <c r="G2712" i="3"/>
  <c r="G2711" i="3"/>
  <c r="G2710" i="3"/>
  <c r="G2709" i="3"/>
  <c r="G2708" i="3"/>
  <c r="G2707" i="3"/>
  <c r="G2706" i="3"/>
  <c r="G2705" i="3"/>
  <c r="G2704" i="3"/>
  <c r="G2703" i="3"/>
  <c r="G2702" i="3"/>
  <c r="G2701" i="3"/>
  <c r="G2700" i="3"/>
  <c r="G2699" i="3"/>
  <c r="G2698" i="3"/>
  <c r="G2697" i="3"/>
  <c r="G2696" i="3"/>
  <c r="G2695" i="3"/>
  <c r="G2694" i="3"/>
  <c r="G2693" i="3"/>
  <c r="G2692" i="3"/>
  <c r="G2691" i="3"/>
  <c r="G2690" i="3"/>
  <c r="G2689" i="3"/>
  <c r="G2688" i="3"/>
  <c r="G2687" i="3"/>
  <c r="G2686" i="3"/>
  <c r="G2685" i="3"/>
  <c r="G2684" i="3"/>
  <c r="G2683" i="3"/>
  <c r="G2682" i="3"/>
  <c r="G2681" i="3"/>
  <c r="G2680" i="3"/>
  <c r="G2679" i="3"/>
  <c r="G2678" i="3"/>
  <c r="G2677" i="3"/>
  <c r="G2676" i="3"/>
  <c r="G2675" i="3"/>
  <c r="G2674" i="3"/>
  <c r="G2673" i="3"/>
  <c r="G2672" i="3"/>
  <c r="G2671" i="3"/>
  <c r="G2670" i="3"/>
  <c r="G2669" i="3"/>
  <c r="G2668" i="3"/>
  <c r="G2667" i="3"/>
  <c r="G2666" i="3"/>
  <c r="G2665" i="3"/>
  <c r="G2664" i="3"/>
  <c r="G2663" i="3"/>
  <c r="G2662" i="3"/>
  <c r="G2661" i="3"/>
  <c r="G2660" i="3"/>
  <c r="G2659" i="3"/>
  <c r="G2658" i="3"/>
  <c r="G2657" i="3"/>
  <c r="G2656" i="3"/>
  <c r="G2655" i="3"/>
  <c r="G2654" i="3"/>
  <c r="G2653" i="3"/>
  <c r="G2652" i="3"/>
  <c r="G2651" i="3"/>
  <c r="G2650" i="3"/>
  <c r="G2649" i="3"/>
  <c r="G2648" i="3"/>
  <c r="G2647" i="3"/>
  <c r="G2646" i="3"/>
  <c r="G2645" i="3"/>
  <c r="G2644" i="3"/>
  <c r="G2643" i="3"/>
  <c r="G2642" i="3"/>
  <c r="G2641" i="3"/>
  <c r="G2640" i="3"/>
  <c r="G2639" i="3"/>
  <c r="G2638" i="3"/>
  <c r="G2637" i="3"/>
  <c r="G2636" i="3"/>
  <c r="G2635" i="3"/>
  <c r="G2634" i="3"/>
  <c r="G2633" i="3"/>
  <c r="G2632" i="3"/>
  <c r="G2631" i="3"/>
  <c r="G2630" i="3"/>
  <c r="G2629" i="3"/>
  <c r="G2628" i="3"/>
  <c r="G2627" i="3"/>
  <c r="G2626" i="3"/>
  <c r="G2625" i="3"/>
  <c r="G2624" i="3"/>
  <c r="G2623" i="3"/>
  <c r="G2622" i="3"/>
  <c r="G2621" i="3"/>
  <c r="G2620" i="3"/>
  <c r="G2619" i="3"/>
  <c r="G2618" i="3"/>
  <c r="G2617" i="3"/>
  <c r="G2616" i="3"/>
  <c r="G2615" i="3"/>
  <c r="G2614" i="3"/>
  <c r="G2613" i="3"/>
  <c r="G2612" i="3"/>
  <c r="G2611" i="3"/>
  <c r="G2610" i="3"/>
  <c r="G2609" i="3"/>
  <c r="G2608" i="3"/>
  <c r="G2607" i="3"/>
  <c r="G2606" i="3"/>
  <c r="G2605" i="3"/>
  <c r="G2604" i="3"/>
  <c r="G2603" i="3"/>
  <c r="G2602" i="3"/>
  <c r="G2601" i="3"/>
  <c r="G2600" i="3"/>
  <c r="G2599" i="3"/>
  <c r="G2598" i="3"/>
  <c r="G2597" i="3"/>
  <c r="G2596" i="3"/>
  <c r="G2595" i="3"/>
  <c r="G2594" i="3"/>
  <c r="G2593" i="3"/>
  <c r="G2592" i="3"/>
  <c r="G2591" i="3"/>
  <c r="G2590" i="3"/>
  <c r="G2589" i="3"/>
  <c r="G2588" i="3"/>
  <c r="G2587" i="3"/>
  <c r="G2586" i="3"/>
  <c r="G2585" i="3"/>
  <c r="G2584" i="3"/>
  <c r="G2583" i="3"/>
  <c r="G2582" i="3"/>
  <c r="G2581" i="3"/>
  <c r="G2580" i="3"/>
  <c r="G2579" i="3"/>
  <c r="G2578" i="3"/>
  <c r="G2577" i="3"/>
  <c r="G2576" i="3"/>
  <c r="G2575" i="3"/>
  <c r="G2574" i="3"/>
  <c r="G2573" i="3"/>
  <c r="G2572" i="3"/>
  <c r="G2571" i="3"/>
  <c r="G2570" i="3"/>
  <c r="G2569" i="3"/>
  <c r="G2568" i="3"/>
  <c r="G2567" i="3"/>
  <c r="G2566" i="3"/>
  <c r="G2565" i="3"/>
  <c r="G2564" i="3"/>
  <c r="G2563" i="3"/>
  <c r="G2562" i="3"/>
  <c r="G2561" i="3"/>
  <c r="G2560" i="3"/>
  <c r="G2559" i="3"/>
  <c r="G2558" i="3"/>
  <c r="G2557" i="3"/>
  <c r="G2556" i="3"/>
  <c r="G2555" i="3"/>
  <c r="G2554" i="3"/>
  <c r="G2553" i="3"/>
  <c r="G2552" i="3"/>
  <c r="G2551" i="3"/>
  <c r="G2550" i="3"/>
  <c r="G2549" i="3"/>
  <c r="G2548" i="3"/>
  <c r="G2547" i="3"/>
  <c r="G2546" i="3"/>
  <c r="G2545" i="3"/>
  <c r="G2544" i="3"/>
  <c r="G2543" i="3"/>
  <c r="G2542" i="3"/>
  <c r="G2541" i="3"/>
  <c r="G2540" i="3"/>
  <c r="G2539" i="3"/>
  <c r="G2538" i="3"/>
  <c r="G2537" i="3"/>
  <c r="G2536" i="3"/>
  <c r="G2535" i="3"/>
  <c r="G2534" i="3"/>
  <c r="G2533" i="3"/>
  <c r="G2532" i="3"/>
  <c r="G2531" i="3"/>
  <c r="G2530" i="3"/>
  <c r="G2529" i="3"/>
  <c r="G2528" i="3"/>
  <c r="G2527" i="3"/>
  <c r="G2526" i="3"/>
  <c r="G2525" i="3"/>
  <c r="G2524" i="3"/>
  <c r="G2523" i="3"/>
  <c r="G2522" i="3"/>
  <c r="G2521" i="3"/>
  <c r="G2520" i="3"/>
  <c r="G2519" i="3"/>
  <c r="G2518" i="3"/>
  <c r="G2517" i="3"/>
  <c r="G2516" i="3"/>
  <c r="G2515" i="3"/>
  <c r="G2514" i="3"/>
  <c r="G2513" i="3"/>
  <c r="G2512" i="3"/>
  <c r="G2511" i="3"/>
  <c r="G2510" i="3"/>
  <c r="G2509" i="3"/>
  <c r="G2508" i="3"/>
  <c r="G2507" i="3"/>
  <c r="G2506" i="3"/>
  <c r="G2505" i="3"/>
  <c r="G2504" i="3"/>
  <c r="G2503" i="3"/>
  <c r="G2502" i="3"/>
  <c r="G2501" i="3"/>
  <c r="G2500" i="3"/>
  <c r="G2499" i="3"/>
  <c r="G2498" i="3"/>
  <c r="G2497" i="3"/>
  <c r="G2496" i="3"/>
  <c r="G2495" i="3"/>
  <c r="G2494" i="3"/>
  <c r="G2493" i="3"/>
  <c r="G2492" i="3"/>
  <c r="G2491" i="3"/>
  <c r="G2490" i="3"/>
  <c r="G2489" i="3"/>
  <c r="G2488" i="3"/>
  <c r="G2487" i="3"/>
  <c r="G2486" i="3"/>
  <c r="G2485" i="3"/>
  <c r="G2484" i="3"/>
  <c r="G2483" i="3"/>
  <c r="G2482" i="3"/>
  <c r="G2481" i="3"/>
  <c r="G2480" i="3"/>
  <c r="G2479" i="3"/>
  <c r="G2478" i="3"/>
  <c r="G2477" i="3"/>
  <c r="G2476" i="3"/>
  <c r="G2475" i="3"/>
  <c r="G2474" i="3"/>
  <c r="G2473" i="3"/>
  <c r="G2472" i="3"/>
  <c r="G2471" i="3"/>
  <c r="G2470" i="3"/>
  <c r="G2469" i="3"/>
  <c r="G2468" i="3"/>
  <c r="G2467" i="3"/>
  <c r="G2466" i="3"/>
  <c r="G2465" i="3"/>
  <c r="G2464" i="3"/>
  <c r="G2463" i="3"/>
  <c r="G2462" i="3"/>
  <c r="G2461" i="3"/>
  <c r="G2460" i="3"/>
  <c r="G2459" i="3"/>
  <c r="G2458" i="3"/>
  <c r="G2457" i="3"/>
  <c r="G2456" i="3"/>
  <c r="G2455" i="3"/>
  <c r="G2454" i="3"/>
  <c r="G2453" i="3"/>
  <c r="G2452" i="3"/>
  <c r="G2451" i="3"/>
  <c r="G2450" i="3"/>
  <c r="G2449" i="3"/>
  <c r="G2448" i="3"/>
  <c r="G2447" i="3"/>
  <c r="G2446" i="3"/>
  <c r="G2445" i="3"/>
  <c r="G2444" i="3"/>
  <c r="G2443" i="3"/>
  <c r="G2442" i="3"/>
  <c r="G2441" i="3"/>
  <c r="G2440" i="3"/>
  <c r="G2439" i="3"/>
  <c r="G2438" i="3"/>
  <c r="G2437" i="3"/>
  <c r="G2436" i="3"/>
  <c r="G2435" i="3"/>
  <c r="G2434" i="3"/>
  <c r="G2433" i="3"/>
  <c r="G2432" i="3"/>
  <c r="G2431" i="3"/>
  <c r="G2430" i="3"/>
  <c r="G2429" i="3"/>
  <c r="G2428" i="3"/>
  <c r="G2427" i="3"/>
  <c r="G2426" i="3"/>
  <c r="G2425" i="3"/>
  <c r="G2424" i="3"/>
  <c r="G2423" i="3"/>
  <c r="G2422" i="3"/>
  <c r="G2421" i="3"/>
  <c r="G2420" i="3"/>
  <c r="G2419" i="3"/>
  <c r="G2418" i="3"/>
  <c r="G2417" i="3"/>
  <c r="G2416" i="3"/>
  <c r="G2415" i="3"/>
  <c r="G2414" i="3"/>
  <c r="G2413" i="3"/>
  <c r="G2412" i="3"/>
  <c r="G2411" i="3"/>
  <c r="G2410" i="3"/>
  <c r="G2409" i="3"/>
  <c r="G2408" i="3"/>
  <c r="G2407" i="3"/>
  <c r="G2406" i="3"/>
  <c r="G2405" i="3"/>
  <c r="G2404" i="3"/>
  <c r="G2403" i="3"/>
  <c r="G2402" i="3"/>
  <c r="G2401" i="3"/>
  <c r="G2400" i="3"/>
  <c r="G2399" i="3"/>
  <c r="G2398" i="3"/>
  <c r="G2397" i="3"/>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19" i="3"/>
  <c r="G17" i="3"/>
  <c r="G16" i="3"/>
  <c r="G15" i="3"/>
  <c r="G14" i="3"/>
  <c r="G13" i="3"/>
  <c r="G12" i="3"/>
  <c r="G11" i="3"/>
  <c r="G10" i="3"/>
  <c r="G9" i="3"/>
  <c r="G8" i="3"/>
  <c r="G20" i="3" s="1"/>
  <c r="P19" i="1"/>
  <c r="P18" i="1"/>
  <c r="AX18" i="3"/>
  <c r="AX19" i="3" s="1"/>
  <c r="P17" i="1"/>
  <c r="AM3009" i="3"/>
  <c r="AA3" i="3"/>
  <c r="P7" i="1"/>
  <c r="P8" i="1" s="1"/>
  <c r="P9" i="1" s="1"/>
  <c r="P10" i="1" s="1"/>
  <c r="P11" i="1" s="1"/>
  <c r="P12" i="1" s="1"/>
  <c r="P13" i="1" s="1"/>
  <c r="P14" i="1" s="1"/>
  <c r="P15" i="1" s="1"/>
  <c r="P16" i="1" s="1"/>
  <c r="B5" i="1" a="1"/>
  <c r="B5" i="1" s="1"/>
  <c r="AT13" i="3"/>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A6" i="2" a="1"/>
  <c r="AD3" i="3" a="1"/>
  <c r="X8" i="3" a="1"/>
  <c r="BF6" i="2" a="1"/>
  <c r="K12" i="1" l="1"/>
  <c r="L11" i="1"/>
  <c r="L10" i="1"/>
  <c r="G18" i="3"/>
  <c r="G21" i="3"/>
  <c r="G22" i="3" s="1"/>
  <c r="AD3" i="3"/>
  <c r="X8" i="3"/>
  <c r="AA6" i="2"/>
  <c r="BF6" i="2"/>
  <c r="B3" i="3"/>
  <c r="BD6" i="2"/>
  <c r="E3" i="3"/>
  <c r="D3" i="3"/>
  <c r="F33" i="3"/>
  <c r="F34" i="3"/>
  <c r="F36" i="3"/>
  <c r="F37" i="3"/>
  <c r="F39" i="3"/>
  <c r="F41" i="3"/>
  <c r="F42" i="3"/>
  <c r="F53" i="3"/>
  <c r="F57" i="3"/>
  <c r="F58" i="3"/>
  <c r="F62" i="3"/>
  <c r="F63" i="3"/>
  <c r="F66" i="3"/>
  <c r="F67" i="3"/>
  <c r="F74" i="3"/>
  <c r="F92" i="3"/>
  <c r="F94" i="3"/>
  <c r="F97" i="3"/>
  <c r="F98" i="3"/>
  <c r="F99" i="3"/>
  <c r="F100"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F2778" i="3"/>
  <c r="F2779" i="3"/>
  <c r="F2780" i="3"/>
  <c r="F2781" i="3"/>
  <c r="F2782" i="3"/>
  <c r="F2783" i="3"/>
  <c r="F2784" i="3"/>
  <c r="F2785" i="3"/>
  <c r="F2786" i="3"/>
  <c r="F2787" i="3"/>
  <c r="F2788" i="3"/>
  <c r="F2789" i="3"/>
  <c r="F2790" i="3"/>
  <c r="F2791" i="3"/>
  <c r="F2792" i="3"/>
  <c r="F2793" i="3"/>
  <c r="F2794" i="3"/>
  <c r="F2795" i="3"/>
  <c r="F2796" i="3"/>
  <c r="F2797" i="3"/>
  <c r="F2798" i="3"/>
  <c r="F2799" i="3"/>
  <c r="F2800" i="3"/>
  <c r="F2801" i="3"/>
  <c r="F2802" i="3"/>
  <c r="F2803" i="3"/>
  <c r="F2804" i="3"/>
  <c r="F2805" i="3"/>
  <c r="F2806" i="3"/>
  <c r="F2807" i="3"/>
  <c r="F2808" i="3"/>
  <c r="F2809" i="3"/>
  <c r="F2810" i="3"/>
  <c r="F2811" i="3"/>
  <c r="F2812" i="3"/>
  <c r="F2813" i="3"/>
  <c r="F2814" i="3"/>
  <c r="F2815" i="3"/>
  <c r="F2816" i="3"/>
  <c r="F2817" i="3"/>
  <c r="F2818" i="3"/>
  <c r="F2819" i="3"/>
  <c r="F2820" i="3"/>
  <c r="F2821" i="3"/>
  <c r="F2822" i="3"/>
  <c r="F2823" i="3"/>
  <c r="F2824" i="3"/>
  <c r="F2825" i="3"/>
  <c r="F2826" i="3"/>
  <c r="F2827" i="3"/>
  <c r="F2828" i="3"/>
  <c r="F2829" i="3"/>
  <c r="F2830" i="3"/>
  <c r="F2831" i="3"/>
  <c r="F2832" i="3"/>
  <c r="F2833" i="3"/>
  <c r="F2834" i="3"/>
  <c r="F2835" i="3"/>
  <c r="F2836" i="3"/>
  <c r="F2837" i="3"/>
  <c r="F2838" i="3"/>
  <c r="F2839" i="3"/>
  <c r="F2840" i="3"/>
  <c r="F2841" i="3"/>
  <c r="F2842" i="3"/>
  <c r="F2843" i="3"/>
  <c r="F2844" i="3"/>
  <c r="F2845" i="3"/>
  <c r="F2846" i="3"/>
  <c r="F2847" i="3"/>
  <c r="F2848" i="3"/>
  <c r="F2849" i="3"/>
  <c r="F2850" i="3"/>
  <c r="F2851" i="3"/>
  <c r="F2852" i="3"/>
  <c r="F2853" i="3"/>
  <c r="F2854" i="3"/>
  <c r="F2855" i="3"/>
  <c r="F2856" i="3"/>
  <c r="F2857" i="3"/>
  <c r="F2858" i="3"/>
  <c r="F2859" i="3"/>
  <c r="F2860" i="3"/>
  <c r="F2861" i="3"/>
  <c r="F2862" i="3"/>
  <c r="F2863" i="3"/>
  <c r="F2864" i="3"/>
  <c r="F2865" i="3"/>
  <c r="F2866" i="3"/>
  <c r="F2867" i="3"/>
  <c r="F2868" i="3"/>
  <c r="F2869" i="3"/>
  <c r="F2870" i="3"/>
  <c r="F2871" i="3"/>
  <c r="F2872" i="3"/>
  <c r="F2873" i="3"/>
  <c r="F2874" i="3"/>
  <c r="F2875" i="3"/>
  <c r="F2876" i="3"/>
  <c r="F2877" i="3"/>
  <c r="F2878" i="3"/>
  <c r="F2879" i="3"/>
  <c r="F2880" i="3"/>
  <c r="F2881" i="3"/>
  <c r="F2882" i="3"/>
  <c r="F2883" i="3"/>
  <c r="F2884" i="3"/>
  <c r="F2885" i="3"/>
  <c r="F2886" i="3"/>
  <c r="F2887" i="3"/>
  <c r="F2888" i="3"/>
  <c r="F2889" i="3"/>
  <c r="F2890" i="3"/>
  <c r="F2891" i="3"/>
  <c r="F2892" i="3"/>
  <c r="F2893" i="3"/>
  <c r="F2894" i="3"/>
  <c r="F2895" i="3"/>
  <c r="F2896" i="3"/>
  <c r="F2897" i="3"/>
  <c r="F2898" i="3"/>
  <c r="F2899" i="3"/>
  <c r="F2900" i="3"/>
  <c r="F2901" i="3"/>
  <c r="F2902" i="3"/>
  <c r="F2903" i="3"/>
  <c r="F2904" i="3"/>
  <c r="F2905" i="3"/>
  <c r="F2906" i="3"/>
  <c r="F2907" i="3"/>
  <c r="F2908" i="3"/>
  <c r="F2909" i="3"/>
  <c r="F2910" i="3"/>
  <c r="F2911" i="3"/>
  <c r="F2912" i="3"/>
  <c r="F2913" i="3"/>
  <c r="F2914" i="3"/>
  <c r="F2915" i="3"/>
  <c r="F2916" i="3"/>
  <c r="F2917" i="3"/>
  <c r="F2918" i="3"/>
  <c r="F2919" i="3"/>
  <c r="F2920" i="3"/>
  <c r="F2921" i="3"/>
  <c r="F2922" i="3"/>
  <c r="F2923" i="3"/>
  <c r="F2924" i="3"/>
  <c r="F2925" i="3"/>
  <c r="F2926" i="3"/>
  <c r="F2927" i="3"/>
  <c r="F2928" i="3"/>
  <c r="F2929" i="3"/>
  <c r="F2930" i="3"/>
  <c r="F2931" i="3"/>
  <c r="F2932" i="3"/>
  <c r="F2933" i="3"/>
  <c r="F2934" i="3"/>
  <c r="F2935" i="3"/>
  <c r="F2936" i="3"/>
  <c r="F2937" i="3"/>
  <c r="F2938" i="3"/>
  <c r="F2939" i="3"/>
  <c r="F2940" i="3"/>
  <c r="F2941" i="3"/>
  <c r="F2942" i="3"/>
  <c r="F2943" i="3"/>
  <c r="F2944" i="3"/>
  <c r="F2945" i="3"/>
  <c r="F2946" i="3"/>
  <c r="F2947" i="3"/>
  <c r="F2948" i="3"/>
  <c r="F2949" i="3"/>
  <c r="F2950" i="3"/>
  <c r="F2951" i="3"/>
  <c r="F2952" i="3"/>
  <c r="F2953" i="3"/>
  <c r="F2954" i="3"/>
  <c r="F2955" i="3"/>
  <c r="F2956" i="3"/>
  <c r="F2957" i="3"/>
  <c r="F2958" i="3"/>
  <c r="F2959" i="3"/>
  <c r="F2960" i="3"/>
  <c r="F2961" i="3"/>
  <c r="F2962" i="3"/>
  <c r="F2963" i="3"/>
  <c r="F2964" i="3"/>
  <c r="F2965" i="3"/>
  <c r="F2966" i="3"/>
  <c r="F2967" i="3"/>
  <c r="F2968" i="3"/>
  <c r="F2969" i="3"/>
  <c r="F2970" i="3"/>
  <c r="F2971" i="3"/>
  <c r="F2972" i="3"/>
  <c r="F2973" i="3"/>
  <c r="F2974" i="3"/>
  <c r="F2975" i="3"/>
  <c r="F2976" i="3"/>
  <c r="F2977" i="3"/>
  <c r="F2978" i="3"/>
  <c r="F2979" i="3"/>
  <c r="F2980" i="3"/>
  <c r="F2981" i="3"/>
  <c r="F2982" i="3"/>
  <c r="F2983" i="3"/>
  <c r="F2984" i="3"/>
  <c r="F2985" i="3"/>
  <c r="F2986" i="3"/>
  <c r="F2987" i="3"/>
  <c r="F2988" i="3"/>
  <c r="F2989" i="3"/>
  <c r="F2990" i="3"/>
  <c r="F2991" i="3"/>
  <c r="F2992" i="3"/>
  <c r="F2993" i="3"/>
  <c r="F2994" i="3"/>
  <c r="F2995" i="3"/>
  <c r="F2996" i="3"/>
  <c r="F2997" i="3"/>
  <c r="F2998" i="3"/>
  <c r="F2999" i="3"/>
  <c r="F3000" i="3"/>
  <c r="F3001" i="3"/>
  <c r="F3002" i="3"/>
  <c r="F3003" i="3"/>
  <c r="F3004" i="3"/>
  <c r="F3005" i="3"/>
  <c r="F3006" i="3"/>
  <c r="F3007" i="3"/>
  <c r="F3008" i="3"/>
  <c r="F3010" i="3"/>
  <c r="F8" i="3"/>
  <c r="L9" i="1"/>
  <c r="H2" i="3" s="1"/>
  <c r="L8" i="1"/>
  <c r="G2" i="3" s="1"/>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8" i="3"/>
  <c r="K13" i="1" l="1"/>
  <c r="L12" i="1"/>
  <c r="B3001" i="3"/>
  <c r="B2997" i="3"/>
  <c r="B2993" i="3"/>
  <c r="B2989" i="3"/>
  <c r="AQ2989" i="3" s="1"/>
  <c r="AR2989" i="3" s="1"/>
  <c r="B2985" i="3"/>
  <c r="B2981" i="3"/>
  <c r="B2977" i="3"/>
  <c r="B2973" i="3"/>
  <c r="AQ2973" i="3" s="1"/>
  <c r="AR2973" i="3" s="1"/>
  <c r="B2969" i="3"/>
  <c r="B2965" i="3"/>
  <c r="B2961" i="3"/>
  <c r="B2957" i="3"/>
  <c r="B2953" i="3"/>
  <c r="B2949" i="3"/>
  <c r="B2945" i="3"/>
  <c r="B2941" i="3"/>
  <c r="AQ2941" i="3" s="1"/>
  <c r="AR2941" i="3" s="1"/>
  <c r="B2937" i="3"/>
  <c r="B2933" i="3"/>
  <c r="B2929" i="3"/>
  <c r="B2925" i="3"/>
  <c r="AQ2925" i="3" s="1"/>
  <c r="AR2925" i="3" s="1"/>
  <c r="B2921" i="3"/>
  <c r="B2917" i="3"/>
  <c r="B2913" i="3"/>
  <c r="B2909" i="3"/>
  <c r="AQ2909" i="3" s="1"/>
  <c r="AR2909" i="3" s="1"/>
  <c r="B2905" i="3"/>
  <c r="B2901" i="3"/>
  <c r="B2897" i="3"/>
  <c r="B2893" i="3"/>
  <c r="B2889" i="3"/>
  <c r="B2885" i="3"/>
  <c r="B2881" i="3"/>
  <c r="B2877" i="3"/>
  <c r="AQ2877" i="3" s="1"/>
  <c r="AR2877" i="3" s="1"/>
  <c r="B2873" i="3"/>
  <c r="B2869" i="3"/>
  <c r="B2865" i="3"/>
  <c r="B2861" i="3"/>
  <c r="AQ2861" i="3" s="1"/>
  <c r="AR2861" i="3" s="1"/>
  <c r="B2857" i="3"/>
  <c r="B2853" i="3"/>
  <c r="B2849" i="3"/>
  <c r="B2845" i="3"/>
  <c r="AQ2845" i="3" s="1"/>
  <c r="AR2845" i="3" s="1"/>
  <c r="B2841" i="3"/>
  <c r="B2837" i="3"/>
  <c r="B2833" i="3"/>
  <c r="B2829" i="3"/>
  <c r="B2825" i="3"/>
  <c r="B2821" i="3"/>
  <c r="B2817" i="3"/>
  <c r="B2813" i="3"/>
  <c r="AQ2813" i="3" s="1"/>
  <c r="AR2813" i="3" s="1"/>
  <c r="B2809" i="3"/>
  <c r="B2805" i="3"/>
  <c r="B2801" i="3"/>
  <c r="B2797" i="3"/>
  <c r="AQ2797" i="3" s="1"/>
  <c r="AR2797" i="3" s="1"/>
  <c r="B2793" i="3"/>
  <c r="B2789" i="3"/>
  <c r="B2785" i="3"/>
  <c r="B2781" i="3"/>
  <c r="AQ2781" i="3" s="1"/>
  <c r="AR2781" i="3" s="1"/>
  <c r="B2777" i="3"/>
  <c r="B2773" i="3"/>
  <c r="B2769" i="3"/>
  <c r="B2765" i="3"/>
  <c r="B2761" i="3"/>
  <c r="B2757" i="3"/>
  <c r="B2753" i="3"/>
  <c r="B2749" i="3"/>
  <c r="B2745" i="3"/>
  <c r="B2741" i="3"/>
  <c r="B2737" i="3"/>
  <c r="B2733" i="3"/>
  <c r="AQ2733" i="3" s="1"/>
  <c r="AR2733" i="3" s="1"/>
  <c r="B2729" i="3"/>
  <c r="B2725" i="3"/>
  <c r="B2721" i="3"/>
  <c r="B2717" i="3"/>
  <c r="AQ2717" i="3" s="1"/>
  <c r="AR2717" i="3" s="1"/>
  <c r="B2713" i="3"/>
  <c r="B2709" i="3"/>
  <c r="B2705" i="3"/>
  <c r="B2701" i="3"/>
  <c r="B2697" i="3"/>
  <c r="B2693" i="3"/>
  <c r="B2689" i="3"/>
  <c r="B2685" i="3"/>
  <c r="AQ2685" i="3" s="1"/>
  <c r="AR2685" i="3" s="1"/>
  <c r="B2681" i="3"/>
  <c r="B2677" i="3"/>
  <c r="B2673" i="3"/>
  <c r="B2669" i="3"/>
  <c r="AQ2669" i="3" s="1"/>
  <c r="AR2669" i="3" s="1"/>
  <c r="B2665" i="3"/>
  <c r="B2661" i="3"/>
  <c r="B2657" i="3"/>
  <c r="B2653" i="3"/>
  <c r="AQ2653" i="3" s="1"/>
  <c r="AR2653" i="3" s="1"/>
  <c r="B2649" i="3"/>
  <c r="B2645" i="3"/>
  <c r="B2641" i="3"/>
  <c r="B2637" i="3"/>
  <c r="B2633" i="3"/>
  <c r="B2629" i="3"/>
  <c r="B2625" i="3"/>
  <c r="B2621" i="3"/>
  <c r="B2617" i="3"/>
  <c r="B2613" i="3"/>
  <c r="B2609" i="3"/>
  <c r="B2605" i="3"/>
  <c r="AQ2605" i="3" s="1"/>
  <c r="AR2605" i="3" s="1"/>
  <c r="B2601" i="3"/>
  <c r="B2597" i="3"/>
  <c r="B2593" i="3"/>
  <c r="B2589" i="3"/>
  <c r="AQ2589" i="3" s="1"/>
  <c r="AR2589" i="3" s="1"/>
  <c r="B2585" i="3"/>
  <c r="B2581" i="3"/>
  <c r="B2577" i="3"/>
  <c r="B2573" i="3"/>
  <c r="B2569" i="3"/>
  <c r="B2565" i="3"/>
  <c r="B2561" i="3"/>
  <c r="B2557" i="3"/>
  <c r="AQ2557" i="3" s="1"/>
  <c r="AR2557" i="3" s="1"/>
  <c r="B2553" i="3"/>
  <c r="B2549" i="3"/>
  <c r="B2545" i="3"/>
  <c r="B2541" i="3"/>
  <c r="AQ2541" i="3" s="1"/>
  <c r="AR2541" i="3" s="1"/>
  <c r="B2537" i="3"/>
  <c r="B2533" i="3"/>
  <c r="B2529" i="3"/>
  <c r="B2525" i="3"/>
  <c r="AQ2525" i="3" s="1"/>
  <c r="AR2525" i="3" s="1"/>
  <c r="B2521" i="3"/>
  <c r="B2517" i="3"/>
  <c r="B2513" i="3"/>
  <c r="B2509" i="3"/>
  <c r="B2505" i="3"/>
  <c r="B2501" i="3"/>
  <c r="B2497" i="3"/>
  <c r="B2493" i="3"/>
  <c r="B2489" i="3"/>
  <c r="B3000" i="3"/>
  <c r="B2996" i="3"/>
  <c r="B2992" i="3"/>
  <c r="B2988" i="3"/>
  <c r="B2984" i="3"/>
  <c r="B2980" i="3"/>
  <c r="B2976" i="3"/>
  <c r="B2972" i="3"/>
  <c r="B2968" i="3"/>
  <c r="B2964" i="3"/>
  <c r="B2960" i="3"/>
  <c r="AQ2960" i="3" s="1"/>
  <c r="AR2960" i="3" s="1"/>
  <c r="B2956" i="3"/>
  <c r="B2952" i="3"/>
  <c r="B2948" i="3"/>
  <c r="B2944" i="3"/>
  <c r="B2940" i="3"/>
  <c r="B2936" i="3"/>
  <c r="B2932" i="3"/>
  <c r="B2928" i="3"/>
  <c r="AQ2928" i="3" s="1"/>
  <c r="AR2928" i="3" s="1"/>
  <c r="B2924" i="3"/>
  <c r="B2920" i="3"/>
  <c r="B2916" i="3"/>
  <c r="B2912" i="3"/>
  <c r="B2908" i="3"/>
  <c r="B2904" i="3"/>
  <c r="B2900" i="3"/>
  <c r="B2896" i="3"/>
  <c r="B2892" i="3"/>
  <c r="B2888" i="3"/>
  <c r="B2884" i="3"/>
  <c r="B2880" i="3"/>
  <c r="B2876" i="3"/>
  <c r="B2872" i="3"/>
  <c r="B2868" i="3"/>
  <c r="B2864" i="3"/>
  <c r="B2860" i="3"/>
  <c r="B2856" i="3"/>
  <c r="B2852" i="3"/>
  <c r="B2848" i="3"/>
  <c r="B2844" i="3"/>
  <c r="B2840" i="3"/>
  <c r="B2836" i="3"/>
  <c r="B2832" i="3"/>
  <c r="B2828" i="3"/>
  <c r="B2824" i="3"/>
  <c r="B2820" i="3"/>
  <c r="B2816" i="3"/>
  <c r="AQ2816" i="3" s="1"/>
  <c r="AR2816" i="3" s="1"/>
  <c r="B2812" i="3"/>
  <c r="B2808" i="3"/>
  <c r="B2804" i="3"/>
  <c r="B2800" i="3"/>
  <c r="AQ2800" i="3" s="1"/>
  <c r="AR2800" i="3" s="1"/>
  <c r="B2796" i="3"/>
  <c r="B2792" i="3"/>
  <c r="B2788" i="3"/>
  <c r="B2784" i="3"/>
  <c r="B2780" i="3"/>
  <c r="B2776" i="3"/>
  <c r="B2772" i="3"/>
  <c r="B2768" i="3"/>
  <c r="B2764" i="3"/>
  <c r="B2760" i="3"/>
  <c r="B2756" i="3"/>
  <c r="B2752" i="3"/>
  <c r="B2748" i="3"/>
  <c r="B2744" i="3"/>
  <c r="B2740" i="3"/>
  <c r="B2736" i="3"/>
  <c r="AQ2736" i="3" s="1"/>
  <c r="AR2736" i="3" s="1"/>
  <c r="B2732" i="3"/>
  <c r="B2728" i="3"/>
  <c r="B2724" i="3"/>
  <c r="B2720" i="3"/>
  <c r="B2716" i="3"/>
  <c r="B2712" i="3"/>
  <c r="B2708" i="3"/>
  <c r="B2704" i="3"/>
  <c r="AQ2704" i="3" s="1"/>
  <c r="AR2704" i="3" s="1"/>
  <c r="B2700" i="3"/>
  <c r="B2696" i="3"/>
  <c r="B2692" i="3"/>
  <c r="B2688" i="3"/>
  <c r="AQ2688" i="3" s="1"/>
  <c r="AR2688" i="3" s="1"/>
  <c r="B2684" i="3"/>
  <c r="B2680" i="3"/>
  <c r="B2676" i="3"/>
  <c r="B2672" i="3"/>
  <c r="AQ2672" i="3" s="1"/>
  <c r="AR2672" i="3" s="1"/>
  <c r="B2668" i="3"/>
  <c r="B2664" i="3"/>
  <c r="B2660" i="3"/>
  <c r="B2656" i="3"/>
  <c r="B2652" i="3"/>
  <c r="B2648" i="3"/>
  <c r="B2644" i="3"/>
  <c r="B2640" i="3"/>
  <c r="B2636" i="3"/>
  <c r="B2632" i="3"/>
  <c r="B2628" i="3"/>
  <c r="B2624" i="3"/>
  <c r="B2620" i="3"/>
  <c r="B2616" i="3"/>
  <c r="B2612" i="3"/>
  <c r="B2608" i="3"/>
  <c r="AQ2608" i="3" s="1"/>
  <c r="AR2608" i="3" s="1"/>
  <c r="B2604" i="3"/>
  <c r="B2600" i="3"/>
  <c r="B2596" i="3"/>
  <c r="B2592" i="3"/>
  <c r="B2588" i="3"/>
  <c r="B2584" i="3"/>
  <c r="B2580" i="3"/>
  <c r="B2576" i="3"/>
  <c r="AQ2576" i="3" s="1"/>
  <c r="AR2576" i="3" s="1"/>
  <c r="B2572" i="3"/>
  <c r="B2568" i="3"/>
  <c r="B2564" i="3"/>
  <c r="B2560" i="3"/>
  <c r="AQ2560" i="3" s="1"/>
  <c r="AR2560" i="3" s="1"/>
  <c r="B2556" i="3"/>
  <c r="B2552" i="3"/>
  <c r="B2548" i="3"/>
  <c r="B2544" i="3"/>
  <c r="B2540" i="3"/>
  <c r="B2536" i="3"/>
  <c r="B2532" i="3"/>
  <c r="B2528" i="3"/>
  <c r="B2524" i="3"/>
  <c r="B2520" i="3"/>
  <c r="B2516" i="3"/>
  <c r="B2512" i="3"/>
  <c r="B2508" i="3"/>
  <c r="B2504" i="3"/>
  <c r="B2500" i="3"/>
  <c r="B2496" i="3"/>
  <c r="B2492" i="3"/>
  <c r="B2488" i="3"/>
  <c r="B2484" i="3"/>
  <c r="B2480" i="3"/>
  <c r="AQ2480" i="3" s="1"/>
  <c r="AR2480" i="3" s="1"/>
  <c r="B2476" i="3"/>
  <c r="B2472" i="3"/>
  <c r="B2468" i="3"/>
  <c r="B2464" i="3"/>
  <c r="B2460" i="3"/>
  <c r="B2456" i="3"/>
  <c r="B2452" i="3"/>
  <c r="B2448" i="3"/>
  <c r="AQ2448" i="3" s="1"/>
  <c r="AR2448" i="3" s="1"/>
  <c r="B2444" i="3"/>
  <c r="B2440" i="3"/>
  <c r="B2436" i="3"/>
  <c r="B2432" i="3"/>
  <c r="B2995" i="3"/>
  <c r="B2987" i="3"/>
  <c r="B2979" i="3"/>
  <c r="B2971" i="3"/>
  <c r="AQ2971" i="3" s="1"/>
  <c r="AR2971" i="3" s="1"/>
  <c r="B2963" i="3"/>
  <c r="B2955" i="3"/>
  <c r="B2947" i="3"/>
  <c r="B2939" i="3"/>
  <c r="AQ2939" i="3" s="1"/>
  <c r="AR2939" i="3" s="1"/>
  <c r="B2931" i="3"/>
  <c r="B2923" i="3"/>
  <c r="B2915" i="3"/>
  <c r="B2907" i="3"/>
  <c r="AQ2907" i="3" s="1"/>
  <c r="AR2907" i="3" s="1"/>
  <c r="B2899" i="3"/>
  <c r="B2891" i="3"/>
  <c r="B2883" i="3"/>
  <c r="B2875" i="3"/>
  <c r="AQ2875" i="3" s="1"/>
  <c r="AR2875" i="3" s="1"/>
  <c r="B2867" i="3"/>
  <c r="B2859" i="3"/>
  <c r="B2851" i="3"/>
  <c r="B2843" i="3"/>
  <c r="AQ2843" i="3" s="1"/>
  <c r="AR2843" i="3" s="1"/>
  <c r="B2835" i="3"/>
  <c r="B2827" i="3"/>
  <c r="B2819" i="3"/>
  <c r="B2811" i="3"/>
  <c r="AQ2811" i="3" s="1"/>
  <c r="AR2811" i="3" s="1"/>
  <c r="B2803" i="3"/>
  <c r="B2795" i="3"/>
  <c r="B2787" i="3"/>
  <c r="B2779" i="3"/>
  <c r="AQ2779" i="3" s="1"/>
  <c r="AR2779" i="3" s="1"/>
  <c r="B2771" i="3"/>
  <c r="B2763" i="3"/>
  <c r="B2755" i="3"/>
  <c r="B2747" i="3"/>
  <c r="AQ2747" i="3" s="1"/>
  <c r="AR2747" i="3" s="1"/>
  <c r="B2739" i="3"/>
  <c r="B2731" i="3"/>
  <c r="B2723" i="3"/>
  <c r="B2715" i="3"/>
  <c r="AQ2715" i="3" s="1"/>
  <c r="AR2715" i="3" s="1"/>
  <c r="B2707" i="3"/>
  <c r="B2699" i="3"/>
  <c r="B2691" i="3"/>
  <c r="B2683" i="3"/>
  <c r="AQ2683" i="3" s="1"/>
  <c r="AR2683" i="3" s="1"/>
  <c r="B2675" i="3"/>
  <c r="B2667" i="3"/>
  <c r="B2659" i="3"/>
  <c r="B2651" i="3"/>
  <c r="AQ2651" i="3" s="1"/>
  <c r="AR2651" i="3" s="1"/>
  <c r="B2643" i="3"/>
  <c r="B2635" i="3"/>
  <c r="B2627" i="3"/>
  <c r="B2619" i="3"/>
  <c r="AQ2619" i="3" s="1"/>
  <c r="AR2619" i="3" s="1"/>
  <c r="B2611" i="3"/>
  <c r="B2603" i="3"/>
  <c r="B2595" i="3"/>
  <c r="B2587" i="3"/>
  <c r="AQ2587" i="3" s="1"/>
  <c r="AR2587" i="3" s="1"/>
  <c r="B2579" i="3"/>
  <c r="B2571" i="3"/>
  <c r="B2563" i="3"/>
  <c r="B2555" i="3"/>
  <c r="AQ2555" i="3" s="1"/>
  <c r="AR2555" i="3" s="1"/>
  <c r="B2547" i="3"/>
  <c r="B2539" i="3"/>
  <c r="B2531" i="3"/>
  <c r="B2523" i="3"/>
  <c r="AQ2523" i="3" s="1"/>
  <c r="AR2523" i="3" s="1"/>
  <c r="B2515" i="3"/>
  <c r="B2507" i="3"/>
  <c r="B2499" i="3"/>
  <c r="B2491" i="3"/>
  <c r="AQ2491" i="3" s="1"/>
  <c r="AR2491" i="3" s="1"/>
  <c r="B2485" i="3"/>
  <c r="B2479" i="3"/>
  <c r="B2474" i="3"/>
  <c r="B2469" i="3"/>
  <c r="B2463" i="3"/>
  <c r="B2458" i="3"/>
  <c r="B2453" i="3"/>
  <c r="B2447" i="3"/>
  <c r="AQ2447" i="3" s="1"/>
  <c r="AR2447" i="3" s="1"/>
  <c r="B2442" i="3"/>
  <c r="B2437" i="3"/>
  <c r="B2431" i="3"/>
  <c r="B2427" i="3"/>
  <c r="AQ2427" i="3" s="1"/>
  <c r="AR2427" i="3" s="1"/>
  <c r="B2423" i="3"/>
  <c r="B2419" i="3"/>
  <c r="B2415" i="3"/>
  <c r="B2411" i="3"/>
  <c r="AQ2411" i="3" s="1"/>
  <c r="AR2411" i="3" s="1"/>
  <c r="B2407" i="3"/>
  <c r="B2403" i="3"/>
  <c r="B2399" i="3"/>
  <c r="B2395" i="3"/>
  <c r="AQ2395" i="3" s="1"/>
  <c r="AR2395" i="3" s="1"/>
  <c r="B2391" i="3"/>
  <c r="B2387" i="3"/>
  <c r="B2383" i="3"/>
  <c r="B2379" i="3"/>
  <c r="AQ2379" i="3" s="1"/>
  <c r="B2375" i="3"/>
  <c r="B2371" i="3"/>
  <c r="B2367" i="3"/>
  <c r="B2363" i="3"/>
  <c r="AQ2363" i="3" s="1"/>
  <c r="AR2363" i="3" s="1"/>
  <c r="B2359" i="3"/>
  <c r="B2355" i="3"/>
  <c r="B2351" i="3"/>
  <c r="B2347" i="3"/>
  <c r="AQ2347" i="3" s="1"/>
  <c r="AR2347" i="3" s="1"/>
  <c r="B2343" i="3"/>
  <c r="B2339" i="3"/>
  <c r="B2335" i="3"/>
  <c r="B2331" i="3"/>
  <c r="AQ2331" i="3" s="1"/>
  <c r="AR2331" i="3" s="1"/>
  <c r="B2327" i="3"/>
  <c r="B2323" i="3"/>
  <c r="B2319" i="3"/>
  <c r="B2315" i="3"/>
  <c r="AQ2315" i="3" s="1"/>
  <c r="AR2315" i="3" s="1"/>
  <c r="B2311" i="3"/>
  <c r="B2307" i="3"/>
  <c r="B2303" i="3"/>
  <c r="B2299" i="3"/>
  <c r="AQ2299" i="3" s="1"/>
  <c r="AR2299" i="3" s="1"/>
  <c r="B2295" i="3"/>
  <c r="B2291" i="3"/>
  <c r="B2287" i="3"/>
  <c r="B2283" i="3"/>
  <c r="AQ2283" i="3" s="1"/>
  <c r="AR2283" i="3" s="1"/>
  <c r="B2279" i="3"/>
  <c r="B2275" i="3"/>
  <c r="B2271" i="3"/>
  <c r="B2267" i="3"/>
  <c r="AQ2267" i="3" s="1"/>
  <c r="AR2267" i="3" s="1"/>
  <c r="B2263" i="3"/>
  <c r="B2259" i="3"/>
  <c r="B2255" i="3"/>
  <c r="B2251" i="3"/>
  <c r="AQ2251" i="3" s="1"/>
  <c r="AR2251" i="3" s="1"/>
  <c r="B2247" i="3"/>
  <c r="B2243" i="3"/>
  <c r="B2239" i="3"/>
  <c r="B2235" i="3"/>
  <c r="AQ2235" i="3" s="1"/>
  <c r="AR2235" i="3" s="1"/>
  <c r="B2231" i="3"/>
  <c r="B2227" i="3"/>
  <c r="B2223" i="3"/>
  <c r="B2219" i="3"/>
  <c r="AQ2219" i="3" s="1"/>
  <c r="AR2219" i="3" s="1"/>
  <c r="B2215" i="3"/>
  <c r="B2211" i="3"/>
  <c r="B2207" i="3"/>
  <c r="B2203" i="3"/>
  <c r="AQ2203" i="3" s="1"/>
  <c r="AR2203" i="3" s="1"/>
  <c r="B2199" i="3"/>
  <c r="B2195" i="3"/>
  <c r="B2191" i="3"/>
  <c r="B2187" i="3"/>
  <c r="AQ2187" i="3" s="1"/>
  <c r="AR2187" i="3" s="1"/>
  <c r="B2183" i="3"/>
  <c r="B2179" i="3"/>
  <c r="B2175" i="3"/>
  <c r="B2171" i="3"/>
  <c r="AQ2171" i="3" s="1"/>
  <c r="AR2171" i="3" s="1"/>
  <c r="B2167" i="3"/>
  <c r="B2163" i="3"/>
  <c r="B2159" i="3"/>
  <c r="B2155" i="3"/>
  <c r="AQ2155" i="3" s="1"/>
  <c r="AR2155" i="3" s="1"/>
  <c r="B2151" i="3"/>
  <c r="B2147" i="3"/>
  <c r="B2143" i="3"/>
  <c r="B2139" i="3"/>
  <c r="AQ2139" i="3" s="1"/>
  <c r="AR2139" i="3" s="1"/>
  <c r="B2135" i="3"/>
  <c r="B2131" i="3"/>
  <c r="B2127" i="3"/>
  <c r="B2123" i="3"/>
  <c r="AQ2123" i="3" s="1"/>
  <c r="AR2123" i="3" s="1"/>
  <c r="B2119" i="3"/>
  <c r="B2115" i="3"/>
  <c r="B2111" i="3"/>
  <c r="B2107" i="3"/>
  <c r="AQ2107" i="3" s="1"/>
  <c r="AR2107" i="3" s="1"/>
  <c r="B3002" i="3"/>
  <c r="B2994" i="3"/>
  <c r="B2986" i="3"/>
  <c r="B2978" i="3"/>
  <c r="B2970" i="3"/>
  <c r="B2962" i="3"/>
  <c r="B2954" i="3"/>
  <c r="B2946" i="3"/>
  <c r="B2938" i="3"/>
  <c r="B2930" i="3"/>
  <c r="B2922" i="3"/>
  <c r="B2914" i="3"/>
  <c r="B2906" i="3"/>
  <c r="B2898" i="3"/>
  <c r="B2890" i="3"/>
  <c r="B2882" i="3"/>
  <c r="B2874" i="3"/>
  <c r="B2866" i="3"/>
  <c r="B2858" i="3"/>
  <c r="B2850" i="3"/>
  <c r="B2842" i="3"/>
  <c r="B2834" i="3"/>
  <c r="B2826" i="3"/>
  <c r="B2818" i="3"/>
  <c r="B2810" i="3"/>
  <c r="B2802" i="3"/>
  <c r="B2794" i="3"/>
  <c r="B2786" i="3"/>
  <c r="B2778" i="3"/>
  <c r="B2770" i="3"/>
  <c r="B2762" i="3"/>
  <c r="B2754" i="3"/>
  <c r="B2746" i="3"/>
  <c r="B2738" i="3"/>
  <c r="B2730" i="3"/>
  <c r="B2722" i="3"/>
  <c r="B2714" i="3"/>
  <c r="B2706" i="3"/>
  <c r="B2698" i="3"/>
  <c r="B2690" i="3"/>
  <c r="B2682" i="3"/>
  <c r="B2674" i="3"/>
  <c r="B2666" i="3"/>
  <c r="B2658" i="3"/>
  <c r="B2650" i="3"/>
  <c r="B2642" i="3"/>
  <c r="B2634" i="3"/>
  <c r="B2626" i="3"/>
  <c r="B2618" i="3"/>
  <c r="B2610" i="3"/>
  <c r="B2602" i="3"/>
  <c r="B2594" i="3"/>
  <c r="B2586" i="3"/>
  <c r="B2578" i="3"/>
  <c r="B2570" i="3"/>
  <c r="B2562" i="3"/>
  <c r="B2554" i="3"/>
  <c r="B2546" i="3"/>
  <c r="B2538" i="3"/>
  <c r="B2530" i="3"/>
  <c r="B2522" i="3"/>
  <c r="B2514" i="3"/>
  <c r="B2506" i="3"/>
  <c r="B2498" i="3"/>
  <c r="B2490" i="3"/>
  <c r="B2483" i="3"/>
  <c r="B2478" i="3"/>
  <c r="B2473" i="3"/>
  <c r="AQ2473" i="3" s="1"/>
  <c r="AR2473" i="3" s="1"/>
  <c r="B2467" i="3"/>
  <c r="B2462" i="3"/>
  <c r="B2457" i="3"/>
  <c r="B2451" i="3"/>
  <c r="B2446" i="3"/>
  <c r="B2441" i="3"/>
  <c r="B2435" i="3"/>
  <c r="B2430" i="3"/>
  <c r="B2426" i="3"/>
  <c r="B2422" i="3"/>
  <c r="B2418" i="3"/>
  <c r="B2414" i="3"/>
  <c r="AQ2414" i="3" s="1"/>
  <c r="AR2414" i="3" s="1"/>
  <c r="B2410" i="3"/>
  <c r="B2406" i="3"/>
  <c r="B2402" i="3"/>
  <c r="B2398" i="3"/>
  <c r="B2394" i="3"/>
  <c r="B2390" i="3"/>
  <c r="B2386" i="3"/>
  <c r="B2382" i="3"/>
  <c r="AQ2382" i="3" s="1"/>
  <c r="AR2382" i="3" s="1"/>
  <c r="B2378" i="3"/>
  <c r="B2374" i="3"/>
  <c r="B2370" i="3"/>
  <c r="B2366" i="3"/>
  <c r="AQ2366" i="3" s="1"/>
  <c r="AR2366" i="3" s="1"/>
  <c r="B2362" i="3"/>
  <c r="B2358" i="3"/>
  <c r="B2354" i="3"/>
  <c r="B2350" i="3"/>
  <c r="AQ2350" i="3" s="1"/>
  <c r="AR2350" i="3" s="1"/>
  <c r="B2346" i="3"/>
  <c r="B2342" i="3"/>
  <c r="B2338" i="3"/>
  <c r="B2334" i="3"/>
  <c r="B2330" i="3"/>
  <c r="B2326" i="3"/>
  <c r="B2322" i="3"/>
  <c r="B2318" i="3"/>
  <c r="B2314" i="3"/>
  <c r="B2310" i="3"/>
  <c r="B2306" i="3"/>
  <c r="B2302" i="3"/>
  <c r="AQ2302" i="3" s="1"/>
  <c r="AR2302" i="3" s="1"/>
  <c r="B2298" i="3"/>
  <c r="B2294" i="3"/>
  <c r="B2290" i="3"/>
  <c r="B2286" i="3"/>
  <c r="AQ2286" i="3" s="1"/>
  <c r="AR2286" i="3" s="1"/>
  <c r="B2282" i="3"/>
  <c r="B2278" i="3"/>
  <c r="B2274" i="3"/>
  <c r="B2270" i="3"/>
  <c r="B2266" i="3"/>
  <c r="B2262" i="3"/>
  <c r="B2258" i="3"/>
  <c r="B2254" i="3"/>
  <c r="AQ2254" i="3" s="1"/>
  <c r="B2250" i="3"/>
  <c r="B2246" i="3"/>
  <c r="B2242" i="3"/>
  <c r="B2238" i="3"/>
  <c r="AQ2238" i="3" s="1"/>
  <c r="B2234" i="3"/>
  <c r="B2230" i="3"/>
  <c r="B2226" i="3"/>
  <c r="B2222" i="3"/>
  <c r="AQ2222" i="3" s="1"/>
  <c r="B2218" i="3"/>
  <c r="B2214" i="3"/>
  <c r="B2210" i="3"/>
  <c r="B2206" i="3"/>
  <c r="B2202" i="3"/>
  <c r="B2198" i="3"/>
  <c r="B2194" i="3"/>
  <c r="B2190" i="3"/>
  <c r="B2186" i="3"/>
  <c r="B2182" i="3"/>
  <c r="B2178" i="3"/>
  <c r="B2174" i="3"/>
  <c r="B2170" i="3"/>
  <c r="B2166" i="3"/>
  <c r="B2162" i="3"/>
  <c r="B2158" i="3"/>
  <c r="AQ2158" i="3" s="1"/>
  <c r="AR2158" i="3" s="1"/>
  <c r="AS2158" i="3" s="1"/>
  <c r="B2154" i="3"/>
  <c r="B2150" i="3"/>
  <c r="B2146" i="3"/>
  <c r="B2142" i="3"/>
  <c r="B2138" i="3"/>
  <c r="B2134" i="3"/>
  <c r="B2130" i="3"/>
  <c r="B2126" i="3"/>
  <c r="AQ2126" i="3" s="1"/>
  <c r="B2122" i="3"/>
  <c r="B2118" i="3"/>
  <c r="B2114" i="3"/>
  <c r="B2110" i="3"/>
  <c r="AQ2110" i="3" s="1"/>
  <c r="AR2110" i="3" s="1"/>
  <c r="B2106" i="3"/>
  <c r="B2102" i="3"/>
  <c r="B2098" i="3"/>
  <c r="B2094" i="3"/>
  <c r="AQ2094" i="3" s="1"/>
  <c r="AR2094" i="3" s="1"/>
  <c r="B2090" i="3"/>
  <c r="B2086" i="3"/>
  <c r="B2082" i="3"/>
  <c r="B2078" i="3"/>
  <c r="B2074" i="3"/>
  <c r="B2070" i="3"/>
  <c r="B2066" i="3"/>
  <c r="B2062" i="3"/>
  <c r="B2058" i="3"/>
  <c r="B2054" i="3"/>
  <c r="B2050" i="3"/>
  <c r="B2046" i="3"/>
  <c r="B2042" i="3"/>
  <c r="B2038" i="3"/>
  <c r="B2034" i="3"/>
  <c r="B2030" i="3"/>
  <c r="AQ2030" i="3" s="1"/>
  <c r="AR2030" i="3" s="1"/>
  <c r="B2026" i="3"/>
  <c r="B2022" i="3"/>
  <c r="B2018" i="3"/>
  <c r="B2014" i="3"/>
  <c r="B2991" i="3"/>
  <c r="B2975" i="3"/>
  <c r="B2959" i="3"/>
  <c r="B2943" i="3"/>
  <c r="AQ2943" i="3" s="1"/>
  <c r="AR2943" i="3" s="1"/>
  <c r="B2927" i="3"/>
  <c r="B2911" i="3"/>
  <c r="B2895" i="3"/>
  <c r="B2879" i="3"/>
  <c r="AQ2879" i="3" s="1"/>
  <c r="AR2879" i="3" s="1"/>
  <c r="B2863" i="3"/>
  <c r="B2847" i="3"/>
  <c r="B2831" i="3"/>
  <c r="B2815" i="3"/>
  <c r="AQ2815" i="3" s="1"/>
  <c r="AR2815" i="3" s="1"/>
  <c r="B2799" i="3"/>
  <c r="B2783" i="3"/>
  <c r="B2767" i="3"/>
  <c r="B2751" i="3"/>
  <c r="AQ2751" i="3" s="1"/>
  <c r="AR2751" i="3" s="1"/>
  <c r="B2735" i="3"/>
  <c r="B2719" i="3"/>
  <c r="B2703" i="3"/>
  <c r="B2687" i="3"/>
  <c r="AQ2687" i="3" s="1"/>
  <c r="AR2687" i="3" s="1"/>
  <c r="B2671" i="3"/>
  <c r="B2655" i="3"/>
  <c r="B2639" i="3"/>
  <c r="B2623" i="3"/>
  <c r="AQ2623" i="3" s="1"/>
  <c r="AR2623" i="3" s="1"/>
  <c r="B2607" i="3"/>
  <c r="B2591" i="3"/>
  <c r="B2575" i="3"/>
  <c r="B2559" i="3"/>
  <c r="AQ2559" i="3" s="1"/>
  <c r="AR2559" i="3" s="1"/>
  <c r="B2543" i="3"/>
  <c r="B2527" i="3"/>
  <c r="B2511" i="3"/>
  <c r="B2495" i="3"/>
  <c r="AQ2495" i="3" s="1"/>
  <c r="AR2495" i="3" s="1"/>
  <c r="B2482" i="3"/>
  <c r="B2471" i="3"/>
  <c r="B2461" i="3"/>
  <c r="B2450" i="3"/>
  <c r="B2439" i="3"/>
  <c r="B2429" i="3"/>
  <c r="B2421" i="3"/>
  <c r="B2413" i="3"/>
  <c r="AQ2413" i="3" s="1"/>
  <c r="AR2413" i="3" s="1"/>
  <c r="B2405" i="3"/>
  <c r="B2397" i="3"/>
  <c r="B2389" i="3"/>
  <c r="B2381" i="3"/>
  <c r="B2373" i="3"/>
  <c r="B2365" i="3"/>
  <c r="B2357" i="3"/>
  <c r="B2349" i="3"/>
  <c r="AQ2349" i="3" s="1"/>
  <c r="AR2349" i="3" s="1"/>
  <c r="B2341" i="3"/>
  <c r="B2333" i="3"/>
  <c r="B2325" i="3"/>
  <c r="B2317" i="3"/>
  <c r="B2309" i="3"/>
  <c r="B2301" i="3"/>
  <c r="B2293" i="3"/>
  <c r="B2285" i="3"/>
  <c r="AQ2285" i="3" s="1"/>
  <c r="AR2285" i="3" s="1"/>
  <c r="B2277" i="3"/>
  <c r="B2269" i="3"/>
  <c r="B2261" i="3"/>
  <c r="B2253" i="3"/>
  <c r="B2245" i="3"/>
  <c r="B2237" i="3"/>
  <c r="B2229" i="3"/>
  <c r="B2221" i="3"/>
  <c r="AQ2221" i="3" s="1"/>
  <c r="AR2221" i="3" s="1"/>
  <c r="B2213" i="3"/>
  <c r="B2205" i="3"/>
  <c r="B2197" i="3"/>
  <c r="B2189" i="3"/>
  <c r="B2181" i="3"/>
  <c r="B2173" i="3"/>
  <c r="B2165" i="3"/>
  <c r="B2157" i="3"/>
  <c r="AQ2157" i="3" s="1"/>
  <c r="AR2157" i="3" s="1"/>
  <c r="B2149" i="3"/>
  <c r="B2141" i="3"/>
  <c r="B2133" i="3"/>
  <c r="B2125" i="3"/>
  <c r="B2117" i="3"/>
  <c r="B2109" i="3"/>
  <c r="B2103" i="3"/>
  <c r="B2097" i="3"/>
  <c r="B2092" i="3"/>
  <c r="B2087" i="3"/>
  <c r="B2081" i="3"/>
  <c r="B2076" i="3"/>
  <c r="AQ2076" i="3" s="1"/>
  <c r="AR2076" i="3" s="1"/>
  <c r="B2071" i="3"/>
  <c r="B2065" i="3"/>
  <c r="B2060" i="3"/>
  <c r="B2055" i="3"/>
  <c r="B2049" i="3"/>
  <c r="B2044" i="3"/>
  <c r="B2039" i="3"/>
  <c r="B2033" i="3"/>
  <c r="B2028" i="3"/>
  <c r="B2023" i="3"/>
  <c r="B2017" i="3"/>
  <c r="B2012" i="3"/>
  <c r="AQ2012" i="3" s="1"/>
  <c r="AR2012" i="3" s="1"/>
  <c r="B2008" i="3"/>
  <c r="B2004" i="3"/>
  <c r="B2000" i="3"/>
  <c r="B1996" i="3"/>
  <c r="AQ1996" i="3" s="1"/>
  <c r="AR1996" i="3" s="1"/>
  <c r="B1992" i="3"/>
  <c r="B1988" i="3"/>
  <c r="B1984" i="3"/>
  <c r="B1980" i="3"/>
  <c r="AQ1980" i="3" s="1"/>
  <c r="AR1980" i="3" s="1"/>
  <c r="B1976" i="3"/>
  <c r="B1972" i="3"/>
  <c r="B1968" i="3"/>
  <c r="B1964" i="3"/>
  <c r="B1960" i="3"/>
  <c r="B1956" i="3"/>
  <c r="B1952" i="3"/>
  <c r="B1948" i="3"/>
  <c r="AQ1948" i="3" s="1"/>
  <c r="AR1948" i="3" s="1"/>
  <c r="B1944" i="3"/>
  <c r="B1940" i="3"/>
  <c r="B1936" i="3"/>
  <c r="B1932" i="3"/>
  <c r="AQ1932" i="3" s="1"/>
  <c r="AR1932" i="3" s="1"/>
  <c r="B1928" i="3"/>
  <c r="B1924" i="3"/>
  <c r="B1920" i="3"/>
  <c r="B1916" i="3"/>
  <c r="B1912" i="3"/>
  <c r="B1908" i="3"/>
  <c r="B1904" i="3"/>
  <c r="B1900" i="3"/>
  <c r="B1896" i="3"/>
  <c r="B1892" i="3"/>
  <c r="B1888" i="3"/>
  <c r="B1884" i="3"/>
  <c r="AQ1884" i="3" s="1"/>
  <c r="AR1884" i="3" s="1"/>
  <c r="B1880" i="3"/>
  <c r="B1876" i="3"/>
  <c r="B1872" i="3"/>
  <c r="B1868" i="3"/>
  <c r="AQ1868" i="3" s="1"/>
  <c r="AR1868" i="3" s="1"/>
  <c r="B1864" i="3"/>
  <c r="B1860" i="3"/>
  <c r="B1856" i="3"/>
  <c r="B1852" i="3"/>
  <c r="AQ1852" i="3" s="1"/>
  <c r="AR1852" i="3" s="1"/>
  <c r="B1848" i="3"/>
  <c r="B1844" i="3"/>
  <c r="B1840" i="3"/>
  <c r="B1836" i="3"/>
  <c r="B1832" i="3"/>
  <c r="B1828" i="3"/>
  <c r="B1824" i="3"/>
  <c r="B1820" i="3"/>
  <c r="AQ1820" i="3" s="1"/>
  <c r="AR1820" i="3" s="1"/>
  <c r="B1816" i="3"/>
  <c r="B1812" i="3"/>
  <c r="B1808" i="3"/>
  <c r="B1804" i="3"/>
  <c r="B1800" i="3"/>
  <c r="B1796" i="3"/>
  <c r="B1792" i="3"/>
  <c r="B1788" i="3"/>
  <c r="B1784" i="3"/>
  <c r="B1780" i="3"/>
  <c r="B1776" i="3"/>
  <c r="B1772" i="3"/>
  <c r="B1768" i="3"/>
  <c r="B1764" i="3"/>
  <c r="B1760" i="3"/>
  <c r="B1756" i="3"/>
  <c r="AQ1756" i="3" s="1"/>
  <c r="AR1756" i="3" s="1"/>
  <c r="B1752" i="3"/>
  <c r="B1748" i="3"/>
  <c r="B1744" i="3"/>
  <c r="B1740" i="3"/>
  <c r="AQ1740" i="3" s="1"/>
  <c r="AR1740" i="3" s="1"/>
  <c r="B1736" i="3"/>
  <c r="B1732" i="3"/>
  <c r="B1728" i="3"/>
  <c r="B1724" i="3"/>
  <c r="AQ1724" i="3" s="1"/>
  <c r="AR1724" i="3" s="1"/>
  <c r="B1720" i="3"/>
  <c r="B1716" i="3"/>
  <c r="B1712" i="3"/>
  <c r="B1708" i="3"/>
  <c r="B1704" i="3"/>
  <c r="B1700" i="3"/>
  <c r="B1696" i="3"/>
  <c r="B1692" i="3"/>
  <c r="AQ1692" i="3" s="1"/>
  <c r="AR1692" i="3" s="1"/>
  <c r="B1688" i="3"/>
  <c r="B1684" i="3"/>
  <c r="B1680" i="3"/>
  <c r="B1676" i="3"/>
  <c r="AQ1676" i="3" s="1"/>
  <c r="AR1676" i="3" s="1"/>
  <c r="B1672" i="3"/>
  <c r="B1668" i="3"/>
  <c r="B1664" i="3"/>
  <c r="B1660" i="3"/>
  <c r="B1656" i="3"/>
  <c r="B1652" i="3"/>
  <c r="B1648" i="3"/>
  <c r="B1644" i="3"/>
  <c r="B1640" i="3"/>
  <c r="B1636" i="3"/>
  <c r="B1632" i="3"/>
  <c r="B1628" i="3"/>
  <c r="AQ1628" i="3" s="1"/>
  <c r="AR1628" i="3" s="1"/>
  <c r="B1624" i="3"/>
  <c r="B1620" i="3"/>
  <c r="B1616" i="3"/>
  <c r="B1612" i="3"/>
  <c r="B1608" i="3"/>
  <c r="B1604" i="3"/>
  <c r="B1600" i="3"/>
  <c r="B1596" i="3"/>
  <c r="AQ1596" i="3" s="1"/>
  <c r="AR1596" i="3" s="1"/>
  <c r="B1592" i="3"/>
  <c r="B1588" i="3"/>
  <c r="B1584" i="3"/>
  <c r="B1580" i="3"/>
  <c r="B1576" i="3"/>
  <c r="B1572" i="3"/>
  <c r="B1568" i="3"/>
  <c r="B1564" i="3"/>
  <c r="AQ1564" i="3" s="1"/>
  <c r="AR1564" i="3" s="1"/>
  <c r="B1560" i="3"/>
  <c r="B1556" i="3"/>
  <c r="B1552" i="3"/>
  <c r="B1548" i="3"/>
  <c r="AQ1548" i="3" s="1"/>
  <c r="AR1548" i="3" s="1"/>
  <c r="B1544" i="3"/>
  <c r="B1540" i="3"/>
  <c r="B1536" i="3"/>
  <c r="B1532" i="3"/>
  <c r="B1528" i="3"/>
  <c r="B1524" i="3"/>
  <c r="B1520" i="3"/>
  <c r="B1516" i="3"/>
  <c r="B1512" i="3"/>
  <c r="B1508" i="3"/>
  <c r="B1504" i="3"/>
  <c r="B1500" i="3"/>
  <c r="AQ1500" i="3" s="1"/>
  <c r="AR1500" i="3" s="1"/>
  <c r="B1496" i="3"/>
  <c r="B1492" i="3"/>
  <c r="B1488" i="3"/>
  <c r="B1484" i="3"/>
  <c r="AQ1484" i="3" s="1"/>
  <c r="AR1484" i="3" s="1"/>
  <c r="B1480" i="3"/>
  <c r="B1476" i="3"/>
  <c r="B1472" i="3"/>
  <c r="B1468" i="3"/>
  <c r="AQ1468" i="3" s="1"/>
  <c r="AR1468" i="3" s="1"/>
  <c r="B1464" i="3"/>
  <c r="B1460" i="3"/>
  <c r="B1456" i="3"/>
  <c r="B1452" i="3"/>
  <c r="B1448" i="3"/>
  <c r="B1444" i="3"/>
  <c r="B1440" i="3"/>
  <c r="B1436" i="3"/>
  <c r="AQ1436" i="3" s="1"/>
  <c r="AR1436" i="3" s="1"/>
  <c r="B1432" i="3"/>
  <c r="B1428" i="3"/>
  <c r="B1424" i="3"/>
  <c r="B1420" i="3"/>
  <c r="AQ1420" i="3" s="1"/>
  <c r="AR1420" i="3" s="1"/>
  <c r="B1416" i="3"/>
  <c r="B1412" i="3"/>
  <c r="B1408" i="3"/>
  <c r="B1404" i="3"/>
  <c r="B1400" i="3"/>
  <c r="B1396" i="3"/>
  <c r="B1392" i="3"/>
  <c r="B1388" i="3"/>
  <c r="B1384" i="3"/>
  <c r="B1380" i="3"/>
  <c r="B1376" i="3"/>
  <c r="B1372" i="3"/>
  <c r="AQ1372" i="3" s="1"/>
  <c r="AR1372" i="3" s="1"/>
  <c r="B1368" i="3"/>
  <c r="B1364" i="3"/>
  <c r="B1360" i="3"/>
  <c r="B1356" i="3"/>
  <c r="AQ1356" i="3" s="1"/>
  <c r="AR1356" i="3" s="1"/>
  <c r="B1352" i="3"/>
  <c r="B1348" i="3"/>
  <c r="B1344" i="3"/>
  <c r="B1340" i="3"/>
  <c r="AQ1340" i="3" s="1"/>
  <c r="AR1340" i="3" s="1"/>
  <c r="B1336" i="3"/>
  <c r="B1332" i="3"/>
  <c r="B1328" i="3"/>
  <c r="B1324" i="3"/>
  <c r="B1320" i="3"/>
  <c r="B1316" i="3"/>
  <c r="B1312" i="3"/>
  <c r="B1308" i="3"/>
  <c r="AQ1308" i="3" s="1"/>
  <c r="AR1308" i="3" s="1"/>
  <c r="B1304" i="3"/>
  <c r="B1300" i="3"/>
  <c r="B1296" i="3"/>
  <c r="B1292" i="3"/>
  <c r="B1288" i="3"/>
  <c r="B1284" i="3"/>
  <c r="B1280" i="3"/>
  <c r="B1276" i="3"/>
  <c r="AQ1276" i="3" s="1"/>
  <c r="AR1276" i="3" s="1"/>
  <c r="B1272" i="3"/>
  <c r="B1268" i="3"/>
  <c r="B1264" i="3"/>
  <c r="B1260" i="3"/>
  <c r="B1256" i="3"/>
  <c r="B1252" i="3"/>
  <c r="B1248" i="3"/>
  <c r="B1244" i="3"/>
  <c r="AQ1244" i="3" s="1"/>
  <c r="AR1244" i="3" s="1"/>
  <c r="B1240" i="3"/>
  <c r="B1236" i="3"/>
  <c r="B1232" i="3"/>
  <c r="B1228" i="3"/>
  <c r="AQ1228" i="3" s="1"/>
  <c r="AR1228" i="3" s="1"/>
  <c r="B1224" i="3"/>
  <c r="B1220" i="3"/>
  <c r="B1216" i="3"/>
  <c r="B1212" i="3"/>
  <c r="AQ1212" i="3" s="1"/>
  <c r="AR1212" i="3" s="1"/>
  <c r="B1208" i="3"/>
  <c r="B1204" i="3"/>
  <c r="B1200" i="3"/>
  <c r="B1196" i="3"/>
  <c r="B1192" i="3"/>
  <c r="B1188" i="3"/>
  <c r="B1184" i="3"/>
  <c r="B1180" i="3"/>
  <c r="AQ1180" i="3" s="1"/>
  <c r="AR1180" i="3" s="1"/>
  <c r="B1176" i="3"/>
  <c r="B1172" i="3"/>
  <c r="B1168" i="3"/>
  <c r="B1164" i="3"/>
  <c r="B1160" i="3"/>
  <c r="B2990" i="3"/>
  <c r="B2974" i="3"/>
  <c r="B2958" i="3"/>
  <c r="B2942" i="3"/>
  <c r="B2926" i="3"/>
  <c r="B2910" i="3"/>
  <c r="B2894" i="3"/>
  <c r="AQ2894" i="3" s="1"/>
  <c r="AR2894" i="3" s="1"/>
  <c r="B2878" i="3"/>
  <c r="B2862" i="3"/>
  <c r="B2846" i="3"/>
  <c r="B2830" i="3"/>
  <c r="B2814" i="3"/>
  <c r="B2798" i="3"/>
  <c r="B2782" i="3"/>
  <c r="B2766" i="3"/>
  <c r="AQ2766" i="3" s="1"/>
  <c r="AR2766" i="3" s="1"/>
  <c r="B2750" i="3"/>
  <c r="B2734" i="3"/>
  <c r="B2718" i="3"/>
  <c r="B2702" i="3"/>
  <c r="B2686" i="3"/>
  <c r="B2670" i="3"/>
  <c r="B2654" i="3"/>
  <c r="B2638" i="3"/>
  <c r="AQ2638" i="3" s="1"/>
  <c r="AR2638" i="3" s="1"/>
  <c r="B2622" i="3"/>
  <c r="B2606" i="3"/>
  <c r="B2590" i="3"/>
  <c r="B2574" i="3"/>
  <c r="B2558" i="3"/>
  <c r="B2542" i="3"/>
  <c r="B2526" i="3"/>
  <c r="B2510" i="3"/>
  <c r="AQ2510" i="3" s="1"/>
  <c r="AR2510" i="3" s="1"/>
  <c r="B2494" i="3"/>
  <c r="B2481" i="3"/>
  <c r="B2470" i="3"/>
  <c r="B2459" i="3"/>
  <c r="AQ2459" i="3" s="1"/>
  <c r="AR2459" i="3" s="1"/>
  <c r="B2449" i="3"/>
  <c r="B2438" i="3"/>
  <c r="B2428" i="3"/>
  <c r="B2420" i="3"/>
  <c r="B2412" i="3"/>
  <c r="B2404" i="3"/>
  <c r="B2396" i="3"/>
  <c r="B2388" i="3"/>
  <c r="B2380" i="3"/>
  <c r="B2372" i="3"/>
  <c r="B2364" i="3"/>
  <c r="B2356" i="3"/>
  <c r="B2348" i="3"/>
  <c r="B2340" i="3"/>
  <c r="B2332" i="3"/>
  <c r="B2324" i="3"/>
  <c r="AQ2324" i="3" s="1"/>
  <c r="AR2324" i="3" s="1"/>
  <c r="B2316" i="3"/>
  <c r="B2308" i="3"/>
  <c r="B2300" i="3"/>
  <c r="B2292" i="3"/>
  <c r="B2284" i="3"/>
  <c r="B2276" i="3"/>
  <c r="B2268" i="3"/>
  <c r="B2260" i="3"/>
  <c r="B2252" i="3"/>
  <c r="B2244" i="3"/>
  <c r="B2236" i="3"/>
  <c r="B2228" i="3"/>
  <c r="B2220" i="3"/>
  <c r="B2212" i="3"/>
  <c r="B2204" i="3"/>
  <c r="B2196" i="3"/>
  <c r="AQ2196" i="3" s="1"/>
  <c r="AR2196" i="3" s="1"/>
  <c r="B2188" i="3"/>
  <c r="B2180" i="3"/>
  <c r="B2172" i="3"/>
  <c r="B2164" i="3"/>
  <c r="B2156" i="3"/>
  <c r="B2148" i="3"/>
  <c r="B2140" i="3"/>
  <c r="B2132" i="3"/>
  <c r="B2124" i="3"/>
  <c r="B2116" i="3"/>
  <c r="B2108" i="3"/>
  <c r="B2101" i="3"/>
  <c r="B2096" i="3"/>
  <c r="B2091" i="3"/>
  <c r="B2085" i="3"/>
  <c r="B2080" i="3"/>
  <c r="B2075" i="3"/>
  <c r="B2069" i="3"/>
  <c r="B2064" i="3"/>
  <c r="B2059" i="3"/>
  <c r="AQ2059" i="3" s="1"/>
  <c r="AR2059" i="3" s="1"/>
  <c r="B2053" i="3"/>
  <c r="B2048" i="3"/>
  <c r="B2043" i="3"/>
  <c r="B2037" i="3"/>
  <c r="B2032" i="3"/>
  <c r="B2027" i="3"/>
  <c r="B2021" i="3"/>
  <c r="B2016" i="3"/>
  <c r="B2011" i="3"/>
  <c r="B2007" i="3"/>
  <c r="B2003" i="3"/>
  <c r="B1999" i="3"/>
  <c r="AQ1999" i="3" s="1"/>
  <c r="AR1999" i="3" s="1"/>
  <c r="B1995" i="3"/>
  <c r="B1991" i="3"/>
  <c r="B1987" i="3"/>
  <c r="B1983" i="3"/>
  <c r="AQ1983" i="3" s="1"/>
  <c r="AR1983" i="3" s="1"/>
  <c r="B1979" i="3"/>
  <c r="B1975" i="3"/>
  <c r="B1971" i="3"/>
  <c r="B1967" i="3"/>
  <c r="AQ1967" i="3" s="1"/>
  <c r="AR1967" i="3" s="1"/>
  <c r="B1963" i="3"/>
  <c r="B1959" i="3"/>
  <c r="B1955" i="3"/>
  <c r="B1951" i="3"/>
  <c r="AQ1951" i="3" s="1"/>
  <c r="AR1951" i="3" s="1"/>
  <c r="B1947" i="3"/>
  <c r="B1943" i="3"/>
  <c r="B1939" i="3"/>
  <c r="B1935" i="3"/>
  <c r="AQ1935" i="3" s="1"/>
  <c r="AR1935" i="3" s="1"/>
  <c r="B1931" i="3"/>
  <c r="B1927" i="3"/>
  <c r="B1923" i="3"/>
  <c r="B1919" i="3"/>
  <c r="AQ1919" i="3" s="1"/>
  <c r="AR1919" i="3" s="1"/>
  <c r="B1915" i="3"/>
  <c r="B1911" i="3"/>
  <c r="B1907" i="3"/>
  <c r="B1903" i="3"/>
  <c r="B1899" i="3"/>
  <c r="B1895" i="3"/>
  <c r="B1891" i="3"/>
  <c r="B1887" i="3"/>
  <c r="AQ1887" i="3" s="1"/>
  <c r="AR1887" i="3" s="1"/>
  <c r="B1883" i="3"/>
  <c r="B1879" i="3"/>
  <c r="B1875" i="3"/>
  <c r="B1871" i="3"/>
  <c r="AQ1871" i="3" s="1"/>
  <c r="AR1871" i="3" s="1"/>
  <c r="B1867" i="3"/>
  <c r="B1863" i="3"/>
  <c r="B1859" i="3"/>
  <c r="B1855" i="3"/>
  <c r="B1851" i="3"/>
  <c r="B1847" i="3"/>
  <c r="B1843" i="3"/>
  <c r="B1839" i="3"/>
  <c r="AQ1839" i="3" s="1"/>
  <c r="AR1839" i="3" s="1"/>
  <c r="B1835" i="3"/>
  <c r="B1831" i="3"/>
  <c r="B1827" i="3"/>
  <c r="B1823" i="3"/>
  <c r="AQ1823" i="3" s="1"/>
  <c r="AR1823" i="3" s="1"/>
  <c r="B1819" i="3"/>
  <c r="B1815" i="3"/>
  <c r="B1811" i="3"/>
  <c r="B1807" i="3"/>
  <c r="B1803" i="3"/>
  <c r="B1799" i="3"/>
  <c r="B1795" i="3"/>
  <c r="B1791" i="3"/>
  <c r="AQ1791" i="3" s="1"/>
  <c r="AR1791" i="3" s="1"/>
  <c r="B1787" i="3"/>
  <c r="B1783" i="3"/>
  <c r="B1779" i="3"/>
  <c r="B1775" i="3"/>
  <c r="AQ1775" i="3" s="1"/>
  <c r="AR1775" i="3" s="1"/>
  <c r="B1771" i="3"/>
  <c r="B1767" i="3"/>
  <c r="B1763" i="3"/>
  <c r="B1759" i="3"/>
  <c r="B1755" i="3"/>
  <c r="B1751" i="3"/>
  <c r="B1747" i="3"/>
  <c r="B1743" i="3"/>
  <c r="AQ1743" i="3" s="1"/>
  <c r="AR1743" i="3" s="1"/>
  <c r="B1739" i="3"/>
  <c r="B1735" i="3"/>
  <c r="B1731" i="3"/>
  <c r="B1727" i="3"/>
  <c r="AQ1727" i="3" s="1"/>
  <c r="AR1727" i="3" s="1"/>
  <c r="B1723" i="3"/>
  <c r="B1719" i="3"/>
  <c r="B1715" i="3"/>
  <c r="B1711" i="3"/>
  <c r="AQ1711" i="3" s="1"/>
  <c r="AR1711" i="3" s="1"/>
  <c r="B1707" i="3"/>
  <c r="B1703" i="3"/>
  <c r="B1699" i="3"/>
  <c r="B1695" i="3"/>
  <c r="AQ1695" i="3" s="1"/>
  <c r="AR1695" i="3" s="1"/>
  <c r="B1691" i="3"/>
  <c r="B1687" i="3"/>
  <c r="B1683" i="3"/>
  <c r="B1679" i="3"/>
  <c r="AQ1679" i="3" s="1"/>
  <c r="AR1679" i="3" s="1"/>
  <c r="B1675" i="3"/>
  <c r="B1671" i="3"/>
  <c r="B1667" i="3"/>
  <c r="B1663" i="3"/>
  <c r="AQ1663" i="3" s="1"/>
  <c r="AR1663" i="3" s="1"/>
  <c r="B1659" i="3"/>
  <c r="B1655" i="3"/>
  <c r="B1651" i="3"/>
  <c r="B1647" i="3"/>
  <c r="B1643" i="3"/>
  <c r="B1639" i="3"/>
  <c r="B1635" i="3"/>
  <c r="B1631" i="3"/>
  <c r="AQ1631" i="3" s="1"/>
  <c r="AR1631" i="3" s="1"/>
  <c r="B1627" i="3"/>
  <c r="B1623" i="3"/>
  <c r="B1619" i="3"/>
  <c r="B1615" i="3"/>
  <c r="AQ1615" i="3" s="1"/>
  <c r="AR1615" i="3" s="1"/>
  <c r="B1611" i="3"/>
  <c r="B1607" i="3"/>
  <c r="B1603" i="3"/>
  <c r="B1599" i="3"/>
  <c r="B1595" i="3"/>
  <c r="B1591" i="3"/>
  <c r="B1587" i="3"/>
  <c r="B1583" i="3"/>
  <c r="AQ1583" i="3" s="1"/>
  <c r="AR1583" i="3" s="1"/>
  <c r="B1579" i="3"/>
  <c r="B1575" i="3"/>
  <c r="B1571" i="3"/>
  <c r="B1567" i="3"/>
  <c r="AQ1567" i="3" s="1"/>
  <c r="AR1567" i="3" s="1"/>
  <c r="B1563" i="3"/>
  <c r="B1559" i="3"/>
  <c r="B1555" i="3"/>
  <c r="B1551" i="3"/>
  <c r="B1547" i="3"/>
  <c r="B1543" i="3"/>
  <c r="B1539" i="3"/>
  <c r="B1535" i="3"/>
  <c r="AQ1535" i="3" s="1"/>
  <c r="AR1535" i="3" s="1"/>
  <c r="B1531" i="3"/>
  <c r="B1527" i="3"/>
  <c r="B1523" i="3"/>
  <c r="B1519" i="3"/>
  <c r="AQ1519" i="3" s="1"/>
  <c r="AR1519" i="3" s="1"/>
  <c r="B1515" i="3"/>
  <c r="B1511" i="3"/>
  <c r="B1507" i="3"/>
  <c r="B1503" i="3"/>
  <c r="B1499" i="3"/>
  <c r="B1495" i="3"/>
  <c r="B1491" i="3"/>
  <c r="B1487" i="3"/>
  <c r="AQ1487" i="3" s="1"/>
  <c r="AR1487" i="3" s="1"/>
  <c r="B1483" i="3"/>
  <c r="B1479" i="3"/>
  <c r="B1475" i="3"/>
  <c r="B1471" i="3"/>
  <c r="AQ1471" i="3" s="1"/>
  <c r="AR1471" i="3" s="1"/>
  <c r="B1467" i="3"/>
  <c r="B1463" i="3"/>
  <c r="B1459" i="3"/>
  <c r="B1455" i="3"/>
  <c r="AQ1455" i="3" s="1"/>
  <c r="AR1455" i="3" s="1"/>
  <c r="B1451" i="3"/>
  <c r="B1447" i="3"/>
  <c r="B1443" i="3"/>
  <c r="B1439" i="3"/>
  <c r="AQ1439" i="3" s="1"/>
  <c r="AR1439" i="3" s="1"/>
  <c r="B1435" i="3"/>
  <c r="B1431" i="3"/>
  <c r="B1427" i="3"/>
  <c r="B1423" i="3"/>
  <c r="B1419" i="3"/>
  <c r="B1415" i="3"/>
  <c r="B1411" i="3"/>
  <c r="B1407" i="3"/>
  <c r="AQ1407" i="3" s="1"/>
  <c r="AR1407" i="3" s="1"/>
  <c r="B1403" i="3"/>
  <c r="B1399" i="3"/>
  <c r="B1395" i="3"/>
  <c r="B1391" i="3"/>
  <c r="AQ1391" i="3" s="1"/>
  <c r="AR1391" i="3" s="1"/>
  <c r="B1387" i="3"/>
  <c r="B1383" i="3"/>
  <c r="B1379" i="3"/>
  <c r="B1375" i="3"/>
  <c r="AQ1375" i="3" s="1"/>
  <c r="AR1375" i="3" s="1"/>
  <c r="B1371" i="3"/>
  <c r="B1367" i="3"/>
  <c r="B1363" i="3"/>
  <c r="B1359" i="3"/>
  <c r="B1355" i="3"/>
  <c r="B1351" i="3"/>
  <c r="B1347" i="3"/>
  <c r="B1343" i="3"/>
  <c r="AQ1343" i="3" s="1"/>
  <c r="AR1343" i="3" s="1"/>
  <c r="B1339" i="3"/>
  <c r="B1335" i="3"/>
  <c r="B1331" i="3"/>
  <c r="B1327" i="3"/>
  <c r="AQ1327" i="3" s="1"/>
  <c r="AR1327" i="3" s="1"/>
  <c r="B1323" i="3"/>
  <c r="B1319" i="3"/>
  <c r="B1315" i="3"/>
  <c r="B1311" i="3"/>
  <c r="AQ1311" i="3" s="1"/>
  <c r="AR1311" i="3" s="1"/>
  <c r="B1307" i="3"/>
  <c r="B1303" i="3"/>
  <c r="B1299" i="3"/>
  <c r="B1295" i="3"/>
  <c r="B1291" i="3"/>
  <c r="B1287" i="3"/>
  <c r="B1283" i="3"/>
  <c r="B1279" i="3"/>
  <c r="AQ1279" i="3" s="1"/>
  <c r="AR1279" i="3" s="1"/>
  <c r="B1275" i="3"/>
  <c r="B1271" i="3"/>
  <c r="B1267" i="3"/>
  <c r="B1263" i="3"/>
  <c r="AQ1263" i="3" s="1"/>
  <c r="AR1263" i="3" s="1"/>
  <c r="B1259" i="3"/>
  <c r="B1255" i="3"/>
  <c r="B1251" i="3"/>
  <c r="B1247" i="3"/>
  <c r="AQ1247" i="3" s="1"/>
  <c r="AR1247" i="3" s="1"/>
  <c r="B1243" i="3"/>
  <c r="B1239" i="3"/>
  <c r="B1235" i="3"/>
  <c r="B1231" i="3"/>
  <c r="B1227" i="3"/>
  <c r="B1223" i="3"/>
  <c r="B1219" i="3"/>
  <c r="B1215" i="3"/>
  <c r="AQ1215" i="3" s="1"/>
  <c r="AR1215" i="3" s="1"/>
  <c r="B1211" i="3"/>
  <c r="B1207" i="3"/>
  <c r="B1203" i="3"/>
  <c r="B1199" i="3"/>
  <c r="B1195" i="3"/>
  <c r="B1191" i="3"/>
  <c r="B1187" i="3"/>
  <c r="B1183" i="3"/>
  <c r="B1179" i="3"/>
  <c r="B1175" i="3"/>
  <c r="B1171" i="3"/>
  <c r="B1167" i="3"/>
  <c r="AQ1167" i="3" s="1"/>
  <c r="AR1167" i="3" s="1"/>
  <c r="B1163" i="3"/>
  <c r="B1159" i="3"/>
  <c r="B1155" i="3"/>
  <c r="B1151" i="3"/>
  <c r="B1147" i="3"/>
  <c r="B1143" i="3"/>
  <c r="B1139" i="3"/>
  <c r="B1135" i="3"/>
  <c r="B1131" i="3"/>
  <c r="B1127" i="3"/>
  <c r="B1123" i="3"/>
  <c r="B1119" i="3"/>
  <c r="AQ1119" i="3" s="1"/>
  <c r="AR1119" i="3" s="1"/>
  <c r="B1115" i="3"/>
  <c r="B1111" i="3"/>
  <c r="B1107" i="3"/>
  <c r="B1103" i="3"/>
  <c r="B1099" i="3"/>
  <c r="B1095" i="3"/>
  <c r="B1091" i="3"/>
  <c r="B1087" i="3"/>
  <c r="AQ1087" i="3" s="1"/>
  <c r="AR1087" i="3" s="1"/>
  <c r="B1083" i="3"/>
  <c r="B1079" i="3"/>
  <c r="B1075" i="3"/>
  <c r="B1071" i="3"/>
  <c r="AQ1071" i="3" s="1"/>
  <c r="AR1071" i="3" s="1"/>
  <c r="B1067" i="3"/>
  <c r="B1063" i="3"/>
  <c r="B1059" i="3"/>
  <c r="B2999" i="3"/>
  <c r="B2967" i="3"/>
  <c r="B2935" i="3"/>
  <c r="B2903" i="3"/>
  <c r="B2871" i="3"/>
  <c r="B2839" i="3"/>
  <c r="B2807" i="3"/>
  <c r="B2775" i="3"/>
  <c r="B2743" i="3"/>
  <c r="B2711" i="3"/>
  <c r="B2679" i="3"/>
  <c r="B2647" i="3"/>
  <c r="B2615" i="3"/>
  <c r="B2583" i="3"/>
  <c r="B2551" i="3"/>
  <c r="B2519" i="3"/>
  <c r="B2487" i="3"/>
  <c r="B2466" i="3"/>
  <c r="B2445" i="3"/>
  <c r="B2425" i="3"/>
  <c r="B2409" i="3"/>
  <c r="AQ2409" i="3" s="1"/>
  <c r="AR2409" i="3" s="1"/>
  <c r="B2393" i="3"/>
  <c r="B2377" i="3"/>
  <c r="B2361" i="3"/>
  <c r="B2345" i="3"/>
  <c r="B2329" i="3"/>
  <c r="B2313" i="3"/>
  <c r="B2297" i="3"/>
  <c r="B2281" i="3"/>
  <c r="AQ2281" i="3" s="1"/>
  <c r="AR2281" i="3" s="1"/>
  <c r="B2265" i="3"/>
  <c r="B2249" i="3"/>
  <c r="B2233" i="3"/>
  <c r="B2217" i="3"/>
  <c r="AQ2217" i="3" s="1"/>
  <c r="AR2217" i="3" s="1"/>
  <c r="B2201" i="3"/>
  <c r="B2185" i="3"/>
  <c r="B2169" i="3"/>
  <c r="B2153" i="3"/>
  <c r="AQ2153" i="3" s="1"/>
  <c r="AR2153" i="3" s="1"/>
  <c r="B2137" i="3"/>
  <c r="B2121" i="3"/>
  <c r="B2105" i="3"/>
  <c r="B2095" i="3"/>
  <c r="AQ2095" i="3" s="1"/>
  <c r="AR2095" i="3" s="1"/>
  <c r="B2084" i="3"/>
  <c r="B2073" i="3"/>
  <c r="B2063" i="3"/>
  <c r="B2052" i="3"/>
  <c r="AQ2052" i="3" s="1"/>
  <c r="AR2052" i="3" s="1"/>
  <c r="B2041" i="3"/>
  <c r="B2031" i="3"/>
  <c r="B2020" i="3"/>
  <c r="B2010" i="3"/>
  <c r="B2002" i="3"/>
  <c r="B1994" i="3"/>
  <c r="B1986" i="3"/>
  <c r="B1978" i="3"/>
  <c r="B1970" i="3"/>
  <c r="B1962" i="3"/>
  <c r="B1954" i="3"/>
  <c r="B1946" i="3"/>
  <c r="AQ1946" i="3" s="1"/>
  <c r="AR1946" i="3" s="1"/>
  <c r="B1938" i="3"/>
  <c r="B1930" i="3"/>
  <c r="B1922" i="3"/>
  <c r="B1914" i="3"/>
  <c r="AQ1914" i="3" s="1"/>
  <c r="AR1914" i="3" s="1"/>
  <c r="B1906" i="3"/>
  <c r="B1898" i="3"/>
  <c r="B1890" i="3"/>
  <c r="B1882" i="3"/>
  <c r="AQ1882" i="3" s="1"/>
  <c r="AR1882" i="3" s="1"/>
  <c r="B1874" i="3"/>
  <c r="B1866" i="3"/>
  <c r="B1858" i="3"/>
  <c r="B1850" i="3"/>
  <c r="B1842" i="3"/>
  <c r="B1834" i="3"/>
  <c r="B1826" i="3"/>
  <c r="B1818" i="3"/>
  <c r="B1810" i="3"/>
  <c r="B1802" i="3"/>
  <c r="B1794" i="3"/>
  <c r="B1786" i="3"/>
  <c r="AQ1786" i="3" s="1"/>
  <c r="AR1786" i="3" s="1"/>
  <c r="B1778" i="3"/>
  <c r="B1770" i="3"/>
  <c r="B1762" i="3"/>
  <c r="B1754" i="3"/>
  <c r="AQ1754" i="3" s="1"/>
  <c r="AR1754" i="3" s="1"/>
  <c r="B1746" i="3"/>
  <c r="B1738" i="3"/>
  <c r="B1730" i="3"/>
  <c r="B1722" i="3"/>
  <c r="B1714" i="3"/>
  <c r="B1706" i="3"/>
  <c r="B1698" i="3"/>
  <c r="B1690" i="3"/>
  <c r="B1682" i="3"/>
  <c r="B1674" i="3"/>
  <c r="B1666" i="3"/>
  <c r="B1658" i="3"/>
  <c r="B1650" i="3"/>
  <c r="B1642" i="3"/>
  <c r="B1634" i="3"/>
  <c r="B1626" i="3"/>
  <c r="AQ1626" i="3" s="1"/>
  <c r="AR1626" i="3" s="1"/>
  <c r="B1618" i="3"/>
  <c r="B1610" i="3"/>
  <c r="B1602" i="3"/>
  <c r="B1594" i="3"/>
  <c r="AQ1594" i="3" s="1"/>
  <c r="AR1594" i="3" s="1"/>
  <c r="B1586" i="3"/>
  <c r="B1578" i="3"/>
  <c r="B1570" i="3"/>
  <c r="B1562" i="3"/>
  <c r="B1554" i="3"/>
  <c r="B1546" i="3"/>
  <c r="B1538" i="3"/>
  <c r="B1530" i="3"/>
  <c r="AQ1530" i="3" s="1"/>
  <c r="AR1530" i="3" s="1"/>
  <c r="B1522" i="3"/>
  <c r="B1514" i="3"/>
  <c r="B1506" i="3"/>
  <c r="B1498" i="3"/>
  <c r="B1490" i="3"/>
  <c r="B1482" i="3"/>
  <c r="B1474" i="3"/>
  <c r="B1466" i="3"/>
  <c r="B1458" i="3"/>
  <c r="B1450" i="3"/>
  <c r="B1442" i="3"/>
  <c r="B1434" i="3"/>
  <c r="AQ1434" i="3" s="1"/>
  <c r="AR1434" i="3" s="1"/>
  <c r="B1426" i="3"/>
  <c r="B1418" i="3"/>
  <c r="B1410" i="3"/>
  <c r="B1402" i="3"/>
  <c r="B1394" i="3"/>
  <c r="B1386" i="3"/>
  <c r="B1378" i="3"/>
  <c r="B1370" i="3"/>
  <c r="AQ1370" i="3" s="1"/>
  <c r="AR1370" i="3" s="1"/>
  <c r="B1362" i="3"/>
  <c r="B1354" i="3"/>
  <c r="B1346" i="3"/>
  <c r="B1338" i="3"/>
  <c r="B1330" i="3"/>
  <c r="B1322" i="3"/>
  <c r="B1314" i="3"/>
  <c r="B1306" i="3"/>
  <c r="AQ1306" i="3" s="1"/>
  <c r="AR1306" i="3" s="1"/>
  <c r="B1298" i="3"/>
  <c r="B1290" i="3"/>
  <c r="B1282" i="3"/>
  <c r="B1274" i="3"/>
  <c r="B1266" i="3"/>
  <c r="B1258" i="3"/>
  <c r="B1250" i="3"/>
  <c r="B1242" i="3"/>
  <c r="AQ1242" i="3" s="1"/>
  <c r="AR1242" i="3" s="1"/>
  <c r="B1234" i="3"/>
  <c r="B1226" i="3"/>
  <c r="B1218" i="3"/>
  <c r="B1210" i="3"/>
  <c r="AQ1210" i="3" s="1"/>
  <c r="AR1210" i="3" s="1"/>
  <c r="B1202" i="3"/>
  <c r="B1194" i="3"/>
  <c r="B1186" i="3"/>
  <c r="B1178" i="3"/>
  <c r="AQ1178" i="3" s="1"/>
  <c r="AR1178" i="3" s="1"/>
  <c r="B1170" i="3"/>
  <c r="B1162" i="3"/>
  <c r="B1156" i="3"/>
  <c r="B1150" i="3"/>
  <c r="B1145" i="3"/>
  <c r="B1140" i="3"/>
  <c r="B1134" i="3"/>
  <c r="B1129" i="3"/>
  <c r="AQ1129" i="3" s="1"/>
  <c r="AR1129" i="3" s="1"/>
  <c r="B1124" i="3"/>
  <c r="B1118" i="3"/>
  <c r="B1113" i="3"/>
  <c r="B1108" i="3"/>
  <c r="AQ1108" i="3" s="1"/>
  <c r="AR1108" i="3" s="1"/>
  <c r="B1102" i="3"/>
  <c r="B1097" i="3"/>
  <c r="B1092" i="3"/>
  <c r="B1086" i="3"/>
  <c r="AQ1086" i="3" s="1"/>
  <c r="AR1086" i="3" s="1"/>
  <c r="B1081" i="3"/>
  <c r="B1076" i="3"/>
  <c r="B1070" i="3"/>
  <c r="B1065" i="3"/>
  <c r="B1060" i="3"/>
  <c r="B1055" i="3"/>
  <c r="B1051" i="3"/>
  <c r="B1047" i="3"/>
  <c r="B1043" i="3"/>
  <c r="B1039" i="3"/>
  <c r="B1035" i="3"/>
  <c r="B1031" i="3"/>
  <c r="B1027" i="3"/>
  <c r="B1023" i="3"/>
  <c r="B1019" i="3"/>
  <c r="B1015" i="3"/>
  <c r="B1011" i="3"/>
  <c r="B1007" i="3"/>
  <c r="B1003" i="3"/>
  <c r="B999" i="3"/>
  <c r="B995" i="3"/>
  <c r="B991" i="3"/>
  <c r="B987" i="3"/>
  <c r="B983" i="3"/>
  <c r="B979" i="3"/>
  <c r="B975" i="3"/>
  <c r="B971" i="3"/>
  <c r="B967" i="3"/>
  <c r="AQ967" i="3" s="1"/>
  <c r="AR967" i="3" s="1"/>
  <c r="B963" i="3"/>
  <c r="B959" i="3"/>
  <c r="B955" i="3"/>
  <c r="B951" i="3"/>
  <c r="B947" i="3"/>
  <c r="B943" i="3"/>
  <c r="B939" i="3"/>
  <c r="B935" i="3"/>
  <c r="AQ935" i="3" s="1"/>
  <c r="AR935" i="3" s="1"/>
  <c r="B931" i="3"/>
  <c r="B927" i="3"/>
  <c r="B923" i="3"/>
  <c r="B919" i="3"/>
  <c r="AQ919" i="3" s="1"/>
  <c r="AR919" i="3" s="1"/>
  <c r="B915" i="3"/>
  <c r="B911" i="3"/>
  <c r="B907" i="3"/>
  <c r="B903" i="3"/>
  <c r="B899" i="3"/>
  <c r="B895" i="3"/>
  <c r="B891" i="3"/>
  <c r="B887" i="3"/>
  <c r="AQ887" i="3" s="1"/>
  <c r="AR887" i="3" s="1"/>
  <c r="B883" i="3"/>
  <c r="B879" i="3"/>
  <c r="B875" i="3"/>
  <c r="B871" i="3"/>
  <c r="AQ871" i="3" s="1"/>
  <c r="AR871" i="3" s="1"/>
  <c r="B867" i="3"/>
  <c r="B863" i="3"/>
  <c r="B859" i="3"/>
  <c r="B855" i="3"/>
  <c r="B851" i="3"/>
  <c r="B847" i="3"/>
  <c r="B843" i="3"/>
  <c r="B839" i="3"/>
  <c r="AQ839" i="3" s="1"/>
  <c r="AR839" i="3" s="1"/>
  <c r="B835" i="3"/>
  <c r="B831" i="3"/>
  <c r="B827" i="3"/>
  <c r="B823" i="3"/>
  <c r="AQ823" i="3" s="1"/>
  <c r="AR823" i="3" s="1"/>
  <c r="B819" i="3"/>
  <c r="B815" i="3"/>
  <c r="B811" i="3"/>
  <c r="B807" i="3"/>
  <c r="B803" i="3"/>
  <c r="B799" i="3"/>
  <c r="B795" i="3"/>
  <c r="B791" i="3"/>
  <c r="AQ791" i="3" s="1"/>
  <c r="AR791" i="3" s="1"/>
  <c r="B787" i="3"/>
  <c r="B783" i="3"/>
  <c r="B779" i="3"/>
  <c r="B775" i="3"/>
  <c r="AQ775" i="3" s="1"/>
  <c r="AR775" i="3" s="1"/>
  <c r="B771" i="3"/>
  <c r="B767" i="3"/>
  <c r="B763" i="3"/>
  <c r="B759" i="3"/>
  <c r="B755" i="3"/>
  <c r="B751" i="3"/>
  <c r="B747" i="3"/>
  <c r="B743" i="3"/>
  <c r="AQ743" i="3" s="1"/>
  <c r="AR743" i="3" s="1"/>
  <c r="B739" i="3"/>
  <c r="B735" i="3"/>
  <c r="B731" i="3"/>
  <c r="B727" i="3"/>
  <c r="AQ727" i="3" s="1"/>
  <c r="AR727" i="3" s="1"/>
  <c r="B723" i="3"/>
  <c r="B719" i="3"/>
  <c r="B715" i="3"/>
  <c r="B711" i="3"/>
  <c r="B707" i="3"/>
  <c r="B703" i="3"/>
  <c r="B699" i="3"/>
  <c r="B695" i="3"/>
  <c r="AQ695" i="3" s="1"/>
  <c r="AR695" i="3" s="1"/>
  <c r="B691" i="3"/>
  <c r="B687" i="3"/>
  <c r="B683" i="3"/>
  <c r="B679" i="3"/>
  <c r="AQ679" i="3" s="1"/>
  <c r="AR679" i="3" s="1"/>
  <c r="B675" i="3"/>
  <c r="B671" i="3"/>
  <c r="B667" i="3"/>
  <c r="B663" i="3"/>
  <c r="B659" i="3"/>
  <c r="B655" i="3"/>
  <c r="B651" i="3"/>
  <c r="B647" i="3"/>
  <c r="AQ647" i="3" s="1"/>
  <c r="AR647" i="3" s="1"/>
  <c r="B643" i="3"/>
  <c r="B639" i="3"/>
  <c r="B635" i="3"/>
  <c r="B631" i="3"/>
  <c r="AQ631" i="3" s="1"/>
  <c r="AR631" i="3" s="1"/>
  <c r="B627" i="3"/>
  <c r="B623" i="3"/>
  <c r="B619" i="3"/>
  <c r="B615" i="3"/>
  <c r="B611" i="3"/>
  <c r="B607" i="3"/>
  <c r="B603" i="3"/>
  <c r="B599" i="3"/>
  <c r="AQ599" i="3" s="1"/>
  <c r="AR599" i="3" s="1"/>
  <c r="B595" i="3"/>
  <c r="B591" i="3"/>
  <c r="B587" i="3"/>
  <c r="B583" i="3"/>
  <c r="AQ583" i="3" s="1"/>
  <c r="AR583" i="3" s="1"/>
  <c r="B579" i="3"/>
  <c r="B575" i="3"/>
  <c r="B571" i="3"/>
  <c r="B567" i="3"/>
  <c r="B563" i="3"/>
  <c r="B559" i="3"/>
  <c r="B555" i="3"/>
  <c r="B551" i="3"/>
  <c r="AQ551" i="3" s="1"/>
  <c r="AR551" i="3" s="1"/>
  <c r="B547" i="3"/>
  <c r="B543" i="3"/>
  <c r="B539" i="3"/>
  <c r="B535" i="3"/>
  <c r="AQ535" i="3" s="1"/>
  <c r="AR535" i="3" s="1"/>
  <c r="B531" i="3"/>
  <c r="B527" i="3"/>
  <c r="B523" i="3"/>
  <c r="B519" i="3"/>
  <c r="B515" i="3"/>
  <c r="B511" i="3"/>
  <c r="B507" i="3"/>
  <c r="B503" i="3"/>
  <c r="AQ503" i="3" s="1"/>
  <c r="AR503" i="3" s="1"/>
  <c r="B499" i="3"/>
  <c r="B495" i="3"/>
  <c r="B491" i="3"/>
  <c r="B487" i="3"/>
  <c r="AQ487" i="3" s="1"/>
  <c r="AR487" i="3" s="1"/>
  <c r="B483" i="3"/>
  <c r="B479" i="3"/>
  <c r="B475" i="3"/>
  <c r="B471" i="3"/>
  <c r="AQ471" i="3" s="1"/>
  <c r="AR471" i="3" s="1"/>
  <c r="B467" i="3"/>
  <c r="B463" i="3"/>
  <c r="B459" i="3"/>
  <c r="B455" i="3"/>
  <c r="AQ455" i="3" s="1"/>
  <c r="AR455" i="3" s="1"/>
  <c r="B451" i="3"/>
  <c r="B447" i="3"/>
  <c r="B443" i="3"/>
  <c r="B439" i="3"/>
  <c r="AQ439" i="3" s="1"/>
  <c r="AR439" i="3" s="1"/>
  <c r="B435" i="3"/>
  <c r="B431" i="3"/>
  <c r="B427" i="3"/>
  <c r="B423" i="3"/>
  <c r="AQ423" i="3" s="1"/>
  <c r="AR423" i="3" s="1"/>
  <c r="B419" i="3"/>
  <c r="B415" i="3"/>
  <c r="B411" i="3"/>
  <c r="B407" i="3"/>
  <c r="AQ407" i="3" s="1"/>
  <c r="AR407" i="3" s="1"/>
  <c r="B403" i="3"/>
  <c r="B2998" i="3"/>
  <c r="B2966" i="3"/>
  <c r="B2934" i="3"/>
  <c r="AQ2934" i="3" s="1"/>
  <c r="AR2934" i="3" s="1"/>
  <c r="B2902" i="3"/>
  <c r="B2870" i="3"/>
  <c r="B2838" i="3"/>
  <c r="B2806" i="3"/>
  <c r="B2774" i="3"/>
  <c r="B2742" i="3"/>
  <c r="B2710" i="3"/>
  <c r="B2678" i="3"/>
  <c r="AQ2678" i="3" s="1"/>
  <c r="AR2678" i="3" s="1"/>
  <c r="B2646" i="3"/>
  <c r="B2614" i="3"/>
  <c r="B2582" i="3"/>
  <c r="B2550" i="3"/>
  <c r="AQ2550" i="3" s="1"/>
  <c r="AR2550" i="3" s="1"/>
  <c r="B2518" i="3"/>
  <c r="B2486" i="3"/>
  <c r="B2465" i="3"/>
  <c r="B2443" i="3"/>
  <c r="AQ2443" i="3" s="1"/>
  <c r="AR2443" i="3" s="1"/>
  <c r="B2424" i="3"/>
  <c r="B2408" i="3"/>
  <c r="B2392" i="3"/>
  <c r="B2376" i="3"/>
  <c r="B2360" i="3"/>
  <c r="B2344" i="3"/>
  <c r="B2328" i="3"/>
  <c r="B2312" i="3"/>
  <c r="AQ2312" i="3" s="1"/>
  <c r="AR2312" i="3" s="1"/>
  <c r="B2296" i="3"/>
  <c r="B2280" i="3"/>
  <c r="B2264" i="3"/>
  <c r="B2248" i="3"/>
  <c r="B2232" i="3"/>
  <c r="B2216" i="3"/>
  <c r="B2200" i="3"/>
  <c r="B2184" i="3"/>
  <c r="AQ2184" i="3" s="1"/>
  <c r="AR2184" i="3" s="1"/>
  <c r="B2168" i="3"/>
  <c r="B2152" i="3"/>
  <c r="B2136" i="3"/>
  <c r="B2120" i="3"/>
  <c r="B2104" i="3"/>
  <c r="B2093" i="3"/>
  <c r="B2083" i="3"/>
  <c r="B2072" i="3"/>
  <c r="AQ2072" i="3" s="1"/>
  <c r="B2061" i="3"/>
  <c r="B2051" i="3"/>
  <c r="B2040" i="3"/>
  <c r="B2029" i="3"/>
  <c r="AQ2029" i="3" s="1"/>
  <c r="AR2029" i="3" s="1"/>
  <c r="B2019" i="3"/>
  <c r="B2009" i="3"/>
  <c r="B2001" i="3"/>
  <c r="B1993" i="3"/>
  <c r="B1985" i="3"/>
  <c r="B1977" i="3"/>
  <c r="B1969" i="3"/>
  <c r="B1961" i="3"/>
  <c r="AQ1961" i="3" s="1"/>
  <c r="AR1961" i="3" s="1"/>
  <c r="B1953" i="3"/>
  <c r="B1945" i="3"/>
  <c r="B1937" i="3"/>
  <c r="B1929" i="3"/>
  <c r="B1921" i="3"/>
  <c r="B1913" i="3"/>
  <c r="B1905" i="3"/>
  <c r="B1897" i="3"/>
  <c r="AQ1897" i="3" s="1"/>
  <c r="AR1897" i="3" s="1"/>
  <c r="B1889" i="3"/>
  <c r="B1881" i="3"/>
  <c r="B1873" i="3"/>
  <c r="B1865" i="3"/>
  <c r="B1857" i="3"/>
  <c r="B1849" i="3"/>
  <c r="B1841" i="3"/>
  <c r="B1833" i="3"/>
  <c r="B1825" i="3"/>
  <c r="B1817" i="3"/>
  <c r="B1809" i="3"/>
  <c r="B1801" i="3"/>
  <c r="B1793" i="3"/>
  <c r="B1785" i="3"/>
  <c r="B1777" i="3"/>
  <c r="B1769" i="3"/>
  <c r="AQ1769" i="3" s="1"/>
  <c r="AR1769" i="3" s="1"/>
  <c r="B1761" i="3"/>
  <c r="B1753" i="3"/>
  <c r="B1745" i="3"/>
  <c r="B1737" i="3"/>
  <c r="B1729" i="3"/>
  <c r="B1721" i="3"/>
  <c r="B1713" i="3"/>
  <c r="B1705" i="3"/>
  <c r="AQ1705" i="3" s="1"/>
  <c r="AR1705" i="3" s="1"/>
  <c r="B1697" i="3"/>
  <c r="B1689" i="3"/>
  <c r="B1681" i="3"/>
  <c r="B1673" i="3"/>
  <c r="B1665" i="3"/>
  <c r="B1657" i="3"/>
  <c r="B1649" i="3"/>
  <c r="B1641" i="3"/>
  <c r="AQ1641" i="3" s="1"/>
  <c r="AR1641" i="3" s="1"/>
  <c r="B1633" i="3"/>
  <c r="B1625" i="3"/>
  <c r="B1617" i="3"/>
  <c r="B1609" i="3"/>
  <c r="B1601" i="3"/>
  <c r="B1593" i="3"/>
  <c r="B1585" i="3"/>
  <c r="B1577" i="3"/>
  <c r="B1569" i="3"/>
  <c r="B1561" i="3"/>
  <c r="B1553" i="3"/>
  <c r="B1545" i="3"/>
  <c r="B1537" i="3"/>
  <c r="B1529" i="3"/>
  <c r="B1521" i="3"/>
  <c r="B1513" i="3"/>
  <c r="AQ1513" i="3" s="1"/>
  <c r="AR1513" i="3" s="1"/>
  <c r="B1505" i="3"/>
  <c r="B1497" i="3"/>
  <c r="B1489" i="3"/>
  <c r="B1481" i="3"/>
  <c r="B1473" i="3"/>
  <c r="B1465" i="3"/>
  <c r="B1457" i="3"/>
  <c r="B2951" i="3"/>
  <c r="B2887" i="3"/>
  <c r="B2823" i="3"/>
  <c r="B2759" i="3"/>
  <c r="B2695" i="3"/>
  <c r="B2631" i="3"/>
  <c r="B2567" i="3"/>
  <c r="B2503" i="3"/>
  <c r="B2455" i="3"/>
  <c r="B2417" i="3"/>
  <c r="B2385" i="3"/>
  <c r="B2353" i="3"/>
  <c r="B2321" i="3"/>
  <c r="B2289" i="3"/>
  <c r="B2257" i="3"/>
  <c r="B2225" i="3"/>
  <c r="B2193" i="3"/>
  <c r="B2161" i="3"/>
  <c r="B2129" i="3"/>
  <c r="B2100" i="3"/>
  <c r="B2079" i="3"/>
  <c r="AQ2079" i="3" s="1"/>
  <c r="AR2079" i="3" s="1"/>
  <c r="B2057" i="3"/>
  <c r="B2036" i="3"/>
  <c r="B2015" i="3"/>
  <c r="B1998" i="3"/>
  <c r="AQ1998" i="3" s="1"/>
  <c r="B1982" i="3"/>
  <c r="B1966" i="3"/>
  <c r="B1950" i="3"/>
  <c r="B1934" i="3"/>
  <c r="B1918" i="3"/>
  <c r="B1902" i="3"/>
  <c r="B1886" i="3"/>
  <c r="B1870" i="3"/>
  <c r="AQ1870" i="3" s="1"/>
  <c r="AR1870" i="3" s="1"/>
  <c r="B1854" i="3"/>
  <c r="B1838" i="3"/>
  <c r="B1822" i="3"/>
  <c r="B1806" i="3"/>
  <c r="B1790" i="3"/>
  <c r="B1774" i="3"/>
  <c r="B1758" i="3"/>
  <c r="B1742" i="3"/>
  <c r="AQ1742" i="3" s="1"/>
  <c r="AR1742" i="3" s="1"/>
  <c r="B1726" i="3"/>
  <c r="B1710" i="3"/>
  <c r="B1694" i="3"/>
  <c r="B1678" i="3"/>
  <c r="B1662" i="3"/>
  <c r="B1646" i="3"/>
  <c r="B1630" i="3"/>
  <c r="B1614" i="3"/>
  <c r="AQ1614" i="3" s="1"/>
  <c r="AR1614" i="3" s="1"/>
  <c r="B1598" i="3"/>
  <c r="B1582" i="3"/>
  <c r="B1566" i="3"/>
  <c r="B1550" i="3"/>
  <c r="B1534" i="3"/>
  <c r="B1518" i="3"/>
  <c r="B1502" i="3"/>
  <c r="B1486" i="3"/>
  <c r="AQ1486" i="3" s="1"/>
  <c r="AR1486" i="3" s="1"/>
  <c r="B1470" i="3"/>
  <c r="B1454" i="3"/>
  <c r="B1445" i="3"/>
  <c r="B1433" i="3"/>
  <c r="B1422" i="3"/>
  <c r="B1413" i="3"/>
  <c r="B1401" i="3"/>
  <c r="B1390" i="3"/>
  <c r="AQ1390" i="3" s="1"/>
  <c r="AR1390" i="3" s="1"/>
  <c r="B1381" i="3"/>
  <c r="B1369" i="3"/>
  <c r="B1358" i="3"/>
  <c r="B1349" i="3"/>
  <c r="B1337" i="3"/>
  <c r="B1326" i="3"/>
  <c r="B1317" i="3"/>
  <c r="B1305" i="3"/>
  <c r="B1294" i="3"/>
  <c r="B1285" i="3"/>
  <c r="B1273" i="3"/>
  <c r="B1262" i="3"/>
  <c r="AQ1262" i="3" s="1"/>
  <c r="AR1262" i="3" s="1"/>
  <c r="B1253" i="3"/>
  <c r="B1241" i="3"/>
  <c r="B1230" i="3"/>
  <c r="B1221" i="3"/>
  <c r="B1209" i="3"/>
  <c r="B1198" i="3"/>
  <c r="B1189" i="3"/>
  <c r="B1177" i="3"/>
  <c r="AQ1177" i="3" s="1"/>
  <c r="AR1177" i="3" s="1"/>
  <c r="B1166" i="3"/>
  <c r="B1157" i="3"/>
  <c r="B1149" i="3"/>
  <c r="B1142" i="3"/>
  <c r="B1136" i="3"/>
  <c r="B1128" i="3"/>
  <c r="B1121" i="3"/>
  <c r="B1114" i="3"/>
  <c r="AQ1114" i="3" s="1"/>
  <c r="AR1114" i="3" s="1"/>
  <c r="B1106" i="3"/>
  <c r="B1100" i="3"/>
  <c r="B1093" i="3"/>
  <c r="B1085" i="3"/>
  <c r="AQ1085" i="3" s="1"/>
  <c r="AR1085" i="3" s="1"/>
  <c r="B1078" i="3"/>
  <c r="B1072" i="3"/>
  <c r="B1064" i="3"/>
  <c r="B1057" i="3"/>
  <c r="AQ1057" i="3" s="1"/>
  <c r="AR1057" i="3" s="1"/>
  <c r="B1052" i="3"/>
  <c r="B1046" i="3"/>
  <c r="B1041" i="3"/>
  <c r="B1036" i="3"/>
  <c r="B1030" i="3"/>
  <c r="B1025" i="3"/>
  <c r="B1020" i="3"/>
  <c r="B1014" i="3"/>
  <c r="B1009" i="3"/>
  <c r="B1004" i="3"/>
  <c r="B998" i="3"/>
  <c r="B993" i="3"/>
  <c r="AQ993" i="3" s="1"/>
  <c r="AR993" i="3" s="1"/>
  <c r="B988" i="3"/>
  <c r="B982" i="3"/>
  <c r="B977" i="3"/>
  <c r="B972" i="3"/>
  <c r="AQ972" i="3" s="1"/>
  <c r="AR972" i="3" s="1"/>
  <c r="B966" i="3"/>
  <c r="B961" i="3"/>
  <c r="B956" i="3"/>
  <c r="B950" i="3"/>
  <c r="B945" i="3"/>
  <c r="B940" i="3"/>
  <c r="B934" i="3"/>
  <c r="B929" i="3"/>
  <c r="AQ929" i="3" s="1"/>
  <c r="AR929" i="3" s="1"/>
  <c r="B924" i="3"/>
  <c r="B918" i="3"/>
  <c r="B913" i="3"/>
  <c r="B908" i="3"/>
  <c r="AQ908" i="3" s="1"/>
  <c r="AR908" i="3" s="1"/>
  <c r="B902" i="3"/>
  <c r="B897" i="3"/>
  <c r="B892" i="3"/>
  <c r="B886" i="3"/>
  <c r="B881" i="3"/>
  <c r="B876" i="3"/>
  <c r="B870" i="3"/>
  <c r="B865" i="3"/>
  <c r="AQ865" i="3" s="1"/>
  <c r="AR865" i="3" s="1"/>
  <c r="B860" i="3"/>
  <c r="B854" i="3"/>
  <c r="B849" i="3"/>
  <c r="B844" i="3"/>
  <c r="AQ844" i="3" s="1"/>
  <c r="AR844" i="3" s="1"/>
  <c r="B838" i="3"/>
  <c r="B833" i="3"/>
  <c r="B828" i="3"/>
  <c r="B822" i="3"/>
  <c r="B817" i="3"/>
  <c r="B812" i="3"/>
  <c r="B806" i="3"/>
  <c r="B801" i="3"/>
  <c r="AQ801" i="3" s="1"/>
  <c r="AR801" i="3" s="1"/>
  <c r="B796" i="3"/>
  <c r="B790" i="3"/>
  <c r="B785" i="3"/>
  <c r="B780" i="3"/>
  <c r="AQ780" i="3" s="1"/>
  <c r="AR780" i="3" s="1"/>
  <c r="B774" i="3"/>
  <c r="B769" i="3"/>
  <c r="B764" i="3"/>
  <c r="B758" i="3"/>
  <c r="B753" i="3"/>
  <c r="B748" i="3"/>
  <c r="B742" i="3"/>
  <c r="B737" i="3"/>
  <c r="AQ737" i="3" s="1"/>
  <c r="AR737" i="3" s="1"/>
  <c r="B732" i="3"/>
  <c r="B726" i="3"/>
  <c r="B721" i="3"/>
  <c r="B716" i="3"/>
  <c r="AQ716" i="3" s="1"/>
  <c r="AR716" i="3" s="1"/>
  <c r="B710" i="3"/>
  <c r="B705" i="3"/>
  <c r="B700" i="3"/>
  <c r="B694" i="3"/>
  <c r="B689" i="3"/>
  <c r="B684" i="3"/>
  <c r="B678" i="3"/>
  <c r="B673" i="3"/>
  <c r="AQ673" i="3" s="1"/>
  <c r="AR673" i="3" s="1"/>
  <c r="B668" i="3"/>
  <c r="B662" i="3"/>
  <c r="B657" i="3"/>
  <c r="B652" i="3"/>
  <c r="AQ652" i="3" s="1"/>
  <c r="AR652" i="3" s="1"/>
  <c r="B646" i="3"/>
  <c r="B641" i="3"/>
  <c r="B636" i="3"/>
  <c r="B630" i="3"/>
  <c r="B625" i="3"/>
  <c r="B620" i="3"/>
  <c r="B614" i="3"/>
  <c r="B609" i="3"/>
  <c r="AQ609" i="3" s="1"/>
  <c r="AR609" i="3" s="1"/>
  <c r="B604" i="3"/>
  <c r="B598" i="3"/>
  <c r="B593" i="3"/>
  <c r="B588" i="3"/>
  <c r="AQ588" i="3" s="1"/>
  <c r="AR588" i="3" s="1"/>
  <c r="B582" i="3"/>
  <c r="B577" i="3"/>
  <c r="B572" i="3"/>
  <c r="B566" i="3"/>
  <c r="B561" i="3"/>
  <c r="B556" i="3"/>
  <c r="B550" i="3"/>
  <c r="B545" i="3"/>
  <c r="AQ545" i="3" s="1"/>
  <c r="B540" i="3"/>
  <c r="B534" i="3"/>
  <c r="B529" i="3"/>
  <c r="B524" i="3"/>
  <c r="AQ524" i="3" s="1"/>
  <c r="AR524" i="3" s="1"/>
  <c r="B518" i="3"/>
  <c r="B513" i="3"/>
  <c r="B508" i="3"/>
  <c r="B502" i="3"/>
  <c r="B497" i="3"/>
  <c r="B492" i="3"/>
  <c r="B486" i="3"/>
  <c r="B481" i="3"/>
  <c r="AQ481" i="3" s="1"/>
  <c r="AR481" i="3" s="1"/>
  <c r="B476" i="3"/>
  <c r="B470" i="3"/>
  <c r="B465" i="3"/>
  <c r="B460" i="3"/>
  <c r="AQ460" i="3" s="1"/>
  <c r="AR460" i="3" s="1"/>
  <c r="B454" i="3"/>
  <c r="B449" i="3"/>
  <c r="B444" i="3"/>
  <c r="B438" i="3"/>
  <c r="B433" i="3"/>
  <c r="B428" i="3"/>
  <c r="B422" i="3"/>
  <c r="B417" i="3"/>
  <c r="AQ417" i="3" s="1"/>
  <c r="AR417" i="3" s="1"/>
  <c r="B412" i="3"/>
  <c r="B406" i="3"/>
  <c r="B401" i="3"/>
  <c r="B397" i="3"/>
  <c r="AQ397" i="3" s="1"/>
  <c r="AR397" i="3" s="1"/>
  <c r="B393" i="3"/>
  <c r="B389" i="3"/>
  <c r="B385" i="3"/>
  <c r="B381" i="3"/>
  <c r="B377" i="3"/>
  <c r="B373" i="3"/>
  <c r="B369" i="3"/>
  <c r="B365" i="3"/>
  <c r="AQ365" i="3" s="1"/>
  <c r="AR365" i="3" s="1"/>
  <c r="B361" i="3"/>
  <c r="B357" i="3"/>
  <c r="B353" i="3"/>
  <c r="B349" i="3"/>
  <c r="B345" i="3"/>
  <c r="B341" i="3"/>
  <c r="B337" i="3"/>
  <c r="B333" i="3"/>
  <c r="AQ333" i="3" s="1"/>
  <c r="AR333" i="3" s="1"/>
  <c r="B329" i="3"/>
  <c r="B325" i="3"/>
  <c r="B321" i="3"/>
  <c r="B317" i="3"/>
  <c r="B313" i="3"/>
  <c r="B309" i="3"/>
  <c r="B305" i="3"/>
  <c r="B301" i="3"/>
  <c r="B297" i="3"/>
  <c r="B293" i="3"/>
  <c r="B289" i="3"/>
  <c r="B285" i="3"/>
  <c r="B281" i="3"/>
  <c r="B277" i="3"/>
  <c r="B273" i="3"/>
  <c r="B269" i="3"/>
  <c r="AQ269" i="3" s="1"/>
  <c r="AR269" i="3" s="1"/>
  <c r="B265" i="3"/>
  <c r="B261" i="3"/>
  <c r="B257" i="3"/>
  <c r="B253" i="3"/>
  <c r="B249" i="3"/>
  <c r="B245" i="3"/>
  <c r="B241" i="3"/>
  <c r="B237" i="3"/>
  <c r="AQ237" i="3" s="1"/>
  <c r="AR237" i="3" s="1"/>
  <c r="B233" i="3"/>
  <c r="B229" i="3"/>
  <c r="B225" i="3"/>
  <c r="B221" i="3"/>
  <c r="B217" i="3"/>
  <c r="B213" i="3"/>
  <c r="B209" i="3"/>
  <c r="B205" i="3"/>
  <c r="AQ205" i="3" s="1"/>
  <c r="AR205" i="3" s="1"/>
  <c r="B201" i="3"/>
  <c r="B197" i="3"/>
  <c r="B193" i="3"/>
  <c r="B189" i="3"/>
  <c r="B185" i="3"/>
  <c r="B181" i="3"/>
  <c r="B177" i="3"/>
  <c r="B173" i="3"/>
  <c r="B169" i="3"/>
  <c r="B165" i="3"/>
  <c r="B161" i="3"/>
  <c r="B157" i="3"/>
  <c r="B153" i="3"/>
  <c r="B149" i="3"/>
  <c r="B145" i="3"/>
  <c r="B141" i="3"/>
  <c r="AQ141" i="3" s="1"/>
  <c r="AR141" i="3" s="1"/>
  <c r="B137" i="3"/>
  <c r="B133" i="3"/>
  <c r="B129" i="3"/>
  <c r="B125" i="3"/>
  <c r="B121" i="3"/>
  <c r="B117" i="3"/>
  <c r="B113" i="3"/>
  <c r="B85" i="3"/>
  <c r="AQ85" i="3" s="1"/>
  <c r="AR85" i="3" s="1"/>
  <c r="B2950" i="3"/>
  <c r="B2886" i="3"/>
  <c r="B2822" i="3"/>
  <c r="B2758" i="3"/>
  <c r="AQ2758" i="3" s="1"/>
  <c r="AR2758" i="3" s="1"/>
  <c r="B2694" i="3"/>
  <c r="B2630" i="3"/>
  <c r="B2566" i="3"/>
  <c r="B2502" i="3"/>
  <c r="AQ2502" i="3" s="1"/>
  <c r="AR2502" i="3" s="1"/>
  <c r="B2454" i="3"/>
  <c r="B2416" i="3"/>
  <c r="B2384" i="3"/>
  <c r="B2352" i="3"/>
  <c r="B2320" i="3"/>
  <c r="B2288" i="3"/>
  <c r="B2256" i="3"/>
  <c r="B2224" i="3"/>
  <c r="AQ2224" i="3" s="1"/>
  <c r="AR2224" i="3" s="1"/>
  <c r="B2192" i="3"/>
  <c r="B2160" i="3"/>
  <c r="B2128" i="3"/>
  <c r="B2099" i="3"/>
  <c r="B2077" i="3"/>
  <c r="B2056" i="3"/>
  <c r="B2035" i="3"/>
  <c r="B2013" i="3"/>
  <c r="B1997" i="3"/>
  <c r="B1981" i="3"/>
  <c r="B1965" i="3"/>
  <c r="B1949" i="3"/>
  <c r="B1933" i="3"/>
  <c r="B1917" i="3"/>
  <c r="B1901" i="3"/>
  <c r="B1885" i="3"/>
  <c r="AQ1885" i="3" s="1"/>
  <c r="AR1885" i="3" s="1"/>
  <c r="B1869" i="3"/>
  <c r="B1853" i="3"/>
  <c r="B1837" i="3"/>
  <c r="B1821" i="3"/>
  <c r="AQ1821" i="3" s="1"/>
  <c r="AR1821" i="3" s="1"/>
  <c r="B1805" i="3"/>
  <c r="B1789" i="3"/>
  <c r="B1773" i="3"/>
  <c r="B1757" i="3"/>
  <c r="AQ1757" i="3" s="1"/>
  <c r="AR1757" i="3" s="1"/>
  <c r="B1741" i="3"/>
  <c r="B1725" i="3"/>
  <c r="B1709" i="3"/>
  <c r="B1693" i="3"/>
  <c r="AQ1693" i="3" s="1"/>
  <c r="AR1693" i="3" s="1"/>
  <c r="B1677" i="3"/>
  <c r="B1661" i="3"/>
  <c r="B1645" i="3"/>
  <c r="B1629" i="3"/>
  <c r="AQ1629" i="3" s="1"/>
  <c r="AR1629" i="3" s="1"/>
  <c r="B1613" i="3"/>
  <c r="B1597" i="3"/>
  <c r="B1581" i="3"/>
  <c r="B1565" i="3"/>
  <c r="AQ1565" i="3" s="1"/>
  <c r="AR1565" i="3" s="1"/>
  <c r="B1549" i="3"/>
  <c r="B1533" i="3"/>
  <c r="B1517" i="3"/>
  <c r="B1501" i="3"/>
  <c r="AQ1501" i="3" s="1"/>
  <c r="AR1501" i="3" s="1"/>
  <c r="B1485" i="3"/>
  <c r="B1469" i="3"/>
  <c r="B1453" i="3"/>
  <c r="B1441" i="3"/>
  <c r="B1430" i="3"/>
  <c r="B1421" i="3"/>
  <c r="B1409" i="3"/>
  <c r="B1398" i="3"/>
  <c r="AQ1398" i="3" s="1"/>
  <c r="AR1398" i="3" s="1"/>
  <c r="B1389" i="3"/>
  <c r="B1377" i="3"/>
  <c r="B1366" i="3"/>
  <c r="B1357" i="3"/>
  <c r="B1345" i="3"/>
  <c r="B1334" i="3"/>
  <c r="B1325" i="3"/>
  <c r="B1313" i="3"/>
  <c r="AQ1313" i="3" s="1"/>
  <c r="AR1313" i="3" s="1"/>
  <c r="B1302" i="3"/>
  <c r="B1293" i="3"/>
  <c r="B1281" i="3"/>
  <c r="B1270" i="3"/>
  <c r="AQ1270" i="3" s="1"/>
  <c r="AR1270" i="3" s="1"/>
  <c r="B1261" i="3"/>
  <c r="B1249" i="3"/>
  <c r="B1238" i="3"/>
  <c r="B1229" i="3"/>
  <c r="B1217" i="3"/>
  <c r="B1206" i="3"/>
  <c r="B1197" i="3"/>
  <c r="B1185" i="3"/>
  <c r="AQ1185" i="3" s="1"/>
  <c r="AR1185" i="3" s="1"/>
  <c r="B1174" i="3"/>
  <c r="B1165" i="3"/>
  <c r="B1154" i="3"/>
  <c r="B1148" i="3"/>
  <c r="AQ1148" i="3" s="1"/>
  <c r="AR1148" i="3" s="1"/>
  <c r="B1141" i="3"/>
  <c r="B1133" i="3"/>
  <c r="B1126" i="3"/>
  <c r="B1120" i="3"/>
  <c r="B1112" i="3"/>
  <c r="B1105" i="3"/>
  <c r="B1098" i="3"/>
  <c r="B1090" i="3"/>
  <c r="AQ1090" i="3" s="1"/>
  <c r="AR1090" i="3" s="1"/>
  <c r="B1084" i="3"/>
  <c r="B1077" i="3"/>
  <c r="B1069" i="3"/>
  <c r="B1062" i="3"/>
  <c r="B1056" i="3"/>
  <c r="B1050" i="3"/>
  <c r="B1045" i="3"/>
  <c r="B1040" i="3"/>
  <c r="B1034" i="3"/>
  <c r="B1029" i="3"/>
  <c r="B1024" i="3"/>
  <c r="B1018" i="3"/>
  <c r="AQ1018" i="3" s="1"/>
  <c r="AR1018" i="3" s="1"/>
  <c r="B1013" i="3"/>
  <c r="B1008" i="3"/>
  <c r="B1002" i="3"/>
  <c r="B997" i="3"/>
  <c r="B992" i="3"/>
  <c r="B986" i="3"/>
  <c r="B981" i="3"/>
  <c r="B976" i="3"/>
  <c r="B970" i="3"/>
  <c r="B965" i="3"/>
  <c r="B960" i="3"/>
  <c r="B954" i="3"/>
  <c r="B949" i="3"/>
  <c r="B944" i="3"/>
  <c r="B938" i="3"/>
  <c r="B933" i="3"/>
  <c r="B928" i="3"/>
  <c r="B922" i="3"/>
  <c r="B917" i="3"/>
  <c r="B912" i="3"/>
  <c r="B906" i="3"/>
  <c r="B901" i="3"/>
  <c r="B896" i="3"/>
  <c r="B890" i="3"/>
  <c r="B885" i="3"/>
  <c r="B880" i="3"/>
  <c r="B874" i="3"/>
  <c r="B869" i="3"/>
  <c r="B864" i="3"/>
  <c r="B858" i="3"/>
  <c r="B853" i="3"/>
  <c r="B848" i="3"/>
  <c r="B842" i="3"/>
  <c r="B837" i="3"/>
  <c r="B832" i="3"/>
  <c r="B826" i="3"/>
  <c r="B821" i="3"/>
  <c r="B816" i="3"/>
  <c r="B810" i="3"/>
  <c r="B805" i="3"/>
  <c r="B800" i="3"/>
  <c r="B794" i="3"/>
  <c r="B789" i="3"/>
  <c r="B784" i="3"/>
  <c r="B778" i="3"/>
  <c r="B773" i="3"/>
  <c r="B768" i="3"/>
  <c r="B762" i="3"/>
  <c r="B757" i="3"/>
  <c r="B752" i="3"/>
  <c r="B746" i="3"/>
  <c r="B741" i="3"/>
  <c r="B736" i="3"/>
  <c r="B730" i="3"/>
  <c r="B725" i="3"/>
  <c r="B720" i="3"/>
  <c r="B714" i="3"/>
  <c r="B709" i="3"/>
  <c r="B704" i="3"/>
  <c r="B698" i="3"/>
  <c r="B693" i="3"/>
  <c r="B688" i="3"/>
  <c r="B682" i="3"/>
  <c r="B677" i="3"/>
  <c r="B672" i="3"/>
  <c r="B666" i="3"/>
  <c r="B661" i="3"/>
  <c r="B656" i="3"/>
  <c r="B650" i="3"/>
  <c r="B645" i="3"/>
  <c r="B640" i="3"/>
  <c r="B634" i="3"/>
  <c r="B629" i="3"/>
  <c r="B624" i="3"/>
  <c r="B618" i="3"/>
  <c r="B613" i="3"/>
  <c r="B608" i="3"/>
  <c r="B602" i="3"/>
  <c r="B597" i="3"/>
  <c r="B592" i="3"/>
  <c r="B586" i="3"/>
  <c r="B581" i="3"/>
  <c r="B576" i="3"/>
  <c r="B570" i="3"/>
  <c r="B565" i="3"/>
  <c r="B560" i="3"/>
  <c r="B554" i="3"/>
  <c r="B549" i="3"/>
  <c r="B544" i="3"/>
  <c r="B538" i="3"/>
  <c r="B533" i="3"/>
  <c r="B528" i="3"/>
  <c r="B522" i="3"/>
  <c r="B517" i="3"/>
  <c r="B512" i="3"/>
  <c r="B506" i="3"/>
  <c r="B501" i="3"/>
  <c r="B496" i="3"/>
  <c r="B490" i="3"/>
  <c r="B485" i="3"/>
  <c r="B480" i="3"/>
  <c r="B474" i="3"/>
  <c r="B469" i="3"/>
  <c r="B464" i="3"/>
  <c r="B458" i="3"/>
  <c r="B453" i="3"/>
  <c r="B448" i="3"/>
  <c r="B442" i="3"/>
  <c r="B437" i="3"/>
  <c r="B432" i="3"/>
  <c r="B426" i="3"/>
  <c r="B421" i="3"/>
  <c r="B416" i="3"/>
  <c r="B410" i="3"/>
  <c r="B405" i="3"/>
  <c r="B400" i="3"/>
  <c r="B396" i="3"/>
  <c r="B392" i="3"/>
  <c r="B388" i="3"/>
  <c r="B384" i="3"/>
  <c r="B380" i="3"/>
  <c r="B376" i="3"/>
  <c r="B372" i="3"/>
  <c r="B368" i="3"/>
  <c r="B364" i="3"/>
  <c r="B360" i="3"/>
  <c r="B356" i="3"/>
  <c r="B352" i="3"/>
  <c r="B348" i="3"/>
  <c r="B344" i="3"/>
  <c r="B340" i="3"/>
  <c r="B336" i="3"/>
  <c r="B332" i="3"/>
  <c r="B328" i="3"/>
  <c r="B324" i="3"/>
  <c r="B320" i="3"/>
  <c r="B316" i="3"/>
  <c r="B312" i="3"/>
  <c r="B308" i="3"/>
  <c r="B304" i="3"/>
  <c r="B300" i="3"/>
  <c r="B296" i="3"/>
  <c r="B292" i="3"/>
  <c r="B288" i="3"/>
  <c r="B284" i="3"/>
  <c r="B280" i="3"/>
  <c r="B276" i="3"/>
  <c r="B272" i="3"/>
  <c r="B268" i="3"/>
  <c r="B264" i="3"/>
  <c r="B260" i="3"/>
  <c r="B256" i="3"/>
  <c r="B252" i="3"/>
  <c r="B248" i="3"/>
  <c r="B244" i="3"/>
  <c r="B240" i="3"/>
  <c r="B236" i="3"/>
  <c r="B232" i="3"/>
  <c r="B228" i="3"/>
  <c r="B224" i="3"/>
  <c r="B220" i="3"/>
  <c r="B216" i="3"/>
  <c r="B212" i="3"/>
  <c r="B208" i="3"/>
  <c r="B204" i="3"/>
  <c r="B200" i="3"/>
  <c r="B196" i="3"/>
  <c r="B192" i="3"/>
  <c r="B188" i="3"/>
  <c r="B184" i="3"/>
  <c r="B180" i="3"/>
  <c r="B176" i="3"/>
  <c r="B172" i="3"/>
  <c r="B168" i="3"/>
  <c r="B164" i="3"/>
  <c r="B160" i="3"/>
  <c r="B156" i="3"/>
  <c r="B152" i="3"/>
  <c r="B148" i="3"/>
  <c r="B144" i="3"/>
  <c r="B140" i="3"/>
  <c r="B136" i="3"/>
  <c r="B132" i="3"/>
  <c r="B128" i="3"/>
  <c r="B124" i="3"/>
  <c r="B120" i="3"/>
  <c r="B116" i="3"/>
  <c r="B112" i="3"/>
  <c r="B84" i="3"/>
  <c r="B37" i="3"/>
  <c r="B2983" i="3"/>
  <c r="B2919" i="3"/>
  <c r="B2855" i="3"/>
  <c r="B2791" i="3"/>
  <c r="B2727" i="3"/>
  <c r="B2663" i="3"/>
  <c r="B2599" i="3"/>
  <c r="B2535" i="3"/>
  <c r="B2477" i="3"/>
  <c r="B2434" i="3"/>
  <c r="B2401" i="3"/>
  <c r="B2369" i="3"/>
  <c r="B2337" i="3"/>
  <c r="B2305" i="3"/>
  <c r="B2273" i="3"/>
  <c r="B2241" i="3"/>
  <c r="B2209" i="3"/>
  <c r="B2177" i="3"/>
  <c r="B2145" i="3"/>
  <c r="B2113" i="3"/>
  <c r="B2089" i="3"/>
  <c r="B2068" i="3"/>
  <c r="AQ2068" i="3" s="1"/>
  <c r="AR2068" i="3" s="1"/>
  <c r="B2047" i="3"/>
  <c r="B2025" i="3"/>
  <c r="B2006" i="3"/>
  <c r="B1990" i="3"/>
  <c r="AQ1990" i="3" s="1"/>
  <c r="AR1990" i="3" s="1"/>
  <c r="B1974" i="3"/>
  <c r="B1958" i="3"/>
  <c r="B1942" i="3"/>
  <c r="B1926" i="3"/>
  <c r="B1910" i="3"/>
  <c r="B1894" i="3"/>
  <c r="B1878" i="3"/>
  <c r="B1862" i="3"/>
  <c r="AQ1862" i="3" s="1"/>
  <c r="AR1862" i="3" s="1"/>
  <c r="B1846" i="3"/>
  <c r="B1830" i="3"/>
  <c r="B1814" i="3"/>
  <c r="B1798" i="3"/>
  <c r="AQ1798" i="3" s="1"/>
  <c r="AR1798" i="3" s="1"/>
  <c r="B1782" i="3"/>
  <c r="B1766" i="3"/>
  <c r="B1750" i="3"/>
  <c r="B1734" i="3"/>
  <c r="AQ1734" i="3" s="1"/>
  <c r="AR1734" i="3" s="1"/>
  <c r="B1718" i="3"/>
  <c r="B1702" i="3"/>
  <c r="B1686" i="3"/>
  <c r="B1670" i="3"/>
  <c r="B1654" i="3"/>
  <c r="B1638" i="3"/>
  <c r="B1622" i="3"/>
  <c r="B1606" i="3"/>
  <c r="AQ1606" i="3" s="1"/>
  <c r="AR1606" i="3" s="1"/>
  <c r="B1590" i="3"/>
  <c r="B1574" i="3"/>
  <c r="B1558" i="3"/>
  <c r="B1542" i="3"/>
  <c r="AQ1542" i="3" s="1"/>
  <c r="AR1542" i="3" s="1"/>
  <c r="B1526" i="3"/>
  <c r="B1510" i="3"/>
  <c r="B1494" i="3"/>
  <c r="B1478" i="3"/>
  <c r="AQ1478" i="3" s="1"/>
  <c r="AR1478" i="3" s="1"/>
  <c r="B1462" i="3"/>
  <c r="B1449" i="3"/>
  <c r="B1438" i="3"/>
  <c r="B1429" i="3"/>
  <c r="AQ1429" i="3" s="1"/>
  <c r="AR1429" i="3" s="1"/>
  <c r="B1417" i="3"/>
  <c r="B1406" i="3"/>
  <c r="B1397" i="3"/>
  <c r="B1385" i="3"/>
  <c r="AQ1385" i="3" s="1"/>
  <c r="AR1385" i="3" s="1"/>
  <c r="B1374" i="3"/>
  <c r="B1365" i="3"/>
  <c r="B1353" i="3"/>
  <c r="B1342" i="3"/>
  <c r="AQ1342" i="3" s="1"/>
  <c r="AR1342" i="3" s="1"/>
  <c r="B1333" i="3"/>
  <c r="B1321" i="3"/>
  <c r="B1310" i="3"/>
  <c r="B1301" i="3"/>
  <c r="AQ1301" i="3" s="1"/>
  <c r="AR1301" i="3" s="1"/>
  <c r="B1289" i="3"/>
  <c r="B1278" i="3"/>
  <c r="B1269" i="3"/>
  <c r="B1257" i="3"/>
  <c r="AQ1257" i="3" s="1"/>
  <c r="AR1257" i="3" s="1"/>
  <c r="B1246" i="3"/>
  <c r="B1237" i="3"/>
  <c r="B1225" i="3"/>
  <c r="B1214" i="3"/>
  <c r="AQ1214" i="3" s="1"/>
  <c r="AR1214" i="3" s="1"/>
  <c r="B1205" i="3"/>
  <c r="B1193" i="3"/>
  <c r="B1182" i="3"/>
  <c r="B1173" i="3"/>
  <c r="B1161" i="3"/>
  <c r="B1153" i="3"/>
  <c r="B1146" i="3"/>
  <c r="B1138" i="3"/>
  <c r="AQ1138" i="3" s="1"/>
  <c r="AR1138" i="3" s="1"/>
  <c r="B1132" i="3"/>
  <c r="B1125" i="3"/>
  <c r="B1117" i="3"/>
  <c r="B1110" i="3"/>
  <c r="B1104" i="3"/>
  <c r="B1096" i="3"/>
  <c r="B1089" i="3"/>
  <c r="B1082" i="3"/>
  <c r="AQ1082" i="3" s="1"/>
  <c r="AR1082" i="3" s="1"/>
  <c r="B1074" i="3"/>
  <c r="B1068" i="3"/>
  <c r="B1061" i="3"/>
  <c r="B1054" i="3"/>
  <c r="B1049" i="3"/>
  <c r="B1044" i="3"/>
  <c r="B1038" i="3"/>
  <c r="B1033" i="3"/>
  <c r="B1028" i="3"/>
  <c r="B1022" i="3"/>
  <c r="B1017" i="3"/>
  <c r="B1012" i="3"/>
  <c r="B1006" i="3"/>
  <c r="B1001" i="3"/>
  <c r="B996" i="3"/>
  <c r="B990" i="3"/>
  <c r="AQ990" i="3" s="1"/>
  <c r="AR990" i="3" s="1"/>
  <c r="B985" i="3"/>
  <c r="B980" i="3"/>
  <c r="B974" i="3"/>
  <c r="B969" i="3"/>
  <c r="B964" i="3"/>
  <c r="B958" i="3"/>
  <c r="B953" i="3"/>
  <c r="B948" i="3"/>
  <c r="AQ948" i="3" s="1"/>
  <c r="AR948" i="3" s="1"/>
  <c r="B942" i="3"/>
  <c r="B937" i="3"/>
  <c r="B932" i="3"/>
  <c r="B926" i="3"/>
  <c r="AQ926" i="3" s="1"/>
  <c r="AR926" i="3" s="1"/>
  <c r="B921" i="3"/>
  <c r="B916" i="3"/>
  <c r="B910" i="3"/>
  <c r="B905" i="3"/>
  <c r="AQ905" i="3" s="1"/>
  <c r="AR905" i="3" s="1"/>
  <c r="B900" i="3"/>
  <c r="B894" i="3"/>
  <c r="B889" i="3"/>
  <c r="B884" i="3"/>
  <c r="AQ884" i="3" s="1"/>
  <c r="AR884" i="3" s="1"/>
  <c r="B878" i="3"/>
  <c r="B873" i="3"/>
  <c r="B868" i="3"/>
  <c r="B862" i="3"/>
  <c r="AQ862" i="3" s="1"/>
  <c r="AR862" i="3" s="1"/>
  <c r="B857" i="3"/>
  <c r="B852" i="3"/>
  <c r="B846" i="3"/>
  <c r="B841" i="3"/>
  <c r="B836" i="3"/>
  <c r="B830" i="3"/>
  <c r="B825" i="3"/>
  <c r="B820" i="3"/>
  <c r="AQ820" i="3" s="1"/>
  <c r="AR820" i="3" s="1"/>
  <c r="B814" i="3"/>
  <c r="B809" i="3"/>
  <c r="B804" i="3"/>
  <c r="B798" i="3"/>
  <c r="AQ798" i="3" s="1"/>
  <c r="AR798" i="3" s="1"/>
  <c r="B793" i="3"/>
  <c r="B788" i="3"/>
  <c r="B782" i="3"/>
  <c r="B777" i="3"/>
  <c r="AQ777" i="3" s="1"/>
  <c r="AR777" i="3" s="1"/>
  <c r="B772" i="3"/>
  <c r="B766" i="3"/>
  <c r="B761" i="3"/>
  <c r="B756" i="3"/>
  <c r="AQ756" i="3" s="1"/>
  <c r="B750" i="3"/>
  <c r="B745" i="3"/>
  <c r="B740" i="3"/>
  <c r="B734" i="3"/>
  <c r="AQ734" i="3" s="1"/>
  <c r="AR734" i="3" s="1"/>
  <c r="B729" i="3"/>
  <c r="B724" i="3"/>
  <c r="B718" i="3"/>
  <c r="B713" i="3"/>
  <c r="B708" i="3"/>
  <c r="B702" i="3"/>
  <c r="B697" i="3"/>
  <c r="B692" i="3"/>
  <c r="AQ692" i="3" s="1"/>
  <c r="AR692" i="3" s="1"/>
  <c r="B686" i="3"/>
  <c r="B681" i="3"/>
  <c r="B676" i="3"/>
  <c r="B670" i="3"/>
  <c r="AQ670" i="3" s="1"/>
  <c r="AR670" i="3" s="1"/>
  <c r="B665" i="3"/>
  <c r="B660" i="3"/>
  <c r="B654" i="3"/>
  <c r="B649" i="3"/>
  <c r="AQ649" i="3" s="1"/>
  <c r="AR649" i="3" s="1"/>
  <c r="B644" i="3"/>
  <c r="B638" i="3"/>
  <c r="B633" i="3"/>
  <c r="B628" i="3"/>
  <c r="AQ628" i="3" s="1"/>
  <c r="B622" i="3"/>
  <c r="B617" i="3"/>
  <c r="B612" i="3"/>
  <c r="B606" i="3"/>
  <c r="AQ606" i="3" s="1"/>
  <c r="AR606" i="3" s="1"/>
  <c r="B601" i="3"/>
  <c r="B596" i="3"/>
  <c r="B590" i="3"/>
  <c r="B585" i="3"/>
  <c r="B580" i="3"/>
  <c r="B574" i="3"/>
  <c r="B569" i="3"/>
  <c r="B564" i="3"/>
  <c r="AQ564" i="3" s="1"/>
  <c r="AR564" i="3" s="1"/>
  <c r="B558" i="3"/>
  <c r="B553" i="3"/>
  <c r="B548" i="3"/>
  <c r="B542" i="3"/>
  <c r="AQ542" i="3" s="1"/>
  <c r="AR542" i="3" s="1"/>
  <c r="B537" i="3"/>
  <c r="B532" i="3"/>
  <c r="B526" i="3"/>
  <c r="B521" i="3"/>
  <c r="AQ521" i="3" s="1"/>
  <c r="AR521" i="3" s="1"/>
  <c r="B516" i="3"/>
  <c r="B510" i="3"/>
  <c r="B505" i="3"/>
  <c r="B500" i="3"/>
  <c r="AQ500" i="3" s="1"/>
  <c r="AR500" i="3" s="1"/>
  <c r="B494" i="3"/>
  <c r="B489" i="3"/>
  <c r="B484" i="3"/>
  <c r="B478" i="3"/>
  <c r="AQ478" i="3" s="1"/>
  <c r="AR478" i="3" s="1"/>
  <c r="B473" i="3"/>
  <c r="B468" i="3"/>
  <c r="B462" i="3"/>
  <c r="B457" i="3"/>
  <c r="B452" i="3"/>
  <c r="B446" i="3"/>
  <c r="B441" i="3"/>
  <c r="B436" i="3"/>
  <c r="AQ436" i="3" s="1"/>
  <c r="AR436" i="3" s="1"/>
  <c r="B430" i="3"/>
  <c r="B425" i="3"/>
  <c r="B420" i="3"/>
  <c r="B414" i="3"/>
  <c r="AQ414" i="3" s="1"/>
  <c r="AR414" i="3" s="1"/>
  <c r="B409" i="3"/>
  <c r="B404" i="3"/>
  <c r="B399" i="3"/>
  <c r="B395" i="3"/>
  <c r="AQ395" i="3" s="1"/>
  <c r="AR395" i="3" s="1"/>
  <c r="B391" i="3"/>
  <c r="B387" i="3"/>
  <c r="B383" i="3"/>
  <c r="B379" i="3"/>
  <c r="B375" i="3"/>
  <c r="B371" i="3"/>
  <c r="B367" i="3"/>
  <c r="B363" i="3"/>
  <c r="B359" i="3"/>
  <c r="B355" i="3"/>
  <c r="B351" i="3"/>
  <c r="B347" i="3"/>
  <c r="AQ347" i="3" s="1"/>
  <c r="AR347" i="3" s="1"/>
  <c r="B343" i="3"/>
  <c r="B339" i="3"/>
  <c r="B335" i="3"/>
  <c r="B331" i="3"/>
  <c r="B327" i="3"/>
  <c r="B323" i="3"/>
  <c r="B319" i="3"/>
  <c r="B315" i="3"/>
  <c r="B311" i="3"/>
  <c r="B307" i="3"/>
  <c r="B303" i="3"/>
  <c r="B299" i="3"/>
  <c r="AQ299" i="3" s="1"/>
  <c r="B295" i="3"/>
  <c r="B291" i="3"/>
  <c r="B287" i="3"/>
  <c r="B283" i="3"/>
  <c r="B279" i="3"/>
  <c r="B275" i="3"/>
  <c r="B271" i="3"/>
  <c r="B267" i="3"/>
  <c r="AQ267" i="3" s="1"/>
  <c r="AR267" i="3" s="1"/>
  <c r="B263" i="3"/>
  <c r="B259" i="3"/>
  <c r="B255" i="3"/>
  <c r="B251" i="3"/>
  <c r="AQ251" i="3" s="1"/>
  <c r="AR251" i="3" s="1"/>
  <c r="B247" i="3"/>
  <c r="B243" i="3"/>
  <c r="B239" i="3"/>
  <c r="B235" i="3"/>
  <c r="B231" i="3"/>
  <c r="B227" i="3"/>
  <c r="B223" i="3"/>
  <c r="B219" i="3"/>
  <c r="AQ219" i="3" s="1"/>
  <c r="AR219" i="3" s="1"/>
  <c r="B215" i="3"/>
  <c r="B211" i="3"/>
  <c r="B207" i="3"/>
  <c r="B203" i="3"/>
  <c r="B199" i="3"/>
  <c r="B195" i="3"/>
  <c r="B191" i="3"/>
  <c r="B187" i="3"/>
  <c r="AQ187" i="3" s="1"/>
  <c r="AR187" i="3" s="1"/>
  <c r="B183" i="3"/>
  <c r="B179" i="3"/>
  <c r="B175" i="3"/>
  <c r="B171" i="3"/>
  <c r="B167" i="3"/>
  <c r="B163" i="3"/>
  <c r="B159" i="3"/>
  <c r="B155" i="3"/>
  <c r="AQ155" i="3" s="1"/>
  <c r="AR155" i="3" s="1"/>
  <c r="B151" i="3"/>
  <c r="B147" i="3"/>
  <c r="B143" i="3"/>
  <c r="B139" i="3"/>
  <c r="B135" i="3"/>
  <c r="B131" i="3"/>
  <c r="B127" i="3"/>
  <c r="B123" i="3"/>
  <c r="AQ123" i="3" s="1"/>
  <c r="B119" i="3"/>
  <c r="B115" i="3"/>
  <c r="B111" i="3"/>
  <c r="B107" i="3"/>
  <c r="B2918" i="3"/>
  <c r="B2854" i="3"/>
  <c r="B2790" i="3"/>
  <c r="B2726" i="3"/>
  <c r="B2662" i="3"/>
  <c r="B2598" i="3"/>
  <c r="B2534" i="3"/>
  <c r="B2475" i="3"/>
  <c r="AQ2475" i="3" s="1"/>
  <c r="AR2475" i="3" s="1"/>
  <c r="B2433" i="3"/>
  <c r="B2400" i="3"/>
  <c r="B2368" i="3"/>
  <c r="B2336" i="3"/>
  <c r="B2304" i="3"/>
  <c r="B2272" i="3"/>
  <c r="B2240" i="3"/>
  <c r="B2208" i="3"/>
  <c r="B2176" i="3"/>
  <c r="B2144" i="3"/>
  <c r="B2112" i="3"/>
  <c r="B2088" i="3"/>
  <c r="AQ2088" i="3" s="1"/>
  <c r="AR2088" i="3" s="1"/>
  <c r="B2067" i="3"/>
  <c r="B2045" i="3"/>
  <c r="B2024" i="3"/>
  <c r="B2005" i="3"/>
  <c r="AQ2005" i="3" s="1"/>
  <c r="AR2005" i="3" s="1"/>
  <c r="B1989" i="3"/>
  <c r="B1973" i="3"/>
  <c r="B1957" i="3"/>
  <c r="B1941" i="3"/>
  <c r="AQ1941" i="3" s="1"/>
  <c r="AR1941" i="3" s="1"/>
  <c r="B1925" i="3"/>
  <c r="B1909" i="3"/>
  <c r="B1893" i="3"/>
  <c r="B1877" i="3"/>
  <c r="AQ1877" i="3" s="1"/>
  <c r="AR1877" i="3" s="1"/>
  <c r="B1861" i="3"/>
  <c r="B1845" i="3"/>
  <c r="B1829" i="3"/>
  <c r="B1813" i="3"/>
  <c r="AQ1813" i="3" s="1"/>
  <c r="AR1813" i="3" s="1"/>
  <c r="B1797" i="3"/>
  <c r="B1781" i="3"/>
  <c r="B1765" i="3"/>
  <c r="B2982" i="3"/>
  <c r="B1701" i="3"/>
  <c r="B1637" i="3"/>
  <c r="B1573" i="3"/>
  <c r="B1509" i="3"/>
  <c r="B1446" i="3"/>
  <c r="B1405" i="3"/>
  <c r="B1361" i="3"/>
  <c r="B1318" i="3"/>
  <c r="B1277" i="3"/>
  <c r="B1233" i="3"/>
  <c r="B1190" i="3"/>
  <c r="B1152" i="3"/>
  <c r="B1122" i="3"/>
  <c r="B1094" i="3"/>
  <c r="B1066" i="3"/>
  <c r="B1042" i="3"/>
  <c r="AQ1042" i="3" s="1"/>
  <c r="AR1042" i="3" s="1"/>
  <c r="B1021" i="3"/>
  <c r="B1000" i="3"/>
  <c r="B978" i="3"/>
  <c r="B957" i="3"/>
  <c r="B936" i="3"/>
  <c r="B914" i="3"/>
  <c r="B893" i="3"/>
  <c r="B872" i="3"/>
  <c r="B850" i="3"/>
  <c r="B829" i="3"/>
  <c r="B808" i="3"/>
  <c r="B786" i="3"/>
  <c r="AQ786" i="3" s="1"/>
  <c r="AR786" i="3" s="1"/>
  <c r="B765" i="3"/>
  <c r="B744" i="3"/>
  <c r="B722" i="3"/>
  <c r="B701" i="3"/>
  <c r="B680" i="3"/>
  <c r="B658" i="3"/>
  <c r="B637" i="3"/>
  <c r="B616" i="3"/>
  <c r="B594" i="3"/>
  <c r="B573" i="3"/>
  <c r="B552" i="3"/>
  <c r="B530" i="3"/>
  <c r="AQ530" i="3" s="1"/>
  <c r="AR530" i="3" s="1"/>
  <c r="B509" i="3"/>
  <c r="B488" i="3"/>
  <c r="B466" i="3"/>
  <c r="B445" i="3"/>
  <c r="B424" i="3"/>
  <c r="B402" i="3"/>
  <c r="B386" i="3"/>
  <c r="B370" i="3"/>
  <c r="AQ370" i="3" s="1"/>
  <c r="AR370" i="3" s="1"/>
  <c r="B354" i="3"/>
  <c r="B338" i="3"/>
  <c r="B322" i="3"/>
  <c r="B306" i="3"/>
  <c r="AQ306" i="3" s="1"/>
  <c r="AR306" i="3" s="1"/>
  <c r="B290" i="3"/>
  <c r="B274" i="3"/>
  <c r="B258" i="3"/>
  <c r="B242" i="3"/>
  <c r="AQ242" i="3" s="1"/>
  <c r="AR242" i="3" s="1"/>
  <c r="B226" i="3"/>
  <c r="B210" i="3"/>
  <c r="B194" i="3"/>
  <c r="B178" i="3"/>
  <c r="AQ178" i="3" s="1"/>
  <c r="AR178" i="3" s="1"/>
  <c r="B162" i="3"/>
  <c r="B146" i="3"/>
  <c r="B130" i="3"/>
  <c r="B114" i="3"/>
  <c r="AQ114" i="3" s="1"/>
  <c r="AR114" i="3" s="1"/>
  <c r="B8" i="3"/>
  <c r="B1733" i="3"/>
  <c r="B1669" i="3"/>
  <c r="B1605" i="3"/>
  <c r="AQ1605" i="3" s="1"/>
  <c r="AR1605" i="3" s="1"/>
  <c r="B1541" i="3"/>
  <c r="B1477" i="3"/>
  <c r="B1425" i="3"/>
  <c r="B1382" i="3"/>
  <c r="AQ1382" i="3" s="1"/>
  <c r="AR1382" i="3" s="1"/>
  <c r="B1341" i="3"/>
  <c r="B1297" i="3"/>
  <c r="B1254" i="3"/>
  <c r="B1213" i="3"/>
  <c r="AQ1213" i="3" s="1"/>
  <c r="AR1213" i="3" s="1"/>
  <c r="B1169" i="3"/>
  <c r="B1137" i="3"/>
  <c r="B1109" i="3"/>
  <c r="B1080" i="3"/>
  <c r="B1053" i="3"/>
  <c r="B1032" i="3"/>
  <c r="B1010" i="3"/>
  <c r="B968" i="3"/>
  <c r="AQ968" i="3" s="1"/>
  <c r="AR968" i="3" s="1"/>
  <c r="B946" i="3"/>
  <c r="B925" i="3"/>
  <c r="B904" i="3"/>
  <c r="B882" i="3"/>
  <c r="AQ882" i="3" s="1"/>
  <c r="AR882" i="3" s="1"/>
  <c r="B861" i="3"/>
  <c r="B840" i="3"/>
  <c r="B818" i="3"/>
  <c r="B797" i="3"/>
  <c r="B776" i="3"/>
  <c r="B754" i="3"/>
  <c r="B733" i="3"/>
  <c r="B712" i="3"/>
  <c r="AQ712" i="3" s="1"/>
  <c r="AR712" i="3" s="1"/>
  <c r="B690" i="3"/>
  <c r="B669" i="3"/>
  <c r="B648" i="3"/>
  <c r="B626" i="3"/>
  <c r="AQ626" i="3" s="1"/>
  <c r="AR626" i="3" s="1"/>
  <c r="B605" i="3"/>
  <c r="B584" i="3"/>
  <c r="B562" i="3"/>
  <c r="B541" i="3"/>
  <c r="B520" i="3"/>
  <c r="B498" i="3"/>
  <c r="B477" i="3"/>
  <c r="B456" i="3"/>
  <c r="AQ456" i="3" s="1"/>
  <c r="AR456" i="3" s="1"/>
  <c r="B434" i="3"/>
  <c r="B413" i="3"/>
  <c r="B394" i="3"/>
  <c r="B378" i="3"/>
  <c r="B362" i="3"/>
  <c r="B346" i="3"/>
  <c r="B330" i="3"/>
  <c r="B314" i="3"/>
  <c r="B298" i="3"/>
  <c r="B282" i="3"/>
  <c r="B266" i="3"/>
  <c r="B250" i="3"/>
  <c r="B234" i="3"/>
  <c r="B218" i="3"/>
  <c r="B202" i="3"/>
  <c r="B186" i="3"/>
  <c r="B170" i="3"/>
  <c r="B154" i="3"/>
  <c r="B138" i="3"/>
  <c r="B122" i="3"/>
  <c r="B1717" i="3"/>
  <c r="B1589" i="3"/>
  <c r="B1525" i="3"/>
  <c r="B1461" i="3"/>
  <c r="B1414" i="3"/>
  <c r="B1373" i="3"/>
  <c r="B1329" i="3"/>
  <c r="B1286" i="3"/>
  <c r="AQ1286" i="3" s="1"/>
  <c r="AR1286" i="3" s="1"/>
  <c r="B1245" i="3"/>
  <c r="B1201" i="3"/>
  <c r="B1158" i="3"/>
  <c r="B1130" i="3"/>
  <c r="AQ1130" i="3" s="1"/>
  <c r="AR1130" i="3" s="1"/>
  <c r="B1101" i="3"/>
  <c r="B1073" i="3"/>
  <c r="B1048" i="3"/>
  <c r="B1026" i="3"/>
  <c r="AQ1026" i="3" s="1"/>
  <c r="AR1026" i="3" s="1"/>
  <c r="B1005" i="3"/>
  <c r="B984" i="3"/>
  <c r="B962" i="3"/>
  <c r="B941" i="3"/>
  <c r="B920" i="3"/>
  <c r="B898" i="3"/>
  <c r="B877" i="3"/>
  <c r="B856" i="3"/>
  <c r="B834" i="3"/>
  <c r="B813" i="3"/>
  <c r="B792" i="3"/>
  <c r="B770" i="3"/>
  <c r="AQ770" i="3" s="1"/>
  <c r="AR770" i="3" s="1"/>
  <c r="B749" i="3"/>
  <c r="B728" i="3"/>
  <c r="B706" i="3"/>
  <c r="B685" i="3"/>
  <c r="B664" i="3"/>
  <c r="B642" i="3"/>
  <c r="B621" i="3"/>
  <c r="B600" i="3"/>
  <c r="B578" i="3"/>
  <c r="B557" i="3"/>
  <c r="B536" i="3"/>
  <c r="B514" i="3"/>
  <c r="AQ514" i="3" s="1"/>
  <c r="AR514" i="3" s="1"/>
  <c r="B493" i="3"/>
  <c r="B472" i="3"/>
  <c r="B450" i="3"/>
  <c r="B429" i="3"/>
  <c r="B408" i="3"/>
  <c r="B390" i="3"/>
  <c r="B374" i="3"/>
  <c r="B358" i="3"/>
  <c r="B342" i="3"/>
  <c r="B326" i="3"/>
  <c r="B310" i="3"/>
  <c r="B278" i="3"/>
  <c r="B262" i="3"/>
  <c r="B230" i="3"/>
  <c r="B198" i="3"/>
  <c r="B166" i="3"/>
  <c r="B134" i="3"/>
  <c r="B1749" i="3"/>
  <c r="B1685" i="3"/>
  <c r="B1621" i="3"/>
  <c r="AQ1621" i="3" s="1"/>
  <c r="AR1621" i="3" s="1"/>
  <c r="B1557" i="3"/>
  <c r="B1493" i="3"/>
  <c r="B1437" i="3"/>
  <c r="B1393" i="3"/>
  <c r="AQ1393" i="3" s="1"/>
  <c r="AR1393" i="3" s="1"/>
  <c r="B1350" i="3"/>
  <c r="B1309" i="3"/>
  <c r="B1265" i="3"/>
  <c r="B1222" i="3"/>
  <c r="B1181" i="3"/>
  <c r="B1144" i="3"/>
  <c r="B1116" i="3"/>
  <c r="B1088" i="3"/>
  <c r="B1058" i="3"/>
  <c r="B1037" i="3"/>
  <c r="B1016" i="3"/>
  <c r="B994" i="3"/>
  <c r="B973" i="3"/>
  <c r="B952" i="3"/>
  <c r="B930" i="3"/>
  <c r="B909" i="3"/>
  <c r="AQ909" i="3" s="1"/>
  <c r="AR909" i="3" s="1"/>
  <c r="B888" i="3"/>
  <c r="B866" i="3"/>
  <c r="B845" i="3"/>
  <c r="B824" i="3"/>
  <c r="AQ824" i="3" s="1"/>
  <c r="AR824" i="3" s="1"/>
  <c r="B802" i="3"/>
  <c r="B781" i="3"/>
  <c r="B760" i="3"/>
  <c r="B738" i="3"/>
  <c r="AQ738" i="3" s="1"/>
  <c r="AR738" i="3" s="1"/>
  <c r="B717" i="3"/>
  <c r="B696" i="3"/>
  <c r="B674" i="3"/>
  <c r="B653" i="3"/>
  <c r="AQ653" i="3" s="1"/>
  <c r="AR653" i="3" s="1"/>
  <c r="B632" i="3"/>
  <c r="B610" i="3"/>
  <c r="B589" i="3"/>
  <c r="B568" i="3"/>
  <c r="AQ568" i="3" s="1"/>
  <c r="AR568" i="3" s="1"/>
  <c r="B546" i="3"/>
  <c r="B525" i="3"/>
  <c r="B504" i="3"/>
  <c r="B482" i="3"/>
  <c r="AQ482" i="3" s="1"/>
  <c r="AR482" i="3" s="1"/>
  <c r="B461" i="3"/>
  <c r="B440" i="3"/>
  <c r="B418" i="3"/>
  <c r="B398" i="3"/>
  <c r="AQ398" i="3" s="1"/>
  <c r="AR398" i="3" s="1"/>
  <c r="B382" i="3"/>
  <c r="B366" i="3"/>
  <c r="B350" i="3"/>
  <c r="B334" i="3"/>
  <c r="AQ334" i="3" s="1"/>
  <c r="AR334" i="3" s="1"/>
  <c r="B318" i="3"/>
  <c r="B302" i="3"/>
  <c r="B286" i="3"/>
  <c r="B270" i="3"/>
  <c r="AQ270" i="3" s="1"/>
  <c r="AR270" i="3" s="1"/>
  <c r="B254" i="3"/>
  <c r="B238" i="3"/>
  <c r="B222" i="3"/>
  <c r="B206" i="3"/>
  <c r="AQ206" i="3" s="1"/>
  <c r="AR206" i="3" s="1"/>
  <c r="B190" i="3"/>
  <c r="B174" i="3"/>
  <c r="B158" i="3"/>
  <c r="B142" i="3"/>
  <c r="AQ142" i="3" s="1"/>
  <c r="AR142" i="3" s="1"/>
  <c r="B989" i="3"/>
  <c r="B1653" i="3"/>
  <c r="B294" i="3"/>
  <c r="B246" i="3"/>
  <c r="B214" i="3"/>
  <c r="B182" i="3"/>
  <c r="B150" i="3"/>
  <c r="B118" i="3"/>
  <c r="B86" i="3"/>
  <c r="E3000" i="3"/>
  <c r="E2996" i="3"/>
  <c r="E2992" i="3"/>
  <c r="E2988" i="3"/>
  <c r="E2984" i="3"/>
  <c r="E2980" i="3"/>
  <c r="E2976" i="3"/>
  <c r="E2972" i="3"/>
  <c r="E2968" i="3"/>
  <c r="E3003" i="3"/>
  <c r="E2999" i="3"/>
  <c r="E2995" i="3"/>
  <c r="E2991" i="3"/>
  <c r="E2987" i="3"/>
  <c r="E2983" i="3"/>
  <c r="E2979" i="3"/>
  <c r="E2975" i="3"/>
  <c r="E2971" i="3"/>
  <c r="E2967" i="3"/>
  <c r="E2963" i="3"/>
  <c r="E2959" i="3"/>
  <c r="E2955" i="3"/>
  <c r="E2951" i="3"/>
  <c r="E2947" i="3"/>
  <c r="E2943" i="3"/>
  <c r="E2939" i="3"/>
  <c r="E2935" i="3"/>
  <c r="E2931" i="3"/>
  <c r="E2927" i="3"/>
  <c r="E2923" i="3"/>
  <c r="E2919" i="3"/>
  <c r="E2915" i="3"/>
  <c r="E2911" i="3"/>
  <c r="E2907" i="3"/>
  <c r="E2903" i="3"/>
  <c r="E2899" i="3"/>
  <c r="E2895" i="3"/>
  <c r="E2891" i="3"/>
  <c r="E2887" i="3"/>
  <c r="E2883" i="3"/>
  <c r="E2879" i="3"/>
  <c r="E2875" i="3"/>
  <c r="E2871" i="3"/>
  <c r="E2867" i="3"/>
  <c r="E2863" i="3"/>
  <c r="E2859" i="3"/>
  <c r="E2855" i="3"/>
  <c r="E2851" i="3"/>
  <c r="E2847" i="3"/>
  <c r="E2843" i="3"/>
  <c r="E2839" i="3"/>
  <c r="E2835" i="3"/>
  <c r="E2831" i="3"/>
  <c r="E2827" i="3"/>
  <c r="E2823" i="3"/>
  <c r="E2819" i="3"/>
  <c r="E2815" i="3"/>
  <c r="E2811" i="3"/>
  <c r="E2807" i="3"/>
  <c r="E2803" i="3"/>
  <c r="E2799" i="3"/>
  <c r="E2795" i="3"/>
  <c r="E2791" i="3"/>
  <c r="E2787" i="3"/>
  <c r="E2783" i="3"/>
  <c r="E2779" i="3"/>
  <c r="E2775" i="3"/>
  <c r="E2771" i="3"/>
  <c r="E2767" i="3"/>
  <c r="E2763" i="3"/>
  <c r="E2759" i="3"/>
  <c r="E2755" i="3"/>
  <c r="E2751" i="3"/>
  <c r="E2747" i="3"/>
  <c r="E2743" i="3"/>
  <c r="E2739" i="3"/>
  <c r="E2735" i="3"/>
  <c r="E2731" i="3"/>
  <c r="E2727" i="3"/>
  <c r="E2723" i="3"/>
  <c r="E2719" i="3"/>
  <c r="E2715" i="3"/>
  <c r="E2711" i="3"/>
  <c r="E2707" i="3"/>
  <c r="E2703" i="3"/>
  <c r="E2699" i="3"/>
  <c r="E2695" i="3"/>
  <c r="E2691" i="3"/>
  <c r="E2687" i="3"/>
  <c r="E2683" i="3"/>
  <c r="E2679" i="3"/>
  <c r="E2675" i="3"/>
  <c r="E2671" i="3"/>
  <c r="E2667" i="3"/>
  <c r="E2663" i="3"/>
  <c r="E2659" i="3"/>
  <c r="E2655" i="3"/>
  <c r="E2651" i="3"/>
  <c r="E2647" i="3"/>
  <c r="E2643" i="3"/>
  <c r="E2639" i="3"/>
  <c r="E2635" i="3"/>
  <c r="E2631" i="3"/>
  <c r="E2627" i="3"/>
  <c r="E2623" i="3"/>
  <c r="E2619" i="3"/>
  <c r="E2615" i="3"/>
  <c r="E2611" i="3"/>
  <c r="E2607" i="3"/>
  <c r="E2603" i="3"/>
  <c r="E2599" i="3"/>
  <c r="E2595" i="3"/>
  <c r="E2591" i="3"/>
  <c r="E2587" i="3"/>
  <c r="E2583" i="3"/>
  <c r="E2579" i="3"/>
  <c r="E2575" i="3"/>
  <c r="E2571" i="3"/>
  <c r="E2567" i="3"/>
  <c r="E2563" i="3"/>
  <c r="E2559" i="3"/>
  <c r="E2555" i="3"/>
  <c r="E2551" i="3"/>
  <c r="E2547" i="3"/>
  <c r="E2543" i="3"/>
  <c r="E2539" i="3"/>
  <c r="E2535" i="3"/>
  <c r="E2531" i="3"/>
  <c r="E2527" i="3"/>
  <c r="E2523" i="3"/>
  <c r="E2519" i="3"/>
  <c r="E2515" i="3"/>
  <c r="E2511" i="3"/>
  <c r="E2507" i="3"/>
  <c r="E2503" i="3"/>
  <c r="E2499" i="3"/>
  <c r="E2495" i="3"/>
  <c r="E2491" i="3"/>
  <c r="E2487" i="3"/>
  <c r="E2483" i="3"/>
  <c r="E2479" i="3"/>
  <c r="E2475" i="3"/>
  <c r="E2471" i="3"/>
  <c r="E2467" i="3"/>
  <c r="E2463" i="3"/>
  <c r="E2459" i="3"/>
  <c r="E2455" i="3"/>
  <c r="E2451" i="3"/>
  <c r="E2447" i="3"/>
  <c r="E2443" i="3"/>
  <c r="E2439" i="3"/>
  <c r="E2435" i="3"/>
  <c r="E2431" i="3"/>
  <c r="E2427" i="3"/>
  <c r="E2423" i="3"/>
  <c r="E2419" i="3"/>
  <c r="E2415" i="3"/>
  <c r="E2411" i="3"/>
  <c r="E2407" i="3"/>
  <c r="E2403" i="3"/>
  <c r="E2399" i="3"/>
  <c r="E2395" i="3"/>
  <c r="E2391" i="3"/>
  <c r="E2387" i="3"/>
  <c r="E2383" i="3"/>
  <c r="E2379" i="3"/>
  <c r="E2375" i="3"/>
  <c r="E2371" i="3"/>
  <c r="E2367" i="3"/>
  <c r="E2363" i="3"/>
  <c r="E2359" i="3"/>
  <c r="E2355" i="3"/>
  <c r="E2351" i="3"/>
  <c r="E2347" i="3"/>
  <c r="E2343" i="3"/>
  <c r="E2339" i="3"/>
  <c r="E2335" i="3"/>
  <c r="E2331" i="3"/>
  <c r="E2327" i="3"/>
  <c r="E2323" i="3"/>
  <c r="E2319" i="3"/>
  <c r="E2315" i="3"/>
  <c r="E2311" i="3"/>
  <c r="E2307" i="3"/>
  <c r="E2303" i="3"/>
  <c r="E2299" i="3"/>
  <c r="E2295" i="3"/>
  <c r="E2291" i="3"/>
  <c r="E2287" i="3"/>
  <c r="E2283" i="3"/>
  <c r="E2279" i="3"/>
  <c r="E2275" i="3"/>
  <c r="E2271" i="3"/>
  <c r="E2267" i="3"/>
  <c r="E2263" i="3"/>
  <c r="E2259" i="3"/>
  <c r="E2255" i="3"/>
  <c r="E2251" i="3"/>
  <c r="E2247" i="3"/>
  <c r="E2243" i="3"/>
  <c r="E2239" i="3"/>
  <c r="E2235" i="3"/>
  <c r="E2231" i="3"/>
  <c r="E2227" i="3"/>
  <c r="E2223" i="3"/>
  <c r="E2219" i="3"/>
  <c r="E2215" i="3"/>
  <c r="E2211" i="3"/>
  <c r="E2207" i="3"/>
  <c r="E2203" i="3"/>
  <c r="E2199" i="3"/>
  <c r="E2195" i="3"/>
  <c r="E2191" i="3"/>
  <c r="E2187" i="3"/>
  <c r="E2183" i="3"/>
  <c r="E2179" i="3"/>
  <c r="E2175" i="3"/>
  <c r="E2171" i="3"/>
  <c r="E2167" i="3"/>
  <c r="E2163" i="3"/>
  <c r="E2159" i="3"/>
  <c r="E2155" i="3"/>
  <c r="E2151" i="3"/>
  <c r="E2147" i="3"/>
  <c r="E2143" i="3"/>
  <c r="E2139" i="3"/>
  <c r="E2135" i="3"/>
  <c r="E2131" i="3"/>
  <c r="E2127" i="3"/>
  <c r="E2123" i="3"/>
  <c r="E2119" i="3"/>
  <c r="E2115" i="3"/>
  <c r="E2111" i="3"/>
  <c r="E2107" i="3"/>
  <c r="E2103" i="3"/>
  <c r="E2099" i="3"/>
  <c r="E2095" i="3"/>
  <c r="E2091" i="3"/>
  <c r="E2087" i="3"/>
  <c r="E2083" i="3"/>
  <c r="E2079" i="3"/>
  <c r="E2075" i="3"/>
  <c r="E2071" i="3"/>
  <c r="E2067" i="3"/>
  <c r="E2063" i="3"/>
  <c r="E2059" i="3"/>
  <c r="E2055" i="3"/>
  <c r="E2051" i="3"/>
  <c r="E2047" i="3"/>
  <c r="E2043" i="3"/>
  <c r="E2039" i="3"/>
  <c r="E2035" i="3"/>
  <c r="E2031" i="3"/>
  <c r="E2027" i="3"/>
  <c r="E2023" i="3"/>
  <c r="E2019" i="3"/>
  <c r="E2015" i="3"/>
  <c r="E2011" i="3"/>
  <c r="E2007" i="3"/>
  <c r="E2003" i="3"/>
  <c r="E1999" i="3"/>
  <c r="E1995" i="3"/>
  <c r="E1991" i="3"/>
  <c r="E1987" i="3"/>
  <c r="E1983" i="3"/>
  <c r="E1979" i="3"/>
  <c r="E1975" i="3"/>
  <c r="E1971" i="3"/>
  <c r="E1967" i="3"/>
  <c r="E1963" i="3"/>
  <c r="E1959" i="3"/>
  <c r="E1955" i="3"/>
  <c r="E1951" i="3"/>
  <c r="E1947" i="3"/>
  <c r="E1943" i="3"/>
  <c r="E1939" i="3"/>
  <c r="E1935" i="3"/>
  <c r="E1931" i="3"/>
  <c r="E1927" i="3"/>
  <c r="E1923" i="3"/>
  <c r="E1919" i="3"/>
  <c r="E1915" i="3"/>
  <c r="E1911" i="3"/>
  <c r="E1907" i="3"/>
  <c r="E1903" i="3"/>
  <c r="E1899" i="3"/>
  <c r="E1895" i="3"/>
  <c r="E1891" i="3"/>
  <c r="E1887" i="3"/>
  <c r="E1883" i="3"/>
  <c r="E1879" i="3"/>
  <c r="E1875" i="3"/>
  <c r="E1871" i="3"/>
  <c r="E1867" i="3"/>
  <c r="E1863" i="3"/>
  <c r="E1859" i="3"/>
  <c r="E1855" i="3"/>
  <c r="E1851" i="3"/>
  <c r="E1847" i="3"/>
  <c r="E1843" i="3"/>
  <c r="E1839" i="3"/>
  <c r="E1835" i="3"/>
  <c r="E1831" i="3"/>
  <c r="E1827" i="3"/>
  <c r="E1823" i="3"/>
  <c r="E1819" i="3"/>
  <c r="E1815" i="3"/>
  <c r="E1811" i="3"/>
  <c r="E1807" i="3"/>
  <c r="E1803" i="3"/>
  <c r="E1799" i="3"/>
  <c r="E1795" i="3"/>
  <c r="E1791" i="3"/>
  <c r="E1787" i="3"/>
  <c r="E1783" i="3"/>
  <c r="E1779" i="3"/>
  <c r="E1775" i="3"/>
  <c r="E1771" i="3"/>
  <c r="E1767" i="3"/>
  <c r="E1763" i="3"/>
  <c r="E1759" i="3"/>
  <c r="E1755" i="3"/>
  <c r="E1751" i="3"/>
  <c r="E1747" i="3"/>
  <c r="E1743" i="3"/>
  <c r="E1739" i="3"/>
  <c r="E1735" i="3"/>
  <c r="E1731" i="3"/>
  <c r="E1727" i="3"/>
  <c r="E1723" i="3"/>
  <c r="E1719" i="3"/>
  <c r="E1715" i="3"/>
  <c r="E1711" i="3"/>
  <c r="E1707" i="3"/>
  <c r="E1703" i="3"/>
  <c r="E1699" i="3"/>
  <c r="E1695" i="3"/>
  <c r="E1691" i="3"/>
  <c r="E1687" i="3"/>
  <c r="E1683" i="3"/>
  <c r="E1679" i="3"/>
  <c r="E1675" i="3"/>
  <c r="E1671" i="3"/>
  <c r="E1667" i="3"/>
  <c r="E1663" i="3"/>
  <c r="E1659" i="3"/>
  <c r="E1655" i="3"/>
  <c r="E1651" i="3"/>
  <c r="E1647" i="3"/>
  <c r="E1643" i="3"/>
  <c r="E1639" i="3"/>
  <c r="E1635" i="3"/>
  <c r="E1631" i="3"/>
  <c r="E1627" i="3"/>
  <c r="E1623" i="3"/>
  <c r="E1619" i="3"/>
  <c r="E1615" i="3"/>
  <c r="E1611" i="3"/>
  <c r="E1607" i="3"/>
  <c r="E1603" i="3"/>
  <c r="E1599" i="3"/>
  <c r="E1595" i="3"/>
  <c r="E1591" i="3"/>
  <c r="E1587" i="3"/>
  <c r="E1583" i="3"/>
  <c r="E1579" i="3"/>
  <c r="E1575" i="3"/>
  <c r="E1571" i="3"/>
  <c r="E1567" i="3"/>
  <c r="E1563" i="3"/>
  <c r="E1559" i="3"/>
  <c r="E1555" i="3"/>
  <c r="E1551" i="3"/>
  <c r="E1547" i="3"/>
  <c r="E1543" i="3"/>
  <c r="E1539" i="3"/>
  <c r="E1535" i="3"/>
  <c r="E1531" i="3"/>
  <c r="E1527" i="3"/>
  <c r="E1523" i="3"/>
  <c r="E1519" i="3"/>
  <c r="E1515" i="3"/>
  <c r="E1511" i="3"/>
  <c r="E1507" i="3"/>
  <c r="E1503" i="3"/>
  <c r="E1499" i="3"/>
  <c r="E1495" i="3"/>
  <c r="E1491" i="3"/>
  <c r="E1487" i="3"/>
  <c r="E1483" i="3"/>
  <c r="E1479" i="3"/>
  <c r="E1475" i="3"/>
  <c r="E1471" i="3"/>
  <c r="E1467" i="3"/>
  <c r="E1463" i="3"/>
  <c r="E1459" i="3"/>
  <c r="E1455" i="3"/>
  <c r="E1451" i="3"/>
  <c r="E1447" i="3"/>
  <c r="E1443" i="3"/>
  <c r="E1439" i="3"/>
  <c r="E1435" i="3"/>
  <c r="E1431" i="3"/>
  <c r="E1427" i="3"/>
  <c r="E1423" i="3"/>
  <c r="E1419" i="3"/>
  <c r="E1415" i="3"/>
  <c r="E1411" i="3"/>
  <c r="E1407" i="3"/>
  <c r="E1403" i="3"/>
  <c r="E1399" i="3"/>
  <c r="E1395" i="3"/>
  <c r="E1391" i="3"/>
  <c r="E1387" i="3"/>
  <c r="E1383" i="3"/>
  <c r="E1379" i="3"/>
  <c r="E1375" i="3"/>
  <c r="E1371" i="3"/>
  <c r="E1367" i="3"/>
  <c r="E1363" i="3"/>
  <c r="E1359" i="3"/>
  <c r="E1355" i="3"/>
  <c r="E1351" i="3"/>
  <c r="E1347" i="3"/>
  <c r="E1343" i="3"/>
  <c r="E1339" i="3"/>
  <c r="E1335" i="3"/>
  <c r="E1331" i="3"/>
  <c r="E1327" i="3"/>
  <c r="E1323" i="3"/>
  <c r="E1319" i="3"/>
  <c r="E1315" i="3"/>
  <c r="E1311" i="3"/>
  <c r="E1307" i="3"/>
  <c r="E1303" i="3"/>
  <c r="E1299" i="3"/>
  <c r="E1295" i="3"/>
  <c r="E1291" i="3"/>
  <c r="E1287" i="3"/>
  <c r="E1283" i="3"/>
  <c r="E1279" i="3"/>
  <c r="E1275" i="3"/>
  <c r="E1271" i="3"/>
  <c r="E1267" i="3"/>
  <c r="E1263" i="3"/>
  <c r="E1259" i="3"/>
  <c r="E1255" i="3"/>
  <c r="E1251" i="3"/>
  <c r="E1247" i="3"/>
  <c r="E1243" i="3"/>
  <c r="E1239" i="3"/>
  <c r="E1235" i="3"/>
  <c r="E1231" i="3"/>
  <c r="E1227" i="3"/>
  <c r="E1223" i="3"/>
  <c r="E1219" i="3"/>
  <c r="E1215" i="3"/>
  <c r="E1211" i="3"/>
  <c r="E1207" i="3"/>
  <c r="E1203" i="3"/>
  <c r="E1199" i="3"/>
  <c r="E1195" i="3"/>
  <c r="E1191" i="3"/>
  <c r="E1187" i="3"/>
  <c r="E1183" i="3"/>
  <c r="E1179" i="3"/>
  <c r="E1175" i="3"/>
  <c r="E1171" i="3"/>
  <c r="E1167" i="3"/>
  <c r="E1163" i="3"/>
  <c r="E1159" i="3"/>
  <c r="E1155" i="3"/>
  <c r="E1151" i="3"/>
  <c r="E1147" i="3"/>
  <c r="E1143" i="3"/>
  <c r="E1139" i="3"/>
  <c r="E1135" i="3"/>
  <c r="E1131" i="3"/>
  <c r="E1127" i="3"/>
  <c r="E1123" i="3"/>
  <c r="E1119" i="3"/>
  <c r="E1115" i="3"/>
  <c r="E1111" i="3"/>
  <c r="E1107" i="3"/>
  <c r="E1103" i="3"/>
  <c r="E1099" i="3"/>
  <c r="E1095" i="3"/>
  <c r="E1091" i="3"/>
  <c r="E1087" i="3"/>
  <c r="E1083" i="3"/>
  <c r="E1079" i="3"/>
  <c r="E1075" i="3"/>
  <c r="E1071" i="3"/>
  <c r="E1067" i="3"/>
  <c r="E1063" i="3"/>
  <c r="E1059" i="3"/>
  <c r="E1055" i="3"/>
  <c r="E1051" i="3"/>
  <c r="E1047" i="3"/>
  <c r="E1043" i="3"/>
  <c r="E1039" i="3"/>
  <c r="E1035" i="3"/>
  <c r="E1031" i="3"/>
  <c r="E1027" i="3"/>
  <c r="E1023" i="3"/>
  <c r="E1019" i="3"/>
  <c r="E1015" i="3"/>
  <c r="E1011" i="3"/>
  <c r="E1007" i="3"/>
  <c r="E1003" i="3"/>
  <c r="E999" i="3"/>
  <c r="E995" i="3"/>
  <c r="E991" i="3"/>
  <c r="E987" i="3"/>
  <c r="E983" i="3"/>
  <c r="E979" i="3"/>
  <c r="E975" i="3"/>
  <c r="E971" i="3"/>
  <c r="E2998" i="3"/>
  <c r="E2990" i="3"/>
  <c r="E2982" i="3"/>
  <c r="E2974" i="3"/>
  <c r="E2966" i="3"/>
  <c r="E2961" i="3"/>
  <c r="E2956" i="3"/>
  <c r="E2950" i="3"/>
  <c r="E2945" i="3"/>
  <c r="E2940" i="3"/>
  <c r="E2934" i="3"/>
  <c r="E2929" i="3"/>
  <c r="E2924" i="3"/>
  <c r="E2918" i="3"/>
  <c r="E2913" i="3"/>
  <c r="E2908" i="3"/>
  <c r="E2902" i="3"/>
  <c r="E2897" i="3"/>
  <c r="E2892" i="3"/>
  <c r="E2886" i="3"/>
  <c r="E2881" i="3"/>
  <c r="E2876" i="3"/>
  <c r="E2870" i="3"/>
  <c r="E2865" i="3"/>
  <c r="E2860" i="3"/>
  <c r="E2854" i="3"/>
  <c r="E2849" i="3"/>
  <c r="E2844" i="3"/>
  <c r="E2838" i="3"/>
  <c r="E2833" i="3"/>
  <c r="E2828" i="3"/>
  <c r="E2822" i="3"/>
  <c r="E2817" i="3"/>
  <c r="E2812" i="3"/>
  <c r="E2806" i="3"/>
  <c r="E2801" i="3"/>
  <c r="E2796" i="3"/>
  <c r="E2790" i="3"/>
  <c r="E2785" i="3"/>
  <c r="E2780" i="3"/>
  <c r="E2774" i="3"/>
  <c r="E2769" i="3"/>
  <c r="E2764" i="3"/>
  <c r="E2758" i="3"/>
  <c r="E2753" i="3"/>
  <c r="E2748" i="3"/>
  <c r="E2742" i="3"/>
  <c r="E2737" i="3"/>
  <c r="E2732" i="3"/>
  <c r="E2726" i="3"/>
  <c r="E2721" i="3"/>
  <c r="E2716" i="3"/>
  <c r="E2710" i="3"/>
  <c r="E2705" i="3"/>
  <c r="E2700" i="3"/>
  <c r="E2694" i="3"/>
  <c r="E2689" i="3"/>
  <c r="E2684" i="3"/>
  <c r="E2678" i="3"/>
  <c r="E2673" i="3"/>
  <c r="E2668" i="3"/>
  <c r="E2662" i="3"/>
  <c r="E2657" i="3"/>
  <c r="E2652" i="3"/>
  <c r="E2646" i="3"/>
  <c r="E2641" i="3"/>
  <c r="E2636" i="3"/>
  <c r="E2630" i="3"/>
  <c r="E2625" i="3"/>
  <c r="E2620" i="3"/>
  <c r="E2614" i="3"/>
  <c r="E2609" i="3"/>
  <c r="E2604" i="3"/>
  <c r="E2598" i="3"/>
  <c r="E2593" i="3"/>
  <c r="E2588" i="3"/>
  <c r="E2582" i="3"/>
  <c r="E2577" i="3"/>
  <c r="E2572" i="3"/>
  <c r="E2566" i="3"/>
  <c r="E2561" i="3"/>
  <c r="E2556" i="3"/>
  <c r="E2550" i="3"/>
  <c r="E2545" i="3"/>
  <c r="E2540" i="3"/>
  <c r="E2534" i="3"/>
  <c r="E2529" i="3"/>
  <c r="E2524" i="3"/>
  <c r="E2518" i="3"/>
  <c r="E2513" i="3"/>
  <c r="E2508" i="3"/>
  <c r="E2502" i="3"/>
  <c r="E2497" i="3"/>
  <c r="E2492" i="3"/>
  <c r="E2486" i="3"/>
  <c r="E2481" i="3"/>
  <c r="E2476" i="3"/>
  <c r="E2470" i="3"/>
  <c r="E2465" i="3"/>
  <c r="E2460" i="3"/>
  <c r="E2454" i="3"/>
  <c r="E2449" i="3"/>
  <c r="E2444" i="3"/>
  <c r="E2438" i="3"/>
  <c r="E2433" i="3"/>
  <c r="E2428" i="3"/>
  <c r="E2422" i="3"/>
  <c r="E2417" i="3"/>
  <c r="E2412" i="3"/>
  <c r="E2406" i="3"/>
  <c r="E2401" i="3"/>
  <c r="E2396" i="3"/>
  <c r="E2390" i="3"/>
  <c r="E2385" i="3"/>
  <c r="E2380" i="3"/>
  <c r="E2374" i="3"/>
  <c r="E2369" i="3"/>
  <c r="E2364" i="3"/>
  <c r="E2358" i="3"/>
  <c r="E2353" i="3"/>
  <c r="E2348" i="3"/>
  <c r="E2342" i="3"/>
  <c r="E2337" i="3"/>
  <c r="E2332" i="3"/>
  <c r="E2326" i="3"/>
  <c r="E2321" i="3"/>
  <c r="E2316" i="3"/>
  <c r="E2310" i="3"/>
  <c r="E2305" i="3"/>
  <c r="E2300" i="3"/>
  <c r="E2294" i="3"/>
  <c r="E2289" i="3"/>
  <c r="E2284" i="3"/>
  <c r="E2278" i="3"/>
  <c r="E2273" i="3"/>
  <c r="E2268" i="3"/>
  <c r="E2262" i="3"/>
  <c r="E2257" i="3"/>
  <c r="E2252" i="3"/>
  <c r="E2246" i="3"/>
  <c r="E2241" i="3"/>
  <c r="E2236" i="3"/>
  <c r="E2230" i="3"/>
  <c r="E2225" i="3"/>
  <c r="E2220" i="3"/>
  <c r="E2214" i="3"/>
  <c r="E2209" i="3"/>
  <c r="E2204" i="3"/>
  <c r="E2198" i="3"/>
  <c r="E2193" i="3"/>
  <c r="E2188" i="3"/>
  <c r="E2182" i="3"/>
  <c r="E2177" i="3"/>
  <c r="E2172" i="3"/>
  <c r="E2166" i="3"/>
  <c r="E2161" i="3"/>
  <c r="E2156" i="3"/>
  <c r="E2150" i="3"/>
  <c r="E2145" i="3"/>
  <c r="E2140" i="3"/>
  <c r="E2134" i="3"/>
  <c r="E2129" i="3"/>
  <c r="E2124" i="3"/>
  <c r="E2118" i="3"/>
  <c r="E2113" i="3"/>
  <c r="E2108" i="3"/>
  <c r="E2102" i="3"/>
  <c r="E2097" i="3"/>
  <c r="E2092" i="3"/>
  <c r="E2086" i="3"/>
  <c r="E2081" i="3"/>
  <c r="E2076" i="3"/>
  <c r="E2070" i="3"/>
  <c r="E2065" i="3"/>
  <c r="E2060" i="3"/>
  <c r="E2054" i="3"/>
  <c r="E2049" i="3"/>
  <c r="E2044" i="3"/>
  <c r="E2038" i="3"/>
  <c r="E2033" i="3"/>
  <c r="E2028" i="3"/>
  <c r="E2022" i="3"/>
  <c r="E2017" i="3"/>
  <c r="E2012" i="3"/>
  <c r="E2006" i="3"/>
  <c r="E2001" i="3"/>
  <c r="E1996" i="3"/>
  <c r="E1990" i="3"/>
  <c r="E1985" i="3"/>
  <c r="E1980" i="3"/>
  <c r="E1974" i="3"/>
  <c r="E1969" i="3"/>
  <c r="E1964" i="3"/>
  <c r="E1958" i="3"/>
  <c r="E1953" i="3"/>
  <c r="E1948" i="3"/>
  <c r="E1942" i="3"/>
  <c r="E1937" i="3"/>
  <c r="E1932" i="3"/>
  <c r="E1926" i="3"/>
  <c r="E1921" i="3"/>
  <c r="E1916" i="3"/>
  <c r="E1910" i="3"/>
  <c r="E1905" i="3"/>
  <c r="E1900" i="3"/>
  <c r="E1894" i="3"/>
  <c r="E1889" i="3"/>
  <c r="E1884" i="3"/>
  <c r="E1878" i="3"/>
  <c r="E1873" i="3"/>
  <c r="E1868" i="3"/>
  <c r="E1862" i="3"/>
  <c r="E1857" i="3"/>
  <c r="E1852" i="3"/>
  <c r="E1846" i="3"/>
  <c r="E1841" i="3"/>
  <c r="E1836" i="3"/>
  <c r="E1830" i="3"/>
  <c r="E1825" i="3"/>
  <c r="E1820" i="3"/>
  <c r="E1814" i="3"/>
  <c r="E1809" i="3"/>
  <c r="E1804" i="3"/>
  <c r="E1798" i="3"/>
  <c r="E1793" i="3"/>
  <c r="E1788" i="3"/>
  <c r="E1782" i="3"/>
  <c r="E1777" i="3"/>
  <c r="E1772" i="3"/>
  <c r="E1766" i="3"/>
  <c r="E1761" i="3"/>
  <c r="E1756" i="3"/>
  <c r="E1750" i="3"/>
  <c r="E1745" i="3"/>
  <c r="E1740" i="3"/>
  <c r="E1734" i="3"/>
  <c r="E1729" i="3"/>
  <c r="E1724" i="3"/>
  <c r="E1718" i="3"/>
  <c r="E1713" i="3"/>
  <c r="E1708" i="3"/>
  <c r="E1702" i="3"/>
  <c r="E1697" i="3"/>
  <c r="E1692" i="3"/>
  <c r="E1686" i="3"/>
  <c r="E1681" i="3"/>
  <c r="E1676" i="3"/>
  <c r="E1670" i="3"/>
  <c r="E1665" i="3"/>
  <c r="E1660" i="3"/>
  <c r="E1654" i="3"/>
  <c r="E1649" i="3"/>
  <c r="E1644" i="3"/>
  <c r="E1638" i="3"/>
  <c r="E1633" i="3"/>
  <c r="E1628" i="3"/>
  <c r="E1622" i="3"/>
  <c r="E1617" i="3"/>
  <c r="E1612" i="3"/>
  <c r="E1606" i="3"/>
  <c r="E1601" i="3"/>
  <c r="E1596" i="3"/>
  <c r="E1590" i="3"/>
  <c r="E1585" i="3"/>
  <c r="E1580" i="3"/>
  <c r="E1574" i="3"/>
  <c r="E1569" i="3"/>
  <c r="E1564" i="3"/>
  <c r="E1558" i="3"/>
  <c r="E1553" i="3"/>
  <c r="E1548" i="3"/>
  <c r="E1542" i="3"/>
  <c r="E1537" i="3"/>
  <c r="E1532" i="3"/>
  <c r="E1526" i="3"/>
  <c r="E1521" i="3"/>
  <c r="E1516" i="3"/>
  <c r="E1510" i="3"/>
  <c r="E1505" i="3"/>
  <c r="E1500" i="3"/>
  <c r="E1494" i="3"/>
  <c r="E1489" i="3"/>
  <c r="E1484" i="3"/>
  <c r="E1478" i="3"/>
  <c r="E1473" i="3"/>
  <c r="E1468" i="3"/>
  <c r="E1462" i="3"/>
  <c r="E1457" i="3"/>
  <c r="E1452" i="3"/>
  <c r="E1446" i="3"/>
  <c r="E1441" i="3"/>
  <c r="E1436" i="3"/>
  <c r="E1430" i="3"/>
  <c r="E1425" i="3"/>
  <c r="E1420" i="3"/>
  <c r="E1414" i="3"/>
  <c r="E1409" i="3"/>
  <c r="E1404" i="3"/>
  <c r="E1398" i="3"/>
  <c r="E1393" i="3"/>
  <c r="E1388" i="3"/>
  <c r="E1382" i="3"/>
  <c r="E1377" i="3"/>
  <c r="E1372" i="3"/>
  <c r="E1366" i="3"/>
  <c r="E1361" i="3"/>
  <c r="E1356" i="3"/>
  <c r="E1350" i="3"/>
  <c r="E1345" i="3"/>
  <c r="E1340" i="3"/>
  <c r="E1334" i="3"/>
  <c r="E1329" i="3"/>
  <c r="E1324" i="3"/>
  <c r="E1318" i="3"/>
  <c r="E1313" i="3"/>
  <c r="E1308" i="3"/>
  <c r="E1302" i="3"/>
  <c r="E1297" i="3"/>
  <c r="E1292" i="3"/>
  <c r="E1286" i="3"/>
  <c r="E1281" i="3"/>
  <c r="E1276" i="3"/>
  <c r="E1270" i="3"/>
  <c r="E1265" i="3"/>
  <c r="E1260" i="3"/>
  <c r="E1254" i="3"/>
  <c r="E1249" i="3"/>
  <c r="E1244" i="3"/>
  <c r="E1238" i="3"/>
  <c r="E1233" i="3"/>
  <c r="E1228" i="3"/>
  <c r="E1222" i="3"/>
  <c r="E1217" i="3"/>
  <c r="E1212" i="3"/>
  <c r="E1206" i="3"/>
  <c r="E1201" i="3"/>
  <c r="E1196" i="3"/>
  <c r="E1190" i="3"/>
  <c r="E1185" i="3"/>
  <c r="E1180" i="3"/>
  <c r="E1174" i="3"/>
  <c r="E1169" i="3"/>
  <c r="E1164" i="3"/>
  <c r="E1158" i="3"/>
  <c r="E1153" i="3"/>
  <c r="E1148" i="3"/>
  <c r="E1142" i="3"/>
  <c r="E1137" i="3"/>
  <c r="E1132" i="3"/>
  <c r="E1126" i="3"/>
  <c r="E1121" i="3"/>
  <c r="E1116" i="3"/>
  <c r="E1110" i="3"/>
  <c r="E1105" i="3"/>
  <c r="E1100" i="3"/>
  <c r="E1094" i="3"/>
  <c r="E1089" i="3"/>
  <c r="E1084" i="3"/>
  <c r="E1078" i="3"/>
  <c r="E1073" i="3"/>
  <c r="E1068" i="3"/>
  <c r="E1062" i="3"/>
  <c r="E1057" i="3"/>
  <c r="E1052" i="3"/>
  <c r="E1046" i="3"/>
  <c r="E1041" i="3"/>
  <c r="E1036" i="3"/>
  <c r="E1030" i="3"/>
  <c r="E1025" i="3"/>
  <c r="E1020" i="3"/>
  <c r="E1014" i="3"/>
  <c r="E1009" i="3"/>
  <c r="E1004" i="3"/>
  <c r="E998" i="3"/>
  <c r="E993" i="3"/>
  <c r="E988" i="3"/>
  <c r="E982" i="3"/>
  <c r="E977" i="3"/>
  <c r="E972" i="3"/>
  <c r="E967" i="3"/>
  <c r="E963" i="3"/>
  <c r="E959" i="3"/>
  <c r="E955" i="3"/>
  <c r="E951" i="3"/>
  <c r="E947" i="3"/>
  <c r="E943" i="3"/>
  <c r="E939" i="3"/>
  <c r="E935" i="3"/>
  <c r="E931" i="3"/>
  <c r="E927" i="3"/>
  <c r="E923" i="3"/>
  <c r="E919" i="3"/>
  <c r="E915" i="3"/>
  <c r="E911" i="3"/>
  <c r="E907" i="3"/>
  <c r="E903" i="3"/>
  <c r="E899" i="3"/>
  <c r="E895" i="3"/>
  <c r="E891" i="3"/>
  <c r="E887" i="3"/>
  <c r="E883" i="3"/>
  <c r="E879" i="3"/>
  <c r="E875" i="3"/>
  <c r="E871" i="3"/>
  <c r="E867" i="3"/>
  <c r="E863" i="3"/>
  <c r="E859" i="3"/>
  <c r="E855" i="3"/>
  <c r="E851" i="3"/>
  <c r="E847" i="3"/>
  <c r="E843" i="3"/>
  <c r="E839" i="3"/>
  <c r="E835" i="3"/>
  <c r="E831" i="3"/>
  <c r="E827" i="3"/>
  <c r="E823" i="3"/>
  <c r="E819" i="3"/>
  <c r="E815" i="3"/>
  <c r="E811" i="3"/>
  <c r="E807" i="3"/>
  <c r="E803" i="3"/>
  <c r="E799" i="3"/>
  <c r="E795" i="3"/>
  <c r="E791" i="3"/>
  <c r="E787" i="3"/>
  <c r="E783" i="3"/>
  <c r="E779" i="3"/>
  <c r="E775" i="3"/>
  <c r="E771" i="3"/>
  <c r="E767" i="3"/>
  <c r="E763" i="3"/>
  <c r="E759" i="3"/>
  <c r="E755" i="3"/>
  <c r="E751" i="3"/>
  <c r="E747" i="3"/>
  <c r="E743" i="3"/>
  <c r="E739" i="3"/>
  <c r="E735" i="3"/>
  <c r="E731" i="3"/>
  <c r="E727" i="3"/>
  <c r="E723" i="3"/>
  <c r="E719" i="3"/>
  <c r="E715" i="3"/>
  <c r="E711" i="3"/>
  <c r="E707" i="3"/>
  <c r="E703" i="3"/>
  <c r="E699" i="3"/>
  <c r="E695" i="3"/>
  <c r="E691" i="3"/>
  <c r="E687" i="3"/>
  <c r="E683" i="3"/>
  <c r="E679" i="3"/>
  <c r="E675" i="3"/>
  <c r="E671" i="3"/>
  <c r="E667" i="3"/>
  <c r="E663" i="3"/>
  <c r="E659" i="3"/>
  <c r="E655" i="3"/>
  <c r="E651" i="3"/>
  <c r="E647" i="3"/>
  <c r="E643" i="3"/>
  <c r="E639" i="3"/>
  <c r="E635" i="3"/>
  <c r="E631" i="3"/>
  <c r="E627" i="3"/>
  <c r="E623" i="3"/>
  <c r="E619" i="3"/>
  <c r="E615" i="3"/>
  <c r="E611" i="3"/>
  <c r="E607" i="3"/>
  <c r="E603" i="3"/>
  <c r="E599" i="3"/>
  <c r="E595" i="3"/>
  <c r="E591"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2997" i="3"/>
  <c r="E2989" i="3"/>
  <c r="E2981" i="3"/>
  <c r="E2973" i="3"/>
  <c r="E2965" i="3"/>
  <c r="E2960" i="3"/>
  <c r="E2954" i="3"/>
  <c r="E2949" i="3"/>
  <c r="E2944" i="3"/>
  <c r="E2938" i="3"/>
  <c r="E2933" i="3"/>
  <c r="E2928" i="3"/>
  <c r="E2922" i="3"/>
  <c r="E2917" i="3"/>
  <c r="E2912" i="3"/>
  <c r="E2906" i="3"/>
  <c r="E2901" i="3"/>
  <c r="E2896" i="3"/>
  <c r="E2890" i="3"/>
  <c r="E2885" i="3"/>
  <c r="E2880" i="3"/>
  <c r="E2874" i="3"/>
  <c r="E2869" i="3"/>
  <c r="E2864" i="3"/>
  <c r="E2858" i="3"/>
  <c r="E2853" i="3"/>
  <c r="E2848" i="3"/>
  <c r="E2842" i="3"/>
  <c r="E2837" i="3"/>
  <c r="E2832" i="3"/>
  <c r="E2826" i="3"/>
  <c r="E2821" i="3"/>
  <c r="E2816" i="3"/>
  <c r="E2810" i="3"/>
  <c r="E2805" i="3"/>
  <c r="E2800" i="3"/>
  <c r="E2794" i="3"/>
  <c r="E2789" i="3"/>
  <c r="E2784" i="3"/>
  <c r="E2778" i="3"/>
  <c r="E2773" i="3"/>
  <c r="E2768" i="3"/>
  <c r="E2762" i="3"/>
  <c r="E2757" i="3"/>
  <c r="E2752" i="3"/>
  <c r="E2746" i="3"/>
  <c r="E2741" i="3"/>
  <c r="E2736" i="3"/>
  <c r="E2730" i="3"/>
  <c r="E2725" i="3"/>
  <c r="E2720" i="3"/>
  <c r="E2714" i="3"/>
  <c r="E2709" i="3"/>
  <c r="E2704" i="3"/>
  <c r="E2698" i="3"/>
  <c r="E2693" i="3"/>
  <c r="E2688" i="3"/>
  <c r="E2682" i="3"/>
  <c r="E2677" i="3"/>
  <c r="E2672" i="3"/>
  <c r="E2666" i="3"/>
  <c r="E2661" i="3"/>
  <c r="E2656" i="3"/>
  <c r="E2650" i="3"/>
  <c r="E2645" i="3"/>
  <c r="E2640" i="3"/>
  <c r="E2634" i="3"/>
  <c r="E2629" i="3"/>
  <c r="E2624" i="3"/>
  <c r="E2618" i="3"/>
  <c r="E2613" i="3"/>
  <c r="E2608" i="3"/>
  <c r="E2602" i="3"/>
  <c r="E2597" i="3"/>
  <c r="E2592" i="3"/>
  <c r="E2586" i="3"/>
  <c r="E2581" i="3"/>
  <c r="E2576" i="3"/>
  <c r="E2570" i="3"/>
  <c r="E2565" i="3"/>
  <c r="E2560" i="3"/>
  <c r="E2554" i="3"/>
  <c r="E2549" i="3"/>
  <c r="E2544" i="3"/>
  <c r="E2538" i="3"/>
  <c r="E2533" i="3"/>
  <c r="E2528" i="3"/>
  <c r="E2522" i="3"/>
  <c r="E2517" i="3"/>
  <c r="E2512" i="3"/>
  <c r="E2506" i="3"/>
  <c r="E2501" i="3"/>
  <c r="E2496" i="3"/>
  <c r="E2490" i="3"/>
  <c r="E2485" i="3"/>
  <c r="E2480" i="3"/>
  <c r="E2474" i="3"/>
  <c r="E2469" i="3"/>
  <c r="E2464" i="3"/>
  <c r="E2458" i="3"/>
  <c r="E2453" i="3"/>
  <c r="E2448" i="3"/>
  <c r="E2442" i="3"/>
  <c r="E2437" i="3"/>
  <c r="E2432" i="3"/>
  <c r="E2426" i="3"/>
  <c r="E2421" i="3"/>
  <c r="E2416" i="3"/>
  <c r="E2410" i="3"/>
  <c r="E2405" i="3"/>
  <c r="E2400" i="3"/>
  <c r="E2394" i="3"/>
  <c r="E2389" i="3"/>
  <c r="E2384" i="3"/>
  <c r="E2378" i="3"/>
  <c r="E2373" i="3"/>
  <c r="E2368" i="3"/>
  <c r="E2362" i="3"/>
  <c r="E2357" i="3"/>
  <c r="E2352" i="3"/>
  <c r="E2346" i="3"/>
  <c r="E2341" i="3"/>
  <c r="E2336" i="3"/>
  <c r="E2330" i="3"/>
  <c r="E2325" i="3"/>
  <c r="E2320" i="3"/>
  <c r="E2314" i="3"/>
  <c r="E2309" i="3"/>
  <c r="E2304" i="3"/>
  <c r="E2298" i="3"/>
  <c r="E2293" i="3"/>
  <c r="E2288" i="3"/>
  <c r="E2282" i="3"/>
  <c r="E2277" i="3"/>
  <c r="E2272" i="3"/>
  <c r="E2266" i="3"/>
  <c r="E2261" i="3"/>
  <c r="E2256" i="3"/>
  <c r="E2250" i="3"/>
  <c r="E2245" i="3"/>
  <c r="E2240" i="3"/>
  <c r="E2234" i="3"/>
  <c r="E2229" i="3"/>
  <c r="E2224" i="3"/>
  <c r="E2218" i="3"/>
  <c r="E2213" i="3"/>
  <c r="E2208" i="3"/>
  <c r="E2202" i="3"/>
  <c r="E2197" i="3"/>
  <c r="E2192" i="3"/>
  <c r="E2186" i="3"/>
  <c r="E2181" i="3"/>
  <c r="E2176" i="3"/>
  <c r="E2170" i="3"/>
  <c r="E2165" i="3"/>
  <c r="E2160" i="3"/>
  <c r="E2154" i="3"/>
  <c r="E2149" i="3"/>
  <c r="E2144" i="3"/>
  <c r="E2138" i="3"/>
  <c r="E2133" i="3"/>
  <c r="E2128" i="3"/>
  <c r="E2122" i="3"/>
  <c r="E2117" i="3"/>
  <c r="E2112" i="3"/>
  <c r="E2106" i="3"/>
  <c r="E2101" i="3"/>
  <c r="E2096" i="3"/>
  <c r="E2090" i="3"/>
  <c r="E2085" i="3"/>
  <c r="E2080" i="3"/>
  <c r="E2074" i="3"/>
  <c r="E2069" i="3"/>
  <c r="E2064" i="3"/>
  <c r="E2058" i="3"/>
  <c r="E2053" i="3"/>
  <c r="E2048" i="3"/>
  <c r="E2042" i="3"/>
  <c r="E2037" i="3"/>
  <c r="E2032" i="3"/>
  <c r="E2026" i="3"/>
  <c r="E2021" i="3"/>
  <c r="E2016" i="3"/>
  <c r="E2010" i="3"/>
  <c r="E2005" i="3"/>
  <c r="E2000" i="3"/>
  <c r="E1994" i="3"/>
  <c r="E1989" i="3"/>
  <c r="E1984" i="3"/>
  <c r="E1978" i="3"/>
  <c r="E1973" i="3"/>
  <c r="E1968" i="3"/>
  <c r="E1962" i="3"/>
  <c r="E1957" i="3"/>
  <c r="E1952" i="3"/>
  <c r="E1946" i="3"/>
  <c r="E1941" i="3"/>
  <c r="E1936" i="3"/>
  <c r="E1930" i="3"/>
  <c r="E1925" i="3"/>
  <c r="E1920" i="3"/>
  <c r="E1914" i="3"/>
  <c r="E1909" i="3"/>
  <c r="E1904" i="3"/>
  <c r="E1898" i="3"/>
  <c r="E1893" i="3"/>
  <c r="E1888" i="3"/>
  <c r="E1882" i="3"/>
  <c r="E1877" i="3"/>
  <c r="E1872" i="3"/>
  <c r="E1866" i="3"/>
  <c r="E1861" i="3"/>
  <c r="E1856" i="3"/>
  <c r="E1850" i="3"/>
  <c r="E1845" i="3"/>
  <c r="E1840" i="3"/>
  <c r="E1834" i="3"/>
  <c r="E1829" i="3"/>
  <c r="E1824" i="3"/>
  <c r="E1818" i="3"/>
  <c r="E1813" i="3"/>
  <c r="E1808" i="3"/>
  <c r="E1802" i="3"/>
  <c r="E1797" i="3"/>
  <c r="E1792" i="3"/>
  <c r="E1786" i="3"/>
  <c r="E1781" i="3"/>
  <c r="E1776" i="3"/>
  <c r="E1770" i="3"/>
  <c r="E1765" i="3"/>
  <c r="E1760" i="3"/>
  <c r="E1754" i="3"/>
  <c r="E1749" i="3"/>
  <c r="E1744" i="3"/>
  <c r="E1738" i="3"/>
  <c r="E1733" i="3"/>
  <c r="E1728" i="3"/>
  <c r="E1722" i="3"/>
  <c r="E1717" i="3"/>
  <c r="E1712" i="3"/>
  <c r="E1706" i="3"/>
  <c r="E1701" i="3"/>
  <c r="E1696" i="3"/>
  <c r="E1690" i="3"/>
  <c r="E1685" i="3"/>
  <c r="E1680" i="3"/>
  <c r="E1674" i="3"/>
  <c r="E1669" i="3"/>
  <c r="E1664" i="3"/>
  <c r="E1658" i="3"/>
  <c r="E1653" i="3"/>
  <c r="E1648" i="3"/>
  <c r="E1642" i="3"/>
  <c r="E1637" i="3"/>
  <c r="E1632" i="3"/>
  <c r="E1626" i="3"/>
  <c r="E1621" i="3"/>
  <c r="E1616" i="3"/>
  <c r="E1610" i="3"/>
  <c r="E1605" i="3"/>
  <c r="E1600" i="3"/>
  <c r="E1594" i="3"/>
  <c r="E1589" i="3"/>
  <c r="E1584" i="3"/>
  <c r="E1578" i="3"/>
  <c r="E1573" i="3"/>
  <c r="E1568" i="3"/>
  <c r="E1562" i="3"/>
  <c r="E1557" i="3"/>
  <c r="E1552" i="3"/>
  <c r="E1546" i="3"/>
  <c r="E1541" i="3"/>
  <c r="E1536" i="3"/>
  <c r="E1530" i="3"/>
  <c r="E1525" i="3"/>
  <c r="E1520" i="3"/>
  <c r="E1514" i="3"/>
  <c r="E1509" i="3"/>
  <c r="E1504" i="3"/>
  <c r="E1498" i="3"/>
  <c r="E1493" i="3"/>
  <c r="E1488" i="3"/>
  <c r="E1482" i="3"/>
  <c r="E1477" i="3"/>
  <c r="E1472" i="3"/>
  <c r="E1466" i="3"/>
  <c r="E1461" i="3"/>
  <c r="E1456" i="3"/>
  <c r="E1450" i="3"/>
  <c r="E1445" i="3"/>
  <c r="E1440" i="3"/>
  <c r="E1434" i="3"/>
  <c r="E1429" i="3"/>
  <c r="E1424" i="3"/>
  <c r="E1418" i="3"/>
  <c r="E1413" i="3"/>
  <c r="E1408" i="3"/>
  <c r="E1402" i="3"/>
  <c r="E1397" i="3"/>
  <c r="E1392" i="3"/>
  <c r="E1386" i="3"/>
  <c r="E1381" i="3"/>
  <c r="E1376" i="3"/>
  <c r="E1370" i="3"/>
  <c r="E1365" i="3"/>
  <c r="E1360" i="3"/>
  <c r="E1354" i="3"/>
  <c r="E1349" i="3"/>
  <c r="E1344" i="3"/>
  <c r="E1338" i="3"/>
  <c r="E1333" i="3"/>
  <c r="E1328" i="3"/>
  <c r="E1322" i="3"/>
  <c r="E1317" i="3"/>
  <c r="E1312" i="3"/>
  <c r="E1306" i="3"/>
  <c r="E1301" i="3"/>
  <c r="E1296" i="3"/>
  <c r="E1290" i="3"/>
  <c r="E1285" i="3"/>
  <c r="E1280" i="3"/>
  <c r="E1274" i="3"/>
  <c r="E1269" i="3"/>
  <c r="E1264" i="3"/>
  <c r="E1258" i="3"/>
  <c r="E1253" i="3"/>
  <c r="E1248" i="3"/>
  <c r="E1242" i="3"/>
  <c r="E1237" i="3"/>
  <c r="E1232" i="3"/>
  <c r="E1226" i="3"/>
  <c r="E1221" i="3"/>
  <c r="E1216" i="3"/>
  <c r="E1210" i="3"/>
  <c r="E1205" i="3"/>
  <c r="E1200" i="3"/>
  <c r="E1194" i="3"/>
  <c r="E1189" i="3"/>
  <c r="E1184" i="3"/>
  <c r="E1178" i="3"/>
  <c r="E1173" i="3"/>
  <c r="E1168" i="3"/>
  <c r="E1162" i="3"/>
  <c r="E1157" i="3"/>
  <c r="E1152" i="3"/>
  <c r="E1146" i="3"/>
  <c r="E1141" i="3"/>
  <c r="E1136" i="3"/>
  <c r="E1130" i="3"/>
  <c r="E1125" i="3"/>
  <c r="E1120" i="3"/>
  <c r="E1114" i="3"/>
  <c r="E1109" i="3"/>
  <c r="E1104" i="3"/>
  <c r="E1098" i="3"/>
  <c r="E1093" i="3"/>
  <c r="E1088" i="3"/>
  <c r="E1082" i="3"/>
  <c r="E1077" i="3"/>
  <c r="E1072" i="3"/>
  <c r="E1066" i="3"/>
  <c r="E1061" i="3"/>
  <c r="E1056" i="3"/>
  <c r="E1050" i="3"/>
  <c r="E1045" i="3"/>
  <c r="E1040" i="3"/>
  <c r="E1034" i="3"/>
  <c r="E1029" i="3"/>
  <c r="E1024" i="3"/>
  <c r="E1018" i="3"/>
  <c r="E1013" i="3"/>
  <c r="E1008" i="3"/>
  <c r="E1002" i="3"/>
  <c r="E997" i="3"/>
  <c r="E992" i="3"/>
  <c r="E986" i="3"/>
  <c r="E981" i="3"/>
  <c r="E976" i="3"/>
  <c r="E970" i="3"/>
  <c r="E966" i="3"/>
  <c r="E962" i="3"/>
  <c r="E958" i="3"/>
  <c r="E954" i="3"/>
  <c r="E950" i="3"/>
  <c r="E946" i="3"/>
  <c r="E942" i="3"/>
  <c r="E938" i="3"/>
  <c r="E934" i="3"/>
  <c r="E930" i="3"/>
  <c r="E926" i="3"/>
  <c r="E922" i="3"/>
  <c r="E918" i="3"/>
  <c r="E914" i="3"/>
  <c r="E910" i="3"/>
  <c r="E906" i="3"/>
  <c r="E902" i="3"/>
  <c r="E898" i="3"/>
  <c r="E894" i="3"/>
  <c r="E890" i="3"/>
  <c r="E886" i="3"/>
  <c r="E882" i="3"/>
  <c r="E878" i="3"/>
  <c r="E874" i="3"/>
  <c r="E870" i="3"/>
  <c r="E866" i="3"/>
  <c r="E862" i="3"/>
  <c r="E858" i="3"/>
  <c r="E854" i="3"/>
  <c r="E850" i="3"/>
  <c r="E846" i="3"/>
  <c r="E842" i="3"/>
  <c r="E838" i="3"/>
  <c r="E834" i="3"/>
  <c r="E830" i="3"/>
  <c r="E826" i="3"/>
  <c r="E822" i="3"/>
  <c r="E818" i="3"/>
  <c r="E814" i="3"/>
  <c r="E810" i="3"/>
  <c r="E806" i="3"/>
  <c r="E802" i="3"/>
  <c r="E798" i="3"/>
  <c r="E794" i="3"/>
  <c r="E790" i="3"/>
  <c r="E786" i="3"/>
  <c r="E782" i="3"/>
  <c r="E778" i="3"/>
  <c r="E774" i="3"/>
  <c r="E770" i="3"/>
  <c r="E766" i="3"/>
  <c r="E762" i="3"/>
  <c r="E758" i="3"/>
  <c r="E754" i="3"/>
  <c r="E750" i="3"/>
  <c r="E746" i="3"/>
  <c r="E742" i="3"/>
  <c r="E738" i="3"/>
  <c r="E734" i="3"/>
  <c r="E730" i="3"/>
  <c r="E726" i="3"/>
  <c r="E722" i="3"/>
  <c r="E718" i="3"/>
  <c r="E714" i="3"/>
  <c r="E710" i="3"/>
  <c r="E706" i="3"/>
  <c r="E702" i="3"/>
  <c r="E698" i="3"/>
  <c r="E694" i="3"/>
  <c r="E690" i="3"/>
  <c r="E686" i="3"/>
  <c r="E682" i="3"/>
  <c r="E678" i="3"/>
  <c r="E674" i="3"/>
  <c r="E670" i="3"/>
  <c r="E666" i="3"/>
  <c r="E662" i="3"/>
  <c r="E658" i="3"/>
  <c r="E654" i="3"/>
  <c r="E650" i="3"/>
  <c r="E646" i="3"/>
  <c r="E642" i="3"/>
  <c r="E638" i="3"/>
  <c r="E634" i="3"/>
  <c r="E630" i="3"/>
  <c r="E626" i="3"/>
  <c r="E622" i="3"/>
  <c r="E618" i="3"/>
  <c r="E614" i="3"/>
  <c r="E610" i="3"/>
  <c r="E606" i="3"/>
  <c r="E602" i="3"/>
  <c r="E598" i="3"/>
  <c r="E594" i="3"/>
  <c r="E590"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86" i="3"/>
  <c r="E78" i="3"/>
  <c r="D3003" i="3"/>
  <c r="D2999" i="3"/>
  <c r="D2995" i="3"/>
  <c r="D2991" i="3"/>
  <c r="D2987" i="3"/>
  <c r="D2983" i="3"/>
  <c r="D2979" i="3"/>
  <c r="D2975" i="3"/>
  <c r="D2971" i="3"/>
  <c r="D2967" i="3"/>
  <c r="D2963" i="3"/>
  <c r="D2959" i="3"/>
  <c r="D2955" i="3"/>
  <c r="D2951" i="3"/>
  <c r="D2947" i="3"/>
  <c r="D2943" i="3"/>
  <c r="D2939" i="3"/>
  <c r="D2935" i="3"/>
  <c r="D2931" i="3"/>
  <c r="D2927" i="3"/>
  <c r="D2923" i="3"/>
  <c r="D2919" i="3"/>
  <c r="D2915" i="3"/>
  <c r="D2911" i="3"/>
  <c r="D2907" i="3"/>
  <c r="D2903" i="3"/>
  <c r="D2899" i="3"/>
  <c r="D2895" i="3"/>
  <c r="D2891" i="3"/>
  <c r="D2887" i="3"/>
  <c r="D2883" i="3"/>
  <c r="D2879" i="3"/>
  <c r="D2875" i="3"/>
  <c r="D2871" i="3"/>
  <c r="D2867" i="3"/>
  <c r="D2863" i="3"/>
  <c r="D2859" i="3"/>
  <c r="D2855" i="3"/>
  <c r="D2851" i="3"/>
  <c r="D2847" i="3"/>
  <c r="D2843" i="3"/>
  <c r="D2839" i="3"/>
  <c r="D2835" i="3"/>
  <c r="D2831" i="3"/>
  <c r="D2827" i="3"/>
  <c r="D2823" i="3"/>
  <c r="D2819" i="3"/>
  <c r="D2815" i="3"/>
  <c r="D2811" i="3"/>
  <c r="D2807" i="3"/>
  <c r="D2803" i="3"/>
  <c r="D2799" i="3"/>
  <c r="D2795" i="3"/>
  <c r="D2791" i="3"/>
  <c r="D2787" i="3"/>
  <c r="D2783" i="3"/>
  <c r="D2779" i="3"/>
  <c r="D2775" i="3"/>
  <c r="D2771" i="3"/>
  <c r="D2767" i="3"/>
  <c r="D2763" i="3"/>
  <c r="D2759" i="3"/>
  <c r="D2755" i="3"/>
  <c r="D2751" i="3"/>
  <c r="D2747" i="3"/>
  <c r="D2743" i="3"/>
  <c r="D2739" i="3"/>
  <c r="D2735" i="3"/>
  <c r="D2731" i="3"/>
  <c r="D2727" i="3"/>
  <c r="D2723" i="3"/>
  <c r="D2719" i="3"/>
  <c r="D2715" i="3"/>
  <c r="D2711" i="3"/>
  <c r="D2707" i="3"/>
  <c r="D2703" i="3"/>
  <c r="D2699" i="3"/>
  <c r="D2695" i="3"/>
  <c r="D2691" i="3"/>
  <c r="D2687" i="3"/>
  <c r="D2683" i="3"/>
  <c r="D2679" i="3"/>
  <c r="D2675" i="3"/>
  <c r="D2671" i="3"/>
  <c r="D2667" i="3"/>
  <c r="D2663" i="3"/>
  <c r="D2659" i="3"/>
  <c r="D2655" i="3"/>
  <c r="D2651" i="3"/>
  <c r="D2647" i="3"/>
  <c r="D2643" i="3"/>
  <c r="D2639" i="3"/>
  <c r="D2635" i="3"/>
  <c r="D2631" i="3"/>
  <c r="D2627" i="3"/>
  <c r="D2623" i="3"/>
  <c r="D2619" i="3"/>
  <c r="D2615" i="3"/>
  <c r="D2611" i="3"/>
  <c r="D2607" i="3"/>
  <c r="D2603" i="3"/>
  <c r="D2599" i="3"/>
  <c r="D2595" i="3"/>
  <c r="D2591" i="3"/>
  <c r="D2587" i="3"/>
  <c r="D2583" i="3"/>
  <c r="D2579" i="3"/>
  <c r="D2575" i="3"/>
  <c r="D2571" i="3"/>
  <c r="D2567" i="3"/>
  <c r="D2563" i="3"/>
  <c r="D2559" i="3"/>
  <c r="D2555" i="3"/>
  <c r="D2551" i="3"/>
  <c r="D2547" i="3"/>
  <c r="D2543" i="3"/>
  <c r="D2539" i="3"/>
  <c r="D2535" i="3"/>
  <c r="D2531" i="3"/>
  <c r="D2527" i="3"/>
  <c r="D2523" i="3"/>
  <c r="D2519" i="3"/>
  <c r="D2515" i="3"/>
  <c r="D2511" i="3"/>
  <c r="D2507" i="3"/>
  <c r="D2503" i="3"/>
  <c r="D2499" i="3"/>
  <c r="D2495" i="3"/>
  <c r="D2491" i="3"/>
  <c r="D2487" i="3"/>
  <c r="D2483" i="3"/>
  <c r="D2479" i="3"/>
  <c r="D2475" i="3"/>
  <c r="D2471" i="3"/>
  <c r="D2467" i="3"/>
  <c r="D2463" i="3"/>
  <c r="D2459" i="3"/>
  <c r="D2455" i="3"/>
  <c r="D2451" i="3"/>
  <c r="D2447" i="3"/>
  <c r="D2443" i="3"/>
  <c r="D2439" i="3"/>
  <c r="D2435" i="3"/>
  <c r="D2431" i="3"/>
  <c r="D2427" i="3"/>
  <c r="D2423" i="3"/>
  <c r="D2419" i="3"/>
  <c r="D2415" i="3"/>
  <c r="D2411" i="3"/>
  <c r="D2407" i="3"/>
  <c r="D2403" i="3"/>
  <c r="D2399" i="3"/>
  <c r="D2395" i="3"/>
  <c r="D2391" i="3"/>
  <c r="D2387" i="3"/>
  <c r="D2383" i="3"/>
  <c r="D2379" i="3"/>
  <c r="D2375" i="3"/>
  <c r="D2371" i="3"/>
  <c r="D2367" i="3"/>
  <c r="D2363" i="3"/>
  <c r="D2359" i="3"/>
  <c r="D2355" i="3"/>
  <c r="D2351" i="3"/>
  <c r="D2347" i="3"/>
  <c r="D2343" i="3"/>
  <c r="D2339" i="3"/>
  <c r="D2335" i="3"/>
  <c r="D2331" i="3"/>
  <c r="D2327" i="3"/>
  <c r="D2323" i="3"/>
  <c r="D2319" i="3"/>
  <c r="D2315" i="3"/>
  <c r="D2311" i="3"/>
  <c r="D2307" i="3"/>
  <c r="D2303" i="3"/>
  <c r="D2299" i="3"/>
  <c r="D2295" i="3"/>
  <c r="D2291" i="3"/>
  <c r="D2287" i="3"/>
  <c r="D2283" i="3"/>
  <c r="D2279" i="3"/>
  <c r="D2275" i="3"/>
  <c r="D2271" i="3"/>
  <c r="D2267" i="3"/>
  <c r="D2263" i="3"/>
  <c r="D2259" i="3"/>
  <c r="D2255" i="3"/>
  <c r="D2251" i="3"/>
  <c r="D2247" i="3"/>
  <c r="D2243" i="3"/>
  <c r="D2239" i="3"/>
  <c r="D2235" i="3"/>
  <c r="D2231" i="3"/>
  <c r="D2227" i="3"/>
  <c r="D2223" i="3"/>
  <c r="D2219" i="3"/>
  <c r="D2215" i="3"/>
  <c r="D2211" i="3"/>
  <c r="D2207" i="3"/>
  <c r="D2203" i="3"/>
  <c r="D2199" i="3"/>
  <c r="D2195" i="3"/>
  <c r="D2191" i="3"/>
  <c r="D2187" i="3"/>
  <c r="D2183" i="3"/>
  <c r="D2179" i="3"/>
  <c r="D2175" i="3"/>
  <c r="D2171" i="3"/>
  <c r="D2167" i="3"/>
  <c r="D2163" i="3"/>
  <c r="D2159" i="3"/>
  <c r="D2155" i="3"/>
  <c r="D2151" i="3"/>
  <c r="D2147" i="3"/>
  <c r="D2143" i="3"/>
  <c r="D2139" i="3"/>
  <c r="D2135" i="3"/>
  <c r="D2131" i="3"/>
  <c r="D2127" i="3"/>
  <c r="D2123" i="3"/>
  <c r="D2119" i="3"/>
  <c r="D2115" i="3"/>
  <c r="D2111" i="3"/>
  <c r="D2107" i="3"/>
  <c r="D2103" i="3"/>
  <c r="D2099" i="3"/>
  <c r="D2095" i="3"/>
  <c r="D2091" i="3"/>
  <c r="D2087" i="3"/>
  <c r="D2083" i="3"/>
  <c r="D2079" i="3"/>
  <c r="D2075" i="3"/>
  <c r="D2071" i="3"/>
  <c r="D2067" i="3"/>
  <c r="D2063" i="3"/>
  <c r="D2059" i="3"/>
  <c r="D2055" i="3"/>
  <c r="D2051" i="3"/>
  <c r="D2047" i="3"/>
  <c r="D2043" i="3"/>
  <c r="D2039" i="3"/>
  <c r="D2035" i="3"/>
  <c r="D2031" i="3"/>
  <c r="D2027" i="3"/>
  <c r="D2023" i="3"/>
  <c r="D2019" i="3"/>
  <c r="D2015" i="3"/>
  <c r="D2011" i="3"/>
  <c r="D2007" i="3"/>
  <c r="D2003" i="3"/>
  <c r="D1999" i="3"/>
  <c r="D1995" i="3"/>
  <c r="D1991" i="3"/>
  <c r="D1987" i="3"/>
  <c r="D1983" i="3"/>
  <c r="D1979" i="3"/>
  <c r="D1975" i="3"/>
  <c r="D1971" i="3"/>
  <c r="D1967" i="3"/>
  <c r="D1963" i="3"/>
  <c r="D1959" i="3"/>
  <c r="D1955" i="3"/>
  <c r="D1951" i="3"/>
  <c r="D1947" i="3"/>
  <c r="D1943" i="3"/>
  <c r="D1939" i="3"/>
  <c r="D1935" i="3"/>
  <c r="D1931" i="3"/>
  <c r="D1927" i="3"/>
  <c r="D1923" i="3"/>
  <c r="D1919" i="3"/>
  <c r="D1915" i="3"/>
  <c r="D1911" i="3"/>
  <c r="D1907" i="3"/>
  <c r="D1903" i="3"/>
  <c r="D1899" i="3"/>
  <c r="D1895" i="3"/>
  <c r="D1891" i="3"/>
  <c r="D1887" i="3"/>
  <c r="D1883" i="3"/>
  <c r="D1879" i="3"/>
  <c r="D1875" i="3"/>
  <c r="D1871" i="3"/>
  <c r="D1867" i="3"/>
  <c r="D1863" i="3"/>
  <c r="D1859" i="3"/>
  <c r="D1855" i="3"/>
  <c r="D1851" i="3"/>
  <c r="D1847" i="3"/>
  <c r="D1843" i="3"/>
  <c r="D1839" i="3"/>
  <c r="D1835" i="3"/>
  <c r="D1831" i="3"/>
  <c r="D1827" i="3"/>
  <c r="D1823" i="3"/>
  <c r="D1819" i="3"/>
  <c r="D1815" i="3"/>
  <c r="D1811" i="3"/>
  <c r="D1807" i="3"/>
  <c r="D1803" i="3"/>
  <c r="D1799" i="3"/>
  <c r="D1795" i="3"/>
  <c r="D1791" i="3"/>
  <c r="D1787" i="3"/>
  <c r="D1783" i="3"/>
  <c r="D1779" i="3"/>
  <c r="D1775" i="3"/>
  <c r="D1771" i="3"/>
  <c r="D1767" i="3"/>
  <c r="D1763" i="3"/>
  <c r="D1759" i="3"/>
  <c r="D1755" i="3"/>
  <c r="D1751" i="3"/>
  <c r="D1747" i="3"/>
  <c r="D1743" i="3"/>
  <c r="D1739" i="3"/>
  <c r="D1735" i="3"/>
  <c r="D1731" i="3"/>
  <c r="D1727" i="3"/>
  <c r="D1723" i="3"/>
  <c r="D1719" i="3"/>
  <c r="D1715" i="3"/>
  <c r="D1711" i="3"/>
  <c r="D1707" i="3"/>
  <c r="D1703" i="3"/>
  <c r="D1699" i="3"/>
  <c r="D1695" i="3"/>
  <c r="D1691" i="3"/>
  <c r="D1687" i="3"/>
  <c r="D1683" i="3"/>
  <c r="D1679" i="3"/>
  <c r="D1675" i="3"/>
  <c r="D1671" i="3"/>
  <c r="D1667" i="3"/>
  <c r="D1663" i="3"/>
  <c r="D1659" i="3"/>
  <c r="D1655" i="3"/>
  <c r="D1651" i="3"/>
  <c r="D1647" i="3"/>
  <c r="D1643" i="3"/>
  <c r="D1639" i="3"/>
  <c r="D1635" i="3"/>
  <c r="D1631" i="3"/>
  <c r="D1627" i="3"/>
  <c r="D1623" i="3"/>
  <c r="D1619" i="3"/>
  <c r="D1615" i="3"/>
  <c r="D1611" i="3"/>
  <c r="D1607" i="3"/>
  <c r="D1603" i="3"/>
  <c r="D1599" i="3"/>
  <c r="D1595" i="3"/>
  <c r="D1591" i="3"/>
  <c r="D1587" i="3"/>
  <c r="D1583" i="3"/>
  <c r="D1579" i="3"/>
  <c r="D1575" i="3"/>
  <c r="D1571" i="3"/>
  <c r="D1567" i="3"/>
  <c r="D1563" i="3"/>
  <c r="D1559" i="3"/>
  <c r="D1555" i="3"/>
  <c r="D1551" i="3"/>
  <c r="D1547" i="3"/>
  <c r="D1543" i="3"/>
  <c r="D1539" i="3"/>
  <c r="D1535" i="3"/>
  <c r="D1531" i="3"/>
  <c r="D1527" i="3"/>
  <c r="D1523" i="3"/>
  <c r="D1519" i="3"/>
  <c r="D1515" i="3"/>
  <c r="D1511" i="3"/>
  <c r="D1507" i="3"/>
  <c r="D1503" i="3"/>
  <c r="D1499" i="3"/>
  <c r="D1495" i="3"/>
  <c r="D1491" i="3"/>
  <c r="D1487" i="3"/>
  <c r="D1483" i="3"/>
  <c r="D1479" i="3"/>
  <c r="D1475" i="3"/>
  <c r="D1471" i="3"/>
  <c r="D1467" i="3"/>
  <c r="D1463" i="3"/>
  <c r="D1459" i="3"/>
  <c r="D1455" i="3"/>
  <c r="D1451" i="3"/>
  <c r="D1447" i="3"/>
  <c r="D1443" i="3"/>
  <c r="D1439" i="3"/>
  <c r="D1435" i="3"/>
  <c r="D1431" i="3"/>
  <c r="D1427" i="3"/>
  <c r="D1423" i="3"/>
  <c r="D1419" i="3"/>
  <c r="D1415" i="3"/>
  <c r="D1411" i="3"/>
  <c r="D1407" i="3"/>
  <c r="D1403" i="3"/>
  <c r="D1399" i="3"/>
  <c r="D1395" i="3"/>
  <c r="D1391" i="3"/>
  <c r="D1387" i="3"/>
  <c r="D1383" i="3"/>
  <c r="D1379" i="3"/>
  <c r="D1375" i="3"/>
  <c r="D1371" i="3"/>
  <c r="D1367" i="3"/>
  <c r="D1363" i="3"/>
  <c r="D1359" i="3"/>
  <c r="D1355" i="3"/>
  <c r="D1351" i="3"/>
  <c r="D1347" i="3"/>
  <c r="D1343" i="3"/>
  <c r="D1339" i="3"/>
  <c r="D1335" i="3"/>
  <c r="D1331" i="3"/>
  <c r="D1327" i="3"/>
  <c r="D1323" i="3"/>
  <c r="D1319" i="3"/>
  <c r="D1315" i="3"/>
  <c r="D1311" i="3"/>
  <c r="D1307" i="3"/>
  <c r="D1303" i="3"/>
  <c r="D1299" i="3"/>
  <c r="D1295" i="3"/>
  <c r="D1291" i="3"/>
  <c r="D1287" i="3"/>
  <c r="D1283" i="3"/>
  <c r="D1279" i="3"/>
  <c r="D1275" i="3"/>
  <c r="D1271" i="3"/>
  <c r="D1267" i="3"/>
  <c r="D1263" i="3"/>
  <c r="D1259" i="3"/>
  <c r="D1255" i="3"/>
  <c r="D1251" i="3"/>
  <c r="D1247" i="3"/>
  <c r="D1243" i="3"/>
  <c r="D1239" i="3"/>
  <c r="D1235" i="3"/>
  <c r="D1231" i="3"/>
  <c r="D1227" i="3"/>
  <c r="D1223" i="3"/>
  <c r="D1219" i="3"/>
  <c r="D1215" i="3"/>
  <c r="D1211" i="3"/>
  <c r="D1207" i="3"/>
  <c r="D1203" i="3"/>
  <c r="D1199" i="3"/>
  <c r="D1195" i="3"/>
  <c r="D1191" i="3"/>
  <c r="D1187" i="3"/>
  <c r="D1183" i="3"/>
  <c r="D1179" i="3"/>
  <c r="D1175" i="3"/>
  <c r="D1171" i="3"/>
  <c r="D1167" i="3"/>
  <c r="D1163" i="3"/>
  <c r="D1159" i="3"/>
  <c r="D1155" i="3"/>
  <c r="D1151" i="3"/>
  <c r="D1147" i="3"/>
  <c r="D1143" i="3"/>
  <c r="D1139" i="3"/>
  <c r="D1135" i="3"/>
  <c r="D1131" i="3"/>
  <c r="D1127" i="3"/>
  <c r="D1123" i="3"/>
  <c r="D1119" i="3"/>
  <c r="D1115" i="3"/>
  <c r="D1111" i="3"/>
  <c r="D1107" i="3"/>
  <c r="D1103" i="3"/>
  <c r="D1099" i="3"/>
  <c r="D1095" i="3"/>
  <c r="D1091" i="3"/>
  <c r="D1087" i="3"/>
  <c r="D1083" i="3"/>
  <c r="D1079" i="3"/>
  <c r="D1075" i="3"/>
  <c r="D1071" i="3"/>
  <c r="D1067" i="3"/>
  <c r="D1063" i="3"/>
  <c r="D1059" i="3"/>
  <c r="D1055" i="3"/>
  <c r="D1051" i="3"/>
  <c r="D1047" i="3"/>
  <c r="D1043" i="3"/>
  <c r="D1039" i="3"/>
  <c r="D1035" i="3"/>
  <c r="D1031" i="3"/>
  <c r="D1027" i="3"/>
  <c r="D1023" i="3"/>
  <c r="D1019" i="3"/>
  <c r="D1015" i="3"/>
  <c r="D1011" i="3"/>
  <c r="E3002" i="3"/>
  <c r="E2986" i="3"/>
  <c r="E2970" i="3"/>
  <c r="E2958" i="3"/>
  <c r="E2948" i="3"/>
  <c r="E2937" i="3"/>
  <c r="E2926" i="3"/>
  <c r="E2916" i="3"/>
  <c r="E2905" i="3"/>
  <c r="E2894" i="3"/>
  <c r="E2884" i="3"/>
  <c r="E2873" i="3"/>
  <c r="E2862" i="3"/>
  <c r="E2852" i="3"/>
  <c r="E2841" i="3"/>
  <c r="E2830" i="3"/>
  <c r="E2820" i="3"/>
  <c r="E2809" i="3"/>
  <c r="E2798" i="3"/>
  <c r="E2788" i="3"/>
  <c r="E2777" i="3"/>
  <c r="E2766" i="3"/>
  <c r="E2756" i="3"/>
  <c r="E2745" i="3"/>
  <c r="E2734" i="3"/>
  <c r="E2724" i="3"/>
  <c r="E2713" i="3"/>
  <c r="E2702" i="3"/>
  <c r="E2692" i="3"/>
  <c r="E2681" i="3"/>
  <c r="E2670" i="3"/>
  <c r="E2660" i="3"/>
  <c r="E2649" i="3"/>
  <c r="E2638" i="3"/>
  <c r="E2628" i="3"/>
  <c r="E2617" i="3"/>
  <c r="E2606" i="3"/>
  <c r="E2596" i="3"/>
  <c r="E2585" i="3"/>
  <c r="E2574" i="3"/>
  <c r="E2564" i="3"/>
  <c r="E2553" i="3"/>
  <c r="E2542" i="3"/>
  <c r="E2532" i="3"/>
  <c r="E2521" i="3"/>
  <c r="E2510" i="3"/>
  <c r="E2500" i="3"/>
  <c r="E2489" i="3"/>
  <c r="E2478" i="3"/>
  <c r="E2468" i="3"/>
  <c r="E2457" i="3"/>
  <c r="E2446" i="3"/>
  <c r="E2436" i="3"/>
  <c r="E2425" i="3"/>
  <c r="E2414" i="3"/>
  <c r="E2404" i="3"/>
  <c r="E2393" i="3"/>
  <c r="E2382" i="3"/>
  <c r="E2372" i="3"/>
  <c r="E2361" i="3"/>
  <c r="E2350" i="3"/>
  <c r="E2340" i="3"/>
  <c r="E2329" i="3"/>
  <c r="E2318" i="3"/>
  <c r="E2308" i="3"/>
  <c r="E2297" i="3"/>
  <c r="E2286" i="3"/>
  <c r="E2276" i="3"/>
  <c r="E2265" i="3"/>
  <c r="E2254" i="3"/>
  <c r="E2244" i="3"/>
  <c r="E2233" i="3"/>
  <c r="E2222" i="3"/>
  <c r="E2212" i="3"/>
  <c r="E2201" i="3"/>
  <c r="E2190" i="3"/>
  <c r="E2180" i="3"/>
  <c r="E2169" i="3"/>
  <c r="E2158" i="3"/>
  <c r="E2148" i="3"/>
  <c r="E2137" i="3"/>
  <c r="E2126" i="3"/>
  <c r="E2116" i="3"/>
  <c r="E2105" i="3"/>
  <c r="E2094" i="3"/>
  <c r="E2084" i="3"/>
  <c r="E2073" i="3"/>
  <c r="E2062" i="3"/>
  <c r="E2052" i="3"/>
  <c r="E2041" i="3"/>
  <c r="E2030" i="3"/>
  <c r="E2020" i="3"/>
  <c r="E2009" i="3"/>
  <c r="E1998" i="3"/>
  <c r="E1988" i="3"/>
  <c r="E1977" i="3"/>
  <c r="E1966" i="3"/>
  <c r="E1956" i="3"/>
  <c r="E1945" i="3"/>
  <c r="E1934" i="3"/>
  <c r="E1924" i="3"/>
  <c r="E1913" i="3"/>
  <c r="E1902" i="3"/>
  <c r="E1892" i="3"/>
  <c r="E1881" i="3"/>
  <c r="E1870" i="3"/>
  <c r="E1860" i="3"/>
  <c r="E1849" i="3"/>
  <c r="E1838" i="3"/>
  <c r="E1828" i="3"/>
  <c r="E1817" i="3"/>
  <c r="E1806" i="3"/>
  <c r="E1796" i="3"/>
  <c r="E1785" i="3"/>
  <c r="E1774" i="3"/>
  <c r="E1764" i="3"/>
  <c r="E1753" i="3"/>
  <c r="E1742" i="3"/>
  <c r="E1732" i="3"/>
  <c r="E1721" i="3"/>
  <c r="E1710" i="3"/>
  <c r="E1700" i="3"/>
  <c r="E1689" i="3"/>
  <c r="E1678" i="3"/>
  <c r="E1668" i="3"/>
  <c r="E1657" i="3"/>
  <c r="E1646" i="3"/>
  <c r="E1636" i="3"/>
  <c r="E1625" i="3"/>
  <c r="E1614" i="3"/>
  <c r="E1604" i="3"/>
  <c r="E1593" i="3"/>
  <c r="E1582" i="3"/>
  <c r="E1572" i="3"/>
  <c r="E1561" i="3"/>
  <c r="E1550" i="3"/>
  <c r="E1540" i="3"/>
  <c r="E1529" i="3"/>
  <c r="E1518" i="3"/>
  <c r="E1508" i="3"/>
  <c r="E1497" i="3"/>
  <c r="E1486" i="3"/>
  <c r="E1476" i="3"/>
  <c r="E1465" i="3"/>
  <c r="E1454" i="3"/>
  <c r="E1444" i="3"/>
  <c r="E1433" i="3"/>
  <c r="E1422" i="3"/>
  <c r="E1412" i="3"/>
  <c r="E1401" i="3"/>
  <c r="E1390" i="3"/>
  <c r="E1380" i="3"/>
  <c r="E1369" i="3"/>
  <c r="E1358" i="3"/>
  <c r="E1348" i="3"/>
  <c r="E1337" i="3"/>
  <c r="E1326" i="3"/>
  <c r="E1316" i="3"/>
  <c r="E1305" i="3"/>
  <c r="E1294" i="3"/>
  <c r="E1284" i="3"/>
  <c r="E1273" i="3"/>
  <c r="E1262" i="3"/>
  <c r="E1252" i="3"/>
  <c r="E1241" i="3"/>
  <c r="E1230" i="3"/>
  <c r="E1220" i="3"/>
  <c r="E1209" i="3"/>
  <c r="E1198" i="3"/>
  <c r="E1188" i="3"/>
  <c r="E1177" i="3"/>
  <c r="E1166" i="3"/>
  <c r="E1156" i="3"/>
  <c r="E1145" i="3"/>
  <c r="E1134" i="3"/>
  <c r="E1124" i="3"/>
  <c r="E1113" i="3"/>
  <c r="E1102" i="3"/>
  <c r="E1092" i="3"/>
  <c r="E1081" i="3"/>
  <c r="E1070" i="3"/>
  <c r="E1060" i="3"/>
  <c r="E1049" i="3"/>
  <c r="E1038" i="3"/>
  <c r="E1028" i="3"/>
  <c r="E1017" i="3"/>
  <c r="E1006" i="3"/>
  <c r="E996" i="3"/>
  <c r="E985" i="3"/>
  <c r="E974" i="3"/>
  <c r="E965" i="3"/>
  <c r="E957" i="3"/>
  <c r="E949" i="3"/>
  <c r="E941" i="3"/>
  <c r="E933" i="3"/>
  <c r="E925" i="3"/>
  <c r="E917" i="3"/>
  <c r="E909" i="3"/>
  <c r="E901" i="3"/>
  <c r="E893" i="3"/>
  <c r="E885" i="3"/>
  <c r="E877" i="3"/>
  <c r="E869" i="3"/>
  <c r="E861" i="3"/>
  <c r="E853" i="3"/>
  <c r="E845" i="3"/>
  <c r="E837" i="3"/>
  <c r="E829" i="3"/>
  <c r="E821" i="3"/>
  <c r="E813" i="3"/>
  <c r="E805" i="3"/>
  <c r="E797" i="3"/>
  <c r="E789" i="3"/>
  <c r="E781" i="3"/>
  <c r="E773" i="3"/>
  <c r="E765" i="3"/>
  <c r="E757" i="3"/>
  <c r="E749" i="3"/>
  <c r="E741" i="3"/>
  <c r="E733" i="3"/>
  <c r="E725" i="3"/>
  <c r="E717" i="3"/>
  <c r="E709" i="3"/>
  <c r="E701" i="3"/>
  <c r="E693" i="3"/>
  <c r="E685" i="3"/>
  <c r="E677" i="3"/>
  <c r="E669" i="3"/>
  <c r="E661" i="3"/>
  <c r="E653" i="3"/>
  <c r="E645" i="3"/>
  <c r="E637" i="3"/>
  <c r="E629" i="3"/>
  <c r="E621" i="3"/>
  <c r="E613" i="3"/>
  <c r="E605" i="3"/>
  <c r="E597" i="3"/>
  <c r="E589"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5" i="3"/>
  <c r="E237" i="3"/>
  <c r="E229" i="3"/>
  <c r="E221" i="3"/>
  <c r="E213" i="3"/>
  <c r="E205" i="3"/>
  <c r="E197" i="3"/>
  <c r="E189" i="3"/>
  <c r="E181" i="3"/>
  <c r="E173" i="3"/>
  <c r="E165" i="3"/>
  <c r="E157" i="3"/>
  <c r="E149" i="3"/>
  <c r="E141" i="3"/>
  <c r="E133" i="3"/>
  <c r="E125" i="3"/>
  <c r="E117" i="3"/>
  <c r="E92" i="3"/>
  <c r="D3001" i="3"/>
  <c r="D2996" i="3"/>
  <c r="D2990" i="3"/>
  <c r="D2985" i="3"/>
  <c r="D2980" i="3"/>
  <c r="D2974" i="3"/>
  <c r="D2969" i="3"/>
  <c r="D2964" i="3"/>
  <c r="D2958" i="3"/>
  <c r="D2953" i="3"/>
  <c r="D2948" i="3"/>
  <c r="D2942" i="3"/>
  <c r="D2937" i="3"/>
  <c r="D2932" i="3"/>
  <c r="D2926" i="3"/>
  <c r="D2921" i="3"/>
  <c r="D2916" i="3"/>
  <c r="D2910" i="3"/>
  <c r="D2905" i="3"/>
  <c r="D2900" i="3"/>
  <c r="D2894" i="3"/>
  <c r="D2889" i="3"/>
  <c r="D2884" i="3"/>
  <c r="D2878" i="3"/>
  <c r="D2873" i="3"/>
  <c r="D2868" i="3"/>
  <c r="D2862" i="3"/>
  <c r="D2857" i="3"/>
  <c r="D2852" i="3"/>
  <c r="D2846" i="3"/>
  <c r="D2841" i="3"/>
  <c r="D2836" i="3"/>
  <c r="D2830" i="3"/>
  <c r="D2825" i="3"/>
  <c r="D2820" i="3"/>
  <c r="D2814" i="3"/>
  <c r="D2809" i="3"/>
  <c r="D2804" i="3"/>
  <c r="D2798" i="3"/>
  <c r="D2793" i="3"/>
  <c r="D2788" i="3"/>
  <c r="D2782" i="3"/>
  <c r="D2777" i="3"/>
  <c r="D2772" i="3"/>
  <c r="D2766" i="3"/>
  <c r="D2761" i="3"/>
  <c r="D2756" i="3"/>
  <c r="D2750" i="3"/>
  <c r="D2745" i="3"/>
  <c r="D2740" i="3"/>
  <c r="D2734" i="3"/>
  <c r="D2729" i="3"/>
  <c r="D2724" i="3"/>
  <c r="D2718" i="3"/>
  <c r="D2713" i="3"/>
  <c r="D2708" i="3"/>
  <c r="D2702" i="3"/>
  <c r="D2697" i="3"/>
  <c r="D2692" i="3"/>
  <c r="D2686" i="3"/>
  <c r="D2681" i="3"/>
  <c r="D2676" i="3"/>
  <c r="D2670" i="3"/>
  <c r="D2665" i="3"/>
  <c r="D2660" i="3"/>
  <c r="D2654" i="3"/>
  <c r="D2649" i="3"/>
  <c r="D2644" i="3"/>
  <c r="D2638" i="3"/>
  <c r="D2633" i="3"/>
  <c r="D2628" i="3"/>
  <c r="D2622" i="3"/>
  <c r="D2617" i="3"/>
  <c r="D2612" i="3"/>
  <c r="D2606" i="3"/>
  <c r="D2601" i="3"/>
  <c r="D2596" i="3"/>
  <c r="D2590" i="3"/>
  <c r="D2585" i="3"/>
  <c r="D2580" i="3"/>
  <c r="D2574" i="3"/>
  <c r="D2569" i="3"/>
  <c r="D2564" i="3"/>
  <c r="D2558" i="3"/>
  <c r="D2553" i="3"/>
  <c r="D2548" i="3"/>
  <c r="D2542" i="3"/>
  <c r="D2537" i="3"/>
  <c r="D2532" i="3"/>
  <c r="D2526" i="3"/>
  <c r="D2521" i="3"/>
  <c r="D2516" i="3"/>
  <c r="D2510" i="3"/>
  <c r="D2505" i="3"/>
  <c r="D2500" i="3"/>
  <c r="D2494" i="3"/>
  <c r="D2489" i="3"/>
  <c r="D2484" i="3"/>
  <c r="D2478" i="3"/>
  <c r="D2473" i="3"/>
  <c r="D2468" i="3"/>
  <c r="D2462" i="3"/>
  <c r="D2457" i="3"/>
  <c r="D2452" i="3"/>
  <c r="D2446" i="3"/>
  <c r="D2441" i="3"/>
  <c r="D2436" i="3"/>
  <c r="D2430" i="3"/>
  <c r="D2425" i="3"/>
  <c r="D2420" i="3"/>
  <c r="D2414" i="3"/>
  <c r="D2409" i="3"/>
  <c r="D2404" i="3"/>
  <c r="D2398" i="3"/>
  <c r="D2393" i="3"/>
  <c r="D2388" i="3"/>
  <c r="D2382" i="3"/>
  <c r="D2377" i="3"/>
  <c r="D2372" i="3"/>
  <c r="D2366" i="3"/>
  <c r="D2361" i="3"/>
  <c r="D2356" i="3"/>
  <c r="D2350" i="3"/>
  <c r="D2345" i="3"/>
  <c r="D2340" i="3"/>
  <c r="D2334" i="3"/>
  <c r="D2329" i="3"/>
  <c r="D2324" i="3"/>
  <c r="D2318" i="3"/>
  <c r="D2313" i="3"/>
  <c r="D2308" i="3"/>
  <c r="D2302" i="3"/>
  <c r="D2297" i="3"/>
  <c r="D2292" i="3"/>
  <c r="D2286" i="3"/>
  <c r="D2281" i="3"/>
  <c r="D2276" i="3"/>
  <c r="D2270" i="3"/>
  <c r="D2265" i="3"/>
  <c r="D2260" i="3"/>
  <c r="D2254" i="3"/>
  <c r="D2249" i="3"/>
  <c r="D2244" i="3"/>
  <c r="D2238" i="3"/>
  <c r="D2233" i="3"/>
  <c r="D2228" i="3"/>
  <c r="D2222" i="3"/>
  <c r="D2217" i="3"/>
  <c r="D2212" i="3"/>
  <c r="D2206" i="3"/>
  <c r="D2201" i="3"/>
  <c r="D2196" i="3"/>
  <c r="D2190" i="3"/>
  <c r="D2185" i="3"/>
  <c r="D2180" i="3"/>
  <c r="D2174" i="3"/>
  <c r="D2169" i="3"/>
  <c r="D2164" i="3"/>
  <c r="D2158" i="3"/>
  <c r="D2153" i="3"/>
  <c r="D2148" i="3"/>
  <c r="D2142" i="3"/>
  <c r="D2137" i="3"/>
  <c r="D2132" i="3"/>
  <c r="D2126" i="3"/>
  <c r="D2121" i="3"/>
  <c r="D2116" i="3"/>
  <c r="D2110" i="3"/>
  <c r="D2105" i="3"/>
  <c r="D2100" i="3"/>
  <c r="D2094" i="3"/>
  <c r="D2089" i="3"/>
  <c r="D2084" i="3"/>
  <c r="D2078" i="3"/>
  <c r="D2073" i="3"/>
  <c r="D2068" i="3"/>
  <c r="D2062" i="3"/>
  <c r="D2057" i="3"/>
  <c r="D2052" i="3"/>
  <c r="D2046" i="3"/>
  <c r="D2041" i="3"/>
  <c r="D2036" i="3"/>
  <c r="D2030" i="3"/>
  <c r="D2025" i="3"/>
  <c r="D2020" i="3"/>
  <c r="D2014" i="3"/>
  <c r="D2009" i="3"/>
  <c r="D2004" i="3"/>
  <c r="D1998" i="3"/>
  <c r="D1993" i="3"/>
  <c r="D1988" i="3"/>
  <c r="D1982" i="3"/>
  <c r="D1977" i="3"/>
  <c r="D1972" i="3"/>
  <c r="D1966" i="3"/>
  <c r="D1961" i="3"/>
  <c r="D1956" i="3"/>
  <c r="D1950" i="3"/>
  <c r="D1945" i="3"/>
  <c r="D1940" i="3"/>
  <c r="D1934" i="3"/>
  <c r="D1929" i="3"/>
  <c r="D1924" i="3"/>
  <c r="D1918" i="3"/>
  <c r="D1913" i="3"/>
  <c r="D1908" i="3"/>
  <c r="D1902" i="3"/>
  <c r="D1897" i="3"/>
  <c r="D1892" i="3"/>
  <c r="D1886" i="3"/>
  <c r="D1881" i="3"/>
  <c r="D1876" i="3"/>
  <c r="D1870" i="3"/>
  <c r="D1865" i="3"/>
  <c r="D1860" i="3"/>
  <c r="D1854" i="3"/>
  <c r="D1849" i="3"/>
  <c r="D1844" i="3"/>
  <c r="D1838" i="3"/>
  <c r="D1833" i="3"/>
  <c r="D1828" i="3"/>
  <c r="D1822" i="3"/>
  <c r="D1817" i="3"/>
  <c r="D1812" i="3"/>
  <c r="D1806" i="3"/>
  <c r="D1801" i="3"/>
  <c r="D1796" i="3"/>
  <c r="D1790" i="3"/>
  <c r="D1785" i="3"/>
  <c r="D1780" i="3"/>
  <c r="D1774" i="3"/>
  <c r="D1769" i="3"/>
  <c r="D1764" i="3"/>
  <c r="D1758" i="3"/>
  <c r="D1753" i="3"/>
  <c r="D1748" i="3"/>
  <c r="D1742" i="3"/>
  <c r="D1737" i="3"/>
  <c r="D1732" i="3"/>
  <c r="D1726" i="3"/>
  <c r="D1721" i="3"/>
  <c r="D1716" i="3"/>
  <c r="D1710" i="3"/>
  <c r="D1705" i="3"/>
  <c r="D1700" i="3"/>
  <c r="D1694" i="3"/>
  <c r="D1689" i="3"/>
  <c r="D1684" i="3"/>
  <c r="D1678" i="3"/>
  <c r="D1673" i="3"/>
  <c r="D1668" i="3"/>
  <c r="D1662" i="3"/>
  <c r="D1657" i="3"/>
  <c r="D1652" i="3"/>
  <c r="D1646" i="3"/>
  <c r="D1641" i="3"/>
  <c r="D1636" i="3"/>
  <c r="D1630" i="3"/>
  <c r="D1625" i="3"/>
  <c r="D1620" i="3"/>
  <c r="D1614" i="3"/>
  <c r="D1609" i="3"/>
  <c r="D1604" i="3"/>
  <c r="D1598" i="3"/>
  <c r="D1593" i="3"/>
  <c r="D1588" i="3"/>
  <c r="D1582" i="3"/>
  <c r="D1577" i="3"/>
  <c r="D1572" i="3"/>
  <c r="D1566" i="3"/>
  <c r="D1561" i="3"/>
  <c r="D1556" i="3"/>
  <c r="D1550" i="3"/>
  <c r="D1545" i="3"/>
  <c r="D1540" i="3"/>
  <c r="D1534" i="3"/>
  <c r="D1529" i="3"/>
  <c r="D1524" i="3"/>
  <c r="D1518" i="3"/>
  <c r="D1513" i="3"/>
  <c r="D1508" i="3"/>
  <c r="D1502" i="3"/>
  <c r="D1497" i="3"/>
  <c r="D1492" i="3"/>
  <c r="D1486" i="3"/>
  <c r="D1481" i="3"/>
  <c r="D1476" i="3"/>
  <c r="D1470" i="3"/>
  <c r="D1465" i="3"/>
  <c r="D1460" i="3"/>
  <c r="D1454" i="3"/>
  <c r="D1449" i="3"/>
  <c r="D1444" i="3"/>
  <c r="D1438" i="3"/>
  <c r="D1433" i="3"/>
  <c r="D1428" i="3"/>
  <c r="D1422" i="3"/>
  <c r="D1417" i="3"/>
  <c r="D1412" i="3"/>
  <c r="D1406" i="3"/>
  <c r="D1401" i="3"/>
  <c r="D1396" i="3"/>
  <c r="D1390" i="3"/>
  <c r="D1385" i="3"/>
  <c r="D1380" i="3"/>
  <c r="D1374" i="3"/>
  <c r="D1369" i="3"/>
  <c r="D1364" i="3"/>
  <c r="D1358" i="3"/>
  <c r="D1353" i="3"/>
  <c r="D1348" i="3"/>
  <c r="D1342" i="3"/>
  <c r="D1337" i="3"/>
  <c r="D1332" i="3"/>
  <c r="D1326" i="3"/>
  <c r="D1321" i="3"/>
  <c r="D1316" i="3"/>
  <c r="D1310" i="3"/>
  <c r="D1305" i="3"/>
  <c r="D1300" i="3"/>
  <c r="D1294" i="3"/>
  <c r="D1289" i="3"/>
  <c r="D1284" i="3"/>
  <c r="D1278" i="3"/>
  <c r="D1273" i="3"/>
  <c r="D1268" i="3"/>
  <c r="D1262" i="3"/>
  <c r="D1257" i="3"/>
  <c r="D1252" i="3"/>
  <c r="D1246" i="3"/>
  <c r="D1241" i="3"/>
  <c r="D1236" i="3"/>
  <c r="D1230" i="3"/>
  <c r="D1225" i="3"/>
  <c r="D1220" i="3"/>
  <c r="D1214" i="3"/>
  <c r="D1209" i="3"/>
  <c r="D1204" i="3"/>
  <c r="D1198" i="3"/>
  <c r="D1193" i="3"/>
  <c r="D1188" i="3"/>
  <c r="D1182" i="3"/>
  <c r="D1177" i="3"/>
  <c r="D1172" i="3"/>
  <c r="D1166" i="3"/>
  <c r="D1161" i="3"/>
  <c r="D1156" i="3"/>
  <c r="D1150" i="3"/>
  <c r="D1145" i="3"/>
  <c r="D1140" i="3"/>
  <c r="D1134" i="3"/>
  <c r="D1129" i="3"/>
  <c r="D1124" i="3"/>
  <c r="D1118" i="3"/>
  <c r="D1113" i="3"/>
  <c r="D1108" i="3"/>
  <c r="D1102" i="3"/>
  <c r="D1097" i="3"/>
  <c r="D1092" i="3"/>
  <c r="D1086" i="3"/>
  <c r="D1081" i="3"/>
  <c r="D1076" i="3"/>
  <c r="D1070" i="3"/>
  <c r="D1065" i="3"/>
  <c r="D1060" i="3"/>
  <c r="D1054" i="3"/>
  <c r="D1049" i="3"/>
  <c r="D1044" i="3"/>
  <c r="D1038" i="3"/>
  <c r="D1033" i="3"/>
  <c r="D1028" i="3"/>
  <c r="D1022" i="3"/>
  <c r="D1017" i="3"/>
  <c r="D1012" i="3"/>
  <c r="D1007" i="3"/>
  <c r="D1003" i="3"/>
  <c r="D999" i="3"/>
  <c r="D995" i="3"/>
  <c r="D991" i="3"/>
  <c r="D987" i="3"/>
  <c r="D983" i="3"/>
  <c r="D979" i="3"/>
  <c r="D975" i="3"/>
  <c r="D971" i="3"/>
  <c r="D967" i="3"/>
  <c r="D963" i="3"/>
  <c r="D959" i="3"/>
  <c r="D955" i="3"/>
  <c r="D951" i="3"/>
  <c r="D947" i="3"/>
  <c r="D943" i="3"/>
  <c r="D939" i="3"/>
  <c r="D935" i="3"/>
  <c r="D931" i="3"/>
  <c r="D927" i="3"/>
  <c r="D923" i="3"/>
  <c r="D919" i="3"/>
  <c r="D915" i="3"/>
  <c r="D911" i="3"/>
  <c r="D907" i="3"/>
  <c r="D903" i="3"/>
  <c r="D899" i="3"/>
  <c r="D895" i="3"/>
  <c r="D891" i="3"/>
  <c r="D887" i="3"/>
  <c r="D883" i="3"/>
  <c r="D879" i="3"/>
  <c r="D875" i="3"/>
  <c r="D871" i="3"/>
  <c r="D867" i="3"/>
  <c r="D863" i="3"/>
  <c r="D859" i="3"/>
  <c r="D855" i="3"/>
  <c r="D851" i="3"/>
  <c r="D847" i="3"/>
  <c r="D843" i="3"/>
  <c r="D839" i="3"/>
  <c r="D835" i="3"/>
  <c r="D831" i="3"/>
  <c r="D827" i="3"/>
  <c r="D823" i="3"/>
  <c r="D819" i="3"/>
  <c r="D815" i="3"/>
  <c r="D811" i="3"/>
  <c r="D807" i="3"/>
  <c r="D803" i="3"/>
  <c r="D799" i="3"/>
  <c r="D795" i="3"/>
  <c r="D791" i="3"/>
  <c r="D787" i="3"/>
  <c r="D783" i="3"/>
  <c r="D779" i="3"/>
  <c r="D775" i="3"/>
  <c r="D771" i="3"/>
  <c r="D767" i="3"/>
  <c r="D763" i="3"/>
  <c r="D759" i="3"/>
  <c r="D755" i="3"/>
  <c r="D751" i="3"/>
  <c r="D747" i="3"/>
  <c r="D743" i="3"/>
  <c r="D739" i="3"/>
  <c r="D735" i="3"/>
  <c r="D731" i="3"/>
  <c r="D727" i="3"/>
  <c r="D723" i="3"/>
  <c r="D719" i="3"/>
  <c r="D715" i="3"/>
  <c r="D711" i="3"/>
  <c r="D707" i="3"/>
  <c r="D703" i="3"/>
  <c r="D699" i="3"/>
  <c r="D695" i="3"/>
  <c r="D691" i="3"/>
  <c r="D687" i="3"/>
  <c r="D683" i="3"/>
  <c r="D679" i="3"/>
  <c r="D675" i="3"/>
  <c r="D671" i="3"/>
  <c r="D667" i="3"/>
  <c r="D663" i="3"/>
  <c r="D659" i="3"/>
  <c r="D655" i="3"/>
  <c r="D651" i="3"/>
  <c r="D647" i="3"/>
  <c r="D643" i="3"/>
  <c r="D639" i="3"/>
  <c r="D635" i="3"/>
  <c r="D631" i="3"/>
  <c r="D627" i="3"/>
  <c r="D623" i="3"/>
  <c r="D619" i="3"/>
  <c r="D615" i="3"/>
  <c r="D611" i="3"/>
  <c r="D607" i="3"/>
  <c r="D603" i="3"/>
  <c r="D599" i="3"/>
  <c r="D595" i="3"/>
  <c r="D591" i="3"/>
  <c r="D587" i="3"/>
  <c r="D583" i="3"/>
  <c r="D579" i="3"/>
  <c r="D575" i="3"/>
  <c r="D571" i="3"/>
  <c r="D567" i="3"/>
  <c r="D563" i="3"/>
  <c r="D559" i="3"/>
  <c r="D555" i="3"/>
  <c r="D551" i="3"/>
  <c r="D547" i="3"/>
  <c r="D543" i="3"/>
  <c r="D539" i="3"/>
  <c r="D535" i="3"/>
  <c r="D531" i="3"/>
  <c r="D527" i="3"/>
  <c r="D523" i="3"/>
  <c r="D519" i="3"/>
  <c r="D515" i="3"/>
  <c r="D511" i="3"/>
  <c r="D507" i="3"/>
  <c r="D503" i="3"/>
  <c r="D499" i="3"/>
  <c r="D495" i="3"/>
  <c r="D491" i="3"/>
  <c r="D487" i="3"/>
  <c r="D483" i="3"/>
  <c r="D479" i="3"/>
  <c r="D475" i="3"/>
  <c r="D471" i="3"/>
  <c r="D467" i="3"/>
  <c r="D463" i="3"/>
  <c r="D459" i="3"/>
  <c r="D455" i="3"/>
  <c r="D451" i="3"/>
  <c r="D447" i="3"/>
  <c r="D443" i="3"/>
  <c r="D439" i="3"/>
  <c r="D435" i="3"/>
  <c r="D431" i="3"/>
  <c r="D427" i="3"/>
  <c r="D423" i="3"/>
  <c r="D419" i="3"/>
  <c r="D415" i="3"/>
  <c r="D411" i="3"/>
  <c r="D407" i="3"/>
  <c r="D403" i="3"/>
  <c r="D399" i="3"/>
  <c r="D395" i="3"/>
  <c r="D391" i="3"/>
  <c r="D387" i="3"/>
  <c r="D383" i="3"/>
  <c r="D379" i="3"/>
  <c r="D375" i="3"/>
  <c r="D371" i="3"/>
  <c r="D367" i="3"/>
  <c r="D363" i="3"/>
  <c r="D359" i="3"/>
  <c r="D355" i="3"/>
  <c r="D351" i="3"/>
  <c r="D347" i="3"/>
  <c r="D343" i="3"/>
  <c r="D339" i="3"/>
  <c r="D335" i="3"/>
  <c r="D331" i="3"/>
  <c r="D327" i="3"/>
  <c r="D323" i="3"/>
  <c r="D319" i="3"/>
  <c r="D315" i="3"/>
  <c r="D311" i="3"/>
  <c r="D307" i="3"/>
  <c r="D303" i="3"/>
  <c r="D299" i="3"/>
  <c r="D295" i="3"/>
  <c r="D291" i="3"/>
  <c r="D287" i="3"/>
  <c r="D283" i="3"/>
  <c r="D279" i="3"/>
  <c r="D275" i="3"/>
  <c r="D271" i="3"/>
  <c r="D267" i="3"/>
  <c r="D263" i="3"/>
  <c r="D259" i="3"/>
  <c r="D255" i="3"/>
  <c r="D251" i="3"/>
  <c r="D247" i="3"/>
  <c r="D243" i="3"/>
  <c r="D239" i="3"/>
  <c r="D235" i="3"/>
  <c r="D231" i="3"/>
  <c r="D227" i="3"/>
  <c r="D223" i="3"/>
  <c r="D219" i="3"/>
  <c r="D215" i="3"/>
  <c r="D211" i="3"/>
  <c r="D207" i="3"/>
  <c r="D203" i="3"/>
  <c r="D199" i="3"/>
  <c r="D195" i="3"/>
  <c r="D191" i="3"/>
  <c r="D187" i="3"/>
  <c r="D183" i="3"/>
  <c r="D179" i="3"/>
  <c r="D175" i="3"/>
  <c r="D171" i="3"/>
  <c r="D167" i="3"/>
  <c r="D163" i="3"/>
  <c r="D159" i="3"/>
  <c r="D155" i="3"/>
  <c r="D151" i="3"/>
  <c r="D147" i="3"/>
  <c r="D143" i="3"/>
  <c r="D139" i="3"/>
  <c r="D135" i="3"/>
  <c r="D131" i="3"/>
  <c r="D127" i="3"/>
  <c r="D123" i="3"/>
  <c r="D119" i="3"/>
  <c r="D115" i="3"/>
  <c r="D111" i="3"/>
  <c r="C3002" i="3"/>
  <c r="C2998" i="3"/>
  <c r="C2994" i="3"/>
  <c r="C2990" i="3"/>
  <c r="C2986" i="3"/>
  <c r="C2982" i="3"/>
  <c r="C2978" i="3"/>
  <c r="C2974" i="3"/>
  <c r="C2970" i="3"/>
  <c r="C2966" i="3"/>
  <c r="C2962" i="3"/>
  <c r="C2958" i="3"/>
  <c r="C2954" i="3"/>
  <c r="C2950" i="3"/>
  <c r="C2946" i="3"/>
  <c r="C2942" i="3"/>
  <c r="C2938" i="3"/>
  <c r="C2934" i="3"/>
  <c r="C2930" i="3"/>
  <c r="C2926" i="3"/>
  <c r="C2922" i="3"/>
  <c r="C2918" i="3"/>
  <c r="C2914" i="3"/>
  <c r="C2910" i="3"/>
  <c r="C2906" i="3"/>
  <c r="C2902" i="3"/>
  <c r="C2898" i="3"/>
  <c r="C2894" i="3"/>
  <c r="C2890" i="3"/>
  <c r="C2886" i="3"/>
  <c r="C2882" i="3"/>
  <c r="C2878" i="3"/>
  <c r="C2874" i="3"/>
  <c r="C2870" i="3"/>
  <c r="C2866" i="3"/>
  <c r="C2862" i="3"/>
  <c r="C2858" i="3"/>
  <c r="C2854" i="3"/>
  <c r="C2850" i="3"/>
  <c r="C2846" i="3"/>
  <c r="C2842" i="3"/>
  <c r="C2838" i="3"/>
  <c r="C2834" i="3"/>
  <c r="C2830" i="3"/>
  <c r="C2826" i="3"/>
  <c r="C2822" i="3"/>
  <c r="C2818" i="3"/>
  <c r="C2814" i="3"/>
  <c r="C2810" i="3"/>
  <c r="C2806" i="3"/>
  <c r="C2802" i="3"/>
  <c r="C2798" i="3"/>
  <c r="C2794" i="3"/>
  <c r="C2790" i="3"/>
  <c r="C2786" i="3"/>
  <c r="C2782" i="3"/>
  <c r="C2778" i="3"/>
  <c r="C2774" i="3"/>
  <c r="C2770" i="3"/>
  <c r="C2766" i="3"/>
  <c r="C2762" i="3"/>
  <c r="C2758" i="3"/>
  <c r="C2754" i="3"/>
  <c r="C2750" i="3"/>
  <c r="C2746" i="3"/>
  <c r="C2742" i="3"/>
  <c r="C2738" i="3"/>
  <c r="C2734" i="3"/>
  <c r="C2730" i="3"/>
  <c r="C2726" i="3"/>
  <c r="C2722" i="3"/>
  <c r="C2718" i="3"/>
  <c r="C2714" i="3"/>
  <c r="C2710" i="3"/>
  <c r="C2706" i="3"/>
  <c r="C2702" i="3"/>
  <c r="C2698" i="3"/>
  <c r="C2694" i="3"/>
  <c r="C2690" i="3"/>
  <c r="C2686" i="3"/>
  <c r="C2682" i="3"/>
  <c r="C2678" i="3"/>
  <c r="C2674" i="3"/>
  <c r="C2670" i="3"/>
  <c r="C2666" i="3"/>
  <c r="C2662" i="3"/>
  <c r="C2658" i="3"/>
  <c r="C2654" i="3"/>
  <c r="C2650" i="3"/>
  <c r="C2646" i="3"/>
  <c r="C2642" i="3"/>
  <c r="C2638" i="3"/>
  <c r="C2634" i="3"/>
  <c r="C2630" i="3"/>
  <c r="C2626" i="3"/>
  <c r="C2622" i="3"/>
  <c r="C2618" i="3"/>
  <c r="C2614" i="3"/>
  <c r="C2610" i="3"/>
  <c r="C2606" i="3"/>
  <c r="C2602" i="3"/>
  <c r="C2598" i="3"/>
  <c r="C2594" i="3"/>
  <c r="C2590" i="3"/>
  <c r="C2586" i="3"/>
  <c r="C2582" i="3"/>
  <c r="C2578" i="3"/>
  <c r="C2574" i="3"/>
  <c r="C2570" i="3"/>
  <c r="C2566" i="3"/>
  <c r="C2562" i="3"/>
  <c r="C2558" i="3"/>
  <c r="C2554" i="3"/>
  <c r="C2550" i="3"/>
  <c r="C2546" i="3"/>
  <c r="C2542" i="3"/>
  <c r="C2538" i="3"/>
  <c r="C2534" i="3"/>
  <c r="C2530" i="3"/>
  <c r="C2526" i="3"/>
  <c r="C2522" i="3"/>
  <c r="C2518" i="3"/>
  <c r="C2514" i="3"/>
  <c r="C2510" i="3"/>
  <c r="C2506" i="3"/>
  <c r="C2502" i="3"/>
  <c r="C2498" i="3"/>
  <c r="C2494" i="3"/>
  <c r="C2490" i="3"/>
  <c r="C2486" i="3"/>
  <c r="C2482" i="3"/>
  <c r="C2478" i="3"/>
  <c r="C2474" i="3"/>
  <c r="C2470" i="3"/>
  <c r="C2466" i="3"/>
  <c r="C2462" i="3"/>
  <c r="C2458" i="3"/>
  <c r="C2454" i="3"/>
  <c r="C2450" i="3"/>
  <c r="C2446" i="3"/>
  <c r="C2442" i="3"/>
  <c r="C2438" i="3"/>
  <c r="C2434" i="3"/>
  <c r="C2430" i="3"/>
  <c r="C2426" i="3"/>
  <c r="C2422" i="3"/>
  <c r="C2418" i="3"/>
  <c r="C2414" i="3"/>
  <c r="C2410" i="3"/>
  <c r="C2406" i="3"/>
  <c r="C2402" i="3"/>
  <c r="C2398" i="3"/>
  <c r="C2394" i="3"/>
  <c r="C2390" i="3"/>
  <c r="C2386" i="3"/>
  <c r="C2382" i="3"/>
  <c r="C2378" i="3"/>
  <c r="C2374" i="3"/>
  <c r="C2370" i="3"/>
  <c r="C2366" i="3"/>
  <c r="C2362" i="3"/>
  <c r="C2358" i="3"/>
  <c r="C2354" i="3"/>
  <c r="C2350" i="3"/>
  <c r="C2346" i="3"/>
  <c r="C2342" i="3"/>
  <c r="C2338" i="3"/>
  <c r="C2334" i="3"/>
  <c r="C2330" i="3"/>
  <c r="C2326" i="3"/>
  <c r="C2322" i="3"/>
  <c r="C2318" i="3"/>
  <c r="C2314" i="3"/>
  <c r="C2310" i="3"/>
  <c r="C2306" i="3"/>
  <c r="C2302" i="3"/>
  <c r="C2298" i="3"/>
  <c r="C2294" i="3"/>
  <c r="C2290" i="3"/>
  <c r="C2286" i="3"/>
  <c r="C2282" i="3"/>
  <c r="C2278" i="3"/>
  <c r="C2274" i="3"/>
  <c r="C2270" i="3"/>
  <c r="C2266" i="3"/>
  <c r="C2262" i="3"/>
  <c r="C2258" i="3"/>
  <c r="C2254" i="3"/>
  <c r="C2250" i="3"/>
  <c r="C2246" i="3"/>
  <c r="C2242" i="3"/>
  <c r="C2238" i="3"/>
  <c r="C2234"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E3001" i="3"/>
  <c r="E2985" i="3"/>
  <c r="E2969" i="3"/>
  <c r="E2957" i="3"/>
  <c r="E2946" i="3"/>
  <c r="E2936" i="3"/>
  <c r="E2925" i="3"/>
  <c r="E2914" i="3"/>
  <c r="E2904" i="3"/>
  <c r="E2893" i="3"/>
  <c r="E2882" i="3"/>
  <c r="E2872" i="3"/>
  <c r="E2861" i="3"/>
  <c r="E2850" i="3"/>
  <c r="E2840" i="3"/>
  <c r="E2829" i="3"/>
  <c r="E2818" i="3"/>
  <c r="E2808" i="3"/>
  <c r="E2797" i="3"/>
  <c r="E2786" i="3"/>
  <c r="E2776" i="3"/>
  <c r="E2765" i="3"/>
  <c r="E2754" i="3"/>
  <c r="E2744" i="3"/>
  <c r="E2733" i="3"/>
  <c r="E2722" i="3"/>
  <c r="E2712" i="3"/>
  <c r="E2701" i="3"/>
  <c r="E2690" i="3"/>
  <c r="E2680" i="3"/>
  <c r="E2669" i="3"/>
  <c r="E2658" i="3"/>
  <c r="E2648" i="3"/>
  <c r="E2637" i="3"/>
  <c r="E2626" i="3"/>
  <c r="E2616" i="3"/>
  <c r="E2605" i="3"/>
  <c r="E2594" i="3"/>
  <c r="E2584" i="3"/>
  <c r="E2573" i="3"/>
  <c r="E2562" i="3"/>
  <c r="E2552" i="3"/>
  <c r="E2541" i="3"/>
  <c r="E2530" i="3"/>
  <c r="E2520" i="3"/>
  <c r="E2509" i="3"/>
  <c r="E2498" i="3"/>
  <c r="E2488" i="3"/>
  <c r="E2477" i="3"/>
  <c r="E2466" i="3"/>
  <c r="E2456" i="3"/>
  <c r="E2445" i="3"/>
  <c r="E2434" i="3"/>
  <c r="E2424" i="3"/>
  <c r="E2413" i="3"/>
  <c r="E2402" i="3"/>
  <c r="E2392" i="3"/>
  <c r="E2381" i="3"/>
  <c r="E2370" i="3"/>
  <c r="E2360" i="3"/>
  <c r="E2349" i="3"/>
  <c r="E2338" i="3"/>
  <c r="E2328" i="3"/>
  <c r="E2317" i="3"/>
  <c r="E2306" i="3"/>
  <c r="E2296" i="3"/>
  <c r="E2285" i="3"/>
  <c r="E2274" i="3"/>
  <c r="E2264" i="3"/>
  <c r="E2253" i="3"/>
  <c r="E2242" i="3"/>
  <c r="E2232" i="3"/>
  <c r="E2221" i="3"/>
  <c r="E2210" i="3"/>
  <c r="E2200" i="3"/>
  <c r="E2189" i="3"/>
  <c r="E2178" i="3"/>
  <c r="E2168" i="3"/>
  <c r="E2157" i="3"/>
  <c r="E2146" i="3"/>
  <c r="E2136" i="3"/>
  <c r="E2125" i="3"/>
  <c r="E2114" i="3"/>
  <c r="E2104" i="3"/>
  <c r="E2093" i="3"/>
  <c r="E2082" i="3"/>
  <c r="E2072" i="3"/>
  <c r="E2061" i="3"/>
  <c r="E2050" i="3"/>
  <c r="E2040" i="3"/>
  <c r="E2029" i="3"/>
  <c r="E2018" i="3"/>
  <c r="E2008" i="3"/>
  <c r="E1997" i="3"/>
  <c r="E1986" i="3"/>
  <c r="E1976" i="3"/>
  <c r="E1965" i="3"/>
  <c r="E1954" i="3"/>
  <c r="E1944" i="3"/>
  <c r="E1933" i="3"/>
  <c r="E1922" i="3"/>
  <c r="E1912" i="3"/>
  <c r="E1901" i="3"/>
  <c r="E1890" i="3"/>
  <c r="E1880" i="3"/>
  <c r="E1869" i="3"/>
  <c r="E1858" i="3"/>
  <c r="E1848" i="3"/>
  <c r="E1837" i="3"/>
  <c r="E1826" i="3"/>
  <c r="E1816" i="3"/>
  <c r="E1805" i="3"/>
  <c r="E1794" i="3"/>
  <c r="E1784" i="3"/>
  <c r="E1773" i="3"/>
  <c r="E1762" i="3"/>
  <c r="E1752" i="3"/>
  <c r="E1741" i="3"/>
  <c r="E1730" i="3"/>
  <c r="E1720" i="3"/>
  <c r="E1709" i="3"/>
  <c r="E1698" i="3"/>
  <c r="E1688" i="3"/>
  <c r="E1677" i="3"/>
  <c r="E1666" i="3"/>
  <c r="E1656" i="3"/>
  <c r="E1645" i="3"/>
  <c r="E1634" i="3"/>
  <c r="E1624" i="3"/>
  <c r="E1613" i="3"/>
  <c r="E1602" i="3"/>
  <c r="E1592" i="3"/>
  <c r="E1581" i="3"/>
  <c r="E1570" i="3"/>
  <c r="E1560" i="3"/>
  <c r="E1549" i="3"/>
  <c r="E1538" i="3"/>
  <c r="E1528" i="3"/>
  <c r="E1517" i="3"/>
  <c r="E1506" i="3"/>
  <c r="E1496" i="3"/>
  <c r="E1485" i="3"/>
  <c r="E1474" i="3"/>
  <c r="E1464" i="3"/>
  <c r="E1453" i="3"/>
  <c r="E1442" i="3"/>
  <c r="E1432" i="3"/>
  <c r="E1421" i="3"/>
  <c r="E1410" i="3"/>
  <c r="E1400" i="3"/>
  <c r="E1389" i="3"/>
  <c r="E1378" i="3"/>
  <c r="E1368" i="3"/>
  <c r="E1357" i="3"/>
  <c r="E1346" i="3"/>
  <c r="E1336" i="3"/>
  <c r="E1325" i="3"/>
  <c r="E1314" i="3"/>
  <c r="E1304" i="3"/>
  <c r="E1293" i="3"/>
  <c r="E1282" i="3"/>
  <c r="E1272" i="3"/>
  <c r="E1261" i="3"/>
  <c r="E1250" i="3"/>
  <c r="E1240" i="3"/>
  <c r="E1229" i="3"/>
  <c r="E1218" i="3"/>
  <c r="E1208" i="3"/>
  <c r="E1197" i="3"/>
  <c r="E1186" i="3"/>
  <c r="E1176" i="3"/>
  <c r="E1165" i="3"/>
  <c r="E1154" i="3"/>
  <c r="E1144" i="3"/>
  <c r="E1133" i="3"/>
  <c r="E1122" i="3"/>
  <c r="E1112" i="3"/>
  <c r="E1101" i="3"/>
  <c r="E1090" i="3"/>
  <c r="E1080" i="3"/>
  <c r="E1069" i="3"/>
  <c r="E1058" i="3"/>
  <c r="E1048" i="3"/>
  <c r="E1037" i="3"/>
  <c r="E1026" i="3"/>
  <c r="E1016" i="3"/>
  <c r="E1005" i="3"/>
  <c r="E994" i="3"/>
  <c r="E984" i="3"/>
  <c r="E973" i="3"/>
  <c r="E964" i="3"/>
  <c r="E956" i="3"/>
  <c r="E948" i="3"/>
  <c r="E940" i="3"/>
  <c r="E932" i="3"/>
  <c r="E924" i="3"/>
  <c r="E916" i="3"/>
  <c r="E908" i="3"/>
  <c r="E900" i="3"/>
  <c r="E892" i="3"/>
  <c r="E884" i="3"/>
  <c r="E876" i="3"/>
  <c r="E868" i="3"/>
  <c r="E860" i="3"/>
  <c r="E852" i="3"/>
  <c r="E844" i="3"/>
  <c r="E836" i="3"/>
  <c r="E828" i="3"/>
  <c r="E820" i="3"/>
  <c r="E812" i="3"/>
  <c r="E804" i="3"/>
  <c r="E796" i="3"/>
  <c r="E788" i="3"/>
  <c r="E780" i="3"/>
  <c r="E772" i="3"/>
  <c r="E764" i="3"/>
  <c r="E756" i="3"/>
  <c r="E748" i="3"/>
  <c r="E740" i="3"/>
  <c r="E732" i="3"/>
  <c r="E724" i="3"/>
  <c r="E716" i="3"/>
  <c r="E708" i="3"/>
  <c r="E700" i="3"/>
  <c r="E692" i="3"/>
  <c r="E684" i="3"/>
  <c r="E676" i="3"/>
  <c r="E668" i="3"/>
  <c r="E660" i="3"/>
  <c r="E652" i="3"/>
  <c r="E644" i="3"/>
  <c r="E636" i="3"/>
  <c r="E628" i="3"/>
  <c r="E620" i="3"/>
  <c r="E612" i="3"/>
  <c r="E604" i="3"/>
  <c r="E596" i="3"/>
  <c r="E588" i="3"/>
  <c r="E580" i="3"/>
  <c r="E572" i="3"/>
  <c r="E564" i="3"/>
  <c r="E556" i="3"/>
  <c r="E548" i="3"/>
  <c r="E540" i="3"/>
  <c r="E532" i="3"/>
  <c r="E524" i="3"/>
  <c r="E516" i="3"/>
  <c r="E508" i="3"/>
  <c r="E500" i="3"/>
  <c r="E492" i="3"/>
  <c r="E484" i="3"/>
  <c r="E476" i="3"/>
  <c r="E468" i="3"/>
  <c r="E460" i="3"/>
  <c r="E452" i="3"/>
  <c r="E444" i="3"/>
  <c r="E436" i="3"/>
  <c r="E428" i="3"/>
  <c r="E420" i="3"/>
  <c r="E412" i="3"/>
  <c r="E404" i="3"/>
  <c r="E396" i="3"/>
  <c r="E388" i="3"/>
  <c r="E380" i="3"/>
  <c r="E372" i="3"/>
  <c r="E364" i="3"/>
  <c r="E356" i="3"/>
  <c r="E348" i="3"/>
  <c r="E340"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4" i="3"/>
  <c r="E116" i="3"/>
  <c r="E85" i="3"/>
  <c r="E80" i="3"/>
  <c r="D3000" i="3"/>
  <c r="D2994" i="3"/>
  <c r="D2989" i="3"/>
  <c r="D2984" i="3"/>
  <c r="D2978" i="3"/>
  <c r="D2973" i="3"/>
  <c r="D2968" i="3"/>
  <c r="D2962" i="3"/>
  <c r="D2957" i="3"/>
  <c r="D2952" i="3"/>
  <c r="D2946" i="3"/>
  <c r="D2941" i="3"/>
  <c r="D2936" i="3"/>
  <c r="D2930" i="3"/>
  <c r="D2925" i="3"/>
  <c r="D2920" i="3"/>
  <c r="D2914" i="3"/>
  <c r="D2909" i="3"/>
  <c r="D2904" i="3"/>
  <c r="D2898" i="3"/>
  <c r="D2893" i="3"/>
  <c r="D2888" i="3"/>
  <c r="D2882" i="3"/>
  <c r="D2877" i="3"/>
  <c r="D2872" i="3"/>
  <c r="D2866" i="3"/>
  <c r="D2861" i="3"/>
  <c r="D2856" i="3"/>
  <c r="D2850" i="3"/>
  <c r="D2845" i="3"/>
  <c r="D2840" i="3"/>
  <c r="D2834" i="3"/>
  <c r="D2829" i="3"/>
  <c r="D2824" i="3"/>
  <c r="D2818" i="3"/>
  <c r="D2813" i="3"/>
  <c r="D2808" i="3"/>
  <c r="D2802" i="3"/>
  <c r="D2797" i="3"/>
  <c r="D2792" i="3"/>
  <c r="D2786" i="3"/>
  <c r="D2781" i="3"/>
  <c r="D2776" i="3"/>
  <c r="D2770" i="3"/>
  <c r="D2765" i="3"/>
  <c r="D2760" i="3"/>
  <c r="D2754" i="3"/>
  <c r="D2749" i="3"/>
  <c r="D2744" i="3"/>
  <c r="D2738" i="3"/>
  <c r="D2733" i="3"/>
  <c r="D2728" i="3"/>
  <c r="D2722" i="3"/>
  <c r="D2717" i="3"/>
  <c r="D2712" i="3"/>
  <c r="D2706" i="3"/>
  <c r="D2701" i="3"/>
  <c r="D2696" i="3"/>
  <c r="D2690" i="3"/>
  <c r="D2685" i="3"/>
  <c r="D2680" i="3"/>
  <c r="D2674" i="3"/>
  <c r="D2669" i="3"/>
  <c r="D2664" i="3"/>
  <c r="D2658" i="3"/>
  <c r="D2653" i="3"/>
  <c r="D2648" i="3"/>
  <c r="D2642" i="3"/>
  <c r="D2637" i="3"/>
  <c r="D2632" i="3"/>
  <c r="D2626" i="3"/>
  <c r="D2621" i="3"/>
  <c r="D2616" i="3"/>
  <c r="D2610" i="3"/>
  <c r="D2605" i="3"/>
  <c r="D2600" i="3"/>
  <c r="D2594" i="3"/>
  <c r="D2589" i="3"/>
  <c r="D2584" i="3"/>
  <c r="D2578" i="3"/>
  <c r="D2573" i="3"/>
  <c r="D2568" i="3"/>
  <c r="D2562" i="3"/>
  <c r="D2557" i="3"/>
  <c r="D2552" i="3"/>
  <c r="D2546" i="3"/>
  <c r="D2541" i="3"/>
  <c r="D2536" i="3"/>
  <c r="D2530" i="3"/>
  <c r="D2525" i="3"/>
  <c r="D2520" i="3"/>
  <c r="D2514" i="3"/>
  <c r="D2509" i="3"/>
  <c r="D2504" i="3"/>
  <c r="D2498" i="3"/>
  <c r="D2493" i="3"/>
  <c r="D2488" i="3"/>
  <c r="D2482" i="3"/>
  <c r="D2477" i="3"/>
  <c r="D2472" i="3"/>
  <c r="D2466" i="3"/>
  <c r="D2461" i="3"/>
  <c r="D2456" i="3"/>
  <c r="D2450" i="3"/>
  <c r="D2445" i="3"/>
  <c r="D2440" i="3"/>
  <c r="D2434" i="3"/>
  <c r="D2429" i="3"/>
  <c r="D2424" i="3"/>
  <c r="D2418" i="3"/>
  <c r="D2413" i="3"/>
  <c r="D2408" i="3"/>
  <c r="D2402" i="3"/>
  <c r="D2397" i="3"/>
  <c r="D2392" i="3"/>
  <c r="D2386" i="3"/>
  <c r="D2381" i="3"/>
  <c r="D2376" i="3"/>
  <c r="D2370" i="3"/>
  <c r="D2365" i="3"/>
  <c r="D2360" i="3"/>
  <c r="D2354" i="3"/>
  <c r="D2349" i="3"/>
  <c r="D2344" i="3"/>
  <c r="D2338" i="3"/>
  <c r="D2333" i="3"/>
  <c r="D2328" i="3"/>
  <c r="D2322" i="3"/>
  <c r="D2317" i="3"/>
  <c r="D2312" i="3"/>
  <c r="D2306" i="3"/>
  <c r="D2301" i="3"/>
  <c r="D2296" i="3"/>
  <c r="D2290" i="3"/>
  <c r="D2285" i="3"/>
  <c r="D2280" i="3"/>
  <c r="D2274" i="3"/>
  <c r="D2269" i="3"/>
  <c r="D2264" i="3"/>
  <c r="D2258" i="3"/>
  <c r="D2253" i="3"/>
  <c r="D2248" i="3"/>
  <c r="D2242" i="3"/>
  <c r="D2237" i="3"/>
  <c r="D2232" i="3"/>
  <c r="D2226" i="3"/>
  <c r="D2221" i="3"/>
  <c r="D2216" i="3"/>
  <c r="D2210" i="3"/>
  <c r="D2205" i="3"/>
  <c r="D2200" i="3"/>
  <c r="D2194" i="3"/>
  <c r="D2189" i="3"/>
  <c r="D2184" i="3"/>
  <c r="D2178" i="3"/>
  <c r="D2173" i="3"/>
  <c r="D2168" i="3"/>
  <c r="D2162" i="3"/>
  <c r="D2157" i="3"/>
  <c r="D2152" i="3"/>
  <c r="D2146" i="3"/>
  <c r="D2141" i="3"/>
  <c r="D2136" i="3"/>
  <c r="D2130" i="3"/>
  <c r="D2125" i="3"/>
  <c r="D2120" i="3"/>
  <c r="D2114" i="3"/>
  <c r="D2109" i="3"/>
  <c r="D2104" i="3"/>
  <c r="D2098" i="3"/>
  <c r="D2093" i="3"/>
  <c r="D2088" i="3"/>
  <c r="D2082" i="3"/>
  <c r="D2077" i="3"/>
  <c r="D2072" i="3"/>
  <c r="D2066" i="3"/>
  <c r="D2061" i="3"/>
  <c r="D2056" i="3"/>
  <c r="D2050" i="3"/>
  <c r="D2045" i="3"/>
  <c r="D2040" i="3"/>
  <c r="D2034" i="3"/>
  <c r="D2029" i="3"/>
  <c r="D2024" i="3"/>
  <c r="D2018" i="3"/>
  <c r="D2013" i="3"/>
  <c r="D2008" i="3"/>
  <c r="D2002" i="3"/>
  <c r="D1997" i="3"/>
  <c r="D1992" i="3"/>
  <c r="D1986" i="3"/>
  <c r="D1981" i="3"/>
  <c r="D1976" i="3"/>
  <c r="D1970" i="3"/>
  <c r="D1965" i="3"/>
  <c r="D1960" i="3"/>
  <c r="D1954" i="3"/>
  <c r="D1949" i="3"/>
  <c r="D1944" i="3"/>
  <c r="D1938" i="3"/>
  <c r="D1933" i="3"/>
  <c r="D1928" i="3"/>
  <c r="D1922" i="3"/>
  <c r="D1917" i="3"/>
  <c r="D1912" i="3"/>
  <c r="D1906" i="3"/>
  <c r="D1901" i="3"/>
  <c r="D1896" i="3"/>
  <c r="D1890" i="3"/>
  <c r="D1885" i="3"/>
  <c r="D1880" i="3"/>
  <c r="D1874" i="3"/>
  <c r="D1869" i="3"/>
  <c r="D1864" i="3"/>
  <c r="D1858" i="3"/>
  <c r="D1853" i="3"/>
  <c r="D1848" i="3"/>
  <c r="D1842" i="3"/>
  <c r="D1837" i="3"/>
  <c r="D1832" i="3"/>
  <c r="D1826" i="3"/>
  <c r="D1821" i="3"/>
  <c r="D1816" i="3"/>
  <c r="D1810" i="3"/>
  <c r="D1805" i="3"/>
  <c r="D1800" i="3"/>
  <c r="D1794" i="3"/>
  <c r="D1789" i="3"/>
  <c r="D1784" i="3"/>
  <c r="D1778" i="3"/>
  <c r="D1773" i="3"/>
  <c r="D1768" i="3"/>
  <c r="D1762" i="3"/>
  <c r="D1757" i="3"/>
  <c r="D1752" i="3"/>
  <c r="D1746" i="3"/>
  <c r="D1741" i="3"/>
  <c r="D1736" i="3"/>
  <c r="D1730" i="3"/>
  <c r="D1725" i="3"/>
  <c r="D1720" i="3"/>
  <c r="D1714" i="3"/>
  <c r="D1709" i="3"/>
  <c r="D1704" i="3"/>
  <c r="D1698" i="3"/>
  <c r="D1693" i="3"/>
  <c r="D1688" i="3"/>
  <c r="D1682" i="3"/>
  <c r="D1677" i="3"/>
  <c r="D1672" i="3"/>
  <c r="D1666" i="3"/>
  <c r="D1661" i="3"/>
  <c r="D1656" i="3"/>
  <c r="D1650" i="3"/>
  <c r="D1645" i="3"/>
  <c r="D1640" i="3"/>
  <c r="D1634" i="3"/>
  <c r="D1629" i="3"/>
  <c r="D1624" i="3"/>
  <c r="D1618" i="3"/>
  <c r="D1613" i="3"/>
  <c r="D1608" i="3"/>
  <c r="D1602" i="3"/>
  <c r="D1597" i="3"/>
  <c r="D1592" i="3"/>
  <c r="D1586" i="3"/>
  <c r="D1581" i="3"/>
  <c r="D1576" i="3"/>
  <c r="D1570" i="3"/>
  <c r="D1565" i="3"/>
  <c r="D1560" i="3"/>
  <c r="D1554" i="3"/>
  <c r="D1549" i="3"/>
  <c r="D1544" i="3"/>
  <c r="D1538" i="3"/>
  <c r="D1533" i="3"/>
  <c r="D1528" i="3"/>
  <c r="D1522" i="3"/>
  <c r="D1517" i="3"/>
  <c r="D1512" i="3"/>
  <c r="D1506" i="3"/>
  <c r="D1501" i="3"/>
  <c r="D1496" i="3"/>
  <c r="D1490" i="3"/>
  <c r="D1485" i="3"/>
  <c r="D1480" i="3"/>
  <c r="D1474" i="3"/>
  <c r="D1469" i="3"/>
  <c r="D1464" i="3"/>
  <c r="D1458" i="3"/>
  <c r="D1453" i="3"/>
  <c r="D1448" i="3"/>
  <c r="D1442" i="3"/>
  <c r="D1437" i="3"/>
  <c r="D1432" i="3"/>
  <c r="D1426" i="3"/>
  <c r="D1421" i="3"/>
  <c r="D1416" i="3"/>
  <c r="D1410" i="3"/>
  <c r="D1405" i="3"/>
  <c r="D1400" i="3"/>
  <c r="D1394" i="3"/>
  <c r="D1389" i="3"/>
  <c r="D1384" i="3"/>
  <c r="D1378" i="3"/>
  <c r="D1373" i="3"/>
  <c r="D1368" i="3"/>
  <c r="D1362" i="3"/>
  <c r="D1357" i="3"/>
  <c r="D1352" i="3"/>
  <c r="D1346" i="3"/>
  <c r="D1341" i="3"/>
  <c r="D1336" i="3"/>
  <c r="D1330" i="3"/>
  <c r="D1325" i="3"/>
  <c r="D1320" i="3"/>
  <c r="D1314" i="3"/>
  <c r="D1309" i="3"/>
  <c r="D1304" i="3"/>
  <c r="D1298" i="3"/>
  <c r="D1293" i="3"/>
  <c r="D1288" i="3"/>
  <c r="D1282" i="3"/>
  <c r="D1277" i="3"/>
  <c r="D1272" i="3"/>
  <c r="D1266" i="3"/>
  <c r="D1261" i="3"/>
  <c r="D1256" i="3"/>
  <c r="D1250" i="3"/>
  <c r="D1245" i="3"/>
  <c r="D1240" i="3"/>
  <c r="D1234" i="3"/>
  <c r="D1229" i="3"/>
  <c r="D1224" i="3"/>
  <c r="D1218" i="3"/>
  <c r="D1213" i="3"/>
  <c r="D1208" i="3"/>
  <c r="D1202" i="3"/>
  <c r="D1197" i="3"/>
  <c r="D1192" i="3"/>
  <c r="D1186" i="3"/>
  <c r="D1181" i="3"/>
  <c r="D1176" i="3"/>
  <c r="D1170" i="3"/>
  <c r="D1165" i="3"/>
  <c r="D1160" i="3"/>
  <c r="D1154" i="3"/>
  <c r="D1149" i="3"/>
  <c r="D1144" i="3"/>
  <c r="D1138" i="3"/>
  <c r="D1133" i="3"/>
  <c r="D1128" i="3"/>
  <c r="D1122" i="3"/>
  <c r="D1117" i="3"/>
  <c r="D1112" i="3"/>
  <c r="D1106" i="3"/>
  <c r="D1101" i="3"/>
  <c r="D1096" i="3"/>
  <c r="D1090" i="3"/>
  <c r="D1085" i="3"/>
  <c r="D1080" i="3"/>
  <c r="D1074" i="3"/>
  <c r="D1069" i="3"/>
  <c r="D1064" i="3"/>
  <c r="D1058" i="3"/>
  <c r="D1053" i="3"/>
  <c r="D1048" i="3"/>
  <c r="D1042" i="3"/>
  <c r="D1037" i="3"/>
  <c r="D1032" i="3"/>
  <c r="D1026" i="3"/>
  <c r="D1021" i="3"/>
  <c r="D1016" i="3"/>
  <c r="D1010" i="3"/>
  <c r="D1006" i="3"/>
  <c r="D1002" i="3"/>
  <c r="D998" i="3"/>
  <c r="D994" i="3"/>
  <c r="D990" i="3"/>
  <c r="D986" i="3"/>
  <c r="D982" i="3"/>
  <c r="D978" i="3"/>
  <c r="D974" i="3"/>
  <c r="D970" i="3"/>
  <c r="D966" i="3"/>
  <c r="D962" i="3"/>
  <c r="D958" i="3"/>
  <c r="D954" i="3"/>
  <c r="D950" i="3"/>
  <c r="D946" i="3"/>
  <c r="D942" i="3"/>
  <c r="D938" i="3"/>
  <c r="D934" i="3"/>
  <c r="D930" i="3"/>
  <c r="D926" i="3"/>
  <c r="D922" i="3"/>
  <c r="D918" i="3"/>
  <c r="D914" i="3"/>
  <c r="D910" i="3"/>
  <c r="D906" i="3"/>
  <c r="D902" i="3"/>
  <c r="D898" i="3"/>
  <c r="D894" i="3"/>
  <c r="D890" i="3"/>
  <c r="D886" i="3"/>
  <c r="D882" i="3"/>
  <c r="D878" i="3"/>
  <c r="D874" i="3"/>
  <c r="D870" i="3"/>
  <c r="D866" i="3"/>
  <c r="D862" i="3"/>
  <c r="D858" i="3"/>
  <c r="D854" i="3"/>
  <c r="D850" i="3"/>
  <c r="D846" i="3"/>
  <c r="D842" i="3"/>
  <c r="D838" i="3"/>
  <c r="D834" i="3"/>
  <c r="D830" i="3"/>
  <c r="D826" i="3"/>
  <c r="D822" i="3"/>
  <c r="D818" i="3"/>
  <c r="D814" i="3"/>
  <c r="D810" i="3"/>
  <c r="D806" i="3"/>
  <c r="D802" i="3"/>
  <c r="D798" i="3"/>
  <c r="D794" i="3"/>
  <c r="D790" i="3"/>
  <c r="D786" i="3"/>
  <c r="D782" i="3"/>
  <c r="D778" i="3"/>
  <c r="D774" i="3"/>
  <c r="D770" i="3"/>
  <c r="D766" i="3"/>
  <c r="D762" i="3"/>
  <c r="D758" i="3"/>
  <c r="D754" i="3"/>
  <c r="D750" i="3"/>
  <c r="D746" i="3"/>
  <c r="D742" i="3"/>
  <c r="D738" i="3"/>
  <c r="D734" i="3"/>
  <c r="D730" i="3"/>
  <c r="D726" i="3"/>
  <c r="D722" i="3"/>
  <c r="D718" i="3"/>
  <c r="D714" i="3"/>
  <c r="D710" i="3"/>
  <c r="D706" i="3"/>
  <c r="D702" i="3"/>
  <c r="D698" i="3"/>
  <c r="D694" i="3"/>
  <c r="D690" i="3"/>
  <c r="D686" i="3"/>
  <c r="D682" i="3"/>
  <c r="D678" i="3"/>
  <c r="D674" i="3"/>
  <c r="D670" i="3"/>
  <c r="D666" i="3"/>
  <c r="D662" i="3"/>
  <c r="D658" i="3"/>
  <c r="D654" i="3"/>
  <c r="D650" i="3"/>
  <c r="D646" i="3"/>
  <c r="D642" i="3"/>
  <c r="D638" i="3"/>
  <c r="D634" i="3"/>
  <c r="D630" i="3"/>
  <c r="D626" i="3"/>
  <c r="D622" i="3"/>
  <c r="D618" i="3"/>
  <c r="D614" i="3"/>
  <c r="D610" i="3"/>
  <c r="D606" i="3"/>
  <c r="D602" i="3"/>
  <c r="D598" i="3"/>
  <c r="D594" i="3"/>
  <c r="D590" i="3"/>
  <c r="D586" i="3"/>
  <c r="D582" i="3"/>
  <c r="D578" i="3"/>
  <c r="D574" i="3"/>
  <c r="D570" i="3"/>
  <c r="D566" i="3"/>
  <c r="D562" i="3"/>
  <c r="D558" i="3"/>
  <c r="D554" i="3"/>
  <c r="D550" i="3"/>
  <c r="D546" i="3"/>
  <c r="D542" i="3"/>
  <c r="D538" i="3"/>
  <c r="D534" i="3"/>
  <c r="D530" i="3"/>
  <c r="D526" i="3"/>
  <c r="D522" i="3"/>
  <c r="D518" i="3"/>
  <c r="D514" i="3"/>
  <c r="D510" i="3"/>
  <c r="D506" i="3"/>
  <c r="D502" i="3"/>
  <c r="D498" i="3"/>
  <c r="D494" i="3"/>
  <c r="D490" i="3"/>
  <c r="D486" i="3"/>
  <c r="D482" i="3"/>
  <c r="D478" i="3"/>
  <c r="D474" i="3"/>
  <c r="D470" i="3"/>
  <c r="D466" i="3"/>
  <c r="D462" i="3"/>
  <c r="D458" i="3"/>
  <c r="D454" i="3"/>
  <c r="D450" i="3"/>
  <c r="D446" i="3"/>
  <c r="D442" i="3"/>
  <c r="D438" i="3"/>
  <c r="D434" i="3"/>
  <c r="D430" i="3"/>
  <c r="D426" i="3"/>
  <c r="D422" i="3"/>
  <c r="D418" i="3"/>
  <c r="D414" i="3"/>
  <c r="D410" i="3"/>
  <c r="D406" i="3"/>
  <c r="D402" i="3"/>
  <c r="D398" i="3"/>
  <c r="D394" i="3"/>
  <c r="D390" i="3"/>
  <c r="D386" i="3"/>
  <c r="D382" i="3"/>
  <c r="D378" i="3"/>
  <c r="D374" i="3"/>
  <c r="D370" i="3"/>
  <c r="D366" i="3"/>
  <c r="D362" i="3"/>
  <c r="D358" i="3"/>
  <c r="D354" i="3"/>
  <c r="D350" i="3"/>
  <c r="D346" i="3"/>
  <c r="D342" i="3"/>
  <c r="D338" i="3"/>
  <c r="D334" i="3"/>
  <c r="D330" i="3"/>
  <c r="D326" i="3"/>
  <c r="D322" i="3"/>
  <c r="D318" i="3"/>
  <c r="D314" i="3"/>
  <c r="D310" i="3"/>
  <c r="D306" i="3"/>
  <c r="D302" i="3"/>
  <c r="D298" i="3"/>
  <c r="D294" i="3"/>
  <c r="D290" i="3"/>
  <c r="D286" i="3"/>
  <c r="D282" i="3"/>
  <c r="D278" i="3"/>
  <c r="D274" i="3"/>
  <c r="D270" i="3"/>
  <c r="D266" i="3"/>
  <c r="D262" i="3"/>
  <c r="D258" i="3"/>
  <c r="D254" i="3"/>
  <c r="D250" i="3"/>
  <c r="D246" i="3"/>
  <c r="D242" i="3"/>
  <c r="D238" i="3"/>
  <c r="D234" i="3"/>
  <c r="D230" i="3"/>
  <c r="D226" i="3"/>
  <c r="D222" i="3"/>
  <c r="D218" i="3"/>
  <c r="D214" i="3"/>
  <c r="D210" i="3"/>
  <c r="D206" i="3"/>
  <c r="D202" i="3"/>
  <c r="D198" i="3"/>
  <c r="D194" i="3"/>
  <c r="D190" i="3"/>
  <c r="D186" i="3"/>
  <c r="D182" i="3"/>
  <c r="D178" i="3"/>
  <c r="D174" i="3"/>
  <c r="D170" i="3"/>
  <c r="D166" i="3"/>
  <c r="D162" i="3"/>
  <c r="D158" i="3"/>
  <c r="D154" i="3"/>
  <c r="D150" i="3"/>
  <c r="D146" i="3"/>
  <c r="D142" i="3"/>
  <c r="D138" i="3"/>
  <c r="D134" i="3"/>
  <c r="D130" i="3"/>
  <c r="D126" i="3"/>
  <c r="D122" i="3"/>
  <c r="D118" i="3"/>
  <c r="D114" i="3"/>
  <c r="D110" i="3"/>
  <c r="D86" i="3"/>
  <c r="D78" i="3"/>
  <c r="D8" i="3"/>
  <c r="D9" i="3" s="1"/>
  <c r="C3001" i="3"/>
  <c r="C2997" i="3"/>
  <c r="C2993" i="3"/>
  <c r="C2989" i="3"/>
  <c r="C2985" i="3"/>
  <c r="C2981" i="3"/>
  <c r="C2977" i="3"/>
  <c r="C2973" i="3"/>
  <c r="C2969" i="3"/>
  <c r="C2965" i="3"/>
  <c r="C2961" i="3"/>
  <c r="C2957" i="3"/>
  <c r="C2953" i="3"/>
  <c r="C2949" i="3"/>
  <c r="C2945" i="3"/>
  <c r="C2941" i="3"/>
  <c r="C2937" i="3"/>
  <c r="C2933" i="3"/>
  <c r="C2929" i="3"/>
  <c r="C2925" i="3"/>
  <c r="C2921" i="3"/>
  <c r="C2917" i="3"/>
  <c r="C2913" i="3"/>
  <c r="C2909" i="3"/>
  <c r="C2905" i="3"/>
  <c r="C2901" i="3"/>
  <c r="C2897" i="3"/>
  <c r="C2893" i="3"/>
  <c r="C2889" i="3"/>
  <c r="C2885" i="3"/>
  <c r="C2881" i="3"/>
  <c r="C2877" i="3"/>
  <c r="C2873" i="3"/>
  <c r="C2869" i="3"/>
  <c r="C2865" i="3"/>
  <c r="C2861" i="3"/>
  <c r="C2857" i="3"/>
  <c r="C2853" i="3"/>
  <c r="C2849" i="3"/>
  <c r="C2845" i="3"/>
  <c r="C2841" i="3"/>
  <c r="C2837" i="3"/>
  <c r="C2833" i="3"/>
  <c r="C2829" i="3"/>
  <c r="C2825" i="3"/>
  <c r="C2821" i="3"/>
  <c r="C2817" i="3"/>
  <c r="C2813" i="3"/>
  <c r="C2809" i="3"/>
  <c r="C2805" i="3"/>
  <c r="C2801" i="3"/>
  <c r="C2797" i="3"/>
  <c r="C2793" i="3"/>
  <c r="C2789" i="3"/>
  <c r="C2785" i="3"/>
  <c r="C2781" i="3"/>
  <c r="C2777" i="3"/>
  <c r="C2773" i="3"/>
  <c r="C2769" i="3"/>
  <c r="C2765" i="3"/>
  <c r="C2761" i="3"/>
  <c r="C2757" i="3"/>
  <c r="C2753" i="3"/>
  <c r="C2749" i="3"/>
  <c r="C2745" i="3"/>
  <c r="C2741" i="3"/>
  <c r="C2737" i="3"/>
  <c r="C2733" i="3"/>
  <c r="C2729" i="3"/>
  <c r="C2725" i="3"/>
  <c r="C2721" i="3"/>
  <c r="C2717" i="3"/>
  <c r="C2713" i="3"/>
  <c r="C2709" i="3"/>
  <c r="C2705" i="3"/>
  <c r="C2701" i="3"/>
  <c r="C2697" i="3"/>
  <c r="C2693" i="3"/>
  <c r="C2689" i="3"/>
  <c r="C2685" i="3"/>
  <c r="C2681" i="3"/>
  <c r="C2677" i="3"/>
  <c r="C2673" i="3"/>
  <c r="C2669" i="3"/>
  <c r="C2665" i="3"/>
  <c r="C2661" i="3"/>
  <c r="C2657" i="3"/>
  <c r="C2653" i="3"/>
  <c r="C2649" i="3"/>
  <c r="C2645" i="3"/>
  <c r="C2641" i="3"/>
  <c r="C2637" i="3"/>
  <c r="C2633" i="3"/>
  <c r="C2629" i="3"/>
  <c r="C2625" i="3"/>
  <c r="C2621" i="3"/>
  <c r="C2617" i="3"/>
  <c r="C2613" i="3"/>
  <c r="C2609" i="3"/>
  <c r="C2605" i="3"/>
  <c r="C2601" i="3"/>
  <c r="C2597" i="3"/>
  <c r="C2593" i="3"/>
  <c r="C2589" i="3"/>
  <c r="C2585" i="3"/>
  <c r="C2581" i="3"/>
  <c r="C2577" i="3"/>
  <c r="C2573" i="3"/>
  <c r="C2569" i="3"/>
  <c r="C2565" i="3"/>
  <c r="C2561" i="3"/>
  <c r="C2557" i="3"/>
  <c r="C2553" i="3"/>
  <c r="C2549" i="3"/>
  <c r="C2545" i="3"/>
  <c r="C2541" i="3"/>
  <c r="C2537" i="3"/>
  <c r="C2533" i="3"/>
  <c r="C2529" i="3"/>
  <c r="C2525" i="3"/>
  <c r="C2521" i="3"/>
  <c r="C2517" i="3"/>
  <c r="C2513" i="3"/>
  <c r="C2509" i="3"/>
  <c r="C2505" i="3"/>
  <c r="C2501" i="3"/>
  <c r="C2497" i="3"/>
  <c r="C2493" i="3"/>
  <c r="C2489" i="3"/>
  <c r="C2485" i="3"/>
  <c r="C2481" i="3"/>
  <c r="C2477" i="3"/>
  <c r="C2473" i="3"/>
  <c r="C2469" i="3"/>
  <c r="C2465" i="3"/>
  <c r="C2461" i="3"/>
  <c r="C2457" i="3"/>
  <c r="C2453" i="3"/>
  <c r="C2449" i="3"/>
  <c r="C2445" i="3"/>
  <c r="C2441" i="3"/>
  <c r="C2437" i="3"/>
  <c r="C2433" i="3"/>
  <c r="C2429" i="3"/>
  <c r="C2425" i="3"/>
  <c r="C2421" i="3"/>
  <c r="C2417" i="3"/>
  <c r="C2413" i="3"/>
  <c r="C2409" i="3"/>
  <c r="C2405" i="3"/>
  <c r="C2401" i="3"/>
  <c r="C2397" i="3"/>
  <c r="C2393" i="3"/>
  <c r="C2389" i="3"/>
  <c r="C2385" i="3"/>
  <c r="C2381" i="3"/>
  <c r="C2377" i="3"/>
  <c r="C2373" i="3"/>
  <c r="C2369" i="3"/>
  <c r="C2365" i="3"/>
  <c r="C2361" i="3"/>
  <c r="C2357" i="3"/>
  <c r="C2353" i="3"/>
  <c r="C2349" i="3"/>
  <c r="C2345" i="3"/>
  <c r="C2341" i="3"/>
  <c r="C2337" i="3"/>
  <c r="C2333" i="3"/>
  <c r="C2329" i="3"/>
  <c r="C2325" i="3"/>
  <c r="C2321" i="3"/>
  <c r="C2317" i="3"/>
  <c r="C2313" i="3"/>
  <c r="C2309" i="3"/>
  <c r="C2305" i="3"/>
  <c r="C2301" i="3"/>
  <c r="C2297" i="3"/>
  <c r="C2293" i="3"/>
  <c r="C2289" i="3"/>
  <c r="C2285" i="3"/>
  <c r="C2281" i="3"/>
  <c r="C2277" i="3"/>
  <c r="C2273" i="3"/>
  <c r="C2269" i="3"/>
  <c r="C2265" i="3"/>
  <c r="C2261" i="3"/>
  <c r="C2257" i="3"/>
  <c r="C2253" i="3"/>
  <c r="C2249" i="3"/>
  <c r="C2245" i="3"/>
  <c r="C2241" i="3"/>
  <c r="C2237" i="3"/>
  <c r="C2233"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E2994" i="3"/>
  <c r="E2964" i="3"/>
  <c r="E2942" i="3"/>
  <c r="E2921" i="3"/>
  <c r="E2900" i="3"/>
  <c r="E2878" i="3"/>
  <c r="E2857" i="3"/>
  <c r="E2836" i="3"/>
  <c r="E2814" i="3"/>
  <c r="E2793" i="3"/>
  <c r="E2772" i="3"/>
  <c r="E2750" i="3"/>
  <c r="E2729" i="3"/>
  <c r="E2708" i="3"/>
  <c r="E2686" i="3"/>
  <c r="E2665" i="3"/>
  <c r="E2644" i="3"/>
  <c r="E2622" i="3"/>
  <c r="E2601" i="3"/>
  <c r="E2580" i="3"/>
  <c r="E2558" i="3"/>
  <c r="E2537" i="3"/>
  <c r="E2516" i="3"/>
  <c r="E2494" i="3"/>
  <c r="E2473" i="3"/>
  <c r="E2452" i="3"/>
  <c r="E2430" i="3"/>
  <c r="E2409" i="3"/>
  <c r="E2388" i="3"/>
  <c r="E2366" i="3"/>
  <c r="E2345" i="3"/>
  <c r="E2324" i="3"/>
  <c r="E2302" i="3"/>
  <c r="E2281" i="3"/>
  <c r="E2260" i="3"/>
  <c r="E2238" i="3"/>
  <c r="E2217" i="3"/>
  <c r="E2196" i="3"/>
  <c r="E2174" i="3"/>
  <c r="E2153" i="3"/>
  <c r="E2132" i="3"/>
  <c r="E2110" i="3"/>
  <c r="E2089" i="3"/>
  <c r="E2068" i="3"/>
  <c r="E2046" i="3"/>
  <c r="E2025" i="3"/>
  <c r="E2004" i="3"/>
  <c r="E1982" i="3"/>
  <c r="E1961" i="3"/>
  <c r="E1940" i="3"/>
  <c r="E1918" i="3"/>
  <c r="E1897" i="3"/>
  <c r="E1876" i="3"/>
  <c r="E1854" i="3"/>
  <c r="E1833" i="3"/>
  <c r="E1812" i="3"/>
  <c r="E1790" i="3"/>
  <c r="E1769" i="3"/>
  <c r="E1748" i="3"/>
  <c r="E1726" i="3"/>
  <c r="E1705" i="3"/>
  <c r="E1684" i="3"/>
  <c r="E1662" i="3"/>
  <c r="E1641" i="3"/>
  <c r="E1620" i="3"/>
  <c r="E1598" i="3"/>
  <c r="E1577" i="3"/>
  <c r="E1556" i="3"/>
  <c r="E1534" i="3"/>
  <c r="E1513" i="3"/>
  <c r="E1492" i="3"/>
  <c r="E1470" i="3"/>
  <c r="E1449" i="3"/>
  <c r="E1428" i="3"/>
  <c r="E1406" i="3"/>
  <c r="E1385" i="3"/>
  <c r="E1364" i="3"/>
  <c r="E1342" i="3"/>
  <c r="E1321" i="3"/>
  <c r="E1300" i="3"/>
  <c r="E1278" i="3"/>
  <c r="E1257" i="3"/>
  <c r="E1236" i="3"/>
  <c r="E1214" i="3"/>
  <c r="E1193" i="3"/>
  <c r="E1172" i="3"/>
  <c r="E1150" i="3"/>
  <c r="E1129" i="3"/>
  <c r="E1108" i="3"/>
  <c r="E1086" i="3"/>
  <c r="E1065" i="3"/>
  <c r="E1044" i="3"/>
  <c r="E1022" i="3"/>
  <c r="E1001" i="3"/>
  <c r="E980" i="3"/>
  <c r="E961" i="3"/>
  <c r="E945" i="3"/>
  <c r="E929" i="3"/>
  <c r="E913" i="3"/>
  <c r="E897" i="3"/>
  <c r="E881" i="3"/>
  <c r="E865" i="3"/>
  <c r="E849" i="3"/>
  <c r="E833" i="3"/>
  <c r="E817" i="3"/>
  <c r="E801" i="3"/>
  <c r="E785" i="3"/>
  <c r="E769" i="3"/>
  <c r="E753" i="3"/>
  <c r="E737" i="3"/>
  <c r="E721" i="3"/>
  <c r="E705" i="3"/>
  <c r="E689" i="3"/>
  <c r="E673" i="3"/>
  <c r="E657" i="3"/>
  <c r="E641" i="3"/>
  <c r="E625" i="3"/>
  <c r="E609" i="3"/>
  <c r="E593" i="3"/>
  <c r="E577" i="3"/>
  <c r="E561" i="3"/>
  <c r="E545" i="3"/>
  <c r="E529" i="3"/>
  <c r="E513" i="3"/>
  <c r="E497" i="3"/>
  <c r="E481" i="3"/>
  <c r="E465" i="3"/>
  <c r="E449" i="3"/>
  <c r="E433" i="3"/>
  <c r="E417" i="3"/>
  <c r="E401" i="3"/>
  <c r="E385" i="3"/>
  <c r="E369" i="3"/>
  <c r="E353" i="3"/>
  <c r="E337" i="3"/>
  <c r="E321" i="3"/>
  <c r="E305" i="3"/>
  <c r="E289" i="3"/>
  <c r="E273" i="3"/>
  <c r="E257" i="3"/>
  <c r="E241" i="3"/>
  <c r="E225" i="3"/>
  <c r="E209" i="3"/>
  <c r="E193" i="3"/>
  <c r="E177" i="3"/>
  <c r="E161" i="3"/>
  <c r="E145" i="3"/>
  <c r="E129" i="3"/>
  <c r="E113" i="3"/>
  <c r="D2993" i="3"/>
  <c r="D2982" i="3"/>
  <c r="D2972" i="3"/>
  <c r="D2961" i="3"/>
  <c r="D2950" i="3"/>
  <c r="D2940" i="3"/>
  <c r="D2929" i="3"/>
  <c r="D2918" i="3"/>
  <c r="D2908" i="3"/>
  <c r="D2897" i="3"/>
  <c r="D2886" i="3"/>
  <c r="D2876" i="3"/>
  <c r="D2865" i="3"/>
  <c r="D2854" i="3"/>
  <c r="D2844" i="3"/>
  <c r="D2833" i="3"/>
  <c r="D2822" i="3"/>
  <c r="D2812" i="3"/>
  <c r="D2801" i="3"/>
  <c r="D2790" i="3"/>
  <c r="D2780" i="3"/>
  <c r="D2769" i="3"/>
  <c r="D2758" i="3"/>
  <c r="D2748" i="3"/>
  <c r="D2737" i="3"/>
  <c r="D2726" i="3"/>
  <c r="D2716" i="3"/>
  <c r="D2705" i="3"/>
  <c r="D2694" i="3"/>
  <c r="D2684" i="3"/>
  <c r="D2673" i="3"/>
  <c r="D2662" i="3"/>
  <c r="D2652" i="3"/>
  <c r="D2641" i="3"/>
  <c r="D2630" i="3"/>
  <c r="D2620" i="3"/>
  <c r="D2609" i="3"/>
  <c r="D2598" i="3"/>
  <c r="D2588" i="3"/>
  <c r="D2577" i="3"/>
  <c r="D2566" i="3"/>
  <c r="D2556" i="3"/>
  <c r="D2545" i="3"/>
  <c r="D2534" i="3"/>
  <c r="D2524" i="3"/>
  <c r="D2513" i="3"/>
  <c r="D2502" i="3"/>
  <c r="D2492" i="3"/>
  <c r="D2481" i="3"/>
  <c r="D2470" i="3"/>
  <c r="D2460" i="3"/>
  <c r="D2449" i="3"/>
  <c r="D2438" i="3"/>
  <c r="D2428" i="3"/>
  <c r="D2417" i="3"/>
  <c r="D2406" i="3"/>
  <c r="D2396" i="3"/>
  <c r="D2385" i="3"/>
  <c r="D2374" i="3"/>
  <c r="D2364" i="3"/>
  <c r="D2353" i="3"/>
  <c r="D2342" i="3"/>
  <c r="D2332" i="3"/>
  <c r="D2321" i="3"/>
  <c r="D2310" i="3"/>
  <c r="D2300" i="3"/>
  <c r="D2289" i="3"/>
  <c r="D2278" i="3"/>
  <c r="D2268" i="3"/>
  <c r="D2257" i="3"/>
  <c r="D2246" i="3"/>
  <c r="D2236" i="3"/>
  <c r="D2225" i="3"/>
  <c r="D2214" i="3"/>
  <c r="D2204" i="3"/>
  <c r="D2193" i="3"/>
  <c r="D2182" i="3"/>
  <c r="D2172" i="3"/>
  <c r="D2161" i="3"/>
  <c r="D2150" i="3"/>
  <c r="D2140" i="3"/>
  <c r="D2129" i="3"/>
  <c r="D2118" i="3"/>
  <c r="D2108" i="3"/>
  <c r="D2097" i="3"/>
  <c r="D2086" i="3"/>
  <c r="D2076" i="3"/>
  <c r="D2065" i="3"/>
  <c r="D2054" i="3"/>
  <c r="D2044" i="3"/>
  <c r="D2033" i="3"/>
  <c r="D2022" i="3"/>
  <c r="D2012" i="3"/>
  <c r="D2001" i="3"/>
  <c r="D1990" i="3"/>
  <c r="D1980" i="3"/>
  <c r="D1969" i="3"/>
  <c r="D1958" i="3"/>
  <c r="D1948" i="3"/>
  <c r="D1937" i="3"/>
  <c r="D1926" i="3"/>
  <c r="D1916" i="3"/>
  <c r="D1905" i="3"/>
  <c r="D1894" i="3"/>
  <c r="D1884" i="3"/>
  <c r="D1873" i="3"/>
  <c r="D1862" i="3"/>
  <c r="D1852" i="3"/>
  <c r="D1841" i="3"/>
  <c r="D1830" i="3"/>
  <c r="D1820" i="3"/>
  <c r="D1809" i="3"/>
  <c r="D1798" i="3"/>
  <c r="D1788" i="3"/>
  <c r="D1777" i="3"/>
  <c r="D1766" i="3"/>
  <c r="D1756" i="3"/>
  <c r="D1745" i="3"/>
  <c r="D1734" i="3"/>
  <c r="D1724" i="3"/>
  <c r="D1713" i="3"/>
  <c r="D1702" i="3"/>
  <c r="D1692" i="3"/>
  <c r="D1681" i="3"/>
  <c r="D1670" i="3"/>
  <c r="D1660" i="3"/>
  <c r="D1649" i="3"/>
  <c r="D1638" i="3"/>
  <c r="D1628" i="3"/>
  <c r="D1617" i="3"/>
  <c r="D1606" i="3"/>
  <c r="D1596" i="3"/>
  <c r="D1585" i="3"/>
  <c r="D1574" i="3"/>
  <c r="D1564" i="3"/>
  <c r="D1553" i="3"/>
  <c r="D1542" i="3"/>
  <c r="D1532" i="3"/>
  <c r="D1521" i="3"/>
  <c r="D1510" i="3"/>
  <c r="D1500" i="3"/>
  <c r="D1489" i="3"/>
  <c r="D1478" i="3"/>
  <c r="D1468" i="3"/>
  <c r="D1457" i="3"/>
  <c r="D1446" i="3"/>
  <c r="D1436" i="3"/>
  <c r="D1425" i="3"/>
  <c r="D1414" i="3"/>
  <c r="D1404" i="3"/>
  <c r="D1393" i="3"/>
  <c r="D1382" i="3"/>
  <c r="D1372" i="3"/>
  <c r="D1361" i="3"/>
  <c r="D1350" i="3"/>
  <c r="D1340" i="3"/>
  <c r="D1329" i="3"/>
  <c r="D1318" i="3"/>
  <c r="D1308" i="3"/>
  <c r="D1297" i="3"/>
  <c r="D1286" i="3"/>
  <c r="E2977" i="3"/>
  <c r="E2941" i="3"/>
  <c r="E2910" i="3"/>
  <c r="E2888" i="3"/>
  <c r="E2856" i="3"/>
  <c r="E2825" i="3"/>
  <c r="E2802" i="3"/>
  <c r="E2770" i="3"/>
  <c r="E2740" i="3"/>
  <c r="E2717" i="3"/>
  <c r="E2685" i="3"/>
  <c r="E2654" i="3"/>
  <c r="E2632" i="3"/>
  <c r="E2600" i="3"/>
  <c r="E2569" i="3"/>
  <c r="E2546" i="3"/>
  <c r="E2514" i="3"/>
  <c r="E2484" i="3"/>
  <c r="E2461" i="3"/>
  <c r="E2429" i="3"/>
  <c r="E2398" i="3"/>
  <c r="E2376" i="3"/>
  <c r="E2344" i="3"/>
  <c r="E2313" i="3"/>
  <c r="E2290" i="3"/>
  <c r="E2258" i="3"/>
  <c r="E2228" i="3"/>
  <c r="E2205" i="3"/>
  <c r="E2173" i="3"/>
  <c r="E2142" i="3"/>
  <c r="E2120" i="3"/>
  <c r="E2088" i="3"/>
  <c r="E2057" i="3"/>
  <c r="E2034" i="3"/>
  <c r="E2002" i="3"/>
  <c r="E1972" i="3"/>
  <c r="E1949" i="3"/>
  <c r="E1917" i="3"/>
  <c r="E1886" i="3"/>
  <c r="E1864" i="3"/>
  <c r="E1832" i="3"/>
  <c r="E1801" i="3"/>
  <c r="E1778" i="3"/>
  <c r="E1746" i="3"/>
  <c r="E1716" i="3"/>
  <c r="E1693" i="3"/>
  <c r="E1661" i="3"/>
  <c r="E1630" i="3"/>
  <c r="E1608" i="3"/>
  <c r="E1576" i="3"/>
  <c r="E1545" i="3"/>
  <c r="E1522" i="3"/>
  <c r="E1490" i="3"/>
  <c r="E1460" i="3"/>
  <c r="E1437" i="3"/>
  <c r="E1405" i="3"/>
  <c r="E1374" i="3"/>
  <c r="E1352" i="3"/>
  <c r="E1320" i="3"/>
  <c r="E1289" i="3"/>
  <c r="E1266" i="3"/>
  <c r="E1234" i="3"/>
  <c r="E1204" i="3"/>
  <c r="E1181" i="3"/>
  <c r="E1149" i="3"/>
  <c r="E1118" i="3"/>
  <c r="E1096" i="3"/>
  <c r="E1064" i="3"/>
  <c r="E1033" i="3"/>
  <c r="E1010" i="3"/>
  <c r="E978" i="3"/>
  <c r="E953" i="3"/>
  <c r="E936" i="3"/>
  <c r="E912" i="3"/>
  <c r="E889" i="3"/>
  <c r="E872" i="3"/>
  <c r="E848" i="3"/>
  <c r="E825" i="3"/>
  <c r="E808" i="3"/>
  <c r="E784" i="3"/>
  <c r="E761" i="3"/>
  <c r="E744" i="3"/>
  <c r="E720" i="3"/>
  <c r="E697" i="3"/>
  <c r="E680" i="3"/>
  <c r="E656" i="3"/>
  <c r="E633" i="3"/>
  <c r="E616" i="3"/>
  <c r="E592" i="3"/>
  <c r="E569" i="3"/>
  <c r="E552" i="3"/>
  <c r="E528" i="3"/>
  <c r="E505" i="3"/>
  <c r="E488" i="3"/>
  <c r="E464" i="3"/>
  <c r="E441" i="3"/>
  <c r="E424" i="3"/>
  <c r="E400" i="3"/>
  <c r="E377" i="3"/>
  <c r="E360" i="3"/>
  <c r="E336" i="3"/>
  <c r="E313" i="3"/>
  <c r="E296" i="3"/>
  <c r="E272" i="3"/>
  <c r="E249" i="3"/>
  <c r="E232" i="3"/>
  <c r="E208" i="3"/>
  <c r="E185" i="3"/>
  <c r="E168" i="3"/>
  <c r="E144" i="3"/>
  <c r="E121" i="3"/>
  <c r="D2992" i="3"/>
  <c r="D2977" i="3"/>
  <c r="D2965" i="3"/>
  <c r="D2949" i="3"/>
  <c r="D2934" i="3"/>
  <c r="D2922" i="3"/>
  <c r="D2906" i="3"/>
  <c r="D2892" i="3"/>
  <c r="D2880" i="3"/>
  <c r="D2864" i="3"/>
  <c r="D2849" i="3"/>
  <c r="D2837" i="3"/>
  <c r="D2821" i="3"/>
  <c r="D2806" i="3"/>
  <c r="D2794" i="3"/>
  <c r="D2778" i="3"/>
  <c r="D2764" i="3"/>
  <c r="D2752" i="3"/>
  <c r="D2736" i="3"/>
  <c r="D2721" i="3"/>
  <c r="D2709" i="3"/>
  <c r="D2693" i="3"/>
  <c r="D2678" i="3"/>
  <c r="D2666" i="3"/>
  <c r="D2650" i="3"/>
  <c r="D2636" i="3"/>
  <c r="D2624" i="3"/>
  <c r="D2608" i="3"/>
  <c r="D2593" i="3"/>
  <c r="D2581" i="3"/>
  <c r="D2565" i="3"/>
  <c r="D2550" i="3"/>
  <c r="D2538" i="3"/>
  <c r="D2522" i="3"/>
  <c r="D2508" i="3"/>
  <c r="D2496" i="3"/>
  <c r="D2480" i="3"/>
  <c r="D2465" i="3"/>
  <c r="D2453" i="3"/>
  <c r="D2437" i="3"/>
  <c r="D2422" i="3"/>
  <c r="D2410" i="3"/>
  <c r="D2394" i="3"/>
  <c r="D2380" i="3"/>
  <c r="D2368" i="3"/>
  <c r="D2352" i="3"/>
  <c r="D2337" i="3"/>
  <c r="D2325" i="3"/>
  <c r="D2309" i="3"/>
  <c r="D2294" i="3"/>
  <c r="D2282" i="3"/>
  <c r="D2266" i="3"/>
  <c r="D2252" i="3"/>
  <c r="D2240" i="3"/>
  <c r="D2224" i="3"/>
  <c r="D2209" i="3"/>
  <c r="D2197" i="3"/>
  <c r="D2181" i="3"/>
  <c r="D2166" i="3"/>
  <c r="D2154" i="3"/>
  <c r="D2138" i="3"/>
  <c r="D2124" i="3"/>
  <c r="D2112" i="3"/>
  <c r="D2096" i="3"/>
  <c r="D2081" i="3"/>
  <c r="D2069" i="3"/>
  <c r="D2053" i="3"/>
  <c r="D2038" i="3"/>
  <c r="D2026" i="3"/>
  <c r="D2010" i="3"/>
  <c r="D1996" i="3"/>
  <c r="D1984" i="3"/>
  <c r="D1968" i="3"/>
  <c r="D1953" i="3"/>
  <c r="D1941" i="3"/>
  <c r="D1925" i="3"/>
  <c r="D1910" i="3"/>
  <c r="D1898" i="3"/>
  <c r="D1882" i="3"/>
  <c r="D1868" i="3"/>
  <c r="D1856" i="3"/>
  <c r="D1840" i="3"/>
  <c r="D1825" i="3"/>
  <c r="D1813" i="3"/>
  <c r="D1797" i="3"/>
  <c r="D1782" i="3"/>
  <c r="D1770" i="3"/>
  <c r="D1754" i="3"/>
  <c r="D1740" i="3"/>
  <c r="D1728" i="3"/>
  <c r="D1712" i="3"/>
  <c r="D1697" i="3"/>
  <c r="D1685" i="3"/>
  <c r="D1669" i="3"/>
  <c r="D1654" i="3"/>
  <c r="D1642" i="3"/>
  <c r="D1626" i="3"/>
  <c r="D1612" i="3"/>
  <c r="D1600" i="3"/>
  <c r="D1584" i="3"/>
  <c r="D1569" i="3"/>
  <c r="D1557" i="3"/>
  <c r="D1541" i="3"/>
  <c r="D1526" i="3"/>
  <c r="D1514" i="3"/>
  <c r="D1498" i="3"/>
  <c r="D1484" i="3"/>
  <c r="D1472" i="3"/>
  <c r="D1456" i="3"/>
  <c r="D1441" i="3"/>
  <c r="D1429" i="3"/>
  <c r="D1413" i="3"/>
  <c r="D1398" i="3"/>
  <c r="D1386" i="3"/>
  <c r="D1370" i="3"/>
  <c r="D1356" i="3"/>
  <c r="D1344" i="3"/>
  <c r="D1328" i="3"/>
  <c r="D1313" i="3"/>
  <c r="D1301" i="3"/>
  <c r="D1285" i="3"/>
  <c r="D1274" i="3"/>
  <c r="D1264" i="3"/>
  <c r="D1253" i="3"/>
  <c r="D1242" i="3"/>
  <c r="D1232" i="3"/>
  <c r="D1221" i="3"/>
  <c r="D1210" i="3"/>
  <c r="D1200" i="3"/>
  <c r="D1189" i="3"/>
  <c r="D1178" i="3"/>
  <c r="D1168" i="3"/>
  <c r="D1157" i="3"/>
  <c r="D1146" i="3"/>
  <c r="D1136" i="3"/>
  <c r="D1125" i="3"/>
  <c r="D1114" i="3"/>
  <c r="E2962" i="3"/>
  <c r="E2932" i="3"/>
  <c r="E2909" i="3"/>
  <c r="E2877" i="3"/>
  <c r="E2846" i="3"/>
  <c r="E2824" i="3"/>
  <c r="E2792" i="3"/>
  <c r="E2761" i="3"/>
  <c r="E2738" i="3"/>
  <c r="E2706" i="3"/>
  <c r="E2676" i="3"/>
  <c r="E2653" i="3"/>
  <c r="E2621" i="3"/>
  <c r="E2590" i="3"/>
  <c r="E2568" i="3"/>
  <c r="E2536" i="3"/>
  <c r="E2505" i="3"/>
  <c r="E2482" i="3"/>
  <c r="E2450" i="3"/>
  <c r="E2420" i="3"/>
  <c r="E2397" i="3"/>
  <c r="E2365" i="3"/>
  <c r="E2334" i="3"/>
  <c r="E2312" i="3"/>
  <c r="E2280" i="3"/>
  <c r="E2249" i="3"/>
  <c r="E2226" i="3"/>
  <c r="E2194" i="3"/>
  <c r="E2164" i="3"/>
  <c r="E2141" i="3"/>
  <c r="E2109" i="3"/>
  <c r="E2078" i="3"/>
  <c r="E2056" i="3"/>
  <c r="E2024" i="3"/>
  <c r="E1993" i="3"/>
  <c r="E1970" i="3"/>
  <c r="E1938" i="3"/>
  <c r="E1908" i="3"/>
  <c r="E1885" i="3"/>
  <c r="E1853" i="3"/>
  <c r="E1822" i="3"/>
  <c r="E1800" i="3"/>
  <c r="E1768" i="3"/>
  <c r="E1737" i="3"/>
  <c r="E1714" i="3"/>
  <c r="E1682" i="3"/>
  <c r="E1652" i="3"/>
  <c r="E1629" i="3"/>
  <c r="E1597" i="3"/>
  <c r="E1566" i="3"/>
  <c r="E1544" i="3"/>
  <c r="E1512" i="3"/>
  <c r="E1481" i="3"/>
  <c r="E1458" i="3"/>
  <c r="E1426" i="3"/>
  <c r="E1396" i="3"/>
  <c r="E1373" i="3"/>
  <c r="E1341" i="3"/>
  <c r="E1310" i="3"/>
  <c r="E1288" i="3"/>
  <c r="E1256" i="3"/>
  <c r="E1225" i="3"/>
  <c r="E1202" i="3"/>
  <c r="E1170" i="3"/>
  <c r="E1140" i="3"/>
  <c r="E1117" i="3"/>
  <c r="E1085" i="3"/>
  <c r="E1054" i="3"/>
  <c r="E1032" i="3"/>
  <c r="E1000" i="3"/>
  <c r="E969" i="3"/>
  <c r="E952" i="3"/>
  <c r="E928" i="3"/>
  <c r="E905" i="3"/>
  <c r="E888" i="3"/>
  <c r="E864" i="3"/>
  <c r="E841" i="3"/>
  <c r="E824" i="3"/>
  <c r="E800" i="3"/>
  <c r="E777" i="3"/>
  <c r="E760" i="3"/>
  <c r="E736" i="3"/>
  <c r="E713" i="3"/>
  <c r="E696" i="3"/>
  <c r="E672" i="3"/>
  <c r="E649" i="3"/>
  <c r="E632" i="3"/>
  <c r="E608" i="3"/>
  <c r="E585" i="3"/>
  <c r="E568" i="3"/>
  <c r="E544" i="3"/>
  <c r="E521" i="3"/>
  <c r="E504" i="3"/>
  <c r="E480" i="3"/>
  <c r="E457" i="3"/>
  <c r="E440" i="3"/>
  <c r="E416" i="3"/>
  <c r="E393" i="3"/>
  <c r="E376" i="3"/>
  <c r="E352" i="3"/>
  <c r="E329" i="3"/>
  <c r="E312" i="3"/>
  <c r="E288" i="3"/>
  <c r="E265" i="3"/>
  <c r="E248" i="3"/>
  <c r="E224" i="3"/>
  <c r="E201" i="3"/>
  <c r="E184" i="3"/>
  <c r="E160" i="3"/>
  <c r="E137" i="3"/>
  <c r="E120" i="3"/>
  <c r="E84" i="3"/>
  <c r="D3002" i="3"/>
  <c r="D2988" i="3"/>
  <c r="D2976" i="3"/>
  <c r="D2960" i="3"/>
  <c r="D2945" i="3"/>
  <c r="D2933" i="3"/>
  <c r="D2917" i="3"/>
  <c r="D2902" i="3"/>
  <c r="D2890" i="3"/>
  <c r="D2874" i="3"/>
  <c r="D2860" i="3"/>
  <c r="D2848" i="3"/>
  <c r="D2832" i="3"/>
  <c r="D2817" i="3"/>
  <c r="D2805" i="3"/>
  <c r="D2789" i="3"/>
  <c r="D2774" i="3"/>
  <c r="D2762" i="3"/>
  <c r="D2746" i="3"/>
  <c r="D2732" i="3"/>
  <c r="D2720" i="3"/>
  <c r="D2704" i="3"/>
  <c r="D2689" i="3"/>
  <c r="D2677" i="3"/>
  <c r="D2661" i="3"/>
  <c r="D2646" i="3"/>
  <c r="D2634" i="3"/>
  <c r="D2618" i="3"/>
  <c r="D2604" i="3"/>
  <c r="D2592" i="3"/>
  <c r="D2576" i="3"/>
  <c r="D2561" i="3"/>
  <c r="D2549" i="3"/>
  <c r="D2533" i="3"/>
  <c r="D2518" i="3"/>
  <c r="D2506" i="3"/>
  <c r="D2490" i="3"/>
  <c r="D2476" i="3"/>
  <c r="D2464" i="3"/>
  <c r="D2448" i="3"/>
  <c r="D2433" i="3"/>
  <c r="D2421" i="3"/>
  <c r="D2405" i="3"/>
  <c r="D2390" i="3"/>
  <c r="D2378" i="3"/>
  <c r="D2362" i="3"/>
  <c r="D2348" i="3"/>
  <c r="D2336" i="3"/>
  <c r="D2320" i="3"/>
  <c r="D2305" i="3"/>
  <c r="D2293" i="3"/>
  <c r="D2277" i="3"/>
  <c r="D2262" i="3"/>
  <c r="D2250" i="3"/>
  <c r="D2234" i="3"/>
  <c r="D2220" i="3"/>
  <c r="E2993" i="3"/>
  <c r="E2953" i="3"/>
  <c r="E2930" i="3"/>
  <c r="E2898" i="3"/>
  <c r="E2868" i="3"/>
  <c r="E2845" i="3"/>
  <c r="E2813" i="3"/>
  <c r="E2782" i="3"/>
  <c r="E2760" i="3"/>
  <c r="E2728" i="3"/>
  <c r="E2697" i="3"/>
  <c r="E2674" i="3"/>
  <c r="E2642" i="3"/>
  <c r="E2612" i="3"/>
  <c r="E2589" i="3"/>
  <c r="E2557" i="3"/>
  <c r="E2526" i="3"/>
  <c r="E2504" i="3"/>
  <c r="E2472" i="3"/>
  <c r="E2441" i="3"/>
  <c r="E2418" i="3"/>
  <c r="E2386" i="3"/>
  <c r="E2356" i="3"/>
  <c r="E2333" i="3"/>
  <c r="E2301" i="3"/>
  <c r="E2270" i="3"/>
  <c r="E2248" i="3"/>
  <c r="E2216" i="3"/>
  <c r="E2185" i="3"/>
  <c r="E2162" i="3"/>
  <c r="E2130" i="3"/>
  <c r="E2100" i="3"/>
  <c r="E2077" i="3"/>
  <c r="E2045" i="3"/>
  <c r="E2014" i="3"/>
  <c r="E1992" i="3"/>
  <c r="E1960" i="3"/>
  <c r="E1929" i="3"/>
  <c r="E1906" i="3"/>
  <c r="E1874" i="3"/>
  <c r="E1844" i="3"/>
  <c r="E1821" i="3"/>
  <c r="E1789" i="3"/>
  <c r="E1758" i="3"/>
  <c r="E1736" i="3"/>
  <c r="E1704" i="3"/>
  <c r="E1673" i="3"/>
  <c r="E1650" i="3"/>
  <c r="E1618" i="3"/>
  <c r="E1588" i="3"/>
  <c r="E1565" i="3"/>
  <c r="E1533" i="3"/>
  <c r="E1502" i="3"/>
  <c r="E1480" i="3"/>
  <c r="E1448" i="3"/>
  <c r="E1417" i="3"/>
  <c r="E1394" i="3"/>
  <c r="E1362" i="3"/>
  <c r="E1332" i="3"/>
  <c r="E1309" i="3"/>
  <c r="E1277" i="3"/>
  <c r="E1246" i="3"/>
  <c r="E1224" i="3"/>
  <c r="E1192" i="3"/>
  <c r="E1161" i="3"/>
  <c r="E1138" i="3"/>
  <c r="E1106" i="3"/>
  <c r="E1076" i="3"/>
  <c r="E1053" i="3"/>
  <c r="E1021" i="3"/>
  <c r="E990" i="3"/>
  <c r="E968" i="3"/>
  <c r="E944" i="3"/>
  <c r="E921" i="3"/>
  <c r="E904" i="3"/>
  <c r="E880" i="3"/>
  <c r="E857" i="3"/>
  <c r="E840" i="3"/>
  <c r="E816" i="3"/>
  <c r="E793" i="3"/>
  <c r="E776" i="3"/>
  <c r="E752" i="3"/>
  <c r="E729" i="3"/>
  <c r="E712" i="3"/>
  <c r="E688" i="3"/>
  <c r="E665" i="3"/>
  <c r="E648" i="3"/>
  <c r="E624" i="3"/>
  <c r="E601" i="3"/>
  <c r="E584" i="3"/>
  <c r="E560" i="3"/>
  <c r="E537" i="3"/>
  <c r="E520" i="3"/>
  <c r="E496" i="3"/>
  <c r="E473" i="3"/>
  <c r="E456" i="3"/>
  <c r="E432" i="3"/>
  <c r="E409" i="3"/>
  <c r="E392" i="3"/>
  <c r="E368" i="3"/>
  <c r="E345" i="3"/>
  <c r="E328" i="3"/>
  <c r="E304" i="3"/>
  <c r="E281" i="3"/>
  <c r="E264" i="3"/>
  <c r="E240" i="3"/>
  <c r="E217" i="3"/>
  <c r="E200" i="3"/>
  <c r="E176" i="3"/>
  <c r="E153" i="3"/>
  <c r="E136" i="3"/>
  <c r="E112" i="3"/>
  <c r="D2998" i="3"/>
  <c r="D2986" i="3"/>
  <c r="D2970" i="3"/>
  <c r="D2956" i="3"/>
  <c r="D2944" i="3"/>
  <c r="D2928" i="3"/>
  <c r="D2913" i="3"/>
  <c r="D2901" i="3"/>
  <c r="D2885" i="3"/>
  <c r="D2870" i="3"/>
  <c r="D2858" i="3"/>
  <c r="D2842" i="3"/>
  <c r="D2828" i="3"/>
  <c r="D2816" i="3"/>
  <c r="D2800" i="3"/>
  <c r="D2785" i="3"/>
  <c r="D2773" i="3"/>
  <c r="D2757" i="3"/>
  <c r="D2742" i="3"/>
  <c r="D2730" i="3"/>
  <c r="D2714" i="3"/>
  <c r="D2700" i="3"/>
  <c r="D2688" i="3"/>
  <c r="D2672" i="3"/>
  <c r="D2657" i="3"/>
  <c r="D2645" i="3"/>
  <c r="D2629" i="3"/>
  <c r="D2614" i="3"/>
  <c r="D2602" i="3"/>
  <c r="D2586" i="3"/>
  <c r="D2572" i="3"/>
  <c r="D2560" i="3"/>
  <c r="D2544" i="3"/>
  <c r="D2529" i="3"/>
  <c r="D2517" i="3"/>
  <c r="D2501" i="3"/>
  <c r="D2486" i="3"/>
  <c r="D2474" i="3"/>
  <c r="D2458" i="3"/>
  <c r="D2444" i="3"/>
  <c r="D2432" i="3"/>
  <c r="D2416" i="3"/>
  <c r="D2401" i="3"/>
  <c r="D2389" i="3"/>
  <c r="D2373" i="3"/>
  <c r="D2358" i="3"/>
  <c r="D2346" i="3"/>
  <c r="D2330" i="3"/>
  <c r="D2316" i="3"/>
  <c r="D2304" i="3"/>
  <c r="D2288" i="3"/>
  <c r="D2273" i="3"/>
  <c r="D2261" i="3"/>
  <c r="D2245" i="3"/>
  <c r="D2230" i="3"/>
  <c r="D2218" i="3"/>
  <c r="D2202" i="3"/>
  <c r="D2188" i="3"/>
  <c r="D2176" i="3"/>
  <c r="D2160" i="3"/>
  <c r="D2145" i="3"/>
  <c r="D2133" i="3"/>
  <c r="D2117" i="3"/>
  <c r="D2102" i="3"/>
  <c r="D2090" i="3"/>
  <c r="D2074" i="3"/>
  <c r="D2060" i="3"/>
  <c r="D2048" i="3"/>
  <c r="D2032" i="3"/>
  <c r="D2017" i="3"/>
  <c r="D2005" i="3"/>
  <c r="D1989" i="3"/>
  <c r="D1974" i="3"/>
  <c r="D1962" i="3"/>
  <c r="D1946" i="3"/>
  <c r="D1932" i="3"/>
  <c r="D1920" i="3"/>
  <c r="D1904" i="3"/>
  <c r="D1889" i="3"/>
  <c r="D1877" i="3"/>
  <c r="D1861" i="3"/>
  <c r="D1846" i="3"/>
  <c r="D1834" i="3"/>
  <c r="D1818" i="3"/>
  <c r="D1804" i="3"/>
  <c r="D1792" i="3"/>
  <c r="D1776" i="3"/>
  <c r="D1761" i="3"/>
  <c r="D1749" i="3"/>
  <c r="D1733" i="3"/>
  <c r="D1718" i="3"/>
  <c r="D1706" i="3"/>
  <c r="D1690" i="3"/>
  <c r="D1676" i="3"/>
  <c r="D1664" i="3"/>
  <c r="D1648" i="3"/>
  <c r="D1633" i="3"/>
  <c r="D1621" i="3"/>
  <c r="D1605" i="3"/>
  <c r="D1590" i="3"/>
  <c r="D1578" i="3"/>
  <c r="D1562" i="3"/>
  <c r="D1548" i="3"/>
  <c r="D1536" i="3"/>
  <c r="D1520" i="3"/>
  <c r="D1505" i="3"/>
  <c r="D1493" i="3"/>
  <c r="D1477" i="3"/>
  <c r="D1462" i="3"/>
  <c r="D1450" i="3"/>
  <c r="D1434" i="3"/>
  <c r="D1420" i="3"/>
  <c r="D1408" i="3"/>
  <c r="D1392" i="3"/>
  <c r="D1377" i="3"/>
  <c r="D1365" i="3"/>
  <c r="D1349" i="3"/>
  <c r="D1334" i="3"/>
  <c r="D1322" i="3"/>
  <c r="D1306" i="3"/>
  <c r="D1292" i="3"/>
  <c r="D1280" i="3"/>
  <c r="D1269" i="3"/>
  <c r="D1258" i="3"/>
  <c r="D1248" i="3"/>
  <c r="D1237" i="3"/>
  <c r="D1226" i="3"/>
  <c r="D1216" i="3"/>
  <c r="D1205" i="3"/>
  <c r="D1194" i="3"/>
  <c r="D1184" i="3"/>
  <c r="D1173" i="3"/>
  <c r="D1162" i="3"/>
  <c r="D1152" i="3"/>
  <c r="D1141" i="3"/>
  <c r="D1130" i="3"/>
  <c r="D1120" i="3"/>
  <c r="D1109" i="3"/>
  <c r="D1098" i="3"/>
  <c r="D1088" i="3"/>
  <c r="D1077" i="3"/>
  <c r="D1066" i="3"/>
  <c r="D1056" i="3"/>
  <c r="D1045" i="3"/>
  <c r="D1034" i="3"/>
  <c r="D1024" i="3"/>
  <c r="D1013" i="3"/>
  <c r="D1004" i="3"/>
  <c r="D996" i="3"/>
  <c r="D988" i="3"/>
  <c r="D980" i="3"/>
  <c r="D972" i="3"/>
  <c r="D964" i="3"/>
  <c r="D956" i="3"/>
  <c r="D948" i="3"/>
  <c r="D940" i="3"/>
  <c r="D932" i="3"/>
  <c r="D924" i="3"/>
  <c r="D916" i="3"/>
  <c r="D908" i="3"/>
  <c r="D900" i="3"/>
  <c r="D892" i="3"/>
  <c r="D884" i="3"/>
  <c r="D876" i="3"/>
  <c r="D868" i="3"/>
  <c r="D860" i="3"/>
  <c r="D852" i="3"/>
  <c r="D844" i="3"/>
  <c r="D836" i="3"/>
  <c r="D828" i="3"/>
  <c r="D820" i="3"/>
  <c r="D812" i="3"/>
  <c r="D804" i="3"/>
  <c r="D796" i="3"/>
  <c r="D788" i="3"/>
  <c r="D780" i="3"/>
  <c r="D772" i="3"/>
  <c r="D764" i="3"/>
  <c r="D756" i="3"/>
  <c r="D748" i="3"/>
  <c r="D740" i="3"/>
  <c r="D732" i="3"/>
  <c r="D724" i="3"/>
  <c r="D716" i="3"/>
  <c r="D708" i="3"/>
  <c r="D700" i="3"/>
  <c r="D692" i="3"/>
  <c r="D684" i="3"/>
  <c r="D676" i="3"/>
  <c r="D668" i="3"/>
  <c r="D660" i="3"/>
  <c r="D652" i="3"/>
  <c r="D644" i="3"/>
  <c r="D636" i="3"/>
  <c r="D628" i="3"/>
  <c r="D620" i="3"/>
  <c r="D612" i="3"/>
  <c r="D604" i="3"/>
  <c r="D596" i="3"/>
  <c r="D588" i="3"/>
  <c r="D580" i="3"/>
  <c r="D572" i="3"/>
  <c r="D564" i="3"/>
  <c r="D556" i="3"/>
  <c r="D548" i="3"/>
  <c r="D540" i="3"/>
  <c r="D532" i="3"/>
  <c r="D524" i="3"/>
  <c r="D516" i="3"/>
  <c r="D508" i="3"/>
  <c r="D500" i="3"/>
  <c r="D492" i="3"/>
  <c r="D484" i="3"/>
  <c r="D476" i="3"/>
  <c r="D468" i="3"/>
  <c r="D460" i="3"/>
  <c r="D452" i="3"/>
  <c r="D444" i="3"/>
  <c r="D436" i="3"/>
  <c r="D428" i="3"/>
  <c r="D420" i="3"/>
  <c r="D412" i="3"/>
  <c r="D404" i="3"/>
  <c r="D396" i="3"/>
  <c r="D388" i="3"/>
  <c r="D380" i="3"/>
  <c r="D372" i="3"/>
  <c r="D364" i="3"/>
  <c r="D356" i="3"/>
  <c r="D348" i="3"/>
  <c r="D340" i="3"/>
  <c r="D332" i="3"/>
  <c r="D324" i="3"/>
  <c r="D316" i="3"/>
  <c r="D308" i="3"/>
  <c r="D300" i="3"/>
  <c r="D292" i="3"/>
  <c r="D284" i="3"/>
  <c r="D276" i="3"/>
  <c r="D268" i="3"/>
  <c r="D260" i="3"/>
  <c r="D252" i="3"/>
  <c r="D244" i="3"/>
  <c r="D236" i="3"/>
  <c r="D228" i="3"/>
  <c r="D220" i="3"/>
  <c r="D212" i="3"/>
  <c r="D204" i="3"/>
  <c r="D196" i="3"/>
  <c r="D188" i="3"/>
  <c r="D180" i="3"/>
  <c r="D172" i="3"/>
  <c r="D164" i="3"/>
  <c r="D156" i="3"/>
  <c r="D148" i="3"/>
  <c r="D140" i="3"/>
  <c r="D132" i="3"/>
  <c r="D124" i="3"/>
  <c r="D116" i="3"/>
  <c r="D92" i="3"/>
  <c r="D84" i="3"/>
  <c r="C3003" i="3"/>
  <c r="C2995" i="3"/>
  <c r="C2987" i="3"/>
  <c r="C2979" i="3"/>
  <c r="C2971" i="3"/>
  <c r="C2963" i="3"/>
  <c r="C2955" i="3"/>
  <c r="C2947" i="3"/>
  <c r="C2939" i="3"/>
  <c r="C2931" i="3"/>
  <c r="C2923" i="3"/>
  <c r="C2915" i="3"/>
  <c r="C2907" i="3"/>
  <c r="C2899" i="3"/>
  <c r="C2891" i="3"/>
  <c r="C2883" i="3"/>
  <c r="C2875" i="3"/>
  <c r="C2867" i="3"/>
  <c r="C2859" i="3"/>
  <c r="C2851" i="3"/>
  <c r="C2843" i="3"/>
  <c r="C2835" i="3"/>
  <c r="C2827" i="3"/>
  <c r="C2819" i="3"/>
  <c r="C2811" i="3"/>
  <c r="C2803" i="3"/>
  <c r="C2795" i="3"/>
  <c r="C2787" i="3"/>
  <c r="C2779" i="3"/>
  <c r="C2771" i="3"/>
  <c r="C2763" i="3"/>
  <c r="C2755" i="3"/>
  <c r="C2747" i="3"/>
  <c r="C2739" i="3"/>
  <c r="C2731" i="3"/>
  <c r="C2723" i="3"/>
  <c r="C2715" i="3"/>
  <c r="C2707" i="3"/>
  <c r="C2699" i="3"/>
  <c r="C2691" i="3"/>
  <c r="C2683" i="3"/>
  <c r="C2675" i="3"/>
  <c r="C2667" i="3"/>
  <c r="C2659" i="3"/>
  <c r="C2651" i="3"/>
  <c r="C2643" i="3"/>
  <c r="C2635" i="3"/>
  <c r="C2627" i="3"/>
  <c r="C2619" i="3"/>
  <c r="C2611" i="3"/>
  <c r="C2603" i="3"/>
  <c r="C2595" i="3"/>
  <c r="C2587" i="3"/>
  <c r="C2579" i="3"/>
  <c r="C2571" i="3"/>
  <c r="C2563" i="3"/>
  <c r="C2555" i="3"/>
  <c r="C2547" i="3"/>
  <c r="C2539" i="3"/>
  <c r="C2531" i="3"/>
  <c r="C2523" i="3"/>
  <c r="C2515" i="3"/>
  <c r="C2507" i="3"/>
  <c r="C2499" i="3"/>
  <c r="C2491" i="3"/>
  <c r="C2483" i="3"/>
  <c r="C2475" i="3"/>
  <c r="C2467" i="3"/>
  <c r="C2459" i="3"/>
  <c r="C2451" i="3"/>
  <c r="C2443" i="3"/>
  <c r="C2435" i="3"/>
  <c r="C2427" i="3"/>
  <c r="C2419" i="3"/>
  <c r="C2411" i="3"/>
  <c r="C2403" i="3"/>
  <c r="C2395" i="3"/>
  <c r="C2387" i="3"/>
  <c r="C2379" i="3"/>
  <c r="C2371" i="3"/>
  <c r="C2363" i="3"/>
  <c r="C2355" i="3"/>
  <c r="C2347" i="3"/>
  <c r="C2339" i="3"/>
  <c r="C2331" i="3"/>
  <c r="C2323" i="3"/>
  <c r="C2315" i="3"/>
  <c r="C2307" i="3"/>
  <c r="C2299" i="3"/>
  <c r="C2291" i="3"/>
  <c r="C2283" i="3"/>
  <c r="C2275" i="3"/>
  <c r="C2267" i="3"/>
  <c r="C2259" i="3"/>
  <c r="C2251" i="3"/>
  <c r="C2243" i="3"/>
  <c r="C2235" i="3"/>
  <c r="C2227" i="3"/>
  <c r="C2219" i="3"/>
  <c r="C2211" i="3"/>
  <c r="C2203" i="3"/>
  <c r="C2195" i="3"/>
  <c r="C2187" i="3"/>
  <c r="C2179" i="3"/>
  <c r="C2171" i="3"/>
  <c r="C2163" i="3"/>
  <c r="C2155" i="3"/>
  <c r="C2147" i="3"/>
  <c r="C2139" i="3"/>
  <c r="C2131" i="3"/>
  <c r="C2123" i="3"/>
  <c r="C2115" i="3"/>
  <c r="C2107" i="3"/>
  <c r="C2099" i="3"/>
  <c r="C2091" i="3"/>
  <c r="C2083" i="3"/>
  <c r="C2075" i="3"/>
  <c r="C2067" i="3"/>
  <c r="C2059" i="3"/>
  <c r="C2051" i="3"/>
  <c r="C2044" i="3"/>
  <c r="C2039" i="3"/>
  <c r="C2034" i="3"/>
  <c r="C2028" i="3"/>
  <c r="C2023" i="3"/>
  <c r="C2018" i="3"/>
  <c r="C2012" i="3"/>
  <c r="C2007" i="3"/>
  <c r="C2002" i="3"/>
  <c r="C1996" i="3"/>
  <c r="C1991" i="3"/>
  <c r="C1986" i="3"/>
  <c r="C1980" i="3"/>
  <c r="C1975" i="3"/>
  <c r="C1970" i="3"/>
  <c r="C1964" i="3"/>
  <c r="C1959" i="3"/>
  <c r="C1954" i="3"/>
  <c r="C1948" i="3"/>
  <c r="C1943" i="3"/>
  <c r="C1938" i="3"/>
  <c r="C1932" i="3"/>
  <c r="C1927" i="3"/>
  <c r="C1922" i="3"/>
  <c r="C1916" i="3"/>
  <c r="C1911" i="3"/>
  <c r="C1906" i="3"/>
  <c r="C1900" i="3"/>
  <c r="C1895" i="3"/>
  <c r="C1890" i="3"/>
  <c r="C1884" i="3"/>
  <c r="C1879" i="3"/>
  <c r="C1874" i="3"/>
  <c r="C1868" i="3"/>
  <c r="C1863" i="3"/>
  <c r="C1858" i="3"/>
  <c r="C1852" i="3"/>
  <c r="C1847" i="3"/>
  <c r="C1842" i="3"/>
  <c r="C1836" i="3"/>
  <c r="C1831" i="3"/>
  <c r="C1826" i="3"/>
  <c r="C1820" i="3"/>
  <c r="C1815" i="3"/>
  <c r="C1810" i="3"/>
  <c r="C1804" i="3"/>
  <c r="C1799" i="3"/>
  <c r="C1794" i="3"/>
  <c r="C1788" i="3"/>
  <c r="C1783" i="3"/>
  <c r="C1778" i="3"/>
  <c r="C1772" i="3"/>
  <c r="C1767" i="3"/>
  <c r="C1762" i="3"/>
  <c r="C1756" i="3"/>
  <c r="C1751" i="3"/>
  <c r="C1746" i="3"/>
  <c r="C1740" i="3"/>
  <c r="C1735" i="3"/>
  <c r="C1730" i="3"/>
  <c r="C1724" i="3"/>
  <c r="C1719" i="3"/>
  <c r="C1714" i="3"/>
  <c r="C1708" i="3"/>
  <c r="C1703" i="3"/>
  <c r="C1698" i="3"/>
  <c r="C1692" i="3"/>
  <c r="C1687" i="3"/>
  <c r="C1682" i="3"/>
  <c r="C1676" i="3"/>
  <c r="C1671" i="3"/>
  <c r="C1666" i="3"/>
  <c r="C1660" i="3"/>
  <c r="C1655" i="3"/>
  <c r="C1650" i="3"/>
  <c r="C1644" i="3"/>
  <c r="C1639" i="3"/>
  <c r="C1634" i="3"/>
  <c r="C1628" i="3"/>
  <c r="C1623" i="3"/>
  <c r="C1618" i="3"/>
  <c r="C1612" i="3"/>
  <c r="C1607" i="3"/>
  <c r="C1602" i="3"/>
  <c r="C1596" i="3"/>
  <c r="C1591" i="3"/>
  <c r="C1586" i="3"/>
  <c r="C1580" i="3"/>
  <c r="C1575" i="3"/>
  <c r="C1570" i="3"/>
  <c r="C1564" i="3"/>
  <c r="C1559" i="3"/>
  <c r="C1554" i="3"/>
  <c r="C1548" i="3"/>
  <c r="C1543" i="3"/>
  <c r="C1538" i="3"/>
  <c r="C1532" i="3"/>
  <c r="C1527" i="3"/>
  <c r="C1522" i="3"/>
  <c r="C1516" i="3"/>
  <c r="C1511" i="3"/>
  <c r="C1506" i="3"/>
  <c r="C1500" i="3"/>
  <c r="C1495" i="3"/>
  <c r="C1490" i="3"/>
  <c r="C1484" i="3"/>
  <c r="C1479" i="3"/>
  <c r="C1474" i="3"/>
  <c r="C1468" i="3"/>
  <c r="C1464" i="3"/>
  <c r="C1460" i="3"/>
  <c r="C1456" i="3"/>
  <c r="C1452" i="3"/>
  <c r="C1448" i="3"/>
  <c r="C1444" i="3"/>
  <c r="C1440" i="3"/>
  <c r="C1436" i="3"/>
  <c r="C1432" i="3"/>
  <c r="C1428" i="3"/>
  <c r="C1424" i="3"/>
  <c r="C1420" i="3"/>
  <c r="C1416" i="3"/>
  <c r="C1412" i="3"/>
  <c r="C1408" i="3"/>
  <c r="C1404" i="3"/>
  <c r="C1400"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E2920" i="3"/>
  <c r="E2804" i="3"/>
  <c r="E2696" i="3"/>
  <c r="E2578" i="3"/>
  <c r="E2462" i="3"/>
  <c r="E2354" i="3"/>
  <c r="E2237" i="3"/>
  <c r="E2121" i="3"/>
  <c r="E2013" i="3"/>
  <c r="E1896" i="3"/>
  <c r="E1780" i="3"/>
  <c r="E1672" i="3"/>
  <c r="E1554" i="3"/>
  <c r="E1438" i="3"/>
  <c r="E1330" i="3"/>
  <c r="E1213" i="3"/>
  <c r="E1097" i="3"/>
  <c r="E989" i="3"/>
  <c r="E896" i="3"/>
  <c r="E809" i="3"/>
  <c r="E728" i="3"/>
  <c r="E640" i="3"/>
  <c r="E553" i="3"/>
  <c r="E472" i="3"/>
  <c r="E384" i="3"/>
  <c r="E297" i="3"/>
  <c r="E216" i="3"/>
  <c r="E128" i="3"/>
  <c r="D2997" i="3"/>
  <c r="D2938" i="3"/>
  <c r="D2881" i="3"/>
  <c r="D2826" i="3"/>
  <c r="D2768" i="3"/>
  <c r="D2710" i="3"/>
  <c r="D2656" i="3"/>
  <c r="D2597" i="3"/>
  <c r="D2540" i="3"/>
  <c r="D2485" i="3"/>
  <c r="D2426" i="3"/>
  <c r="D2369" i="3"/>
  <c r="D2314" i="3"/>
  <c r="D2256" i="3"/>
  <c r="D2208" i="3"/>
  <c r="D2177" i="3"/>
  <c r="D2149" i="3"/>
  <c r="D2122" i="3"/>
  <c r="D2092" i="3"/>
  <c r="D2064" i="3"/>
  <c r="D2037" i="3"/>
  <c r="D2006" i="3"/>
  <c r="D1978" i="3"/>
  <c r="D1952" i="3"/>
  <c r="D1921" i="3"/>
  <c r="D1893" i="3"/>
  <c r="D1866" i="3"/>
  <c r="D1836" i="3"/>
  <c r="D1808" i="3"/>
  <c r="D1781" i="3"/>
  <c r="D1750" i="3"/>
  <c r="D1722" i="3"/>
  <c r="D1696" i="3"/>
  <c r="D1665" i="3"/>
  <c r="D1637" i="3"/>
  <c r="D1610" i="3"/>
  <c r="D1580" i="3"/>
  <c r="D1552" i="3"/>
  <c r="D1525" i="3"/>
  <c r="D1494" i="3"/>
  <c r="D1466" i="3"/>
  <c r="D1440" i="3"/>
  <c r="D1409" i="3"/>
  <c r="D1381" i="3"/>
  <c r="D1354" i="3"/>
  <c r="D1324" i="3"/>
  <c r="D1296" i="3"/>
  <c r="D1270" i="3"/>
  <c r="D1249" i="3"/>
  <c r="D1228" i="3"/>
  <c r="D1206" i="3"/>
  <c r="D1185" i="3"/>
  <c r="D1164" i="3"/>
  <c r="D1142" i="3"/>
  <c r="D1121" i="3"/>
  <c r="D1104" i="3"/>
  <c r="D1089" i="3"/>
  <c r="D1073" i="3"/>
  <c r="D1061" i="3"/>
  <c r="D1046" i="3"/>
  <c r="D1030" i="3"/>
  <c r="D1018" i="3"/>
  <c r="D1005" i="3"/>
  <c r="D993" i="3"/>
  <c r="D984" i="3"/>
  <c r="D973" i="3"/>
  <c r="D961" i="3"/>
  <c r="D952" i="3"/>
  <c r="D941" i="3"/>
  <c r="D929" i="3"/>
  <c r="D920" i="3"/>
  <c r="D909" i="3"/>
  <c r="D897" i="3"/>
  <c r="D888" i="3"/>
  <c r="D877" i="3"/>
  <c r="D865" i="3"/>
  <c r="D856" i="3"/>
  <c r="D845" i="3"/>
  <c r="D833" i="3"/>
  <c r="D824" i="3"/>
  <c r="D813" i="3"/>
  <c r="D801" i="3"/>
  <c r="D792" i="3"/>
  <c r="D781" i="3"/>
  <c r="D769" i="3"/>
  <c r="D760" i="3"/>
  <c r="D749" i="3"/>
  <c r="D737" i="3"/>
  <c r="D728" i="3"/>
  <c r="D717" i="3"/>
  <c r="D705" i="3"/>
  <c r="D696" i="3"/>
  <c r="D685" i="3"/>
  <c r="D673" i="3"/>
  <c r="D664" i="3"/>
  <c r="D653" i="3"/>
  <c r="D641" i="3"/>
  <c r="D632" i="3"/>
  <c r="D621" i="3"/>
  <c r="D609" i="3"/>
  <c r="D600" i="3"/>
  <c r="D589" i="3"/>
  <c r="D577" i="3"/>
  <c r="D568" i="3"/>
  <c r="D557" i="3"/>
  <c r="D545" i="3"/>
  <c r="D536" i="3"/>
  <c r="D525" i="3"/>
  <c r="D513" i="3"/>
  <c r="D504" i="3"/>
  <c r="D493" i="3"/>
  <c r="D481" i="3"/>
  <c r="D472" i="3"/>
  <c r="D461" i="3"/>
  <c r="D449" i="3"/>
  <c r="D440" i="3"/>
  <c r="D429" i="3"/>
  <c r="D417" i="3"/>
  <c r="D408" i="3"/>
  <c r="D397" i="3"/>
  <c r="D385" i="3"/>
  <c r="D376" i="3"/>
  <c r="D365" i="3"/>
  <c r="D353" i="3"/>
  <c r="D344" i="3"/>
  <c r="D333" i="3"/>
  <c r="D321" i="3"/>
  <c r="D312" i="3"/>
  <c r="D301" i="3"/>
  <c r="D289" i="3"/>
  <c r="D280" i="3"/>
  <c r="D269" i="3"/>
  <c r="D257" i="3"/>
  <c r="D248" i="3"/>
  <c r="D237" i="3"/>
  <c r="D225" i="3"/>
  <c r="D216" i="3"/>
  <c r="D205" i="3"/>
  <c r="D193" i="3"/>
  <c r="D184" i="3"/>
  <c r="D173" i="3"/>
  <c r="D161" i="3"/>
  <c r="D152" i="3"/>
  <c r="D141" i="3"/>
  <c r="D129" i="3"/>
  <c r="D120" i="3"/>
  <c r="D77" i="3"/>
  <c r="C2992" i="3"/>
  <c r="C2983" i="3"/>
  <c r="C2972" i="3"/>
  <c r="C2960" i="3"/>
  <c r="C2951" i="3"/>
  <c r="C2940" i="3"/>
  <c r="C2928" i="3"/>
  <c r="C2919" i="3"/>
  <c r="C2908" i="3"/>
  <c r="C2896" i="3"/>
  <c r="C2887" i="3"/>
  <c r="C2876" i="3"/>
  <c r="C2864" i="3"/>
  <c r="C2855" i="3"/>
  <c r="C2844" i="3"/>
  <c r="C2832" i="3"/>
  <c r="C2823" i="3"/>
  <c r="C2812" i="3"/>
  <c r="C2800" i="3"/>
  <c r="C2791" i="3"/>
  <c r="C2780" i="3"/>
  <c r="C2768" i="3"/>
  <c r="C2759" i="3"/>
  <c r="C2748" i="3"/>
  <c r="C2736" i="3"/>
  <c r="C2727" i="3"/>
  <c r="C2716" i="3"/>
  <c r="C2704" i="3"/>
  <c r="C2695" i="3"/>
  <c r="C2684" i="3"/>
  <c r="C2672" i="3"/>
  <c r="C2663" i="3"/>
  <c r="C2652" i="3"/>
  <c r="C2640" i="3"/>
  <c r="C2631" i="3"/>
  <c r="C2620" i="3"/>
  <c r="C2608" i="3"/>
  <c r="C2599" i="3"/>
  <c r="C2588" i="3"/>
  <c r="C2576" i="3"/>
  <c r="C2567" i="3"/>
  <c r="C2556" i="3"/>
  <c r="C2544" i="3"/>
  <c r="C2535" i="3"/>
  <c r="C2524" i="3"/>
  <c r="C2512" i="3"/>
  <c r="C2503" i="3"/>
  <c r="C2492" i="3"/>
  <c r="C2480" i="3"/>
  <c r="C2471" i="3"/>
  <c r="C2460" i="3"/>
  <c r="C2448" i="3"/>
  <c r="C2439" i="3"/>
  <c r="C2428" i="3"/>
  <c r="C2416" i="3"/>
  <c r="C2407" i="3"/>
  <c r="C2396" i="3"/>
  <c r="C2384" i="3"/>
  <c r="C2375" i="3"/>
  <c r="C2364" i="3"/>
  <c r="C2352" i="3"/>
  <c r="C2343" i="3"/>
  <c r="C2332" i="3"/>
  <c r="C2320" i="3"/>
  <c r="C2311" i="3"/>
  <c r="C2300" i="3"/>
  <c r="C2288" i="3"/>
  <c r="C2279" i="3"/>
  <c r="C2268" i="3"/>
  <c r="C2256" i="3"/>
  <c r="C2247" i="3"/>
  <c r="C2236" i="3"/>
  <c r="C2224" i="3"/>
  <c r="C2215" i="3"/>
  <c r="C2204" i="3"/>
  <c r="C2192" i="3"/>
  <c r="C2183" i="3"/>
  <c r="C2172" i="3"/>
  <c r="C2160" i="3"/>
  <c r="C2151" i="3"/>
  <c r="C2140" i="3"/>
  <c r="C2128" i="3"/>
  <c r="C2119" i="3"/>
  <c r="C2108" i="3"/>
  <c r="C2096" i="3"/>
  <c r="C2087" i="3"/>
  <c r="C2076" i="3"/>
  <c r="C2064" i="3"/>
  <c r="C2055" i="3"/>
  <c r="C2046" i="3"/>
  <c r="C2038" i="3"/>
  <c r="C2031" i="3"/>
  <c r="C2024" i="3"/>
  <c r="C2016" i="3"/>
  <c r="C2010" i="3"/>
  <c r="C2003" i="3"/>
  <c r="C1995" i="3"/>
  <c r="C1988" i="3"/>
  <c r="C1982" i="3"/>
  <c r="C1974" i="3"/>
  <c r="C1967" i="3"/>
  <c r="C1960" i="3"/>
  <c r="C1952" i="3"/>
  <c r="C1946" i="3"/>
  <c r="C1939" i="3"/>
  <c r="C1931" i="3"/>
  <c r="C1924" i="3"/>
  <c r="C1918" i="3"/>
  <c r="C1910" i="3"/>
  <c r="C1903" i="3"/>
  <c r="C1896" i="3"/>
  <c r="C1888" i="3"/>
  <c r="C1882" i="3"/>
  <c r="C1875" i="3"/>
  <c r="C1867" i="3"/>
  <c r="C1860" i="3"/>
  <c r="C1854" i="3"/>
  <c r="C1846" i="3"/>
  <c r="C1839" i="3"/>
  <c r="C1832" i="3"/>
  <c r="C1824" i="3"/>
  <c r="C1818" i="3"/>
  <c r="C1811" i="3"/>
  <c r="C1803" i="3"/>
  <c r="C1796" i="3"/>
  <c r="C1790" i="3"/>
  <c r="C1782" i="3"/>
  <c r="C1775" i="3"/>
  <c r="C1768" i="3"/>
  <c r="C1760" i="3"/>
  <c r="C1754" i="3"/>
  <c r="C1747" i="3"/>
  <c r="C1739" i="3"/>
  <c r="C1732" i="3"/>
  <c r="C1726" i="3"/>
  <c r="C1718" i="3"/>
  <c r="C1711" i="3"/>
  <c r="C1704" i="3"/>
  <c r="C1696" i="3"/>
  <c r="C1690" i="3"/>
  <c r="C1683" i="3"/>
  <c r="C1675" i="3"/>
  <c r="C1668" i="3"/>
  <c r="C1662" i="3"/>
  <c r="C1654" i="3"/>
  <c r="C1647" i="3"/>
  <c r="C1640" i="3"/>
  <c r="C1632" i="3"/>
  <c r="C1626" i="3"/>
  <c r="C1619" i="3"/>
  <c r="C1611" i="3"/>
  <c r="C1604" i="3"/>
  <c r="C1598" i="3"/>
  <c r="C1590" i="3"/>
  <c r="C1583" i="3"/>
  <c r="C1576" i="3"/>
  <c r="C1568" i="3"/>
  <c r="C1562" i="3"/>
  <c r="C1555" i="3"/>
  <c r="C1547" i="3"/>
  <c r="C1540" i="3"/>
  <c r="C1534" i="3"/>
  <c r="C1526" i="3"/>
  <c r="C1519" i="3"/>
  <c r="C1512" i="3"/>
  <c r="C1504" i="3"/>
  <c r="C1498" i="3"/>
  <c r="C1491" i="3"/>
  <c r="C1483" i="3"/>
  <c r="C1476" i="3"/>
  <c r="C1470" i="3"/>
  <c r="C1463" i="3"/>
  <c r="C1458" i="3"/>
  <c r="C1453" i="3"/>
  <c r="C1447" i="3"/>
  <c r="C1442" i="3"/>
  <c r="C1437" i="3"/>
  <c r="C1431" i="3"/>
  <c r="C1426" i="3"/>
  <c r="C1421" i="3"/>
  <c r="C1415" i="3"/>
  <c r="C1410" i="3"/>
  <c r="C1405" i="3"/>
  <c r="C1399" i="3"/>
  <c r="C1394" i="3"/>
  <c r="C1389" i="3"/>
  <c r="C1383" i="3"/>
  <c r="C1378" i="3"/>
  <c r="C1373" i="3"/>
  <c r="C1367" i="3"/>
  <c r="C1362" i="3"/>
  <c r="C1357" i="3"/>
  <c r="C1351" i="3"/>
  <c r="C1346" i="3"/>
  <c r="C1341" i="3"/>
  <c r="C1335" i="3"/>
  <c r="C1330" i="3"/>
  <c r="C1325" i="3"/>
  <c r="C1319" i="3"/>
  <c r="C1314" i="3"/>
  <c r="C1309" i="3"/>
  <c r="C1303" i="3"/>
  <c r="C1298" i="3"/>
  <c r="C1293" i="3"/>
  <c r="C1287" i="3"/>
  <c r="C1282" i="3"/>
  <c r="C1277" i="3"/>
  <c r="C1271" i="3"/>
  <c r="C1266" i="3"/>
  <c r="C1261" i="3"/>
  <c r="C1255" i="3"/>
  <c r="C1250" i="3"/>
  <c r="C1245" i="3"/>
  <c r="C1239"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C86" i="3"/>
  <c r="C78" i="3"/>
  <c r="C285" i="3"/>
  <c r="C265" i="3"/>
  <c r="C257" i="3"/>
  <c r="C249" i="3"/>
  <c r="C241" i="3"/>
  <c r="C233" i="3"/>
  <c r="C225" i="3"/>
  <c r="C217" i="3"/>
  <c r="C209" i="3"/>
  <c r="C201" i="3"/>
  <c r="C193" i="3"/>
  <c r="C185" i="3"/>
  <c r="C177" i="3"/>
  <c r="C169" i="3"/>
  <c r="C161" i="3"/>
  <c r="C153" i="3"/>
  <c r="C149" i="3"/>
  <c r="C141" i="3"/>
  <c r="C133" i="3"/>
  <c r="C125" i="3"/>
  <c r="C117" i="3"/>
  <c r="C93" i="3"/>
  <c r="C85" i="3"/>
  <c r="C77" i="3"/>
  <c r="E2952" i="3"/>
  <c r="E2834" i="3"/>
  <c r="E2610" i="3"/>
  <c r="E2493" i="3"/>
  <c r="E2377" i="3"/>
  <c r="E2269" i="3"/>
  <c r="E2152" i="3"/>
  <c r="E2036" i="3"/>
  <c r="E1928" i="3"/>
  <c r="E1810" i="3"/>
  <c r="E1694" i="3"/>
  <c r="E1586" i="3"/>
  <c r="E1469" i="3"/>
  <c r="E1353" i="3"/>
  <c r="E1245" i="3"/>
  <c r="E1128" i="3"/>
  <c r="E1012" i="3"/>
  <c r="E920" i="3"/>
  <c r="E832" i="3"/>
  <c r="E745" i="3"/>
  <c r="E664" i="3"/>
  <c r="E576" i="3"/>
  <c r="E489" i="3"/>
  <c r="E408" i="3"/>
  <c r="E320" i="3"/>
  <c r="E233" i="3"/>
  <c r="E152" i="3"/>
  <c r="E8" i="3"/>
  <c r="E9" i="3" s="1"/>
  <c r="D2954" i="3"/>
  <c r="D2838" i="3"/>
  <c r="D2725" i="3"/>
  <c r="D2668" i="3"/>
  <c r="D2613" i="3"/>
  <c r="D2497" i="3"/>
  <c r="D2384" i="3"/>
  <c r="D2326" i="3"/>
  <c r="D2213" i="3"/>
  <c r="D2156" i="3"/>
  <c r="D2101" i="3"/>
  <c r="D2042" i="3"/>
  <c r="D1985" i="3"/>
  <c r="D1930" i="3"/>
  <c r="D1872" i="3"/>
  <c r="D1814" i="3"/>
  <c r="D1760" i="3"/>
  <c r="D1701" i="3"/>
  <c r="D1644" i="3"/>
  <c r="D1589" i="3"/>
  <c r="D1530" i="3"/>
  <c r="D1473" i="3"/>
  <c r="D1418" i="3"/>
  <c r="D1360" i="3"/>
  <c r="D1302" i="3"/>
  <c r="D1254" i="3"/>
  <c r="D1212" i="3"/>
  <c r="D1169" i="3"/>
  <c r="D1126" i="3"/>
  <c r="D1093" i="3"/>
  <c r="D1062" i="3"/>
  <c r="D1036" i="3"/>
  <c r="D1008" i="3"/>
  <c r="D997" i="3"/>
  <c r="D976" i="3"/>
  <c r="D953" i="3"/>
  <c r="D933" i="3"/>
  <c r="D901" i="3"/>
  <c r="D880" i="3"/>
  <c r="D857" i="3"/>
  <c r="D837" i="3"/>
  <c r="D816" i="3"/>
  <c r="D793" i="3"/>
  <c r="D761" i="3"/>
  <c r="D729" i="3"/>
  <c r="D697" i="3"/>
  <c r="D665" i="3"/>
  <c r="D633" i="3"/>
  <c r="D601" i="3"/>
  <c r="D569" i="3"/>
  <c r="D537" i="3"/>
  <c r="D505" i="3"/>
  <c r="D473" i="3"/>
  <c r="D441" i="3"/>
  <c r="D409" i="3"/>
  <c r="D377" i="3"/>
  <c r="D345" i="3"/>
  <c r="D313" i="3"/>
  <c r="D281" i="3"/>
  <c r="D249" i="3"/>
  <c r="D217" i="3"/>
  <c r="D185" i="3"/>
  <c r="D153" i="3"/>
  <c r="D121" i="3"/>
  <c r="C2996" i="3"/>
  <c r="C2975" i="3"/>
  <c r="C2943" i="3"/>
  <c r="C2911" i="3"/>
  <c r="C2868" i="3"/>
  <c r="C2824" i="3"/>
  <c r="C2792" i="3"/>
  <c r="C2760" i="3"/>
  <c r="C2728" i="3"/>
  <c r="C2696" i="3"/>
  <c r="C2664" i="3"/>
  <c r="C2632" i="3"/>
  <c r="C2600" i="3"/>
  <c r="C2568" i="3"/>
  <c r="C2536" i="3"/>
  <c r="C2504" i="3"/>
  <c r="C2472" i="3"/>
  <c r="C2440" i="3"/>
  <c r="C2408" i="3"/>
  <c r="C2376" i="3"/>
  <c r="C2344" i="3"/>
  <c r="C2324" i="3"/>
  <c r="C2292" i="3"/>
  <c r="C2260" i="3"/>
  <c r="C2228" i="3"/>
  <c r="C2207" i="3"/>
  <c r="C2175" i="3"/>
  <c r="C2143" i="3"/>
  <c r="C2100" i="3"/>
  <c r="C2068" i="3"/>
  <c r="C2040" i="3"/>
  <c r="C2011" i="3"/>
  <c r="C1990" i="3"/>
  <c r="C1968" i="3"/>
  <c r="C1947" i="3"/>
  <c r="C1926" i="3"/>
  <c r="C1904" i="3"/>
  <c r="C1883" i="3"/>
  <c r="C1862" i="3"/>
  <c r="C1840" i="3"/>
  <c r="C1819" i="3"/>
  <c r="C1806" i="3"/>
  <c r="C1784" i="3"/>
  <c r="C1763" i="3"/>
  <c r="C1742" i="3"/>
  <c r="C1720" i="3"/>
  <c r="C1699" i="3"/>
  <c r="C1678" i="3"/>
  <c r="C1648" i="3"/>
  <c r="C1627" i="3"/>
  <c r="C1606" i="3"/>
  <c r="C1584" i="3"/>
  <c r="C1563" i="3"/>
  <c r="C1542" i="3"/>
  <c r="C1520" i="3"/>
  <c r="C1499" i="3"/>
  <c r="C1478" i="3"/>
  <c r="C1459" i="3"/>
  <c r="C1443" i="3"/>
  <c r="C1427" i="3"/>
  <c r="C1411" i="3"/>
  <c r="C1395" i="3"/>
  <c r="C1379" i="3"/>
  <c r="C1363" i="3"/>
  <c r="C1347" i="3"/>
  <c r="C1331" i="3"/>
  <c r="C1315" i="3"/>
  <c r="C1299" i="3"/>
  <c r="C1283" i="3"/>
  <c r="C1267" i="3"/>
  <c r="C1251" i="3"/>
  <c r="C1231" i="3"/>
  <c r="C1219" i="3"/>
  <c r="C1207" i="3"/>
  <c r="C1195" i="3"/>
  <c r="C1183" i="3"/>
  <c r="C1171" i="3"/>
  <c r="C1159" i="3"/>
  <c r="C1147" i="3"/>
  <c r="C1135" i="3"/>
  <c r="C1123" i="3"/>
  <c r="C1111" i="3"/>
  <c r="C1099" i="3"/>
  <c r="C1091" i="3"/>
  <c r="C1079" i="3"/>
  <c r="C1067" i="3"/>
  <c r="C1055" i="3"/>
  <c r="C1043" i="3"/>
  <c r="C1031" i="3"/>
  <c r="C1019" i="3"/>
  <c r="C1007" i="3"/>
  <c r="C995" i="3"/>
  <c r="C983" i="3"/>
  <c r="C971" i="3"/>
  <c r="C959" i="3"/>
  <c r="C947" i="3"/>
  <c r="C935" i="3"/>
  <c r="C923" i="3"/>
  <c r="C911" i="3"/>
  <c r="C899" i="3"/>
  <c r="C887" i="3"/>
  <c r="C875" i="3"/>
  <c r="C863" i="3"/>
  <c r="C851" i="3"/>
  <c r="C839" i="3"/>
  <c r="C827" i="3"/>
  <c r="C815" i="3"/>
  <c r="C799" i="3"/>
  <c r="C787" i="3"/>
  <c r="C775" i="3"/>
  <c r="C767" i="3"/>
  <c r="C755" i="3"/>
  <c r="C739" i="3"/>
  <c r="C727" i="3"/>
  <c r="C715" i="3"/>
  <c r="C703" i="3"/>
  <c r="C691" i="3"/>
  <c r="C679" i="3"/>
  <c r="C667" i="3"/>
  <c r="C655" i="3"/>
  <c r="C643" i="3"/>
  <c r="C631" i="3"/>
  <c r="C619" i="3"/>
  <c r="C607" i="3"/>
  <c r="C595" i="3"/>
  <c r="C583" i="3"/>
  <c r="C571" i="3"/>
  <c r="C559" i="3"/>
  <c r="C547" i="3"/>
  <c r="C535" i="3"/>
  <c r="C523" i="3"/>
  <c r="C511" i="3"/>
  <c r="C499" i="3"/>
  <c r="C487" i="3"/>
  <c r="C471" i="3"/>
  <c r="C459" i="3"/>
  <c r="C447" i="3"/>
  <c r="C435" i="3"/>
  <c r="C423" i="3"/>
  <c r="C411" i="3"/>
  <c r="C399" i="3"/>
  <c r="C387" i="3"/>
  <c r="C375" i="3"/>
  <c r="C363" i="3"/>
  <c r="C351" i="3"/>
  <c r="C339" i="3"/>
  <c r="C327" i="3"/>
  <c r="C315" i="3"/>
  <c r="C303" i="3"/>
  <c r="C291" i="3"/>
  <c r="C279" i="3"/>
  <c r="C271" i="3"/>
  <c r="C259" i="3"/>
  <c r="C247" i="3"/>
  <c r="C239" i="3"/>
  <c r="C231" i="3"/>
  <c r="C223" i="3"/>
  <c r="C215" i="3"/>
  <c r="C207" i="3"/>
  <c r="C199" i="3"/>
  <c r="C191" i="3"/>
  <c r="C183" i="3"/>
  <c r="C175" i="3"/>
  <c r="C167" i="3"/>
  <c r="C159" i="3"/>
  <c r="C151" i="3"/>
  <c r="C147" i="3"/>
  <c r="C139" i="3"/>
  <c r="C131" i="3"/>
  <c r="C123" i="3"/>
  <c r="C115" i="3"/>
  <c r="E2889" i="3"/>
  <c r="E2781" i="3"/>
  <c r="E2664" i="3"/>
  <c r="E2548" i="3"/>
  <c r="E2440" i="3"/>
  <c r="E2322" i="3"/>
  <c r="E2206" i="3"/>
  <c r="E2098" i="3"/>
  <c r="E1981" i="3"/>
  <c r="E1865" i="3"/>
  <c r="E1757" i="3"/>
  <c r="E1640" i="3"/>
  <c r="E1524" i="3"/>
  <c r="E1416" i="3"/>
  <c r="E1298" i="3"/>
  <c r="E1182" i="3"/>
  <c r="E1074" i="3"/>
  <c r="E960" i="3"/>
  <c r="E873" i="3"/>
  <c r="E792" i="3"/>
  <c r="E704" i="3"/>
  <c r="E617" i="3"/>
  <c r="E536" i="3"/>
  <c r="E448" i="3"/>
  <c r="E361" i="3"/>
  <c r="E280" i="3"/>
  <c r="E192" i="3"/>
  <c r="D2981" i="3"/>
  <c r="D2924" i="3"/>
  <c r="D2869" i="3"/>
  <c r="D2810" i="3"/>
  <c r="D2753" i="3"/>
  <c r="D2698" i="3"/>
  <c r="D2640" i="3"/>
  <c r="D2582" i="3"/>
  <c r="D2528" i="3"/>
  <c r="D2469" i="3"/>
  <c r="D2412" i="3"/>
  <c r="D2357" i="3"/>
  <c r="D2298" i="3"/>
  <c r="D2241" i="3"/>
  <c r="D2198" i="3"/>
  <c r="D2170" i="3"/>
  <c r="D2144" i="3"/>
  <c r="D2113" i="3"/>
  <c r="D2085" i="3"/>
  <c r="D2058" i="3"/>
  <c r="D2028" i="3"/>
  <c r="D2000" i="3"/>
  <c r="D1973" i="3"/>
  <c r="D1942" i="3"/>
  <c r="D1914" i="3"/>
  <c r="D1888" i="3"/>
  <c r="D1857" i="3"/>
  <c r="D1829" i="3"/>
  <c r="D1802" i="3"/>
  <c r="D1772" i="3"/>
  <c r="D1744" i="3"/>
  <c r="D1717" i="3"/>
  <c r="D1686" i="3"/>
  <c r="D1658" i="3"/>
  <c r="D1632" i="3"/>
  <c r="D1601" i="3"/>
  <c r="D1573" i="3"/>
  <c r="D1546" i="3"/>
  <c r="D1516" i="3"/>
  <c r="D1488" i="3"/>
  <c r="D1461" i="3"/>
  <c r="D1430" i="3"/>
  <c r="D1402" i="3"/>
  <c r="D1376" i="3"/>
  <c r="D1345" i="3"/>
  <c r="D1317" i="3"/>
  <c r="D1290" i="3"/>
  <c r="D1265" i="3"/>
  <c r="D1244" i="3"/>
  <c r="D1222" i="3"/>
  <c r="D1201" i="3"/>
  <c r="D1180" i="3"/>
  <c r="D1158" i="3"/>
  <c r="D1137" i="3"/>
  <c r="D1116" i="3"/>
  <c r="D1100" i="3"/>
  <c r="D1084" i="3"/>
  <c r="D1072" i="3"/>
  <c r="D1057" i="3"/>
  <c r="D1041" i="3"/>
  <c r="D1029" i="3"/>
  <c r="D1014" i="3"/>
  <c r="D1001" i="3"/>
  <c r="D992" i="3"/>
  <c r="D981" i="3"/>
  <c r="D969" i="3"/>
  <c r="D960" i="3"/>
  <c r="D949" i="3"/>
  <c r="D937" i="3"/>
  <c r="D928" i="3"/>
  <c r="D917" i="3"/>
  <c r="D905" i="3"/>
  <c r="D896" i="3"/>
  <c r="D885" i="3"/>
  <c r="D873" i="3"/>
  <c r="D864" i="3"/>
  <c r="D853" i="3"/>
  <c r="D841" i="3"/>
  <c r="D832" i="3"/>
  <c r="D821" i="3"/>
  <c r="D809" i="3"/>
  <c r="D800" i="3"/>
  <c r="D789" i="3"/>
  <c r="D777" i="3"/>
  <c r="D768" i="3"/>
  <c r="D757" i="3"/>
  <c r="D745" i="3"/>
  <c r="D736" i="3"/>
  <c r="D725" i="3"/>
  <c r="D713" i="3"/>
  <c r="D704" i="3"/>
  <c r="D693" i="3"/>
  <c r="D681" i="3"/>
  <c r="D672" i="3"/>
  <c r="D661" i="3"/>
  <c r="D649" i="3"/>
  <c r="D640" i="3"/>
  <c r="D629" i="3"/>
  <c r="D617" i="3"/>
  <c r="D608" i="3"/>
  <c r="D597" i="3"/>
  <c r="D585" i="3"/>
  <c r="D576" i="3"/>
  <c r="D565" i="3"/>
  <c r="D553" i="3"/>
  <c r="D544" i="3"/>
  <c r="D533" i="3"/>
  <c r="D521" i="3"/>
  <c r="D512" i="3"/>
  <c r="D501" i="3"/>
  <c r="D489" i="3"/>
  <c r="D480" i="3"/>
  <c r="D469" i="3"/>
  <c r="D457" i="3"/>
  <c r="D448" i="3"/>
  <c r="D437" i="3"/>
  <c r="D425" i="3"/>
  <c r="D416" i="3"/>
  <c r="D405" i="3"/>
  <c r="D393" i="3"/>
  <c r="D384" i="3"/>
  <c r="D373" i="3"/>
  <c r="D361" i="3"/>
  <c r="D352" i="3"/>
  <c r="D341" i="3"/>
  <c r="D329" i="3"/>
  <c r="D320" i="3"/>
  <c r="D309" i="3"/>
  <c r="D297" i="3"/>
  <c r="D288" i="3"/>
  <c r="D277" i="3"/>
  <c r="D265" i="3"/>
  <c r="D256" i="3"/>
  <c r="D245" i="3"/>
  <c r="D233" i="3"/>
  <c r="D224" i="3"/>
  <c r="D213" i="3"/>
  <c r="D201" i="3"/>
  <c r="D192" i="3"/>
  <c r="D181" i="3"/>
  <c r="D169" i="3"/>
  <c r="D160" i="3"/>
  <c r="D149" i="3"/>
  <c r="D137" i="3"/>
  <c r="D128" i="3"/>
  <c r="D117" i="3"/>
  <c r="D85" i="3"/>
  <c r="C3000" i="3"/>
  <c r="C2991" i="3"/>
  <c r="C2980" i="3"/>
  <c r="C2968" i="3"/>
  <c r="C2959" i="3"/>
  <c r="C2948" i="3"/>
  <c r="C2936" i="3"/>
  <c r="C2927" i="3"/>
  <c r="C2916" i="3"/>
  <c r="C2904" i="3"/>
  <c r="C2895" i="3"/>
  <c r="C2884" i="3"/>
  <c r="C2872" i="3"/>
  <c r="C2863" i="3"/>
  <c r="C2852" i="3"/>
  <c r="C2840" i="3"/>
  <c r="C2831" i="3"/>
  <c r="C2820" i="3"/>
  <c r="C2808" i="3"/>
  <c r="C2799" i="3"/>
  <c r="C2788" i="3"/>
  <c r="C2776" i="3"/>
  <c r="C2767" i="3"/>
  <c r="C2756" i="3"/>
  <c r="C2744" i="3"/>
  <c r="C2735" i="3"/>
  <c r="C2724" i="3"/>
  <c r="C2712" i="3"/>
  <c r="C2703" i="3"/>
  <c r="C2692" i="3"/>
  <c r="C2680" i="3"/>
  <c r="C2671" i="3"/>
  <c r="C2660" i="3"/>
  <c r="C2648" i="3"/>
  <c r="C2639" i="3"/>
  <c r="C2628" i="3"/>
  <c r="C2616" i="3"/>
  <c r="C2607" i="3"/>
  <c r="C2596" i="3"/>
  <c r="C2584" i="3"/>
  <c r="C2575" i="3"/>
  <c r="C2564" i="3"/>
  <c r="C2552" i="3"/>
  <c r="C2543" i="3"/>
  <c r="C2532" i="3"/>
  <c r="C2520" i="3"/>
  <c r="C2511" i="3"/>
  <c r="C2500" i="3"/>
  <c r="C2488" i="3"/>
  <c r="C2479" i="3"/>
  <c r="C2468" i="3"/>
  <c r="C2456" i="3"/>
  <c r="C2447" i="3"/>
  <c r="C2436" i="3"/>
  <c r="C2424" i="3"/>
  <c r="C2415" i="3"/>
  <c r="C2404" i="3"/>
  <c r="C2392" i="3"/>
  <c r="C2383" i="3"/>
  <c r="C2372" i="3"/>
  <c r="C2360" i="3"/>
  <c r="C2351" i="3"/>
  <c r="C2340" i="3"/>
  <c r="C2328" i="3"/>
  <c r="C2319" i="3"/>
  <c r="C2308" i="3"/>
  <c r="C2296" i="3"/>
  <c r="C2287" i="3"/>
  <c r="C2276" i="3"/>
  <c r="C2264" i="3"/>
  <c r="C2255" i="3"/>
  <c r="C2244" i="3"/>
  <c r="C2232" i="3"/>
  <c r="C2223" i="3"/>
  <c r="C2212" i="3"/>
  <c r="C2200" i="3"/>
  <c r="C2191" i="3"/>
  <c r="C2180" i="3"/>
  <c r="C2168" i="3"/>
  <c r="C2159" i="3"/>
  <c r="C2148" i="3"/>
  <c r="C2136" i="3"/>
  <c r="C2127" i="3"/>
  <c r="C2116" i="3"/>
  <c r="C2104" i="3"/>
  <c r="C2095" i="3"/>
  <c r="C2084" i="3"/>
  <c r="C2072" i="3"/>
  <c r="C2063" i="3"/>
  <c r="C2052" i="3"/>
  <c r="C2043" i="3"/>
  <c r="C2036" i="3"/>
  <c r="C2030" i="3"/>
  <c r="C2022" i="3"/>
  <c r="C2015" i="3"/>
  <c r="C2008" i="3"/>
  <c r="C2000" i="3"/>
  <c r="C1994" i="3"/>
  <c r="C1987" i="3"/>
  <c r="C1979" i="3"/>
  <c r="C1972" i="3"/>
  <c r="C1966" i="3"/>
  <c r="C1958" i="3"/>
  <c r="C1951" i="3"/>
  <c r="C1944" i="3"/>
  <c r="C1936" i="3"/>
  <c r="C1930" i="3"/>
  <c r="C1923" i="3"/>
  <c r="C1915" i="3"/>
  <c r="C1908" i="3"/>
  <c r="C1902" i="3"/>
  <c r="C1894" i="3"/>
  <c r="C1887" i="3"/>
  <c r="C1880" i="3"/>
  <c r="C1872" i="3"/>
  <c r="C1866" i="3"/>
  <c r="C1859" i="3"/>
  <c r="C1851" i="3"/>
  <c r="C1844" i="3"/>
  <c r="C1838" i="3"/>
  <c r="C1830" i="3"/>
  <c r="C1823" i="3"/>
  <c r="C1816" i="3"/>
  <c r="C1808" i="3"/>
  <c r="C1802" i="3"/>
  <c r="C1795" i="3"/>
  <c r="C1787" i="3"/>
  <c r="C1780" i="3"/>
  <c r="C1774" i="3"/>
  <c r="C1766" i="3"/>
  <c r="C1759" i="3"/>
  <c r="C1752" i="3"/>
  <c r="C1744" i="3"/>
  <c r="C1738" i="3"/>
  <c r="C1731" i="3"/>
  <c r="C1723" i="3"/>
  <c r="C1716" i="3"/>
  <c r="C1710" i="3"/>
  <c r="C1702" i="3"/>
  <c r="C1695" i="3"/>
  <c r="C1688" i="3"/>
  <c r="C1680" i="3"/>
  <c r="C1674" i="3"/>
  <c r="C1667" i="3"/>
  <c r="C1659" i="3"/>
  <c r="C1652" i="3"/>
  <c r="C1646" i="3"/>
  <c r="C1638" i="3"/>
  <c r="C1631" i="3"/>
  <c r="C1624" i="3"/>
  <c r="C1616" i="3"/>
  <c r="C1610" i="3"/>
  <c r="C1603" i="3"/>
  <c r="C1595" i="3"/>
  <c r="C1588" i="3"/>
  <c r="C1582" i="3"/>
  <c r="C1574" i="3"/>
  <c r="C1567" i="3"/>
  <c r="C1560" i="3"/>
  <c r="C1552" i="3"/>
  <c r="C1546" i="3"/>
  <c r="C1539" i="3"/>
  <c r="C1531" i="3"/>
  <c r="C1524" i="3"/>
  <c r="C1518" i="3"/>
  <c r="C1510" i="3"/>
  <c r="C1503" i="3"/>
  <c r="C1496" i="3"/>
  <c r="C1488" i="3"/>
  <c r="C1482" i="3"/>
  <c r="C1475" i="3"/>
  <c r="C1467" i="3"/>
  <c r="C1462" i="3"/>
  <c r="C1457" i="3"/>
  <c r="C1451" i="3"/>
  <c r="C1446" i="3"/>
  <c r="C1441" i="3"/>
  <c r="C1435" i="3"/>
  <c r="C1430" i="3"/>
  <c r="C1425" i="3"/>
  <c r="C1419" i="3"/>
  <c r="C1414" i="3"/>
  <c r="C1409" i="3"/>
  <c r="C1403" i="3"/>
  <c r="C1398" i="3"/>
  <c r="C1393" i="3"/>
  <c r="C1387" i="3"/>
  <c r="C1382" i="3"/>
  <c r="C1377" i="3"/>
  <c r="C1371" i="3"/>
  <c r="C1366" i="3"/>
  <c r="C1361" i="3"/>
  <c r="C1355" i="3"/>
  <c r="C1350" i="3"/>
  <c r="C1345" i="3"/>
  <c r="C1339" i="3"/>
  <c r="C1334" i="3"/>
  <c r="C1329" i="3"/>
  <c r="C1323" i="3"/>
  <c r="C1318" i="3"/>
  <c r="C1313" i="3"/>
  <c r="C1307" i="3"/>
  <c r="C1302" i="3"/>
  <c r="C1297" i="3"/>
  <c r="C1291" i="3"/>
  <c r="C1286" i="3"/>
  <c r="C1281" i="3"/>
  <c r="C1275" i="3"/>
  <c r="C1270" i="3"/>
  <c r="C1265" i="3"/>
  <c r="C1259" i="3"/>
  <c r="C1254" i="3"/>
  <c r="C1249" i="3"/>
  <c r="C1243" i="3"/>
  <c r="C1238"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C1001"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409" i="3"/>
  <c r="C405" i="3"/>
  <c r="C401" i="3"/>
  <c r="C397" i="3"/>
  <c r="C393" i="3"/>
  <c r="C389" i="3"/>
  <c r="C385" i="3"/>
  <c r="C381" i="3"/>
  <c r="C377" i="3"/>
  <c r="C373" i="3"/>
  <c r="C369" i="3"/>
  <c r="C365" i="3"/>
  <c r="C361" i="3"/>
  <c r="C357" i="3"/>
  <c r="C353" i="3"/>
  <c r="C349" i="3"/>
  <c r="C345" i="3"/>
  <c r="C341" i="3"/>
  <c r="C337" i="3"/>
  <c r="C333" i="3"/>
  <c r="C329" i="3"/>
  <c r="C325" i="3"/>
  <c r="C321" i="3"/>
  <c r="C317" i="3"/>
  <c r="C313" i="3"/>
  <c r="C309" i="3"/>
  <c r="C305" i="3"/>
  <c r="C301" i="3"/>
  <c r="C297" i="3"/>
  <c r="C293" i="3"/>
  <c r="C289" i="3"/>
  <c r="C281" i="3"/>
  <c r="C277" i="3"/>
  <c r="C273" i="3"/>
  <c r="C269" i="3"/>
  <c r="C261" i="3"/>
  <c r="C253" i="3"/>
  <c r="C245" i="3"/>
  <c r="C237" i="3"/>
  <c r="C229" i="3"/>
  <c r="C221" i="3"/>
  <c r="C213" i="3"/>
  <c r="C205" i="3"/>
  <c r="C197" i="3"/>
  <c r="C189" i="3"/>
  <c r="C181" i="3"/>
  <c r="C173" i="3"/>
  <c r="C165" i="3"/>
  <c r="C157" i="3"/>
  <c r="C145" i="3"/>
  <c r="C137" i="3"/>
  <c r="C129" i="3"/>
  <c r="C121" i="3"/>
  <c r="C113" i="3"/>
  <c r="E2718" i="3"/>
  <c r="D2784" i="3"/>
  <c r="D2554" i="3"/>
  <c r="D2442" i="3"/>
  <c r="D2272" i="3"/>
  <c r="D2186" i="3"/>
  <c r="D2128" i="3"/>
  <c r="D2070" i="3"/>
  <c r="D2016" i="3"/>
  <c r="D1957" i="3"/>
  <c r="D1900" i="3"/>
  <c r="D1845" i="3"/>
  <c r="D1786" i="3"/>
  <c r="D1729" i="3"/>
  <c r="D1674" i="3"/>
  <c r="D1616" i="3"/>
  <c r="D1558" i="3"/>
  <c r="D1504" i="3"/>
  <c r="D1445" i="3"/>
  <c r="D1388" i="3"/>
  <c r="D1333" i="3"/>
  <c r="D1276" i="3"/>
  <c r="D1233" i="3"/>
  <c r="D1190" i="3"/>
  <c r="D1148" i="3"/>
  <c r="D1105" i="3"/>
  <c r="D1078" i="3"/>
  <c r="D1050" i="3"/>
  <c r="D1020" i="3"/>
  <c r="D985" i="3"/>
  <c r="D965" i="3"/>
  <c r="D944" i="3"/>
  <c r="D921" i="3"/>
  <c r="D889" i="3"/>
  <c r="D869" i="3"/>
  <c r="D848" i="3"/>
  <c r="D825" i="3"/>
  <c r="D805" i="3"/>
  <c r="D773" i="3"/>
  <c r="D752" i="3"/>
  <c r="D720" i="3"/>
  <c r="D688" i="3"/>
  <c r="D656" i="3"/>
  <c r="D624" i="3"/>
  <c r="D592" i="3"/>
  <c r="D560" i="3"/>
  <c r="D528" i="3"/>
  <c r="D496" i="3"/>
  <c r="D464" i="3"/>
  <c r="D432" i="3"/>
  <c r="D400" i="3"/>
  <c r="D368" i="3"/>
  <c r="D336" i="3"/>
  <c r="D304" i="3"/>
  <c r="D272" i="3"/>
  <c r="D240" i="3"/>
  <c r="D208" i="3"/>
  <c r="D176" i="3"/>
  <c r="D144" i="3"/>
  <c r="D112" i="3"/>
  <c r="D80" i="3"/>
  <c r="C2964" i="3"/>
  <c r="C2932" i="3"/>
  <c r="C2900" i="3"/>
  <c r="C2879" i="3"/>
  <c r="C2847" i="3"/>
  <c r="C2815" i="3"/>
  <c r="C2783" i="3"/>
  <c r="C2751" i="3"/>
  <c r="C2719" i="3"/>
  <c r="C2687" i="3"/>
  <c r="C2655" i="3"/>
  <c r="C2623" i="3"/>
  <c r="C2591" i="3"/>
  <c r="C2559" i="3"/>
  <c r="C2527" i="3"/>
  <c r="C2495" i="3"/>
  <c r="C2463" i="3"/>
  <c r="C2431" i="3"/>
  <c r="C2399" i="3"/>
  <c r="C2356" i="3"/>
  <c r="C2312" i="3"/>
  <c r="C2280" i="3"/>
  <c r="C2248" i="3"/>
  <c r="C2216" i="3"/>
  <c r="C2184" i="3"/>
  <c r="C2152" i="3"/>
  <c r="C2132" i="3"/>
  <c r="C2111" i="3"/>
  <c r="C2079" i="3"/>
  <c r="C2047" i="3"/>
  <c r="C2026" i="3"/>
  <c r="C2004" i="3"/>
  <c r="C1976" i="3"/>
  <c r="C1955" i="3"/>
  <c r="C1934" i="3"/>
  <c r="C1912" i="3"/>
  <c r="C1891" i="3"/>
  <c r="C1870" i="3"/>
  <c r="C1848" i="3"/>
  <c r="C1827" i="3"/>
  <c r="C1798" i="3"/>
  <c r="C1776" i="3"/>
  <c r="C1755" i="3"/>
  <c r="C1734" i="3"/>
  <c r="C1712" i="3"/>
  <c r="C1691" i="3"/>
  <c r="C1670" i="3"/>
  <c r="C1656" i="3"/>
  <c r="C1635" i="3"/>
  <c r="C1614" i="3"/>
  <c r="C1592" i="3"/>
  <c r="C1571" i="3"/>
  <c r="C1550" i="3"/>
  <c r="C1528" i="3"/>
  <c r="C1507" i="3"/>
  <c r="C1486" i="3"/>
  <c r="C1465" i="3"/>
  <c r="C1449" i="3"/>
  <c r="C1433" i="3"/>
  <c r="C1417" i="3"/>
  <c r="C1401" i="3"/>
  <c r="C1385" i="3"/>
  <c r="C1369" i="3"/>
  <c r="C1353" i="3"/>
  <c r="C1337" i="3"/>
  <c r="C1321" i="3"/>
  <c r="C1305" i="3"/>
  <c r="C1289" i="3"/>
  <c r="C1273" i="3"/>
  <c r="C1257" i="3"/>
  <c r="C1241" i="3"/>
  <c r="C1227" i="3"/>
  <c r="C1215" i="3"/>
  <c r="C1203" i="3"/>
  <c r="C1191" i="3"/>
  <c r="C1179" i="3"/>
  <c r="C1167" i="3"/>
  <c r="C1155" i="3"/>
  <c r="C1143" i="3"/>
  <c r="C1131" i="3"/>
  <c r="C1119" i="3"/>
  <c r="C1107" i="3"/>
  <c r="C1095" i="3"/>
  <c r="C1083" i="3"/>
  <c r="C1071" i="3"/>
  <c r="C1059" i="3"/>
  <c r="C1047" i="3"/>
  <c r="C1035" i="3"/>
  <c r="C1023" i="3"/>
  <c r="C1011" i="3"/>
  <c r="C999" i="3"/>
  <c r="C987" i="3"/>
  <c r="C975" i="3"/>
  <c r="C963" i="3"/>
  <c r="C951" i="3"/>
  <c r="C939" i="3"/>
  <c r="C927" i="3"/>
  <c r="C915" i="3"/>
  <c r="C903" i="3"/>
  <c r="C891" i="3"/>
  <c r="C879" i="3"/>
  <c r="C871" i="3"/>
  <c r="C859" i="3"/>
  <c r="C847" i="3"/>
  <c r="C835" i="3"/>
  <c r="C823" i="3"/>
  <c r="C807" i="3"/>
  <c r="C795" i="3"/>
  <c r="C783" i="3"/>
  <c r="C771" i="3"/>
  <c r="C759" i="3"/>
  <c r="C747" i="3"/>
  <c r="C735" i="3"/>
  <c r="C723" i="3"/>
  <c r="C711" i="3"/>
  <c r="C699" i="3"/>
  <c r="C687" i="3"/>
  <c r="C675" i="3"/>
  <c r="C663" i="3"/>
  <c r="C651" i="3"/>
  <c r="C639" i="3"/>
  <c r="C627" i="3"/>
  <c r="C615" i="3"/>
  <c r="C603" i="3"/>
  <c r="C591" i="3"/>
  <c r="C579" i="3"/>
  <c r="C567" i="3"/>
  <c r="C555" i="3"/>
  <c r="C543" i="3"/>
  <c r="C531" i="3"/>
  <c r="C519" i="3"/>
  <c r="C507" i="3"/>
  <c r="C495" i="3"/>
  <c r="C483" i="3"/>
  <c r="C475" i="3"/>
  <c r="C463" i="3"/>
  <c r="C451" i="3"/>
  <c r="C439" i="3"/>
  <c r="C427" i="3"/>
  <c r="C415" i="3"/>
  <c r="C403" i="3"/>
  <c r="C391" i="3"/>
  <c r="C379" i="3"/>
  <c r="C367" i="3"/>
  <c r="C355" i="3"/>
  <c r="C343" i="3"/>
  <c r="C331" i="3"/>
  <c r="C319" i="3"/>
  <c r="C307" i="3"/>
  <c r="C295" i="3"/>
  <c r="C283" i="3"/>
  <c r="C267" i="3"/>
  <c r="C255" i="3"/>
  <c r="C243" i="3"/>
  <c r="C235" i="3"/>
  <c r="C227" i="3"/>
  <c r="C219" i="3"/>
  <c r="C211" i="3"/>
  <c r="C203" i="3"/>
  <c r="C195" i="3"/>
  <c r="C187" i="3"/>
  <c r="C179" i="3"/>
  <c r="C171" i="3"/>
  <c r="C163" i="3"/>
  <c r="C155" i="3"/>
  <c r="C143" i="3"/>
  <c r="C135" i="3"/>
  <c r="C127" i="3"/>
  <c r="C119" i="3"/>
  <c r="C111" i="3"/>
  <c r="C79" i="3"/>
  <c r="C31" i="3"/>
  <c r="E2978" i="3"/>
  <c r="E2866" i="3"/>
  <c r="E2749" i="3"/>
  <c r="E2633" i="3"/>
  <c r="E2525" i="3"/>
  <c r="E2408" i="3"/>
  <c r="E2292" i="3"/>
  <c r="E2184" i="3"/>
  <c r="E2066" i="3"/>
  <c r="E1950" i="3"/>
  <c r="E1842" i="3"/>
  <c r="E1725" i="3"/>
  <c r="E1609" i="3"/>
  <c r="E1501" i="3"/>
  <c r="E1384" i="3"/>
  <c r="E1268" i="3"/>
  <c r="E1160" i="3"/>
  <c r="E1042" i="3"/>
  <c r="E937" i="3"/>
  <c r="E856" i="3"/>
  <c r="E768" i="3"/>
  <c r="E681" i="3"/>
  <c r="E600" i="3"/>
  <c r="E512" i="3"/>
  <c r="E425" i="3"/>
  <c r="E344" i="3"/>
  <c r="E256" i="3"/>
  <c r="E169" i="3"/>
  <c r="D2966" i="3"/>
  <c r="D2912" i="3"/>
  <c r="D2853" i="3"/>
  <c r="D2796" i="3"/>
  <c r="D2741" i="3"/>
  <c r="D2682" i="3"/>
  <c r="D2625" i="3"/>
  <c r="D2570" i="3"/>
  <c r="D2512" i="3"/>
  <c r="D2454" i="3"/>
  <c r="D2400" i="3"/>
  <c r="D2341" i="3"/>
  <c r="D2284" i="3"/>
  <c r="D2229" i="3"/>
  <c r="D2192" i="3"/>
  <c r="D2165" i="3"/>
  <c r="D2134" i="3"/>
  <c r="D2106" i="3"/>
  <c r="D2080" i="3"/>
  <c r="D2049" i="3"/>
  <c r="D2021" i="3"/>
  <c r="D1994" i="3"/>
  <c r="D1964" i="3"/>
  <c r="D1936" i="3"/>
  <c r="D1909" i="3"/>
  <c r="D1878" i="3"/>
  <c r="D1850" i="3"/>
  <c r="D1824" i="3"/>
  <c r="D1793" i="3"/>
  <c r="D1765" i="3"/>
  <c r="D1738" i="3"/>
  <c r="D1708" i="3"/>
  <c r="D1680" i="3"/>
  <c r="D1653" i="3"/>
  <c r="D1622" i="3"/>
  <c r="D1594" i="3"/>
  <c r="D1568" i="3"/>
  <c r="D1537" i="3"/>
  <c r="D1509" i="3"/>
  <c r="D1482" i="3"/>
  <c r="D1452" i="3"/>
  <c r="D1424" i="3"/>
  <c r="D1397" i="3"/>
  <c r="D1366" i="3"/>
  <c r="D1338" i="3"/>
  <c r="D1312" i="3"/>
  <c r="D1281" i="3"/>
  <c r="D1260" i="3"/>
  <c r="D1238" i="3"/>
  <c r="D1217" i="3"/>
  <c r="D1196" i="3"/>
  <c r="D1174" i="3"/>
  <c r="D1153" i="3"/>
  <c r="D1132" i="3"/>
  <c r="D1110" i="3"/>
  <c r="D1094" i="3"/>
  <c r="D1082" i="3"/>
  <c r="D1068" i="3"/>
  <c r="D1052" i="3"/>
  <c r="D1040" i="3"/>
  <c r="D1025" i="3"/>
  <c r="D1009" i="3"/>
  <c r="D1000" i="3"/>
  <c r="D989" i="3"/>
  <c r="D977" i="3"/>
  <c r="D968" i="3"/>
  <c r="D957" i="3"/>
  <c r="D945" i="3"/>
  <c r="D936" i="3"/>
  <c r="D925" i="3"/>
  <c r="D913" i="3"/>
  <c r="D904" i="3"/>
  <c r="D893" i="3"/>
  <c r="D881" i="3"/>
  <c r="D872" i="3"/>
  <c r="D861" i="3"/>
  <c r="D849" i="3"/>
  <c r="D840" i="3"/>
  <c r="D829" i="3"/>
  <c r="D817" i="3"/>
  <c r="D808" i="3"/>
  <c r="D797" i="3"/>
  <c r="D785" i="3"/>
  <c r="D776" i="3"/>
  <c r="D765" i="3"/>
  <c r="D753" i="3"/>
  <c r="D744" i="3"/>
  <c r="D733" i="3"/>
  <c r="D721" i="3"/>
  <c r="D712" i="3"/>
  <c r="D701" i="3"/>
  <c r="D689" i="3"/>
  <c r="D680" i="3"/>
  <c r="D669" i="3"/>
  <c r="D657" i="3"/>
  <c r="D648" i="3"/>
  <c r="D637" i="3"/>
  <c r="D625" i="3"/>
  <c r="D616" i="3"/>
  <c r="D605" i="3"/>
  <c r="D593" i="3"/>
  <c r="D584" i="3"/>
  <c r="D573" i="3"/>
  <c r="D561" i="3"/>
  <c r="D552" i="3"/>
  <c r="D541" i="3"/>
  <c r="D529" i="3"/>
  <c r="D520" i="3"/>
  <c r="D509" i="3"/>
  <c r="D497" i="3"/>
  <c r="D488" i="3"/>
  <c r="D477" i="3"/>
  <c r="D465" i="3"/>
  <c r="D456" i="3"/>
  <c r="D445" i="3"/>
  <c r="D433" i="3"/>
  <c r="D424" i="3"/>
  <c r="D413" i="3"/>
  <c r="D401" i="3"/>
  <c r="D392" i="3"/>
  <c r="D381" i="3"/>
  <c r="D369" i="3"/>
  <c r="D360" i="3"/>
  <c r="D349" i="3"/>
  <c r="D337" i="3"/>
  <c r="D328" i="3"/>
  <c r="D317" i="3"/>
  <c r="D305" i="3"/>
  <c r="D296" i="3"/>
  <c r="D285" i="3"/>
  <c r="D273" i="3"/>
  <c r="D264" i="3"/>
  <c r="D253" i="3"/>
  <c r="D241" i="3"/>
  <c r="D232" i="3"/>
  <c r="D221" i="3"/>
  <c r="D209" i="3"/>
  <c r="D200" i="3"/>
  <c r="D189" i="3"/>
  <c r="D177" i="3"/>
  <c r="D168" i="3"/>
  <c r="D157" i="3"/>
  <c r="D145" i="3"/>
  <c r="D136" i="3"/>
  <c r="D125" i="3"/>
  <c r="D113" i="3"/>
  <c r="D93" i="3"/>
  <c r="C2999" i="3"/>
  <c r="C2988" i="3"/>
  <c r="C2976" i="3"/>
  <c r="C2967" i="3"/>
  <c r="C2956" i="3"/>
  <c r="C2944" i="3"/>
  <c r="C2935" i="3"/>
  <c r="C2924" i="3"/>
  <c r="C2912" i="3"/>
  <c r="C2903" i="3"/>
  <c r="C2892" i="3"/>
  <c r="C2880" i="3"/>
  <c r="C2871" i="3"/>
  <c r="C2860" i="3"/>
  <c r="C2848" i="3"/>
  <c r="C2839" i="3"/>
  <c r="C2828" i="3"/>
  <c r="C2816" i="3"/>
  <c r="C2807" i="3"/>
  <c r="C2796" i="3"/>
  <c r="C2784" i="3"/>
  <c r="C2775" i="3"/>
  <c r="C2764" i="3"/>
  <c r="C2752" i="3"/>
  <c r="C2743" i="3"/>
  <c r="C2732" i="3"/>
  <c r="C2720" i="3"/>
  <c r="C2711" i="3"/>
  <c r="C2700" i="3"/>
  <c r="C2688" i="3"/>
  <c r="C2679" i="3"/>
  <c r="C2668" i="3"/>
  <c r="C2656" i="3"/>
  <c r="C2647" i="3"/>
  <c r="C2636" i="3"/>
  <c r="C2624" i="3"/>
  <c r="C2615" i="3"/>
  <c r="C2604" i="3"/>
  <c r="C2592" i="3"/>
  <c r="C2583" i="3"/>
  <c r="C2572" i="3"/>
  <c r="C2560" i="3"/>
  <c r="C2551" i="3"/>
  <c r="C2540" i="3"/>
  <c r="C2528" i="3"/>
  <c r="C2519" i="3"/>
  <c r="C2508" i="3"/>
  <c r="C2496" i="3"/>
  <c r="C2487" i="3"/>
  <c r="C2476" i="3"/>
  <c r="C2464" i="3"/>
  <c r="C2455" i="3"/>
  <c r="C2444" i="3"/>
  <c r="C2432" i="3"/>
  <c r="C2423" i="3"/>
  <c r="C2412" i="3"/>
  <c r="C2400" i="3"/>
  <c r="C2391" i="3"/>
  <c r="C2380" i="3"/>
  <c r="C2368" i="3"/>
  <c r="C2359" i="3"/>
  <c r="C2348" i="3"/>
  <c r="C2336" i="3"/>
  <c r="C2327" i="3"/>
  <c r="C2316" i="3"/>
  <c r="C2304" i="3"/>
  <c r="C2295" i="3"/>
  <c r="C2284" i="3"/>
  <c r="C2272" i="3"/>
  <c r="C2263" i="3"/>
  <c r="C2252" i="3"/>
  <c r="C2240" i="3"/>
  <c r="C2231" i="3"/>
  <c r="C2220" i="3"/>
  <c r="C2208" i="3"/>
  <c r="C2199" i="3"/>
  <c r="C2188" i="3"/>
  <c r="C2176" i="3"/>
  <c r="C2167" i="3"/>
  <c r="C2156" i="3"/>
  <c r="C2144" i="3"/>
  <c r="C2135" i="3"/>
  <c r="C2124" i="3"/>
  <c r="C2112" i="3"/>
  <c r="C2103" i="3"/>
  <c r="C2092" i="3"/>
  <c r="C2080" i="3"/>
  <c r="C2071" i="3"/>
  <c r="C2060" i="3"/>
  <c r="C2048" i="3"/>
  <c r="C2042" i="3"/>
  <c r="C2035" i="3"/>
  <c r="C2027" i="3"/>
  <c r="C2020" i="3"/>
  <c r="C2014" i="3"/>
  <c r="C2006" i="3"/>
  <c r="C1999" i="3"/>
  <c r="C1992" i="3"/>
  <c r="C1984" i="3"/>
  <c r="C1978" i="3"/>
  <c r="C1971" i="3"/>
  <c r="C1963" i="3"/>
  <c r="C1956" i="3"/>
  <c r="C1950" i="3"/>
  <c r="C1942" i="3"/>
  <c r="C1935" i="3"/>
  <c r="C1928" i="3"/>
  <c r="C1920" i="3"/>
  <c r="C1914" i="3"/>
  <c r="C1907" i="3"/>
  <c r="C1899" i="3"/>
  <c r="C1892" i="3"/>
  <c r="C1886" i="3"/>
  <c r="C1878" i="3"/>
  <c r="C1871" i="3"/>
  <c r="C1864" i="3"/>
  <c r="C1856" i="3"/>
  <c r="C1850" i="3"/>
  <c r="C1843" i="3"/>
  <c r="C1835" i="3"/>
  <c r="C1828" i="3"/>
  <c r="C1822" i="3"/>
  <c r="C1814" i="3"/>
  <c r="C1807" i="3"/>
  <c r="C1800" i="3"/>
  <c r="C1792" i="3"/>
  <c r="C1786" i="3"/>
  <c r="C1779" i="3"/>
  <c r="C1771" i="3"/>
  <c r="C1764" i="3"/>
  <c r="C1758" i="3"/>
  <c r="C1750" i="3"/>
  <c r="C1743" i="3"/>
  <c r="C1736" i="3"/>
  <c r="C1728" i="3"/>
  <c r="C1722" i="3"/>
  <c r="C1715" i="3"/>
  <c r="C1707" i="3"/>
  <c r="C1700" i="3"/>
  <c r="C1694" i="3"/>
  <c r="C1686" i="3"/>
  <c r="C1679" i="3"/>
  <c r="C1672" i="3"/>
  <c r="C1664" i="3"/>
  <c r="C1658" i="3"/>
  <c r="C1651" i="3"/>
  <c r="C1643" i="3"/>
  <c r="C1636" i="3"/>
  <c r="C1630" i="3"/>
  <c r="C1622" i="3"/>
  <c r="C1615" i="3"/>
  <c r="C1608" i="3"/>
  <c r="C1600" i="3"/>
  <c r="C1594" i="3"/>
  <c r="C1587" i="3"/>
  <c r="C1579" i="3"/>
  <c r="C1572" i="3"/>
  <c r="C1566" i="3"/>
  <c r="C1558" i="3"/>
  <c r="C1551" i="3"/>
  <c r="C1544" i="3"/>
  <c r="C1536" i="3"/>
  <c r="C1530" i="3"/>
  <c r="C1523" i="3"/>
  <c r="C1515" i="3"/>
  <c r="C1508" i="3"/>
  <c r="C1502" i="3"/>
  <c r="C1494" i="3"/>
  <c r="C1487" i="3"/>
  <c r="C1480" i="3"/>
  <c r="C1472" i="3"/>
  <c r="C1466" i="3"/>
  <c r="C1461" i="3"/>
  <c r="C1455" i="3"/>
  <c r="C1450" i="3"/>
  <c r="C1445" i="3"/>
  <c r="C1439" i="3"/>
  <c r="C1434" i="3"/>
  <c r="C1429" i="3"/>
  <c r="C1423" i="3"/>
  <c r="C1418" i="3"/>
  <c r="C1413" i="3"/>
  <c r="C1407" i="3"/>
  <c r="C1402" i="3"/>
  <c r="C1397" i="3"/>
  <c r="C1391" i="3"/>
  <c r="C1386" i="3"/>
  <c r="C1381" i="3"/>
  <c r="C1375" i="3"/>
  <c r="C1370" i="3"/>
  <c r="C1365" i="3"/>
  <c r="C1359" i="3"/>
  <c r="C1354" i="3"/>
  <c r="C1349" i="3"/>
  <c r="C1343" i="3"/>
  <c r="C1338" i="3"/>
  <c r="C1333" i="3"/>
  <c r="C1327" i="3"/>
  <c r="C1322" i="3"/>
  <c r="C1317" i="3"/>
  <c r="C1311" i="3"/>
  <c r="C1306" i="3"/>
  <c r="C1301" i="3"/>
  <c r="C1295" i="3"/>
  <c r="C1290" i="3"/>
  <c r="C1285" i="3"/>
  <c r="C1279" i="3"/>
  <c r="C1274" i="3"/>
  <c r="C1269" i="3"/>
  <c r="C1263" i="3"/>
  <c r="C1258" i="3"/>
  <c r="C1253" i="3"/>
  <c r="C1247" i="3"/>
  <c r="C1242" i="3"/>
  <c r="C1237"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C948" i="3"/>
  <c r="C944" i="3"/>
  <c r="C940"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92" i="3"/>
  <c r="C84" i="3"/>
  <c r="C80" i="3"/>
  <c r="C8" i="3"/>
  <c r="C9" i="3" s="1"/>
  <c r="D2896" i="3"/>
  <c r="D912" i="3"/>
  <c r="D784" i="3"/>
  <c r="D741" i="3"/>
  <c r="D709" i="3"/>
  <c r="D677" i="3"/>
  <c r="D645" i="3"/>
  <c r="D613" i="3"/>
  <c r="D581" i="3"/>
  <c r="D549" i="3"/>
  <c r="D517" i="3"/>
  <c r="D485" i="3"/>
  <c r="D453" i="3"/>
  <c r="D421" i="3"/>
  <c r="D389" i="3"/>
  <c r="D357" i="3"/>
  <c r="D325" i="3"/>
  <c r="D293" i="3"/>
  <c r="D261" i="3"/>
  <c r="D229" i="3"/>
  <c r="D197" i="3"/>
  <c r="D165" i="3"/>
  <c r="D133" i="3"/>
  <c r="D31" i="3"/>
  <c r="C2984" i="3"/>
  <c r="C2952" i="3"/>
  <c r="C2920" i="3"/>
  <c r="C2888" i="3"/>
  <c r="C2856" i="3"/>
  <c r="C2836" i="3"/>
  <c r="C2804" i="3"/>
  <c r="C2772" i="3"/>
  <c r="C2740" i="3"/>
  <c r="C2708" i="3"/>
  <c r="C2676" i="3"/>
  <c r="C2644" i="3"/>
  <c r="C2612" i="3"/>
  <c r="C2580" i="3"/>
  <c r="C2548" i="3"/>
  <c r="C2516" i="3"/>
  <c r="C2484" i="3"/>
  <c r="C2452" i="3"/>
  <c r="C2420" i="3"/>
  <c r="C2388" i="3"/>
  <c r="C2367" i="3"/>
  <c r="C2335" i="3"/>
  <c r="C2303" i="3"/>
  <c r="C2271" i="3"/>
  <c r="C2239" i="3"/>
  <c r="C2196" i="3"/>
  <c r="C2164" i="3"/>
  <c r="C2120" i="3"/>
  <c r="C2088" i="3"/>
  <c r="C2056" i="3"/>
  <c r="C2032" i="3"/>
  <c r="C2019" i="3"/>
  <c r="C1998" i="3"/>
  <c r="C1983" i="3"/>
  <c r="C1962" i="3"/>
  <c r="C1940" i="3"/>
  <c r="C1919" i="3"/>
  <c r="C1898" i="3"/>
  <c r="C1876" i="3"/>
  <c r="C1855" i="3"/>
  <c r="C1834" i="3"/>
  <c r="C1812" i="3"/>
  <c r="C1791" i="3"/>
  <c r="C1770" i="3"/>
  <c r="C1748" i="3"/>
  <c r="C1727" i="3"/>
  <c r="C1706" i="3"/>
  <c r="C1684" i="3"/>
  <c r="C1663" i="3"/>
  <c r="C1642" i="3"/>
  <c r="C1620" i="3"/>
  <c r="C1599" i="3"/>
  <c r="C1578" i="3"/>
  <c r="C1556" i="3"/>
  <c r="C1535" i="3"/>
  <c r="C1514" i="3"/>
  <c r="C1492" i="3"/>
  <c r="C1471" i="3"/>
  <c r="C1454" i="3"/>
  <c r="C1438" i="3"/>
  <c r="C1422" i="3"/>
  <c r="C1406" i="3"/>
  <c r="C1390" i="3"/>
  <c r="C1374" i="3"/>
  <c r="C1358" i="3"/>
  <c r="C1342" i="3"/>
  <c r="C1326" i="3"/>
  <c r="C1310" i="3"/>
  <c r="C1294" i="3"/>
  <c r="C1278" i="3"/>
  <c r="C1262" i="3"/>
  <c r="C1246" i="3"/>
  <c r="C1235" i="3"/>
  <c r="C1223" i="3"/>
  <c r="C1211" i="3"/>
  <c r="C1199" i="3"/>
  <c r="C1187" i="3"/>
  <c r="C1175" i="3"/>
  <c r="C1163" i="3"/>
  <c r="C1151" i="3"/>
  <c r="C1139" i="3"/>
  <c r="C1127" i="3"/>
  <c r="C1115" i="3"/>
  <c r="C1103" i="3"/>
  <c r="C1087" i="3"/>
  <c r="C1075" i="3"/>
  <c r="C1063" i="3"/>
  <c r="C1051" i="3"/>
  <c r="C1039" i="3"/>
  <c r="C1027" i="3"/>
  <c r="C1015" i="3"/>
  <c r="C1003" i="3"/>
  <c r="C991" i="3"/>
  <c r="C979" i="3"/>
  <c r="C967" i="3"/>
  <c r="C955" i="3"/>
  <c r="C943" i="3"/>
  <c r="C931" i="3"/>
  <c r="C919" i="3"/>
  <c r="C907" i="3"/>
  <c r="C895" i="3"/>
  <c r="C883" i="3"/>
  <c r="C867" i="3"/>
  <c r="C855" i="3"/>
  <c r="C843" i="3"/>
  <c r="C831" i="3"/>
  <c r="C819" i="3"/>
  <c r="C811" i="3"/>
  <c r="C803" i="3"/>
  <c r="C791" i="3"/>
  <c r="C779" i="3"/>
  <c r="C763" i="3"/>
  <c r="C751" i="3"/>
  <c r="C743" i="3"/>
  <c r="C731" i="3"/>
  <c r="C719" i="3"/>
  <c r="C707" i="3"/>
  <c r="C695" i="3"/>
  <c r="C683" i="3"/>
  <c r="C671" i="3"/>
  <c r="C659" i="3"/>
  <c r="C647" i="3"/>
  <c r="C635" i="3"/>
  <c r="C623" i="3"/>
  <c r="C611" i="3"/>
  <c r="C599" i="3"/>
  <c r="C587" i="3"/>
  <c r="C575" i="3"/>
  <c r="C563" i="3"/>
  <c r="C551" i="3"/>
  <c r="C539" i="3"/>
  <c r="C527" i="3"/>
  <c r="C515" i="3"/>
  <c r="C503" i="3"/>
  <c r="C491" i="3"/>
  <c r="C479" i="3"/>
  <c r="C467" i="3"/>
  <c r="C455" i="3"/>
  <c r="C443" i="3"/>
  <c r="C431" i="3"/>
  <c r="C419" i="3"/>
  <c r="C407" i="3"/>
  <c r="C395" i="3"/>
  <c r="C383" i="3"/>
  <c r="C371" i="3"/>
  <c r="C359" i="3"/>
  <c r="C347" i="3"/>
  <c r="C335" i="3"/>
  <c r="C323" i="3"/>
  <c r="C311" i="3"/>
  <c r="C299" i="3"/>
  <c r="C287" i="3"/>
  <c r="C275" i="3"/>
  <c r="C263" i="3"/>
  <c r="C251" i="3"/>
  <c r="F9" i="3"/>
  <c r="K14" i="1" l="1"/>
  <c r="L13" i="1"/>
  <c r="AQ1070" i="3"/>
  <c r="AR1070" i="3" s="1"/>
  <c r="AQ2478" i="3"/>
  <c r="AR2478" i="3" s="1"/>
  <c r="AQ127" i="3"/>
  <c r="AR127" i="3" s="1"/>
  <c r="AQ159" i="3"/>
  <c r="AR159" i="3" s="1"/>
  <c r="AQ191" i="3"/>
  <c r="AR191" i="3" s="1"/>
  <c r="AQ223" i="3"/>
  <c r="AR223" i="3" s="1"/>
  <c r="AQ255" i="3"/>
  <c r="AR255" i="3" s="1"/>
  <c r="AQ303" i="3"/>
  <c r="AR303" i="3" s="1"/>
  <c r="AS303" i="3" s="1"/>
  <c r="AQ319" i="3"/>
  <c r="AR319" i="3" s="1"/>
  <c r="AQ351" i="3"/>
  <c r="AR351" i="3" s="1"/>
  <c r="AS351" i="3" s="1"/>
  <c r="AQ367" i="3"/>
  <c r="AR367" i="3" s="1"/>
  <c r="AQ399" i="3"/>
  <c r="AR399" i="3" s="1"/>
  <c r="AS399" i="3" s="1"/>
  <c r="AQ507" i="3"/>
  <c r="AR507" i="3" s="1"/>
  <c r="AQ555" i="3"/>
  <c r="AR555" i="3" s="1"/>
  <c r="AQ603" i="3"/>
  <c r="AR603" i="3" s="1"/>
  <c r="AQ651" i="3"/>
  <c r="AR651" i="3" s="1"/>
  <c r="AS651" i="3" s="1"/>
  <c r="AQ699" i="3"/>
  <c r="AR699" i="3" s="1"/>
  <c r="AQ747" i="3"/>
  <c r="AR747" i="3" s="1"/>
  <c r="AS747" i="3" s="1"/>
  <c r="AQ795" i="3"/>
  <c r="AR795" i="3" s="1"/>
  <c r="AQ827" i="3"/>
  <c r="AR827" i="3" s="1"/>
  <c r="AQ843" i="3"/>
  <c r="AR843" i="3" s="1"/>
  <c r="AQ875" i="3"/>
  <c r="AR875" i="3" s="1"/>
  <c r="AS875" i="3" s="1"/>
  <c r="AQ891" i="3"/>
  <c r="AQ923" i="3"/>
  <c r="AR923" i="3" s="1"/>
  <c r="AS923" i="3" s="1"/>
  <c r="AQ939" i="3"/>
  <c r="AR939" i="3" s="1"/>
  <c r="AQ2063" i="3"/>
  <c r="AR2063" i="3" s="1"/>
  <c r="AS2063" i="3" s="1"/>
  <c r="AQ2575" i="3"/>
  <c r="AR2575" i="3" s="1"/>
  <c r="AS2575" i="3" s="1"/>
  <c r="AQ2703" i="3"/>
  <c r="AR2703" i="3" s="1"/>
  <c r="AS2703" i="3" s="1"/>
  <c r="AQ2831" i="3"/>
  <c r="AR2831" i="3" s="1"/>
  <c r="AQ2959" i="3"/>
  <c r="AR2959" i="3" s="1"/>
  <c r="AS2959" i="3" s="1"/>
  <c r="AQ2111" i="3"/>
  <c r="AR2111" i="3" s="1"/>
  <c r="AQ2159" i="3"/>
  <c r="AR2159" i="3" s="1"/>
  <c r="AS2159" i="3" s="1"/>
  <c r="AQ2191" i="3"/>
  <c r="AR2191" i="3" s="1"/>
  <c r="AQ2207" i="3"/>
  <c r="AR2207" i="3" s="1"/>
  <c r="AQ2239" i="3"/>
  <c r="AR2239" i="3" s="1"/>
  <c r="AQ2287" i="3"/>
  <c r="AR2287" i="3" s="1"/>
  <c r="AS2287" i="3" s="1"/>
  <c r="AQ2319" i="3"/>
  <c r="AR2319" i="3" s="1"/>
  <c r="AQ2335" i="3"/>
  <c r="AR2335" i="3" s="1"/>
  <c r="AS2335" i="3" s="1"/>
  <c r="AQ2367" i="3"/>
  <c r="AR2367" i="3" s="1"/>
  <c r="AS2367" i="3" s="1"/>
  <c r="AQ2415" i="3"/>
  <c r="AR2415" i="3" s="1"/>
  <c r="AS2415" i="3" s="1"/>
  <c r="AQ2580" i="3"/>
  <c r="AQ2836" i="3"/>
  <c r="AQ856" i="3"/>
  <c r="AR856" i="3" s="1"/>
  <c r="AQ616" i="3"/>
  <c r="AR616" i="3" s="1"/>
  <c r="AS616" i="3" s="1"/>
  <c r="AQ872" i="3"/>
  <c r="AR872" i="3" s="1"/>
  <c r="AS872" i="3" s="1"/>
  <c r="AQ2982" i="3"/>
  <c r="AR2982" i="3" s="1"/>
  <c r="AS2982" i="3" s="1"/>
  <c r="AQ1441" i="3"/>
  <c r="AR1441" i="3" s="1"/>
  <c r="AS1441" i="3" s="1"/>
  <c r="AQ301" i="3"/>
  <c r="AR301" i="3" s="1"/>
  <c r="AS301" i="3" s="1"/>
  <c r="AQ1036" i="3"/>
  <c r="AR1036" i="3" s="1"/>
  <c r="AS1036" i="3" s="1"/>
  <c r="AQ1349" i="3"/>
  <c r="AR1349" i="3" s="1"/>
  <c r="AS1349" i="3" s="1"/>
  <c r="AQ1690" i="3"/>
  <c r="AR1690" i="3" s="1"/>
  <c r="AS1690" i="3" s="1"/>
  <c r="AQ1850" i="3"/>
  <c r="AR1850" i="3" s="1"/>
  <c r="AS1850" i="3" s="1"/>
  <c r="AQ1292" i="3"/>
  <c r="AR1292" i="3" s="1"/>
  <c r="AS1292" i="3" s="1"/>
  <c r="AQ1404" i="3"/>
  <c r="AR1404" i="3" s="1"/>
  <c r="AS1404" i="3" s="1"/>
  <c r="AQ1532" i="3"/>
  <c r="AR1532" i="3" s="1"/>
  <c r="AS1532" i="3" s="1"/>
  <c r="AQ1788" i="3"/>
  <c r="AR1788" i="3" s="1"/>
  <c r="AS1788" i="3" s="1"/>
  <c r="AQ1916" i="3"/>
  <c r="AR1916" i="3" s="1"/>
  <c r="AS1916" i="3" s="1"/>
  <c r="AQ2432" i="3"/>
  <c r="AR2432" i="3" s="1"/>
  <c r="AS2432" i="3" s="1"/>
  <c r="AQ2544" i="3"/>
  <c r="AR2544" i="3" s="1"/>
  <c r="AS2544" i="3" s="1"/>
  <c r="AQ2864" i="3"/>
  <c r="AR2864" i="3" s="1"/>
  <c r="AS2864" i="3" s="1"/>
  <c r="AQ418" i="3"/>
  <c r="AR418" i="3" s="1"/>
  <c r="AS418" i="3" s="1"/>
  <c r="AQ589" i="3"/>
  <c r="AR589" i="3" s="1"/>
  <c r="AS589" i="3" s="1"/>
  <c r="AQ674" i="3"/>
  <c r="AR674" i="3" s="1"/>
  <c r="AS674" i="3" s="1"/>
  <c r="AQ845" i="3"/>
  <c r="AR845" i="3" s="1"/>
  <c r="AS845" i="3" s="1"/>
  <c r="AQ930" i="3"/>
  <c r="AR930" i="3" s="1"/>
  <c r="AS930" i="3" s="1"/>
  <c r="AQ450" i="3"/>
  <c r="AR450" i="3" s="1"/>
  <c r="AS450" i="3" s="1"/>
  <c r="AQ536" i="3"/>
  <c r="AR536" i="3" s="1"/>
  <c r="AQ621" i="3"/>
  <c r="AR621" i="3" s="1"/>
  <c r="AS621" i="3" s="1"/>
  <c r="AQ706" i="3"/>
  <c r="AR706" i="3" s="1"/>
  <c r="AS706" i="3" s="1"/>
  <c r="AQ877" i="3"/>
  <c r="AR877" i="3" s="1"/>
  <c r="AS877" i="3" s="1"/>
  <c r="AQ962" i="3"/>
  <c r="AQ562" i="3"/>
  <c r="AR562" i="3" s="1"/>
  <c r="AS562" i="3" s="1"/>
  <c r="AQ648" i="3"/>
  <c r="AR648" i="3" s="1"/>
  <c r="AS648" i="3" s="1"/>
  <c r="AQ818" i="3"/>
  <c r="AR818" i="3" s="1"/>
  <c r="AS818" i="3" s="1"/>
  <c r="AQ904" i="3"/>
  <c r="AR904" i="3" s="1"/>
  <c r="AS904" i="3" s="1"/>
  <c r="AQ1010" i="3"/>
  <c r="AR1010" i="3" s="1"/>
  <c r="AS1010" i="3" s="1"/>
  <c r="AQ1425" i="3"/>
  <c r="AR1425" i="3" s="1"/>
  <c r="AQ130" i="3"/>
  <c r="AR130" i="3" s="1"/>
  <c r="AS130" i="3" s="1"/>
  <c r="AQ194" i="3"/>
  <c r="AR194" i="3" s="1"/>
  <c r="AS194" i="3" s="1"/>
  <c r="AQ258" i="3"/>
  <c r="AR258" i="3" s="1"/>
  <c r="AS258" i="3" s="1"/>
  <c r="AQ322" i="3"/>
  <c r="AR322" i="3" s="1"/>
  <c r="AS322" i="3" s="1"/>
  <c r="AQ386" i="3"/>
  <c r="AR386" i="3" s="1"/>
  <c r="AS386" i="3" s="1"/>
  <c r="AQ466" i="3"/>
  <c r="AR466" i="3" s="1"/>
  <c r="AQ722" i="3"/>
  <c r="AR722" i="3" s="1"/>
  <c r="AS722" i="3" s="1"/>
  <c r="AQ978" i="3"/>
  <c r="AR978" i="3" s="1"/>
  <c r="AQ1361" i="3"/>
  <c r="AR1361" i="3" s="1"/>
  <c r="AS1361" i="3" s="1"/>
  <c r="AQ974" i="3"/>
  <c r="AR974" i="3" s="1"/>
  <c r="AQ1117" i="3"/>
  <c r="AR1117" i="3" s="1"/>
  <c r="AS1117" i="3" s="1"/>
  <c r="AQ2477" i="3"/>
  <c r="AR2477" i="3" s="1"/>
  <c r="AS2477" i="3" s="1"/>
  <c r="AQ1069" i="3"/>
  <c r="AR1069" i="3" s="1"/>
  <c r="AS1069" i="3" s="1"/>
  <c r="AQ1154" i="3"/>
  <c r="AR1154" i="3" s="1"/>
  <c r="AS1154" i="3" s="1"/>
  <c r="AQ1197" i="3"/>
  <c r="AR1197" i="3" s="1"/>
  <c r="AS1197" i="3" s="1"/>
  <c r="AQ1581" i="3"/>
  <c r="AR1581" i="3" s="1"/>
  <c r="AS1581" i="3" s="1"/>
  <c r="AQ1709" i="3"/>
  <c r="AR1709" i="3" s="1"/>
  <c r="AS1709" i="3" s="1"/>
  <c r="AQ1837" i="3"/>
  <c r="AR1837" i="3" s="1"/>
  <c r="AS1837" i="3" s="1"/>
  <c r="AQ1965" i="3"/>
  <c r="AR1965" i="3" s="1"/>
  <c r="AQ129" i="3"/>
  <c r="AR129" i="3" s="1"/>
  <c r="AS129" i="3" s="1"/>
  <c r="AQ177" i="3"/>
  <c r="AR177" i="3" s="1"/>
  <c r="AS177" i="3" s="1"/>
  <c r="AQ305" i="3"/>
  <c r="AR305" i="3" s="1"/>
  <c r="AQ385" i="3"/>
  <c r="AR385" i="3" s="1"/>
  <c r="AS385" i="3" s="1"/>
  <c r="AQ1020" i="3"/>
  <c r="AR1020" i="3" s="1"/>
  <c r="AQ1600" i="3"/>
  <c r="AR1600" i="3" s="1"/>
  <c r="AS1600" i="3" s="1"/>
  <c r="AQ1712" i="3"/>
  <c r="AR1712" i="3" s="1"/>
  <c r="AS1712" i="3" s="1"/>
  <c r="AQ1792" i="3"/>
  <c r="AR1792" i="3" s="1"/>
  <c r="AS1792" i="3" s="1"/>
  <c r="AQ1904" i="3"/>
  <c r="AR1904" i="3" s="1"/>
  <c r="AS1904" i="3" s="1"/>
  <c r="AQ2461" i="3"/>
  <c r="AR2461" i="3" s="1"/>
  <c r="AS2461" i="3" s="1"/>
  <c r="AQ2602" i="3"/>
  <c r="AR2602" i="3" s="1"/>
  <c r="AQ2794" i="3"/>
  <c r="AR2794" i="3" s="1"/>
  <c r="AS2794" i="3" s="1"/>
  <c r="AQ2922" i="3"/>
  <c r="AR2922" i="3" s="1"/>
  <c r="AS2922" i="3" s="1"/>
  <c r="AQ2986" i="3"/>
  <c r="AR2986" i="3" s="1"/>
  <c r="AS2986" i="3" s="1"/>
  <c r="AQ2474" i="3"/>
  <c r="AR2474" i="3" s="1"/>
  <c r="AQ429" i="3"/>
  <c r="AR429" i="3" s="1"/>
  <c r="AS429" i="3" s="1"/>
  <c r="AQ1318" i="3"/>
  <c r="AR1318" i="3" s="1"/>
  <c r="AS1318" i="3" s="1"/>
  <c r="AQ2726" i="3"/>
  <c r="AR2726" i="3" s="1"/>
  <c r="AS2726" i="3" s="1"/>
  <c r="AQ457" i="3"/>
  <c r="AR457" i="3" s="1"/>
  <c r="AQ969" i="3"/>
  <c r="AR969" i="3" s="1"/>
  <c r="AS969" i="3" s="1"/>
  <c r="AQ173" i="3"/>
  <c r="AR173" i="3" s="1"/>
  <c r="AS173" i="3" s="1"/>
  <c r="AQ1658" i="3"/>
  <c r="AR1658" i="3" s="1"/>
  <c r="AS1658" i="3" s="1"/>
  <c r="AQ2010" i="3"/>
  <c r="AR2010" i="3" s="1"/>
  <c r="AQ1612" i="3"/>
  <c r="AR1612" i="3" s="1"/>
  <c r="AS1612" i="3" s="1"/>
  <c r="AQ1660" i="3"/>
  <c r="AR1660" i="3" s="1"/>
  <c r="AQ1804" i="3"/>
  <c r="AR1804" i="3" s="1"/>
  <c r="AS1804" i="3" s="1"/>
  <c r="AQ2469" i="3"/>
  <c r="AR2469" i="3" s="1"/>
  <c r="AQ2832" i="3"/>
  <c r="AR2832" i="3" s="1"/>
  <c r="AS2832" i="3" s="1"/>
  <c r="AQ2944" i="3"/>
  <c r="AR2944" i="3" s="1"/>
  <c r="AS2944" i="3" s="1"/>
  <c r="AQ685" i="3"/>
  <c r="AR685" i="3" s="1"/>
  <c r="AS685" i="3" s="1"/>
  <c r="AQ941" i="3"/>
  <c r="AR941" i="3" s="1"/>
  <c r="AQ1509" i="3"/>
  <c r="AR1509" i="3" s="1"/>
  <c r="AS1509" i="3" s="1"/>
  <c r="AQ713" i="3"/>
  <c r="AR713" i="3" s="1"/>
  <c r="AS713" i="3" s="1"/>
  <c r="AQ2352" i="3"/>
  <c r="AR2352" i="3" s="1"/>
  <c r="AS2352" i="3" s="1"/>
  <c r="AQ2806" i="3"/>
  <c r="AR2806" i="3" s="1"/>
  <c r="AS2806" i="3" s="1"/>
  <c r="AQ1498" i="3"/>
  <c r="AR1498" i="3" s="1"/>
  <c r="AS1498" i="3" s="1"/>
  <c r="AQ1164" i="3"/>
  <c r="AR1164" i="3" s="1"/>
  <c r="AS1164" i="3" s="1"/>
  <c r="AQ186" i="3"/>
  <c r="AR186" i="3" s="1"/>
  <c r="AS186" i="3" s="1"/>
  <c r="AQ378" i="3"/>
  <c r="AR378" i="3" s="1"/>
  <c r="AS378" i="3" s="1"/>
  <c r="AQ2336" i="3"/>
  <c r="AR2336" i="3" s="1"/>
  <c r="AS2336" i="3" s="1"/>
  <c r="AQ585" i="3"/>
  <c r="AR585" i="3" s="1"/>
  <c r="AS585" i="3" s="1"/>
  <c r="AQ2919" i="3"/>
  <c r="AR2919" i="3" s="1"/>
  <c r="AS2919" i="3" s="1"/>
  <c r="AQ570" i="3"/>
  <c r="AR570" i="3" s="1"/>
  <c r="AS570" i="3" s="1"/>
  <c r="AQ762" i="3"/>
  <c r="AR762" i="3" s="1"/>
  <c r="AS762" i="3" s="1"/>
  <c r="AQ954" i="3"/>
  <c r="AR954" i="3" s="1"/>
  <c r="AS954" i="3" s="1"/>
  <c r="AQ157" i="3"/>
  <c r="AR157" i="3" s="1"/>
  <c r="AS157" i="3" s="1"/>
  <c r="AQ317" i="3"/>
  <c r="AR317" i="3" s="1"/>
  <c r="AS317" i="3" s="1"/>
  <c r="AQ2951" i="3"/>
  <c r="AR2951" i="3" s="1"/>
  <c r="AS2951" i="3" s="1"/>
  <c r="AQ1833" i="3"/>
  <c r="AR1833" i="3" s="1"/>
  <c r="AS1833" i="3" s="1"/>
  <c r="AQ1015" i="3"/>
  <c r="AR1015" i="3" s="1"/>
  <c r="AS1015" i="3" s="1"/>
  <c r="AQ1150" i="3"/>
  <c r="AR1150" i="3" s="1"/>
  <c r="AQ2487" i="3"/>
  <c r="AR2487" i="3" s="1"/>
  <c r="AS2487" i="3" s="1"/>
  <c r="AQ2871" i="3"/>
  <c r="AR2871" i="3" s="1"/>
  <c r="AS2871" i="3" s="1"/>
  <c r="AQ2037" i="3"/>
  <c r="AR2037" i="3" s="1"/>
  <c r="AS2037" i="3" s="1"/>
  <c r="AQ2101" i="3"/>
  <c r="AR2101" i="3" s="1"/>
  <c r="AS2101" i="3" s="1"/>
  <c r="AQ1260" i="3"/>
  <c r="AR1260" i="3" s="1"/>
  <c r="AS1260" i="3" s="1"/>
  <c r="AQ1324" i="3"/>
  <c r="AR1324" i="3" s="1"/>
  <c r="AS1324" i="3" s="1"/>
  <c r="AQ1388" i="3"/>
  <c r="AR1388" i="3" s="1"/>
  <c r="AS1388" i="3" s="1"/>
  <c r="AQ1461" i="3"/>
  <c r="AR1461" i="3" s="1"/>
  <c r="AQ250" i="3"/>
  <c r="AR250" i="3" s="1"/>
  <c r="AS250" i="3" s="1"/>
  <c r="AQ2208" i="3"/>
  <c r="AR2208" i="3" s="1"/>
  <c r="AS2208" i="3" s="1"/>
  <c r="Y2208" i="3" s="1"/>
  <c r="AQ442" i="3"/>
  <c r="AR442" i="3" s="1"/>
  <c r="AS442" i="3" s="1"/>
  <c r="AQ634" i="3"/>
  <c r="AR634" i="3" s="1"/>
  <c r="AQ826" i="3"/>
  <c r="AR826" i="3" s="1"/>
  <c r="AS826" i="3" s="1"/>
  <c r="AQ1949" i="3"/>
  <c r="AR1949" i="3" s="1"/>
  <c r="AS1949" i="3" s="1"/>
  <c r="AQ221" i="3"/>
  <c r="AR221" i="3" s="1"/>
  <c r="AS221" i="3" s="1"/>
  <c r="AQ253" i="3"/>
  <c r="AR253" i="3" s="1"/>
  <c r="AQ349" i="3"/>
  <c r="AR349" i="3" s="1"/>
  <c r="AS349" i="3" s="1"/>
  <c r="AQ1550" i="3"/>
  <c r="AR1550" i="3" s="1"/>
  <c r="AS1550" i="3" s="1"/>
  <c r="AQ1806" i="3"/>
  <c r="AR1806" i="3" s="1"/>
  <c r="AS1806" i="3" s="1"/>
  <c r="AQ983" i="3"/>
  <c r="AR983" i="3" s="1"/>
  <c r="AQ1065" i="3"/>
  <c r="AQ2743" i="3"/>
  <c r="AR2743" i="3" s="1"/>
  <c r="AS2743" i="3" s="1"/>
  <c r="AQ2999" i="3"/>
  <c r="AR2999" i="3" s="1"/>
  <c r="AS2999" i="3" s="1"/>
  <c r="AQ2702" i="3"/>
  <c r="AR2702" i="3" s="1"/>
  <c r="AS2702" i="3" s="1"/>
  <c r="AQ2830" i="3"/>
  <c r="AR2830" i="3" s="1"/>
  <c r="AS2830" i="3" s="1"/>
  <c r="AQ1452" i="3"/>
  <c r="AR1452" i="3" s="1"/>
  <c r="AS1452" i="3" s="1"/>
  <c r="AQ2055" i="3"/>
  <c r="AR2055" i="3" s="1"/>
  <c r="AS2055" i="3" s="1"/>
  <c r="AQ2062" i="3"/>
  <c r="AR2062" i="3" s="1"/>
  <c r="AS2062" i="3" s="1"/>
  <c r="Y2062" i="3" s="1"/>
  <c r="AQ2190" i="3"/>
  <c r="AQ2430" i="3"/>
  <c r="AR2430" i="3" s="1"/>
  <c r="AS2430" i="3" s="1"/>
  <c r="AQ2528" i="3"/>
  <c r="AR2528" i="3" s="1"/>
  <c r="AS2528" i="3" s="1"/>
  <c r="AQ2992" i="3"/>
  <c r="AR2992" i="3" s="1"/>
  <c r="AQ2621" i="3"/>
  <c r="AR2621" i="3" s="1"/>
  <c r="AS2621" i="3" s="1"/>
  <c r="AQ158" i="3"/>
  <c r="AR158" i="3" s="1"/>
  <c r="AS158" i="3" s="1"/>
  <c r="AQ286" i="3"/>
  <c r="AR286" i="3" s="1"/>
  <c r="AS286" i="3" s="1"/>
  <c r="AQ760" i="3"/>
  <c r="AR760" i="3" s="1"/>
  <c r="AS760" i="3" s="1"/>
  <c r="AQ1116" i="3"/>
  <c r="AR1116" i="3" s="1"/>
  <c r="AS1116" i="3" s="1"/>
  <c r="AQ792" i="3"/>
  <c r="AR792" i="3" s="1"/>
  <c r="AS792" i="3" s="1"/>
  <c r="AQ1048" i="3"/>
  <c r="AR1048" i="3" s="1"/>
  <c r="AS1048" i="3" s="1"/>
  <c r="AQ733" i="3"/>
  <c r="AR733" i="3" s="1"/>
  <c r="AQ526" i="3"/>
  <c r="AR526" i="3" s="1"/>
  <c r="AS526" i="3" s="1"/>
  <c r="AQ654" i="3"/>
  <c r="AR654" i="3" s="1"/>
  <c r="AS654" i="3" s="1"/>
  <c r="AQ782" i="3"/>
  <c r="AR782" i="3" s="1"/>
  <c r="AS782" i="3" s="1"/>
  <c r="AQ910" i="3"/>
  <c r="AR910" i="3" s="1"/>
  <c r="AS910" i="3" s="1"/>
  <c r="AQ1089" i="3"/>
  <c r="AR1089" i="3" s="1"/>
  <c r="AS1089" i="3" s="1"/>
  <c r="AQ1269" i="3"/>
  <c r="AR1269" i="3" s="1"/>
  <c r="AS1269" i="3" s="1"/>
  <c r="AQ1622" i="3"/>
  <c r="AR1622" i="3" s="1"/>
  <c r="AS1622" i="3" s="1"/>
  <c r="AQ1773" i="3"/>
  <c r="AR1773" i="3" s="1"/>
  <c r="AS1773" i="3" s="1"/>
  <c r="AQ289" i="3"/>
  <c r="AR289" i="3" s="1"/>
  <c r="AS289" i="3" s="1"/>
  <c r="AQ508" i="3"/>
  <c r="AR508" i="3" s="1"/>
  <c r="AS508" i="3" s="1"/>
  <c r="AQ572" i="3"/>
  <c r="AR572" i="3" s="1"/>
  <c r="AS572" i="3" s="1"/>
  <c r="AQ636" i="3"/>
  <c r="AR636" i="3" s="1"/>
  <c r="AS636" i="3" s="1"/>
  <c r="AQ764" i="3"/>
  <c r="AR764" i="3" s="1"/>
  <c r="AS764" i="3" s="1"/>
  <c r="AQ828" i="3"/>
  <c r="AR828" i="3" s="1"/>
  <c r="AS828" i="3" s="1"/>
  <c r="AQ913" i="3"/>
  <c r="AQ956" i="3"/>
  <c r="AR956" i="3" s="1"/>
  <c r="AS956" i="3" s="1"/>
  <c r="AQ2328" i="3"/>
  <c r="AR2328" i="3" s="1"/>
  <c r="AS2328" i="3" s="1"/>
  <c r="AQ971" i="3"/>
  <c r="AR971" i="3" s="1"/>
  <c r="AS971" i="3" s="1"/>
  <c r="AQ1019" i="3"/>
  <c r="AR1019" i="3" s="1"/>
  <c r="AS1019" i="3" s="1"/>
  <c r="AQ1134" i="3"/>
  <c r="AR1134" i="3" s="1"/>
  <c r="AQ2204" i="3"/>
  <c r="AR2204" i="3" s="1"/>
  <c r="AS2204" i="3" s="1"/>
  <c r="AQ1552" i="3"/>
  <c r="AR1552" i="3" s="1"/>
  <c r="AS1552" i="3" s="1"/>
  <c r="AQ1632" i="3"/>
  <c r="AR1632" i="3" s="1"/>
  <c r="AS1632" i="3" s="1"/>
  <c r="AQ1888" i="3"/>
  <c r="AR1888" i="3" s="1"/>
  <c r="AQ2000" i="3"/>
  <c r="AR2000" i="3" s="1"/>
  <c r="AQ2457" i="3"/>
  <c r="AR2457" i="3" s="1"/>
  <c r="AS2457" i="3" s="1"/>
  <c r="AQ2570" i="3"/>
  <c r="AR2570" i="3" s="1"/>
  <c r="AS2570" i="3" s="1"/>
  <c r="AQ2698" i="3"/>
  <c r="AR2698" i="3" s="1"/>
  <c r="AS2698" i="3" s="1"/>
  <c r="AQ2452" i="3"/>
  <c r="AR2452" i="3" s="1"/>
  <c r="AS2452" i="3" s="1"/>
  <c r="Y2452" i="3" s="1"/>
  <c r="AQ2708" i="3"/>
  <c r="AR2708" i="3" s="1"/>
  <c r="AS2708" i="3" s="1"/>
  <c r="Y2708" i="3" s="1"/>
  <c r="AQ2884" i="3"/>
  <c r="AR2884" i="3" s="1"/>
  <c r="AS2884" i="3" s="1"/>
  <c r="Y2884" i="3" s="1"/>
  <c r="AQ994" i="3"/>
  <c r="AQ600" i="3"/>
  <c r="AR600" i="3" s="1"/>
  <c r="AS600" i="3" s="1"/>
  <c r="AQ122" i="3"/>
  <c r="AR122" i="3" s="1"/>
  <c r="AS122" i="3" s="1"/>
  <c r="AQ314" i="3"/>
  <c r="AR314" i="3" s="1"/>
  <c r="AS314" i="3" s="1"/>
  <c r="AQ541" i="3"/>
  <c r="AR541" i="3" s="1"/>
  <c r="AS541" i="3" s="1"/>
  <c r="AQ797" i="3"/>
  <c r="AR797" i="3" s="1"/>
  <c r="AS797" i="3" s="1"/>
  <c r="AQ445" i="3"/>
  <c r="AR445" i="3" s="1"/>
  <c r="AS445" i="3" s="1"/>
  <c r="AQ701" i="3"/>
  <c r="AR701" i="3" s="1"/>
  <c r="AS701" i="3" s="1"/>
  <c r="AQ957" i="3"/>
  <c r="AR957" i="3" s="1"/>
  <c r="AQ841" i="3"/>
  <c r="AR841" i="3" s="1"/>
  <c r="AQ2663" i="3"/>
  <c r="AR2663" i="3" s="1"/>
  <c r="AS2663" i="3" s="1"/>
  <c r="AQ506" i="3"/>
  <c r="AR506" i="3" s="1"/>
  <c r="AS506" i="3" s="1"/>
  <c r="AQ698" i="3"/>
  <c r="AR698" i="3" s="1"/>
  <c r="AQ890" i="3"/>
  <c r="AR890" i="3" s="1"/>
  <c r="AS890" i="3" s="1"/>
  <c r="AQ2013" i="3"/>
  <c r="AR2013" i="3" s="1"/>
  <c r="AS2013" i="3" s="1"/>
  <c r="AQ189" i="3"/>
  <c r="AR189" i="3" s="1"/>
  <c r="AS189" i="3" s="1"/>
  <c r="AQ285" i="3"/>
  <c r="AR285" i="3" s="1"/>
  <c r="AQ381" i="3"/>
  <c r="AR381" i="3" s="1"/>
  <c r="AS381" i="3" s="1"/>
  <c r="AQ2695" i="3"/>
  <c r="AR2695" i="3" s="1"/>
  <c r="AS2695" i="3" s="1"/>
  <c r="AQ1577" i="3"/>
  <c r="AR1577" i="3" s="1"/>
  <c r="AS1577" i="3" s="1"/>
  <c r="AQ1031" i="3"/>
  <c r="AR1031" i="3" s="1"/>
  <c r="AS1031" i="3" s="1"/>
  <c r="AQ2345" i="3"/>
  <c r="AR2345" i="3" s="1"/>
  <c r="AQ2615" i="3"/>
  <c r="AR2615" i="3" s="1"/>
  <c r="AS2615" i="3" s="1"/>
  <c r="AQ2080" i="3"/>
  <c r="AR2080" i="3" s="1"/>
  <c r="AQ2574" i="3"/>
  <c r="AR2574" i="3" s="1"/>
  <c r="AS2574" i="3" s="1"/>
  <c r="AQ2958" i="3"/>
  <c r="AR2958" i="3" s="1"/>
  <c r="AS2958" i="3" s="1"/>
  <c r="AQ1196" i="3"/>
  <c r="AR1196" i="3" s="1"/>
  <c r="AS1196" i="3" s="1"/>
  <c r="AQ2174" i="3"/>
  <c r="AQ2318" i="3"/>
  <c r="AR2318" i="3" s="1"/>
  <c r="AQ2464" i="3"/>
  <c r="AR2464" i="3" s="1"/>
  <c r="AS2464" i="3" s="1"/>
  <c r="AQ2592" i="3"/>
  <c r="AR2592" i="3" s="1"/>
  <c r="AS2592" i="3" s="1"/>
  <c r="AQ2656" i="3"/>
  <c r="AR2656" i="3" s="1"/>
  <c r="AS2656" i="3" s="1"/>
  <c r="AQ2720" i="3"/>
  <c r="AR2720" i="3" s="1"/>
  <c r="AS2720" i="3" s="1"/>
  <c r="AQ2784" i="3"/>
  <c r="AR2784" i="3" s="1"/>
  <c r="AS2784" i="3" s="1"/>
  <c r="AQ2848" i="3"/>
  <c r="AR2848" i="3" s="1"/>
  <c r="AS2848" i="3" s="1"/>
  <c r="AQ2912" i="3"/>
  <c r="AR2912" i="3" s="1"/>
  <c r="AS2912" i="3" s="1"/>
  <c r="AQ2976" i="3"/>
  <c r="AR2976" i="3" s="1"/>
  <c r="AS2976" i="3" s="1"/>
  <c r="AQ2493" i="3"/>
  <c r="AR2493" i="3" s="1"/>
  <c r="AS2493" i="3" s="1"/>
  <c r="AQ2749" i="3"/>
  <c r="AR2749" i="3" s="1"/>
  <c r="AS2749" i="3" s="1"/>
  <c r="AQ222" i="3"/>
  <c r="AR222" i="3" s="1"/>
  <c r="AQ350" i="3"/>
  <c r="AR350" i="3" s="1"/>
  <c r="AS350" i="3" s="1"/>
  <c r="AQ504" i="3"/>
  <c r="AR504" i="3" s="1"/>
  <c r="AS504" i="3" s="1"/>
  <c r="AQ477" i="3"/>
  <c r="AR477" i="3" s="1"/>
  <c r="AS477" i="3" s="1"/>
  <c r="AQ462" i="3"/>
  <c r="AR462" i="3" s="1"/>
  <c r="AS462" i="3" s="1"/>
  <c r="AQ590" i="3"/>
  <c r="AR590" i="3" s="1"/>
  <c r="AQ718" i="3"/>
  <c r="AR718" i="3" s="1"/>
  <c r="AS718" i="3" s="1"/>
  <c r="AQ846" i="3"/>
  <c r="AR846" i="3" s="1"/>
  <c r="AS846" i="3" s="1"/>
  <c r="AQ1397" i="3"/>
  <c r="AR1397" i="3" s="1"/>
  <c r="AS1397" i="3" s="1"/>
  <c r="AQ2089" i="3"/>
  <c r="AR2089" i="3" s="1"/>
  <c r="AQ1517" i="3"/>
  <c r="AR1517" i="3" s="1"/>
  <c r="AS1517" i="3" s="1"/>
  <c r="AQ1645" i="3"/>
  <c r="AR1645" i="3" s="1"/>
  <c r="AS1645" i="3" s="1"/>
  <c r="AQ1901" i="3"/>
  <c r="AR1901" i="3" s="1"/>
  <c r="AS1901" i="3" s="1"/>
  <c r="AQ401" i="3"/>
  <c r="AR401" i="3" s="1"/>
  <c r="AS401" i="3" s="1"/>
  <c r="AQ444" i="3"/>
  <c r="AR444" i="3" s="1"/>
  <c r="AS444" i="3" s="1"/>
  <c r="AQ529" i="3"/>
  <c r="AR529" i="3" s="1"/>
  <c r="AS529" i="3" s="1"/>
  <c r="AQ657" i="3"/>
  <c r="AR657" i="3" s="1"/>
  <c r="AS657" i="3" s="1"/>
  <c r="AQ700" i="3"/>
  <c r="AR700" i="3" s="1"/>
  <c r="AS700" i="3" s="1"/>
  <c r="AQ785" i="3"/>
  <c r="AR785" i="3" s="1"/>
  <c r="AS785" i="3" s="1"/>
  <c r="AQ892" i="3"/>
  <c r="AR892" i="3" s="1"/>
  <c r="AS892" i="3" s="1"/>
  <c r="AQ2200" i="3"/>
  <c r="AQ987" i="3"/>
  <c r="AR987" i="3" s="1"/>
  <c r="AS987" i="3" s="1"/>
  <c r="AQ1035" i="3"/>
  <c r="AQ1218" i="3"/>
  <c r="AR1218" i="3" s="1"/>
  <c r="AS1218" i="3" s="1"/>
  <c r="AQ2332" i="3"/>
  <c r="AR2332" i="3" s="1"/>
  <c r="AS2332" i="3" s="1"/>
  <c r="AQ1696" i="3"/>
  <c r="AR1696" i="3" s="1"/>
  <c r="AS1696" i="3" s="1"/>
  <c r="AQ1744" i="3"/>
  <c r="AR1744" i="3" s="1"/>
  <c r="AQ1808" i="3"/>
  <c r="AR1808" i="3" s="1"/>
  <c r="AS1808" i="3" s="1"/>
  <c r="AQ2762" i="3"/>
  <c r="AR2762" i="3" s="1"/>
  <c r="AS2762" i="3" s="1"/>
  <c r="AQ2890" i="3"/>
  <c r="AR2890" i="3" s="1"/>
  <c r="AS2890" i="3" s="1"/>
  <c r="AQ2954" i="3"/>
  <c r="AR2954" i="3" s="1"/>
  <c r="AS2954" i="3" s="1"/>
  <c r="AQ2500" i="3"/>
  <c r="AR2500" i="3" s="1"/>
  <c r="AQ2628" i="3"/>
  <c r="AR2628" i="3" s="1"/>
  <c r="AS2628" i="3" s="1"/>
  <c r="AQ2756" i="3"/>
  <c r="AQ2964" i="3"/>
  <c r="AR2964" i="3" s="1"/>
  <c r="AS2964" i="3" s="1"/>
  <c r="Y2964" i="3" s="1"/>
  <c r="AQ1222" i="3"/>
  <c r="AR1222" i="3" s="1"/>
  <c r="AS1222" i="3" s="1"/>
  <c r="AQ171" i="3"/>
  <c r="AR171" i="3" s="1"/>
  <c r="AS171" i="3" s="1"/>
  <c r="AQ203" i="3"/>
  <c r="AQ1926" i="3"/>
  <c r="AR1926" i="3" s="1"/>
  <c r="AS1926" i="3" s="1"/>
  <c r="AQ2305" i="3"/>
  <c r="AR2305" i="3" s="1"/>
  <c r="AS2305" i="3" s="1"/>
  <c r="AQ144" i="3"/>
  <c r="AQ192" i="3"/>
  <c r="AR192" i="3" s="1"/>
  <c r="AS192" i="3" s="1"/>
  <c r="AQ240" i="3"/>
  <c r="AR240" i="3" s="1"/>
  <c r="AS240" i="3" s="1"/>
  <c r="AQ272" i="3"/>
  <c r="AR272" i="3" s="1"/>
  <c r="AS272" i="3" s="1"/>
  <c r="AQ320" i="3"/>
  <c r="AR320" i="3" s="1"/>
  <c r="AS320" i="3" s="1"/>
  <c r="AQ368" i="3"/>
  <c r="AR368" i="3" s="1"/>
  <c r="AS368" i="3" s="1"/>
  <c r="AQ400" i="3"/>
  <c r="AR400" i="3" s="1"/>
  <c r="AS400" i="3" s="1"/>
  <c r="AQ464" i="3"/>
  <c r="AR464" i="3" s="1"/>
  <c r="AS464" i="3" s="1"/>
  <c r="AQ528" i="3"/>
  <c r="AR528" i="3" s="1"/>
  <c r="AS528" i="3" s="1"/>
  <c r="AQ592" i="3"/>
  <c r="AR592" i="3" s="1"/>
  <c r="AS592" i="3" s="1"/>
  <c r="AQ677" i="3"/>
  <c r="AR677" i="3" s="1"/>
  <c r="AS677" i="3" s="1"/>
  <c r="AQ869" i="3"/>
  <c r="AR869" i="3" s="1"/>
  <c r="AS869" i="3" s="1"/>
  <c r="AQ1014" i="3"/>
  <c r="AR1014" i="3" s="1"/>
  <c r="AS1014" i="3" s="1"/>
  <c r="AQ1305" i="3"/>
  <c r="AR1305" i="3" s="1"/>
  <c r="AS1305" i="3" s="1"/>
  <c r="AQ1433" i="3"/>
  <c r="AR1433" i="3" s="1"/>
  <c r="AS1433" i="3" s="1"/>
  <c r="AQ2321" i="3"/>
  <c r="AR2321" i="3" s="1"/>
  <c r="AS2321" i="3" s="1"/>
  <c r="AQ663" i="3"/>
  <c r="AR663" i="3" s="1"/>
  <c r="AS663" i="3" s="1"/>
  <c r="AQ711" i="3"/>
  <c r="AR711" i="3" s="1"/>
  <c r="AS711" i="3" s="1"/>
  <c r="AQ759" i="3"/>
  <c r="AR759" i="3" s="1"/>
  <c r="AS759" i="3" s="1"/>
  <c r="AQ903" i="3"/>
  <c r="AR903" i="3" s="1"/>
  <c r="AS903" i="3" s="1"/>
  <c r="AQ951" i="3"/>
  <c r="AR951" i="3" s="1"/>
  <c r="AS951" i="3" s="1"/>
  <c r="AQ999" i="3"/>
  <c r="AR999" i="3" s="1"/>
  <c r="AQ1047" i="3"/>
  <c r="AR1047" i="3" s="1"/>
  <c r="AS1047" i="3" s="1"/>
  <c r="AQ1274" i="3"/>
  <c r="AR1274" i="3" s="1"/>
  <c r="AS1274" i="3" s="1"/>
  <c r="AQ1466" i="3"/>
  <c r="AR1466" i="3" s="1"/>
  <c r="AS1466" i="3" s="1"/>
  <c r="AQ1562" i="3"/>
  <c r="AR1562" i="3" s="1"/>
  <c r="AS1562" i="3" s="1"/>
  <c r="AQ1103" i="3"/>
  <c r="AR1103" i="3" s="1"/>
  <c r="AS1103" i="3" s="1"/>
  <c r="AQ1151" i="3"/>
  <c r="AR1151" i="3" s="1"/>
  <c r="AS1151" i="3" s="1"/>
  <c r="AQ1199" i="3"/>
  <c r="AR1199" i="3" s="1"/>
  <c r="AS1199" i="3" s="1"/>
  <c r="AQ1295" i="3"/>
  <c r="AR1295" i="3" s="1"/>
  <c r="AS1295" i="3" s="1"/>
  <c r="AQ1423" i="3"/>
  <c r="AR1423" i="3" s="1"/>
  <c r="AS1423" i="3" s="1"/>
  <c r="AQ1503" i="3"/>
  <c r="AR1503" i="3" s="1"/>
  <c r="AS1503" i="3" s="1"/>
  <c r="AQ1551" i="3"/>
  <c r="AR1551" i="3" s="1"/>
  <c r="AS1551" i="3" s="1"/>
  <c r="AQ1759" i="3"/>
  <c r="AR1759" i="3" s="1"/>
  <c r="AS1759" i="3" s="1"/>
  <c r="AQ1807" i="3"/>
  <c r="AR1807" i="3" s="1"/>
  <c r="AS1807" i="3" s="1"/>
  <c r="AQ1855" i="3"/>
  <c r="AR1855" i="3" s="1"/>
  <c r="AS1855" i="3" s="1"/>
  <c r="AQ1903" i="3"/>
  <c r="AR1903" i="3" s="1"/>
  <c r="AS1903" i="3" s="1"/>
  <c r="AQ2388" i="3"/>
  <c r="AR2388" i="3" s="1"/>
  <c r="AS2388" i="3" s="1"/>
  <c r="AQ1644" i="3"/>
  <c r="AR1644" i="3" s="1"/>
  <c r="AS1644" i="3" s="1"/>
  <c r="AQ1836" i="3"/>
  <c r="AR1836" i="3" s="1"/>
  <c r="AS1836" i="3" s="1"/>
  <c r="AQ2562" i="3"/>
  <c r="AR2562" i="3" s="1"/>
  <c r="AS2562" i="3" s="1"/>
  <c r="AQ2754" i="3"/>
  <c r="AR2754" i="3" s="1"/>
  <c r="AS2754" i="3" s="1"/>
  <c r="AQ2946" i="3"/>
  <c r="AR2946" i="3" s="1"/>
  <c r="AS2946" i="3" s="1"/>
  <c r="AQ2512" i="3"/>
  <c r="AR2512" i="3" s="1"/>
  <c r="AS2512" i="3" s="1"/>
  <c r="AQ2752" i="3"/>
  <c r="AR2752" i="3" s="1"/>
  <c r="AQ2880" i="3"/>
  <c r="AR2880" i="3" s="1"/>
  <c r="AQ244" i="3"/>
  <c r="AR244" i="3" s="1"/>
  <c r="AS244" i="3" s="1"/>
  <c r="AQ1088" i="3"/>
  <c r="AQ139" i="3"/>
  <c r="AR139" i="3" s="1"/>
  <c r="AS139" i="3" s="1"/>
  <c r="AQ235" i="3"/>
  <c r="AQ283" i="3"/>
  <c r="AR283" i="3" s="1"/>
  <c r="AS283" i="3" s="1"/>
  <c r="AQ331" i="3"/>
  <c r="AR331" i="3" s="1"/>
  <c r="AS331" i="3" s="1"/>
  <c r="AQ379" i="3"/>
  <c r="AR379" i="3" s="1"/>
  <c r="AS379" i="3" s="1"/>
  <c r="AQ1173" i="3"/>
  <c r="AR1173" i="3" s="1"/>
  <c r="AS1173" i="3" s="1"/>
  <c r="AQ2177" i="3"/>
  <c r="AR2177" i="3" s="1"/>
  <c r="AS2177" i="3" s="1"/>
  <c r="AQ2434" i="3"/>
  <c r="AR2434" i="3" s="1"/>
  <c r="AS2434" i="3" s="1"/>
  <c r="AQ112" i="3"/>
  <c r="AR112" i="3" s="1"/>
  <c r="AS112" i="3" s="1"/>
  <c r="AQ160" i="3"/>
  <c r="AR160" i="3" s="1"/>
  <c r="AQ208" i="3"/>
  <c r="AR208" i="3" s="1"/>
  <c r="AS208" i="3" s="1"/>
  <c r="AQ256" i="3"/>
  <c r="AR256" i="3" s="1"/>
  <c r="AS256" i="3" s="1"/>
  <c r="AQ304" i="3"/>
  <c r="AR304" i="3" s="1"/>
  <c r="AS304" i="3" s="1"/>
  <c r="AQ352" i="3"/>
  <c r="AR352" i="3" s="1"/>
  <c r="AS352" i="3" s="1"/>
  <c r="AQ421" i="3"/>
  <c r="AR421" i="3" s="1"/>
  <c r="AS421" i="3" s="1"/>
  <c r="AQ549" i="3"/>
  <c r="AR549" i="3" s="1"/>
  <c r="AS549" i="3" s="1"/>
  <c r="AQ613" i="3"/>
  <c r="AR613" i="3" s="1"/>
  <c r="AS613" i="3" s="1"/>
  <c r="AQ741" i="3"/>
  <c r="AR741" i="3" s="1"/>
  <c r="AS741" i="3" s="1"/>
  <c r="AQ784" i="3"/>
  <c r="AR784" i="3" s="1"/>
  <c r="AS784" i="3" s="1"/>
  <c r="AQ848" i="3"/>
  <c r="AR848" i="3" s="1"/>
  <c r="AQ912" i="3"/>
  <c r="AR912" i="3" s="1"/>
  <c r="AS912" i="3" s="1"/>
  <c r="AQ976" i="3"/>
  <c r="AR976" i="3" s="1"/>
  <c r="AS976" i="3" s="1"/>
  <c r="AQ1040" i="3"/>
  <c r="AR1040" i="3" s="1"/>
  <c r="AS1040" i="3" s="1"/>
  <c r="AQ1934" i="3"/>
  <c r="AR1934" i="3" s="1"/>
  <c r="AS1934" i="3" s="1"/>
  <c r="Y1934" i="3" s="1"/>
  <c r="AQ2193" i="3"/>
  <c r="AR2193" i="3" s="1"/>
  <c r="AS2193" i="3" s="1"/>
  <c r="AQ2120" i="3"/>
  <c r="AR2120" i="3" s="1"/>
  <c r="AS2120" i="3" s="1"/>
  <c r="AQ2248" i="3"/>
  <c r="AR2248" i="3" s="1"/>
  <c r="AS2248" i="3" s="1"/>
  <c r="AQ519" i="3"/>
  <c r="AR519" i="3" s="1"/>
  <c r="AS519" i="3" s="1"/>
  <c r="AQ567" i="3"/>
  <c r="AR567" i="3" s="1"/>
  <c r="AS567" i="3" s="1"/>
  <c r="AQ615" i="3"/>
  <c r="AR615" i="3" s="1"/>
  <c r="AS615" i="3" s="1"/>
  <c r="AQ807" i="3"/>
  <c r="AR807" i="3" s="1"/>
  <c r="AS807" i="3" s="1"/>
  <c r="AQ855" i="3"/>
  <c r="AR855" i="3" s="1"/>
  <c r="AS855" i="3" s="1"/>
  <c r="AQ1402" i="3"/>
  <c r="AR1402" i="3" s="1"/>
  <c r="AS1402" i="3" s="1"/>
  <c r="AQ1978" i="3"/>
  <c r="AR1978" i="3" s="1"/>
  <c r="AS1978" i="3" s="1"/>
  <c r="AQ1135" i="3"/>
  <c r="AR1135" i="3" s="1"/>
  <c r="AS1135" i="3" s="1"/>
  <c r="AQ1183" i="3"/>
  <c r="AR1183" i="3" s="1"/>
  <c r="AS1183" i="3" s="1"/>
  <c r="AQ1231" i="3"/>
  <c r="AR1231" i="3" s="1"/>
  <c r="AS1231" i="3" s="1"/>
  <c r="AQ1359" i="3"/>
  <c r="AR1359" i="3" s="1"/>
  <c r="AS1359" i="3" s="1"/>
  <c r="AQ1599" i="3"/>
  <c r="AR1599" i="3" s="1"/>
  <c r="AS1599" i="3" s="1"/>
  <c r="AQ1647" i="3"/>
  <c r="AR1647" i="3" s="1"/>
  <c r="AS1647" i="3" s="1"/>
  <c r="AQ2132" i="3"/>
  <c r="AR2132" i="3" s="1"/>
  <c r="AS2132" i="3" s="1"/>
  <c r="AQ1580" i="3"/>
  <c r="AR1580" i="3" s="1"/>
  <c r="AS1580" i="3" s="1"/>
  <c r="AQ1772" i="3"/>
  <c r="AR1772" i="3" s="1"/>
  <c r="AS1772" i="3" s="1"/>
  <c r="AQ1964" i="3"/>
  <c r="AR1964" i="3" s="1"/>
  <c r="AS1964" i="3" s="1"/>
  <c r="AQ2626" i="3"/>
  <c r="AR2626" i="3" s="1"/>
  <c r="AS2626" i="3" s="1"/>
  <c r="AQ2818" i="3"/>
  <c r="AR2818" i="3" s="1"/>
  <c r="AS2818" i="3" s="1"/>
  <c r="AQ2640" i="3"/>
  <c r="AR2640" i="3" s="1"/>
  <c r="AS2640" i="3" s="1"/>
  <c r="AQ1437" i="3"/>
  <c r="AR1437" i="3" s="1"/>
  <c r="AS1437" i="3" s="1"/>
  <c r="AQ1066" i="3"/>
  <c r="AR1066" i="3" s="1"/>
  <c r="AS1066" i="3" s="1"/>
  <c r="AQ2240" i="3"/>
  <c r="AR2240" i="3" s="1"/>
  <c r="AS2240" i="3" s="1"/>
  <c r="AQ2534" i="3"/>
  <c r="AR2534" i="3" s="1"/>
  <c r="AS2534" i="3" s="1"/>
  <c r="AQ143" i="3"/>
  <c r="AR143" i="3" s="1"/>
  <c r="AS143" i="3" s="1"/>
  <c r="AQ175" i="3"/>
  <c r="AR175" i="3" s="1"/>
  <c r="AS175" i="3" s="1"/>
  <c r="AQ207" i="3"/>
  <c r="AR207" i="3" s="1"/>
  <c r="AS207" i="3" s="1"/>
  <c r="AQ239" i="3"/>
  <c r="AR239" i="3" s="1"/>
  <c r="AS239" i="3" s="1"/>
  <c r="AQ271" i="3"/>
  <c r="AR271" i="3" s="1"/>
  <c r="AS271" i="3" s="1"/>
  <c r="AQ287" i="3"/>
  <c r="AR287" i="3" s="1"/>
  <c r="AS287" i="3" s="1"/>
  <c r="AQ383" i="3"/>
  <c r="AR383" i="3" s="1"/>
  <c r="AS383" i="3" s="1"/>
  <c r="AQ420" i="3"/>
  <c r="AR420" i="3" s="1"/>
  <c r="AS420" i="3" s="1"/>
  <c r="AQ484" i="3"/>
  <c r="AR484" i="3" s="1"/>
  <c r="AS484" i="3" s="1"/>
  <c r="AQ612" i="3"/>
  <c r="AR612" i="3" s="1"/>
  <c r="AS612" i="3" s="1"/>
  <c r="AQ761" i="3"/>
  <c r="AR761" i="3" s="1"/>
  <c r="AQ804" i="3"/>
  <c r="AR804" i="3" s="1"/>
  <c r="AS804" i="3" s="1"/>
  <c r="AQ953" i="3"/>
  <c r="AR953" i="3" s="1"/>
  <c r="AS953" i="3" s="1"/>
  <c r="AQ996" i="3"/>
  <c r="AR996" i="3" s="1"/>
  <c r="AS996" i="3" s="1"/>
  <c r="AQ1558" i="3"/>
  <c r="AR1558" i="3" s="1"/>
  <c r="AS1558" i="3" s="1"/>
  <c r="AQ1814" i="3"/>
  <c r="AR1814" i="3" s="1"/>
  <c r="AS1814" i="3" s="1"/>
  <c r="AQ2006" i="3"/>
  <c r="AR2006" i="3" s="1"/>
  <c r="AS2006" i="3" s="1"/>
  <c r="AQ2209" i="3"/>
  <c r="AR2209" i="3" s="1"/>
  <c r="AS2209" i="3" s="1"/>
  <c r="AQ132" i="3"/>
  <c r="AR132" i="3" s="1"/>
  <c r="AS132" i="3" s="1"/>
  <c r="AQ164" i="3"/>
  <c r="AR164" i="3" s="1"/>
  <c r="AQ276" i="3"/>
  <c r="AR276" i="3" s="1"/>
  <c r="AS276" i="3" s="1"/>
  <c r="AQ1152" i="3"/>
  <c r="AR1152" i="3" s="1"/>
  <c r="AS1152" i="3" s="1"/>
  <c r="AQ315" i="3"/>
  <c r="AR315" i="3" s="1"/>
  <c r="AQ363" i="3"/>
  <c r="AR363" i="3" s="1"/>
  <c r="AS363" i="3" s="1"/>
  <c r="AQ1110" i="3"/>
  <c r="AR1110" i="3" s="1"/>
  <c r="AS1110" i="3" s="1"/>
  <c r="AQ1670" i="3"/>
  <c r="AR1670" i="3" s="1"/>
  <c r="AS1670" i="3" s="1"/>
  <c r="AQ128" i="3"/>
  <c r="AR128" i="3" s="1"/>
  <c r="AS128" i="3" s="1"/>
  <c r="AQ176" i="3"/>
  <c r="AR176" i="3" s="1"/>
  <c r="AQ224" i="3"/>
  <c r="AR224" i="3" s="1"/>
  <c r="AS224" i="3" s="1"/>
  <c r="AQ288" i="3"/>
  <c r="AR288" i="3" s="1"/>
  <c r="AS288" i="3" s="1"/>
  <c r="AQ336" i="3"/>
  <c r="AR336" i="3" s="1"/>
  <c r="AS336" i="3" s="1"/>
  <c r="AQ384" i="3"/>
  <c r="AR384" i="3" s="1"/>
  <c r="AS384" i="3" s="1"/>
  <c r="AQ485" i="3"/>
  <c r="AR485" i="3" s="1"/>
  <c r="AS485" i="3" s="1"/>
  <c r="AQ656" i="3"/>
  <c r="AR656" i="3" s="1"/>
  <c r="AS656" i="3" s="1"/>
  <c r="AQ720" i="3"/>
  <c r="AR720" i="3" s="1"/>
  <c r="AQ805" i="3"/>
  <c r="AR805" i="3" s="1"/>
  <c r="AS805" i="3" s="1"/>
  <c r="AQ933" i="3"/>
  <c r="AR933" i="3" s="1"/>
  <c r="AS933" i="3" s="1"/>
  <c r="AQ997" i="3"/>
  <c r="AR997" i="3" s="1"/>
  <c r="AS997" i="3" s="1"/>
  <c r="AQ1062" i="3"/>
  <c r="AR1062" i="3" s="1"/>
  <c r="AS1062" i="3" s="1"/>
  <c r="AQ1120" i="3"/>
  <c r="AR1120" i="3" s="1"/>
  <c r="AS1120" i="3" s="1"/>
  <c r="AQ125" i="3"/>
  <c r="AR125" i="3" s="1"/>
  <c r="AS125" i="3" s="1"/>
  <c r="AQ1142" i="3"/>
  <c r="AR1142" i="3" s="1"/>
  <c r="AS1142" i="3" s="1"/>
  <c r="AQ1221" i="3"/>
  <c r="AR1221" i="3" s="1"/>
  <c r="AQ1678" i="3"/>
  <c r="AR1678" i="3" s="1"/>
  <c r="AS1678" i="3" s="1"/>
  <c r="AQ2455" i="3"/>
  <c r="AR2455" i="3" s="1"/>
  <c r="AS2455" i="3" s="1"/>
  <c r="AQ2376" i="3"/>
  <c r="AR2376" i="3" s="1"/>
  <c r="AS2376" i="3" s="1"/>
  <c r="AQ1338" i="3"/>
  <c r="AR1338" i="3" s="1"/>
  <c r="AS1338" i="3" s="1"/>
  <c r="AQ1722" i="3"/>
  <c r="AR1722" i="3" s="1"/>
  <c r="AS1722" i="3" s="1"/>
  <c r="AQ1818" i="3"/>
  <c r="AR1818" i="3" s="1"/>
  <c r="AS1818" i="3" s="1"/>
  <c r="AQ2016" i="3"/>
  <c r="AR2016" i="3" s="1"/>
  <c r="AQ2260" i="3"/>
  <c r="AR2260" i="3" s="1"/>
  <c r="AS2260" i="3" s="1"/>
  <c r="AQ1516" i="3"/>
  <c r="AR1516" i="3" s="1"/>
  <c r="AS1516" i="3" s="1"/>
  <c r="AQ1708" i="3"/>
  <c r="AR1708" i="3" s="1"/>
  <c r="AS1708" i="3" s="1"/>
  <c r="AQ1900" i="3"/>
  <c r="AR1900" i="3" s="1"/>
  <c r="AS1900" i="3" s="1"/>
  <c r="AQ2033" i="3"/>
  <c r="AR2033" i="3" s="1"/>
  <c r="AS2033" i="3" s="1"/>
  <c r="AQ2097" i="3"/>
  <c r="AR2097" i="3" s="1"/>
  <c r="AS2097" i="3" s="1"/>
  <c r="AQ2450" i="3"/>
  <c r="AR2450" i="3" s="1"/>
  <c r="AS2450" i="3" s="1"/>
  <c r="AQ2046" i="3"/>
  <c r="AR2046" i="3" s="1"/>
  <c r="AS2046" i="3" s="1"/>
  <c r="AQ2498" i="3"/>
  <c r="AR2498" i="3" s="1"/>
  <c r="AS2498" i="3" s="1"/>
  <c r="AQ2690" i="3"/>
  <c r="AR2690" i="3" s="1"/>
  <c r="AS2690" i="3" s="1"/>
  <c r="AQ2882" i="3"/>
  <c r="AR2882" i="3" s="1"/>
  <c r="AS2882" i="3" s="1"/>
  <c r="AQ2496" i="3"/>
  <c r="AR2496" i="3" s="1"/>
  <c r="AQ2624" i="3"/>
  <c r="AR2624" i="3" s="1"/>
  <c r="AQ2768" i="3"/>
  <c r="AR2768" i="3" s="1"/>
  <c r="AS2768" i="3" s="1"/>
  <c r="AQ2896" i="3"/>
  <c r="AR2896" i="3" s="1"/>
  <c r="AS2896" i="3" s="1"/>
  <c r="AQ1525" i="3"/>
  <c r="AR1525" i="3" s="1"/>
  <c r="AS1525" i="3" s="1"/>
  <c r="AQ1109" i="3"/>
  <c r="AR1109" i="3" s="1"/>
  <c r="AS1109" i="3" s="1"/>
  <c r="AQ1669" i="3"/>
  <c r="AR1669" i="3" s="1"/>
  <c r="AS1669" i="3" s="1"/>
  <c r="AQ1190" i="3"/>
  <c r="AR1190" i="3" s="1"/>
  <c r="AS1190" i="3" s="1"/>
  <c r="AQ1893" i="3"/>
  <c r="AR1893" i="3" s="1"/>
  <c r="AS1893" i="3" s="1"/>
  <c r="AQ2112" i="3"/>
  <c r="AR2112" i="3" s="1"/>
  <c r="AS2112" i="3" s="1"/>
  <c r="AQ2790" i="3"/>
  <c r="AR2790" i="3" s="1"/>
  <c r="AS2790" i="3" s="1"/>
  <c r="AQ111" i="3"/>
  <c r="AR111" i="3" s="1"/>
  <c r="AS111" i="3" s="1"/>
  <c r="AQ335" i="3"/>
  <c r="AR335" i="3" s="1"/>
  <c r="AS335" i="3" s="1"/>
  <c r="AQ505" i="3"/>
  <c r="AR505" i="3" s="1"/>
  <c r="AQ548" i="3"/>
  <c r="AR548" i="3" s="1"/>
  <c r="AS548" i="3" s="1"/>
  <c r="AQ633" i="3"/>
  <c r="AR633" i="3" s="1"/>
  <c r="AS633" i="3" s="1"/>
  <c r="AQ676" i="3"/>
  <c r="AR676" i="3" s="1"/>
  <c r="AQ740" i="3"/>
  <c r="AR740" i="3" s="1"/>
  <c r="AS740" i="3" s="1"/>
  <c r="AQ825" i="3"/>
  <c r="AR825" i="3" s="1"/>
  <c r="AS825" i="3" s="1"/>
  <c r="AQ868" i="3"/>
  <c r="AR868" i="3" s="1"/>
  <c r="AS868" i="3" s="1"/>
  <c r="AQ932" i="3"/>
  <c r="AR932" i="3" s="1"/>
  <c r="AS932" i="3" s="1"/>
  <c r="AQ1146" i="3"/>
  <c r="AR1146" i="3" s="1"/>
  <c r="AS1146" i="3" s="1"/>
  <c r="AQ2337" i="3"/>
  <c r="AR2337" i="3" s="1"/>
  <c r="AS2337" i="3" s="1"/>
  <c r="AQ116" i="3"/>
  <c r="AR116" i="3" s="1"/>
  <c r="AS116" i="3" s="1"/>
  <c r="AQ148" i="3"/>
  <c r="AR148" i="3" s="1"/>
  <c r="AS148" i="3" s="1"/>
  <c r="AQ180" i="3"/>
  <c r="AR180" i="3" s="1"/>
  <c r="AQ196" i="3"/>
  <c r="AR196" i="3" s="1"/>
  <c r="AS196" i="3" s="1"/>
  <c r="AQ212" i="3"/>
  <c r="AR212" i="3" s="1"/>
  <c r="AS212" i="3" s="1"/>
  <c r="AQ228" i="3"/>
  <c r="AR228" i="3" s="1"/>
  <c r="AS228" i="3" s="1"/>
  <c r="Y228" i="3" s="1"/>
  <c r="AQ260" i="3"/>
  <c r="AR260" i="3" s="1"/>
  <c r="AQ308" i="3"/>
  <c r="AR308" i="3" s="1"/>
  <c r="AS308" i="3" s="1"/>
  <c r="AQ340" i="3"/>
  <c r="AR340" i="3" s="1"/>
  <c r="AS340" i="3" s="1"/>
  <c r="AQ372" i="3"/>
  <c r="AR372" i="3" s="1"/>
  <c r="AS372" i="3" s="1"/>
  <c r="AQ405" i="3"/>
  <c r="AR405" i="3" s="1"/>
  <c r="AS405" i="3" s="1"/>
  <c r="AQ448" i="3"/>
  <c r="AR448" i="3" s="1"/>
  <c r="AS448" i="3" s="1"/>
  <c r="AQ661" i="3"/>
  <c r="AR661" i="3" s="1"/>
  <c r="AS661" i="3" s="1"/>
  <c r="AQ704" i="3"/>
  <c r="AR704" i="3" s="1"/>
  <c r="AS704" i="3" s="1"/>
  <c r="Y704" i="3" s="1"/>
  <c r="AQ917" i="3"/>
  <c r="AR917" i="3" s="1"/>
  <c r="AS917" i="3" s="1"/>
  <c r="AQ960" i="3"/>
  <c r="AR960" i="3" s="1"/>
  <c r="AS960" i="3" s="1"/>
  <c r="AQ1098" i="3"/>
  <c r="AR1098" i="3" s="1"/>
  <c r="AS1098" i="3" s="1"/>
  <c r="AQ1281" i="3"/>
  <c r="AR1281" i="3" s="1"/>
  <c r="AS1281" i="3" s="1"/>
  <c r="AQ1366" i="3"/>
  <c r="AR1366" i="3" s="1"/>
  <c r="AS1366" i="3" s="1"/>
  <c r="AQ2256" i="3"/>
  <c r="AQ145" i="3"/>
  <c r="AR145" i="3" s="1"/>
  <c r="AS145" i="3" s="1"/>
  <c r="AQ161" i="3"/>
  <c r="AR161" i="3" s="1"/>
  <c r="AS161" i="3" s="1"/>
  <c r="AQ257" i="3"/>
  <c r="AR257" i="3" s="1"/>
  <c r="AS257" i="3" s="1"/>
  <c r="AQ1189" i="3"/>
  <c r="AR1189" i="3" s="1"/>
  <c r="AS1189" i="3" s="1"/>
  <c r="Y1189" i="3" s="1"/>
  <c r="AQ2015" i="3"/>
  <c r="AR2015" i="3" s="1"/>
  <c r="AS2015" i="3" s="1"/>
  <c r="AQ1521" i="3"/>
  <c r="AR1521" i="3" s="1"/>
  <c r="AS1521" i="3" s="1"/>
  <c r="AQ1617" i="3"/>
  <c r="AR1617" i="3" s="1"/>
  <c r="AS1617" i="3" s="1"/>
  <c r="AQ1681" i="3"/>
  <c r="AR1681" i="3" s="1"/>
  <c r="AS1681" i="3" s="1"/>
  <c r="AQ1777" i="3"/>
  <c r="AR1777" i="3" s="1"/>
  <c r="AS1777" i="3" s="1"/>
  <c r="AQ1873" i="3"/>
  <c r="AR1873" i="3" s="1"/>
  <c r="AS1873" i="3" s="1"/>
  <c r="AQ1937" i="3"/>
  <c r="AR1937" i="3" s="1"/>
  <c r="AS1937" i="3" s="1"/>
  <c r="AQ2136" i="3"/>
  <c r="AQ2264" i="3"/>
  <c r="AR2264" i="3" s="1"/>
  <c r="AS2264" i="3" s="1"/>
  <c r="Y2264" i="3" s="1"/>
  <c r="AQ2392" i="3"/>
  <c r="AR2392" i="3" s="1"/>
  <c r="AS2392" i="3" s="1"/>
  <c r="AQ2710" i="3"/>
  <c r="AR2710" i="3" s="1"/>
  <c r="AS2710" i="3" s="1"/>
  <c r="AQ427" i="3"/>
  <c r="AQ459" i="3"/>
  <c r="AR459" i="3" s="1"/>
  <c r="AS459" i="3" s="1"/>
  <c r="AQ491" i="3"/>
  <c r="AR491" i="3" s="1"/>
  <c r="AS491" i="3" s="1"/>
  <c r="AQ523" i="3"/>
  <c r="AR523" i="3" s="1"/>
  <c r="AS523" i="3" s="1"/>
  <c r="AQ587" i="3"/>
  <c r="AR587" i="3" s="1"/>
  <c r="AS587" i="3" s="1"/>
  <c r="AQ619" i="3"/>
  <c r="AR619" i="3" s="1"/>
  <c r="AS619" i="3" s="1"/>
  <c r="AQ683" i="3"/>
  <c r="AR683" i="3" s="1"/>
  <c r="AS683" i="3" s="1"/>
  <c r="AQ715" i="3"/>
  <c r="AR715" i="3" s="1"/>
  <c r="AS715" i="3" s="1"/>
  <c r="AQ731" i="3"/>
  <c r="AQ763" i="3"/>
  <c r="AR763" i="3" s="1"/>
  <c r="AS763" i="3" s="1"/>
  <c r="AQ859" i="3"/>
  <c r="AR859" i="3" s="1"/>
  <c r="AS859" i="3" s="1"/>
  <c r="AQ955" i="3"/>
  <c r="AR955" i="3" s="1"/>
  <c r="AQ1051" i="3"/>
  <c r="AR1051" i="3" s="1"/>
  <c r="AS1051" i="3" s="1"/>
  <c r="AQ1092" i="3"/>
  <c r="AR1092" i="3" s="1"/>
  <c r="AS1092" i="3" s="1"/>
  <c r="AQ1410" i="3"/>
  <c r="AR1410" i="3" s="1"/>
  <c r="AS1410" i="3" s="1"/>
  <c r="AQ1538" i="3"/>
  <c r="AR1538" i="3" s="1"/>
  <c r="AS1538" i="3" s="1"/>
  <c r="AQ1666" i="3"/>
  <c r="AR1666" i="3" s="1"/>
  <c r="AS1666" i="3" s="1"/>
  <c r="AQ1794" i="3"/>
  <c r="AR1794" i="3" s="1"/>
  <c r="AS1794" i="3" s="1"/>
  <c r="AQ1858" i="3"/>
  <c r="AR1858" i="3" s="1"/>
  <c r="AS1858" i="3" s="1"/>
  <c r="AQ1986" i="3"/>
  <c r="AR1986" i="3" s="1"/>
  <c r="AS1986" i="3" s="1"/>
  <c r="AQ2043" i="3"/>
  <c r="AR2043" i="3" s="1"/>
  <c r="AS2043" i="3" s="1"/>
  <c r="AQ2428" i="3"/>
  <c r="AQ1232" i="3"/>
  <c r="AR1232" i="3" s="1"/>
  <c r="AS1232" i="3" s="1"/>
  <c r="AQ1264" i="3"/>
  <c r="AR1264" i="3" s="1"/>
  <c r="AQ1328" i="3"/>
  <c r="AR1328" i="3" s="1"/>
  <c r="AS1328" i="3" s="1"/>
  <c r="AQ1392" i="3"/>
  <c r="AR1392" i="3" s="1"/>
  <c r="AS1392" i="3" s="1"/>
  <c r="AQ1440" i="3"/>
  <c r="AR1440" i="3" s="1"/>
  <c r="AS1440" i="3" s="1"/>
  <c r="AQ1728" i="3"/>
  <c r="AQ1824" i="3"/>
  <c r="AR1824" i="3" s="1"/>
  <c r="AS1824" i="3" s="1"/>
  <c r="AQ1920" i="3"/>
  <c r="AQ2133" i="3"/>
  <c r="AR2133" i="3" s="1"/>
  <c r="AS2133" i="3" s="1"/>
  <c r="AQ2261" i="3"/>
  <c r="AR2261" i="3" s="1"/>
  <c r="AS2261" i="3" s="1"/>
  <c r="AQ2511" i="3"/>
  <c r="AR2511" i="3" s="1"/>
  <c r="AS2511" i="3" s="1"/>
  <c r="Y2511" i="3" s="1"/>
  <c r="AQ2767" i="3"/>
  <c r="AR2767" i="3" s="1"/>
  <c r="AS2767" i="3" s="1"/>
  <c r="AQ2895" i="3"/>
  <c r="AR2895" i="3" s="1"/>
  <c r="AS2895" i="3" s="1"/>
  <c r="AQ2034" i="3"/>
  <c r="AR2034" i="3" s="1"/>
  <c r="AS2034" i="3" s="1"/>
  <c r="AQ2098" i="3"/>
  <c r="AR2098" i="3" s="1"/>
  <c r="AS2098" i="3" s="1"/>
  <c r="AQ2162" i="3"/>
  <c r="AR2162" i="3" s="1"/>
  <c r="AS2162" i="3" s="1"/>
  <c r="AQ2226" i="3"/>
  <c r="AR2226" i="3" s="1"/>
  <c r="AS2226" i="3" s="1"/>
  <c r="AQ2290" i="3"/>
  <c r="AR2290" i="3" s="1"/>
  <c r="AS2290" i="3" s="1"/>
  <c r="AQ2354" i="3"/>
  <c r="AR2354" i="3" s="1"/>
  <c r="AS2354" i="3" s="1"/>
  <c r="AQ2418" i="3"/>
  <c r="AR2418" i="3" s="1"/>
  <c r="AS2418" i="3" s="1"/>
  <c r="AQ2127" i="3"/>
  <c r="AR2127" i="3" s="1"/>
  <c r="AS2127" i="3" s="1"/>
  <c r="AQ2271" i="3"/>
  <c r="AR2271" i="3" s="1"/>
  <c r="AQ2303" i="3"/>
  <c r="AR2303" i="3" s="1"/>
  <c r="AS2303" i="3" s="1"/>
  <c r="AQ2399" i="3"/>
  <c r="AR2399" i="3" s="1"/>
  <c r="AS2399" i="3" s="1"/>
  <c r="AQ2431" i="3"/>
  <c r="AR2431" i="3" s="1"/>
  <c r="AS2431" i="3" s="1"/>
  <c r="AQ2453" i="3"/>
  <c r="AR2453" i="3" s="1"/>
  <c r="AS2453" i="3" s="1"/>
  <c r="AQ2436" i="3"/>
  <c r="AR2436" i="3" s="1"/>
  <c r="AS2436" i="3" s="1"/>
  <c r="AQ2516" i="3"/>
  <c r="AQ2529" i="3"/>
  <c r="AR2529" i="3" s="1"/>
  <c r="AQ2641" i="3"/>
  <c r="AR2641" i="3" s="1"/>
  <c r="AS2641" i="3" s="1"/>
  <c r="AQ2673" i="3"/>
  <c r="AR2673" i="3" s="1"/>
  <c r="AS2673" i="3" s="1"/>
  <c r="AQ2801" i="3"/>
  <c r="AR2801" i="3" s="1"/>
  <c r="AS2801" i="3" s="1"/>
  <c r="AQ2817" i="3"/>
  <c r="AR2817" i="3" s="1"/>
  <c r="AS2817" i="3" s="1"/>
  <c r="AQ2929" i="3"/>
  <c r="AR2929" i="3" s="1"/>
  <c r="AS2929" i="3" s="1"/>
  <c r="AQ2945" i="3"/>
  <c r="AR2945" i="3" s="1"/>
  <c r="AS2945" i="3" s="1"/>
  <c r="AQ292" i="3"/>
  <c r="AR292" i="3" s="1"/>
  <c r="AS292" i="3" s="1"/>
  <c r="AQ324" i="3"/>
  <c r="AR324" i="3" s="1"/>
  <c r="AS324" i="3" s="1"/>
  <c r="AQ356" i="3"/>
  <c r="AR356" i="3" s="1"/>
  <c r="AS356" i="3" s="1"/>
  <c r="AQ388" i="3"/>
  <c r="AR388" i="3" s="1"/>
  <c r="AS388" i="3" s="1"/>
  <c r="AQ533" i="3"/>
  <c r="AR533" i="3" s="1"/>
  <c r="AS533" i="3" s="1"/>
  <c r="AQ576" i="3"/>
  <c r="AR576" i="3" s="1"/>
  <c r="AS576" i="3" s="1"/>
  <c r="Y576" i="3" s="1"/>
  <c r="AQ789" i="3"/>
  <c r="AR789" i="3" s="1"/>
  <c r="AS789" i="3" s="1"/>
  <c r="AQ832" i="3"/>
  <c r="AR832" i="3" s="1"/>
  <c r="AS832" i="3" s="1"/>
  <c r="AQ1024" i="3"/>
  <c r="AR1024" i="3" s="1"/>
  <c r="AS1024" i="3" s="1"/>
  <c r="Y1024" i="3" s="1"/>
  <c r="AQ1126" i="3"/>
  <c r="AR1126" i="3" s="1"/>
  <c r="AS1126" i="3" s="1"/>
  <c r="AQ1325" i="3"/>
  <c r="AR1325" i="3" s="1"/>
  <c r="AS1325" i="3" s="1"/>
  <c r="AQ1453" i="3"/>
  <c r="AR1453" i="3" s="1"/>
  <c r="AS1453" i="3" s="1"/>
  <c r="AQ273" i="3"/>
  <c r="AR273" i="3" s="1"/>
  <c r="AS273" i="3" s="1"/>
  <c r="AQ1317" i="3"/>
  <c r="AR1317" i="3" s="1"/>
  <c r="AS1317" i="3" s="1"/>
  <c r="AQ1489" i="3"/>
  <c r="AR1489" i="3" s="1"/>
  <c r="AS1489" i="3" s="1"/>
  <c r="AQ1553" i="3"/>
  <c r="AR1553" i="3" s="1"/>
  <c r="AS1553" i="3" s="1"/>
  <c r="AQ1649" i="3"/>
  <c r="AR1649" i="3" s="1"/>
  <c r="AS1649" i="3" s="1"/>
  <c r="AQ1745" i="3"/>
  <c r="AR1745" i="3" s="1"/>
  <c r="AS1745" i="3" s="1"/>
  <c r="AQ1809" i="3"/>
  <c r="AR1809" i="3" s="1"/>
  <c r="AS1809" i="3" s="1"/>
  <c r="AQ1905" i="3"/>
  <c r="AR1905" i="3" s="1"/>
  <c r="AS1905" i="3" s="1"/>
  <c r="AQ2001" i="3"/>
  <c r="AR2001" i="3" s="1"/>
  <c r="AS2001" i="3" s="1"/>
  <c r="AQ2465" i="3"/>
  <c r="AR2465" i="3" s="1"/>
  <c r="AS2465" i="3" s="1"/>
  <c r="AQ411" i="3"/>
  <c r="AR411" i="3" s="1"/>
  <c r="AS411" i="3" s="1"/>
  <c r="AQ443" i="3"/>
  <c r="AR443" i="3" s="1"/>
  <c r="AS443" i="3" s="1"/>
  <c r="AQ475" i="3"/>
  <c r="AR475" i="3" s="1"/>
  <c r="AS475" i="3" s="1"/>
  <c r="AQ539" i="3"/>
  <c r="AR539" i="3" s="1"/>
  <c r="AS539" i="3" s="1"/>
  <c r="AQ571" i="3"/>
  <c r="AR571" i="3" s="1"/>
  <c r="AS571" i="3" s="1"/>
  <c r="AQ635" i="3"/>
  <c r="AR635" i="3" s="1"/>
  <c r="AS635" i="3" s="1"/>
  <c r="AQ667" i="3"/>
  <c r="AR667" i="3" s="1"/>
  <c r="AS667" i="3" s="1"/>
  <c r="AQ779" i="3"/>
  <c r="AR779" i="3" s="1"/>
  <c r="AS779" i="3" s="1"/>
  <c r="AQ811" i="3"/>
  <c r="AQ907" i="3"/>
  <c r="AQ1003" i="3"/>
  <c r="AR1003" i="3" s="1"/>
  <c r="AS1003" i="3" s="1"/>
  <c r="AQ1113" i="3"/>
  <c r="AR1113" i="3" s="1"/>
  <c r="AS1113" i="3" s="1"/>
  <c r="AQ1156" i="3"/>
  <c r="AR1156" i="3" s="1"/>
  <c r="AS1156" i="3" s="1"/>
  <c r="AQ1282" i="3"/>
  <c r="AR1282" i="3" s="1"/>
  <c r="AS1282" i="3" s="1"/>
  <c r="AQ1346" i="3"/>
  <c r="AR1346" i="3" s="1"/>
  <c r="AS1346" i="3" s="1"/>
  <c r="AQ1474" i="3"/>
  <c r="AR1474" i="3" s="1"/>
  <c r="AS1474" i="3" s="1"/>
  <c r="AQ1602" i="3"/>
  <c r="AR1602" i="3" s="1"/>
  <c r="AS1602" i="3" s="1"/>
  <c r="AQ1730" i="3"/>
  <c r="AR1730" i="3" s="1"/>
  <c r="AS1730" i="3" s="1"/>
  <c r="AQ1922" i="3"/>
  <c r="AR1922" i="3" s="1"/>
  <c r="AS1922" i="3" s="1"/>
  <c r="AQ2085" i="3"/>
  <c r="AR2085" i="3" s="1"/>
  <c r="AS2085" i="3" s="1"/>
  <c r="AQ2172" i="3"/>
  <c r="AR2172" i="3" s="1"/>
  <c r="AS2172" i="3" s="1"/>
  <c r="AQ2300" i="3"/>
  <c r="AR2300" i="3" s="1"/>
  <c r="AS2300" i="3" s="1"/>
  <c r="Y2300" i="3" s="1"/>
  <c r="AQ2470" i="3"/>
  <c r="AR2470" i="3" s="1"/>
  <c r="AS2470" i="3" s="1"/>
  <c r="AQ1248" i="3"/>
  <c r="AR1248" i="3" s="1"/>
  <c r="AS1248" i="3" s="1"/>
  <c r="AQ1280" i="3"/>
  <c r="AR1280" i="3" s="1"/>
  <c r="AS1280" i="3" s="1"/>
  <c r="AQ1360" i="3"/>
  <c r="AR1360" i="3" s="1"/>
  <c r="AS1360" i="3" s="1"/>
  <c r="AQ1408" i="3"/>
  <c r="AR1408" i="3" s="1"/>
  <c r="AS1408" i="3" s="1"/>
  <c r="AQ1520" i="3"/>
  <c r="AR1520" i="3" s="1"/>
  <c r="AS1520" i="3" s="1"/>
  <c r="AQ1616" i="3"/>
  <c r="AQ1760" i="3"/>
  <c r="AR1760" i="3" s="1"/>
  <c r="AS1760" i="3" s="1"/>
  <c r="AQ1840" i="3"/>
  <c r="AQ1936" i="3"/>
  <c r="AR1936" i="3" s="1"/>
  <c r="AS1936" i="3" s="1"/>
  <c r="AQ2017" i="3"/>
  <c r="AR2017" i="3" s="1"/>
  <c r="AS2017" i="3" s="1"/>
  <c r="AQ2165" i="3"/>
  <c r="AR2165" i="3" s="1"/>
  <c r="AS2165" i="3" s="1"/>
  <c r="AQ2421" i="3"/>
  <c r="AR2421" i="3" s="1"/>
  <c r="AS2421" i="3" s="1"/>
  <c r="AQ2639" i="3"/>
  <c r="AR2639" i="3" s="1"/>
  <c r="AS2639" i="3" s="1"/>
  <c r="AQ2050" i="3"/>
  <c r="AR2050" i="3" s="1"/>
  <c r="AS2050" i="3" s="1"/>
  <c r="AQ2114" i="3"/>
  <c r="AR2114" i="3" s="1"/>
  <c r="AS2114" i="3" s="1"/>
  <c r="AQ2178" i="3"/>
  <c r="AR2178" i="3" s="1"/>
  <c r="AS2178" i="3" s="1"/>
  <c r="AQ2242" i="3"/>
  <c r="AR2242" i="3" s="1"/>
  <c r="AS2242" i="3" s="1"/>
  <c r="AQ2306" i="3"/>
  <c r="AR2306" i="3" s="1"/>
  <c r="AQ2370" i="3"/>
  <c r="AR2370" i="3" s="1"/>
  <c r="AS2370" i="3" s="1"/>
  <c r="AQ2143" i="3"/>
  <c r="AR2143" i="3" s="1"/>
  <c r="AS2143" i="3" s="1"/>
  <c r="AQ2175" i="3"/>
  <c r="AR2175" i="3" s="1"/>
  <c r="AS2175" i="3" s="1"/>
  <c r="AQ2223" i="3"/>
  <c r="AR2223" i="3" s="1"/>
  <c r="AS2223" i="3" s="1"/>
  <c r="AQ2255" i="3"/>
  <c r="AR2255" i="3" s="1"/>
  <c r="AS2255" i="3" s="1"/>
  <c r="AQ2351" i="3"/>
  <c r="AR2351" i="3" s="1"/>
  <c r="AS2351" i="3" s="1"/>
  <c r="AQ2383" i="3"/>
  <c r="AR2383" i="3" s="1"/>
  <c r="AS2383" i="3" s="1"/>
  <c r="AQ2564" i="3"/>
  <c r="AR2564" i="3" s="1"/>
  <c r="AS2564" i="3" s="1"/>
  <c r="AQ2644" i="3"/>
  <c r="AQ2692" i="3"/>
  <c r="AR2692" i="3" s="1"/>
  <c r="AS2692" i="3" s="1"/>
  <c r="Y2692" i="3" s="1"/>
  <c r="AQ2772" i="3"/>
  <c r="AR2772" i="3" s="1"/>
  <c r="AS2772" i="3" s="1"/>
  <c r="Y2772" i="3" s="1"/>
  <c r="AQ2820" i="3"/>
  <c r="AR2820" i="3" s="1"/>
  <c r="AS2820" i="3" s="1"/>
  <c r="AQ2900" i="3"/>
  <c r="AR2900" i="3" s="1"/>
  <c r="AS2900" i="3" s="1"/>
  <c r="Y2900" i="3" s="1"/>
  <c r="AQ2948" i="3"/>
  <c r="AR2948" i="3" s="1"/>
  <c r="AS2948" i="3" s="1"/>
  <c r="Y2948" i="3" s="1"/>
  <c r="AQ2513" i="3"/>
  <c r="AR2513" i="3" s="1"/>
  <c r="AS2513" i="3" s="1"/>
  <c r="AQ2545" i="3"/>
  <c r="AR2545" i="3" s="1"/>
  <c r="AS2545" i="3" s="1"/>
  <c r="AQ2625" i="3"/>
  <c r="AR2625" i="3" s="1"/>
  <c r="AS2625" i="3" s="1"/>
  <c r="AQ2657" i="3"/>
  <c r="AR2657" i="3" s="1"/>
  <c r="AS2657" i="3" s="1"/>
  <c r="AQ2769" i="3"/>
  <c r="AR2769" i="3" s="1"/>
  <c r="AS2769" i="3" s="1"/>
  <c r="AQ2849" i="3"/>
  <c r="AR2849" i="3" s="1"/>
  <c r="AS2849" i="3" s="1"/>
  <c r="AQ2897" i="3"/>
  <c r="AR2897" i="3" s="1"/>
  <c r="AS2897" i="3" s="1"/>
  <c r="AQ2977" i="3"/>
  <c r="AR2977" i="3" s="1"/>
  <c r="AS2977" i="3" s="1"/>
  <c r="AQ118" i="3"/>
  <c r="AR118" i="3" s="1"/>
  <c r="AS118" i="3" s="1"/>
  <c r="AQ166" i="3"/>
  <c r="AR166" i="3" s="1"/>
  <c r="AS166" i="3" s="1"/>
  <c r="AQ358" i="3"/>
  <c r="AR358" i="3" s="1"/>
  <c r="AS358" i="3" s="1"/>
  <c r="AQ1080" i="3"/>
  <c r="AR1080" i="3" s="1"/>
  <c r="AS1080" i="3" s="1"/>
  <c r="AQ1012" i="3"/>
  <c r="AR1012" i="3" s="1"/>
  <c r="AS1012" i="3" s="1"/>
  <c r="AQ1054" i="3"/>
  <c r="AR1054" i="3" s="1"/>
  <c r="AS1054" i="3" s="1"/>
  <c r="AQ1357" i="3"/>
  <c r="AR1357" i="3" s="1"/>
  <c r="AS1357" i="3" s="1"/>
  <c r="AQ2099" i="3"/>
  <c r="AR2099" i="3" s="1"/>
  <c r="AQ502" i="3"/>
  <c r="AR502" i="3" s="1"/>
  <c r="AS502" i="3" s="1"/>
  <c r="AQ630" i="3"/>
  <c r="AR630" i="3" s="1"/>
  <c r="AS630" i="3" s="1"/>
  <c r="AQ758" i="3"/>
  <c r="AR758" i="3" s="1"/>
  <c r="AS758" i="3" s="1"/>
  <c r="AQ886" i="3"/>
  <c r="AR886" i="3" s="1"/>
  <c r="AS886" i="3" s="1"/>
  <c r="AQ1481" i="3"/>
  <c r="AR1481" i="3" s="1"/>
  <c r="AS1481" i="3" s="1"/>
  <c r="AQ1545" i="3"/>
  <c r="AR1545" i="3" s="1"/>
  <c r="AQ1673" i="3"/>
  <c r="AR1673" i="3" s="1"/>
  <c r="AS1673" i="3" s="1"/>
  <c r="AQ1737" i="3"/>
  <c r="AR1737" i="3" s="1"/>
  <c r="AS1737" i="3" s="1"/>
  <c r="AQ1801" i="3"/>
  <c r="AR1801" i="3" s="1"/>
  <c r="AS1801" i="3" s="1"/>
  <c r="AQ2164" i="3"/>
  <c r="AR2164" i="3" s="1"/>
  <c r="AS2164" i="3" s="1"/>
  <c r="AQ2228" i="3"/>
  <c r="AR2228" i="3" s="1"/>
  <c r="AS2228" i="3" s="1"/>
  <c r="AQ2125" i="3"/>
  <c r="AR2125" i="3" s="1"/>
  <c r="AS2125" i="3" s="1"/>
  <c r="AQ2189" i="3"/>
  <c r="AQ2253" i="3"/>
  <c r="AQ2014" i="3"/>
  <c r="AR2014" i="3" s="1"/>
  <c r="AS2014" i="3" s="1"/>
  <c r="Y2014" i="3" s="1"/>
  <c r="AQ2078" i="3"/>
  <c r="AR2078" i="3" s="1"/>
  <c r="AS2078" i="3" s="1"/>
  <c r="Y2078" i="3" s="1"/>
  <c r="AQ2451" i="3"/>
  <c r="AR2451" i="3" s="1"/>
  <c r="AS2451" i="3" s="1"/>
  <c r="AQ2658" i="3"/>
  <c r="AR2658" i="3" s="1"/>
  <c r="AQ2722" i="3"/>
  <c r="AR2722" i="3" s="1"/>
  <c r="AS2722" i="3" s="1"/>
  <c r="AQ2786" i="3"/>
  <c r="AR2786" i="3" s="1"/>
  <c r="AS2786" i="3" s="1"/>
  <c r="AQ2850" i="3"/>
  <c r="AR2850" i="3" s="1"/>
  <c r="AS2850" i="3" s="1"/>
  <c r="AQ2914" i="3"/>
  <c r="AR2914" i="3" s="1"/>
  <c r="AS2914" i="3" s="1"/>
  <c r="AQ2978" i="3"/>
  <c r="AR2978" i="3" s="1"/>
  <c r="AS2978" i="3" s="1"/>
  <c r="AQ2509" i="3"/>
  <c r="AR2509" i="3" s="1"/>
  <c r="AS2509" i="3" s="1"/>
  <c r="AQ2573" i="3"/>
  <c r="AR2573" i="3" s="1"/>
  <c r="AS2573" i="3" s="1"/>
  <c r="AQ2637" i="3"/>
  <c r="AR2637" i="3" s="1"/>
  <c r="AQ2701" i="3"/>
  <c r="AR2701" i="3" s="1"/>
  <c r="AS2701" i="3" s="1"/>
  <c r="AQ2765" i="3"/>
  <c r="AR2765" i="3" s="1"/>
  <c r="AS2765" i="3" s="1"/>
  <c r="AQ2829" i="3"/>
  <c r="AR2829" i="3" s="1"/>
  <c r="AS2829" i="3" s="1"/>
  <c r="AQ2893" i="3"/>
  <c r="AR2893" i="3" s="1"/>
  <c r="AQ2957" i="3"/>
  <c r="AR2957" i="3" s="1"/>
  <c r="AS2957" i="3" s="1"/>
  <c r="AQ150" i="3"/>
  <c r="AR150" i="3" s="1"/>
  <c r="AS150" i="3" s="1"/>
  <c r="AQ294" i="3"/>
  <c r="AR294" i="3" s="1"/>
  <c r="AS294" i="3" s="1"/>
  <c r="AQ1016" i="3"/>
  <c r="AR1016" i="3" s="1"/>
  <c r="AS1016" i="3" s="1"/>
  <c r="AQ1265" i="3"/>
  <c r="AR1265" i="3" s="1"/>
  <c r="AS1265" i="3" s="1"/>
  <c r="AQ1685" i="3"/>
  <c r="AR1685" i="3" s="1"/>
  <c r="AS1685" i="3" s="1"/>
  <c r="AQ198" i="3"/>
  <c r="AR198" i="3" s="1"/>
  <c r="AS198" i="3" s="1"/>
  <c r="AQ310" i="3"/>
  <c r="AR310" i="3" s="1"/>
  <c r="AS310" i="3" s="1"/>
  <c r="AQ374" i="3"/>
  <c r="AR374" i="3" s="1"/>
  <c r="AS374" i="3" s="1"/>
  <c r="AQ1158" i="3"/>
  <c r="AR1158" i="3" s="1"/>
  <c r="AS1158" i="3" s="1"/>
  <c r="AQ1329" i="3"/>
  <c r="AR1329" i="3" s="1"/>
  <c r="AS1329" i="3" s="1"/>
  <c r="AQ138" i="3"/>
  <c r="AR138" i="3" s="1"/>
  <c r="AS138" i="3" s="1"/>
  <c r="AQ202" i="3"/>
  <c r="AR202" i="3" s="1"/>
  <c r="AS202" i="3" s="1"/>
  <c r="AQ266" i="3"/>
  <c r="AR266" i="3" s="1"/>
  <c r="AS266" i="3" s="1"/>
  <c r="AQ330" i="3"/>
  <c r="AR330" i="3" s="1"/>
  <c r="AS330" i="3" s="1"/>
  <c r="AQ394" i="3"/>
  <c r="AR394" i="3" s="1"/>
  <c r="AQ1254" i="3"/>
  <c r="AR1254" i="3" s="1"/>
  <c r="AS1254" i="3" s="1"/>
  <c r="AQ552" i="3"/>
  <c r="AR552" i="3" s="1"/>
  <c r="AS552" i="3" s="1"/>
  <c r="AQ637" i="3"/>
  <c r="AR637" i="3" s="1"/>
  <c r="AS637" i="3" s="1"/>
  <c r="AQ808" i="3"/>
  <c r="AR808" i="3" s="1"/>
  <c r="AS808" i="3" s="1"/>
  <c r="AQ893" i="3"/>
  <c r="AR893" i="3" s="1"/>
  <c r="AS893" i="3" s="1"/>
  <c r="AQ1573" i="3"/>
  <c r="AR1573" i="3" s="1"/>
  <c r="AS1573" i="3" s="1"/>
  <c r="AQ1765" i="3"/>
  <c r="AR1765" i="3" s="1"/>
  <c r="AS1765" i="3" s="1"/>
  <c r="AQ1829" i="3"/>
  <c r="AR1829" i="3" s="1"/>
  <c r="AS1829" i="3" s="1"/>
  <c r="AQ1957" i="3"/>
  <c r="AR1957" i="3" s="1"/>
  <c r="AS1957" i="3" s="1"/>
  <c r="AQ2024" i="3"/>
  <c r="AR2024" i="3" s="1"/>
  <c r="AS2024" i="3" s="1"/>
  <c r="AQ2368" i="3"/>
  <c r="AR2368" i="3" s="1"/>
  <c r="AQ441" i="3"/>
  <c r="AR441" i="3" s="1"/>
  <c r="AS441" i="3" s="1"/>
  <c r="AQ569" i="3"/>
  <c r="AR569" i="3" s="1"/>
  <c r="AS569" i="3" s="1"/>
  <c r="AQ697" i="3"/>
  <c r="AR697" i="3" s="1"/>
  <c r="AS697" i="3" s="1"/>
  <c r="AQ889" i="3"/>
  <c r="AR889" i="3" s="1"/>
  <c r="AS889" i="3" s="1"/>
  <c r="AQ1017" i="3"/>
  <c r="AR1017" i="3" s="1"/>
  <c r="AS1017" i="3" s="1"/>
  <c r="AQ1038" i="3"/>
  <c r="AR1038" i="3" s="1"/>
  <c r="AS1038" i="3" s="1"/>
  <c r="AQ1061" i="3"/>
  <c r="AR1061" i="3" s="1"/>
  <c r="AS1061" i="3" s="1"/>
  <c r="AQ1182" i="3"/>
  <c r="AR1182" i="3" s="1"/>
  <c r="AS1182" i="3" s="1"/>
  <c r="AQ1225" i="3"/>
  <c r="AR1225" i="3" s="1"/>
  <c r="AS1225" i="3" s="1"/>
  <c r="AQ1310" i="3"/>
  <c r="AR1310" i="3" s="1"/>
  <c r="AS1310" i="3" s="1"/>
  <c r="AQ1353" i="3"/>
  <c r="AR1353" i="3" s="1"/>
  <c r="AS1353" i="3" s="1"/>
  <c r="AQ1438" i="3"/>
  <c r="AR1438" i="3" s="1"/>
  <c r="AS1438" i="3" s="1"/>
  <c r="Y1438" i="3" s="1"/>
  <c r="AQ1494" i="3"/>
  <c r="AR1494" i="3" s="1"/>
  <c r="AQ1686" i="3"/>
  <c r="AR1686" i="3" s="1"/>
  <c r="AS1686" i="3" s="1"/>
  <c r="AQ1750" i="3"/>
  <c r="AR1750" i="3" s="1"/>
  <c r="AS1750" i="3" s="1"/>
  <c r="AQ1878" i="3"/>
  <c r="AR1878" i="3" s="1"/>
  <c r="AS1878" i="3" s="1"/>
  <c r="AQ1942" i="3"/>
  <c r="AR1942" i="3" s="1"/>
  <c r="AS1942" i="3" s="1"/>
  <c r="AQ2727" i="3"/>
  <c r="AR2727" i="3" s="1"/>
  <c r="AS2727" i="3" s="1"/>
  <c r="AQ2983" i="3"/>
  <c r="AR2983" i="3" s="1"/>
  <c r="AS2983" i="3" s="1"/>
  <c r="AQ426" i="3"/>
  <c r="AR426" i="3" s="1"/>
  <c r="AS426" i="3" s="1"/>
  <c r="AQ469" i="3"/>
  <c r="AR469" i="3" s="1"/>
  <c r="AQ490" i="3"/>
  <c r="AR490" i="3" s="1"/>
  <c r="AS490" i="3" s="1"/>
  <c r="AQ512" i="3"/>
  <c r="AR512" i="3" s="1"/>
  <c r="AS512" i="3" s="1"/>
  <c r="Y512" i="3" s="1"/>
  <c r="AQ554" i="3"/>
  <c r="AR554" i="3" s="1"/>
  <c r="AS554" i="3" s="1"/>
  <c r="AQ597" i="3"/>
  <c r="AR597" i="3" s="1"/>
  <c r="AS597" i="3" s="1"/>
  <c r="AQ618" i="3"/>
  <c r="AR618" i="3" s="1"/>
  <c r="AS618" i="3" s="1"/>
  <c r="AQ640" i="3"/>
  <c r="AR640" i="3" s="1"/>
  <c r="AS640" i="3" s="1"/>
  <c r="Y640" i="3" s="1"/>
  <c r="AQ682" i="3"/>
  <c r="AR682" i="3" s="1"/>
  <c r="AS682" i="3" s="1"/>
  <c r="AQ725" i="3"/>
  <c r="AR725" i="3" s="1"/>
  <c r="AS725" i="3" s="1"/>
  <c r="AQ746" i="3"/>
  <c r="AR746" i="3" s="1"/>
  <c r="AS746" i="3" s="1"/>
  <c r="AQ768" i="3"/>
  <c r="AR768" i="3" s="1"/>
  <c r="AS768" i="3" s="1"/>
  <c r="AQ810" i="3"/>
  <c r="AR810" i="3" s="1"/>
  <c r="AS810" i="3" s="1"/>
  <c r="AQ853" i="3"/>
  <c r="AR853" i="3" s="1"/>
  <c r="AS853" i="3" s="1"/>
  <c r="AQ874" i="3"/>
  <c r="AR874" i="3" s="1"/>
  <c r="AS874" i="3" s="1"/>
  <c r="AQ896" i="3"/>
  <c r="AR896" i="3" s="1"/>
  <c r="AS896" i="3" s="1"/>
  <c r="AQ938" i="3"/>
  <c r="AR938" i="3" s="1"/>
  <c r="AS938" i="3" s="1"/>
  <c r="AQ981" i="3"/>
  <c r="AR981" i="3" s="1"/>
  <c r="AS981" i="3" s="1"/>
  <c r="AQ1002" i="3"/>
  <c r="AR1002" i="3" s="1"/>
  <c r="AS1002" i="3" s="1"/>
  <c r="AQ246" i="3"/>
  <c r="AR246" i="3" s="1"/>
  <c r="AS246" i="3" s="1"/>
  <c r="AQ278" i="3"/>
  <c r="AR278" i="3" s="1"/>
  <c r="AS278" i="3" s="1"/>
  <c r="AQ1033" i="3"/>
  <c r="AR1033" i="3" s="1"/>
  <c r="AS1033" i="3" s="1"/>
  <c r="AQ1229" i="3"/>
  <c r="AR1229" i="3" s="1"/>
  <c r="AS1229" i="3" s="1"/>
  <c r="AQ438" i="3"/>
  <c r="AR438" i="3" s="1"/>
  <c r="AS438" i="3" s="1"/>
  <c r="AQ566" i="3"/>
  <c r="AR566" i="3" s="1"/>
  <c r="AS566" i="3" s="1"/>
  <c r="AQ694" i="3"/>
  <c r="AR694" i="3" s="1"/>
  <c r="AS694" i="3" s="1"/>
  <c r="AQ822" i="3"/>
  <c r="AR822" i="3" s="1"/>
  <c r="AS822" i="3" s="1"/>
  <c r="AQ950" i="3"/>
  <c r="AR950" i="3" s="1"/>
  <c r="AS950" i="3" s="1"/>
  <c r="AQ1609" i="3"/>
  <c r="AR1609" i="3" s="1"/>
  <c r="AS1609" i="3" s="1"/>
  <c r="AQ1865" i="3"/>
  <c r="AR1865" i="3" s="1"/>
  <c r="AS1865" i="3" s="1"/>
  <c r="AQ1929" i="3"/>
  <c r="AR1929" i="3" s="1"/>
  <c r="AS1929" i="3" s="1"/>
  <c r="AQ1993" i="3"/>
  <c r="AR1993" i="3" s="1"/>
  <c r="AS1993" i="3" s="1"/>
  <c r="AQ2292" i="3"/>
  <c r="AR2292" i="3" s="1"/>
  <c r="AS2292" i="3" s="1"/>
  <c r="AQ2356" i="3"/>
  <c r="AR2356" i="3" s="1"/>
  <c r="AS2356" i="3" s="1"/>
  <c r="AQ2420" i="3"/>
  <c r="AR2420" i="3" s="1"/>
  <c r="AQ2317" i="3"/>
  <c r="AR2317" i="3" s="1"/>
  <c r="AS2317" i="3" s="1"/>
  <c r="AQ2381" i="3"/>
  <c r="AR2381" i="3" s="1"/>
  <c r="AS2381" i="3" s="1"/>
  <c r="AQ2142" i="3"/>
  <c r="AR2142" i="3" s="1"/>
  <c r="AS2142" i="3" s="1"/>
  <c r="Y2142" i="3" s="1"/>
  <c r="AQ2206" i="3"/>
  <c r="AQ2270" i="3"/>
  <c r="AQ2334" i="3"/>
  <c r="AR2334" i="3" s="1"/>
  <c r="AS2334" i="3" s="1"/>
  <c r="AQ2398" i="3"/>
  <c r="AR2398" i="3" s="1"/>
  <c r="AS2398" i="3" s="1"/>
  <c r="AQ2530" i="3"/>
  <c r="AR2530" i="3" s="1"/>
  <c r="AS2530" i="3" s="1"/>
  <c r="AQ2594" i="3"/>
  <c r="AR2594" i="3" s="1"/>
  <c r="AS2594" i="3" s="1"/>
  <c r="AQ1045" i="3"/>
  <c r="AR1045" i="3" s="1"/>
  <c r="AS1045" i="3" s="1"/>
  <c r="AQ1238" i="3"/>
  <c r="AR1238" i="3" s="1"/>
  <c r="AS1238" i="3" s="1"/>
  <c r="AQ1409" i="3"/>
  <c r="AR1409" i="3" s="1"/>
  <c r="AS1409" i="3" s="1"/>
  <c r="AQ2035" i="3"/>
  <c r="AR2035" i="3" s="1"/>
  <c r="AS2035" i="3" s="1"/>
  <c r="AQ2128" i="3"/>
  <c r="AR2128" i="3" s="1"/>
  <c r="AS2128" i="3" s="1"/>
  <c r="AQ2384" i="3"/>
  <c r="AR2384" i="3" s="1"/>
  <c r="AQ2566" i="3"/>
  <c r="AR2566" i="3" s="1"/>
  <c r="AS2566" i="3" s="1"/>
  <c r="AQ2822" i="3"/>
  <c r="AR2822" i="3" s="1"/>
  <c r="AS2822" i="3" s="1"/>
  <c r="AQ113" i="3"/>
  <c r="AR113" i="3" s="1"/>
  <c r="AS113" i="3" s="1"/>
  <c r="AQ193" i="3"/>
  <c r="AR193" i="3" s="1"/>
  <c r="AS193" i="3" s="1"/>
  <c r="AQ209" i="3"/>
  <c r="AR209" i="3" s="1"/>
  <c r="AS209" i="3" s="1"/>
  <c r="AQ225" i="3"/>
  <c r="AR225" i="3" s="1"/>
  <c r="AS225" i="3" s="1"/>
  <c r="AQ241" i="3"/>
  <c r="AR241" i="3" s="1"/>
  <c r="AS241" i="3" s="1"/>
  <c r="AQ321" i="3"/>
  <c r="AR321" i="3" s="1"/>
  <c r="AS321" i="3" s="1"/>
  <c r="AQ337" i="3"/>
  <c r="AR337" i="3" s="1"/>
  <c r="AS337" i="3" s="1"/>
  <c r="AQ353" i="3"/>
  <c r="AR353" i="3" s="1"/>
  <c r="AS353" i="3" s="1"/>
  <c r="AQ369" i="3"/>
  <c r="AR369" i="3" s="1"/>
  <c r="AS369" i="3" s="1"/>
  <c r="AQ422" i="3"/>
  <c r="AR422" i="3" s="1"/>
  <c r="AS422" i="3" s="1"/>
  <c r="AQ465" i="3"/>
  <c r="AQ486" i="3"/>
  <c r="AR486" i="3" s="1"/>
  <c r="AS486" i="3" s="1"/>
  <c r="AQ550" i="3"/>
  <c r="AR550" i="3" s="1"/>
  <c r="AS550" i="3" s="1"/>
  <c r="AQ593" i="3"/>
  <c r="AR593" i="3" s="1"/>
  <c r="AS593" i="3" s="1"/>
  <c r="AQ614" i="3"/>
  <c r="AR614" i="3" s="1"/>
  <c r="AS614" i="3" s="1"/>
  <c r="AQ678" i="3"/>
  <c r="AR678" i="3" s="1"/>
  <c r="AS678" i="3" s="1"/>
  <c r="AQ721" i="3"/>
  <c r="AR721" i="3" s="1"/>
  <c r="AS721" i="3" s="1"/>
  <c r="AQ742" i="3"/>
  <c r="AR742" i="3" s="1"/>
  <c r="AS742" i="3" s="1"/>
  <c r="AQ806" i="3"/>
  <c r="AR806" i="3" s="1"/>
  <c r="AS806" i="3" s="1"/>
  <c r="AQ849" i="3"/>
  <c r="AR849" i="3" s="1"/>
  <c r="AS849" i="3" s="1"/>
  <c r="AQ870" i="3"/>
  <c r="AR870" i="3" s="1"/>
  <c r="AS870" i="3" s="1"/>
  <c r="AQ934" i="3"/>
  <c r="AR934" i="3" s="1"/>
  <c r="AS934" i="3" s="1"/>
  <c r="AQ977" i="3"/>
  <c r="AR977" i="3" s="1"/>
  <c r="AS977" i="3" s="1"/>
  <c r="AQ998" i="3"/>
  <c r="AR998" i="3" s="1"/>
  <c r="AQ1041" i="3"/>
  <c r="AR1041" i="3" s="1"/>
  <c r="AS1041" i="3" s="1"/>
  <c r="AQ1064" i="3"/>
  <c r="AR1064" i="3" s="1"/>
  <c r="AS1064" i="3" s="1"/>
  <c r="AQ1093" i="3"/>
  <c r="AR1093" i="3" s="1"/>
  <c r="AS1093" i="3" s="1"/>
  <c r="AQ1121" i="3"/>
  <c r="AR1121" i="3" s="1"/>
  <c r="AS1121" i="3" s="1"/>
  <c r="AQ1149" i="3"/>
  <c r="AR1149" i="3" s="1"/>
  <c r="AS1149" i="3" s="1"/>
  <c r="AQ1230" i="3"/>
  <c r="AR1230" i="3" s="1"/>
  <c r="AS1230" i="3" s="1"/>
  <c r="AQ1273" i="3"/>
  <c r="AR1273" i="3" s="1"/>
  <c r="AS1273" i="3" s="1"/>
  <c r="AQ1358" i="3"/>
  <c r="AR1358" i="3" s="1"/>
  <c r="AS1358" i="3" s="1"/>
  <c r="AQ1401" i="3"/>
  <c r="AR1401" i="3" s="1"/>
  <c r="AS1401" i="3" s="1"/>
  <c r="AQ1445" i="3"/>
  <c r="AR1445" i="3" s="1"/>
  <c r="AS1445" i="3" s="1"/>
  <c r="AQ1502" i="3"/>
  <c r="AR1502" i="3" s="1"/>
  <c r="AS1502" i="3" s="1"/>
  <c r="Y1502" i="3" s="1"/>
  <c r="AQ1566" i="3"/>
  <c r="AR1566" i="3" s="1"/>
  <c r="AS1566" i="3" s="1"/>
  <c r="Y1566" i="3" s="1"/>
  <c r="AQ1630" i="3"/>
  <c r="AR1630" i="3" s="1"/>
  <c r="AS1630" i="3" s="1"/>
  <c r="Y1630" i="3" s="1"/>
  <c r="AQ1694" i="3"/>
  <c r="AR1694" i="3" s="1"/>
  <c r="AS1694" i="3" s="1"/>
  <c r="AQ1758" i="3"/>
  <c r="AR1758" i="3" s="1"/>
  <c r="AS1758" i="3" s="1"/>
  <c r="Y1758" i="3" s="1"/>
  <c r="AQ1822" i="3"/>
  <c r="AR1822" i="3" s="1"/>
  <c r="AS1822" i="3" s="1"/>
  <c r="Y1822" i="3" s="1"/>
  <c r="AQ1886" i="3"/>
  <c r="AR1886" i="3" s="1"/>
  <c r="AS1886" i="3" s="1"/>
  <c r="Y1886" i="3" s="1"/>
  <c r="AQ1950" i="3"/>
  <c r="AR1950" i="3" s="1"/>
  <c r="AS1950" i="3" s="1"/>
  <c r="Y1950" i="3" s="1"/>
  <c r="AQ2100" i="3"/>
  <c r="AR2100" i="3" s="1"/>
  <c r="AS2100" i="3" s="1"/>
  <c r="AQ2225" i="3"/>
  <c r="AR2225" i="3" s="1"/>
  <c r="AS2225" i="3" s="1"/>
  <c r="AQ2353" i="3"/>
  <c r="AR2353" i="3" s="1"/>
  <c r="AS2353" i="3" s="1"/>
  <c r="AQ2503" i="3"/>
  <c r="AR2503" i="3" s="1"/>
  <c r="AS2503" i="3" s="1"/>
  <c r="AQ2759" i="3"/>
  <c r="AR2759" i="3" s="1"/>
  <c r="AS2759" i="3" s="1"/>
  <c r="AQ1457" i="3"/>
  <c r="AR1457" i="3" s="1"/>
  <c r="AS1457" i="3" s="1"/>
  <c r="AQ1585" i="3"/>
  <c r="AR1585" i="3" s="1"/>
  <c r="AS1585" i="3" s="1"/>
  <c r="AQ1713" i="3"/>
  <c r="AR1713" i="3" s="1"/>
  <c r="AS1713" i="3" s="1"/>
  <c r="AQ1841" i="3"/>
  <c r="AR1841" i="3" s="1"/>
  <c r="AS1841" i="3" s="1"/>
  <c r="AQ1969" i="3"/>
  <c r="AR1969" i="3" s="1"/>
  <c r="AS1969" i="3" s="1"/>
  <c r="AQ2040" i="3"/>
  <c r="AR2040" i="3" s="1"/>
  <c r="AS2040" i="3" s="1"/>
  <c r="AQ2083" i="3"/>
  <c r="AR2083" i="3" s="1"/>
  <c r="AQ2582" i="3"/>
  <c r="AR2582" i="3" s="1"/>
  <c r="AS2582" i="3" s="1"/>
  <c r="AQ2838" i="3"/>
  <c r="AR2838" i="3" s="1"/>
  <c r="AS2838" i="3" s="1"/>
  <c r="AQ2966" i="3"/>
  <c r="AR2966" i="3" s="1"/>
  <c r="AS2966" i="3" s="1"/>
  <c r="AQ1186" i="3"/>
  <c r="AR1186" i="3" s="1"/>
  <c r="AS1186" i="3" s="1"/>
  <c r="AQ1250" i="3"/>
  <c r="AR1250" i="3" s="1"/>
  <c r="AS1250" i="3" s="1"/>
  <c r="AQ1314" i="3"/>
  <c r="AR1314" i="3" s="1"/>
  <c r="AS1314" i="3" s="1"/>
  <c r="AQ1378" i="3"/>
  <c r="AR1378" i="3" s="1"/>
  <c r="AS1378" i="3" s="1"/>
  <c r="AQ1442" i="3"/>
  <c r="AR1442" i="3" s="1"/>
  <c r="AS1442" i="3" s="1"/>
  <c r="AQ1506" i="3"/>
  <c r="AR1506" i="3" s="1"/>
  <c r="AS1506" i="3" s="1"/>
  <c r="AQ1570" i="3"/>
  <c r="AR1570" i="3" s="1"/>
  <c r="AS1570" i="3" s="1"/>
  <c r="AQ1634" i="3"/>
  <c r="AR1634" i="3" s="1"/>
  <c r="AS1634" i="3" s="1"/>
  <c r="AQ1698" i="3"/>
  <c r="AR1698" i="3" s="1"/>
  <c r="AS1698" i="3" s="1"/>
  <c r="AQ1762" i="3"/>
  <c r="AR1762" i="3" s="1"/>
  <c r="AS1762" i="3" s="1"/>
  <c r="AQ1826" i="3"/>
  <c r="AR1826" i="3" s="1"/>
  <c r="AS1826" i="3" s="1"/>
  <c r="AQ1890" i="3"/>
  <c r="AR1890" i="3" s="1"/>
  <c r="AS1890" i="3" s="1"/>
  <c r="AQ1954" i="3"/>
  <c r="AR1954" i="3" s="1"/>
  <c r="AQ2020" i="3"/>
  <c r="AR2020" i="3" s="1"/>
  <c r="AS2020" i="3" s="1"/>
  <c r="AQ2105" i="3"/>
  <c r="AR2105" i="3" s="1"/>
  <c r="AS2105" i="3" s="1"/>
  <c r="AQ2169" i="3"/>
  <c r="AR2169" i="3" s="1"/>
  <c r="AS2169" i="3" s="1"/>
  <c r="AQ2233" i="3"/>
  <c r="AR2233" i="3" s="1"/>
  <c r="AS2233" i="3" s="1"/>
  <c r="AQ2297" i="3"/>
  <c r="AR2297" i="3" s="1"/>
  <c r="AS2297" i="3" s="1"/>
  <c r="AQ2361" i="3"/>
  <c r="AR2361" i="3" s="1"/>
  <c r="AS2361" i="3" s="1"/>
  <c r="AQ2425" i="3"/>
  <c r="AR2425" i="3" s="1"/>
  <c r="AS2425" i="3" s="1"/>
  <c r="AQ2519" i="3"/>
  <c r="AR2519" i="3" s="1"/>
  <c r="AS2519" i="3" s="1"/>
  <c r="AQ2647" i="3"/>
  <c r="AR2647" i="3" s="1"/>
  <c r="AS2647" i="3" s="1"/>
  <c r="AQ2775" i="3"/>
  <c r="AR2775" i="3" s="1"/>
  <c r="AS2775" i="3" s="1"/>
  <c r="AQ2903" i="3"/>
  <c r="AR2903" i="3" s="1"/>
  <c r="AS2903" i="3" s="1"/>
  <c r="AQ1059" i="3"/>
  <c r="AR1059" i="3" s="1"/>
  <c r="AS1059" i="3" s="1"/>
  <c r="AQ1075" i="3"/>
  <c r="AR1075" i="3" s="1"/>
  <c r="AS1075" i="3" s="1"/>
  <c r="AQ1091" i="3"/>
  <c r="AR1091" i="3" s="1"/>
  <c r="AS1091" i="3" s="1"/>
  <c r="AQ1107" i="3"/>
  <c r="AR1107" i="3" s="1"/>
  <c r="AQ1123" i="3"/>
  <c r="AR1123" i="3" s="1"/>
  <c r="AS1123" i="3" s="1"/>
  <c r="AQ1139" i="3"/>
  <c r="AR1139" i="3" s="1"/>
  <c r="AS1139" i="3" s="1"/>
  <c r="AQ1155" i="3"/>
  <c r="AR1155" i="3" s="1"/>
  <c r="AS1155" i="3" s="1"/>
  <c r="AQ1171" i="3"/>
  <c r="AR1171" i="3" s="1"/>
  <c r="AS1171" i="3" s="1"/>
  <c r="AQ1187" i="3"/>
  <c r="AR1187" i="3" s="1"/>
  <c r="AQ1203" i="3"/>
  <c r="AR1203" i="3" s="1"/>
  <c r="AS1203" i="3" s="1"/>
  <c r="AQ1219" i="3"/>
  <c r="AR1219" i="3" s="1"/>
  <c r="AS1219" i="3" s="1"/>
  <c r="AQ1235" i="3"/>
  <c r="AR1235" i="3" s="1"/>
  <c r="AS1235" i="3" s="1"/>
  <c r="AQ1251" i="3"/>
  <c r="AR1251" i="3" s="1"/>
  <c r="AS1251" i="3" s="1"/>
  <c r="AQ1267" i="3"/>
  <c r="AR1267" i="3" s="1"/>
  <c r="AS1267" i="3" s="1"/>
  <c r="AQ1283" i="3"/>
  <c r="AR1283" i="3" s="1"/>
  <c r="AS1283" i="3" s="1"/>
  <c r="AQ1299" i="3"/>
  <c r="AR1299" i="3" s="1"/>
  <c r="AS1299" i="3" s="1"/>
  <c r="AQ1315" i="3"/>
  <c r="AR1315" i="3" s="1"/>
  <c r="AS1315" i="3" s="1"/>
  <c r="AQ1331" i="3"/>
  <c r="AR1331" i="3" s="1"/>
  <c r="AQ1347" i="3"/>
  <c r="AR1347" i="3" s="1"/>
  <c r="AS1347" i="3" s="1"/>
  <c r="AQ1363" i="3"/>
  <c r="AR1363" i="3" s="1"/>
  <c r="AS1363" i="3" s="1"/>
  <c r="AQ1379" i="3"/>
  <c r="AR1379" i="3" s="1"/>
  <c r="AS1379" i="3" s="1"/>
  <c r="AQ1395" i="3"/>
  <c r="AR1395" i="3" s="1"/>
  <c r="AS1395" i="3" s="1"/>
  <c r="AQ1411" i="3"/>
  <c r="AR1411" i="3" s="1"/>
  <c r="AS1411" i="3" s="1"/>
  <c r="AQ1427" i="3"/>
  <c r="AR1427" i="3" s="1"/>
  <c r="AS1427" i="3" s="1"/>
  <c r="AQ1443" i="3"/>
  <c r="AR1443" i="3" s="1"/>
  <c r="AS1443" i="3" s="1"/>
  <c r="AQ1459" i="3"/>
  <c r="AR1459" i="3" s="1"/>
  <c r="AS1459" i="3" s="1"/>
  <c r="AQ1475" i="3"/>
  <c r="AR1475" i="3" s="1"/>
  <c r="AS1475" i="3" s="1"/>
  <c r="AQ1491" i="3"/>
  <c r="AR1491" i="3" s="1"/>
  <c r="AS1491" i="3" s="1"/>
  <c r="AQ1507" i="3"/>
  <c r="AR1507" i="3" s="1"/>
  <c r="AS1507" i="3" s="1"/>
  <c r="AQ1523" i="3"/>
  <c r="AR1523" i="3" s="1"/>
  <c r="AS1523" i="3" s="1"/>
  <c r="AQ1539" i="3"/>
  <c r="AR1539" i="3" s="1"/>
  <c r="AS1539" i="3" s="1"/>
  <c r="AQ1555" i="3"/>
  <c r="AR1555" i="3" s="1"/>
  <c r="AS1555" i="3" s="1"/>
  <c r="AQ1571" i="3"/>
  <c r="AR1571" i="3" s="1"/>
  <c r="AS1571" i="3" s="1"/>
  <c r="AQ1587" i="3"/>
  <c r="AR1587" i="3" s="1"/>
  <c r="AS1587" i="3" s="1"/>
  <c r="AQ1603" i="3"/>
  <c r="AR1603" i="3" s="1"/>
  <c r="AS1603" i="3" s="1"/>
  <c r="AQ1619" i="3"/>
  <c r="AR1619" i="3" s="1"/>
  <c r="AS1619" i="3" s="1"/>
  <c r="AQ1635" i="3"/>
  <c r="AR1635" i="3" s="1"/>
  <c r="AS1635" i="3" s="1"/>
  <c r="AQ1651" i="3"/>
  <c r="AR1651" i="3" s="1"/>
  <c r="AS1651" i="3" s="1"/>
  <c r="AQ1667" i="3"/>
  <c r="AR1667" i="3" s="1"/>
  <c r="AS1667" i="3" s="1"/>
  <c r="AQ1683" i="3"/>
  <c r="AR1683" i="3" s="1"/>
  <c r="AS1683" i="3" s="1"/>
  <c r="AQ1699" i="3"/>
  <c r="AR1699" i="3" s="1"/>
  <c r="AQ1715" i="3"/>
  <c r="AR1715" i="3" s="1"/>
  <c r="AS1715" i="3" s="1"/>
  <c r="AQ1731" i="3"/>
  <c r="AR1731" i="3" s="1"/>
  <c r="AS1731" i="3" s="1"/>
  <c r="AQ1747" i="3"/>
  <c r="AR1747" i="3" s="1"/>
  <c r="AS1747" i="3" s="1"/>
  <c r="AQ1763" i="3"/>
  <c r="AR1763" i="3" s="1"/>
  <c r="AS1763" i="3" s="1"/>
  <c r="AQ1779" i="3"/>
  <c r="AR1779" i="3" s="1"/>
  <c r="AS1779" i="3" s="1"/>
  <c r="AQ1795" i="3"/>
  <c r="AR1795" i="3" s="1"/>
  <c r="AQ1811" i="3"/>
  <c r="AR1811" i="3" s="1"/>
  <c r="AS1811" i="3" s="1"/>
  <c r="AQ1827" i="3"/>
  <c r="AR1827" i="3" s="1"/>
  <c r="AS1827" i="3" s="1"/>
  <c r="AQ1843" i="3"/>
  <c r="AR1843" i="3" s="1"/>
  <c r="AS1843" i="3" s="1"/>
  <c r="AQ1859" i="3"/>
  <c r="AR1859" i="3" s="1"/>
  <c r="AS1859" i="3" s="1"/>
  <c r="AQ1875" i="3"/>
  <c r="AR1875" i="3" s="1"/>
  <c r="AS1875" i="3" s="1"/>
  <c r="AQ1891" i="3"/>
  <c r="AR1891" i="3" s="1"/>
  <c r="AS1891" i="3" s="1"/>
  <c r="AQ1907" i="3"/>
  <c r="AR1907" i="3" s="1"/>
  <c r="AQ1923" i="3"/>
  <c r="AR1923" i="3" s="1"/>
  <c r="AS1923" i="3" s="1"/>
  <c r="AQ1939" i="3"/>
  <c r="AR1939" i="3" s="1"/>
  <c r="AS1939" i="3" s="1"/>
  <c r="AQ1955" i="3"/>
  <c r="AR1955" i="3" s="1"/>
  <c r="AS1955" i="3" s="1"/>
  <c r="AQ1971" i="3"/>
  <c r="AR1971" i="3" s="1"/>
  <c r="AQ1987" i="3"/>
  <c r="AR1987" i="3" s="1"/>
  <c r="AS1987" i="3" s="1"/>
  <c r="AQ2003" i="3"/>
  <c r="AR2003" i="3" s="1"/>
  <c r="AS2003" i="3" s="1"/>
  <c r="AQ2021" i="3"/>
  <c r="AR2021" i="3" s="1"/>
  <c r="AS2021" i="3" s="1"/>
  <c r="AQ2064" i="3"/>
  <c r="AR2064" i="3" s="1"/>
  <c r="AS2064" i="3" s="1"/>
  <c r="AQ2108" i="3"/>
  <c r="AR2108" i="3" s="1"/>
  <c r="AS2108" i="3" s="1"/>
  <c r="AQ2140" i="3"/>
  <c r="AR2140" i="3" s="1"/>
  <c r="AQ2236" i="3"/>
  <c r="AR2236" i="3" s="1"/>
  <c r="AS2236" i="3" s="1"/>
  <c r="AQ2268" i="3"/>
  <c r="AR2268" i="3" s="1"/>
  <c r="AS2268" i="3" s="1"/>
  <c r="Y2268" i="3" s="1"/>
  <c r="AQ2364" i="3"/>
  <c r="AR2364" i="3" s="1"/>
  <c r="AS2364" i="3" s="1"/>
  <c r="AQ2396" i="3"/>
  <c r="AQ2526" i="3"/>
  <c r="AR2526" i="3" s="1"/>
  <c r="AS2526" i="3" s="1"/>
  <c r="AQ2590" i="3"/>
  <c r="AR2590" i="3" s="1"/>
  <c r="AS2590" i="3" s="1"/>
  <c r="AQ2654" i="3"/>
  <c r="AR2654" i="3" s="1"/>
  <c r="AS2654" i="3" s="1"/>
  <c r="AQ2718" i="3"/>
  <c r="AR2718" i="3" s="1"/>
  <c r="AS2718" i="3" s="1"/>
  <c r="AQ2782" i="3"/>
  <c r="AR2782" i="3" s="1"/>
  <c r="AS2782" i="3" s="1"/>
  <c r="AQ2846" i="3"/>
  <c r="AR2846" i="3" s="1"/>
  <c r="AS2846" i="3" s="1"/>
  <c r="AQ2910" i="3"/>
  <c r="AR2910" i="3" s="1"/>
  <c r="AS2910" i="3" s="1"/>
  <c r="AQ2974" i="3"/>
  <c r="AR2974" i="3" s="1"/>
  <c r="AS2974" i="3" s="1"/>
  <c r="AQ1168" i="3"/>
  <c r="AR1168" i="3" s="1"/>
  <c r="AQ1184" i="3"/>
  <c r="AR1184" i="3" s="1"/>
  <c r="AS1184" i="3" s="1"/>
  <c r="AQ1200" i="3"/>
  <c r="AR1200" i="3" s="1"/>
  <c r="AS1200" i="3" s="1"/>
  <c r="Y1200" i="3" s="1"/>
  <c r="AQ1216" i="3"/>
  <c r="AR1216" i="3" s="1"/>
  <c r="AS1216" i="3" s="1"/>
  <c r="AQ1296" i="3"/>
  <c r="AR1296" i="3" s="1"/>
  <c r="AS1296" i="3" s="1"/>
  <c r="AQ1344" i="3"/>
  <c r="AR1344" i="3" s="1"/>
  <c r="AS1344" i="3" s="1"/>
  <c r="AQ1488" i="3"/>
  <c r="AR1488" i="3" s="1"/>
  <c r="AS1488" i="3" s="1"/>
  <c r="AQ1536" i="3"/>
  <c r="AQ1584" i="3"/>
  <c r="AR1584" i="3" s="1"/>
  <c r="AS1584" i="3" s="1"/>
  <c r="AQ1680" i="3"/>
  <c r="AR1680" i="3" s="1"/>
  <c r="AS1680" i="3" s="1"/>
  <c r="AQ1776" i="3"/>
  <c r="AR1776" i="3" s="1"/>
  <c r="AS1776" i="3" s="1"/>
  <c r="AQ1872" i="3"/>
  <c r="AR1872" i="3" s="1"/>
  <c r="AS1872" i="3" s="1"/>
  <c r="AQ1968" i="3"/>
  <c r="AR1968" i="3" s="1"/>
  <c r="AS1968" i="3" s="1"/>
  <c r="AQ2060" i="3"/>
  <c r="AR2060" i="3" s="1"/>
  <c r="AS2060" i="3" s="1"/>
  <c r="AQ2197" i="3"/>
  <c r="AR2197" i="3" s="1"/>
  <c r="AS2197" i="3" s="1"/>
  <c r="AQ2229" i="3"/>
  <c r="AR2229" i="3" s="1"/>
  <c r="AS2229" i="3" s="1"/>
  <c r="AQ2325" i="3"/>
  <c r="AR2325" i="3" s="1"/>
  <c r="AS2325" i="3" s="1"/>
  <c r="AQ2389" i="3"/>
  <c r="AR2389" i="3" s="1"/>
  <c r="AS2389" i="3" s="1"/>
  <c r="AQ2018" i="3"/>
  <c r="AR2018" i="3" s="1"/>
  <c r="AS2018" i="3" s="1"/>
  <c r="AQ2066" i="3"/>
  <c r="AR2066" i="3" s="1"/>
  <c r="AS2066" i="3" s="1"/>
  <c r="AQ2082" i="3"/>
  <c r="AR2082" i="3" s="1"/>
  <c r="AS2082" i="3" s="1"/>
  <c r="AQ2130" i="3"/>
  <c r="AR2130" i="3" s="1"/>
  <c r="AS2130" i="3" s="1"/>
  <c r="AQ2146" i="3"/>
  <c r="AR2146" i="3" s="1"/>
  <c r="AS2146" i="3" s="1"/>
  <c r="AQ2194" i="3"/>
  <c r="AR2194" i="3" s="1"/>
  <c r="AS2194" i="3" s="1"/>
  <c r="AQ2210" i="3"/>
  <c r="AR2210" i="3" s="1"/>
  <c r="AS2210" i="3" s="1"/>
  <c r="AQ2258" i="3"/>
  <c r="AR2258" i="3" s="1"/>
  <c r="AS2258" i="3" s="1"/>
  <c r="AQ2274" i="3"/>
  <c r="AR2274" i="3" s="1"/>
  <c r="AS2274" i="3" s="1"/>
  <c r="AQ2322" i="3"/>
  <c r="AR2322" i="3" s="1"/>
  <c r="AS2322" i="3" s="1"/>
  <c r="AQ2338" i="3"/>
  <c r="AR2338" i="3" s="1"/>
  <c r="AS2338" i="3" s="1"/>
  <c r="AQ2386" i="3"/>
  <c r="AR2386" i="3" s="1"/>
  <c r="AS2386" i="3" s="1"/>
  <c r="AQ2402" i="3"/>
  <c r="AR2402" i="3" s="1"/>
  <c r="AS2402" i="3" s="1"/>
  <c r="AQ2435" i="3"/>
  <c r="AR2435" i="3" s="1"/>
  <c r="AS2435" i="3" s="1"/>
  <c r="AQ2506" i="3"/>
  <c r="AR2506" i="3" s="1"/>
  <c r="AS2506" i="3" s="1"/>
  <c r="AQ2538" i="3"/>
  <c r="AR2538" i="3" s="1"/>
  <c r="AS2538" i="3" s="1"/>
  <c r="AQ2634" i="3"/>
  <c r="AR2634" i="3" s="1"/>
  <c r="AS2634" i="3" s="1"/>
  <c r="AQ2666" i="3"/>
  <c r="AR2666" i="3" s="1"/>
  <c r="AS2666" i="3" s="1"/>
  <c r="AQ2730" i="3"/>
  <c r="AR2730" i="3" s="1"/>
  <c r="AS2730" i="3" s="1"/>
  <c r="AQ2826" i="3"/>
  <c r="AR2826" i="3" s="1"/>
  <c r="AS2826" i="3" s="1"/>
  <c r="AQ2858" i="3"/>
  <c r="AR2858" i="3" s="1"/>
  <c r="AS2858" i="3" s="1"/>
  <c r="AQ2499" i="3"/>
  <c r="AR2499" i="3" s="1"/>
  <c r="AQ2531" i="3"/>
  <c r="AR2531" i="3" s="1"/>
  <c r="AS2531" i="3" s="1"/>
  <c r="AQ2563" i="3"/>
  <c r="AR2563" i="3" s="1"/>
  <c r="AS2563" i="3" s="1"/>
  <c r="AQ2595" i="3"/>
  <c r="AR2595" i="3" s="1"/>
  <c r="AS2595" i="3" s="1"/>
  <c r="Y2595" i="3" s="1"/>
  <c r="AQ2627" i="3"/>
  <c r="AR2627" i="3" s="1"/>
  <c r="AQ2659" i="3"/>
  <c r="AR2659" i="3" s="1"/>
  <c r="AQ2691" i="3"/>
  <c r="AR2691" i="3" s="1"/>
  <c r="AS2691" i="3" s="1"/>
  <c r="AQ2723" i="3"/>
  <c r="AR2723" i="3" s="1"/>
  <c r="AS2723" i="3" s="1"/>
  <c r="AQ2755" i="3"/>
  <c r="AR2755" i="3" s="1"/>
  <c r="AS2755" i="3" s="1"/>
  <c r="AQ2787" i="3"/>
  <c r="AR2787" i="3" s="1"/>
  <c r="AS2787" i="3" s="1"/>
  <c r="AQ2819" i="3"/>
  <c r="AR2819" i="3" s="1"/>
  <c r="AS2819" i="3" s="1"/>
  <c r="AQ2851" i="3"/>
  <c r="AR2851" i="3" s="1"/>
  <c r="AS2851" i="3" s="1"/>
  <c r="AQ2883" i="3"/>
  <c r="AR2883" i="3" s="1"/>
  <c r="AS2883" i="3" s="1"/>
  <c r="AQ2915" i="3"/>
  <c r="AR2915" i="3" s="1"/>
  <c r="AS2915" i="3" s="1"/>
  <c r="AQ2947" i="3"/>
  <c r="AR2947" i="3" s="1"/>
  <c r="AS2947" i="3" s="1"/>
  <c r="AQ2979" i="3"/>
  <c r="AR2979" i="3" s="1"/>
  <c r="AS2979" i="3" s="1"/>
  <c r="AQ2468" i="3"/>
  <c r="AR2468" i="3" s="1"/>
  <c r="AS2468" i="3" s="1"/>
  <c r="AQ2484" i="3"/>
  <c r="AR2484" i="3" s="1"/>
  <c r="AQ2532" i="3"/>
  <c r="AR2532" i="3" s="1"/>
  <c r="AS2532" i="3" s="1"/>
  <c r="AQ2548" i="3"/>
  <c r="AR2548" i="3" s="1"/>
  <c r="AS2548" i="3" s="1"/>
  <c r="AQ2596" i="3"/>
  <c r="AR2596" i="3" s="1"/>
  <c r="AS2596" i="3" s="1"/>
  <c r="AQ2612" i="3"/>
  <c r="AR2612" i="3" s="1"/>
  <c r="AS2612" i="3" s="1"/>
  <c r="AQ2660" i="3"/>
  <c r="AQ2676" i="3"/>
  <c r="AR2676" i="3" s="1"/>
  <c r="AS2676" i="3" s="1"/>
  <c r="AQ2724" i="3"/>
  <c r="AR2724" i="3" s="1"/>
  <c r="AS2724" i="3" s="1"/>
  <c r="Y2724" i="3" s="1"/>
  <c r="AQ2740" i="3"/>
  <c r="AR2740" i="3" s="1"/>
  <c r="AQ2788" i="3"/>
  <c r="AR2788" i="3" s="1"/>
  <c r="AS2788" i="3" s="1"/>
  <c r="Y2788" i="3" s="1"/>
  <c r="AQ2804" i="3"/>
  <c r="AR2804" i="3" s="1"/>
  <c r="AS2804" i="3" s="1"/>
  <c r="AQ2852" i="3"/>
  <c r="AR2852" i="3" s="1"/>
  <c r="AS2852" i="3" s="1"/>
  <c r="Y2852" i="3" s="1"/>
  <c r="AQ2868" i="3"/>
  <c r="AR2868" i="3" s="1"/>
  <c r="AS2868" i="3" s="1"/>
  <c r="AQ2916" i="3"/>
  <c r="AQ2932" i="3"/>
  <c r="AR2932" i="3" s="1"/>
  <c r="AS2932" i="3" s="1"/>
  <c r="AQ2980" i="3"/>
  <c r="AR2980" i="3" s="1"/>
  <c r="AS2980" i="3" s="1"/>
  <c r="Y2980" i="3" s="1"/>
  <c r="AQ2996" i="3"/>
  <c r="AR2996" i="3" s="1"/>
  <c r="AS2996" i="3" s="1"/>
  <c r="AQ2497" i="3"/>
  <c r="AR2497" i="3" s="1"/>
  <c r="AS2497" i="3" s="1"/>
  <c r="AQ2561" i="3"/>
  <c r="AR2561" i="3" s="1"/>
  <c r="AS2561" i="3" s="1"/>
  <c r="Y2561" i="3" s="1"/>
  <c r="AQ2577" i="3"/>
  <c r="AR2577" i="3" s="1"/>
  <c r="AS2577" i="3" s="1"/>
  <c r="AQ2593" i="3"/>
  <c r="AR2593" i="3" s="1"/>
  <c r="AS2593" i="3" s="1"/>
  <c r="AQ2609" i="3"/>
  <c r="AR2609" i="3" s="1"/>
  <c r="AS2609" i="3" s="1"/>
  <c r="AQ2689" i="3"/>
  <c r="AR2689" i="3" s="1"/>
  <c r="AS2689" i="3" s="1"/>
  <c r="AQ2705" i="3"/>
  <c r="AR2705" i="3" s="1"/>
  <c r="AS2705" i="3" s="1"/>
  <c r="AQ2721" i="3"/>
  <c r="AR2721" i="3" s="1"/>
  <c r="AS2721" i="3" s="1"/>
  <c r="AQ2737" i="3"/>
  <c r="AR2737" i="3" s="1"/>
  <c r="AS2737" i="3" s="1"/>
  <c r="AQ2753" i="3"/>
  <c r="AR2753" i="3" s="1"/>
  <c r="AS2753" i="3" s="1"/>
  <c r="AQ2785" i="3"/>
  <c r="AR2785" i="3" s="1"/>
  <c r="AS2785" i="3" s="1"/>
  <c r="AQ2833" i="3"/>
  <c r="AR2833" i="3" s="1"/>
  <c r="AQ2865" i="3"/>
  <c r="AR2865" i="3" s="1"/>
  <c r="AS2865" i="3" s="1"/>
  <c r="AQ2881" i="3"/>
  <c r="AR2881" i="3" s="1"/>
  <c r="AS2881" i="3" s="1"/>
  <c r="AQ2913" i="3"/>
  <c r="AR2913" i="3" s="1"/>
  <c r="AS2913" i="3" s="1"/>
  <c r="AQ2961" i="3"/>
  <c r="AR2961" i="3" s="1"/>
  <c r="AS2961" i="3" s="1"/>
  <c r="AQ2993" i="3"/>
  <c r="AR2993" i="3" s="1"/>
  <c r="AS2993" i="3" s="1"/>
  <c r="AQ1376" i="3"/>
  <c r="AR1376" i="3" s="1"/>
  <c r="AS1376" i="3" s="1"/>
  <c r="AQ1424" i="3"/>
  <c r="AR1424" i="3" s="1"/>
  <c r="AS1424" i="3" s="1"/>
  <c r="AQ1472" i="3"/>
  <c r="AR1472" i="3" s="1"/>
  <c r="AS1472" i="3" s="1"/>
  <c r="AQ1568" i="3"/>
  <c r="AR1568" i="3" s="1"/>
  <c r="AQ1664" i="3"/>
  <c r="AR1664" i="3" s="1"/>
  <c r="AS1664" i="3" s="1"/>
  <c r="AQ1856" i="3"/>
  <c r="AR1856" i="3" s="1"/>
  <c r="AS1856" i="3" s="1"/>
  <c r="AQ1952" i="3"/>
  <c r="AR1952" i="3" s="1"/>
  <c r="AS1952" i="3" s="1"/>
  <c r="AQ2081" i="3"/>
  <c r="AR2081" i="3" s="1"/>
  <c r="AS2081" i="3" s="1"/>
  <c r="AQ2293" i="3"/>
  <c r="AR2293" i="3" s="1"/>
  <c r="AS2293" i="3" s="1"/>
  <c r="AQ182" i="3"/>
  <c r="AR182" i="3" s="1"/>
  <c r="AS182" i="3" s="1"/>
  <c r="AQ1653" i="3"/>
  <c r="AR1653" i="3" s="1"/>
  <c r="AQ174" i="3"/>
  <c r="AR174" i="3" s="1"/>
  <c r="AS174" i="3" s="1"/>
  <c r="AQ238" i="3"/>
  <c r="AR238" i="3" s="1"/>
  <c r="AS238" i="3" s="1"/>
  <c r="AQ302" i="3"/>
  <c r="AR302" i="3" s="1"/>
  <c r="AS302" i="3" s="1"/>
  <c r="AQ366" i="3"/>
  <c r="AR366" i="3" s="1"/>
  <c r="AS366" i="3" s="1"/>
  <c r="AQ440" i="3"/>
  <c r="AR440" i="3" s="1"/>
  <c r="AS440" i="3" s="1"/>
  <c r="AQ525" i="3"/>
  <c r="AR525" i="3" s="1"/>
  <c r="AS525" i="3" s="1"/>
  <c r="AQ610" i="3"/>
  <c r="AQ696" i="3"/>
  <c r="AR696" i="3" s="1"/>
  <c r="AS696" i="3" s="1"/>
  <c r="AQ781" i="3"/>
  <c r="AR781" i="3" s="1"/>
  <c r="AS781" i="3" s="1"/>
  <c r="AQ866" i="3"/>
  <c r="AR866" i="3" s="1"/>
  <c r="AS866" i="3" s="1"/>
  <c r="AQ952" i="3"/>
  <c r="AR952" i="3" s="1"/>
  <c r="AS952" i="3" s="1"/>
  <c r="AQ1037" i="3"/>
  <c r="AR1037" i="3" s="1"/>
  <c r="AS1037" i="3" s="1"/>
  <c r="AQ1144" i="3"/>
  <c r="AR1144" i="3" s="1"/>
  <c r="AS1144" i="3" s="1"/>
  <c r="AQ1309" i="3"/>
  <c r="AR1309" i="3" s="1"/>
  <c r="AS1309" i="3" s="1"/>
  <c r="AQ1493" i="3"/>
  <c r="AR1493" i="3" s="1"/>
  <c r="AS1493" i="3" s="1"/>
  <c r="AQ1749" i="3"/>
  <c r="AR1749" i="3" s="1"/>
  <c r="AS1749" i="3" s="1"/>
  <c r="AQ230" i="3"/>
  <c r="AR230" i="3" s="1"/>
  <c r="AS230" i="3" s="1"/>
  <c r="AQ326" i="3"/>
  <c r="AR326" i="3" s="1"/>
  <c r="AS326" i="3" s="1"/>
  <c r="AQ390" i="3"/>
  <c r="AR390" i="3" s="1"/>
  <c r="AS390" i="3" s="1"/>
  <c r="AQ472" i="3"/>
  <c r="AR472" i="3" s="1"/>
  <c r="AS472" i="3" s="1"/>
  <c r="AQ557" i="3"/>
  <c r="AR557" i="3" s="1"/>
  <c r="AS557" i="3" s="1"/>
  <c r="AQ642" i="3"/>
  <c r="AR642" i="3" s="1"/>
  <c r="AS642" i="3" s="1"/>
  <c r="AQ728" i="3"/>
  <c r="AR728" i="3" s="1"/>
  <c r="AS728" i="3" s="1"/>
  <c r="AQ813" i="3"/>
  <c r="AR813" i="3" s="1"/>
  <c r="AS813" i="3" s="1"/>
  <c r="AQ898" i="3"/>
  <c r="AR898" i="3" s="1"/>
  <c r="AS898" i="3" s="1"/>
  <c r="AQ984" i="3"/>
  <c r="AR984" i="3" s="1"/>
  <c r="AS984" i="3" s="1"/>
  <c r="AQ1073" i="3"/>
  <c r="AR1073" i="3" s="1"/>
  <c r="AS1073" i="3" s="1"/>
  <c r="AQ1201" i="3"/>
  <c r="AR1201" i="3" s="1"/>
  <c r="AS1201" i="3" s="1"/>
  <c r="AQ1373" i="3"/>
  <c r="AR1373" i="3" s="1"/>
  <c r="AS1373" i="3" s="1"/>
  <c r="AQ1589" i="3"/>
  <c r="AR1589" i="3" s="1"/>
  <c r="AS1589" i="3" s="1"/>
  <c r="AQ154" i="3"/>
  <c r="AR154" i="3" s="1"/>
  <c r="AS154" i="3" s="1"/>
  <c r="AQ218" i="3"/>
  <c r="AR218" i="3" s="1"/>
  <c r="AS218" i="3" s="1"/>
  <c r="AQ282" i="3"/>
  <c r="AR282" i="3" s="1"/>
  <c r="AS282" i="3" s="1"/>
  <c r="AQ346" i="3"/>
  <c r="AR346" i="3" s="1"/>
  <c r="AS346" i="3" s="1"/>
  <c r="AQ413" i="3"/>
  <c r="AR413" i="3" s="1"/>
  <c r="AS413" i="3" s="1"/>
  <c r="AQ498" i="3"/>
  <c r="AR498" i="3" s="1"/>
  <c r="AS498" i="3" s="1"/>
  <c r="AQ584" i="3"/>
  <c r="AR584" i="3" s="1"/>
  <c r="AS584" i="3" s="1"/>
  <c r="AQ669" i="3"/>
  <c r="AR669" i="3" s="1"/>
  <c r="AS669" i="3" s="1"/>
  <c r="AQ754" i="3"/>
  <c r="AR754" i="3" s="1"/>
  <c r="AS754" i="3" s="1"/>
  <c r="AQ840" i="3"/>
  <c r="AR840" i="3" s="1"/>
  <c r="AQ925" i="3"/>
  <c r="AR925" i="3" s="1"/>
  <c r="AS925" i="3" s="1"/>
  <c r="AQ1032" i="3"/>
  <c r="AR1032" i="3" s="1"/>
  <c r="AS1032" i="3" s="1"/>
  <c r="AQ1137" i="3"/>
  <c r="AR1137" i="3" s="1"/>
  <c r="AS1137" i="3" s="1"/>
  <c r="AQ1297" i="3"/>
  <c r="AR1297" i="3" s="1"/>
  <c r="AS1297" i="3" s="1"/>
  <c r="AQ1477" i="3"/>
  <c r="AR1477" i="3" s="1"/>
  <c r="AS1477" i="3" s="1"/>
  <c r="AQ1733" i="3"/>
  <c r="AR1733" i="3" s="1"/>
  <c r="AS1733" i="3" s="1"/>
  <c r="AQ146" i="3"/>
  <c r="AR146" i="3" s="1"/>
  <c r="AS146" i="3" s="1"/>
  <c r="AQ210" i="3"/>
  <c r="AR210" i="3" s="1"/>
  <c r="AS210" i="3" s="1"/>
  <c r="AQ274" i="3"/>
  <c r="AR274" i="3" s="1"/>
  <c r="AS274" i="3" s="1"/>
  <c r="AQ338" i="3"/>
  <c r="AR338" i="3" s="1"/>
  <c r="AS338" i="3" s="1"/>
  <c r="AQ402" i="3"/>
  <c r="AR402" i="3" s="1"/>
  <c r="AS402" i="3" s="1"/>
  <c r="AQ488" i="3"/>
  <c r="AR488" i="3" s="1"/>
  <c r="AQ573" i="3"/>
  <c r="AR573" i="3" s="1"/>
  <c r="AS573" i="3" s="1"/>
  <c r="AQ658" i="3"/>
  <c r="AR658" i="3" s="1"/>
  <c r="AS658" i="3" s="1"/>
  <c r="AQ744" i="3"/>
  <c r="AR744" i="3" s="1"/>
  <c r="AS744" i="3" s="1"/>
  <c r="AQ829" i="3"/>
  <c r="AR829" i="3" s="1"/>
  <c r="AS829" i="3" s="1"/>
  <c r="AQ914" i="3"/>
  <c r="AR914" i="3" s="1"/>
  <c r="AS914" i="3" s="1"/>
  <c r="AQ1000" i="3"/>
  <c r="AR1000" i="3" s="1"/>
  <c r="AS1000" i="3" s="1"/>
  <c r="AQ1094" i="3"/>
  <c r="AR1094" i="3" s="1"/>
  <c r="AS1094" i="3" s="1"/>
  <c r="AQ1233" i="3"/>
  <c r="AR1233" i="3" s="1"/>
  <c r="AS1233" i="3" s="1"/>
  <c r="AQ1405" i="3"/>
  <c r="AR1405" i="3" s="1"/>
  <c r="AS1405" i="3" s="1"/>
  <c r="AQ1637" i="3"/>
  <c r="AR1637" i="3" s="1"/>
  <c r="AS1637" i="3" s="1"/>
  <c r="AQ1781" i="3"/>
  <c r="AR1781" i="3" s="1"/>
  <c r="AS1781" i="3" s="1"/>
  <c r="AQ1845" i="3"/>
  <c r="AR1845" i="3" s="1"/>
  <c r="AS1845" i="3" s="1"/>
  <c r="AQ1909" i="3"/>
  <c r="AR1909" i="3" s="1"/>
  <c r="AS1909" i="3" s="1"/>
  <c r="AQ1973" i="3"/>
  <c r="AR1973" i="3" s="1"/>
  <c r="AS1973" i="3" s="1"/>
  <c r="AQ2045" i="3"/>
  <c r="AQ2144" i="3"/>
  <c r="AR2144" i="3" s="1"/>
  <c r="AS2144" i="3" s="1"/>
  <c r="AQ2272" i="3"/>
  <c r="AR2272" i="3" s="1"/>
  <c r="AS2272" i="3" s="1"/>
  <c r="AQ2400" i="3"/>
  <c r="AR2400" i="3" s="1"/>
  <c r="AS2400" i="3" s="1"/>
  <c r="AQ2598" i="3"/>
  <c r="AR2598" i="3" s="1"/>
  <c r="AS2598" i="3" s="1"/>
  <c r="AQ2854" i="3"/>
  <c r="AR2854" i="3" s="1"/>
  <c r="AS2854" i="3" s="1"/>
  <c r="AQ115" i="3"/>
  <c r="AR115" i="3" s="1"/>
  <c r="AS115" i="3" s="1"/>
  <c r="AQ131" i="3"/>
  <c r="AR131" i="3" s="1"/>
  <c r="AS131" i="3" s="1"/>
  <c r="AQ147" i="3"/>
  <c r="AR147" i="3" s="1"/>
  <c r="AS147" i="3" s="1"/>
  <c r="AQ163" i="3"/>
  <c r="AR163" i="3" s="1"/>
  <c r="AS163" i="3" s="1"/>
  <c r="AQ179" i="3"/>
  <c r="AR179" i="3" s="1"/>
  <c r="AS179" i="3" s="1"/>
  <c r="AQ195" i="3"/>
  <c r="AR195" i="3" s="1"/>
  <c r="AS195" i="3" s="1"/>
  <c r="AQ211" i="3"/>
  <c r="AR211" i="3" s="1"/>
  <c r="AQ227" i="3"/>
  <c r="AR227" i="3" s="1"/>
  <c r="AS227" i="3" s="1"/>
  <c r="AQ243" i="3"/>
  <c r="AR243" i="3" s="1"/>
  <c r="AS243" i="3" s="1"/>
  <c r="AQ259" i="3"/>
  <c r="AR259" i="3" s="1"/>
  <c r="AS259" i="3" s="1"/>
  <c r="AQ275" i="3"/>
  <c r="AR275" i="3" s="1"/>
  <c r="AS275" i="3" s="1"/>
  <c r="AQ291" i="3"/>
  <c r="AR291" i="3" s="1"/>
  <c r="AS291" i="3" s="1"/>
  <c r="AQ307" i="3"/>
  <c r="AR307" i="3" s="1"/>
  <c r="AS307" i="3" s="1"/>
  <c r="AQ323" i="3"/>
  <c r="AR323" i="3" s="1"/>
  <c r="AS323" i="3" s="1"/>
  <c r="AQ339" i="3"/>
  <c r="AR339" i="3" s="1"/>
  <c r="AS339" i="3" s="1"/>
  <c r="AQ355" i="3"/>
  <c r="AR355" i="3" s="1"/>
  <c r="AS355" i="3" s="1"/>
  <c r="AQ371" i="3"/>
  <c r="AR371" i="3" s="1"/>
  <c r="AS371" i="3" s="1"/>
  <c r="AQ387" i="3"/>
  <c r="AR387" i="3" s="1"/>
  <c r="AS387" i="3" s="1"/>
  <c r="AQ404" i="3"/>
  <c r="AR404" i="3" s="1"/>
  <c r="AS404" i="3" s="1"/>
  <c r="AQ425" i="3"/>
  <c r="AR425" i="3" s="1"/>
  <c r="AQ446" i="3"/>
  <c r="AR446" i="3" s="1"/>
  <c r="AS446" i="3" s="1"/>
  <c r="AQ468" i="3"/>
  <c r="AR468" i="3" s="1"/>
  <c r="AS468" i="3" s="1"/>
  <c r="AQ489" i="3"/>
  <c r="AR489" i="3" s="1"/>
  <c r="AS489" i="3" s="1"/>
  <c r="AQ510" i="3"/>
  <c r="AR510" i="3" s="1"/>
  <c r="AS510" i="3" s="1"/>
  <c r="AQ532" i="3"/>
  <c r="AR532" i="3" s="1"/>
  <c r="AS532" i="3" s="1"/>
  <c r="AQ553" i="3"/>
  <c r="AQ574" i="3"/>
  <c r="AR574" i="3" s="1"/>
  <c r="AS574" i="3" s="1"/>
  <c r="AQ596" i="3"/>
  <c r="AR596" i="3" s="1"/>
  <c r="AS596" i="3" s="1"/>
  <c r="AQ617" i="3"/>
  <c r="AR617" i="3" s="1"/>
  <c r="AS617" i="3" s="1"/>
  <c r="AQ638" i="3"/>
  <c r="AR638" i="3" s="1"/>
  <c r="AS638" i="3" s="1"/>
  <c r="AQ660" i="3"/>
  <c r="AQ681" i="3"/>
  <c r="AR681" i="3" s="1"/>
  <c r="AS681" i="3" s="1"/>
  <c r="AQ702" i="3"/>
  <c r="AR702" i="3" s="1"/>
  <c r="AS702" i="3" s="1"/>
  <c r="AQ724" i="3"/>
  <c r="AR724" i="3" s="1"/>
  <c r="AS724" i="3" s="1"/>
  <c r="AQ745" i="3"/>
  <c r="AR745" i="3" s="1"/>
  <c r="AS745" i="3" s="1"/>
  <c r="AQ766" i="3"/>
  <c r="AR766" i="3" s="1"/>
  <c r="AS766" i="3" s="1"/>
  <c r="AQ788" i="3"/>
  <c r="AR788" i="3" s="1"/>
  <c r="AS788" i="3" s="1"/>
  <c r="AQ809" i="3"/>
  <c r="AQ830" i="3"/>
  <c r="AR830" i="3" s="1"/>
  <c r="AS830" i="3" s="1"/>
  <c r="AQ852" i="3"/>
  <c r="AR852" i="3" s="1"/>
  <c r="AS852" i="3" s="1"/>
  <c r="AQ873" i="3"/>
  <c r="AQ894" i="3"/>
  <c r="AR894" i="3" s="1"/>
  <c r="AS894" i="3" s="1"/>
  <c r="AQ916" i="3"/>
  <c r="AR916" i="3" s="1"/>
  <c r="AS916" i="3" s="1"/>
  <c r="AQ937" i="3"/>
  <c r="AQ958" i="3"/>
  <c r="AR958" i="3" s="1"/>
  <c r="AS958" i="3" s="1"/>
  <c r="AQ980" i="3"/>
  <c r="AR980" i="3" s="1"/>
  <c r="AS980" i="3" s="1"/>
  <c r="AQ1001" i="3"/>
  <c r="AQ1022" i="3"/>
  <c r="AR1022" i="3" s="1"/>
  <c r="AS1022" i="3" s="1"/>
  <c r="AQ1044" i="3"/>
  <c r="AR1044" i="3" s="1"/>
  <c r="AS1044" i="3" s="1"/>
  <c r="AQ1068" i="3"/>
  <c r="AR1068" i="3" s="1"/>
  <c r="AS1068" i="3" s="1"/>
  <c r="AQ1096" i="3"/>
  <c r="AR1096" i="3" s="1"/>
  <c r="AS1096" i="3" s="1"/>
  <c r="AQ1125" i="3"/>
  <c r="AR1125" i="3" s="1"/>
  <c r="AS1125" i="3" s="1"/>
  <c r="AQ1153" i="3"/>
  <c r="AR1153" i="3" s="1"/>
  <c r="AS1153" i="3" s="1"/>
  <c r="AQ1193" i="3"/>
  <c r="AR1193" i="3" s="1"/>
  <c r="AS1193" i="3" s="1"/>
  <c r="AQ1312" i="3"/>
  <c r="AR1312" i="3" s="1"/>
  <c r="AS1312" i="3" s="1"/>
  <c r="AQ1456" i="3"/>
  <c r="AQ1504" i="3"/>
  <c r="AR1504" i="3" s="1"/>
  <c r="AS1504" i="3" s="1"/>
  <c r="AQ1648" i="3"/>
  <c r="AR1648" i="3" s="1"/>
  <c r="AQ1984" i="3"/>
  <c r="AR1984" i="3" s="1"/>
  <c r="AS1984" i="3" s="1"/>
  <c r="AQ2039" i="3"/>
  <c r="AR2039" i="3" s="1"/>
  <c r="AS2039" i="3" s="1"/>
  <c r="AQ2103" i="3"/>
  <c r="AR2103" i="3" s="1"/>
  <c r="AS2103" i="3" s="1"/>
  <c r="AQ2357" i="3"/>
  <c r="AR2357" i="3" s="1"/>
  <c r="AS2357" i="3" s="1"/>
  <c r="AQ86" i="3"/>
  <c r="AR86" i="3" s="1"/>
  <c r="AS86" i="3" s="1"/>
  <c r="AQ214" i="3"/>
  <c r="AR214" i="3" s="1"/>
  <c r="AS214" i="3" s="1"/>
  <c r="AQ989" i="3"/>
  <c r="AR989" i="3" s="1"/>
  <c r="AS989" i="3" s="1"/>
  <c r="AQ190" i="3"/>
  <c r="AR190" i="3" s="1"/>
  <c r="AS190" i="3" s="1"/>
  <c r="AQ254" i="3"/>
  <c r="AR254" i="3" s="1"/>
  <c r="AS254" i="3" s="1"/>
  <c r="AQ318" i="3"/>
  <c r="AR318" i="3" s="1"/>
  <c r="AS318" i="3" s="1"/>
  <c r="AQ382" i="3"/>
  <c r="AR382" i="3" s="1"/>
  <c r="AS382" i="3" s="1"/>
  <c r="AQ461" i="3"/>
  <c r="AQ546" i="3"/>
  <c r="AR546" i="3" s="1"/>
  <c r="AS546" i="3" s="1"/>
  <c r="AQ632" i="3"/>
  <c r="AR632" i="3" s="1"/>
  <c r="AS632" i="3" s="1"/>
  <c r="AQ717" i="3"/>
  <c r="AR717" i="3" s="1"/>
  <c r="AS717" i="3" s="1"/>
  <c r="AQ802" i="3"/>
  <c r="AR802" i="3" s="1"/>
  <c r="AS802" i="3" s="1"/>
  <c r="AQ888" i="3"/>
  <c r="AR888" i="3" s="1"/>
  <c r="AS888" i="3" s="1"/>
  <c r="AQ973" i="3"/>
  <c r="AR973" i="3" s="1"/>
  <c r="AS973" i="3" s="1"/>
  <c r="AQ1058" i="3"/>
  <c r="AR1058" i="3" s="1"/>
  <c r="AS1058" i="3" s="1"/>
  <c r="AQ1181" i="3"/>
  <c r="AR1181" i="3" s="1"/>
  <c r="AS1181" i="3" s="1"/>
  <c r="AQ1350" i="3"/>
  <c r="AR1350" i="3" s="1"/>
  <c r="AS1350" i="3" s="1"/>
  <c r="AQ1557" i="3"/>
  <c r="AR1557" i="3" s="1"/>
  <c r="AS1557" i="3" s="1"/>
  <c r="AQ134" i="3"/>
  <c r="AR134" i="3" s="1"/>
  <c r="AS134" i="3" s="1"/>
  <c r="AQ262" i="3"/>
  <c r="AR262" i="3" s="1"/>
  <c r="AS262" i="3" s="1"/>
  <c r="AQ342" i="3"/>
  <c r="AR342" i="3" s="1"/>
  <c r="AS342" i="3" s="1"/>
  <c r="AQ408" i="3"/>
  <c r="AR408" i="3" s="1"/>
  <c r="AS408" i="3" s="1"/>
  <c r="AQ493" i="3"/>
  <c r="AR493" i="3" s="1"/>
  <c r="AS493" i="3" s="1"/>
  <c r="AQ578" i="3"/>
  <c r="AR578" i="3" s="1"/>
  <c r="AS578" i="3" s="1"/>
  <c r="AQ664" i="3"/>
  <c r="AR664" i="3" s="1"/>
  <c r="AS664" i="3" s="1"/>
  <c r="AQ749" i="3"/>
  <c r="AR749" i="3" s="1"/>
  <c r="AS749" i="3" s="1"/>
  <c r="AQ834" i="3"/>
  <c r="AR834" i="3" s="1"/>
  <c r="AS834" i="3" s="1"/>
  <c r="AQ920" i="3"/>
  <c r="AR920" i="3" s="1"/>
  <c r="AS920" i="3" s="1"/>
  <c r="AQ1005" i="3"/>
  <c r="AR1005" i="3" s="1"/>
  <c r="AS1005" i="3" s="1"/>
  <c r="AQ1101" i="3"/>
  <c r="AR1101" i="3" s="1"/>
  <c r="AS1101" i="3" s="1"/>
  <c r="AQ1245" i="3"/>
  <c r="AR1245" i="3" s="1"/>
  <c r="AS1245" i="3" s="1"/>
  <c r="AQ1414" i="3"/>
  <c r="AR1414" i="3" s="1"/>
  <c r="AS1414" i="3" s="1"/>
  <c r="AQ1717" i="3"/>
  <c r="AR1717" i="3" s="1"/>
  <c r="AS1717" i="3" s="1"/>
  <c r="AQ170" i="3"/>
  <c r="AR170" i="3" s="1"/>
  <c r="AQ234" i="3"/>
  <c r="AR234" i="3" s="1"/>
  <c r="AS234" i="3" s="1"/>
  <c r="AQ298" i="3"/>
  <c r="AR298" i="3" s="1"/>
  <c r="AS298" i="3" s="1"/>
  <c r="AQ362" i="3"/>
  <c r="AR362" i="3" s="1"/>
  <c r="AS362" i="3" s="1"/>
  <c r="AQ434" i="3"/>
  <c r="AR434" i="3" s="1"/>
  <c r="AS434" i="3" s="1"/>
  <c r="AQ520" i="3"/>
  <c r="AR520" i="3" s="1"/>
  <c r="AQ605" i="3"/>
  <c r="AR605" i="3" s="1"/>
  <c r="AS605" i="3" s="1"/>
  <c r="AQ690" i="3"/>
  <c r="AR690" i="3" s="1"/>
  <c r="AS690" i="3" s="1"/>
  <c r="AQ776" i="3"/>
  <c r="AR776" i="3" s="1"/>
  <c r="AS776" i="3" s="1"/>
  <c r="AQ861" i="3"/>
  <c r="AR861" i="3" s="1"/>
  <c r="AS861" i="3" s="1"/>
  <c r="AQ946" i="3"/>
  <c r="AR946" i="3" s="1"/>
  <c r="AS946" i="3" s="1"/>
  <c r="AQ1053" i="3"/>
  <c r="AR1053" i="3" s="1"/>
  <c r="AS1053" i="3" s="1"/>
  <c r="AQ1169" i="3"/>
  <c r="AR1169" i="3" s="1"/>
  <c r="AS1169" i="3" s="1"/>
  <c r="AQ1341" i="3"/>
  <c r="AR1341" i="3" s="1"/>
  <c r="AS1341" i="3" s="1"/>
  <c r="AQ1541" i="3"/>
  <c r="AR1541" i="3" s="1"/>
  <c r="AS1541" i="3" s="1"/>
  <c r="AQ162" i="3"/>
  <c r="AR162" i="3" s="1"/>
  <c r="AS162" i="3" s="1"/>
  <c r="AQ226" i="3"/>
  <c r="AR226" i="3" s="1"/>
  <c r="AQ290" i="3"/>
  <c r="AR290" i="3" s="1"/>
  <c r="AS290" i="3" s="1"/>
  <c r="AQ354" i="3"/>
  <c r="AR354" i="3" s="1"/>
  <c r="AS354" i="3" s="1"/>
  <c r="AQ424" i="3"/>
  <c r="AR424" i="3" s="1"/>
  <c r="AS424" i="3" s="1"/>
  <c r="AQ509" i="3"/>
  <c r="AR509" i="3" s="1"/>
  <c r="AS509" i="3" s="1"/>
  <c r="AQ594" i="3"/>
  <c r="AR594" i="3" s="1"/>
  <c r="AS594" i="3" s="1"/>
  <c r="AQ680" i="3"/>
  <c r="AR680" i="3" s="1"/>
  <c r="AS680" i="3" s="1"/>
  <c r="AQ765" i="3"/>
  <c r="AR765" i="3" s="1"/>
  <c r="AS765" i="3" s="1"/>
  <c r="AQ850" i="3"/>
  <c r="AR850" i="3" s="1"/>
  <c r="AS850" i="3" s="1"/>
  <c r="AQ936" i="3"/>
  <c r="AR936" i="3" s="1"/>
  <c r="AS936" i="3" s="1"/>
  <c r="AQ1021" i="3"/>
  <c r="AR1021" i="3" s="1"/>
  <c r="AS1021" i="3" s="1"/>
  <c r="AQ1122" i="3"/>
  <c r="AR1122" i="3" s="1"/>
  <c r="AS1122" i="3" s="1"/>
  <c r="AQ1277" i="3"/>
  <c r="AQ1446" i="3"/>
  <c r="AR1446" i="3" s="1"/>
  <c r="AS1446" i="3" s="1"/>
  <c r="AQ1701" i="3"/>
  <c r="AR1701" i="3" s="1"/>
  <c r="AS1701" i="3" s="1"/>
  <c r="AQ1797" i="3"/>
  <c r="AR1797" i="3" s="1"/>
  <c r="AS1797" i="3" s="1"/>
  <c r="AQ1861" i="3"/>
  <c r="AR1861" i="3" s="1"/>
  <c r="AS1861" i="3" s="1"/>
  <c r="AQ1925" i="3"/>
  <c r="AR1925" i="3" s="1"/>
  <c r="AS1925" i="3" s="1"/>
  <c r="AQ1989" i="3"/>
  <c r="AR1989" i="3" s="1"/>
  <c r="AS1989" i="3" s="1"/>
  <c r="AQ2067" i="3"/>
  <c r="AR2067" i="3" s="1"/>
  <c r="AS2067" i="3" s="1"/>
  <c r="AQ2176" i="3"/>
  <c r="AR2176" i="3" s="1"/>
  <c r="AS2176" i="3" s="1"/>
  <c r="AQ2304" i="3"/>
  <c r="AR2304" i="3" s="1"/>
  <c r="AS2304" i="3" s="1"/>
  <c r="AQ2433" i="3"/>
  <c r="AR2433" i="3" s="1"/>
  <c r="AS2433" i="3" s="1"/>
  <c r="AQ2662" i="3"/>
  <c r="AR2662" i="3" s="1"/>
  <c r="AS2662" i="3" s="1"/>
  <c r="AQ2918" i="3"/>
  <c r="AR2918" i="3" s="1"/>
  <c r="AS2918" i="3" s="1"/>
  <c r="AQ119" i="3"/>
  <c r="AR119" i="3" s="1"/>
  <c r="AS119" i="3" s="1"/>
  <c r="AQ135" i="3"/>
  <c r="AR135" i="3" s="1"/>
  <c r="AS135" i="3" s="1"/>
  <c r="AQ151" i="3"/>
  <c r="AR151" i="3" s="1"/>
  <c r="AS151" i="3" s="1"/>
  <c r="AQ167" i="3"/>
  <c r="AR167" i="3" s="1"/>
  <c r="AS167" i="3" s="1"/>
  <c r="AQ183" i="3"/>
  <c r="AR183" i="3" s="1"/>
  <c r="AS183" i="3" s="1"/>
  <c r="AQ199" i="3"/>
  <c r="AR199" i="3" s="1"/>
  <c r="AS199" i="3" s="1"/>
  <c r="AQ215" i="3"/>
  <c r="AR215" i="3" s="1"/>
  <c r="AS215" i="3" s="1"/>
  <c r="AQ231" i="3"/>
  <c r="AR231" i="3" s="1"/>
  <c r="AS231" i="3" s="1"/>
  <c r="AQ247" i="3"/>
  <c r="AR247" i="3" s="1"/>
  <c r="AS247" i="3" s="1"/>
  <c r="AQ263" i="3"/>
  <c r="AR263" i="3" s="1"/>
  <c r="AS263" i="3" s="1"/>
  <c r="AQ279" i="3"/>
  <c r="AR279" i="3" s="1"/>
  <c r="AS279" i="3" s="1"/>
  <c r="AQ295" i="3"/>
  <c r="AR295" i="3" s="1"/>
  <c r="AS295" i="3" s="1"/>
  <c r="AQ311" i="3"/>
  <c r="AR311" i="3" s="1"/>
  <c r="AS311" i="3" s="1"/>
  <c r="AQ327" i="3"/>
  <c r="AQ343" i="3"/>
  <c r="AR343" i="3" s="1"/>
  <c r="AS343" i="3" s="1"/>
  <c r="AQ359" i="3"/>
  <c r="AR359" i="3" s="1"/>
  <c r="AS359" i="3" s="1"/>
  <c r="AQ375" i="3"/>
  <c r="AR375" i="3" s="1"/>
  <c r="AS375" i="3" s="1"/>
  <c r="AQ391" i="3"/>
  <c r="AQ409" i="3"/>
  <c r="AR409" i="3" s="1"/>
  <c r="AS409" i="3" s="1"/>
  <c r="AQ430" i="3"/>
  <c r="AR430" i="3" s="1"/>
  <c r="AS430" i="3" s="1"/>
  <c r="AQ452" i="3"/>
  <c r="AR452" i="3" s="1"/>
  <c r="AS452" i="3" s="1"/>
  <c r="AQ473" i="3"/>
  <c r="AR473" i="3" s="1"/>
  <c r="AS473" i="3" s="1"/>
  <c r="AQ494" i="3"/>
  <c r="AR494" i="3" s="1"/>
  <c r="AS494" i="3" s="1"/>
  <c r="AQ516" i="3"/>
  <c r="AR516" i="3" s="1"/>
  <c r="AS516" i="3" s="1"/>
  <c r="AQ537" i="3"/>
  <c r="AR537" i="3" s="1"/>
  <c r="AS537" i="3" s="1"/>
  <c r="AQ558" i="3"/>
  <c r="AR558" i="3" s="1"/>
  <c r="AS558" i="3" s="1"/>
  <c r="AQ580" i="3"/>
  <c r="AR580" i="3" s="1"/>
  <c r="AS580" i="3" s="1"/>
  <c r="AQ601" i="3"/>
  <c r="AR601" i="3" s="1"/>
  <c r="AS601" i="3" s="1"/>
  <c r="AQ622" i="3"/>
  <c r="AR622" i="3" s="1"/>
  <c r="AS622" i="3" s="1"/>
  <c r="AQ644" i="3"/>
  <c r="AR644" i="3" s="1"/>
  <c r="AS644" i="3" s="1"/>
  <c r="AQ665" i="3"/>
  <c r="AR665" i="3" s="1"/>
  <c r="AS665" i="3" s="1"/>
  <c r="AQ686" i="3"/>
  <c r="AR686" i="3" s="1"/>
  <c r="AS686" i="3" s="1"/>
  <c r="AQ708" i="3"/>
  <c r="AR708" i="3" s="1"/>
  <c r="AS708" i="3" s="1"/>
  <c r="AQ729" i="3"/>
  <c r="AR729" i="3" s="1"/>
  <c r="AS729" i="3" s="1"/>
  <c r="AQ750" i="3"/>
  <c r="AR750" i="3" s="1"/>
  <c r="AS750" i="3" s="1"/>
  <c r="AQ772" i="3"/>
  <c r="AR772" i="3" s="1"/>
  <c r="AS772" i="3" s="1"/>
  <c r="AQ793" i="3"/>
  <c r="AR793" i="3" s="1"/>
  <c r="AS793" i="3" s="1"/>
  <c r="AQ814" i="3"/>
  <c r="AR814" i="3" s="1"/>
  <c r="AS814" i="3" s="1"/>
  <c r="AQ836" i="3"/>
  <c r="AR836" i="3" s="1"/>
  <c r="AS836" i="3" s="1"/>
  <c r="AQ857" i="3"/>
  <c r="AR857" i="3" s="1"/>
  <c r="AQ878" i="3"/>
  <c r="AR878" i="3" s="1"/>
  <c r="AS878" i="3" s="1"/>
  <c r="AQ900" i="3"/>
  <c r="AR900" i="3" s="1"/>
  <c r="AS900" i="3" s="1"/>
  <c r="AQ921" i="3"/>
  <c r="AR921" i="3" s="1"/>
  <c r="AS921" i="3" s="1"/>
  <c r="AQ942" i="3"/>
  <c r="AR942" i="3" s="1"/>
  <c r="AS942" i="3" s="1"/>
  <c r="AQ964" i="3"/>
  <c r="AR964" i="3" s="1"/>
  <c r="AS964" i="3" s="1"/>
  <c r="AQ985" i="3"/>
  <c r="AR985" i="3" s="1"/>
  <c r="AS985" i="3" s="1"/>
  <c r="AQ1006" i="3"/>
  <c r="AR1006" i="3" s="1"/>
  <c r="AS1006" i="3" s="1"/>
  <c r="AQ1028" i="3"/>
  <c r="AR1028" i="3" s="1"/>
  <c r="AS1028" i="3" s="1"/>
  <c r="AQ1049" i="3"/>
  <c r="AR1049" i="3" s="1"/>
  <c r="AS1049" i="3" s="1"/>
  <c r="AQ1074" i="3"/>
  <c r="AR1074" i="3" s="1"/>
  <c r="AS1074" i="3" s="1"/>
  <c r="AQ1104" i="3"/>
  <c r="AR1104" i="3" s="1"/>
  <c r="AS1104" i="3" s="1"/>
  <c r="AQ1132" i="3"/>
  <c r="AR1132" i="3" s="1"/>
  <c r="AS1132" i="3" s="1"/>
  <c r="AQ1161" i="3"/>
  <c r="AR1161" i="3" s="1"/>
  <c r="AS1161" i="3" s="1"/>
  <c r="AQ1205" i="3"/>
  <c r="AR1205" i="3" s="1"/>
  <c r="AS1205" i="3" s="1"/>
  <c r="AQ1246" i="3"/>
  <c r="AR1246" i="3" s="1"/>
  <c r="AS1246" i="3" s="1"/>
  <c r="AQ1289" i="3"/>
  <c r="AR1289" i="3" s="1"/>
  <c r="AS1289" i="3" s="1"/>
  <c r="AQ1333" i="3"/>
  <c r="AR1333" i="3" s="1"/>
  <c r="AS1333" i="3" s="1"/>
  <c r="AQ1374" i="3"/>
  <c r="AR1374" i="3" s="1"/>
  <c r="AS1374" i="3" s="1"/>
  <c r="Y1374" i="3" s="1"/>
  <c r="AQ1417" i="3"/>
  <c r="AR1417" i="3" s="1"/>
  <c r="AS1417" i="3" s="1"/>
  <c r="AQ1462" i="3"/>
  <c r="AR1462" i="3" s="1"/>
  <c r="AS1462" i="3" s="1"/>
  <c r="AQ1526" i="3"/>
  <c r="AR1526" i="3" s="1"/>
  <c r="AS1526" i="3" s="1"/>
  <c r="AQ1590" i="3"/>
  <c r="AR1590" i="3" s="1"/>
  <c r="AS1590" i="3" s="1"/>
  <c r="AQ1654" i="3"/>
  <c r="AR1654" i="3" s="1"/>
  <c r="AS1654" i="3" s="1"/>
  <c r="AQ1718" i="3"/>
  <c r="AR1718" i="3" s="1"/>
  <c r="AS1718" i="3" s="1"/>
  <c r="AQ1782" i="3"/>
  <c r="AR1782" i="3" s="1"/>
  <c r="AS1782" i="3" s="1"/>
  <c r="AQ1846" i="3"/>
  <c r="AR1846" i="3" s="1"/>
  <c r="AS1846" i="3" s="1"/>
  <c r="AQ1910" i="3"/>
  <c r="AR1910" i="3" s="1"/>
  <c r="AS1910" i="3" s="1"/>
  <c r="AQ1974" i="3"/>
  <c r="AR1974" i="3" s="1"/>
  <c r="AS1974" i="3" s="1"/>
  <c r="AQ2047" i="3"/>
  <c r="AR2047" i="3" s="1"/>
  <c r="AS2047" i="3" s="1"/>
  <c r="AQ2145" i="3"/>
  <c r="AR2145" i="3" s="1"/>
  <c r="AS2145" i="3" s="1"/>
  <c r="AQ2273" i="3"/>
  <c r="AR2273" i="3" s="1"/>
  <c r="AS2273" i="3" s="1"/>
  <c r="AQ2401" i="3"/>
  <c r="AR2401" i="3" s="1"/>
  <c r="AS2401" i="3" s="1"/>
  <c r="AQ2599" i="3"/>
  <c r="AR2599" i="3" s="1"/>
  <c r="AS2599" i="3" s="1"/>
  <c r="AQ2855" i="3"/>
  <c r="AR2855" i="3" s="1"/>
  <c r="AS2855" i="3" s="1"/>
  <c r="AQ84" i="3"/>
  <c r="AR84" i="3" s="1"/>
  <c r="AS84" i="3" s="1"/>
  <c r="AQ124" i="3"/>
  <c r="AR124" i="3" s="1"/>
  <c r="AS124" i="3" s="1"/>
  <c r="AQ140" i="3"/>
  <c r="AR140" i="3" s="1"/>
  <c r="AS140" i="3" s="1"/>
  <c r="AQ156" i="3"/>
  <c r="AR156" i="3" s="1"/>
  <c r="AS156" i="3" s="1"/>
  <c r="AQ172" i="3"/>
  <c r="AR172" i="3" s="1"/>
  <c r="AS172" i="3" s="1"/>
  <c r="Y172" i="3" s="1"/>
  <c r="AQ188" i="3"/>
  <c r="AR188" i="3" s="1"/>
  <c r="AS188" i="3" s="1"/>
  <c r="AQ204" i="3"/>
  <c r="AR204" i="3" s="1"/>
  <c r="AQ220" i="3"/>
  <c r="AR220" i="3" s="1"/>
  <c r="AS220" i="3" s="1"/>
  <c r="Y220" i="3" s="1"/>
  <c r="AQ236" i="3"/>
  <c r="AR236" i="3" s="1"/>
  <c r="AS236" i="3" s="1"/>
  <c r="AQ252" i="3"/>
  <c r="AR252" i="3" s="1"/>
  <c r="AQ268" i="3"/>
  <c r="AR268" i="3" s="1"/>
  <c r="AS268" i="3" s="1"/>
  <c r="AQ284" i="3"/>
  <c r="AR284" i="3" s="1"/>
  <c r="AS284" i="3" s="1"/>
  <c r="AQ300" i="3"/>
  <c r="AR300" i="3" s="1"/>
  <c r="AS300" i="3" s="1"/>
  <c r="AQ316" i="3"/>
  <c r="AR316" i="3" s="1"/>
  <c r="AS316" i="3" s="1"/>
  <c r="AQ332" i="3"/>
  <c r="AR332" i="3" s="1"/>
  <c r="AS332" i="3" s="1"/>
  <c r="AQ348" i="3"/>
  <c r="AR348" i="3" s="1"/>
  <c r="AS348" i="3" s="1"/>
  <c r="AQ364" i="3"/>
  <c r="AR364" i="3" s="1"/>
  <c r="AS364" i="3" s="1"/>
  <c r="AQ380" i="3"/>
  <c r="AR380" i="3" s="1"/>
  <c r="AQ396" i="3"/>
  <c r="AR396" i="3" s="1"/>
  <c r="AS396" i="3" s="1"/>
  <c r="AQ416" i="3"/>
  <c r="AR416" i="3" s="1"/>
  <c r="AS416" i="3" s="1"/>
  <c r="AQ437" i="3"/>
  <c r="AR437" i="3" s="1"/>
  <c r="AS437" i="3" s="1"/>
  <c r="AQ458" i="3"/>
  <c r="AR458" i="3" s="1"/>
  <c r="AS458" i="3" s="1"/>
  <c r="AQ480" i="3"/>
  <c r="AR480" i="3" s="1"/>
  <c r="AS480" i="3" s="1"/>
  <c r="AQ501" i="3"/>
  <c r="AR501" i="3" s="1"/>
  <c r="AS501" i="3" s="1"/>
  <c r="AQ522" i="3"/>
  <c r="AR522" i="3" s="1"/>
  <c r="AS522" i="3" s="1"/>
  <c r="AQ544" i="3"/>
  <c r="AR544" i="3" s="1"/>
  <c r="AS544" i="3" s="1"/>
  <c r="AQ565" i="3"/>
  <c r="AR565" i="3" s="1"/>
  <c r="AS565" i="3" s="1"/>
  <c r="AQ586" i="3"/>
  <c r="AR586" i="3" s="1"/>
  <c r="AS586" i="3" s="1"/>
  <c r="AQ608" i="3"/>
  <c r="AR608" i="3" s="1"/>
  <c r="AS608" i="3" s="1"/>
  <c r="AQ629" i="3"/>
  <c r="AR629" i="3" s="1"/>
  <c r="AS629" i="3" s="1"/>
  <c r="AQ650" i="3"/>
  <c r="AR650" i="3" s="1"/>
  <c r="AS650" i="3" s="1"/>
  <c r="AQ672" i="3"/>
  <c r="AR672" i="3" s="1"/>
  <c r="AS672" i="3" s="1"/>
  <c r="AQ693" i="3"/>
  <c r="AR693" i="3" s="1"/>
  <c r="AS693" i="3" s="1"/>
  <c r="AQ714" i="3"/>
  <c r="AR714" i="3" s="1"/>
  <c r="AS714" i="3" s="1"/>
  <c r="AQ736" i="3"/>
  <c r="AR736" i="3" s="1"/>
  <c r="AS736" i="3" s="1"/>
  <c r="AQ757" i="3"/>
  <c r="AR757" i="3" s="1"/>
  <c r="AS757" i="3" s="1"/>
  <c r="AQ778" i="3"/>
  <c r="AR778" i="3" s="1"/>
  <c r="AS778" i="3" s="1"/>
  <c r="AQ800" i="3"/>
  <c r="AR800" i="3" s="1"/>
  <c r="AS800" i="3" s="1"/>
  <c r="AQ821" i="3"/>
  <c r="AR821" i="3" s="1"/>
  <c r="AS821" i="3" s="1"/>
  <c r="AQ842" i="3"/>
  <c r="AR842" i="3" s="1"/>
  <c r="AS842" i="3" s="1"/>
  <c r="AQ864" i="3"/>
  <c r="AR864" i="3" s="1"/>
  <c r="AS864" i="3" s="1"/>
  <c r="AQ885" i="3"/>
  <c r="AR885" i="3" s="1"/>
  <c r="AS885" i="3" s="1"/>
  <c r="AQ906" i="3"/>
  <c r="AR906" i="3" s="1"/>
  <c r="AS906" i="3" s="1"/>
  <c r="AQ928" i="3"/>
  <c r="AR928" i="3" s="1"/>
  <c r="AS928" i="3" s="1"/>
  <c r="AQ1237" i="3"/>
  <c r="AR1237" i="3" s="1"/>
  <c r="AS1237" i="3" s="1"/>
  <c r="AQ1278" i="3"/>
  <c r="AR1278" i="3" s="1"/>
  <c r="AS1278" i="3" s="1"/>
  <c r="AQ1321" i="3"/>
  <c r="AR1321" i="3" s="1"/>
  <c r="AS1321" i="3" s="1"/>
  <c r="AQ1365" i="3"/>
  <c r="AR1365" i="3" s="1"/>
  <c r="AS1365" i="3" s="1"/>
  <c r="AQ1406" i="3"/>
  <c r="AR1406" i="3" s="1"/>
  <c r="AS1406" i="3" s="1"/>
  <c r="Y1406" i="3" s="1"/>
  <c r="AQ1449" i="3"/>
  <c r="AR1449" i="3" s="1"/>
  <c r="AS1449" i="3" s="1"/>
  <c r="AQ1510" i="3"/>
  <c r="AR1510" i="3" s="1"/>
  <c r="AS1510" i="3" s="1"/>
  <c r="AQ1574" i="3"/>
  <c r="AR1574" i="3" s="1"/>
  <c r="AS1574" i="3" s="1"/>
  <c r="AQ1638" i="3"/>
  <c r="AR1638" i="3" s="1"/>
  <c r="AS1638" i="3" s="1"/>
  <c r="AQ1702" i="3"/>
  <c r="AR1702" i="3" s="1"/>
  <c r="AS1702" i="3" s="1"/>
  <c r="AQ1766" i="3"/>
  <c r="AR1766" i="3" s="1"/>
  <c r="AS1766" i="3" s="1"/>
  <c r="AQ1830" i="3"/>
  <c r="AR1830" i="3" s="1"/>
  <c r="AS1830" i="3" s="1"/>
  <c r="AQ1894" i="3"/>
  <c r="AR1894" i="3" s="1"/>
  <c r="AS1894" i="3" s="1"/>
  <c r="AQ1958" i="3"/>
  <c r="AR1958" i="3" s="1"/>
  <c r="AS1958" i="3" s="1"/>
  <c r="AQ2025" i="3"/>
  <c r="AR2025" i="3" s="1"/>
  <c r="AS2025" i="3" s="1"/>
  <c r="AQ2113" i="3"/>
  <c r="AR2113" i="3" s="1"/>
  <c r="AS2113" i="3" s="1"/>
  <c r="AQ2241" i="3"/>
  <c r="AR2241" i="3" s="1"/>
  <c r="AS2241" i="3" s="1"/>
  <c r="AQ2369" i="3"/>
  <c r="AR2369" i="3" s="1"/>
  <c r="AS2369" i="3" s="1"/>
  <c r="AQ2535" i="3"/>
  <c r="AR2535" i="3" s="1"/>
  <c r="AS2535" i="3" s="1"/>
  <c r="AQ2791" i="3"/>
  <c r="AR2791" i="3" s="1"/>
  <c r="AS2791" i="3" s="1"/>
  <c r="AQ120" i="3"/>
  <c r="AR120" i="3" s="1"/>
  <c r="AQ136" i="3"/>
  <c r="AR136" i="3" s="1"/>
  <c r="AS136" i="3" s="1"/>
  <c r="AQ152" i="3"/>
  <c r="AR152" i="3" s="1"/>
  <c r="AS152" i="3" s="1"/>
  <c r="AQ168" i="3"/>
  <c r="AR168" i="3" s="1"/>
  <c r="AS168" i="3" s="1"/>
  <c r="AQ184" i="3"/>
  <c r="AR184" i="3" s="1"/>
  <c r="AS184" i="3" s="1"/>
  <c r="AQ200" i="3"/>
  <c r="AR200" i="3" s="1"/>
  <c r="AS200" i="3" s="1"/>
  <c r="AQ216" i="3"/>
  <c r="AR216" i="3" s="1"/>
  <c r="AS216" i="3" s="1"/>
  <c r="AQ232" i="3"/>
  <c r="AR232" i="3" s="1"/>
  <c r="AQ248" i="3"/>
  <c r="AR248" i="3" s="1"/>
  <c r="AS248" i="3" s="1"/>
  <c r="AQ264" i="3"/>
  <c r="AR264" i="3" s="1"/>
  <c r="AS264" i="3" s="1"/>
  <c r="AQ280" i="3"/>
  <c r="AR280" i="3" s="1"/>
  <c r="AS280" i="3" s="1"/>
  <c r="AQ296" i="3"/>
  <c r="AR296" i="3" s="1"/>
  <c r="AS296" i="3" s="1"/>
  <c r="AQ312" i="3"/>
  <c r="AR312" i="3" s="1"/>
  <c r="AS312" i="3" s="1"/>
  <c r="AQ328" i="3"/>
  <c r="AR328" i="3" s="1"/>
  <c r="AS328" i="3" s="1"/>
  <c r="AQ344" i="3"/>
  <c r="AR344" i="3" s="1"/>
  <c r="AS344" i="3" s="1"/>
  <c r="AQ360" i="3"/>
  <c r="AR360" i="3" s="1"/>
  <c r="AQ376" i="3"/>
  <c r="AR376" i="3" s="1"/>
  <c r="AS376" i="3" s="1"/>
  <c r="AQ392" i="3"/>
  <c r="AR392" i="3" s="1"/>
  <c r="AS392" i="3" s="1"/>
  <c r="AQ410" i="3"/>
  <c r="AR410" i="3" s="1"/>
  <c r="AS410" i="3" s="1"/>
  <c r="AQ432" i="3"/>
  <c r="AR432" i="3" s="1"/>
  <c r="AS432" i="3" s="1"/>
  <c r="AQ453" i="3"/>
  <c r="AR453" i="3" s="1"/>
  <c r="AS453" i="3" s="1"/>
  <c r="AQ474" i="3"/>
  <c r="AR474" i="3" s="1"/>
  <c r="AS474" i="3" s="1"/>
  <c r="AQ496" i="3"/>
  <c r="AR496" i="3" s="1"/>
  <c r="AS496" i="3" s="1"/>
  <c r="AQ517" i="3"/>
  <c r="AR517" i="3" s="1"/>
  <c r="AS517" i="3" s="1"/>
  <c r="AQ538" i="3"/>
  <c r="AR538" i="3" s="1"/>
  <c r="AS538" i="3" s="1"/>
  <c r="AQ560" i="3"/>
  <c r="AR560" i="3" s="1"/>
  <c r="AS560" i="3" s="1"/>
  <c r="AQ581" i="3"/>
  <c r="AR581" i="3" s="1"/>
  <c r="AS581" i="3" s="1"/>
  <c r="AQ602" i="3"/>
  <c r="AR602" i="3" s="1"/>
  <c r="AS602" i="3" s="1"/>
  <c r="AQ624" i="3"/>
  <c r="AR624" i="3" s="1"/>
  <c r="AS624" i="3" s="1"/>
  <c r="AQ645" i="3"/>
  <c r="AR645" i="3" s="1"/>
  <c r="AS645" i="3" s="1"/>
  <c r="AQ666" i="3"/>
  <c r="AR666" i="3" s="1"/>
  <c r="AS666" i="3" s="1"/>
  <c r="AQ688" i="3"/>
  <c r="AR688" i="3" s="1"/>
  <c r="AQ709" i="3"/>
  <c r="AR709" i="3" s="1"/>
  <c r="AS709" i="3" s="1"/>
  <c r="AQ730" i="3"/>
  <c r="AR730" i="3" s="1"/>
  <c r="AS730" i="3" s="1"/>
  <c r="AQ752" i="3"/>
  <c r="AR752" i="3" s="1"/>
  <c r="AS752" i="3" s="1"/>
  <c r="AQ773" i="3"/>
  <c r="AR773" i="3" s="1"/>
  <c r="AS773" i="3" s="1"/>
  <c r="AQ794" i="3"/>
  <c r="AR794" i="3" s="1"/>
  <c r="AS794" i="3" s="1"/>
  <c r="AQ816" i="3"/>
  <c r="AR816" i="3" s="1"/>
  <c r="AS816" i="3" s="1"/>
  <c r="AQ837" i="3"/>
  <c r="AR837" i="3" s="1"/>
  <c r="AS837" i="3" s="1"/>
  <c r="AQ858" i="3"/>
  <c r="AR858" i="3" s="1"/>
  <c r="AS858" i="3" s="1"/>
  <c r="AQ880" i="3"/>
  <c r="AR880" i="3" s="1"/>
  <c r="AS880" i="3" s="1"/>
  <c r="AQ901" i="3"/>
  <c r="AR901" i="3" s="1"/>
  <c r="AS901" i="3" s="1"/>
  <c r="AQ922" i="3"/>
  <c r="AR922" i="3" s="1"/>
  <c r="AS922" i="3" s="1"/>
  <c r="AQ944" i="3"/>
  <c r="AR944" i="3" s="1"/>
  <c r="AS944" i="3" s="1"/>
  <c r="AQ965" i="3"/>
  <c r="AR965" i="3" s="1"/>
  <c r="AS965" i="3" s="1"/>
  <c r="AQ986" i="3"/>
  <c r="AR986" i="3" s="1"/>
  <c r="AS986" i="3" s="1"/>
  <c r="AQ1008" i="3"/>
  <c r="AR1008" i="3" s="1"/>
  <c r="AS1008" i="3" s="1"/>
  <c r="AQ1029" i="3"/>
  <c r="AR1029" i="3" s="1"/>
  <c r="AS1029" i="3" s="1"/>
  <c r="AQ1050" i="3"/>
  <c r="AR1050" i="3" s="1"/>
  <c r="AS1050" i="3" s="1"/>
  <c r="AQ1077" i="3"/>
  <c r="AR1077" i="3" s="1"/>
  <c r="AS1077" i="3" s="1"/>
  <c r="AQ1105" i="3"/>
  <c r="AR1105" i="3" s="1"/>
  <c r="AS1105" i="3" s="1"/>
  <c r="AQ1133" i="3"/>
  <c r="AR1133" i="3" s="1"/>
  <c r="AS1133" i="3" s="1"/>
  <c r="AQ1165" i="3"/>
  <c r="AR1165" i="3" s="1"/>
  <c r="AS1165" i="3" s="1"/>
  <c r="AQ1206" i="3"/>
  <c r="AR1206" i="3" s="1"/>
  <c r="AS1206" i="3" s="1"/>
  <c r="AQ1249" i="3"/>
  <c r="AR1249" i="3" s="1"/>
  <c r="AS1249" i="3" s="1"/>
  <c r="AQ1293" i="3"/>
  <c r="AR1293" i="3" s="1"/>
  <c r="AS1293" i="3" s="1"/>
  <c r="AQ1334" i="3"/>
  <c r="AR1334" i="3" s="1"/>
  <c r="AS1334" i="3" s="1"/>
  <c r="AQ1377" i="3"/>
  <c r="AR1377" i="3" s="1"/>
  <c r="AS1377" i="3" s="1"/>
  <c r="AQ1421" i="3"/>
  <c r="AR1421" i="3" s="1"/>
  <c r="AS1421" i="3" s="1"/>
  <c r="AQ1469" i="3"/>
  <c r="AR1469" i="3" s="1"/>
  <c r="AS1469" i="3" s="1"/>
  <c r="AQ1533" i="3"/>
  <c r="AR1533" i="3" s="1"/>
  <c r="AS1533" i="3" s="1"/>
  <c r="AQ1597" i="3"/>
  <c r="AR1597" i="3" s="1"/>
  <c r="AS1597" i="3" s="1"/>
  <c r="AQ1661" i="3"/>
  <c r="AR1661" i="3" s="1"/>
  <c r="AS1661" i="3" s="1"/>
  <c r="AQ1725" i="3"/>
  <c r="AR1725" i="3" s="1"/>
  <c r="AS1725" i="3" s="1"/>
  <c r="AQ1789" i="3"/>
  <c r="AR1789" i="3" s="1"/>
  <c r="AS1789" i="3" s="1"/>
  <c r="AQ1853" i="3"/>
  <c r="AR1853" i="3" s="1"/>
  <c r="AS1853" i="3" s="1"/>
  <c r="AQ1917" i="3"/>
  <c r="AR1917" i="3" s="1"/>
  <c r="AS1917" i="3" s="1"/>
  <c r="AQ1981" i="3"/>
  <c r="AR1981" i="3" s="1"/>
  <c r="AS1981" i="3" s="1"/>
  <c r="AQ2056" i="3"/>
  <c r="AR2056" i="3" s="1"/>
  <c r="AS2056" i="3" s="1"/>
  <c r="AQ2160" i="3"/>
  <c r="AR2160" i="3" s="1"/>
  <c r="AS2160" i="3" s="1"/>
  <c r="AQ2288" i="3"/>
  <c r="AR2288" i="3" s="1"/>
  <c r="AS2288" i="3" s="1"/>
  <c r="AQ2416" i="3"/>
  <c r="AR2416" i="3" s="1"/>
  <c r="AS2416" i="3" s="1"/>
  <c r="AQ2630" i="3"/>
  <c r="AR2630" i="3" s="1"/>
  <c r="AS2630" i="3" s="1"/>
  <c r="AQ2886" i="3"/>
  <c r="AR2886" i="3" s="1"/>
  <c r="AS2886" i="3" s="1"/>
  <c r="AQ117" i="3"/>
  <c r="AR117" i="3" s="1"/>
  <c r="AS117" i="3" s="1"/>
  <c r="AQ133" i="3"/>
  <c r="AR133" i="3" s="1"/>
  <c r="AS133" i="3" s="1"/>
  <c r="AQ149" i="3"/>
  <c r="AR149" i="3" s="1"/>
  <c r="AS149" i="3" s="1"/>
  <c r="AQ165" i="3"/>
  <c r="AR165" i="3" s="1"/>
  <c r="AS165" i="3" s="1"/>
  <c r="AQ181" i="3"/>
  <c r="AR181" i="3" s="1"/>
  <c r="AS181" i="3" s="1"/>
  <c r="AQ197" i="3"/>
  <c r="AR197" i="3" s="1"/>
  <c r="AS197" i="3" s="1"/>
  <c r="AQ213" i="3"/>
  <c r="AR213" i="3" s="1"/>
  <c r="AS213" i="3" s="1"/>
  <c r="AQ229" i="3"/>
  <c r="AR229" i="3" s="1"/>
  <c r="AS229" i="3" s="1"/>
  <c r="AQ245" i="3"/>
  <c r="AR245" i="3" s="1"/>
  <c r="AS245" i="3" s="1"/>
  <c r="AQ261" i="3"/>
  <c r="AR261" i="3" s="1"/>
  <c r="AS261" i="3" s="1"/>
  <c r="AQ277" i="3"/>
  <c r="AR277" i="3" s="1"/>
  <c r="AS277" i="3" s="1"/>
  <c r="AQ293" i="3"/>
  <c r="AR293" i="3" s="1"/>
  <c r="AS293" i="3" s="1"/>
  <c r="AQ309" i="3"/>
  <c r="AR309" i="3" s="1"/>
  <c r="AS309" i="3" s="1"/>
  <c r="AQ325" i="3"/>
  <c r="AR325" i="3" s="1"/>
  <c r="AS325" i="3" s="1"/>
  <c r="AQ341" i="3"/>
  <c r="AR341" i="3" s="1"/>
  <c r="AS341" i="3" s="1"/>
  <c r="AQ357" i="3"/>
  <c r="AR357" i="3" s="1"/>
  <c r="AS357" i="3" s="1"/>
  <c r="AQ373" i="3"/>
  <c r="AR373" i="3" s="1"/>
  <c r="AS373" i="3" s="1"/>
  <c r="AQ389" i="3"/>
  <c r="AR389" i="3" s="1"/>
  <c r="AS389" i="3" s="1"/>
  <c r="AQ406" i="3"/>
  <c r="AR406" i="3" s="1"/>
  <c r="AS406" i="3" s="1"/>
  <c r="AQ428" i="3"/>
  <c r="AR428" i="3" s="1"/>
  <c r="AS428" i="3" s="1"/>
  <c r="AQ449" i="3"/>
  <c r="AR449" i="3" s="1"/>
  <c r="AS449" i="3" s="1"/>
  <c r="AQ470" i="3"/>
  <c r="AR470" i="3" s="1"/>
  <c r="AS470" i="3" s="1"/>
  <c r="AQ492" i="3"/>
  <c r="AR492" i="3" s="1"/>
  <c r="AS492" i="3" s="1"/>
  <c r="AQ513" i="3"/>
  <c r="AR513" i="3" s="1"/>
  <c r="AS513" i="3" s="1"/>
  <c r="AQ534" i="3"/>
  <c r="AR534" i="3" s="1"/>
  <c r="AS534" i="3" s="1"/>
  <c r="AQ556" i="3"/>
  <c r="AR556" i="3" s="1"/>
  <c r="AS556" i="3" s="1"/>
  <c r="AQ577" i="3"/>
  <c r="AR577" i="3" s="1"/>
  <c r="AS577" i="3" s="1"/>
  <c r="AQ598" i="3"/>
  <c r="AR598" i="3" s="1"/>
  <c r="AS598" i="3" s="1"/>
  <c r="AQ620" i="3"/>
  <c r="AR620" i="3" s="1"/>
  <c r="AS620" i="3" s="1"/>
  <c r="AQ641" i="3"/>
  <c r="AQ662" i="3"/>
  <c r="AR662" i="3" s="1"/>
  <c r="AS662" i="3" s="1"/>
  <c r="AQ684" i="3"/>
  <c r="AR684" i="3" s="1"/>
  <c r="AS684" i="3" s="1"/>
  <c r="AQ705" i="3"/>
  <c r="AR705" i="3" s="1"/>
  <c r="AS705" i="3" s="1"/>
  <c r="AQ726" i="3"/>
  <c r="AR726" i="3" s="1"/>
  <c r="AS726" i="3" s="1"/>
  <c r="AQ748" i="3"/>
  <c r="AR748" i="3" s="1"/>
  <c r="AS748" i="3" s="1"/>
  <c r="AQ769" i="3"/>
  <c r="AR769" i="3" s="1"/>
  <c r="AS769" i="3" s="1"/>
  <c r="AQ790" i="3"/>
  <c r="AR790" i="3" s="1"/>
  <c r="AS790" i="3" s="1"/>
  <c r="AQ812" i="3"/>
  <c r="AR812" i="3" s="1"/>
  <c r="AQ833" i="3"/>
  <c r="AR833" i="3" s="1"/>
  <c r="AS833" i="3" s="1"/>
  <c r="AQ854" i="3"/>
  <c r="AR854" i="3" s="1"/>
  <c r="AS854" i="3" s="1"/>
  <c r="AQ876" i="3"/>
  <c r="AR876" i="3" s="1"/>
  <c r="AS876" i="3" s="1"/>
  <c r="AQ897" i="3"/>
  <c r="AR897" i="3" s="1"/>
  <c r="AS897" i="3" s="1"/>
  <c r="AQ918" i="3"/>
  <c r="AR918" i="3" s="1"/>
  <c r="AS918" i="3" s="1"/>
  <c r="AQ940" i="3"/>
  <c r="AR940" i="3" s="1"/>
  <c r="AS940" i="3" s="1"/>
  <c r="AQ961" i="3"/>
  <c r="AR961" i="3" s="1"/>
  <c r="AQ982" i="3"/>
  <c r="AR982" i="3" s="1"/>
  <c r="AS982" i="3" s="1"/>
  <c r="AQ1004" i="3"/>
  <c r="AR1004" i="3" s="1"/>
  <c r="AS1004" i="3" s="1"/>
  <c r="AQ1025" i="3"/>
  <c r="AR1025" i="3" s="1"/>
  <c r="AS1025" i="3" s="1"/>
  <c r="AQ1046" i="3"/>
  <c r="AR1046" i="3" s="1"/>
  <c r="AS1046" i="3" s="1"/>
  <c r="AQ1072" i="3"/>
  <c r="AR1072" i="3" s="1"/>
  <c r="AS1072" i="3" s="1"/>
  <c r="AQ1100" i="3"/>
  <c r="AR1100" i="3" s="1"/>
  <c r="AS1100" i="3" s="1"/>
  <c r="AQ1128" i="3"/>
  <c r="AR1128" i="3" s="1"/>
  <c r="AS1128" i="3" s="1"/>
  <c r="AQ1157" i="3"/>
  <c r="AR1157" i="3" s="1"/>
  <c r="AS1157" i="3" s="1"/>
  <c r="AQ1198" i="3"/>
  <c r="AR1198" i="3" s="1"/>
  <c r="AS1198" i="3" s="1"/>
  <c r="AQ1241" i="3"/>
  <c r="AR1241" i="3" s="1"/>
  <c r="AS1241" i="3" s="1"/>
  <c r="AQ1285" i="3"/>
  <c r="AR1285" i="3" s="1"/>
  <c r="AS1285" i="3" s="1"/>
  <c r="AQ1326" i="3"/>
  <c r="AR1326" i="3" s="1"/>
  <c r="AS1326" i="3" s="1"/>
  <c r="AQ1369" i="3"/>
  <c r="AR1369" i="3" s="1"/>
  <c r="AS1369" i="3" s="1"/>
  <c r="AQ1413" i="3"/>
  <c r="AR1413" i="3" s="1"/>
  <c r="AS1413" i="3" s="1"/>
  <c r="AQ1454" i="3"/>
  <c r="AR1454" i="3" s="1"/>
  <c r="AS1454" i="3" s="1"/>
  <c r="AQ1518" i="3"/>
  <c r="AR1518" i="3" s="1"/>
  <c r="AS1518" i="3" s="1"/>
  <c r="AQ1582" i="3"/>
  <c r="AR1582" i="3" s="1"/>
  <c r="AS1582" i="3" s="1"/>
  <c r="AQ1646" i="3"/>
  <c r="AR1646" i="3" s="1"/>
  <c r="AS1646" i="3" s="1"/>
  <c r="AQ1710" i="3"/>
  <c r="AR1710" i="3" s="1"/>
  <c r="AS1710" i="3" s="1"/>
  <c r="AQ1774" i="3"/>
  <c r="AR1774" i="3" s="1"/>
  <c r="AS1774" i="3" s="1"/>
  <c r="AQ1838" i="3"/>
  <c r="AR1838" i="3" s="1"/>
  <c r="AS1838" i="3" s="1"/>
  <c r="AQ1902" i="3"/>
  <c r="AR1902" i="3" s="1"/>
  <c r="AS1902" i="3" s="1"/>
  <c r="AQ1966" i="3"/>
  <c r="AR1966" i="3" s="1"/>
  <c r="AS1966" i="3" s="1"/>
  <c r="AQ2036" i="3"/>
  <c r="AR2036" i="3" s="1"/>
  <c r="AS2036" i="3" s="1"/>
  <c r="AQ2129" i="3"/>
  <c r="AR2129" i="3" s="1"/>
  <c r="AS2129" i="3" s="1"/>
  <c r="AQ2257" i="3"/>
  <c r="AR2257" i="3" s="1"/>
  <c r="AS2257" i="3" s="1"/>
  <c r="AQ2385" i="3"/>
  <c r="AR2385" i="3" s="1"/>
  <c r="AS2385" i="3" s="1"/>
  <c r="AQ2567" i="3"/>
  <c r="AR2567" i="3" s="1"/>
  <c r="AS2567" i="3" s="1"/>
  <c r="AQ2823" i="3"/>
  <c r="AR2823" i="3" s="1"/>
  <c r="AS2823" i="3" s="1"/>
  <c r="AQ1465" i="3"/>
  <c r="AR1465" i="3" s="1"/>
  <c r="AS1465" i="3" s="1"/>
  <c r="AQ1497" i="3"/>
  <c r="AR1497" i="3" s="1"/>
  <c r="AS1497" i="3" s="1"/>
  <c r="AQ1529" i="3"/>
  <c r="AR1529" i="3" s="1"/>
  <c r="AS1529" i="3" s="1"/>
  <c r="AQ1561" i="3"/>
  <c r="AR1561" i="3" s="1"/>
  <c r="AS1561" i="3" s="1"/>
  <c r="AQ1593" i="3"/>
  <c r="AR1593" i="3" s="1"/>
  <c r="AS1593" i="3" s="1"/>
  <c r="AQ1625" i="3"/>
  <c r="AR1625" i="3" s="1"/>
  <c r="AS1625" i="3" s="1"/>
  <c r="AQ1657" i="3"/>
  <c r="AR1657" i="3" s="1"/>
  <c r="AS1657" i="3" s="1"/>
  <c r="AQ1689" i="3"/>
  <c r="AR1689" i="3" s="1"/>
  <c r="AS1689" i="3" s="1"/>
  <c r="AQ1721" i="3"/>
  <c r="AR1721" i="3" s="1"/>
  <c r="AS1721" i="3" s="1"/>
  <c r="AQ1753" i="3"/>
  <c r="AR1753" i="3" s="1"/>
  <c r="AS1753" i="3" s="1"/>
  <c r="AQ1785" i="3"/>
  <c r="AR1785" i="3" s="1"/>
  <c r="AS1785" i="3" s="1"/>
  <c r="AQ1817" i="3"/>
  <c r="AR1817" i="3" s="1"/>
  <c r="AS1817" i="3" s="1"/>
  <c r="Y1817" i="3" s="1"/>
  <c r="AQ1849" i="3"/>
  <c r="AR1849" i="3" s="1"/>
  <c r="AS1849" i="3" s="1"/>
  <c r="AQ1881" i="3"/>
  <c r="AR1881" i="3" s="1"/>
  <c r="AS1881" i="3" s="1"/>
  <c r="AQ1913" i="3"/>
  <c r="AR1913" i="3" s="1"/>
  <c r="AS1913" i="3" s="1"/>
  <c r="AQ1945" i="3"/>
  <c r="AR1945" i="3" s="1"/>
  <c r="AS1945" i="3" s="1"/>
  <c r="AQ1977" i="3"/>
  <c r="AR1977" i="3" s="1"/>
  <c r="AS1977" i="3" s="1"/>
  <c r="AQ2009" i="3"/>
  <c r="AR2009" i="3" s="1"/>
  <c r="AS2009" i="3" s="1"/>
  <c r="AQ2051" i="3"/>
  <c r="AR2051" i="3" s="1"/>
  <c r="AS2051" i="3" s="1"/>
  <c r="AQ2093" i="3"/>
  <c r="AR2093" i="3" s="1"/>
  <c r="AS2093" i="3" s="1"/>
  <c r="AQ2152" i="3"/>
  <c r="AR2152" i="3" s="1"/>
  <c r="AS2152" i="3" s="1"/>
  <c r="AQ2216" i="3"/>
  <c r="AR2216" i="3" s="1"/>
  <c r="AS2216" i="3" s="1"/>
  <c r="AQ2280" i="3"/>
  <c r="AR2280" i="3" s="1"/>
  <c r="AS2280" i="3" s="1"/>
  <c r="AQ2344" i="3"/>
  <c r="AR2344" i="3" s="1"/>
  <c r="AS2344" i="3" s="1"/>
  <c r="AQ2408" i="3"/>
  <c r="AR2408" i="3" s="1"/>
  <c r="AS2408" i="3" s="1"/>
  <c r="AQ2486" i="3"/>
  <c r="AR2486" i="3" s="1"/>
  <c r="AS2486" i="3" s="1"/>
  <c r="AQ2614" i="3"/>
  <c r="AR2614" i="3" s="1"/>
  <c r="AS2614" i="3" s="1"/>
  <c r="AQ2742" i="3"/>
  <c r="AR2742" i="3" s="1"/>
  <c r="AS2742" i="3" s="1"/>
  <c r="AQ2870" i="3"/>
  <c r="AR2870" i="3" s="1"/>
  <c r="AS2870" i="3" s="1"/>
  <c r="AQ2998" i="3"/>
  <c r="AR2998" i="3" s="1"/>
  <c r="AS2998" i="3" s="1"/>
  <c r="AQ415" i="3"/>
  <c r="AR415" i="3" s="1"/>
  <c r="AS415" i="3" s="1"/>
  <c r="AQ431" i="3"/>
  <c r="AR431" i="3" s="1"/>
  <c r="AS431" i="3" s="1"/>
  <c r="AQ447" i="3"/>
  <c r="AR447" i="3" s="1"/>
  <c r="AS447" i="3" s="1"/>
  <c r="AQ463" i="3"/>
  <c r="AR463" i="3" s="1"/>
  <c r="AS463" i="3" s="1"/>
  <c r="AQ479" i="3"/>
  <c r="AR479" i="3" s="1"/>
  <c r="AS479" i="3" s="1"/>
  <c r="AQ495" i="3"/>
  <c r="AR495" i="3" s="1"/>
  <c r="AS495" i="3" s="1"/>
  <c r="AQ511" i="3"/>
  <c r="AR511" i="3" s="1"/>
  <c r="AS511" i="3" s="1"/>
  <c r="AQ527" i="3"/>
  <c r="AR527" i="3" s="1"/>
  <c r="AS527" i="3" s="1"/>
  <c r="AQ543" i="3"/>
  <c r="AR543" i="3" s="1"/>
  <c r="AS543" i="3" s="1"/>
  <c r="AQ559" i="3"/>
  <c r="AR559" i="3" s="1"/>
  <c r="AS559" i="3" s="1"/>
  <c r="AQ575" i="3"/>
  <c r="AR575" i="3" s="1"/>
  <c r="AS575" i="3" s="1"/>
  <c r="AQ591" i="3"/>
  <c r="AR591" i="3" s="1"/>
  <c r="AS591" i="3" s="1"/>
  <c r="AQ607" i="3"/>
  <c r="AR607" i="3" s="1"/>
  <c r="AS607" i="3" s="1"/>
  <c r="AQ623" i="3"/>
  <c r="AR623" i="3" s="1"/>
  <c r="AS623" i="3" s="1"/>
  <c r="AQ639" i="3"/>
  <c r="AR639" i="3" s="1"/>
  <c r="AS639" i="3" s="1"/>
  <c r="AQ655" i="3"/>
  <c r="AR655" i="3" s="1"/>
  <c r="AS655" i="3" s="1"/>
  <c r="AQ671" i="3"/>
  <c r="AR671" i="3" s="1"/>
  <c r="AS671" i="3" s="1"/>
  <c r="AQ687" i="3"/>
  <c r="AR687" i="3" s="1"/>
  <c r="AS687" i="3" s="1"/>
  <c r="AQ703" i="3"/>
  <c r="AR703" i="3" s="1"/>
  <c r="AS703" i="3" s="1"/>
  <c r="AQ719" i="3"/>
  <c r="AR719" i="3" s="1"/>
  <c r="AS719" i="3" s="1"/>
  <c r="AQ735" i="3"/>
  <c r="AR735" i="3" s="1"/>
  <c r="AS735" i="3" s="1"/>
  <c r="AQ751" i="3"/>
  <c r="AR751" i="3" s="1"/>
  <c r="AS751" i="3" s="1"/>
  <c r="AQ767" i="3"/>
  <c r="AR767" i="3" s="1"/>
  <c r="AS767" i="3" s="1"/>
  <c r="AQ783" i="3"/>
  <c r="AR783" i="3" s="1"/>
  <c r="AS783" i="3" s="1"/>
  <c r="AQ799" i="3"/>
  <c r="AR799" i="3" s="1"/>
  <c r="AS799" i="3" s="1"/>
  <c r="AQ815" i="3"/>
  <c r="AR815" i="3" s="1"/>
  <c r="AS815" i="3" s="1"/>
  <c r="AQ831" i="3"/>
  <c r="AR831" i="3" s="1"/>
  <c r="AS831" i="3" s="1"/>
  <c r="AQ847" i="3"/>
  <c r="AR847" i="3" s="1"/>
  <c r="AS847" i="3" s="1"/>
  <c r="AQ863" i="3"/>
  <c r="AR863" i="3" s="1"/>
  <c r="AS863" i="3" s="1"/>
  <c r="AQ879" i="3"/>
  <c r="AR879" i="3" s="1"/>
  <c r="AS879" i="3" s="1"/>
  <c r="AQ895" i="3"/>
  <c r="AR895" i="3" s="1"/>
  <c r="AS895" i="3" s="1"/>
  <c r="AQ911" i="3"/>
  <c r="AR911" i="3" s="1"/>
  <c r="AS911" i="3" s="1"/>
  <c r="AQ927" i="3"/>
  <c r="AR927" i="3" s="1"/>
  <c r="AS927" i="3" s="1"/>
  <c r="AQ943" i="3"/>
  <c r="AR943" i="3" s="1"/>
  <c r="AS943" i="3" s="1"/>
  <c r="AQ959" i="3"/>
  <c r="AR959" i="3" s="1"/>
  <c r="AS959" i="3" s="1"/>
  <c r="AQ975" i="3"/>
  <c r="AR975" i="3" s="1"/>
  <c r="AS975" i="3" s="1"/>
  <c r="AQ991" i="3"/>
  <c r="AR991" i="3" s="1"/>
  <c r="AS991" i="3" s="1"/>
  <c r="AQ1007" i="3"/>
  <c r="AR1007" i="3" s="1"/>
  <c r="AS1007" i="3" s="1"/>
  <c r="AQ1023" i="3"/>
  <c r="AR1023" i="3" s="1"/>
  <c r="AS1023" i="3" s="1"/>
  <c r="AQ1039" i="3"/>
  <c r="AR1039" i="3" s="1"/>
  <c r="AS1039" i="3" s="1"/>
  <c r="AQ1055" i="3"/>
  <c r="AR1055" i="3" s="1"/>
  <c r="AS1055" i="3" s="1"/>
  <c r="AQ1076" i="3"/>
  <c r="AR1076" i="3" s="1"/>
  <c r="AS1076" i="3" s="1"/>
  <c r="AQ1097" i="3"/>
  <c r="AR1097" i="3" s="1"/>
  <c r="AS1097" i="3" s="1"/>
  <c r="AQ1118" i="3"/>
  <c r="AR1118" i="3" s="1"/>
  <c r="AS1118" i="3" s="1"/>
  <c r="AQ1140" i="3"/>
  <c r="AR1140" i="3" s="1"/>
  <c r="AS1140" i="3" s="1"/>
  <c r="AQ1162" i="3"/>
  <c r="AR1162" i="3" s="1"/>
  <c r="AS1162" i="3" s="1"/>
  <c r="AQ1194" i="3"/>
  <c r="AR1194" i="3" s="1"/>
  <c r="AS1194" i="3" s="1"/>
  <c r="AQ1226" i="3"/>
  <c r="AR1226" i="3" s="1"/>
  <c r="AS1226" i="3" s="1"/>
  <c r="AQ1258" i="3"/>
  <c r="AR1258" i="3" s="1"/>
  <c r="AS1258" i="3" s="1"/>
  <c r="AQ1290" i="3"/>
  <c r="AR1290" i="3" s="1"/>
  <c r="AS1290" i="3" s="1"/>
  <c r="AQ1322" i="3"/>
  <c r="AR1322" i="3" s="1"/>
  <c r="AS1322" i="3" s="1"/>
  <c r="AQ1354" i="3"/>
  <c r="AR1354" i="3" s="1"/>
  <c r="AS1354" i="3" s="1"/>
  <c r="AQ1386" i="3"/>
  <c r="AR1386" i="3" s="1"/>
  <c r="AS1386" i="3" s="1"/>
  <c r="AQ1418" i="3"/>
  <c r="AR1418" i="3" s="1"/>
  <c r="AS1418" i="3" s="1"/>
  <c r="AQ1450" i="3"/>
  <c r="AR1450" i="3" s="1"/>
  <c r="AS1450" i="3" s="1"/>
  <c r="AQ1482" i="3"/>
  <c r="AR1482" i="3" s="1"/>
  <c r="AS1482" i="3" s="1"/>
  <c r="AQ1514" i="3"/>
  <c r="AR1514" i="3" s="1"/>
  <c r="AS1514" i="3" s="1"/>
  <c r="AQ1546" i="3"/>
  <c r="AR1546" i="3" s="1"/>
  <c r="AS1546" i="3" s="1"/>
  <c r="AQ1578" i="3"/>
  <c r="AR1578" i="3" s="1"/>
  <c r="AS1578" i="3" s="1"/>
  <c r="AQ1610" i="3"/>
  <c r="AR1610" i="3" s="1"/>
  <c r="AS1610" i="3" s="1"/>
  <c r="AQ1642" i="3"/>
  <c r="AR1642" i="3" s="1"/>
  <c r="AS1642" i="3" s="1"/>
  <c r="AQ1674" i="3"/>
  <c r="AR1674" i="3" s="1"/>
  <c r="AS1674" i="3" s="1"/>
  <c r="AQ1706" i="3"/>
  <c r="AR1706" i="3" s="1"/>
  <c r="AS1706" i="3" s="1"/>
  <c r="AQ1738" i="3"/>
  <c r="AR1738" i="3" s="1"/>
  <c r="AS1738" i="3" s="1"/>
  <c r="AQ1770" i="3"/>
  <c r="AR1770" i="3" s="1"/>
  <c r="AS1770" i="3" s="1"/>
  <c r="AQ1802" i="3"/>
  <c r="AR1802" i="3" s="1"/>
  <c r="AS1802" i="3" s="1"/>
  <c r="AQ1834" i="3"/>
  <c r="AR1834" i="3" s="1"/>
  <c r="AS1834" i="3" s="1"/>
  <c r="AQ1866" i="3"/>
  <c r="AR1866" i="3" s="1"/>
  <c r="AS1866" i="3" s="1"/>
  <c r="AQ1898" i="3"/>
  <c r="AR1898" i="3" s="1"/>
  <c r="AS1898" i="3" s="1"/>
  <c r="AQ1930" i="3"/>
  <c r="AR1930" i="3" s="1"/>
  <c r="AS1930" i="3" s="1"/>
  <c r="AQ1962" i="3"/>
  <c r="AR1962" i="3" s="1"/>
  <c r="AS1962" i="3" s="1"/>
  <c r="AQ1994" i="3"/>
  <c r="AR1994" i="3" s="1"/>
  <c r="AS1994" i="3" s="1"/>
  <c r="AQ2031" i="3"/>
  <c r="AR2031" i="3" s="1"/>
  <c r="AS2031" i="3" s="1"/>
  <c r="AQ2073" i="3"/>
  <c r="AR2073" i="3" s="1"/>
  <c r="AS2073" i="3" s="1"/>
  <c r="AQ2121" i="3"/>
  <c r="AR2121" i="3" s="1"/>
  <c r="AS2121" i="3" s="1"/>
  <c r="AQ2185" i="3"/>
  <c r="AR2185" i="3" s="1"/>
  <c r="AS2185" i="3" s="1"/>
  <c r="AQ2249" i="3"/>
  <c r="AR2249" i="3" s="1"/>
  <c r="AS2249" i="3" s="1"/>
  <c r="AQ2313" i="3"/>
  <c r="AR2313" i="3" s="1"/>
  <c r="AS2313" i="3" s="1"/>
  <c r="AQ2377" i="3"/>
  <c r="AR2377" i="3" s="1"/>
  <c r="AS2377" i="3" s="1"/>
  <c r="AQ2445" i="3"/>
  <c r="AR2445" i="3" s="1"/>
  <c r="AS2445" i="3" s="1"/>
  <c r="AQ2551" i="3"/>
  <c r="AR2551" i="3" s="1"/>
  <c r="AS2551" i="3" s="1"/>
  <c r="AQ2679" i="3"/>
  <c r="AR2679" i="3" s="1"/>
  <c r="AS2679" i="3" s="1"/>
  <c r="AQ2807" i="3"/>
  <c r="AR2807" i="3" s="1"/>
  <c r="AS2807" i="3" s="1"/>
  <c r="AQ2935" i="3"/>
  <c r="AR2935" i="3" s="1"/>
  <c r="AS2935" i="3" s="1"/>
  <c r="AQ1063" i="3"/>
  <c r="AR1063" i="3" s="1"/>
  <c r="AS1063" i="3" s="1"/>
  <c r="AQ1079" i="3"/>
  <c r="AR1079" i="3" s="1"/>
  <c r="AS1079" i="3" s="1"/>
  <c r="AQ1095" i="3"/>
  <c r="AR1095" i="3" s="1"/>
  <c r="AS1095" i="3" s="1"/>
  <c r="AQ1111" i="3"/>
  <c r="AR1111" i="3" s="1"/>
  <c r="AS1111" i="3" s="1"/>
  <c r="AQ1127" i="3"/>
  <c r="AR1127" i="3" s="1"/>
  <c r="AS1127" i="3" s="1"/>
  <c r="AQ1143" i="3"/>
  <c r="AR1143" i="3" s="1"/>
  <c r="AS1143" i="3" s="1"/>
  <c r="AQ1159" i="3"/>
  <c r="AR1159" i="3" s="1"/>
  <c r="AS1159" i="3" s="1"/>
  <c r="AQ1175" i="3"/>
  <c r="AR1175" i="3" s="1"/>
  <c r="AS1175" i="3" s="1"/>
  <c r="AQ1191" i="3"/>
  <c r="AR1191" i="3" s="1"/>
  <c r="AS1191" i="3" s="1"/>
  <c r="AQ1207" i="3"/>
  <c r="AR1207" i="3" s="1"/>
  <c r="AS1207" i="3" s="1"/>
  <c r="AQ1223" i="3"/>
  <c r="AR1223" i="3" s="1"/>
  <c r="AS1223" i="3" s="1"/>
  <c r="AQ1239" i="3"/>
  <c r="AR1239" i="3" s="1"/>
  <c r="AS1239" i="3" s="1"/>
  <c r="AQ1255" i="3"/>
  <c r="AR1255" i="3" s="1"/>
  <c r="AS1255" i="3" s="1"/>
  <c r="AQ1271" i="3"/>
  <c r="AR1271" i="3" s="1"/>
  <c r="AS1271" i="3" s="1"/>
  <c r="AQ1287" i="3"/>
  <c r="AR1287" i="3" s="1"/>
  <c r="AS1287" i="3" s="1"/>
  <c r="AQ1303" i="3"/>
  <c r="AR1303" i="3" s="1"/>
  <c r="AS1303" i="3" s="1"/>
  <c r="AQ1319" i="3"/>
  <c r="AR1319" i="3" s="1"/>
  <c r="AS1319" i="3" s="1"/>
  <c r="AQ1335" i="3"/>
  <c r="AR1335" i="3" s="1"/>
  <c r="AS1335" i="3" s="1"/>
  <c r="AQ1351" i="3"/>
  <c r="AR1351" i="3" s="1"/>
  <c r="AS1351" i="3" s="1"/>
  <c r="AQ1367" i="3"/>
  <c r="AR1367" i="3" s="1"/>
  <c r="AS1367" i="3" s="1"/>
  <c r="AQ1383" i="3"/>
  <c r="AR1383" i="3" s="1"/>
  <c r="AS1383" i="3" s="1"/>
  <c r="AQ1399" i="3"/>
  <c r="AR1399" i="3" s="1"/>
  <c r="AS1399" i="3" s="1"/>
  <c r="AQ1415" i="3"/>
  <c r="AR1415" i="3" s="1"/>
  <c r="AS1415" i="3" s="1"/>
  <c r="AQ1431" i="3"/>
  <c r="AR1431" i="3" s="1"/>
  <c r="AS1431" i="3" s="1"/>
  <c r="AQ1447" i="3"/>
  <c r="AR1447" i="3" s="1"/>
  <c r="AS1447" i="3" s="1"/>
  <c r="AQ1463" i="3"/>
  <c r="AR1463" i="3" s="1"/>
  <c r="AS1463" i="3" s="1"/>
  <c r="AQ1479" i="3"/>
  <c r="AR1479" i="3" s="1"/>
  <c r="AS1479" i="3" s="1"/>
  <c r="AQ1495" i="3"/>
  <c r="AR1495" i="3" s="1"/>
  <c r="AS1495" i="3" s="1"/>
  <c r="AQ1511" i="3"/>
  <c r="AR1511" i="3" s="1"/>
  <c r="AS1511" i="3" s="1"/>
  <c r="AQ1527" i="3"/>
  <c r="AR1527" i="3" s="1"/>
  <c r="AS1527" i="3" s="1"/>
  <c r="AQ1543" i="3"/>
  <c r="AR1543" i="3" s="1"/>
  <c r="AS1543" i="3" s="1"/>
  <c r="AQ1559" i="3"/>
  <c r="AR1559" i="3" s="1"/>
  <c r="AS1559" i="3" s="1"/>
  <c r="AQ1575" i="3"/>
  <c r="AR1575" i="3" s="1"/>
  <c r="AS1575" i="3" s="1"/>
  <c r="AQ1591" i="3"/>
  <c r="AR1591" i="3" s="1"/>
  <c r="AS1591" i="3" s="1"/>
  <c r="AQ1607" i="3"/>
  <c r="AR1607" i="3" s="1"/>
  <c r="AS1607" i="3" s="1"/>
  <c r="AQ1623" i="3"/>
  <c r="AR1623" i="3" s="1"/>
  <c r="AS1623" i="3" s="1"/>
  <c r="AQ1639" i="3"/>
  <c r="AR1639" i="3" s="1"/>
  <c r="AS1639" i="3" s="1"/>
  <c r="AQ1655" i="3"/>
  <c r="AR1655" i="3" s="1"/>
  <c r="AS1655" i="3" s="1"/>
  <c r="AQ1671" i="3"/>
  <c r="AR1671" i="3" s="1"/>
  <c r="AS1671" i="3" s="1"/>
  <c r="AQ1687" i="3"/>
  <c r="AR1687" i="3" s="1"/>
  <c r="AS1687" i="3" s="1"/>
  <c r="AQ1703" i="3"/>
  <c r="AR1703" i="3" s="1"/>
  <c r="AS1703" i="3" s="1"/>
  <c r="AQ1719" i="3"/>
  <c r="AR1719" i="3" s="1"/>
  <c r="AS1719" i="3" s="1"/>
  <c r="AQ1735" i="3"/>
  <c r="AR1735" i="3" s="1"/>
  <c r="AS1735" i="3" s="1"/>
  <c r="AQ1751" i="3"/>
  <c r="AR1751" i="3" s="1"/>
  <c r="AS1751" i="3" s="1"/>
  <c r="AQ1767" i="3"/>
  <c r="AR1767" i="3" s="1"/>
  <c r="AS1767" i="3" s="1"/>
  <c r="AQ1783" i="3"/>
  <c r="AR1783" i="3" s="1"/>
  <c r="AS1783" i="3" s="1"/>
  <c r="AQ1799" i="3"/>
  <c r="AR1799" i="3" s="1"/>
  <c r="AS1799" i="3" s="1"/>
  <c r="AQ1815" i="3"/>
  <c r="AR1815" i="3" s="1"/>
  <c r="AS1815" i="3" s="1"/>
  <c r="AQ1831" i="3"/>
  <c r="AR1831" i="3" s="1"/>
  <c r="AS1831" i="3" s="1"/>
  <c r="AQ1847" i="3"/>
  <c r="AR1847" i="3" s="1"/>
  <c r="AS1847" i="3" s="1"/>
  <c r="AQ1863" i="3"/>
  <c r="AR1863" i="3" s="1"/>
  <c r="AS1863" i="3" s="1"/>
  <c r="AQ1879" i="3"/>
  <c r="AR1879" i="3" s="1"/>
  <c r="AS1879" i="3" s="1"/>
  <c r="AQ1895" i="3"/>
  <c r="AR1895" i="3" s="1"/>
  <c r="AS1895" i="3" s="1"/>
  <c r="AQ1911" i="3"/>
  <c r="AR1911" i="3" s="1"/>
  <c r="AS1911" i="3" s="1"/>
  <c r="AQ1927" i="3"/>
  <c r="AR1927" i="3" s="1"/>
  <c r="AS1927" i="3" s="1"/>
  <c r="AQ1943" i="3"/>
  <c r="AR1943" i="3" s="1"/>
  <c r="AS1943" i="3" s="1"/>
  <c r="AQ1959" i="3"/>
  <c r="AR1959" i="3" s="1"/>
  <c r="AS1959" i="3" s="1"/>
  <c r="AQ1975" i="3"/>
  <c r="AR1975" i="3" s="1"/>
  <c r="AS1975" i="3" s="1"/>
  <c r="AQ949" i="3"/>
  <c r="AR949" i="3" s="1"/>
  <c r="AS949" i="3" s="1"/>
  <c r="AQ970" i="3"/>
  <c r="AR970" i="3" s="1"/>
  <c r="AS970" i="3" s="1"/>
  <c r="AQ992" i="3"/>
  <c r="AR992" i="3" s="1"/>
  <c r="AS992" i="3" s="1"/>
  <c r="AQ1013" i="3"/>
  <c r="AR1013" i="3" s="1"/>
  <c r="AS1013" i="3" s="1"/>
  <c r="AQ1034" i="3"/>
  <c r="AR1034" i="3" s="1"/>
  <c r="AS1034" i="3" s="1"/>
  <c r="AQ1056" i="3"/>
  <c r="AR1056" i="3" s="1"/>
  <c r="AS1056" i="3" s="1"/>
  <c r="AQ1084" i="3"/>
  <c r="AR1084" i="3" s="1"/>
  <c r="AS1084" i="3" s="1"/>
  <c r="AQ1112" i="3"/>
  <c r="AR1112" i="3" s="1"/>
  <c r="AS1112" i="3" s="1"/>
  <c r="AQ1141" i="3"/>
  <c r="AR1141" i="3" s="1"/>
  <c r="AS1141" i="3" s="1"/>
  <c r="AQ1174" i="3"/>
  <c r="AR1174" i="3" s="1"/>
  <c r="AS1174" i="3" s="1"/>
  <c r="AQ1217" i="3"/>
  <c r="AR1217" i="3" s="1"/>
  <c r="AS1217" i="3" s="1"/>
  <c r="AQ1261" i="3"/>
  <c r="AR1261" i="3" s="1"/>
  <c r="AS1261" i="3" s="1"/>
  <c r="AQ1302" i="3"/>
  <c r="AR1302" i="3" s="1"/>
  <c r="AS1302" i="3" s="1"/>
  <c r="AQ1345" i="3"/>
  <c r="AR1345" i="3" s="1"/>
  <c r="AS1345" i="3" s="1"/>
  <c r="AQ1389" i="3"/>
  <c r="AQ1430" i="3"/>
  <c r="AR1430" i="3" s="1"/>
  <c r="AS1430" i="3" s="1"/>
  <c r="AQ1485" i="3"/>
  <c r="AR1485" i="3" s="1"/>
  <c r="AS1485" i="3" s="1"/>
  <c r="AQ1549" i="3"/>
  <c r="AR1549" i="3" s="1"/>
  <c r="AS1549" i="3" s="1"/>
  <c r="AQ1613" i="3"/>
  <c r="AQ1677" i="3"/>
  <c r="AR1677" i="3" s="1"/>
  <c r="AS1677" i="3" s="1"/>
  <c r="AQ1741" i="3"/>
  <c r="AQ1805" i="3"/>
  <c r="AR1805" i="3" s="1"/>
  <c r="AS1805" i="3" s="1"/>
  <c r="AQ1869" i="3"/>
  <c r="AR1869" i="3" s="1"/>
  <c r="AS1869" i="3" s="1"/>
  <c r="AQ1933" i="3"/>
  <c r="AQ1997" i="3"/>
  <c r="AR1997" i="3" s="1"/>
  <c r="AS1997" i="3" s="1"/>
  <c r="AQ2077" i="3"/>
  <c r="AR2077" i="3" s="1"/>
  <c r="AS2077" i="3" s="1"/>
  <c r="AQ2192" i="3"/>
  <c r="AR2192" i="3" s="1"/>
  <c r="AS2192" i="3" s="1"/>
  <c r="AQ2320" i="3"/>
  <c r="AR2320" i="3" s="1"/>
  <c r="AS2320" i="3" s="1"/>
  <c r="AQ2454" i="3"/>
  <c r="AR2454" i="3" s="1"/>
  <c r="AS2454" i="3" s="1"/>
  <c r="AQ2694" i="3"/>
  <c r="AR2694" i="3" s="1"/>
  <c r="AS2694" i="3" s="1"/>
  <c r="AQ2950" i="3"/>
  <c r="AR2950" i="3" s="1"/>
  <c r="AS2950" i="3" s="1"/>
  <c r="AQ121" i="3"/>
  <c r="AR121" i="3" s="1"/>
  <c r="AS121" i="3" s="1"/>
  <c r="AQ137" i="3"/>
  <c r="AR137" i="3" s="1"/>
  <c r="AS137" i="3" s="1"/>
  <c r="AQ153" i="3"/>
  <c r="AR153" i="3" s="1"/>
  <c r="AS153" i="3" s="1"/>
  <c r="AQ169" i="3"/>
  <c r="AR169" i="3" s="1"/>
  <c r="AS169" i="3" s="1"/>
  <c r="AQ185" i="3"/>
  <c r="AR185" i="3" s="1"/>
  <c r="AS185" i="3" s="1"/>
  <c r="AQ201" i="3"/>
  <c r="AR201" i="3" s="1"/>
  <c r="AS201" i="3" s="1"/>
  <c r="Y201" i="3" s="1"/>
  <c r="AQ217" i="3"/>
  <c r="AR217" i="3" s="1"/>
  <c r="AS217" i="3" s="1"/>
  <c r="AQ233" i="3"/>
  <c r="AR233" i="3" s="1"/>
  <c r="AS233" i="3" s="1"/>
  <c r="AQ249" i="3"/>
  <c r="AR249" i="3" s="1"/>
  <c r="AS249" i="3" s="1"/>
  <c r="AQ265" i="3"/>
  <c r="AR265" i="3" s="1"/>
  <c r="AS265" i="3" s="1"/>
  <c r="AQ281" i="3"/>
  <c r="AR281" i="3" s="1"/>
  <c r="AS281" i="3" s="1"/>
  <c r="AQ297" i="3"/>
  <c r="AR297" i="3" s="1"/>
  <c r="AS297" i="3" s="1"/>
  <c r="AQ313" i="3"/>
  <c r="AR313" i="3" s="1"/>
  <c r="AS313" i="3" s="1"/>
  <c r="AQ329" i="3"/>
  <c r="AR329" i="3" s="1"/>
  <c r="AS329" i="3" s="1"/>
  <c r="AQ345" i="3"/>
  <c r="AR345" i="3" s="1"/>
  <c r="AS345" i="3" s="1"/>
  <c r="AQ361" i="3"/>
  <c r="AR361" i="3" s="1"/>
  <c r="AS361" i="3" s="1"/>
  <c r="AQ377" i="3"/>
  <c r="AR377" i="3" s="1"/>
  <c r="AS377" i="3" s="1"/>
  <c r="AQ393" i="3"/>
  <c r="AR393" i="3" s="1"/>
  <c r="AS393" i="3" s="1"/>
  <c r="AQ412" i="3"/>
  <c r="AR412" i="3" s="1"/>
  <c r="AS412" i="3" s="1"/>
  <c r="AQ433" i="3"/>
  <c r="AR433" i="3" s="1"/>
  <c r="AS433" i="3" s="1"/>
  <c r="AQ454" i="3"/>
  <c r="AR454" i="3" s="1"/>
  <c r="AS454" i="3" s="1"/>
  <c r="AQ476" i="3"/>
  <c r="AR476" i="3" s="1"/>
  <c r="AS476" i="3" s="1"/>
  <c r="AQ497" i="3"/>
  <c r="AR497" i="3" s="1"/>
  <c r="AS497" i="3" s="1"/>
  <c r="AQ518" i="3"/>
  <c r="AR518" i="3" s="1"/>
  <c r="AS518" i="3" s="1"/>
  <c r="AQ540" i="3"/>
  <c r="AR540" i="3" s="1"/>
  <c r="AQ561" i="3"/>
  <c r="AR561" i="3" s="1"/>
  <c r="AS561" i="3" s="1"/>
  <c r="AQ582" i="3"/>
  <c r="AR582" i="3" s="1"/>
  <c r="AS582" i="3" s="1"/>
  <c r="AQ604" i="3"/>
  <c r="AR604" i="3" s="1"/>
  <c r="AS604" i="3" s="1"/>
  <c r="AQ625" i="3"/>
  <c r="AR625" i="3" s="1"/>
  <c r="AS625" i="3" s="1"/>
  <c r="AQ646" i="3"/>
  <c r="AR646" i="3" s="1"/>
  <c r="AS646" i="3" s="1"/>
  <c r="AQ668" i="3"/>
  <c r="AR668" i="3" s="1"/>
  <c r="AS668" i="3" s="1"/>
  <c r="AQ689" i="3"/>
  <c r="AR689" i="3" s="1"/>
  <c r="AS689" i="3" s="1"/>
  <c r="AQ710" i="3"/>
  <c r="AR710" i="3" s="1"/>
  <c r="AS710" i="3" s="1"/>
  <c r="AQ732" i="3"/>
  <c r="AR732" i="3" s="1"/>
  <c r="AS732" i="3" s="1"/>
  <c r="AQ753" i="3"/>
  <c r="AR753" i="3" s="1"/>
  <c r="AS753" i="3" s="1"/>
  <c r="AQ774" i="3"/>
  <c r="AR774" i="3" s="1"/>
  <c r="AS774" i="3" s="1"/>
  <c r="AQ796" i="3"/>
  <c r="AR796" i="3" s="1"/>
  <c r="AS796" i="3" s="1"/>
  <c r="AQ817" i="3"/>
  <c r="AR817" i="3" s="1"/>
  <c r="AQ838" i="3"/>
  <c r="AR838" i="3" s="1"/>
  <c r="AS838" i="3" s="1"/>
  <c r="AQ860" i="3"/>
  <c r="AR860" i="3" s="1"/>
  <c r="AS860" i="3" s="1"/>
  <c r="AQ881" i="3"/>
  <c r="AR881" i="3" s="1"/>
  <c r="AS881" i="3" s="1"/>
  <c r="AQ902" i="3"/>
  <c r="AR902" i="3" s="1"/>
  <c r="AS902" i="3" s="1"/>
  <c r="AQ924" i="3"/>
  <c r="AR924" i="3" s="1"/>
  <c r="AS924" i="3" s="1"/>
  <c r="AQ945" i="3"/>
  <c r="AR945" i="3" s="1"/>
  <c r="AS945" i="3" s="1"/>
  <c r="AQ966" i="3"/>
  <c r="AR966" i="3" s="1"/>
  <c r="AS966" i="3" s="1"/>
  <c r="AQ988" i="3"/>
  <c r="AR988" i="3" s="1"/>
  <c r="AS988" i="3" s="1"/>
  <c r="AQ1009" i="3"/>
  <c r="AR1009" i="3" s="1"/>
  <c r="AS1009" i="3" s="1"/>
  <c r="AQ1030" i="3"/>
  <c r="AR1030" i="3" s="1"/>
  <c r="AS1030" i="3" s="1"/>
  <c r="AQ1052" i="3"/>
  <c r="AR1052" i="3" s="1"/>
  <c r="AS1052" i="3" s="1"/>
  <c r="AQ1078" i="3"/>
  <c r="AR1078" i="3" s="1"/>
  <c r="AS1078" i="3" s="1"/>
  <c r="AQ1106" i="3"/>
  <c r="AR1106" i="3" s="1"/>
  <c r="AS1106" i="3" s="1"/>
  <c r="AQ1136" i="3"/>
  <c r="AR1136" i="3" s="1"/>
  <c r="AS1136" i="3" s="1"/>
  <c r="AQ1166" i="3"/>
  <c r="AR1166" i="3" s="1"/>
  <c r="AS1166" i="3" s="1"/>
  <c r="AQ1209" i="3"/>
  <c r="AR1209" i="3" s="1"/>
  <c r="AS1209" i="3" s="1"/>
  <c r="AQ1253" i="3"/>
  <c r="AR1253" i="3" s="1"/>
  <c r="AS1253" i="3" s="1"/>
  <c r="AQ1294" i="3"/>
  <c r="AR1294" i="3" s="1"/>
  <c r="AS1294" i="3" s="1"/>
  <c r="AQ1337" i="3"/>
  <c r="AR1337" i="3" s="1"/>
  <c r="AS1337" i="3" s="1"/>
  <c r="AQ1381" i="3"/>
  <c r="AR1381" i="3" s="1"/>
  <c r="AS1381" i="3" s="1"/>
  <c r="AQ1422" i="3"/>
  <c r="AR1422" i="3" s="1"/>
  <c r="AS1422" i="3" s="1"/>
  <c r="AQ1470" i="3"/>
  <c r="AQ1534" i="3"/>
  <c r="AR1534" i="3" s="1"/>
  <c r="AS1534" i="3" s="1"/>
  <c r="Y1534" i="3" s="1"/>
  <c r="AQ1598" i="3"/>
  <c r="AQ1662" i="3"/>
  <c r="AR1662" i="3" s="1"/>
  <c r="AS1662" i="3" s="1"/>
  <c r="Y1662" i="3" s="1"/>
  <c r="AQ1726" i="3"/>
  <c r="AQ1790" i="3"/>
  <c r="AR1790" i="3" s="1"/>
  <c r="AS1790" i="3" s="1"/>
  <c r="Y1790" i="3" s="1"/>
  <c r="AQ1854" i="3"/>
  <c r="AQ1918" i="3"/>
  <c r="AR1918" i="3" s="1"/>
  <c r="AS1918" i="3" s="1"/>
  <c r="Y1918" i="3" s="1"/>
  <c r="AQ1982" i="3"/>
  <c r="AR1982" i="3" s="1"/>
  <c r="AS1982" i="3" s="1"/>
  <c r="AQ2057" i="3"/>
  <c r="AR2057" i="3" s="1"/>
  <c r="AS2057" i="3" s="1"/>
  <c r="AQ2161" i="3"/>
  <c r="AR2161" i="3" s="1"/>
  <c r="AS2161" i="3" s="1"/>
  <c r="AQ2289" i="3"/>
  <c r="AR2289" i="3" s="1"/>
  <c r="AS2289" i="3" s="1"/>
  <c r="AQ2417" i="3"/>
  <c r="AR2417" i="3" s="1"/>
  <c r="AS2417" i="3" s="1"/>
  <c r="AQ2631" i="3"/>
  <c r="AR2631" i="3" s="1"/>
  <c r="AS2631" i="3" s="1"/>
  <c r="AQ2887" i="3"/>
  <c r="AR2887" i="3" s="1"/>
  <c r="AS2887" i="3" s="1"/>
  <c r="AQ1473" i="3"/>
  <c r="AR1473" i="3" s="1"/>
  <c r="AS1473" i="3" s="1"/>
  <c r="AQ1505" i="3"/>
  <c r="AR1505" i="3" s="1"/>
  <c r="AS1505" i="3" s="1"/>
  <c r="AQ1537" i="3"/>
  <c r="AR1537" i="3" s="1"/>
  <c r="AS1537" i="3" s="1"/>
  <c r="AQ1569" i="3"/>
  <c r="AR1569" i="3" s="1"/>
  <c r="AS1569" i="3" s="1"/>
  <c r="AQ1601" i="3"/>
  <c r="AR1601" i="3" s="1"/>
  <c r="AS1601" i="3" s="1"/>
  <c r="AQ1633" i="3"/>
  <c r="AR1633" i="3" s="1"/>
  <c r="AS1633" i="3" s="1"/>
  <c r="AQ1665" i="3"/>
  <c r="AR1665" i="3" s="1"/>
  <c r="AS1665" i="3" s="1"/>
  <c r="AQ1697" i="3"/>
  <c r="AR1697" i="3" s="1"/>
  <c r="AS1697" i="3" s="1"/>
  <c r="AQ1729" i="3"/>
  <c r="AR1729" i="3" s="1"/>
  <c r="AQ1761" i="3"/>
  <c r="AR1761" i="3" s="1"/>
  <c r="AS1761" i="3" s="1"/>
  <c r="AQ1793" i="3"/>
  <c r="AR1793" i="3" s="1"/>
  <c r="AS1793" i="3" s="1"/>
  <c r="AQ1825" i="3"/>
  <c r="AR1825" i="3" s="1"/>
  <c r="AS1825" i="3" s="1"/>
  <c r="AQ1857" i="3"/>
  <c r="AR1857" i="3" s="1"/>
  <c r="AS1857" i="3" s="1"/>
  <c r="AQ1889" i="3"/>
  <c r="AR1889" i="3" s="1"/>
  <c r="AS1889" i="3" s="1"/>
  <c r="AQ1921" i="3"/>
  <c r="AR1921" i="3" s="1"/>
  <c r="AS1921" i="3" s="1"/>
  <c r="AQ1953" i="3"/>
  <c r="AR1953" i="3" s="1"/>
  <c r="AS1953" i="3" s="1"/>
  <c r="AQ1985" i="3"/>
  <c r="AR1985" i="3" s="1"/>
  <c r="AS1985" i="3" s="1"/>
  <c r="AQ2019" i="3"/>
  <c r="AR2019" i="3" s="1"/>
  <c r="AS2019" i="3" s="1"/>
  <c r="AQ2061" i="3"/>
  <c r="AQ2104" i="3"/>
  <c r="AR2104" i="3" s="1"/>
  <c r="AS2104" i="3" s="1"/>
  <c r="AQ2168" i="3"/>
  <c r="AR2168" i="3" s="1"/>
  <c r="AS2168" i="3" s="1"/>
  <c r="AQ2232" i="3"/>
  <c r="AR2232" i="3" s="1"/>
  <c r="AS2232" i="3" s="1"/>
  <c r="AQ2296" i="3"/>
  <c r="AR2296" i="3" s="1"/>
  <c r="AS2296" i="3" s="1"/>
  <c r="AQ2360" i="3"/>
  <c r="AR2360" i="3" s="1"/>
  <c r="AS2360" i="3" s="1"/>
  <c r="AQ2424" i="3"/>
  <c r="AR2424" i="3" s="1"/>
  <c r="AS2424" i="3" s="1"/>
  <c r="AQ2518" i="3"/>
  <c r="AR2518" i="3" s="1"/>
  <c r="AS2518" i="3" s="1"/>
  <c r="AQ2646" i="3"/>
  <c r="AR2646" i="3" s="1"/>
  <c r="AS2646" i="3" s="1"/>
  <c r="AQ2774" i="3"/>
  <c r="AR2774" i="3" s="1"/>
  <c r="AS2774" i="3" s="1"/>
  <c r="AQ2902" i="3"/>
  <c r="AR2902" i="3" s="1"/>
  <c r="AS2902" i="3" s="1"/>
  <c r="AQ403" i="3"/>
  <c r="AR403" i="3" s="1"/>
  <c r="AS403" i="3" s="1"/>
  <c r="AQ419" i="3"/>
  <c r="AR419" i="3" s="1"/>
  <c r="AS419" i="3" s="1"/>
  <c r="AQ435" i="3"/>
  <c r="AR435" i="3" s="1"/>
  <c r="AS435" i="3" s="1"/>
  <c r="AQ451" i="3"/>
  <c r="AR451" i="3" s="1"/>
  <c r="AS451" i="3" s="1"/>
  <c r="AQ467" i="3"/>
  <c r="AR467" i="3" s="1"/>
  <c r="AS467" i="3" s="1"/>
  <c r="AQ483" i="3"/>
  <c r="AR483" i="3" s="1"/>
  <c r="AS483" i="3" s="1"/>
  <c r="AQ499" i="3"/>
  <c r="AR499" i="3" s="1"/>
  <c r="AS499" i="3" s="1"/>
  <c r="AQ515" i="3"/>
  <c r="AR515" i="3" s="1"/>
  <c r="AS515" i="3" s="1"/>
  <c r="AQ531" i="3"/>
  <c r="AR531" i="3" s="1"/>
  <c r="AS531" i="3" s="1"/>
  <c r="AQ547" i="3"/>
  <c r="AR547" i="3" s="1"/>
  <c r="AS547" i="3" s="1"/>
  <c r="AQ563" i="3"/>
  <c r="AR563" i="3" s="1"/>
  <c r="AS563" i="3" s="1"/>
  <c r="AQ579" i="3"/>
  <c r="AR579" i="3" s="1"/>
  <c r="AS579" i="3" s="1"/>
  <c r="AQ595" i="3"/>
  <c r="AR595" i="3" s="1"/>
  <c r="AS595" i="3" s="1"/>
  <c r="AQ611" i="3"/>
  <c r="AR611" i="3" s="1"/>
  <c r="AS611" i="3" s="1"/>
  <c r="AQ627" i="3"/>
  <c r="AR627" i="3" s="1"/>
  <c r="AS627" i="3" s="1"/>
  <c r="AQ643" i="3"/>
  <c r="AR643" i="3" s="1"/>
  <c r="AS643" i="3" s="1"/>
  <c r="AQ659" i="3"/>
  <c r="AR659" i="3" s="1"/>
  <c r="AS659" i="3" s="1"/>
  <c r="AQ675" i="3"/>
  <c r="AR675" i="3" s="1"/>
  <c r="AS675" i="3" s="1"/>
  <c r="AQ691" i="3"/>
  <c r="AR691" i="3" s="1"/>
  <c r="AS691" i="3" s="1"/>
  <c r="AQ707" i="3"/>
  <c r="AR707" i="3" s="1"/>
  <c r="AS707" i="3" s="1"/>
  <c r="AQ723" i="3"/>
  <c r="AR723" i="3" s="1"/>
  <c r="AS723" i="3" s="1"/>
  <c r="AQ739" i="3"/>
  <c r="AR739" i="3" s="1"/>
  <c r="AS739" i="3" s="1"/>
  <c r="AQ755" i="3"/>
  <c r="AR755" i="3" s="1"/>
  <c r="AS755" i="3" s="1"/>
  <c r="AQ771" i="3"/>
  <c r="AR771" i="3" s="1"/>
  <c r="AS771" i="3" s="1"/>
  <c r="AQ787" i="3"/>
  <c r="AR787" i="3" s="1"/>
  <c r="AS787" i="3" s="1"/>
  <c r="AQ803" i="3"/>
  <c r="AR803" i="3" s="1"/>
  <c r="AS803" i="3" s="1"/>
  <c r="AQ819" i="3"/>
  <c r="AR819" i="3" s="1"/>
  <c r="AS819" i="3" s="1"/>
  <c r="AQ835" i="3"/>
  <c r="AR835" i="3" s="1"/>
  <c r="AS835" i="3" s="1"/>
  <c r="AQ851" i="3"/>
  <c r="AR851" i="3" s="1"/>
  <c r="AS851" i="3" s="1"/>
  <c r="AQ867" i="3"/>
  <c r="AR867" i="3" s="1"/>
  <c r="AS867" i="3" s="1"/>
  <c r="AQ883" i="3"/>
  <c r="AR883" i="3" s="1"/>
  <c r="AS883" i="3" s="1"/>
  <c r="AQ899" i="3"/>
  <c r="AR899" i="3" s="1"/>
  <c r="AS899" i="3" s="1"/>
  <c r="AQ915" i="3"/>
  <c r="AR915" i="3" s="1"/>
  <c r="AS915" i="3" s="1"/>
  <c r="AQ931" i="3"/>
  <c r="AR931" i="3" s="1"/>
  <c r="AQ947" i="3"/>
  <c r="AR947" i="3" s="1"/>
  <c r="AS947" i="3" s="1"/>
  <c r="AQ963" i="3"/>
  <c r="AR963" i="3" s="1"/>
  <c r="AS963" i="3" s="1"/>
  <c r="AQ979" i="3"/>
  <c r="AR979" i="3" s="1"/>
  <c r="AS979" i="3" s="1"/>
  <c r="AQ995" i="3"/>
  <c r="AR995" i="3" s="1"/>
  <c r="AS995" i="3" s="1"/>
  <c r="AQ1011" i="3"/>
  <c r="AR1011" i="3" s="1"/>
  <c r="AS1011" i="3" s="1"/>
  <c r="AQ1027" i="3"/>
  <c r="AR1027" i="3" s="1"/>
  <c r="AS1027" i="3" s="1"/>
  <c r="AQ1043" i="3"/>
  <c r="AR1043" i="3" s="1"/>
  <c r="AS1043" i="3" s="1"/>
  <c r="AQ1060" i="3"/>
  <c r="AR1060" i="3" s="1"/>
  <c r="AS1060" i="3" s="1"/>
  <c r="AQ1081" i="3"/>
  <c r="AR1081" i="3" s="1"/>
  <c r="AS1081" i="3" s="1"/>
  <c r="AQ1102" i="3"/>
  <c r="AR1102" i="3" s="1"/>
  <c r="AS1102" i="3" s="1"/>
  <c r="AQ1124" i="3"/>
  <c r="AR1124" i="3" s="1"/>
  <c r="AS1124" i="3" s="1"/>
  <c r="AQ1145" i="3"/>
  <c r="AR1145" i="3" s="1"/>
  <c r="AS1145" i="3" s="1"/>
  <c r="AQ1170" i="3"/>
  <c r="AR1170" i="3" s="1"/>
  <c r="AS1170" i="3" s="1"/>
  <c r="AQ1202" i="3"/>
  <c r="AR1202" i="3" s="1"/>
  <c r="AS1202" i="3" s="1"/>
  <c r="AQ1234" i="3"/>
  <c r="AR1234" i="3" s="1"/>
  <c r="AS1234" i="3" s="1"/>
  <c r="AQ1266" i="3"/>
  <c r="AR1266" i="3" s="1"/>
  <c r="AS1266" i="3" s="1"/>
  <c r="AQ1298" i="3"/>
  <c r="AR1298" i="3" s="1"/>
  <c r="AS1298" i="3" s="1"/>
  <c r="AQ1330" i="3"/>
  <c r="AR1330" i="3" s="1"/>
  <c r="AS1330" i="3" s="1"/>
  <c r="AQ1362" i="3"/>
  <c r="AR1362" i="3" s="1"/>
  <c r="AS1362" i="3" s="1"/>
  <c r="AQ1394" i="3"/>
  <c r="AR1394" i="3" s="1"/>
  <c r="AS1394" i="3" s="1"/>
  <c r="AQ1426" i="3"/>
  <c r="AR1426" i="3" s="1"/>
  <c r="AS1426" i="3" s="1"/>
  <c r="AQ1458" i="3"/>
  <c r="AR1458" i="3" s="1"/>
  <c r="AS1458" i="3" s="1"/>
  <c r="AQ1490" i="3"/>
  <c r="AR1490" i="3" s="1"/>
  <c r="AS1490" i="3" s="1"/>
  <c r="AQ1522" i="3"/>
  <c r="AR1522" i="3" s="1"/>
  <c r="AS1522" i="3" s="1"/>
  <c r="AQ1554" i="3"/>
  <c r="AR1554" i="3" s="1"/>
  <c r="AS1554" i="3" s="1"/>
  <c r="AQ1586" i="3"/>
  <c r="AR1586" i="3" s="1"/>
  <c r="AS1586" i="3" s="1"/>
  <c r="AQ1618" i="3"/>
  <c r="AR1618" i="3" s="1"/>
  <c r="AS1618" i="3" s="1"/>
  <c r="AQ1650" i="3"/>
  <c r="AR1650" i="3" s="1"/>
  <c r="AS1650" i="3" s="1"/>
  <c r="AQ1682" i="3"/>
  <c r="AR1682" i="3" s="1"/>
  <c r="AS1682" i="3" s="1"/>
  <c r="AQ1714" i="3"/>
  <c r="AR1714" i="3" s="1"/>
  <c r="AS1714" i="3" s="1"/>
  <c r="AQ1746" i="3"/>
  <c r="AR1746" i="3" s="1"/>
  <c r="AS1746" i="3" s="1"/>
  <c r="AQ1778" i="3"/>
  <c r="AR1778" i="3" s="1"/>
  <c r="AS1778" i="3" s="1"/>
  <c r="AQ1810" i="3"/>
  <c r="AR1810" i="3" s="1"/>
  <c r="AS1810" i="3" s="1"/>
  <c r="AQ1842" i="3"/>
  <c r="AR1842" i="3" s="1"/>
  <c r="AS1842" i="3" s="1"/>
  <c r="AQ1874" i="3"/>
  <c r="AR1874" i="3" s="1"/>
  <c r="AS1874" i="3" s="1"/>
  <c r="AQ1906" i="3"/>
  <c r="AR1906" i="3" s="1"/>
  <c r="AS1906" i="3" s="1"/>
  <c r="AQ1938" i="3"/>
  <c r="AR1938" i="3" s="1"/>
  <c r="AS1938" i="3" s="1"/>
  <c r="AQ1970" i="3"/>
  <c r="AR1970" i="3" s="1"/>
  <c r="AS1970" i="3" s="1"/>
  <c r="AQ2002" i="3"/>
  <c r="AR2002" i="3" s="1"/>
  <c r="AS2002" i="3" s="1"/>
  <c r="AQ2041" i="3"/>
  <c r="AR2041" i="3" s="1"/>
  <c r="AS2041" i="3" s="1"/>
  <c r="AQ2084" i="3"/>
  <c r="AR2084" i="3" s="1"/>
  <c r="AS2084" i="3" s="1"/>
  <c r="AQ2137" i="3"/>
  <c r="AR2137" i="3" s="1"/>
  <c r="AS2137" i="3" s="1"/>
  <c r="AQ2201" i="3"/>
  <c r="AR2201" i="3" s="1"/>
  <c r="AS2201" i="3" s="1"/>
  <c r="AQ2265" i="3"/>
  <c r="AR2265" i="3" s="1"/>
  <c r="AQ2329" i="3"/>
  <c r="AR2329" i="3" s="1"/>
  <c r="AS2329" i="3" s="1"/>
  <c r="AQ2393" i="3"/>
  <c r="AR2393" i="3" s="1"/>
  <c r="AS2393" i="3" s="1"/>
  <c r="AQ2466" i="3"/>
  <c r="AR2466" i="3" s="1"/>
  <c r="AS2466" i="3" s="1"/>
  <c r="AQ2583" i="3"/>
  <c r="AR2583" i="3" s="1"/>
  <c r="AS2583" i="3" s="1"/>
  <c r="AQ2711" i="3"/>
  <c r="AR2711" i="3" s="1"/>
  <c r="AS2711" i="3" s="1"/>
  <c r="AQ2839" i="3"/>
  <c r="AR2839" i="3" s="1"/>
  <c r="AS2839" i="3" s="1"/>
  <c r="AQ2967" i="3"/>
  <c r="AR2967" i="3" s="1"/>
  <c r="AS2967" i="3" s="1"/>
  <c r="AQ1067" i="3"/>
  <c r="AQ1083" i="3"/>
  <c r="AR1083" i="3" s="1"/>
  <c r="AS1083" i="3" s="1"/>
  <c r="AQ1099" i="3"/>
  <c r="AR1099" i="3" s="1"/>
  <c r="AS1099" i="3" s="1"/>
  <c r="AQ1115" i="3"/>
  <c r="AR1115" i="3" s="1"/>
  <c r="AS1115" i="3" s="1"/>
  <c r="AQ1131" i="3"/>
  <c r="AQ1147" i="3"/>
  <c r="AR1147" i="3" s="1"/>
  <c r="AS1147" i="3" s="1"/>
  <c r="AQ1163" i="3"/>
  <c r="AR1163" i="3" s="1"/>
  <c r="AS1163" i="3" s="1"/>
  <c r="AQ1179" i="3"/>
  <c r="AR1179" i="3" s="1"/>
  <c r="AS1179" i="3" s="1"/>
  <c r="AQ1195" i="3"/>
  <c r="AQ1211" i="3"/>
  <c r="AR1211" i="3" s="1"/>
  <c r="AS1211" i="3" s="1"/>
  <c r="Y1211" i="3" s="1"/>
  <c r="AQ1227" i="3"/>
  <c r="AR1227" i="3" s="1"/>
  <c r="AS1227" i="3" s="1"/>
  <c r="AQ1243" i="3"/>
  <c r="AR1243" i="3" s="1"/>
  <c r="AS1243" i="3" s="1"/>
  <c r="Y1243" i="3" s="1"/>
  <c r="AQ1259" i="3"/>
  <c r="AR1259" i="3" s="1"/>
  <c r="AS1259" i="3" s="1"/>
  <c r="Y1259" i="3" s="1"/>
  <c r="AQ1275" i="3"/>
  <c r="AR1275" i="3" s="1"/>
  <c r="AS1275" i="3" s="1"/>
  <c r="AQ1291" i="3"/>
  <c r="AR1291" i="3" s="1"/>
  <c r="AS1291" i="3" s="1"/>
  <c r="AQ1307" i="3"/>
  <c r="AQ1323" i="3"/>
  <c r="AR1323" i="3" s="1"/>
  <c r="AS1323" i="3" s="1"/>
  <c r="AQ1339" i="3"/>
  <c r="AR1339" i="3" s="1"/>
  <c r="AS1339" i="3" s="1"/>
  <c r="AQ1355" i="3"/>
  <c r="AR1355" i="3" s="1"/>
  <c r="AS1355" i="3" s="1"/>
  <c r="AQ1371" i="3"/>
  <c r="AR1371" i="3" s="1"/>
  <c r="AS1371" i="3" s="1"/>
  <c r="AQ1387" i="3"/>
  <c r="AR1387" i="3" s="1"/>
  <c r="AS1387" i="3" s="1"/>
  <c r="AQ1403" i="3"/>
  <c r="AQ1419" i="3"/>
  <c r="AR1419" i="3" s="1"/>
  <c r="AS1419" i="3" s="1"/>
  <c r="AQ1435" i="3"/>
  <c r="AR1435" i="3" s="1"/>
  <c r="AS1435" i="3" s="1"/>
  <c r="AQ1451" i="3"/>
  <c r="AR1451" i="3" s="1"/>
  <c r="AS1451" i="3" s="1"/>
  <c r="AQ1467" i="3"/>
  <c r="AQ1483" i="3"/>
  <c r="AR1483" i="3" s="1"/>
  <c r="AS1483" i="3" s="1"/>
  <c r="AQ1499" i="3"/>
  <c r="AR1499" i="3" s="1"/>
  <c r="AS1499" i="3" s="1"/>
  <c r="AQ1515" i="3"/>
  <c r="AR1515" i="3" s="1"/>
  <c r="AQ1531" i="3"/>
  <c r="AQ1547" i="3"/>
  <c r="AR1547" i="3" s="1"/>
  <c r="AS1547" i="3" s="1"/>
  <c r="AQ1563" i="3"/>
  <c r="AR1563" i="3" s="1"/>
  <c r="AS1563" i="3" s="1"/>
  <c r="AQ1579" i="3"/>
  <c r="AR1579" i="3" s="1"/>
  <c r="AS1579" i="3" s="1"/>
  <c r="AQ1595" i="3"/>
  <c r="AQ1611" i="3"/>
  <c r="AR1611" i="3" s="1"/>
  <c r="AS1611" i="3" s="1"/>
  <c r="AQ1627" i="3"/>
  <c r="AQ1643" i="3"/>
  <c r="AQ1659" i="3"/>
  <c r="AR1659" i="3" s="1"/>
  <c r="AS1659" i="3" s="1"/>
  <c r="AQ1675" i="3"/>
  <c r="AR1675" i="3" s="1"/>
  <c r="AS1675" i="3" s="1"/>
  <c r="AQ1691" i="3"/>
  <c r="AQ1707" i="3"/>
  <c r="AR1707" i="3" s="1"/>
  <c r="AS1707" i="3" s="1"/>
  <c r="Y1707" i="3" s="1"/>
  <c r="AQ1723" i="3"/>
  <c r="AR1723" i="3" s="1"/>
  <c r="AS1723" i="3" s="1"/>
  <c r="AQ1739" i="3"/>
  <c r="AR1739" i="3" s="1"/>
  <c r="AS1739" i="3" s="1"/>
  <c r="AQ1755" i="3"/>
  <c r="AR1755" i="3" s="1"/>
  <c r="AS1755" i="3" s="1"/>
  <c r="AQ1771" i="3"/>
  <c r="AR1771" i="3" s="1"/>
  <c r="AS1771" i="3" s="1"/>
  <c r="AQ1787" i="3"/>
  <c r="AQ1803" i="3"/>
  <c r="AR1803" i="3" s="1"/>
  <c r="AS1803" i="3" s="1"/>
  <c r="AQ1819" i="3"/>
  <c r="AR1819" i="3" s="1"/>
  <c r="AS1819" i="3" s="1"/>
  <c r="Y1819" i="3" s="1"/>
  <c r="AQ1835" i="3"/>
  <c r="AQ1851" i="3"/>
  <c r="AR1851" i="3" s="1"/>
  <c r="AS1851" i="3" s="1"/>
  <c r="AQ1867" i="3"/>
  <c r="AR1867" i="3" s="1"/>
  <c r="AS1867" i="3" s="1"/>
  <c r="AQ1883" i="3"/>
  <c r="AQ1899" i="3"/>
  <c r="AR1899" i="3" s="1"/>
  <c r="AS1899" i="3" s="1"/>
  <c r="AQ1915" i="3"/>
  <c r="AQ1931" i="3"/>
  <c r="AR1931" i="3" s="1"/>
  <c r="AS1931" i="3" s="1"/>
  <c r="AQ1947" i="3"/>
  <c r="AR1947" i="3" s="1"/>
  <c r="AS1947" i="3" s="1"/>
  <c r="AQ1963" i="3"/>
  <c r="AR1963" i="3" s="1"/>
  <c r="AS1963" i="3" s="1"/>
  <c r="AQ1979" i="3"/>
  <c r="AR1979" i="3" s="1"/>
  <c r="AS1979" i="3" s="1"/>
  <c r="AQ1991" i="3"/>
  <c r="AR1991" i="3" s="1"/>
  <c r="AS1991" i="3" s="1"/>
  <c r="AQ2007" i="3"/>
  <c r="AR2007" i="3" s="1"/>
  <c r="AS2007" i="3" s="1"/>
  <c r="AQ2027" i="3"/>
  <c r="AR2027" i="3" s="1"/>
  <c r="AS2027" i="3" s="1"/>
  <c r="AQ2048" i="3"/>
  <c r="AR2048" i="3" s="1"/>
  <c r="AS2048" i="3" s="1"/>
  <c r="AQ2069" i="3"/>
  <c r="AR2069" i="3" s="1"/>
  <c r="AS2069" i="3" s="1"/>
  <c r="AQ2091" i="3"/>
  <c r="AR2091" i="3" s="1"/>
  <c r="AS2091" i="3" s="1"/>
  <c r="AQ2116" i="3"/>
  <c r="AR2116" i="3" s="1"/>
  <c r="AS2116" i="3" s="1"/>
  <c r="AQ2148" i="3"/>
  <c r="AR2148" i="3" s="1"/>
  <c r="AS2148" i="3" s="1"/>
  <c r="AQ2180" i="3"/>
  <c r="AR2180" i="3" s="1"/>
  <c r="AS2180" i="3" s="1"/>
  <c r="AQ2212" i="3"/>
  <c r="AR2212" i="3" s="1"/>
  <c r="AS2212" i="3" s="1"/>
  <c r="AQ2244" i="3"/>
  <c r="AR2244" i="3" s="1"/>
  <c r="AS2244" i="3" s="1"/>
  <c r="AQ2276" i="3"/>
  <c r="AR2276" i="3" s="1"/>
  <c r="AS2276" i="3" s="1"/>
  <c r="AQ2308" i="3"/>
  <c r="AR2308" i="3" s="1"/>
  <c r="AS2308" i="3" s="1"/>
  <c r="AQ2340" i="3"/>
  <c r="AR2340" i="3" s="1"/>
  <c r="AQ2372" i="3"/>
  <c r="AR2372" i="3" s="1"/>
  <c r="AS2372" i="3" s="1"/>
  <c r="AQ2404" i="3"/>
  <c r="AR2404" i="3" s="1"/>
  <c r="AS2404" i="3" s="1"/>
  <c r="AQ2438" i="3"/>
  <c r="AR2438" i="3" s="1"/>
  <c r="AS2438" i="3" s="1"/>
  <c r="AQ2481" i="3"/>
  <c r="AR2481" i="3" s="1"/>
  <c r="AS2481" i="3" s="1"/>
  <c r="AQ2542" i="3"/>
  <c r="AR2542" i="3" s="1"/>
  <c r="AS2542" i="3" s="1"/>
  <c r="AQ2606" i="3"/>
  <c r="AR2606" i="3" s="1"/>
  <c r="AS2606" i="3" s="1"/>
  <c r="AQ2670" i="3"/>
  <c r="AR2670" i="3" s="1"/>
  <c r="AS2670" i="3" s="1"/>
  <c r="AQ2734" i="3"/>
  <c r="AR2734" i="3" s="1"/>
  <c r="AS2734" i="3" s="1"/>
  <c r="AQ2798" i="3"/>
  <c r="AR2798" i="3" s="1"/>
  <c r="AS2798" i="3" s="1"/>
  <c r="AQ2862" i="3"/>
  <c r="AR2862" i="3" s="1"/>
  <c r="AS2862" i="3" s="1"/>
  <c r="AQ2926" i="3"/>
  <c r="AR2926" i="3" s="1"/>
  <c r="AS2926" i="3" s="1"/>
  <c r="AQ2990" i="3"/>
  <c r="AR2990" i="3" s="1"/>
  <c r="AS2990" i="3" s="1"/>
  <c r="AQ1172" i="3"/>
  <c r="AR1172" i="3" s="1"/>
  <c r="AS1172" i="3" s="1"/>
  <c r="AQ1188" i="3"/>
  <c r="AR1188" i="3" s="1"/>
  <c r="AS1188" i="3" s="1"/>
  <c r="AQ1204" i="3"/>
  <c r="AR1204" i="3" s="1"/>
  <c r="AS1204" i="3" s="1"/>
  <c r="AQ1220" i="3"/>
  <c r="AR1220" i="3" s="1"/>
  <c r="AS1220" i="3" s="1"/>
  <c r="AQ1236" i="3"/>
  <c r="AR1236" i="3" s="1"/>
  <c r="AS1236" i="3" s="1"/>
  <c r="AQ1252" i="3"/>
  <c r="AR1252" i="3" s="1"/>
  <c r="AS1252" i="3" s="1"/>
  <c r="AQ1268" i="3"/>
  <c r="AR1268" i="3" s="1"/>
  <c r="AS1268" i="3" s="1"/>
  <c r="AQ1284" i="3"/>
  <c r="AR1284" i="3" s="1"/>
  <c r="AS1284" i="3" s="1"/>
  <c r="AQ1300" i="3"/>
  <c r="AR1300" i="3" s="1"/>
  <c r="AS1300" i="3" s="1"/>
  <c r="AQ1316" i="3"/>
  <c r="AR1316" i="3" s="1"/>
  <c r="AS1316" i="3" s="1"/>
  <c r="AQ1332" i="3"/>
  <c r="AR1332" i="3" s="1"/>
  <c r="AS1332" i="3" s="1"/>
  <c r="AQ1348" i="3"/>
  <c r="AR1348" i="3" s="1"/>
  <c r="AS1348" i="3" s="1"/>
  <c r="AQ1364" i="3"/>
  <c r="AR1364" i="3" s="1"/>
  <c r="AS1364" i="3" s="1"/>
  <c r="AQ1380" i="3"/>
  <c r="AR1380" i="3" s="1"/>
  <c r="AS1380" i="3" s="1"/>
  <c r="AQ1396" i="3"/>
  <c r="AR1396" i="3" s="1"/>
  <c r="AS1396" i="3" s="1"/>
  <c r="AQ1412" i="3"/>
  <c r="AR1412" i="3" s="1"/>
  <c r="AS1412" i="3" s="1"/>
  <c r="AQ1428" i="3"/>
  <c r="AR1428" i="3" s="1"/>
  <c r="AS1428" i="3" s="1"/>
  <c r="AQ1444" i="3"/>
  <c r="AR1444" i="3" s="1"/>
  <c r="AS1444" i="3" s="1"/>
  <c r="AQ1460" i="3"/>
  <c r="AR1460" i="3" s="1"/>
  <c r="AS1460" i="3" s="1"/>
  <c r="AQ1476" i="3"/>
  <c r="AR1476" i="3" s="1"/>
  <c r="AS1476" i="3" s="1"/>
  <c r="AQ1492" i="3"/>
  <c r="AR1492" i="3" s="1"/>
  <c r="AS1492" i="3" s="1"/>
  <c r="AQ1508" i="3"/>
  <c r="AR1508" i="3" s="1"/>
  <c r="AS1508" i="3" s="1"/>
  <c r="AQ1524" i="3"/>
  <c r="AR1524" i="3" s="1"/>
  <c r="AS1524" i="3" s="1"/>
  <c r="AQ1540" i="3"/>
  <c r="AR1540" i="3" s="1"/>
  <c r="AS1540" i="3" s="1"/>
  <c r="AQ1556" i="3"/>
  <c r="AR1556" i="3" s="1"/>
  <c r="AS1556" i="3" s="1"/>
  <c r="AQ1572" i="3"/>
  <c r="AR1572" i="3" s="1"/>
  <c r="AS1572" i="3" s="1"/>
  <c r="AQ1588" i="3"/>
  <c r="AR1588" i="3" s="1"/>
  <c r="AS1588" i="3" s="1"/>
  <c r="AQ1604" i="3"/>
  <c r="AR1604" i="3" s="1"/>
  <c r="AS1604" i="3" s="1"/>
  <c r="AQ1620" i="3"/>
  <c r="AR1620" i="3" s="1"/>
  <c r="AS1620" i="3" s="1"/>
  <c r="AQ1636" i="3"/>
  <c r="AR1636" i="3" s="1"/>
  <c r="AS1636" i="3" s="1"/>
  <c r="AQ1652" i="3"/>
  <c r="AR1652" i="3" s="1"/>
  <c r="AS1652" i="3" s="1"/>
  <c r="AQ1668" i="3"/>
  <c r="AR1668" i="3" s="1"/>
  <c r="AS1668" i="3" s="1"/>
  <c r="AQ1684" i="3"/>
  <c r="AR1684" i="3" s="1"/>
  <c r="AS1684" i="3" s="1"/>
  <c r="AQ1700" i="3"/>
  <c r="AR1700" i="3" s="1"/>
  <c r="AS1700" i="3" s="1"/>
  <c r="AQ1716" i="3"/>
  <c r="AR1716" i="3" s="1"/>
  <c r="AS1716" i="3" s="1"/>
  <c r="AQ1732" i="3"/>
  <c r="AR1732" i="3" s="1"/>
  <c r="AS1732" i="3" s="1"/>
  <c r="AQ1748" i="3"/>
  <c r="AR1748" i="3" s="1"/>
  <c r="AS1748" i="3" s="1"/>
  <c r="AQ1764" i="3"/>
  <c r="AR1764" i="3" s="1"/>
  <c r="AS1764" i="3" s="1"/>
  <c r="AQ1780" i="3"/>
  <c r="AR1780" i="3" s="1"/>
  <c r="AS1780" i="3" s="1"/>
  <c r="AQ1796" i="3"/>
  <c r="AR1796" i="3" s="1"/>
  <c r="AS1796" i="3" s="1"/>
  <c r="AQ1812" i="3"/>
  <c r="AR1812" i="3" s="1"/>
  <c r="AS1812" i="3" s="1"/>
  <c r="AQ1828" i="3"/>
  <c r="AR1828" i="3" s="1"/>
  <c r="AS1828" i="3" s="1"/>
  <c r="AQ1844" i="3"/>
  <c r="AR1844" i="3" s="1"/>
  <c r="AS1844" i="3" s="1"/>
  <c r="AQ1860" i="3"/>
  <c r="AR1860" i="3" s="1"/>
  <c r="AS1860" i="3" s="1"/>
  <c r="AQ1876" i="3"/>
  <c r="AR1876" i="3" s="1"/>
  <c r="AS1876" i="3" s="1"/>
  <c r="AQ1892" i="3"/>
  <c r="AR1892" i="3" s="1"/>
  <c r="AQ1908" i="3"/>
  <c r="AR1908" i="3" s="1"/>
  <c r="AS1908" i="3" s="1"/>
  <c r="AQ1924" i="3"/>
  <c r="AR1924" i="3" s="1"/>
  <c r="AS1924" i="3" s="1"/>
  <c r="AQ1940" i="3"/>
  <c r="AR1940" i="3" s="1"/>
  <c r="AS1940" i="3" s="1"/>
  <c r="AQ1956" i="3"/>
  <c r="AR1956" i="3" s="1"/>
  <c r="AQ1972" i="3"/>
  <c r="AR1972" i="3" s="1"/>
  <c r="AS1972" i="3" s="1"/>
  <c r="AQ1988" i="3"/>
  <c r="AR1988" i="3" s="1"/>
  <c r="AS1988" i="3" s="1"/>
  <c r="AQ2004" i="3"/>
  <c r="AR2004" i="3" s="1"/>
  <c r="AS2004" i="3" s="1"/>
  <c r="AQ2023" i="3"/>
  <c r="AR2023" i="3" s="1"/>
  <c r="AS2023" i="3" s="1"/>
  <c r="AQ2044" i="3"/>
  <c r="AR2044" i="3" s="1"/>
  <c r="AS2044" i="3" s="1"/>
  <c r="AQ2065" i="3"/>
  <c r="AR2065" i="3" s="1"/>
  <c r="AS2065" i="3" s="1"/>
  <c r="AQ2087" i="3"/>
  <c r="AR2087" i="3" s="1"/>
  <c r="AS2087" i="3" s="1"/>
  <c r="AQ2109" i="3"/>
  <c r="AR2109" i="3" s="1"/>
  <c r="AS2109" i="3" s="1"/>
  <c r="Y2109" i="3" s="1"/>
  <c r="AQ2141" i="3"/>
  <c r="AR2141" i="3" s="1"/>
  <c r="AS2141" i="3" s="1"/>
  <c r="AQ2173" i="3"/>
  <c r="AR2173" i="3" s="1"/>
  <c r="AS2173" i="3" s="1"/>
  <c r="AQ2205" i="3"/>
  <c r="AR2205" i="3" s="1"/>
  <c r="AS2205" i="3" s="1"/>
  <c r="AQ2237" i="3"/>
  <c r="AR2237" i="3" s="1"/>
  <c r="AS2237" i="3" s="1"/>
  <c r="AQ2269" i="3"/>
  <c r="AR2269" i="3" s="1"/>
  <c r="AS2269" i="3" s="1"/>
  <c r="AQ2301" i="3"/>
  <c r="AR2301" i="3" s="1"/>
  <c r="AS2301" i="3" s="1"/>
  <c r="AQ2333" i="3"/>
  <c r="AR2333" i="3" s="1"/>
  <c r="AS2333" i="3" s="1"/>
  <c r="AQ2365" i="3"/>
  <c r="AR2365" i="3" s="1"/>
  <c r="AS2365" i="3" s="1"/>
  <c r="AQ2397" i="3"/>
  <c r="AR2397" i="3" s="1"/>
  <c r="AS2397" i="3" s="1"/>
  <c r="AQ2429" i="3"/>
  <c r="AR2429" i="3" s="1"/>
  <c r="AS2429" i="3" s="1"/>
  <c r="AQ2471" i="3"/>
  <c r="AR2471" i="3" s="1"/>
  <c r="AS2471" i="3" s="1"/>
  <c r="AQ2527" i="3"/>
  <c r="AR2527" i="3" s="1"/>
  <c r="AS2527" i="3" s="1"/>
  <c r="AQ2591" i="3"/>
  <c r="AR2591" i="3" s="1"/>
  <c r="AQ2655" i="3"/>
  <c r="AR2655" i="3" s="1"/>
  <c r="AS2655" i="3" s="1"/>
  <c r="AQ2719" i="3"/>
  <c r="AR2719" i="3" s="1"/>
  <c r="AS2719" i="3" s="1"/>
  <c r="AQ2783" i="3"/>
  <c r="AR2783" i="3" s="1"/>
  <c r="AS2783" i="3" s="1"/>
  <c r="AQ2847" i="3"/>
  <c r="AR2847" i="3" s="1"/>
  <c r="AS2847" i="3" s="1"/>
  <c r="AQ2911" i="3"/>
  <c r="AR2911" i="3" s="1"/>
  <c r="AS2911" i="3" s="1"/>
  <c r="AQ2975" i="3"/>
  <c r="AR2975" i="3" s="1"/>
  <c r="AS2975" i="3" s="1"/>
  <c r="AQ2022" i="3"/>
  <c r="AR2022" i="3" s="1"/>
  <c r="AS2022" i="3" s="1"/>
  <c r="AQ2038" i="3"/>
  <c r="AR2038" i="3" s="1"/>
  <c r="AS2038" i="3" s="1"/>
  <c r="AQ2054" i="3"/>
  <c r="AR2054" i="3" s="1"/>
  <c r="AS2054" i="3" s="1"/>
  <c r="AQ2070" i="3"/>
  <c r="AR2070" i="3" s="1"/>
  <c r="AS2070" i="3" s="1"/>
  <c r="AQ2086" i="3"/>
  <c r="AR2086" i="3" s="1"/>
  <c r="AS2086" i="3" s="1"/>
  <c r="AQ2102" i="3"/>
  <c r="AR2102" i="3" s="1"/>
  <c r="AS2102" i="3" s="1"/>
  <c r="AQ2118" i="3"/>
  <c r="AR2118" i="3" s="1"/>
  <c r="AS2118" i="3" s="1"/>
  <c r="AQ2134" i="3"/>
  <c r="AR2134" i="3" s="1"/>
  <c r="AS2134" i="3" s="1"/>
  <c r="AQ2150" i="3"/>
  <c r="AR2150" i="3" s="1"/>
  <c r="AS2150" i="3" s="1"/>
  <c r="AQ2166" i="3"/>
  <c r="AR2166" i="3" s="1"/>
  <c r="AS2166" i="3" s="1"/>
  <c r="AQ2182" i="3"/>
  <c r="AR2182" i="3" s="1"/>
  <c r="AS2182" i="3" s="1"/>
  <c r="AQ2198" i="3"/>
  <c r="AR2198" i="3" s="1"/>
  <c r="AS2198" i="3" s="1"/>
  <c r="AQ2214" i="3"/>
  <c r="AR2214" i="3" s="1"/>
  <c r="AS2214" i="3" s="1"/>
  <c r="AQ2230" i="3"/>
  <c r="AR2230" i="3" s="1"/>
  <c r="AS2230" i="3" s="1"/>
  <c r="AQ2246" i="3"/>
  <c r="AR2246" i="3" s="1"/>
  <c r="AS2246" i="3" s="1"/>
  <c r="AQ2262" i="3"/>
  <c r="AR2262" i="3" s="1"/>
  <c r="AS2262" i="3" s="1"/>
  <c r="AQ2278" i="3"/>
  <c r="AR2278" i="3" s="1"/>
  <c r="AS2278" i="3" s="1"/>
  <c r="AQ2294" i="3"/>
  <c r="AR2294" i="3" s="1"/>
  <c r="AS2294" i="3" s="1"/>
  <c r="AQ2310" i="3"/>
  <c r="AR2310" i="3" s="1"/>
  <c r="AS2310" i="3" s="1"/>
  <c r="AQ2326" i="3"/>
  <c r="AR2326" i="3" s="1"/>
  <c r="AS2326" i="3" s="1"/>
  <c r="AQ2342" i="3"/>
  <c r="AR2342" i="3" s="1"/>
  <c r="AS2342" i="3" s="1"/>
  <c r="AQ2358" i="3"/>
  <c r="AR2358" i="3" s="1"/>
  <c r="AS2358" i="3" s="1"/>
  <c r="AQ2374" i="3"/>
  <c r="AR2374" i="3" s="1"/>
  <c r="AQ2390" i="3"/>
  <c r="AR2390" i="3" s="1"/>
  <c r="AS2390" i="3" s="1"/>
  <c r="AQ2406" i="3"/>
  <c r="AR2406" i="3" s="1"/>
  <c r="AS2406" i="3" s="1"/>
  <c r="AQ2422" i="3"/>
  <c r="AR2422" i="3" s="1"/>
  <c r="AS2422" i="3" s="1"/>
  <c r="AQ2441" i="3"/>
  <c r="AR2441" i="3" s="1"/>
  <c r="AS2441" i="3" s="1"/>
  <c r="AQ2462" i="3"/>
  <c r="AR2462" i="3" s="1"/>
  <c r="AS2462" i="3" s="1"/>
  <c r="AQ2483" i="3"/>
  <c r="AR2483" i="3" s="1"/>
  <c r="AS2483" i="3" s="1"/>
  <c r="AQ2514" i="3"/>
  <c r="AR2514" i="3" s="1"/>
  <c r="AS2514" i="3" s="1"/>
  <c r="AQ2546" i="3"/>
  <c r="AR2546" i="3" s="1"/>
  <c r="AS2546" i="3" s="1"/>
  <c r="AQ2578" i="3"/>
  <c r="AR2578" i="3" s="1"/>
  <c r="AS2578" i="3" s="1"/>
  <c r="AQ2610" i="3"/>
  <c r="AR2610" i="3" s="1"/>
  <c r="AS2610" i="3" s="1"/>
  <c r="AQ2642" i="3"/>
  <c r="AR2642" i="3" s="1"/>
  <c r="AS2642" i="3" s="1"/>
  <c r="AQ2674" i="3"/>
  <c r="AR2674" i="3" s="1"/>
  <c r="AS2674" i="3" s="1"/>
  <c r="Y2674" i="3" s="1"/>
  <c r="AQ2706" i="3"/>
  <c r="AR2706" i="3" s="1"/>
  <c r="AS2706" i="3" s="1"/>
  <c r="AQ2738" i="3"/>
  <c r="AR2738" i="3" s="1"/>
  <c r="AS2738" i="3" s="1"/>
  <c r="AQ2770" i="3"/>
  <c r="AR2770" i="3" s="1"/>
  <c r="AS2770" i="3" s="1"/>
  <c r="AQ2802" i="3"/>
  <c r="AR2802" i="3" s="1"/>
  <c r="AS2802" i="3" s="1"/>
  <c r="AQ2834" i="3"/>
  <c r="AR2834" i="3" s="1"/>
  <c r="AS2834" i="3" s="1"/>
  <c r="AQ2866" i="3"/>
  <c r="AR2866" i="3" s="1"/>
  <c r="AS2866" i="3" s="1"/>
  <c r="AQ2898" i="3"/>
  <c r="AR2898" i="3" s="1"/>
  <c r="AS2898" i="3" s="1"/>
  <c r="AQ2930" i="3"/>
  <c r="AR2930" i="3" s="1"/>
  <c r="AS2930" i="3" s="1"/>
  <c r="AQ2962" i="3"/>
  <c r="AR2962" i="3" s="1"/>
  <c r="AS2962" i="3" s="1"/>
  <c r="AQ2994" i="3"/>
  <c r="AR2994" i="3" s="1"/>
  <c r="AS2994" i="3" s="1"/>
  <c r="AQ2115" i="3"/>
  <c r="AR2115" i="3" s="1"/>
  <c r="AS2115" i="3" s="1"/>
  <c r="AQ2131" i="3"/>
  <c r="AR2131" i="3" s="1"/>
  <c r="AS2131" i="3" s="1"/>
  <c r="AQ2147" i="3"/>
  <c r="AR2147" i="3" s="1"/>
  <c r="AS2147" i="3" s="1"/>
  <c r="AQ2163" i="3"/>
  <c r="AR2163" i="3" s="1"/>
  <c r="AS2163" i="3" s="1"/>
  <c r="AQ2179" i="3"/>
  <c r="AR2179" i="3" s="1"/>
  <c r="AQ2195" i="3"/>
  <c r="AR2195" i="3" s="1"/>
  <c r="AS2195" i="3" s="1"/>
  <c r="AQ2211" i="3"/>
  <c r="AR2211" i="3" s="1"/>
  <c r="AS2211" i="3" s="1"/>
  <c r="AQ2227" i="3"/>
  <c r="AR2227" i="3" s="1"/>
  <c r="AS2227" i="3" s="1"/>
  <c r="AQ2243" i="3"/>
  <c r="AR2243" i="3" s="1"/>
  <c r="AS2243" i="3" s="1"/>
  <c r="AQ2259" i="3"/>
  <c r="AR2259" i="3" s="1"/>
  <c r="AS2259" i="3" s="1"/>
  <c r="AQ2275" i="3"/>
  <c r="AR2275" i="3" s="1"/>
  <c r="AS2275" i="3" s="1"/>
  <c r="AQ2291" i="3"/>
  <c r="AR2291" i="3" s="1"/>
  <c r="AS2291" i="3" s="1"/>
  <c r="AQ2307" i="3"/>
  <c r="AR2307" i="3" s="1"/>
  <c r="AS2307" i="3" s="1"/>
  <c r="AQ2323" i="3"/>
  <c r="AR2323" i="3" s="1"/>
  <c r="AQ2339" i="3"/>
  <c r="AR2339" i="3" s="1"/>
  <c r="AS2339" i="3" s="1"/>
  <c r="AQ2355" i="3"/>
  <c r="AR2355" i="3" s="1"/>
  <c r="AS2355" i="3" s="1"/>
  <c r="AQ2371" i="3"/>
  <c r="AR2371" i="3" s="1"/>
  <c r="AQ2387" i="3"/>
  <c r="AR2387" i="3" s="1"/>
  <c r="AS2387" i="3" s="1"/>
  <c r="AQ2403" i="3"/>
  <c r="AR2403" i="3" s="1"/>
  <c r="AS2403" i="3" s="1"/>
  <c r="AQ2419" i="3"/>
  <c r="AR2419" i="3" s="1"/>
  <c r="AS2419" i="3" s="1"/>
  <c r="AQ2437" i="3"/>
  <c r="AR2437" i="3" s="1"/>
  <c r="AS2437" i="3" s="1"/>
  <c r="AQ2458" i="3"/>
  <c r="AR2458" i="3" s="1"/>
  <c r="AS2458" i="3" s="1"/>
  <c r="AQ1995" i="3"/>
  <c r="AR1995" i="3" s="1"/>
  <c r="AS1995" i="3" s="1"/>
  <c r="AQ2011" i="3"/>
  <c r="AR2011" i="3" s="1"/>
  <c r="AS2011" i="3" s="1"/>
  <c r="AQ2032" i="3"/>
  <c r="AR2032" i="3" s="1"/>
  <c r="AS2032" i="3" s="1"/>
  <c r="AQ2053" i="3"/>
  <c r="AR2053" i="3" s="1"/>
  <c r="AS2053" i="3" s="1"/>
  <c r="AQ2075" i="3"/>
  <c r="AR2075" i="3" s="1"/>
  <c r="AS2075" i="3" s="1"/>
  <c r="AQ2096" i="3"/>
  <c r="AR2096" i="3" s="1"/>
  <c r="AS2096" i="3" s="1"/>
  <c r="AQ2124" i="3"/>
  <c r="AR2124" i="3" s="1"/>
  <c r="AS2124" i="3" s="1"/>
  <c r="AQ2156" i="3"/>
  <c r="AR2156" i="3" s="1"/>
  <c r="AS2156" i="3" s="1"/>
  <c r="AQ2188" i="3"/>
  <c r="AR2188" i="3" s="1"/>
  <c r="AS2188" i="3" s="1"/>
  <c r="AQ2220" i="3"/>
  <c r="AR2220" i="3" s="1"/>
  <c r="AS2220" i="3" s="1"/>
  <c r="AQ2252" i="3"/>
  <c r="AR2252" i="3" s="1"/>
  <c r="AS2252" i="3" s="1"/>
  <c r="AQ2284" i="3"/>
  <c r="AR2284" i="3" s="1"/>
  <c r="AS2284" i="3" s="1"/>
  <c r="AQ2316" i="3"/>
  <c r="AQ2348" i="3"/>
  <c r="AR2348" i="3" s="1"/>
  <c r="AS2348" i="3" s="1"/>
  <c r="AQ2380" i="3"/>
  <c r="AR2380" i="3" s="1"/>
  <c r="AS2380" i="3" s="1"/>
  <c r="Y2380" i="3" s="1"/>
  <c r="AQ2412" i="3"/>
  <c r="AR2412" i="3" s="1"/>
  <c r="AS2412" i="3" s="1"/>
  <c r="AQ2449" i="3"/>
  <c r="AR2449" i="3" s="1"/>
  <c r="AS2449" i="3" s="1"/>
  <c r="AQ2494" i="3"/>
  <c r="AR2494" i="3" s="1"/>
  <c r="AS2494" i="3" s="1"/>
  <c r="AQ2558" i="3"/>
  <c r="AR2558" i="3" s="1"/>
  <c r="AS2558" i="3" s="1"/>
  <c r="AQ2622" i="3"/>
  <c r="AR2622" i="3" s="1"/>
  <c r="AS2622" i="3" s="1"/>
  <c r="AQ2686" i="3"/>
  <c r="AR2686" i="3" s="1"/>
  <c r="AS2686" i="3" s="1"/>
  <c r="AQ2750" i="3"/>
  <c r="AR2750" i="3" s="1"/>
  <c r="AS2750" i="3" s="1"/>
  <c r="AQ2814" i="3"/>
  <c r="AR2814" i="3" s="1"/>
  <c r="AS2814" i="3" s="1"/>
  <c r="AQ2878" i="3"/>
  <c r="AR2878" i="3" s="1"/>
  <c r="AS2878" i="3" s="1"/>
  <c r="AQ2942" i="3"/>
  <c r="AR2942" i="3" s="1"/>
  <c r="AS2942" i="3" s="1"/>
  <c r="AQ1160" i="3"/>
  <c r="AR1160" i="3" s="1"/>
  <c r="AS1160" i="3" s="1"/>
  <c r="AQ1176" i="3"/>
  <c r="AR1176" i="3" s="1"/>
  <c r="AS1176" i="3" s="1"/>
  <c r="AQ1192" i="3"/>
  <c r="AR1192" i="3" s="1"/>
  <c r="AS1192" i="3" s="1"/>
  <c r="AQ1208" i="3"/>
  <c r="AR1208" i="3" s="1"/>
  <c r="AS1208" i="3" s="1"/>
  <c r="AQ1224" i="3"/>
  <c r="AR1224" i="3" s="1"/>
  <c r="AS1224" i="3" s="1"/>
  <c r="AQ1240" i="3"/>
  <c r="AR1240" i="3" s="1"/>
  <c r="AS1240" i="3" s="1"/>
  <c r="AQ1256" i="3"/>
  <c r="AR1256" i="3" s="1"/>
  <c r="AS1256" i="3" s="1"/>
  <c r="AQ1272" i="3"/>
  <c r="AR1272" i="3" s="1"/>
  <c r="AS1272" i="3" s="1"/>
  <c r="AQ1288" i="3"/>
  <c r="AR1288" i="3" s="1"/>
  <c r="AS1288" i="3" s="1"/>
  <c r="AQ1304" i="3"/>
  <c r="AR1304" i="3" s="1"/>
  <c r="AS1304" i="3" s="1"/>
  <c r="Y1304" i="3" s="1"/>
  <c r="AQ1320" i="3"/>
  <c r="AR1320" i="3" s="1"/>
  <c r="AS1320" i="3" s="1"/>
  <c r="AQ1336" i="3"/>
  <c r="AR1336" i="3" s="1"/>
  <c r="AS1336" i="3" s="1"/>
  <c r="AQ1352" i="3"/>
  <c r="AR1352" i="3" s="1"/>
  <c r="AS1352" i="3" s="1"/>
  <c r="AQ1368" i="3"/>
  <c r="AR1368" i="3" s="1"/>
  <c r="AS1368" i="3" s="1"/>
  <c r="AQ1384" i="3"/>
  <c r="AR1384" i="3" s="1"/>
  <c r="AS1384" i="3" s="1"/>
  <c r="AQ1400" i="3"/>
  <c r="AR1400" i="3" s="1"/>
  <c r="AS1400" i="3" s="1"/>
  <c r="AQ1416" i="3"/>
  <c r="AR1416" i="3" s="1"/>
  <c r="AS1416" i="3" s="1"/>
  <c r="AQ1432" i="3"/>
  <c r="AR1432" i="3" s="1"/>
  <c r="AS1432" i="3" s="1"/>
  <c r="AQ1448" i="3"/>
  <c r="AR1448" i="3" s="1"/>
  <c r="AS1448" i="3" s="1"/>
  <c r="AQ1464" i="3"/>
  <c r="AR1464" i="3" s="1"/>
  <c r="AS1464" i="3" s="1"/>
  <c r="AQ1480" i="3"/>
  <c r="AR1480" i="3" s="1"/>
  <c r="AS1480" i="3" s="1"/>
  <c r="AQ1496" i="3"/>
  <c r="AR1496" i="3" s="1"/>
  <c r="AS1496" i="3" s="1"/>
  <c r="AQ1512" i="3"/>
  <c r="AR1512" i="3" s="1"/>
  <c r="AS1512" i="3" s="1"/>
  <c r="AQ1528" i="3"/>
  <c r="AR1528" i="3" s="1"/>
  <c r="AS1528" i="3" s="1"/>
  <c r="AQ1544" i="3"/>
  <c r="AR1544" i="3" s="1"/>
  <c r="AS1544" i="3" s="1"/>
  <c r="AQ1560" i="3"/>
  <c r="AR1560" i="3" s="1"/>
  <c r="AS1560" i="3" s="1"/>
  <c r="AQ1576" i="3"/>
  <c r="AR1576" i="3" s="1"/>
  <c r="AS1576" i="3" s="1"/>
  <c r="AQ1592" i="3"/>
  <c r="AR1592" i="3" s="1"/>
  <c r="AS1592" i="3" s="1"/>
  <c r="AQ1608" i="3"/>
  <c r="AR1608" i="3" s="1"/>
  <c r="AS1608" i="3" s="1"/>
  <c r="AQ1624" i="3"/>
  <c r="AR1624" i="3" s="1"/>
  <c r="AS1624" i="3" s="1"/>
  <c r="AQ1640" i="3"/>
  <c r="AR1640" i="3" s="1"/>
  <c r="AS1640" i="3" s="1"/>
  <c r="AQ1656" i="3"/>
  <c r="AR1656" i="3" s="1"/>
  <c r="AS1656" i="3" s="1"/>
  <c r="AQ1672" i="3"/>
  <c r="AR1672" i="3" s="1"/>
  <c r="AS1672" i="3" s="1"/>
  <c r="AQ1688" i="3"/>
  <c r="AR1688" i="3" s="1"/>
  <c r="AS1688" i="3" s="1"/>
  <c r="AQ1704" i="3"/>
  <c r="AR1704" i="3" s="1"/>
  <c r="AS1704" i="3" s="1"/>
  <c r="AQ1720" i="3"/>
  <c r="AR1720" i="3" s="1"/>
  <c r="AS1720" i="3" s="1"/>
  <c r="AQ1736" i="3"/>
  <c r="AR1736" i="3" s="1"/>
  <c r="AS1736" i="3" s="1"/>
  <c r="AQ1752" i="3"/>
  <c r="AR1752" i="3" s="1"/>
  <c r="AS1752" i="3" s="1"/>
  <c r="AQ1768" i="3"/>
  <c r="AR1768" i="3" s="1"/>
  <c r="AS1768" i="3" s="1"/>
  <c r="AQ1784" i="3"/>
  <c r="AR1784" i="3" s="1"/>
  <c r="AS1784" i="3" s="1"/>
  <c r="AQ1800" i="3"/>
  <c r="AR1800" i="3" s="1"/>
  <c r="AS1800" i="3" s="1"/>
  <c r="AQ1816" i="3"/>
  <c r="AR1816" i="3" s="1"/>
  <c r="AS1816" i="3" s="1"/>
  <c r="AQ1832" i="3"/>
  <c r="AR1832" i="3" s="1"/>
  <c r="AS1832" i="3" s="1"/>
  <c r="AQ1848" i="3"/>
  <c r="AR1848" i="3" s="1"/>
  <c r="AS1848" i="3" s="1"/>
  <c r="AQ1864" i="3"/>
  <c r="AR1864" i="3" s="1"/>
  <c r="AS1864" i="3" s="1"/>
  <c r="AQ1880" i="3"/>
  <c r="AQ1896" i="3"/>
  <c r="AR1896" i="3" s="1"/>
  <c r="AS1896" i="3" s="1"/>
  <c r="AQ1912" i="3"/>
  <c r="AR1912" i="3" s="1"/>
  <c r="AS1912" i="3" s="1"/>
  <c r="AQ1928" i="3"/>
  <c r="AR1928" i="3" s="1"/>
  <c r="AS1928" i="3" s="1"/>
  <c r="AQ1944" i="3"/>
  <c r="AR1944" i="3" s="1"/>
  <c r="AS1944" i="3" s="1"/>
  <c r="AQ1960" i="3"/>
  <c r="AR1960" i="3" s="1"/>
  <c r="AS1960" i="3" s="1"/>
  <c r="AQ1976" i="3"/>
  <c r="AR1976" i="3" s="1"/>
  <c r="AS1976" i="3" s="1"/>
  <c r="AQ1992" i="3"/>
  <c r="AR1992" i="3" s="1"/>
  <c r="AS1992" i="3" s="1"/>
  <c r="AQ2008" i="3"/>
  <c r="AQ2028" i="3"/>
  <c r="AR2028" i="3" s="1"/>
  <c r="AS2028" i="3" s="1"/>
  <c r="AQ2049" i="3"/>
  <c r="AR2049" i="3" s="1"/>
  <c r="AS2049" i="3" s="1"/>
  <c r="AQ2071" i="3"/>
  <c r="AR2071" i="3" s="1"/>
  <c r="AS2071" i="3" s="1"/>
  <c r="AQ2092" i="3"/>
  <c r="AR2092" i="3" s="1"/>
  <c r="AS2092" i="3" s="1"/>
  <c r="AQ2117" i="3"/>
  <c r="AR2117" i="3" s="1"/>
  <c r="AS2117" i="3" s="1"/>
  <c r="AQ2149" i="3"/>
  <c r="AR2149" i="3" s="1"/>
  <c r="AS2149" i="3" s="1"/>
  <c r="AQ2181" i="3"/>
  <c r="AR2181" i="3" s="1"/>
  <c r="AS2181" i="3" s="1"/>
  <c r="AQ2213" i="3"/>
  <c r="AR2213" i="3" s="1"/>
  <c r="AS2213" i="3" s="1"/>
  <c r="AQ2245" i="3"/>
  <c r="AR2245" i="3" s="1"/>
  <c r="AS2245" i="3" s="1"/>
  <c r="AQ2277" i="3"/>
  <c r="AR2277" i="3" s="1"/>
  <c r="AS2277" i="3" s="1"/>
  <c r="AQ2309" i="3"/>
  <c r="AR2309" i="3" s="1"/>
  <c r="AS2309" i="3" s="1"/>
  <c r="AQ2341" i="3"/>
  <c r="AR2341" i="3" s="1"/>
  <c r="AS2341" i="3" s="1"/>
  <c r="AQ2373" i="3"/>
  <c r="AR2373" i="3" s="1"/>
  <c r="AS2373" i="3" s="1"/>
  <c r="AQ2405" i="3"/>
  <c r="AR2405" i="3" s="1"/>
  <c r="AS2405" i="3" s="1"/>
  <c r="AQ2439" i="3"/>
  <c r="AR2439" i="3" s="1"/>
  <c r="AS2439" i="3" s="1"/>
  <c r="AQ2482" i="3"/>
  <c r="AR2482" i="3" s="1"/>
  <c r="AS2482" i="3" s="1"/>
  <c r="AQ2543" i="3"/>
  <c r="AR2543" i="3" s="1"/>
  <c r="AS2543" i="3" s="1"/>
  <c r="AQ2607" i="3"/>
  <c r="AR2607" i="3" s="1"/>
  <c r="AS2607" i="3" s="1"/>
  <c r="AQ2671" i="3"/>
  <c r="AR2671" i="3" s="1"/>
  <c r="AS2671" i="3" s="1"/>
  <c r="AQ2735" i="3"/>
  <c r="AR2735" i="3" s="1"/>
  <c r="AS2735" i="3" s="1"/>
  <c r="AQ2799" i="3"/>
  <c r="AR2799" i="3" s="1"/>
  <c r="AQ2863" i="3"/>
  <c r="AR2863" i="3" s="1"/>
  <c r="AS2863" i="3" s="1"/>
  <c r="AQ2927" i="3"/>
  <c r="AR2927" i="3" s="1"/>
  <c r="AS2927" i="3" s="1"/>
  <c r="AQ2991" i="3"/>
  <c r="AR2991" i="3" s="1"/>
  <c r="AS2991" i="3" s="1"/>
  <c r="AQ2026" i="3"/>
  <c r="AR2026" i="3" s="1"/>
  <c r="AS2026" i="3" s="1"/>
  <c r="AQ2042" i="3"/>
  <c r="AR2042" i="3" s="1"/>
  <c r="AS2042" i="3" s="1"/>
  <c r="AQ2058" i="3"/>
  <c r="AR2058" i="3" s="1"/>
  <c r="AS2058" i="3" s="1"/>
  <c r="AQ2074" i="3"/>
  <c r="AR2074" i="3" s="1"/>
  <c r="AS2074" i="3" s="1"/>
  <c r="AQ2090" i="3"/>
  <c r="AR2090" i="3" s="1"/>
  <c r="AS2090" i="3" s="1"/>
  <c r="AQ2106" i="3"/>
  <c r="AR2106" i="3" s="1"/>
  <c r="AS2106" i="3" s="1"/>
  <c r="AQ2122" i="3"/>
  <c r="AR2122" i="3" s="1"/>
  <c r="AS2122" i="3" s="1"/>
  <c r="AQ2138" i="3"/>
  <c r="AR2138" i="3" s="1"/>
  <c r="AS2138" i="3" s="1"/>
  <c r="AQ2154" i="3"/>
  <c r="AR2154" i="3" s="1"/>
  <c r="AS2154" i="3" s="1"/>
  <c r="AQ2170" i="3"/>
  <c r="AR2170" i="3" s="1"/>
  <c r="AS2170" i="3" s="1"/>
  <c r="AQ2186" i="3"/>
  <c r="AR2186" i="3" s="1"/>
  <c r="AS2186" i="3" s="1"/>
  <c r="AQ2202" i="3"/>
  <c r="AR2202" i="3" s="1"/>
  <c r="AS2202" i="3" s="1"/>
  <c r="AQ2218" i="3"/>
  <c r="AR2218" i="3" s="1"/>
  <c r="AS2218" i="3" s="1"/>
  <c r="AQ2234" i="3"/>
  <c r="AR2234" i="3" s="1"/>
  <c r="AS2234" i="3" s="1"/>
  <c r="AQ2250" i="3"/>
  <c r="AR2250" i="3" s="1"/>
  <c r="AS2250" i="3" s="1"/>
  <c r="AQ2266" i="3"/>
  <c r="AR2266" i="3" s="1"/>
  <c r="AS2266" i="3" s="1"/>
  <c r="AQ2282" i="3"/>
  <c r="AR2282" i="3" s="1"/>
  <c r="AS2282" i="3" s="1"/>
  <c r="AQ2298" i="3"/>
  <c r="AR2298" i="3" s="1"/>
  <c r="AS2298" i="3" s="1"/>
  <c r="AQ2314" i="3"/>
  <c r="AR2314" i="3" s="1"/>
  <c r="AS2314" i="3" s="1"/>
  <c r="AQ2330" i="3"/>
  <c r="AR2330" i="3" s="1"/>
  <c r="AS2330" i="3" s="1"/>
  <c r="AQ2346" i="3"/>
  <c r="AR2346" i="3" s="1"/>
  <c r="AS2346" i="3" s="1"/>
  <c r="AQ2362" i="3"/>
  <c r="AR2362" i="3" s="1"/>
  <c r="AS2362" i="3" s="1"/>
  <c r="AQ2378" i="3"/>
  <c r="AR2378" i="3" s="1"/>
  <c r="AS2378" i="3" s="1"/>
  <c r="AQ2394" i="3"/>
  <c r="AR2394" i="3" s="1"/>
  <c r="AS2394" i="3" s="1"/>
  <c r="AQ2410" i="3"/>
  <c r="AR2410" i="3" s="1"/>
  <c r="AS2410" i="3" s="1"/>
  <c r="AQ2426" i="3"/>
  <c r="AR2426" i="3" s="1"/>
  <c r="AS2426" i="3" s="1"/>
  <c r="AQ2446" i="3"/>
  <c r="AR2446" i="3" s="1"/>
  <c r="AS2446" i="3" s="1"/>
  <c r="AQ2467" i="3"/>
  <c r="AR2467" i="3" s="1"/>
  <c r="AS2467" i="3" s="1"/>
  <c r="Y2467" i="3" s="1"/>
  <c r="AQ2490" i="3"/>
  <c r="AR2490" i="3" s="1"/>
  <c r="AS2490" i="3" s="1"/>
  <c r="AQ2522" i="3"/>
  <c r="AR2522" i="3" s="1"/>
  <c r="AS2522" i="3" s="1"/>
  <c r="AQ2554" i="3"/>
  <c r="AR2554" i="3" s="1"/>
  <c r="AS2554" i="3" s="1"/>
  <c r="AQ2586" i="3"/>
  <c r="AR2586" i="3" s="1"/>
  <c r="AS2586" i="3" s="1"/>
  <c r="AQ2618" i="3"/>
  <c r="AR2618" i="3" s="1"/>
  <c r="AS2618" i="3" s="1"/>
  <c r="AQ2650" i="3"/>
  <c r="AR2650" i="3" s="1"/>
  <c r="AS2650" i="3" s="1"/>
  <c r="AQ2682" i="3"/>
  <c r="AR2682" i="3" s="1"/>
  <c r="AS2682" i="3" s="1"/>
  <c r="AQ2714" i="3"/>
  <c r="AR2714" i="3" s="1"/>
  <c r="AS2714" i="3" s="1"/>
  <c r="AQ2746" i="3"/>
  <c r="AR2746" i="3" s="1"/>
  <c r="AS2746" i="3" s="1"/>
  <c r="AQ2778" i="3"/>
  <c r="AR2778" i="3" s="1"/>
  <c r="AS2778" i="3" s="1"/>
  <c r="AQ2810" i="3"/>
  <c r="AR2810" i="3" s="1"/>
  <c r="AS2810" i="3" s="1"/>
  <c r="AQ2842" i="3"/>
  <c r="AR2842" i="3" s="1"/>
  <c r="AS2842" i="3" s="1"/>
  <c r="AQ2874" i="3"/>
  <c r="AR2874" i="3" s="1"/>
  <c r="AS2874" i="3" s="1"/>
  <c r="AQ2906" i="3"/>
  <c r="AR2906" i="3" s="1"/>
  <c r="AS2906" i="3" s="1"/>
  <c r="AQ2938" i="3"/>
  <c r="AR2938" i="3" s="1"/>
  <c r="AS2938" i="3" s="1"/>
  <c r="AQ2970" i="3"/>
  <c r="AR2970" i="3" s="1"/>
  <c r="AS2970" i="3" s="1"/>
  <c r="AQ3002" i="3"/>
  <c r="AR3002" i="3" s="1"/>
  <c r="AS3002" i="3" s="1"/>
  <c r="AQ2119" i="3"/>
  <c r="AR2119" i="3" s="1"/>
  <c r="AS2119" i="3" s="1"/>
  <c r="AQ2135" i="3"/>
  <c r="AR2135" i="3" s="1"/>
  <c r="AS2135" i="3" s="1"/>
  <c r="AQ2151" i="3"/>
  <c r="AR2151" i="3" s="1"/>
  <c r="AS2151" i="3" s="1"/>
  <c r="AQ2167" i="3"/>
  <c r="AR2167" i="3" s="1"/>
  <c r="AS2167" i="3" s="1"/>
  <c r="AQ2183" i="3"/>
  <c r="AR2183" i="3" s="1"/>
  <c r="AS2183" i="3" s="1"/>
  <c r="AQ2199" i="3"/>
  <c r="AR2199" i="3" s="1"/>
  <c r="AS2199" i="3" s="1"/>
  <c r="AQ2215" i="3"/>
  <c r="AR2215" i="3" s="1"/>
  <c r="AS2215" i="3" s="1"/>
  <c r="AQ2231" i="3"/>
  <c r="AR2231" i="3" s="1"/>
  <c r="AS2231" i="3" s="1"/>
  <c r="AQ2247" i="3"/>
  <c r="AR2247" i="3" s="1"/>
  <c r="AS2247" i="3" s="1"/>
  <c r="AQ2263" i="3"/>
  <c r="AR2263" i="3" s="1"/>
  <c r="AS2263" i="3" s="1"/>
  <c r="AQ2279" i="3"/>
  <c r="AR2279" i="3" s="1"/>
  <c r="AS2279" i="3" s="1"/>
  <c r="AQ2295" i="3"/>
  <c r="AR2295" i="3" s="1"/>
  <c r="AS2295" i="3" s="1"/>
  <c r="AQ2311" i="3"/>
  <c r="AR2311" i="3" s="1"/>
  <c r="AS2311" i="3" s="1"/>
  <c r="AQ2327" i="3"/>
  <c r="AR2327" i="3" s="1"/>
  <c r="AS2327" i="3" s="1"/>
  <c r="AQ2343" i="3"/>
  <c r="AR2343" i="3" s="1"/>
  <c r="AS2343" i="3" s="1"/>
  <c r="AQ2359" i="3"/>
  <c r="AR2359" i="3" s="1"/>
  <c r="AS2359" i="3" s="1"/>
  <c r="AQ2375" i="3"/>
  <c r="AR2375" i="3" s="1"/>
  <c r="AS2375" i="3" s="1"/>
  <c r="AQ2391" i="3"/>
  <c r="AR2391" i="3" s="1"/>
  <c r="AS2391" i="3" s="1"/>
  <c r="AQ2407" i="3"/>
  <c r="AR2407" i="3" s="1"/>
  <c r="AS2407" i="3" s="1"/>
  <c r="AQ2423" i="3"/>
  <c r="AR2423" i="3" s="1"/>
  <c r="AS2423" i="3" s="1"/>
  <c r="AQ2442" i="3"/>
  <c r="AR2442" i="3" s="1"/>
  <c r="AS2442" i="3" s="1"/>
  <c r="AQ2463" i="3"/>
  <c r="AR2463" i="3" s="1"/>
  <c r="AS2463" i="3" s="1"/>
  <c r="AQ2479" i="3"/>
  <c r="AR2479" i="3" s="1"/>
  <c r="AS2479" i="3" s="1"/>
  <c r="AQ2507" i="3"/>
  <c r="AR2507" i="3" s="1"/>
  <c r="AS2507" i="3" s="1"/>
  <c r="AQ2539" i="3"/>
  <c r="AR2539" i="3" s="1"/>
  <c r="AQ2571" i="3"/>
  <c r="AR2571" i="3" s="1"/>
  <c r="AS2571" i="3" s="1"/>
  <c r="AQ2603" i="3"/>
  <c r="AR2603" i="3" s="1"/>
  <c r="AS2603" i="3" s="1"/>
  <c r="AQ2635" i="3"/>
  <c r="AR2635" i="3" s="1"/>
  <c r="AS2635" i="3" s="1"/>
  <c r="AQ2667" i="3"/>
  <c r="AR2667" i="3" s="1"/>
  <c r="AQ2699" i="3"/>
  <c r="AR2699" i="3" s="1"/>
  <c r="AS2699" i="3" s="1"/>
  <c r="AQ2731" i="3"/>
  <c r="AR2731" i="3" s="1"/>
  <c r="AS2731" i="3" s="1"/>
  <c r="AQ2763" i="3"/>
  <c r="AR2763" i="3" s="1"/>
  <c r="AQ2795" i="3"/>
  <c r="AR2795" i="3" s="1"/>
  <c r="AQ2827" i="3"/>
  <c r="AR2827" i="3" s="1"/>
  <c r="AS2827" i="3" s="1"/>
  <c r="AQ2859" i="3"/>
  <c r="AR2859" i="3" s="1"/>
  <c r="AS2859" i="3" s="1"/>
  <c r="AQ2891" i="3"/>
  <c r="AR2891" i="3" s="1"/>
  <c r="AS2891" i="3" s="1"/>
  <c r="AQ2923" i="3"/>
  <c r="AR2923" i="3" s="1"/>
  <c r="AS2923" i="3" s="1"/>
  <c r="Y2923" i="3" s="1"/>
  <c r="AQ2955" i="3"/>
  <c r="AR2955" i="3" s="1"/>
  <c r="AQ2987" i="3"/>
  <c r="AR2987" i="3" s="1"/>
  <c r="AS2987" i="3" s="1"/>
  <c r="AQ2440" i="3"/>
  <c r="AR2440" i="3" s="1"/>
  <c r="AS2440" i="3" s="1"/>
  <c r="AQ2456" i="3"/>
  <c r="AR2456" i="3" s="1"/>
  <c r="AS2456" i="3" s="1"/>
  <c r="AQ2472" i="3"/>
  <c r="AR2472" i="3" s="1"/>
  <c r="AS2472" i="3" s="1"/>
  <c r="AQ2488" i="3"/>
  <c r="AR2488" i="3" s="1"/>
  <c r="AS2488" i="3" s="1"/>
  <c r="AQ2504" i="3"/>
  <c r="AR2504" i="3" s="1"/>
  <c r="AS2504" i="3" s="1"/>
  <c r="AQ2520" i="3"/>
  <c r="AR2520" i="3" s="1"/>
  <c r="AS2520" i="3" s="1"/>
  <c r="AQ2536" i="3"/>
  <c r="AR2536" i="3" s="1"/>
  <c r="AS2536" i="3" s="1"/>
  <c r="AQ2552" i="3"/>
  <c r="AR2552" i="3" s="1"/>
  <c r="AS2552" i="3" s="1"/>
  <c r="AQ2568" i="3"/>
  <c r="AR2568" i="3" s="1"/>
  <c r="AS2568" i="3" s="1"/>
  <c r="AQ2584" i="3"/>
  <c r="AR2584" i="3" s="1"/>
  <c r="AS2584" i="3" s="1"/>
  <c r="AQ2600" i="3"/>
  <c r="AR2600" i="3" s="1"/>
  <c r="AS2600" i="3" s="1"/>
  <c r="AQ2616" i="3"/>
  <c r="AR2616" i="3" s="1"/>
  <c r="AS2616" i="3" s="1"/>
  <c r="AQ2632" i="3"/>
  <c r="AR2632" i="3" s="1"/>
  <c r="AS2632" i="3" s="1"/>
  <c r="AQ2648" i="3"/>
  <c r="AR2648" i="3" s="1"/>
  <c r="AS2648" i="3" s="1"/>
  <c r="AQ2664" i="3"/>
  <c r="AR2664" i="3" s="1"/>
  <c r="AS2664" i="3" s="1"/>
  <c r="AQ2680" i="3"/>
  <c r="AR2680" i="3" s="1"/>
  <c r="AS2680" i="3" s="1"/>
  <c r="AQ2696" i="3"/>
  <c r="AR2696" i="3" s="1"/>
  <c r="AS2696" i="3" s="1"/>
  <c r="AQ2712" i="3"/>
  <c r="AR2712" i="3" s="1"/>
  <c r="AS2712" i="3" s="1"/>
  <c r="AQ2728" i="3"/>
  <c r="AR2728" i="3" s="1"/>
  <c r="AS2728" i="3" s="1"/>
  <c r="AQ2744" i="3"/>
  <c r="AR2744" i="3" s="1"/>
  <c r="AS2744" i="3" s="1"/>
  <c r="AQ2760" i="3"/>
  <c r="AR2760" i="3" s="1"/>
  <c r="AS2760" i="3" s="1"/>
  <c r="AQ2776" i="3"/>
  <c r="AR2776" i="3" s="1"/>
  <c r="AS2776" i="3" s="1"/>
  <c r="AQ2792" i="3"/>
  <c r="AR2792" i="3" s="1"/>
  <c r="AS2792" i="3" s="1"/>
  <c r="AQ2808" i="3"/>
  <c r="AR2808" i="3" s="1"/>
  <c r="AS2808" i="3" s="1"/>
  <c r="AQ2824" i="3"/>
  <c r="AR2824" i="3" s="1"/>
  <c r="AS2824" i="3" s="1"/>
  <c r="AQ2840" i="3"/>
  <c r="AR2840" i="3" s="1"/>
  <c r="AS2840" i="3" s="1"/>
  <c r="AQ2856" i="3"/>
  <c r="AR2856" i="3" s="1"/>
  <c r="AS2856" i="3" s="1"/>
  <c r="AQ2872" i="3"/>
  <c r="AR2872" i="3" s="1"/>
  <c r="AS2872" i="3" s="1"/>
  <c r="AQ2888" i="3"/>
  <c r="AR2888" i="3" s="1"/>
  <c r="AS2888" i="3" s="1"/>
  <c r="AQ2904" i="3"/>
  <c r="AR2904" i="3" s="1"/>
  <c r="AS2904" i="3" s="1"/>
  <c r="AQ2920" i="3"/>
  <c r="AR2920" i="3" s="1"/>
  <c r="AS2920" i="3" s="1"/>
  <c r="AQ2936" i="3"/>
  <c r="AR2936" i="3" s="1"/>
  <c r="AS2936" i="3" s="1"/>
  <c r="AQ2952" i="3"/>
  <c r="AR2952" i="3" s="1"/>
  <c r="AS2952" i="3" s="1"/>
  <c r="AQ2968" i="3"/>
  <c r="AR2968" i="3" s="1"/>
  <c r="AS2968" i="3" s="1"/>
  <c r="AQ2984" i="3"/>
  <c r="AR2984" i="3" s="1"/>
  <c r="AS2984" i="3" s="1"/>
  <c r="AQ3000" i="3"/>
  <c r="AR3000" i="3" s="1"/>
  <c r="AS3000" i="3" s="1"/>
  <c r="AQ2501" i="3"/>
  <c r="AR2501" i="3" s="1"/>
  <c r="AS2501" i="3" s="1"/>
  <c r="AQ2517" i="3"/>
  <c r="AR2517" i="3" s="1"/>
  <c r="AS2517" i="3" s="1"/>
  <c r="AQ2533" i="3"/>
  <c r="AR2533" i="3" s="1"/>
  <c r="AS2533" i="3" s="1"/>
  <c r="AQ2549" i="3"/>
  <c r="AR2549" i="3" s="1"/>
  <c r="AS2549" i="3" s="1"/>
  <c r="AQ2565" i="3"/>
  <c r="AR2565" i="3" s="1"/>
  <c r="AS2565" i="3" s="1"/>
  <c r="AQ2581" i="3"/>
  <c r="AR2581" i="3" s="1"/>
  <c r="AS2581" i="3" s="1"/>
  <c r="AQ2597" i="3"/>
  <c r="AR2597" i="3" s="1"/>
  <c r="AS2597" i="3" s="1"/>
  <c r="AQ2613" i="3"/>
  <c r="AR2613" i="3" s="1"/>
  <c r="AQ2629" i="3"/>
  <c r="AR2629" i="3" s="1"/>
  <c r="AS2629" i="3" s="1"/>
  <c r="AQ2645" i="3"/>
  <c r="AR2645" i="3" s="1"/>
  <c r="AS2645" i="3" s="1"/>
  <c r="AQ2661" i="3"/>
  <c r="AR2661" i="3" s="1"/>
  <c r="AS2661" i="3" s="1"/>
  <c r="AQ2677" i="3"/>
  <c r="AR2677" i="3" s="1"/>
  <c r="AS2677" i="3" s="1"/>
  <c r="AQ2693" i="3"/>
  <c r="AR2693" i="3" s="1"/>
  <c r="AS2693" i="3" s="1"/>
  <c r="AQ2709" i="3"/>
  <c r="AR2709" i="3" s="1"/>
  <c r="AS2709" i="3" s="1"/>
  <c r="AQ2725" i="3"/>
  <c r="AR2725" i="3" s="1"/>
  <c r="AS2725" i="3" s="1"/>
  <c r="AQ2741" i="3"/>
  <c r="AR2741" i="3" s="1"/>
  <c r="AS2741" i="3" s="1"/>
  <c r="AQ2757" i="3"/>
  <c r="AR2757" i="3" s="1"/>
  <c r="AS2757" i="3" s="1"/>
  <c r="AQ2773" i="3"/>
  <c r="AR2773" i="3" s="1"/>
  <c r="AS2773" i="3" s="1"/>
  <c r="AQ2789" i="3"/>
  <c r="AR2789" i="3" s="1"/>
  <c r="AS2789" i="3" s="1"/>
  <c r="AQ2805" i="3"/>
  <c r="AR2805" i="3" s="1"/>
  <c r="AS2805" i="3" s="1"/>
  <c r="AQ2821" i="3"/>
  <c r="AR2821" i="3" s="1"/>
  <c r="AS2821" i="3" s="1"/>
  <c r="AQ2837" i="3"/>
  <c r="AR2837" i="3" s="1"/>
  <c r="AS2837" i="3" s="1"/>
  <c r="AQ2853" i="3"/>
  <c r="AR2853" i="3" s="1"/>
  <c r="AS2853" i="3" s="1"/>
  <c r="AQ2869" i="3"/>
  <c r="AR2869" i="3" s="1"/>
  <c r="AS2869" i="3" s="1"/>
  <c r="AQ2885" i="3"/>
  <c r="AR2885" i="3" s="1"/>
  <c r="AS2885" i="3" s="1"/>
  <c r="AQ2901" i="3"/>
  <c r="AR2901" i="3" s="1"/>
  <c r="AS2901" i="3" s="1"/>
  <c r="AQ2917" i="3"/>
  <c r="AR2917" i="3" s="1"/>
  <c r="AS2917" i="3" s="1"/>
  <c r="AQ2933" i="3"/>
  <c r="AR2933" i="3" s="1"/>
  <c r="AS2933" i="3" s="1"/>
  <c r="AQ2949" i="3"/>
  <c r="AR2949" i="3" s="1"/>
  <c r="AS2949" i="3" s="1"/>
  <c r="AQ2965" i="3"/>
  <c r="AR2965" i="3" s="1"/>
  <c r="AS2965" i="3" s="1"/>
  <c r="AQ2981" i="3"/>
  <c r="AR2981" i="3" s="1"/>
  <c r="AS2981" i="3" s="1"/>
  <c r="AQ2997" i="3"/>
  <c r="AR2997" i="3" s="1"/>
  <c r="AS2997" i="3" s="1"/>
  <c r="AQ2485" i="3"/>
  <c r="AR2485" i="3" s="1"/>
  <c r="AS2485" i="3" s="1"/>
  <c r="AQ2515" i="3"/>
  <c r="AR2515" i="3" s="1"/>
  <c r="AS2515" i="3" s="1"/>
  <c r="AQ2547" i="3"/>
  <c r="AR2547" i="3" s="1"/>
  <c r="AS2547" i="3" s="1"/>
  <c r="AQ2579" i="3"/>
  <c r="AR2579" i="3" s="1"/>
  <c r="AQ2611" i="3"/>
  <c r="AR2611" i="3" s="1"/>
  <c r="AS2611" i="3" s="1"/>
  <c r="AQ2643" i="3"/>
  <c r="AR2643" i="3" s="1"/>
  <c r="AS2643" i="3" s="1"/>
  <c r="AQ2675" i="3"/>
  <c r="AR2675" i="3" s="1"/>
  <c r="AS2675" i="3" s="1"/>
  <c r="AQ2707" i="3"/>
  <c r="AR2707" i="3" s="1"/>
  <c r="AQ2739" i="3"/>
  <c r="AR2739" i="3" s="1"/>
  <c r="AS2739" i="3" s="1"/>
  <c r="AQ2771" i="3"/>
  <c r="AR2771" i="3" s="1"/>
  <c r="AS2771" i="3" s="1"/>
  <c r="AQ2803" i="3"/>
  <c r="AR2803" i="3" s="1"/>
  <c r="AS2803" i="3" s="1"/>
  <c r="AQ2835" i="3"/>
  <c r="AR2835" i="3" s="1"/>
  <c r="AS2835" i="3" s="1"/>
  <c r="Y2835" i="3" s="1"/>
  <c r="AQ2867" i="3"/>
  <c r="AR2867" i="3" s="1"/>
  <c r="AS2867" i="3" s="1"/>
  <c r="AQ2899" i="3"/>
  <c r="AR2899" i="3" s="1"/>
  <c r="AS2899" i="3" s="1"/>
  <c r="AQ2931" i="3"/>
  <c r="AR2931" i="3" s="1"/>
  <c r="AS2931" i="3" s="1"/>
  <c r="AQ2963" i="3"/>
  <c r="AR2963" i="3" s="1"/>
  <c r="AS2963" i="3" s="1"/>
  <c r="AQ2995" i="3"/>
  <c r="AR2995" i="3" s="1"/>
  <c r="AS2995" i="3" s="1"/>
  <c r="AQ2444" i="3"/>
  <c r="AR2444" i="3" s="1"/>
  <c r="AS2444" i="3" s="1"/>
  <c r="AQ2460" i="3"/>
  <c r="AQ2476" i="3"/>
  <c r="AR2476" i="3" s="1"/>
  <c r="AS2476" i="3" s="1"/>
  <c r="AQ2492" i="3"/>
  <c r="AQ2508" i="3"/>
  <c r="AR2508" i="3" s="1"/>
  <c r="AS2508" i="3" s="1"/>
  <c r="AQ2524" i="3"/>
  <c r="AQ2540" i="3"/>
  <c r="AR2540" i="3" s="1"/>
  <c r="AS2540" i="3" s="1"/>
  <c r="AQ2556" i="3"/>
  <c r="AQ2572" i="3"/>
  <c r="AR2572" i="3" s="1"/>
  <c r="AS2572" i="3" s="1"/>
  <c r="AQ2588" i="3"/>
  <c r="AQ2604" i="3"/>
  <c r="AR2604" i="3" s="1"/>
  <c r="AS2604" i="3" s="1"/>
  <c r="AQ2620" i="3"/>
  <c r="AQ2636" i="3"/>
  <c r="AR2636" i="3" s="1"/>
  <c r="AS2636" i="3" s="1"/>
  <c r="AQ2652" i="3"/>
  <c r="AR2652" i="3" s="1"/>
  <c r="AS2652" i="3" s="1"/>
  <c r="AQ2668" i="3"/>
  <c r="AR2668" i="3" s="1"/>
  <c r="AQ2684" i="3"/>
  <c r="AR2684" i="3" s="1"/>
  <c r="AS2684" i="3" s="1"/>
  <c r="AQ2700" i="3"/>
  <c r="AR2700" i="3" s="1"/>
  <c r="AS2700" i="3" s="1"/>
  <c r="AQ2716" i="3"/>
  <c r="AR2716" i="3" s="1"/>
  <c r="AS2716" i="3" s="1"/>
  <c r="AQ2732" i="3"/>
  <c r="AR2732" i="3" s="1"/>
  <c r="AS2732" i="3" s="1"/>
  <c r="AQ2748" i="3"/>
  <c r="AR2748" i="3" s="1"/>
  <c r="AS2748" i="3" s="1"/>
  <c r="AQ2764" i="3"/>
  <c r="AR2764" i="3" s="1"/>
  <c r="AS2764" i="3" s="1"/>
  <c r="AQ2780" i="3"/>
  <c r="AR2780" i="3" s="1"/>
  <c r="AS2780" i="3" s="1"/>
  <c r="AQ2796" i="3"/>
  <c r="AR2796" i="3" s="1"/>
  <c r="AS2796" i="3" s="1"/>
  <c r="AQ2812" i="3"/>
  <c r="AR2812" i="3" s="1"/>
  <c r="AS2812" i="3" s="1"/>
  <c r="AQ2828" i="3"/>
  <c r="AR2828" i="3" s="1"/>
  <c r="AS2828" i="3" s="1"/>
  <c r="AQ2844" i="3"/>
  <c r="AR2844" i="3" s="1"/>
  <c r="AS2844" i="3" s="1"/>
  <c r="AQ2860" i="3"/>
  <c r="AR2860" i="3" s="1"/>
  <c r="AS2860" i="3" s="1"/>
  <c r="AQ2876" i="3"/>
  <c r="AR2876" i="3" s="1"/>
  <c r="AS2876" i="3" s="1"/>
  <c r="AQ2892" i="3"/>
  <c r="AR2892" i="3" s="1"/>
  <c r="AQ2908" i="3"/>
  <c r="AR2908" i="3" s="1"/>
  <c r="AS2908" i="3" s="1"/>
  <c r="AQ2924" i="3"/>
  <c r="AR2924" i="3" s="1"/>
  <c r="AS2924" i="3" s="1"/>
  <c r="AQ2940" i="3"/>
  <c r="AR2940" i="3" s="1"/>
  <c r="AS2940" i="3" s="1"/>
  <c r="AQ2956" i="3"/>
  <c r="AR2956" i="3" s="1"/>
  <c r="AS2956" i="3" s="1"/>
  <c r="AQ2972" i="3"/>
  <c r="AR2972" i="3" s="1"/>
  <c r="AQ2988" i="3"/>
  <c r="AR2988" i="3" s="1"/>
  <c r="AS2988" i="3" s="1"/>
  <c r="AQ2489" i="3"/>
  <c r="AR2489" i="3" s="1"/>
  <c r="AS2489" i="3" s="1"/>
  <c r="AQ2505" i="3"/>
  <c r="AR2505" i="3" s="1"/>
  <c r="AS2505" i="3" s="1"/>
  <c r="AQ2521" i="3"/>
  <c r="AR2521" i="3" s="1"/>
  <c r="AQ2537" i="3"/>
  <c r="AR2537" i="3" s="1"/>
  <c r="AS2537" i="3" s="1"/>
  <c r="AQ2553" i="3"/>
  <c r="AR2553" i="3" s="1"/>
  <c r="AS2553" i="3" s="1"/>
  <c r="AQ2569" i="3"/>
  <c r="AR2569" i="3" s="1"/>
  <c r="AS2569" i="3" s="1"/>
  <c r="AQ2585" i="3"/>
  <c r="AR2585" i="3" s="1"/>
  <c r="AS2585" i="3" s="1"/>
  <c r="AQ2601" i="3"/>
  <c r="AR2601" i="3" s="1"/>
  <c r="AS2601" i="3" s="1"/>
  <c r="AQ2617" i="3"/>
  <c r="AR2617" i="3" s="1"/>
  <c r="AS2617" i="3" s="1"/>
  <c r="AQ2633" i="3"/>
  <c r="AR2633" i="3" s="1"/>
  <c r="AS2633" i="3" s="1"/>
  <c r="AQ2649" i="3"/>
  <c r="AR2649" i="3" s="1"/>
  <c r="AS2649" i="3" s="1"/>
  <c r="AQ2665" i="3"/>
  <c r="AR2665" i="3" s="1"/>
  <c r="AS2665" i="3" s="1"/>
  <c r="AQ2681" i="3"/>
  <c r="AR2681" i="3" s="1"/>
  <c r="AS2681" i="3" s="1"/>
  <c r="AQ2697" i="3"/>
  <c r="AR2697" i="3" s="1"/>
  <c r="AS2697" i="3" s="1"/>
  <c r="AQ2713" i="3"/>
  <c r="AR2713" i="3" s="1"/>
  <c r="AS2713" i="3" s="1"/>
  <c r="AQ2729" i="3"/>
  <c r="AR2729" i="3" s="1"/>
  <c r="AS2729" i="3" s="1"/>
  <c r="AQ2745" i="3"/>
  <c r="AR2745" i="3" s="1"/>
  <c r="AS2745" i="3" s="1"/>
  <c r="AQ2761" i="3"/>
  <c r="AR2761" i="3" s="1"/>
  <c r="AS2761" i="3" s="1"/>
  <c r="AQ2777" i="3"/>
  <c r="AR2777" i="3" s="1"/>
  <c r="AQ2793" i="3"/>
  <c r="AR2793" i="3" s="1"/>
  <c r="AQ2809" i="3"/>
  <c r="AR2809" i="3" s="1"/>
  <c r="AS2809" i="3" s="1"/>
  <c r="AQ2825" i="3"/>
  <c r="AR2825" i="3" s="1"/>
  <c r="AQ2841" i="3"/>
  <c r="AR2841" i="3" s="1"/>
  <c r="AS2841" i="3" s="1"/>
  <c r="AQ2857" i="3"/>
  <c r="AR2857" i="3" s="1"/>
  <c r="AQ2873" i="3"/>
  <c r="AR2873" i="3" s="1"/>
  <c r="AQ2889" i="3"/>
  <c r="AR2889" i="3" s="1"/>
  <c r="AS2889" i="3" s="1"/>
  <c r="AQ2905" i="3"/>
  <c r="AR2905" i="3" s="1"/>
  <c r="AS2905" i="3" s="1"/>
  <c r="AQ2921" i="3"/>
  <c r="AR2921" i="3" s="1"/>
  <c r="AS2921" i="3" s="1"/>
  <c r="AQ2937" i="3"/>
  <c r="AR2937" i="3" s="1"/>
  <c r="AS2937" i="3" s="1"/>
  <c r="AQ2953" i="3"/>
  <c r="AR2953" i="3" s="1"/>
  <c r="AS2953" i="3" s="1"/>
  <c r="AQ2969" i="3"/>
  <c r="AR2969" i="3" s="1"/>
  <c r="AS2969" i="3" s="1"/>
  <c r="AQ2985" i="3"/>
  <c r="AR2985" i="3" s="1"/>
  <c r="AS2985" i="3" s="1"/>
  <c r="AQ3001" i="3"/>
  <c r="AR3001" i="3" s="1"/>
  <c r="AS3001" i="3" s="1"/>
  <c r="AQ8" i="3"/>
  <c r="AR8" i="3" s="1"/>
  <c r="B3003" i="3"/>
  <c r="AQ3003" i="3" s="1"/>
  <c r="AR3003" i="3" s="1"/>
  <c r="AS3003" i="3" s="1"/>
  <c r="C10" i="3"/>
  <c r="B9" i="3"/>
  <c r="D10" i="3"/>
  <c r="E10" i="3"/>
  <c r="AR1277" i="3"/>
  <c r="AS1277" i="3" s="1"/>
  <c r="Y1277" i="3" s="1"/>
  <c r="AR2238" i="3"/>
  <c r="AS2238" i="3" s="1"/>
  <c r="Y2238" i="3" s="1"/>
  <c r="AS712" i="3"/>
  <c r="AS968" i="3"/>
  <c r="AS2281" i="3"/>
  <c r="AS568" i="3"/>
  <c r="AS824" i="3"/>
  <c r="AS2312" i="3"/>
  <c r="AS2384" i="3"/>
  <c r="AS2448" i="3"/>
  <c r="AS2480" i="3"/>
  <c r="AS2560" i="3"/>
  <c r="AS2576" i="3"/>
  <c r="AS2608" i="3"/>
  <c r="AS2672" i="3"/>
  <c r="AS2688" i="3"/>
  <c r="AS2704" i="3"/>
  <c r="AS2736" i="3"/>
  <c r="AS2800" i="3"/>
  <c r="AS2816" i="3"/>
  <c r="AS2928" i="3"/>
  <c r="AS2960" i="3"/>
  <c r="AS2992" i="3"/>
  <c r="AS2005" i="3"/>
  <c r="AS1605" i="3"/>
  <c r="AS1429" i="3"/>
  <c r="AS456" i="3"/>
  <c r="AS856" i="3"/>
  <c r="AS2283" i="3"/>
  <c r="AS2299" i="3"/>
  <c r="AS2315" i="3"/>
  <c r="AS2331" i="3"/>
  <c r="AS2347" i="3"/>
  <c r="AS2363" i="3"/>
  <c r="AS2395" i="3"/>
  <c r="AS2411" i="3"/>
  <c r="AS2427" i="3"/>
  <c r="Y2427" i="3" s="1"/>
  <c r="AS2443" i="3"/>
  <c r="AS2459" i="3"/>
  <c r="AS2475" i="3"/>
  <c r="AS2491" i="3"/>
  <c r="Y2491" i="3" s="1"/>
  <c r="AS2523" i="3"/>
  <c r="AS2555" i="3"/>
  <c r="AS2619" i="3"/>
  <c r="AS2651" i="3"/>
  <c r="AS2683" i="3"/>
  <c r="AS2715" i="3"/>
  <c r="AS2747" i="3"/>
  <c r="AS2779" i="3"/>
  <c r="AS2811" i="3"/>
  <c r="AS2875" i="3"/>
  <c r="AS2907" i="3"/>
  <c r="AS2939" i="3"/>
  <c r="AS2971" i="3"/>
  <c r="AS2324" i="3"/>
  <c r="AS2285" i="3"/>
  <c r="AS2349" i="3"/>
  <c r="AS2413" i="3"/>
  <c r="AS2525" i="3"/>
  <c r="AS2541" i="3"/>
  <c r="AS2557" i="3"/>
  <c r="AS2589" i="3"/>
  <c r="AS2637" i="3"/>
  <c r="AS2653" i="3"/>
  <c r="AS2685" i="3"/>
  <c r="AS2717" i="3"/>
  <c r="AS2781" i="3"/>
  <c r="AS2797" i="3"/>
  <c r="AS2845" i="3"/>
  <c r="AS2877" i="3"/>
  <c r="AS2893" i="3"/>
  <c r="AS2909" i="3"/>
  <c r="AS2925" i="3"/>
  <c r="AS2941" i="3"/>
  <c r="AS2973" i="3"/>
  <c r="AS2989" i="3"/>
  <c r="AS1888" i="3"/>
  <c r="AS2224" i="3"/>
  <c r="AS2184" i="3"/>
  <c r="AS1264" i="3"/>
  <c r="AS460" i="3"/>
  <c r="AS972" i="3"/>
  <c r="AS908" i="3"/>
  <c r="AS844" i="3"/>
  <c r="AS780" i="3"/>
  <c r="AS716" i="3"/>
  <c r="AS652" i="3"/>
  <c r="AS524" i="3"/>
  <c r="AS2196" i="3"/>
  <c r="AS2076" i="3"/>
  <c r="AS2068" i="3"/>
  <c r="AS2012" i="3"/>
  <c r="AS1948" i="3"/>
  <c r="AS1884" i="3"/>
  <c r="AS1820" i="3"/>
  <c r="AS1756" i="3"/>
  <c r="AS1692" i="3"/>
  <c r="AS1564" i="3"/>
  <c r="AS1500" i="3"/>
  <c r="AS1436" i="3"/>
  <c r="AS1372" i="3"/>
  <c r="AS1308" i="3"/>
  <c r="AS1244" i="3"/>
  <c r="AS1180" i="3"/>
  <c r="AS1108" i="3"/>
  <c r="AS948" i="3"/>
  <c r="AS884" i="3"/>
  <c r="AS820" i="3"/>
  <c r="AS692" i="3"/>
  <c r="AS564" i="3"/>
  <c r="AS436" i="3"/>
  <c r="AS536" i="3"/>
  <c r="AS2319" i="3"/>
  <c r="AS2447" i="3"/>
  <c r="AS2495" i="3"/>
  <c r="AS2559" i="3"/>
  <c r="AS2623" i="3"/>
  <c r="AS2687" i="3"/>
  <c r="AS2751" i="3"/>
  <c r="AS2815" i="3"/>
  <c r="AS2831" i="3"/>
  <c r="AS2879" i="3"/>
  <c r="AS2943" i="3"/>
  <c r="AS488" i="3"/>
  <c r="AS1020" i="3"/>
  <c r="AS2088" i="3"/>
  <c r="AS260" i="3"/>
  <c r="AS2052" i="3"/>
  <c r="AS1980" i="3"/>
  <c r="AS1852" i="3"/>
  <c r="AS1724" i="3"/>
  <c r="AS1596" i="3"/>
  <c r="AS1468" i="3"/>
  <c r="AS1340" i="3"/>
  <c r="AS1212" i="3"/>
  <c r="AS1148" i="3"/>
  <c r="AS1270" i="3"/>
  <c r="AS457" i="3"/>
  <c r="AS2659" i="3"/>
  <c r="AS2473" i="3"/>
  <c r="AS417" i="3"/>
  <c r="AS160" i="3"/>
  <c r="AS2469" i="3"/>
  <c r="AS1996" i="3"/>
  <c r="AS1932" i="3"/>
  <c r="AS1868" i="3"/>
  <c r="AS1740" i="3"/>
  <c r="AS1676" i="3"/>
  <c r="AS1548" i="3"/>
  <c r="AS1484" i="3"/>
  <c r="AS1420" i="3"/>
  <c r="AS1356" i="3"/>
  <c r="AS1228" i="3"/>
  <c r="AS2474" i="3"/>
  <c r="AS2602" i="3"/>
  <c r="AS2286" i="3"/>
  <c r="AS2302" i="3"/>
  <c r="AS2318" i="3"/>
  <c r="AS2350" i="3"/>
  <c r="AS2366" i="3"/>
  <c r="AS2382" i="3"/>
  <c r="AS2414" i="3"/>
  <c r="AS2478" i="3"/>
  <c r="AS2502" i="3"/>
  <c r="AS2510" i="3"/>
  <c r="AS2550" i="3"/>
  <c r="AS2638" i="3"/>
  <c r="AS2678" i="3"/>
  <c r="AS2758" i="3"/>
  <c r="AS2766" i="3"/>
  <c r="AS2894" i="3"/>
  <c r="AS2934" i="3"/>
  <c r="AS2239" i="3"/>
  <c r="AS2207" i="3"/>
  <c r="AS2191" i="3"/>
  <c r="AS2111" i="3"/>
  <c r="AS2095" i="3"/>
  <c r="AS2079" i="3"/>
  <c r="AS1999" i="3"/>
  <c r="AS1983" i="3"/>
  <c r="AS1967" i="3"/>
  <c r="AS1951" i="3"/>
  <c r="AS1935" i="3"/>
  <c r="AS1919" i="3"/>
  <c r="AS1887" i="3"/>
  <c r="AS1871" i="3"/>
  <c r="AS1839" i="3"/>
  <c r="AS1823" i="3"/>
  <c r="AS1791" i="3"/>
  <c r="AS1775" i="3"/>
  <c r="AS1743" i="3"/>
  <c r="AS1727" i="3"/>
  <c r="AS1711" i="3"/>
  <c r="AS1695" i="3"/>
  <c r="AS1679" i="3"/>
  <c r="AS1663" i="3"/>
  <c r="AS1631" i="3"/>
  <c r="AS1615" i="3"/>
  <c r="AS1583" i="3"/>
  <c r="AS1567" i="3"/>
  <c r="AS1535" i="3"/>
  <c r="AS1519" i="3"/>
  <c r="AS1487" i="3"/>
  <c r="AS1471" i="3"/>
  <c r="AS1455" i="3"/>
  <c r="AS1439" i="3"/>
  <c r="AS1407" i="3"/>
  <c r="AS1391" i="3"/>
  <c r="AS1375" i="3"/>
  <c r="AS1343" i="3"/>
  <c r="AS1327" i="3"/>
  <c r="AS1311" i="3"/>
  <c r="AS1279" i="3"/>
  <c r="AS1263" i="3"/>
  <c r="AS1247" i="3"/>
  <c r="AS1215" i="3"/>
  <c r="AS1167" i="3"/>
  <c r="AS1119" i="3"/>
  <c r="AS1087" i="3"/>
  <c r="AS2658" i="3"/>
  <c r="AS2221" i="3"/>
  <c r="AS2157" i="3"/>
  <c r="AS2029" i="3"/>
  <c r="AS1941" i="3"/>
  <c r="AS1885" i="3"/>
  <c r="AS1877" i="3"/>
  <c r="AS1821" i="3"/>
  <c r="AS1813" i="3"/>
  <c r="AS1757" i="3"/>
  <c r="AS1693" i="3"/>
  <c r="AS1629" i="3"/>
  <c r="AS1621" i="3"/>
  <c r="AS1565" i="3"/>
  <c r="AS1501" i="3"/>
  <c r="AS1461" i="3"/>
  <c r="AS1301" i="3"/>
  <c r="AS1221" i="3"/>
  <c r="AS1213" i="3"/>
  <c r="AS2267" i="3"/>
  <c r="AS2251" i="3"/>
  <c r="AS2235" i="3"/>
  <c r="AS2219" i="3"/>
  <c r="AS2203" i="3"/>
  <c r="AS2187" i="3"/>
  <c r="AS2171" i="3"/>
  <c r="AS2155" i="3"/>
  <c r="AS2139" i="3"/>
  <c r="AS2123" i="3"/>
  <c r="AS2107" i="3"/>
  <c r="AS2059" i="3"/>
  <c r="AS1699" i="3"/>
  <c r="AS1187" i="3"/>
  <c r="AS2217" i="3"/>
  <c r="AS2153" i="3"/>
  <c r="AS2089" i="3"/>
  <c r="AS1961" i="3"/>
  <c r="AS1897" i="3"/>
  <c r="AS1769" i="3"/>
  <c r="AS1729" i="3"/>
  <c r="AS1705" i="3"/>
  <c r="AS1641" i="3"/>
  <c r="AS1545" i="3"/>
  <c r="AS1513" i="3"/>
  <c r="AS1425" i="3"/>
  <c r="AS1393" i="3"/>
  <c r="AS1385" i="3"/>
  <c r="AS1313" i="3"/>
  <c r="AS1257" i="3"/>
  <c r="AS1185" i="3"/>
  <c r="AS1177" i="3"/>
  <c r="AS1129" i="3"/>
  <c r="AS990" i="3"/>
  <c r="AS926" i="3"/>
  <c r="AS862" i="3"/>
  <c r="AS798" i="3"/>
  <c r="AS734" i="3"/>
  <c r="AS670" i="3"/>
  <c r="AS606" i="3"/>
  <c r="AS542" i="3"/>
  <c r="AS2010" i="3"/>
  <c r="AS1954" i="3"/>
  <c r="AS1946" i="3"/>
  <c r="AS1914" i="3"/>
  <c r="AS1882" i="3"/>
  <c r="AS1786" i="3"/>
  <c r="AS1754" i="3"/>
  <c r="AS1626" i="3"/>
  <c r="AS1594" i="3"/>
  <c r="AS1085" i="3"/>
  <c r="AS1070" i="3"/>
  <c r="AS974" i="3"/>
  <c r="AS590" i="3"/>
  <c r="AS305" i="3"/>
  <c r="AS2110" i="3"/>
  <c r="AS2094" i="3"/>
  <c r="AS2030" i="3"/>
  <c r="AS1990" i="3"/>
  <c r="AS1870" i="3"/>
  <c r="AS1862" i="3"/>
  <c r="AS1798" i="3"/>
  <c r="AS1742" i="3"/>
  <c r="AS1734" i="3"/>
  <c r="AS1614" i="3"/>
  <c r="AS1606" i="3"/>
  <c r="AS1042" i="3"/>
  <c r="AS978" i="3"/>
  <c r="AS882" i="3"/>
  <c r="AS786" i="3"/>
  <c r="AS626" i="3"/>
  <c r="AS530" i="3"/>
  <c r="AS1530" i="3"/>
  <c r="AS1434" i="3"/>
  <c r="AS1370" i="3"/>
  <c r="AS1306" i="3"/>
  <c r="AS1242" i="3"/>
  <c r="AS1210" i="3"/>
  <c r="AS1178" i="3"/>
  <c r="AS1138" i="3"/>
  <c r="AS1130" i="3"/>
  <c r="AS1114" i="3"/>
  <c r="AS1090" i="3"/>
  <c r="AS1082" i="3"/>
  <c r="AS471" i="3"/>
  <c r="AS439" i="3"/>
  <c r="AS407" i="3"/>
  <c r="AS1026" i="3"/>
  <c r="AS770" i="3"/>
  <c r="AS738" i="3"/>
  <c r="AS514" i="3"/>
  <c r="AS482" i="3"/>
  <c r="AS1542" i="3"/>
  <c r="AS1494" i="3"/>
  <c r="AS1486" i="3"/>
  <c r="AS1478" i="3"/>
  <c r="AS1398" i="3"/>
  <c r="AS1390" i="3"/>
  <c r="AS1382" i="3"/>
  <c r="AS1342" i="3"/>
  <c r="AS1286" i="3"/>
  <c r="AS1262" i="3"/>
  <c r="AS1214" i="3"/>
  <c r="AS1150" i="3"/>
  <c r="AS1134" i="3"/>
  <c r="AS1086" i="3"/>
  <c r="AS1018" i="3"/>
  <c r="AS698" i="3"/>
  <c r="AS634" i="3"/>
  <c r="AS455" i="3"/>
  <c r="AS423" i="3"/>
  <c r="AS319" i="3"/>
  <c r="AS255" i="3"/>
  <c r="AS223" i="3"/>
  <c r="AS191" i="3"/>
  <c r="AS999" i="3"/>
  <c r="AS983" i="3"/>
  <c r="AS967" i="3"/>
  <c r="AS935" i="3"/>
  <c r="AS919" i="3"/>
  <c r="AS887" i="3"/>
  <c r="AS871" i="3"/>
  <c r="AS839" i="3"/>
  <c r="AS823" i="3"/>
  <c r="AS791" i="3"/>
  <c r="AS775" i="3"/>
  <c r="AS743" i="3"/>
  <c r="AS727" i="3"/>
  <c r="AS695" i="3"/>
  <c r="AS679" i="3"/>
  <c r="AS647" i="3"/>
  <c r="AS631" i="3"/>
  <c r="AS599" i="3"/>
  <c r="AS583" i="3"/>
  <c r="AS551" i="3"/>
  <c r="AS535" i="3"/>
  <c r="AS503" i="3"/>
  <c r="AS487" i="3"/>
  <c r="AS957" i="3"/>
  <c r="AS941" i="3"/>
  <c r="AS909" i="3"/>
  <c r="AS733" i="3"/>
  <c r="AS653" i="3"/>
  <c r="AS469" i="3"/>
  <c r="AS367" i="3"/>
  <c r="AS955" i="3"/>
  <c r="AS939" i="3"/>
  <c r="AS843" i="3"/>
  <c r="AS795" i="3"/>
  <c r="AS699" i="3"/>
  <c r="AS603" i="3"/>
  <c r="AS555" i="3"/>
  <c r="AS1057" i="3"/>
  <c r="AS993" i="3"/>
  <c r="AS929" i="3"/>
  <c r="AS905" i="3"/>
  <c r="AS865" i="3"/>
  <c r="AS857" i="3"/>
  <c r="AS801" i="3"/>
  <c r="AS777" i="3"/>
  <c r="AS761" i="3"/>
  <c r="AS673" i="3"/>
  <c r="AS649" i="3"/>
  <c r="AS609" i="3"/>
  <c r="AS521" i="3"/>
  <c r="AS505" i="3"/>
  <c r="AS481" i="3"/>
  <c r="AS285" i="3"/>
  <c r="AS253" i="3"/>
  <c r="AS466" i="3"/>
  <c r="AS394" i="3"/>
  <c r="AS370" i="3"/>
  <c r="AS306" i="3"/>
  <c r="AS242" i="3"/>
  <c r="AS226" i="3"/>
  <c r="AS347" i="3"/>
  <c r="AS315" i="3"/>
  <c r="AS251" i="3"/>
  <c r="AS219" i="3"/>
  <c r="AS187" i="3"/>
  <c r="AS159" i="3"/>
  <c r="AS127" i="3"/>
  <c r="AS507" i="3"/>
  <c r="AS397" i="3"/>
  <c r="AS365" i="3"/>
  <c r="AS333" i="3"/>
  <c r="AS269" i="3"/>
  <c r="AS237" i="3"/>
  <c r="AS205" i="3"/>
  <c r="AS478" i="3"/>
  <c r="AS414" i="3"/>
  <c r="AS398" i="3"/>
  <c r="AS334" i="3"/>
  <c r="AS270" i="3"/>
  <c r="AS206" i="3"/>
  <c r="AS141" i="3"/>
  <c r="AS85" i="3"/>
  <c r="AS178" i="3"/>
  <c r="AS170" i="3"/>
  <c r="AS114" i="3"/>
  <c r="AS395" i="3"/>
  <c r="AS267" i="3"/>
  <c r="AS155" i="3"/>
  <c r="AS142" i="3"/>
  <c r="Y2158" i="3"/>
  <c r="Y2820" i="3"/>
  <c r="Y1694" i="3"/>
  <c r="F10" i="3"/>
  <c r="AA2" i="2"/>
  <c r="K15" i="1" l="1"/>
  <c r="L14" i="1"/>
  <c r="B3004" i="3"/>
  <c r="AQ9" i="3"/>
  <c r="AR9" i="3" s="1"/>
  <c r="F11" i="3"/>
  <c r="C11" i="3"/>
  <c r="E11" i="3"/>
  <c r="D11" i="3"/>
  <c r="B10" i="3"/>
  <c r="AR1880" i="3"/>
  <c r="AS1880" i="3" s="1"/>
  <c r="Y1880" i="3" s="1"/>
  <c r="AR427" i="3"/>
  <c r="AS427" i="3" s="1"/>
  <c r="Y427" i="3" s="1"/>
  <c r="AR1456" i="3"/>
  <c r="AS1456" i="3" s="1"/>
  <c r="Y1456" i="3" s="1"/>
  <c r="AR1065" i="3"/>
  <c r="AS1065" i="3" s="1"/>
  <c r="Y1065" i="3" s="1"/>
  <c r="AR2916" i="3"/>
  <c r="AS2916" i="3" s="1"/>
  <c r="Y2916" i="3" s="1"/>
  <c r="AR1643" i="3"/>
  <c r="AS1643" i="3" s="1"/>
  <c r="Y1643" i="3" s="1"/>
  <c r="AR1741" i="3"/>
  <c r="AS1741" i="3" s="1"/>
  <c r="Y1741" i="3" s="1"/>
  <c r="AR553" i="3"/>
  <c r="AS553" i="3" s="1"/>
  <c r="Y553" i="3" s="1"/>
  <c r="AR2620" i="3"/>
  <c r="AS2620" i="3" s="1"/>
  <c r="Y2620" i="3" s="1"/>
  <c r="AR2492" i="3"/>
  <c r="AS2492" i="3" s="1"/>
  <c r="Y2492" i="3" s="1"/>
  <c r="AR2136" i="3"/>
  <c r="AS2136" i="3" s="1"/>
  <c r="Y2136" i="3" s="1"/>
  <c r="AR1131" i="3"/>
  <c r="AS1131" i="3" s="1"/>
  <c r="Y1131" i="3" s="1"/>
  <c r="AR891" i="3"/>
  <c r="AS891" i="3" s="1"/>
  <c r="Y891" i="3" s="1"/>
  <c r="AR299" i="3"/>
  <c r="AS299" i="3" s="1"/>
  <c r="Y299" i="3" s="1"/>
  <c r="AR962" i="3"/>
  <c r="AS962" i="3" s="1"/>
  <c r="Y962" i="3" s="1"/>
  <c r="AR913" i="3"/>
  <c r="AS913" i="3" s="1"/>
  <c r="Y913" i="3" s="1"/>
  <c r="AR2253" i="3"/>
  <c r="AS2253" i="3" s="1"/>
  <c r="Y2253" i="3" s="1"/>
  <c r="AR2516" i="3"/>
  <c r="AS2516" i="3" s="1"/>
  <c r="Y2516" i="3" s="1"/>
  <c r="AR756" i="3"/>
  <c r="AS756" i="3" s="1"/>
  <c r="Y756" i="3" s="1"/>
  <c r="AR327" i="3"/>
  <c r="AS327" i="3" s="1"/>
  <c r="Y327" i="3" s="1"/>
  <c r="AR1531" i="3"/>
  <c r="AS1531" i="3" s="1"/>
  <c r="Y1531" i="3" s="1"/>
  <c r="AR1001" i="3"/>
  <c r="AS1001" i="3" s="1"/>
  <c r="Y1001" i="3" s="1"/>
  <c r="AR461" i="3"/>
  <c r="AS461" i="3" s="1"/>
  <c r="Y461" i="3" s="1"/>
  <c r="AR545" i="3"/>
  <c r="AS545" i="3" s="1"/>
  <c r="Y545" i="3" s="1"/>
  <c r="AR2836" i="3"/>
  <c r="AS2836" i="3" s="1"/>
  <c r="Y2836" i="3" s="1"/>
  <c r="AR1998" i="3"/>
  <c r="AS1998" i="3" s="1"/>
  <c r="Y1998" i="3" s="1"/>
  <c r="AR1470" i="3"/>
  <c r="AS1470" i="3" s="1"/>
  <c r="Y1470" i="3" s="1"/>
  <c r="AR2270" i="3"/>
  <c r="AS2270" i="3" s="1"/>
  <c r="Y2270" i="3" s="1"/>
  <c r="AR2190" i="3"/>
  <c r="AS2190" i="3" s="1"/>
  <c r="Y2190" i="3" s="1"/>
  <c r="AR2061" i="3"/>
  <c r="AS2061" i="3" s="1"/>
  <c r="Y2061" i="3" s="1"/>
  <c r="AR1613" i="3"/>
  <c r="AS1613" i="3" s="1"/>
  <c r="Y1613" i="3" s="1"/>
  <c r="AR1728" i="3"/>
  <c r="AS1728" i="3" s="1"/>
  <c r="Y1728" i="3" s="1"/>
  <c r="AR1691" i="3"/>
  <c r="AS1691" i="3" s="1"/>
  <c r="Y1691" i="3" s="1"/>
  <c r="AR2396" i="3"/>
  <c r="AS2396" i="3" s="1"/>
  <c r="Y2396" i="3" s="1"/>
  <c r="AR994" i="3"/>
  <c r="AS994" i="3" s="1"/>
  <c r="Y994" i="3" s="1"/>
  <c r="AR2580" i="3"/>
  <c r="AS2580" i="3" s="1"/>
  <c r="Y2580" i="3" s="1"/>
  <c r="AR1595" i="3"/>
  <c r="AS1595" i="3" s="1"/>
  <c r="Y1595" i="3" s="1"/>
  <c r="AR1598" i="3"/>
  <c r="AS1598" i="3" s="1"/>
  <c r="Y1598" i="3" s="1"/>
  <c r="AR2379" i="3"/>
  <c r="AS2379" i="3" s="1"/>
  <c r="Y2379" i="3" s="1"/>
  <c r="AR1920" i="3"/>
  <c r="AS1920" i="3" s="1"/>
  <c r="Y1920" i="3" s="1"/>
  <c r="AR2588" i="3"/>
  <c r="AS2588" i="3" s="1"/>
  <c r="Y2588" i="3" s="1"/>
  <c r="AR2460" i="3"/>
  <c r="AS2460" i="3" s="1"/>
  <c r="Y2460" i="3" s="1"/>
  <c r="AR2072" i="3"/>
  <c r="AS2072" i="3" s="1"/>
  <c r="Y2072" i="3" s="1"/>
  <c r="AR1067" i="3"/>
  <c r="AS1067" i="3" s="1"/>
  <c r="Y1067" i="3" s="1"/>
  <c r="AR811" i="3"/>
  <c r="AS811" i="3" s="1"/>
  <c r="Y811" i="3" s="1"/>
  <c r="AR235" i="3"/>
  <c r="AS235" i="3" s="1"/>
  <c r="Y235" i="3" s="1"/>
  <c r="AR610" i="3"/>
  <c r="AS610" i="3" s="1"/>
  <c r="Y610" i="3" s="1"/>
  <c r="AR2200" i="3"/>
  <c r="AS2200" i="3" s="1"/>
  <c r="Y2200" i="3" s="1"/>
  <c r="AR2189" i="3"/>
  <c r="AS2189" i="3" s="1"/>
  <c r="Y2189" i="3" s="1"/>
  <c r="AR1840" i="3"/>
  <c r="AS1840" i="3" s="1"/>
  <c r="Y1840" i="3" s="1"/>
  <c r="AR660" i="3"/>
  <c r="AS660" i="3" s="1"/>
  <c r="Y660" i="3" s="1"/>
  <c r="AR1915" i="3"/>
  <c r="AS1915" i="3" s="1"/>
  <c r="Y1915" i="3" s="1"/>
  <c r="AR1467" i="3"/>
  <c r="AS1467" i="3" s="1"/>
  <c r="Y1467" i="3" s="1"/>
  <c r="AR937" i="3"/>
  <c r="AS937" i="3" s="1"/>
  <c r="Y937" i="3" s="1"/>
  <c r="AR465" i="3"/>
  <c r="AS465" i="3" s="1"/>
  <c r="Y465" i="3" s="1"/>
  <c r="AR2756" i="3"/>
  <c r="AS2756" i="3" s="1"/>
  <c r="Y2756" i="3" s="1"/>
  <c r="AR1854" i="3"/>
  <c r="AS1854" i="3" s="1"/>
  <c r="Y1854" i="3" s="1"/>
  <c r="AR1088" i="3"/>
  <c r="AS1088" i="3" s="1"/>
  <c r="Y1088" i="3" s="1"/>
  <c r="AR2254" i="3"/>
  <c r="AS2254" i="3" s="1"/>
  <c r="Y2254" i="3" s="1"/>
  <c r="AR2174" i="3"/>
  <c r="AS2174" i="3" s="1"/>
  <c r="Y2174" i="3" s="1"/>
  <c r="AR2045" i="3"/>
  <c r="AS2045" i="3" s="1"/>
  <c r="Y2045" i="3" s="1"/>
  <c r="AR1389" i="3"/>
  <c r="AS1389" i="3" s="1"/>
  <c r="Y1389" i="3" s="1"/>
  <c r="AR1536" i="3"/>
  <c r="AS1536" i="3" s="1"/>
  <c r="Y1536" i="3" s="1"/>
  <c r="AR1627" i="3"/>
  <c r="AS1627" i="3" s="1"/>
  <c r="Y1627" i="3" s="1"/>
  <c r="AR2524" i="3"/>
  <c r="AS2524" i="3" s="1"/>
  <c r="Y2524" i="3" s="1"/>
  <c r="AR907" i="3"/>
  <c r="AS907" i="3" s="1"/>
  <c r="Y907" i="3" s="1"/>
  <c r="AR391" i="3"/>
  <c r="AS391" i="3" s="1"/>
  <c r="Y391" i="3" s="1"/>
  <c r="AR809" i="3"/>
  <c r="AS809" i="3" s="1"/>
  <c r="Y809" i="3" s="1"/>
  <c r="AR2126" i="3"/>
  <c r="AS2126" i="3" s="1"/>
  <c r="Y2126" i="3" s="1"/>
  <c r="AR2206" i="3"/>
  <c r="AS2206" i="3" s="1"/>
  <c r="Y2206" i="3" s="1"/>
  <c r="AR1883" i="3"/>
  <c r="AS1883" i="3" s="1"/>
  <c r="Y1883" i="3" s="1"/>
  <c r="AR2556" i="3"/>
  <c r="AS2556" i="3" s="1"/>
  <c r="Y2556" i="3" s="1"/>
  <c r="AR2428" i="3"/>
  <c r="AS2428" i="3" s="1"/>
  <c r="Y2428" i="3" s="1"/>
  <c r="AR2008" i="3"/>
  <c r="AS2008" i="3" s="1"/>
  <c r="Y2008" i="3" s="1"/>
  <c r="AR1035" i="3"/>
  <c r="AS1035" i="3" s="1"/>
  <c r="Y1035" i="3" s="1"/>
  <c r="AR731" i="3"/>
  <c r="AS731" i="3" s="1"/>
  <c r="Y731" i="3" s="1"/>
  <c r="AR203" i="3"/>
  <c r="AS203" i="3" s="1"/>
  <c r="Y203" i="3" s="1"/>
  <c r="AR144" i="3"/>
  <c r="AS144" i="3" s="1"/>
  <c r="Y144" i="3" s="1"/>
  <c r="AR641" i="3"/>
  <c r="AS641" i="3" s="1"/>
  <c r="Y641" i="3" s="1"/>
  <c r="AR2644" i="3"/>
  <c r="AS2644" i="3" s="1"/>
  <c r="Y2644" i="3" s="1"/>
  <c r="AR1616" i="3"/>
  <c r="AS1616" i="3" s="1"/>
  <c r="Y1616" i="3" s="1"/>
  <c r="AR628" i="3"/>
  <c r="AS628" i="3" s="1"/>
  <c r="Y628" i="3" s="1"/>
  <c r="AR1787" i="3"/>
  <c r="AS1787" i="3" s="1"/>
  <c r="Y1787" i="3" s="1"/>
  <c r="AR1403" i="3"/>
  <c r="AS1403" i="3" s="1"/>
  <c r="Y1403" i="3" s="1"/>
  <c r="AR873" i="3"/>
  <c r="AS873" i="3" s="1"/>
  <c r="Y873" i="3" s="1"/>
  <c r="AR123" i="3"/>
  <c r="AS123" i="3" s="1"/>
  <c r="Y123" i="3" s="1"/>
  <c r="AR2316" i="3"/>
  <c r="AS2316" i="3" s="1"/>
  <c r="Y2316" i="3" s="1"/>
  <c r="AR1726" i="3"/>
  <c r="AS1726" i="3" s="1"/>
  <c r="Y1726" i="3" s="1"/>
  <c r="AR1835" i="3"/>
  <c r="AS1835" i="3" s="1"/>
  <c r="Y1835" i="3" s="1"/>
  <c r="AR2222" i="3"/>
  <c r="AS2222" i="3" s="1"/>
  <c r="Y2222" i="3" s="1"/>
  <c r="AR2660" i="3"/>
  <c r="AS2660" i="3" s="1"/>
  <c r="Y2660" i="3" s="1"/>
  <c r="AR1933" i="3"/>
  <c r="AS1933" i="3" s="1"/>
  <c r="Y1933" i="3" s="1"/>
  <c r="AR2256" i="3"/>
  <c r="AS2256" i="3" s="1"/>
  <c r="Y2256" i="3" s="1"/>
  <c r="AR1195" i="3"/>
  <c r="AS1195" i="3" s="1"/>
  <c r="Y1195" i="3" s="1"/>
  <c r="AR1307" i="3"/>
  <c r="AS1307" i="3" s="1"/>
  <c r="Y1307" i="3" s="1"/>
  <c r="AS817" i="3"/>
  <c r="Y817" i="3" s="1"/>
  <c r="AS827" i="3"/>
  <c r="Y827" i="3" s="1"/>
  <c r="AS425" i="3"/>
  <c r="Y425" i="3" s="1"/>
  <c r="AS1107" i="3"/>
  <c r="Y1107" i="3" s="1"/>
  <c r="AS998" i="3"/>
  <c r="Y998" i="3" s="1"/>
  <c r="AS2265" i="3"/>
  <c r="Y2265" i="3" s="1"/>
  <c r="AS176" i="3"/>
  <c r="Y176" i="3" s="1"/>
  <c r="AS2740" i="3"/>
  <c r="Y2740" i="3" s="1"/>
  <c r="AS2484" i="3"/>
  <c r="Y2484" i="3" s="1"/>
  <c r="AS2813" i="3"/>
  <c r="Y2813" i="3" s="1"/>
  <c r="AS848" i="3"/>
  <c r="Y848" i="3" s="1"/>
  <c r="AS2795" i="3"/>
  <c r="Y2795" i="3" s="1"/>
  <c r="AS2667" i="3"/>
  <c r="Y2667" i="3" s="1"/>
  <c r="AS2539" i="3"/>
  <c r="Y2539" i="3" s="1"/>
  <c r="AS520" i="3"/>
  <c r="Y520" i="3" s="1"/>
  <c r="AS2793" i="3"/>
  <c r="Y2793" i="3" s="1"/>
  <c r="AS2409" i="3"/>
  <c r="Y2409" i="3" s="1"/>
  <c r="AS1331" i="3"/>
  <c r="Y1331" i="3" s="1"/>
  <c r="AS1971" i="3"/>
  <c r="Y1971" i="3" s="1"/>
  <c r="AS2099" i="3"/>
  <c r="Y2099" i="3" s="1"/>
  <c r="AS2179" i="3"/>
  <c r="Y2179" i="3" s="1"/>
  <c r="AS840" i="3"/>
  <c r="Y840" i="3" s="1"/>
  <c r="AS1795" i="3"/>
  <c r="Y1795" i="3" s="1"/>
  <c r="AS1660" i="3"/>
  <c r="Y1660" i="3" s="1"/>
  <c r="AS2668" i="3"/>
  <c r="Y2668" i="3" s="1"/>
  <c r="AS1568" i="3"/>
  <c r="Y1568" i="3" s="1"/>
  <c r="AS2799" i="3"/>
  <c r="Y2799" i="3" s="1"/>
  <c r="AS812" i="3"/>
  <c r="Y812" i="3" s="1"/>
  <c r="AS1628" i="3"/>
  <c r="Y1628" i="3" s="1"/>
  <c r="AS1956" i="3"/>
  <c r="Y1956" i="3" s="1"/>
  <c r="AS2140" i="3"/>
  <c r="Y2140" i="3" s="1"/>
  <c r="AS588" i="3"/>
  <c r="Y588" i="3" s="1"/>
  <c r="AS204" i="3"/>
  <c r="Y204" i="3" s="1"/>
  <c r="AS1168" i="3"/>
  <c r="Y1168" i="3" s="1"/>
  <c r="AS1744" i="3"/>
  <c r="Y1744" i="3" s="1"/>
  <c r="AS2000" i="3"/>
  <c r="Y2000" i="3" s="1"/>
  <c r="AS540" i="3"/>
  <c r="Y540" i="3" s="1"/>
  <c r="AS2420" i="3"/>
  <c r="Y2420" i="3" s="1"/>
  <c r="AS2016" i="3"/>
  <c r="Y2016" i="3" s="1"/>
  <c r="AS164" i="3"/>
  <c r="Y164" i="3" s="1"/>
  <c r="AS232" i="3"/>
  <c r="Y232" i="3" s="1"/>
  <c r="AS360" i="3"/>
  <c r="Y360" i="3" s="1"/>
  <c r="AS2861" i="3"/>
  <c r="Y2861" i="3" s="1"/>
  <c r="AS2733" i="3"/>
  <c r="Y2733" i="3" s="1"/>
  <c r="AS2669" i="3"/>
  <c r="Y2669" i="3" s="1"/>
  <c r="AS2605" i="3"/>
  <c r="Y2605" i="3" s="1"/>
  <c r="AS2892" i="3"/>
  <c r="Y2892" i="3" s="1"/>
  <c r="AS720" i="3"/>
  <c r="Y720" i="3" s="1"/>
  <c r="AS2843" i="3"/>
  <c r="Y2843" i="3" s="1"/>
  <c r="AS2587" i="3"/>
  <c r="Y2587" i="3" s="1"/>
  <c r="AS688" i="3"/>
  <c r="Y688" i="3" s="1"/>
  <c r="AS2873" i="3"/>
  <c r="Y2873" i="3" s="1"/>
  <c r="AS2833" i="3"/>
  <c r="Y2833" i="3" s="1"/>
  <c r="AS2529" i="3"/>
  <c r="Y2529" i="3" s="1"/>
  <c r="AS676" i="3"/>
  <c r="Y676" i="3" s="1"/>
  <c r="AS2880" i="3"/>
  <c r="Y2880" i="3" s="1"/>
  <c r="AS2752" i="3"/>
  <c r="Y2752" i="3" s="1"/>
  <c r="AS2624" i="3"/>
  <c r="Y2624" i="3" s="1"/>
  <c r="AS2496" i="3"/>
  <c r="Y2496" i="3" s="1"/>
  <c r="AS2368" i="3"/>
  <c r="Y2368" i="3" s="1"/>
  <c r="AS1907" i="3"/>
  <c r="Y1907" i="3" s="1"/>
  <c r="AS2306" i="3"/>
  <c r="Y2306" i="3" s="1"/>
  <c r="AS2857" i="3"/>
  <c r="Y2857" i="3" s="1"/>
  <c r="AS2345" i="3"/>
  <c r="Y2345" i="3" s="1"/>
  <c r="AS2627" i="3"/>
  <c r="Y2627" i="3" s="1"/>
  <c r="AS2499" i="3"/>
  <c r="Y2499" i="3" s="1"/>
  <c r="AS2371" i="3"/>
  <c r="Y2371" i="3" s="1"/>
  <c r="AS2374" i="3"/>
  <c r="Y2374" i="3" s="1"/>
  <c r="AS222" i="3"/>
  <c r="Y222" i="3" s="1"/>
  <c r="AS1276" i="3"/>
  <c r="Y1276" i="3" s="1"/>
  <c r="AS2613" i="3"/>
  <c r="Y2613" i="3" s="1"/>
  <c r="AS380" i="3"/>
  <c r="Y380" i="3" s="1"/>
  <c r="AS2707" i="3"/>
  <c r="Y2707" i="3" s="1"/>
  <c r="AS2579" i="3"/>
  <c r="Y2579" i="3" s="1"/>
  <c r="AS2323" i="3"/>
  <c r="Y2323" i="3" s="1"/>
  <c r="AS2591" i="3"/>
  <c r="Y2591" i="3" s="1"/>
  <c r="AS2271" i="3"/>
  <c r="Y2271" i="3" s="1"/>
  <c r="AS500" i="3"/>
  <c r="Y500" i="3" s="1"/>
  <c r="AS2500" i="3"/>
  <c r="Y2500" i="3" s="1"/>
  <c r="AS1892" i="3"/>
  <c r="Y1892" i="3" s="1"/>
  <c r="AS120" i="3"/>
  <c r="Y120" i="3" s="1"/>
  <c r="AS1648" i="3"/>
  <c r="Y1648" i="3" s="1"/>
  <c r="AS2080" i="3"/>
  <c r="Y2080" i="3" s="1"/>
  <c r="AS252" i="3"/>
  <c r="Y252" i="3" s="1"/>
  <c r="AS180" i="3"/>
  <c r="Y180" i="3" s="1"/>
  <c r="AS2972" i="3"/>
  <c r="Y2972" i="3" s="1"/>
  <c r="AS2340" i="3"/>
  <c r="Y2340" i="3" s="1"/>
  <c r="AS2955" i="3"/>
  <c r="Y2955" i="3" s="1"/>
  <c r="AS2763" i="3"/>
  <c r="Y2763" i="3" s="1"/>
  <c r="AS2825" i="3"/>
  <c r="Y2825" i="3" s="1"/>
  <c r="AS2777" i="3"/>
  <c r="Y2777" i="3" s="1"/>
  <c r="AS2521" i="3"/>
  <c r="Y2521" i="3" s="1"/>
  <c r="AS1653" i="3"/>
  <c r="Y1653" i="3" s="1"/>
  <c r="AS211" i="3"/>
  <c r="Y211" i="3" s="1"/>
  <c r="AS737" i="3"/>
  <c r="Y737" i="3" s="1"/>
  <c r="AS841" i="3"/>
  <c r="Y841" i="3" s="1"/>
  <c r="AS961" i="3"/>
  <c r="Y961" i="3" s="1"/>
  <c r="AS931" i="3"/>
  <c r="Y931" i="3" s="1"/>
  <c r="AS1071" i="3"/>
  <c r="Y1071" i="3" s="1"/>
  <c r="AS1515" i="3"/>
  <c r="Y1515" i="3" s="1"/>
  <c r="AS1965" i="3"/>
  <c r="Y1965" i="3" s="1"/>
  <c r="AS2083" i="3"/>
  <c r="Y2083" i="3" s="1"/>
  <c r="Y414" i="3"/>
  <c r="Y373" i="3"/>
  <c r="Y549" i="3"/>
  <c r="Y645" i="3"/>
  <c r="Y433" i="3"/>
  <c r="Y814" i="3"/>
  <c r="Y1594" i="3"/>
  <c r="Y702" i="3"/>
  <c r="Y614" i="3"/>
  <c r="Y2471" i="3"/>
  <c r="Y1164" i="3"/>
  <c r="Y2661" i="3"/>
  <c r="Y2553" i="3"/>
  <c r="Y2691" i="3"/>
  <c r="Y2307" i="3"/>
  <c r="Y2342" i="3"/>
  <c r="Y2803" i="3"/>
  <c r="Y1084" i="3"/>
  <c r="Y2515" i="3"/>
  <c r="Y744" i="3"/>
  <c r="Y2495" i="3"/>
  <c r="Y492" i="3"/>
  <c r="Y1004" i="3"/>
  <c r="Y300" i="3"/>
  <c r="Y1876" i="3"/>
  <c r="Y780" i="3"/>
  <c r="Y396" i="3"/>
  <c r="Y460" i="3"/>
  <c r="Y1104" i="3"/>
  <c r="Y2096" i="3"/>
  <c r="Y732" i="3"/>
  <c r="Y256" i="3"/>
  <c r="Y352" i="3"/>
  <c r="Y2429" i="3"/>
  <c r="Y2908" i="3"/>
  <c r="Y2652" i="3"/>
  <c r="Y2731" i="3"/>
  <c r="Y2331" i="3"/>
  <c r="Y303" i="3"/>
  <c r="Y2881" i="3"/>
  <c r="Y2625" i="3"/>
  <c r="Y2369" i="3"/>
  <c r="Y772" i="3"/>
  <c r="Y2984" i="3"/>
  <c r="Y2888" i="3"/>
  <c r="Y2792" i="3"/>
  <c r="Y2696" i="3"/>
  <c r="Y2600" i="3"/>
  <c r="Y2504" i="3"/>
  <c r="Y2408" i="3"/>
  <c r="Y2312" i="3"/>
  <c r="Y1811" i="3"/>
  <c r="Y2019" i="3"/>
  <c r="Y785" i="3"/>
  <c r="Y787" i="3"/>
  <c r="Y735" i="3"/>
  <c r="Y927" i="3"/>
  <c r="Y890" i="3"/>
  <c r="Y1286" i="3"/>
  <c r="Y1526" i="3"/>
  <c r="Y626" i="3"/>
  <c r="Y1010" i="3"/>
  <c r="Y1702" i="3"/>
  <c r="Y846" i="3"/>
  <c r="Y662" i="3"/>
  <c r="Y1602" i="3"/>
  <c r="Y1769" i="3"/>
  <c r="Y1897" i="3"/>
  <c r="Y1267" i="3"/>
  <c r="Y1387" i="3"/>
  <c r="Y1611" i="3"/>
  <c r="Y1891" i="3"/>
  <c r="Y1461" i="3"/>
  <c r="Y1685" i="3"/>
  <c r="Y1797" i="3"/>
  <c r="Y1909" i="3"/>
  <c r="Y2946" i="3"/>
  <c r="Y2786" i="3"/>
  <c r="Y1503" i="3"/>
  <c r="Y2015" i="3"/>
  <c r="Y2718" i="3"/>
  <c r="Y2526" i="3"/>
  <c r="Y2474" i="3"/>
  <c r="Y2410" i="3"/>
  <c r="Y2346" i="3"/>
  <c r="Y2967" i="3"/>
  <c r="Y2583" i="3"/>
  <c r="Y1740" i="3"/>
  <c r="Y2145" i="3"/>
  <c r="Y2885" i="3"/>
  <c r="Y2501" i="3"/>
  <c r="Y2915" i="3"/>
  <c r="Y289" i="3"/>
  <c r="Y2513" i="3"/>
  <c r="Y2385" i="3"/>
  <c r="Y257" i="3"/>
  <c r="Y2659" i="3"/>
  <c r="Y2531" i="3"/>
  <c r="Y2403" i="3"/>
  <c r="Y2275" i="3"/>
  <c r="Y2899" i="3"/>
  <c r="Y366" i="3"/>
  <c r="Y441" i="3"/>
  <c r="Y790" i="3"/>
  <c r="Y1334" i="3"/>
  <c r="Y1092" i="3"/>
  <c r="Y1220" i="3"/>
  <c r="Y1348" i="3"/>
  <c r="Y2228" i="3"/>
  <c r="Y2773" i="3"/>
  <c r="Y2517" i="3"/>
  <c r="Y1064" i="3"/>
  <c r="Y552" i="3"/>
  <c r="Y188" i="3"/>
  <c r="Y2412" i="3"/>
  <c r="Y2739" i="3"/>
  <c r="Y2611" i="3"/>
  <c r="Y2483" i="3"/>
  <c r="Y2355" i="3"/>
  <c r="Y1248" i="3"/>
  <c r="Y1824" i="3"/>
  <c r="Y2152" i="3"/>
  <c r="Y764" i="3"/>
  <c r="Y1020" i="3"/>
  <c r="Y616" i="3"/>
  <c r="Y2991" i="3"/>
  <c r="Y2927" i="3"/>
  <c r="Y2735" i="3"/>
  <c r="Y2607" i="3"/>
  <c r="Y2543" i="3"/>
  <c r="Y2415" i="3"/>
  <c r="Y2351" i="3"/>
  <c r="Y2287" i="3"/>
  <c r="Y1268" i="3"/>
  <c r="Y2036" i="3"/>
  <c r="Y2180" i="3"/>
  <c r="Y556" i="3"/>
  <c r="Y664" i="3"/>
  <c r="Y152" i="3"/>
  <c r="Y308" i="3"/>
  <c r="Y436" i="3"/>
  <c r="Y820" i="3"/>
  <c r="Y1076" i="3"/>
  <c r="Y2564" i="3"/>
  <c r="Y1116" i="3"/>
  <c r="Y1188" i="3"/>
  <c r="Y1300" i="3"/>
  <c r="Y1372" i="3"/>
  <c r="Y1444" i="3"/>
  <c r="Y1556" i="3"/>
  <c r="Y1700" i="3"/>
  <c r="Y1812" i="3"/>
  <c r="Y1884" i="3"/>
  <c r="Y2068" i="3"/>
  <c r="Y2212" i="3"/>
  <c r="Y844" i="3"/>
  <c r="Y112" i="3"/>
  <c r="Y276" i="3"/>
  <c r="Y340" i="3"/>
  <c r="Y404" i="3"/>
  <c r="Y468" i="3"/>
  <c r="Y724" i="3"/>
  <c r="Y980" i="3"/>
  <c r="Y1112" i="3"/>
  <c r="Y1232" i="3"/>
  <c r="Y1280" i="3"/>
  <c r="Y1336" i="3"/>
  <c r="Y1392" i="3"/>
  <c r="Y1432" i="3"/>
  <c r="Y1496" i="3"/>
  <c r="Y1560" i="3"/>
  <c r="Y1624" i="3"/>
  <c r="Y1680" i="3"/>
  <c r="Y1808" i="3"/>
  <c r="Y1872" i="3"/>
  <c r="Y1968" i="3"/>
  <c r="Y2104" i="3"/>
  <c r="Y2184" i="3"/>
  <c r="Y796" i="3"/>
  <c r="Y928" i="3"/>
  <c r="Y1888" i="3"/>
  <c r="Y1540" i="3"/>
  <c r="Y1960" i="3"/>
  <c r="Y2932" i="3"/>
  <c r="Y2676" i="3"/>
  <c r="Y1384" i="3"/>
  <c r="Y132" i="3"/>
  <c r="Y200" i="3"/>
  <c r="Y264" i="3"/>
  <c r="Y296" i="3"/>
  <c r="Y328" i="3"/>
  <c r="Y392" i="3"/>
  <c r="Y752" i="3"/>
  <c r="Y2989" i="3"/>
  <c r="Y2925" i="3"/>
  <c r="Y2797" i="3"/>
  <c r="Y2541" i="3"/>
  <c r="Y2477" i="3"/>
  <c r="Y2413" i="3"/>
  <c r="Y2349" i="3"/>
  <c r="Y2285" i="3"/>
  <c r="Y2764" i="3"/>
  <c r="Y2636" i="3"/>
  <c r="Y2508" i="3"/>
  <c r="Y2388" i="3"/>
  <c r="Y2276" i="3"/>
  <c r="Y632" i="3"/>
  <c r="Y2971" i="3"/>
  <c r="Y2907" i="3"/>
  <c r="Y2779" i="3"/>
  <c r="Y2715" i="3"/>
  <c r="Y2651" i="3"/>
  <c r="Y2523" i="3"/>
  <c r="Y2459" i="3"/>
  <c r="Y2395" i="3"/>
  <c r="Y2315" i="3"/>
  <c r="Y904" i="3"/>
  <c r="Y860" i="3"/>
  <c r="Y705" i="3"/>
  <c r="Y600" i="3"/>
  <c r="Y2102" i="3"/>
  <c r="Y3001" i="3"/>
  <c r="Y2961" i="3"/>
  <c r="Y2913" i="3"/>
  <c r="Y2785" i="3"/>
  <c r="Y2745" i="3"/>
  <c r="Y2705" i="3"/>
  <c r="Y2657" i="3"/>
  <c r="Y2617" i="3"/>
  <c r="Y2577" i="3"/>
  <c r="Y2489" i="3"/>
  <c r="Y2449" i="3"/>
  <c r="Y2401" i="3"/>
  <c r="Y2361" i="3"/>
  <c r="Y2321" i="3"/>
  <c r="Y432" i="3"/>
  <c r="Y464" i="3"/>
  <c r="Y548" i="3"/>
  <c r="Y804" i="3"/>
  <c r="Y932" i="3"/>
  <c r="Y1060" i="3"/>
  <c r="Y1093" i="3"/>
  <c r="Y1605" i="3"/>
  <c r="Y1893" i="3"/>
  <c r="Y2976" i="3"/>
  <c r="Y2944" i="3"/>
  <c r="Y2912" i="3"/>
  <c r="Y2848" i="3"/>
  <c r="Y2816" i="3"/>
  <c r="Y2784" i="3"/>
  <c r="Y2720" i="3"/>
  <c r="Y2688" i="3"/>
  <c r="Y2656" i="3"/>
  <c r="Y2592" i="3"/>
  <c r="Y2560" i="3"/>
  <c r="Y2528" i="3"/>
  <c r="Y2464" i="3"/>
  <c r="Y2432" i="3"/>
  <c r="Y2400" i="3"/>
  <c r="Y2336" i="3"/>
  <c r="Y2304" i="3"/>
  <c r="Y2272" i="3"/>
  <c r="Y568" i="3"/>
  <c r="Y2313" i="3"/>
  <c r="Y1040" i="3"/>
  <c r="Y528" i="3"/>
  <c r="Y659" i="3"/>
  <c r="Y1859" i="3"/>
  <c r="Y2035" i="3"/>
  <c r="Y2163" i="3"/>
  <c r="Y182" i="3"/>
  <c r="Y334" i="3"/>
  <c r="Y531" i="3"/>
  <c r="Y379" i="3"/>
  <c r="Y322" i="3"/>
  <c r="Y354" i="3"/>
  <c r="Y426" i="3"/>
  <c r="Y521" i="3"/>
  <c r="Y569" i="3"/>
  <c r="Y633" i="3"/>
  <c r="Y555" i="3"/>
  <c r="Y699" i="3"/>
  <c r="Y779" i="3"/>
  <c r="Y1003" i="3"/>
  <c r="Y207" i="3"/>
  <c r="Y361" i="3"/>
  <c r="Y517" i="3"/>
  <c r="Y535" i="3"/>
  <c r="Y599" i="3"/>
  <c r="Y727" i="3"/>
  <c r="Y359" i="3"/>
  <c r="Y730" i="3"/>
  <c r="Y1094" i="3"/>
  <c r="Y1558" i="3"/>
  <c r="Y642" i="3"/>
  <c r="Y898" i="3"/>
  <c r="Y311" i="3"/>
  <c r="Y874" i="3"/>
  <c r="Y1090" i="3"/>
  <c r="Y1314" i="3"/>
  <c r="Y1378" i="3"/>
  <c r="Y722" i="3"/>
  <c r="Y1606" i="3"/>
  <c r="Y2006" i="3"/>
  <c r="Y1070" i="3"/>
  <c r="Y830" i="3"/>
  <c r="Y273" i="3"/>
  <c r="Y1121" i="3"/>
  <c r="Y1249" i="3"/>
  <c r="Y1793" i="3"/>
  <c r="Y1881" i="3"/>
  <c r="Y1219" i="3"/>
  <c r="Y1291" i="3"/>
  <c r="Y1379" i="3"/>
  <c r="Y1451" i="3"/>
  <c r="Y1699" i="3"/>
  <c r="Y1779" i="3"/>
  <c r="Y1931" i="3"/>
  <c r="Y2059" i="3"/>
  <c r="Y2123" i="3"/>
  <c r="Y2251" i="3"/>
  <c r="Y1261" i="3"/>
  <c r="Y1341" i="3"/>
  <c r="Y1485" i="3"/>
  <c r="Y1525" i="3"/>
  <c r="Y1789" i="3"/>
  <c r="Y2261" i="3"/>
  <c r="Y2890" i="3"/>
  <c r="Y2826" i="3"/>
  <c r="Y2698" i="3"/>
  <c r="Y1687" i="3"/>
  <c r="Y1815" i="3"/>
  <c r="Y1943" i="3"/>
  <c r="Y2790" i="3"/>
  <c r="Y2598" i="3"/>
  <c r="Y2502" i="3"/>
  <c r="Y2398" i="3"/>
  <c r="Y2995" i="3"/>
  <c r="Y2514" i="3"/>
  <c r="Y2983" i="3"/>
  <c r="Y2855" i="3"/>
  <c r="Y2727" i="3"/>
  <c r="Y2535" i="3"/>
  <c r="Y2343" i="3"/>
  <c r="Y1452" i="3"/>
  <c r="Y2193" i="3"/>
  <c r="Y2405" i="3"/>
  <c r="Y2819" i="3"/>
  <c r="Y2435" i="3"/>
  <c r="Y2406" i="3"/>
  <c r="Y310" i="3"/>
  <c r="Y2643" i="3"/>
  <c r="Y956" i="3"/>
  <c r="Y2943" i="3"/>
  <c r="Y2751" i="3"/>
  <c r="Y2623" i="3"/>
  <c r="Y2367" i="3"/>
  <c r="Y1364" i="3"/>
  <c r="Y332" i="3"/>
  <c r="Y1272" i="3"/>
  <c r="Y2248" i="3"/>
  <c r="Y288" i="3"/>
  <c r="Y384" i="3"/>
  <c r="Y2749" i="3"/>
  <c r="Y2621" i="3"/>
  <c r="Y2365" i="3"/>
  <c r="Y2404" i="3"/>
  <c r="Y2859" i="3"/>
  <c r="Y2475" i="3"/>
  <c r="Y1032" i="3"/>
  <c r="Y1052" i="3"/>
  <c r="Y816" i="3"/>
  <c r="Y2921" i="3"/>
  <c r="Y2713" i="3"/>
  <c r="Y2457" i="3"/>
  <c r="Y2329" i="3"/>
  <c r="Y516" i="3"/>
  <c r="Y900" i="3"/>
  <c r="Y421" i="3"/>
  <c r="Y2213" i="3"/>
  <c r="Y2920" i="3"/>
  <c r="Y2824" i="3"/>
  <c r="Y2728" i="3"/>
  <c r="Y2632" i="3"/>
  <c r="Y2536" i="3"/>
  <c r="Y2440" i="3"/>
  <c r="Y2344" i="3"/>
  <c r="Y696" i="3"/>
  <c r="Y2273" i="3"/>
  <c r="Y1315" i="3"/>
  <c r="Y2259" i="3"/>
  <c r="Y158" i="3"/>
  <c r="Y179" i="3"/>
  <c r="Y114" i="3"/>
  <c r="Y117" i="3"/>
  <c r="Y270" i="3"/>
  <c r="Y430" i="3"/>
  <c r="Y539" i="3"/>
  <c r="Y298" i="3"/>
  <c r="Y362" i="3"/>
  <c r="Y434" i="3"/>
  <c r="Y221" i="3"/>
  <c r="Y477" i="3"/>
  <c r="Y609" i="3"/>
  <c r="Y595" i="3"/>
  <c r="Y947" i="3"/>
  <c r="Y685" i="3"/>
  <c r="Y781" i="3"/>
  <c r="Y671" i="3"/>
  <c r="Y1018" i="3"/>
  <c r="Y1246" i="3"/>
  <c r="Y1358" i="3"/>
  <c r="Y2246" i="3"/>
  <c r="Y1083" i="3"/>
  <c r="Y950" i="3"/>
  <c r="Y774" i="3"/>
  <c r="Y1097" i="3"/>
  <c r="Y1289" i="3"/>
  <c r="Y1673" i="3"/>
  <c r="Y2217" i="3"/>
  <c r="Y1459" i="3"/>
  <c r="Y1205" i="3"/>
  <c r="Y1309" i="3"/>
  <c r="Y1421" i="3"/>
  <c r="Y1533" i="3"/>
  <c r="Y1717" i="3"/>
  <c r="Y1949" i="3"/>
  <c r="Y2021" i="3"/>
  <c r="Y2914" i="3"/>
  <c r="Y2626" i="3"/>
  <c r="Y1247" i="3"/>
  <c r="Y2602" i="3"/>
  <c r="Y1196" i="3"/>
  <c r="Y1889" i="3"/>
  <c r="Y2897" i="3"/>
  <c r="Y1788" i="3"/>
  <c r="Y155" i="3"/>
  <c r="Y122" i="3"/>
  <c r="Y162" i="3"/>
  <c r="Y125" i="3"/>
  <c r="Y157" i="3"/>
  <c r="Y238" i="3"/>
  <c r="Y278" i="3"/>
  <c r="Y318" i="3"/>
  <c r="Y358" i="3"/>
  <c r="Y398" i="3"/>
  <c r="Y438" i="3"/>
  <c r="Y478" i="3"/>
  <c r="Y205" i="3"/>
  <c r="Y483" i="3"/>
  <c r="Y315" i="3"/>
  <c r="Y242" i="3"/>
  <c r="Y370" i="3"/>
  <c r="Y410" i="3"/>
  <c r="Y505" i="3"/>
  <c r="Y689" i="3"/>
  <c r="Y761" i="3"/>
  <c r="Y833" i="3"/>
  <c r="Y635" i="3"/>
  <c r="Y683" i="3"/>
  <c r="Y843" i="3"/>
  <c r="Y875" i="3"/>
  <c r="Y923" i="3"/>
  <c r="Y955" i="3"/>
  <c r="Y987" i="3"/>
  <c r="Y1019" i="3"/>
  <c r="Y475" i="3"/>
  <c r="Y789" i="3"/>
  <c r="Y917" i="3"/>
  <c r="Y1045" i="3"/>
  <c r="Y487" i="3"/>
  <c r="Y583" i="3"/>
  <c r="Y1063" i="3"/>
  <c r="Y297" i="3"/>
  <c r="Y794" i="3"/>
  <c r="Y1110" i="3"/>
  <c r="Y546" i="3"/>
  <c r="Y706" i="3"/>
  <c r="Y1202" i="3"/>
  <c r="Y1458" i="3"/>
  <c r="Y658" i="3"/>
  <c r="Y914" i="3"/>
  <c r="Y1710" i="3"/>
  <c r="Y2262" i="3"/>
  <c r="Y878" i="3"/>
  <c r="Y566" i="3"/>
  <c r="Y1898" i="3"/>
  <c r="Y2026" i="3"/>
  <c r="Y2154" i="3"/>
  <c r="Y806" i="3"/>
  <c r="Y1105" i="3"/>
  <c r="Y1233" i="3"/>
  <c r="Y1297" i="3"/>
  <c r="Y1393" i="3"/>
  <c r="Y1203" i="3"/>
  <c r="Y1235" i="3"/>
  <c r="Y1275" i="3"/>
  <c r="Y1323" i="3"/>
  <c r="Y1395" i="3"/>
  <c r="Y1435" i="3"/>
  <c r="Y1547" i="3"/>
  <c r="Y1675" i="3"/>
  <c r="Y1899" i="3"/>
  <c r="Y1149" i="3"/>
  <c r="Y1573" i="3"/>
  <c r="Y2842" i="3"/>
  <c r="Y2778" i="3"/>
  <c r="Y2714" i="3"/>
  <c r="Y2618" i="3"/>
  <c r="Y1895" i="3"/>
  <c r="Y2151" i="3"/>
  <c r="Y2998" i="3"/>
  <c r="Y2966" i="3"/>
  <c r="Y2430" i="3"/>
  <c r="Y2302" i="3"/>
  <c r="Y2963" i="3"/>
  <c r="Y2466" i="3"/>
  <c r="Y2434" i="3"/>
  <c r="Y2887" i="3"/>
  <c r="Y2823" i="3"/>
  <c r="Y2631" i="3"/>
  <c r="Y2439" i="3"/>
  <c r="Y544" i="3"/>
  <c r="Y1356" i="3"/>
  <c r="Y1516" i="3"/>
  <c r="Y1644" i="3"/>
  <c r="Y2028" i="3"/>
  <c r="Y1841" i="3"/>
  <c r="Y1905" i="3"/>
  <c r="Y1969" i="3"/>
  <c r="Y2225" i="3"/>
  <c r="Y2981" i="3"/>
  <c r="Y2853" i="3"/>
  <c r="Y128" i="3"/>
  <c r="Y1096" i="3"/>
  <c r="Y1512" i="3"/>
  <c r="Y2985" i="3"/>
  <c r="Y2729" i="3"/>
  <c r="Y2473" i="3"/>
  <c r="Y2867" i="3"/>
  <c r="Y457" i="3"/>
  <c r="Y1078" i="3"/>
  <c r="Y1148" i="3"/>
  <c r="Y2485" i="3"/>
  <c r="Y2357" i="3"/>
  <c r="Y936" i="3"/>
  <c r="Y2356" i="3"/>
  <c r="Y2451" i="3"/>
  <c r="Y1632" i="3"/>
  <c r="Y2176" i="3"/>
  <c r="Y828" i="3"/>
  <c r="Y1000" i="3"/>
  <c r="Y488" i="3"/>
  <c r="Y2975" i="3"/>
  <c r="Y2847" i="3"/>
  <c r="Y2655" i="3"/>
  <c r="Y2463" i="3"/>
  <c r="Y1588" i="3"/>
  <c r="Y620" i="3"/>
  <c r="Y876" i="3"/>
  <c r="Y536" i="3"/>
  <c r="Y884" i="3"/>
  <c r="Y2748" i="3"/>
  <c r="Y1308" i="3"/>
  <c r="Y1380" i="3"/>
  <c r="Y1492" i="3"/>
  <c r="Y1564" i="3"/>
  <c r="Y1636" i="3"/>
  <c r="Y2076" i="3"/>
  <c r="Y2148" i="3"/>
  <c r="Y2260" i="3"/>
  <c r="Y212" i="3"/>
  <c r="Y348" i="3"/>
  <c r="Y412" i="3"/>
  <c r="Y788" i="3"/>
  <c r="Y1044" i="3"/>
  <c r="Y1136" i="3"/>
  <c r="Y1816" i="3"/>
  <c r="Y2048" i="3"/>
  <c r="Y2192" i="3"/>
  <c r="Y480" i="3"/>
  <c r="Y992" i="3"/>
  <c r="Y2612" i="3"/>
  <c r="Y1672" i="3"/>
  <c r="Y1760" i="3"/>
  <c r="Y304" i="3"/>
  <c r="Y368" i="3"/>
  <c r="Y624" i="3"/>
  <c r="Y2717" i="3"/>
  <c r="Y2589" i="3"/>
  <c r="Y2525" i="3"/>
  <c r="Y2397" i="3"/>
  <c r="Y2333" i="3"/>
  <c r="Y1016" i="3"/>
  <c r="Y592" i="3"/>
  <c r="Y2891" i="3"/>
  <c r="Y2827" i="3"/>
  <c r="Y2699" i="3"/>
  <c r="Y2635" i="3"/>
  <c r="Y2443" i="3"/>
  <c r="Y2363" i="3"/>
  <c r="Y2299" i="3"/>
  <c r="Y776" i="3"/>
  <c r="Y342" i="3"/>
  <c r="Y2953" i="3"/>
  <c r="Y2905" i="3"/>
  <c r="Y2697" i="3"/>
  <c r="Y2649" i="3"/>
  <c r="Y2609" i="3"/>
  <c r="Y2569" i="3"/>
  <c r="Y2441" i="3"/>
  <c r="Y2393" i="3"/>
  <c r="Y408" i="3"/>
  <c r="Y472" i="3"/>
  <c r="Y708" i="3"/>
  <c r="Y1317" i="3"/>
  <c r="Y2005" i="3"/>
  <c r="Y2936" i="3"/>
  <c r="Y2808" i="3"/>
  <c r="Y2680" i="3"/>
  <c r="Y2552" i="3"/>
  <c r="Y2424" i="3"/>
  <c r="Y2296" i="3"/>
  <c r="Y1667" i="3"/>
  <c r="Y1987" i="3"/>
  <c r="Y2051" i="3"/>
  <c r="Y2115" i="3"/>
  <c r="Y2211" i="3"/>
  <c r="Y2195" i="3"/>
  <c r="Y86" i="3"/>
  <c r="Y150" i="3"/>
  <c r="Y139" i="3"/>
  <c r="Y363" i="3"/>
  <c r="Y294" i="3"/>
  <c r="Y382" i="3"/>
  <c r="Y243" i="3"/>
  <c r="Y269" i="3"/>
  <c r="Y499" i="3"/>
  <c r="Y251" i="3"/>
  <c r="Y290" i="3"/>
  <c r="Y317" i="3"/>
  <c r="Y445" i="3"/>
  <c r="Y489" i="3"/>
  <c r="Y673" i="3"/>
  <c r="Y745" i="3"/>
  <c r="Y889" i="3"/>
  <c r="Y1009" i="3"/>
  <c r="Y199" i="3"/>
  <c r="Y587" i="3"/>
  <c r="Y667" i="3"/>
  <c r="Y747" i="3"/>
  <c r="Y971" i="3"/>
  <c r="Y399" i="3"/>
  <c r="Y485" i="3"/>
  <c r="Y581" i="3"/>
  <c r="Y741" i="3"/>
  <c r="Y965" i="3"/>
  <c r="Y503" i="3"/>
  <c r="Y631" i="3"/>
  <c r="Y695" i="3"/>
  <c r="Y858" i="3"/>
  <c r="Y986" i="3"/>
  <c r="Y1278" i="3"/>
  <c r="Y482" i="3"/>
  <c r="Y770" i="3"/>
  <c r="Y1002" i="3"/>
  <c r="Y1122" i="3"/>
  <c r="Y1154" i="3"/>
  <c r="Y1282" i="3"/>
  <c r="Y1346" i="3"/>
  <c r="Y1646" i="3"/>
  <c r="Y654" i="3"/>
  <c r="Y942" i="3"/>
  <c r="Y958" i="3"/>
  <c r="Y1441" i="3"/>
  <c r="Y1505" i="3"/>
  <c r="Y1569" i="3"/>
  <c r="Y1601" i="3"/>
  <c r="Y1729" i="3"/>
  <c r="Y2073" i="3"/>
  <c r="Y1251" i="3"/>
  <c r="Y1347" i="3"/>
  <c r="Y1419" i="3"/>
  <c r="Y1491" i="3"/>
  <c r="Y1563" i="3"/>
  <c r="Y1651" i="3"/>
  <c r="Y1739" i="3"/>
  <c r="Y1827" i="3"/>
  <c r="Y1995" i="3"/>
  <c r="Y2187" i="3"/>
  <c r="Y1301" i="3"/>
  <c r="Y1453" i="3"/>
  <c r="Y1821" i="3"/>
  <c r="Y2922" i="3"/>
  <c r="Y2794" i="3"/>
  <c r="Y1175" i="3"/>
  <c r="Y2886" i="3"/>
  <c r="Y2694" i="3"/>
  <c r="Y2931" i="3"/>
  <c r="Y2418" i="3"/>
  <c r="Y2919" i="3"/>
  <c r="Y2599" i="3"/>
  <c r="Y1292" i="3"/>
  <c r="Y1873" i="3"/>
  <c r="Y2001" i="3"/>
  <c r="Y1416" i="3"/>
  <c r="Y1904" i="3"/>
  <c r="Y2937" i="3"/>
  <c r="Y2809" i="3"/>
  <c r="Y2425" i="3"/>
  <c r="Y2563" i="3"/>
  <c r="Y2470" i="3"/>
  <c r="Y2278" i="3"/>
  <c r="Y1468" i="3"/>
  <c r="Y2933" i="3"/>
  <c r="Y2771" i="3"/>
  <c r="Y2387" i="3"/>
  <c r="Y321" i="3"/>
  <c r="Y748" i="3"/>
  <c r="Y692" i="3"/>
  <c r="Y1152" i="3"/>
  <c r="Y1328" i="3"/>
  <c r="Y1488" i="3"/>
  <c r="Y2128" i="3"/>
  <c r="Y1832" i="3"/>
  <c r="Y320" i="3"/>
  <c r="Y880" i="3"/>
  <c r="Y2877" i="3"/>
  <c r="Y2685" i="3"/>
  <c r="Y2532" i="3"/>
  <c r="Y760" i="3"/>
  <c r="Y2987" i="3"/>
  <c r="Y2411" i="3"/>
  <c r="Y1206" i="3"/>
  <c r="Y2969" i="3"/>
  <c r="Y2841" i="3"/>
  <c r="Y2665" i="3"/>
  <c r="Y2537" i="3"/>
  <c r="Y644" i="3"/>
  <c r="Y1028" i="3"/>
  <c r="Y1861" i="3"/>
  <c r="Y2952" i="3"/>
  <c r="Y2856" i="3"/>
  <c r="Y2760" i="3"/>
  <c r="Y2664" i="3"/>
  <c r="Y2568" i="3"/>
  <c r="Y2472" i="3"/>
  <c r="Y2376" i="3"/>
  <c r="Y2280" i="3"/>
  <c r="Y378" i="3"/>
  <c r="Y643" i="3"/>
  <c r="Y1955" i="3"/>
  <c r="Y2147" i="3"/>
  <c r="Y385" i="3"/>
  <c r="Y395" i="3"/>
  <c r="Y146" i="3"/>
  <c r="Y149" i="3"/>
  <c r="Y302" i="3"/>
  <c r="Y390" i="3"/>
  <c r="Y470" i="3"/>
  <c r="Y529" i="3"/>
  <c r="Y649" i="3"/>
  <c r="Y755" i="3"/>
  <c r="Y443" i="3"/>
  <c r="Y909" i="3"/>
  <c r="Y607" i="3"/>
  <c r="Y762" i="3"/>
  <c r="Y1446" i="3"/>
  <c r="Y802" i="3"/>
  <c r="Y1614" i="3"/>
  <c r="Y2022" i="3"/>
  <c r="Y558" i="3"/>
  <c r="Y209" i="3"/>
  <c r="Y822" i="3"/>
  <c r="Y1826" i="3"/>
  <c r="Y1513" i="3"/>
  <c r="Y1705" i="3"/>
  <c r="Y1187" i="3"/>
  <c r="Y1299" i="3"/>
  <c r="Y1173" i="3"/>
  <c r="Y1381" i="3"/>
  <c r="Y1869" i="3"/>
  <c r="Y2882" i="3"/>
  <c r="Y2754" i="3"/>
  <c r="Y1759" i="3"/>
  <c r="Y2979" i="3"/>
  <c r="Y1608" i="3"/>
  <c r="Y2641" i="3"/>
  <c r="Y174" i="3"/>
  <c r="Y163" i="3"/>
  <c r="Y130" i="3"/>
  <c r="Y170" i="3"/>
  <c r="Y282" i="3"/>
  <c r="Y314" i="3"/>
  <c r="Y561" i="3"/>
  <c r="Y625" i="3"/>
  <c r="Y665" i="3"/>
  <c r="Y1073" i="3"/>
  <c r="Y611" i="3"/>
  <c r="Y691" i="3"/>
  <c r="Y963" i="3"/>
  <c r="Y1075" i="3"/>
  <c r="Y233" i="3"/>
  <c r="Y573" i="3"/>
  <c r="Y637" i="3"/>
  <c r="Y655" i="3"/>
  <c r="Y719" i="3"/>
  <c r="Y295" i="3"/>
  <c r="Y826" i="3"/>
  <c r="Y954" i="3"/>
  <c r="Y1158" i="3"/>
  <c r="Y1590" i="3"/>
  <c r="Y970" i="3"/>
  <c r="Y1306" i="3"/>
  <c r="Y1562" i="3"/>
  <c r="Y562" i="3"/>
  <c r="Y1074" i="3"/>
  <c r="Y1718" i="3"/>
  <c r="Y2046" i="3"/>
  <c r="Y494" i="3"/>
  <c r="Y622" i="3"/>
  <c r="Y598" i="3"/>
  <c r="Y886" i="3"/>
  <c r="Y2194" i="3"/>
  <c r="Y710" i="3"/>
  <c r="Y1081" i="3"/>
  <c r="Y1273" i="3"/>
  <c r="Y1433" i="3"/>
  <c r="Y1529" i="3"/>
  <c r="Y1593" i="3"/>
  <c r="Y1625" i="3"/>
  <c r="Y2121" i="3"/>
  <c r="Y2249" i="3"/>
  <c r="Y1171" i="3"/>
  <c r="Y1371" i="3"/>
  <c r="Y1587" i="3"/>
  <c r="Y1477" i="3"/>
  <c r="Y1549" i="3"/>
  <c r="Y1701" i="3"/>
  <c r="Y1781" i="3"/>
  <c r="Y1845" i="3"/>
  <c r="Y2994" i="3"/>
  <c r="Y2898" i="3"/>
  <c r="Y2802" i="3"/>
  <c r="Y1519" i="3"/>
  <c r="Y2766" i="3"/>
  <c r="Y2394" i="3"/>
  <c r="Y2330" i="3"/>
  <c r="Y2851" i="3"/>
  <c r="Y1128" i="3"/>
  <c r="Y1544" i="3"/>
  <c r="Y1896" i="3"/>
  <c r="Y2216" i="3"/>
  <c r="Y2339" i="3"/>
  <c r="Y2422" i="3"/>
  <c r="Y2358" i="3"/>
  <c r="Y502" i="3"/>
  <c r="Y444" i="3"/>
  <c r="Y2540" i="3"/>
  <c r="Y2675" i="3"/>
  <c r="Y2547" i="3"/>
  <c r="Y2419" i="3"/>
  <c r="Y2291" i="3"/>
  <c r="Y1440" i="3"/>
  <c r="Y892" i="3"/>
  <c r="Y2895" i="3"/>
  <c r="Y1396" i="3"/>
  <c r="Y372" i="3"/>
  <c r="Y2684" i="3"/>
  <c r="Y1572" i="3"/>
  <c r="Y356" i="3"/>
  <c r="Y1264" i="3"/>
  <c r="Y1360" i="3"/>
  <c r="Y1408" i="3"/>
  <c r="Y1592" i="3"/>
  <c r="Y1712" i="3"/>
  <c r="Y1792" i="3"/>
  <c r="Y1848" i="3"/>
  <c r="Y1120" i="3"/>
  <c r="Y84" i="3"/>
  <c r="Y216" i="3"/>
  <c r="Y2317" i="3"/>
  <c r="Y888" i="3"/>
  <c r="Y976" i="3"/>
  <c r="Y3003" i="3"/>
  <c r="Y2939" i="3"/>
  <c r="Y2875" i="3"/>
  <c r="Y2811" i="3"/>
  <c r="Y2747" i="3"/>
  <c r="Y2683" i="3"/>
  <c r="Y2619" i="3"/>
  <c r="Y2555" i="3"/>
  <c r="Y2347" i="3"/>
  <c r="Y648" i="3"/>
  <c r="Y2889" i="3"/>
  <c r="Y2633" i="3"/>
  <c r="Y2505" i="3"/>
  <c r="Y2377" i="3"/>
  <c r="Y1733" i="3"/>
  <c r="Y2003" i="3"/>
  <c r="Y2243" i="3"/>
  <c r="Y881" i="3"/>
  <c r="Y1033" i="3"/>
  <c r="Y579" i="3"/>
  <c r="Y723" i="3"/>
  <c r="Y1027" i="3"/>
  <c r="Y213" i="3"/>
  <c r="Y669" i="3"/>
  <c r="Y797" i="3"/>
  <c r="Y893" i="3"/>
  <c r="Y1021" i="3"/>
  <c r="Y559" i="3"/>
  <c r="Y687" i="3"/>
  <c r="Y815" i="3"/>
  <c r="Y1190" i="3"/>
  <c r="Y1342" i="3"/>
  <c r="Y1462" i="3"/>
  <c r="Y578" i="3"/>
  <c r="Y279" i="3"/>
  <c r="Y714" i="3"/>
  <c r="Y1114" i="3"/>
  <c r="Y1466" i="3"/>
  <c r="Y1530" i="3"/>
  <c r="Y818" i="3"/>
  <c r="Y2094" i="3"/>
  <c r="Y305" i="3"/>
  <c r="Y910" i="3"/>
  <c r="Y1682" i="3"/>
  <c r="Y1810" i="3"/>
  <c r="Y1938" i="3"/>
  <c r="Y2066" i="3"/>
  <c r="Y542" i="3"/>
  <c r="Y377" i="3"/>
  <c r="Y966" i="3"/>
  <c r="Y1145" i="3"/>
  <c r="Y1241" i="3"/>
  <c r="Y1369" i="3"/>
  <c r="Y1497" i="3"/>
  <c r="Y1753" i="3"/>
  <c r="Y1283" i="3"/>
  <c r="Y1443" i="3"/>
  <c r="Y1555" i="3"/>
  <c r="Y1731" i="3"/>
  <c r="Y1923" i="3"/>
  <c r="Y2171" i="3"/>
  <c r="Y1221" i="3"/>
  <c r="Y1365" i="3"/>
  <c r="Y1669" i="3"/>
  <c r="Y1997" i="3"/>
  <c r="Y2642" i="3"/>
  <c r="Y1167" i="3"/>
  <c r="Y1295" i="3"/>
  <c r="Y1423" i="3"/>
  <c r="Y1551" i="3"/>
  <c r="Y1711" i="3"/>
  <c r="Y1839" i="3"/>
  <c r="Y1967" i="3"/>
  <c r="Y2095" i="3"/>
  <c r="Y2894" i="3"/>
  <c r="Y2638" i="3"/>
  <c r="Y2510" i="3"/>
  <c r="Y2286" i="3"/>
  <c r="Y2522" i="3"/>
  <c r="Y2935" i="3"/>
  <c r="Y2615" i="3"/>
  <c r="Y2423" i="3"/>
  <c r="Y1056" i="3"/>
  <c r="Y1548" i="3"/>
  <c r="Y2060" i="3"/>
  <c r="Y1921" i="3"/>
  <c r="Y2177" i="3"/>
  <c r="Y2693" i="3"/>
  <c r="Y160" i="3"/>
  <c r="Y1352" i="3"/>
  <c r="Y2689" i="3"/>
  <c r="Y2709" i="3"/>
  <c r="Y1140" i="3"/>
  <c r="Y2164" i="3"/>
  <c r="Y2436" i="3"/>
  <c r="Y1316" i="3"/>
  <c r="Y1684" i="3"/>
  <c r="Y2012" i="3"/>
  <c r="Y716" i="3"/>
  <c r="Y2120" i="3"/>
  <c r="Y608" i="3"/>
  <c r="Y2284" i="3"/>
  <c r="Y1736" i="3"/>
  <c r="Y312" i="3"/>
  <c r="Y496" i="3"/>
  <c r="Y2701" i="3"/>
  <c r="Y2445" i="3"/>
  <c r="Y2828" i="3"/>
  <c r="Y2332" i="3"/>
  <c r="Y988" i="3"/>
  <c r="Y2849" i="3"/>
  <c r="Y2465" i="3"/>
  <c r="Y416" i="3"/>
  <c r="Y740" i="3"/>
  <c r="Y181" i="3"/>
  <c r="Y2133" i="3"/>
  <c r="Y2960" i="3"/>
  <c r="Y2896" i="3"/>
  <c r="Y2832" i="3"/>
  <c r="Y2768" i="3"/>
  <c r="Y2704" i="3"/>
  <c r="Y2672" i="3"/>
  <c r="Y2640" i="3"/>
  <c r="Y2608" i="3"/>
  <c r="Y2576" i="3"/>
  <c r="Y2544" i="3"/>
  <c r="Y2512" i="3"/>
  <c r="Y2480" i="3"/>
  <c r="Y2448" i="3"/>
  <c r="Y2416" i="3"/>
  <c r="Y2384" i="3"/>
  <c r="Y2352" i="3"/>
  <c r="Y2320" i="3"/>
  <c r="Y2288" i="3"/>
  <c r="Y824" i="3"/>
  <c r="Y154" i="3"/>
  <c r="Y784" i="3"/>
  <c r="Y339" i="3"/>
  <c r="Y819" i="3"/>
  <c r="Y1747" i="3"/>
  <c r="Y1939" i="3"/>
  <c r="Y2067" i="3"/>
  <c r="Y584" i="3"/>
  <c r="Y347" i="3"/>
  <c r="Y285" i="3"/>
  <c r="Y593" i="3"/>
  <c r="Y993" i="3"/>
  <c r="Y771" i="3"/>
  <c r="Y883" i="3"/>
  <c r="Y341" i="3"/>
  <c r="Y701" i="3"/>
  <c r="Y829" i="3"/>
  <c r="Y957" i="3"/>
  <c r="Y495" i="3"/>
  <c r="Y975" i="3"/>
  <c r="Y287" i="3"/>
  <c r="Y570" i="3"/>
  <c r="Y1422" i="3"/>
  <c r="Y1058" i="3"/>
  <c r="Y586" i="3"/>
  <c r="Y1082" i="3"/>
  <c r="Y1210" i="3"/>
  <c r="Y1338" i="3"/>
  <c r="Y1402" i="3"/>
  <c r="Y1498" i="3"/>
  <c r="Y690" i="3"/>
  <c r="Y1638" i="3"/>
  <c r="Y1806" i="3"/>
  <c r="Y185" i="3"/>
  <c r="Y1014" i="3"/>
  <c r="Y1618" i="3"/>
  <c r="Y1746" i="3"/>
  <c r="Y1874" i="3"/>
  <c r="Y1970" i="3"/>
  <c r="Y2098" i="3"/>
  <c r="Y2226" i="3"/>
  <c r="Y670" i="3"/>
  <c r="Y1054" i="3"/>
  <c r="Y838" i="3"/>
  <c r="Y1177" i="3"/>
  <c r="Y1305" i="3"/>
  <c r="Y1561" i="3"/>
  <c r="Y1657" i="3"/>
  <c r="Y1785" i="3"/>
  <c r="Y1993" i="3"/>
  <c r="Y2185" i="3"/>
  <c r="Y1411" i="3"/>
  <c r="Y2043" i="3"/>
  <c r="Y1293" i="3"/>
  <c r="Y1581" i="3"/>
  <c r="Y1749" i="3"/>
  <c r="Y1885" i="3"/>
  <c r="Y2165" i="3"/>
  <c r="Y2962" i="3"/>
  <c r="Y2706" i="3"/>
  <c r="Y1103" i="3"/>
  <c r="Y1231" i="3"/>
  <c r="Y1359" i="3"/>
  <c r="Y1647" i="3"/>
  <c r="Y1775" i="3"/>
  <c r="Y1903" i="3"/>
  <c r="Y2031" i="3"/>
  <c r="Y2159" i="3"/>
  <c r="Y2990" i="3"/>
  <c r="Y2734" i="3"/>
  <c r="Y2606" i="3"/>
  <c r="Y2478" i="3"/>
  <c r="Y2551" i="3"/>
  <c r="Y2295" i="3"/>
  <c r="Y1260" i="3"/>
  <c r="Y1804" i="3"/>
  <c r="Y1857" i="3"/>
  <c r="Y2113" i="3"/>
  <c r="Y2821" i="3"/>
  <c r="Y2723" i="3"/>
  <c r="Y254" i="3"/>
  <c r="Y2038" i="3"/>
  <c r="Y2108" i="3"/>
  <c r="Y636" i="3"/>
  <c r="Y2703" i="3"/>
  <c r="Y2447" i="3"/>
  <c r="Y244" i="3"/>
  <c r="Y1244" i="3"/>
  <c r="Y1500" i="3"/>
  <c r="Y1828" i="3"/>
  <c r="Y2196" i="3"/>
  <c r="Y292" i="3"/>
  <c r="Y852" i="3"/>
  <c r="Y1472" i="3"/>
  <c r="Y1656" i="3"/>
  <c r="Y1936" i="3"/>
  <c r="Y2224" i="3"/>
  <c r="Y388" i="3"/>
  <c r="Y2548" i="3"/>
  <c r="Y148" i="3"/>
  <c r="Y280" i="3"/>
  <c r="Y1008" i="3"/>
  <c r="Y2829" i="3"/>
  <c r="Y2573" i="3"/>
  <c r="Y2444" i="3"/>
  <c r="Y944" i="3"/>
  <c r="Y2721" i="3"/>
  <c r="Y2545" i="3"/>
  <c r="Y484" i="3"/>
  <c r="Y868" i="3"/>
  <c r="Y2992" i="3"/>
  <c r="Y2928" i="3"/>
  <c r="Y2864" i="3"/>
  <c r="Y2800" i="3"/>
  <c r="Y2736" i="3"/>
  <c r="Y2227" i="3"/>
  <c r="Y271" i="3"/>
  <c r="Y2490" i="3"/>
  <c r="Y2761" i="3"/>
  <c r="Y2593" i="3"/>
  <c r="Y2679" i="3"/>
  <c r="Y121" i="3"/>
  <c r="Y2084" i="3"/>
  <c r="Y1929" i="3"/>
  <c r="Y866" i="3"/>
  <c r="Y668" i="3"/>
  <c r="Y1101" i="3"/>
  <c r="Y1253" i="3"/>
  <c r="Y2037" i="3"/>
  <c r="Y2610" i="3"/>
  <c r="Y2417" i="3"/>
  <c r="Y1980" i="3"/>
  <c r="Y541" i="3"/>
  <c r="Y2255" i="3"/>
  <c r="Y246" i="3"/>
  <c r="Y237" i="3"/>
  <c r="Y523" i="3"/>
  <c r="Y218" i="3"/>
  <c r="Y418" i="3"/>
  <c r="Y413" i="3"/>
  <c r="Y801" i="3"/>
  <c r="Y995" i="3"/>
  <c r="Y509" i="3"/>
  <c r="Y765" i="3"/>
  <c r="Y591" i="3"/>
  <c r="Y847" i="3"/>
  <c r="Y415" i="3"/>
  <c r="Y698" i="3"/>
  <c r="Y1086" i="3"/>
  <c r="Y1382" i="3"/>
  <c r="Y1550" i="3"/>
  <c r="Y738" i="3"/>
  <c r="Y407" i="3"/>
  <c r="Y1146" i="3"/>
  <c r="Y1242" i="3"/>
  <c r="Y1370" i="3"/>
  <c r="Y1894" i="3"/>
  <c r="Y2150" i="3"/>
  <c r="Y1099" i="3"/>
  <c r="Y726" i="3"/>
  <c r="Y1133" i="3"/>
  <c r="Y1650" i="3"/>
  <c r="Y1778" i="3"/>
  <c r="Y1906" i="3"/>
  <c r="Y2034" i="3"/>
  <c r="Y2162" i="3"/>
  <c r="Y217" i="3"/>
  <c r="Y926" i="3"/>
  <c r="Y1113" i="3"/>
  <c r="Y1401" i="3"/>
  <c r="Y1689" i="3"/>
  <c r="Y2057" i="3"/>
  <c r="Y1683" i="3"/>
  <c r="Y1867" i="3"/>
  <c r="Y2107" i="3"/>
  <c r="Y1445" i="3"/>
  <c r="Y2866" i="3"/>
  <c r="Y2738" i="3"/>
  <c r="Y1199" i="3"/>
  <c r="Y1327" i="3"/>
  <c r="Y1455" i="3"/>
  <c r="Y1583" i="3"/>
  <c r="Y1679" i="3"/>
  <c r="Y1807" i="3"/>
  <c r="Y1935" i="3"/>
  <c r="Y2063" i="3"/>
  <c r="Y2191" i="3"/>
  <c r="Y2958" i="3"/>
  <c r="Y2830" i="3"/>
  <c r="Y2702" i="3"/>
  <c r="Y2574" i="3"/>
  <c r="Y2414" i="3"/>
  <c r="Y2426" i="3"/>
  <c r="Y2871" i="3"/>
  <c r="Y2743" i="3"/>
  <c r="Y2359" i="3"/>
  <c r="Y1132" i="3"/>
  <c r="Y1676" i="3"/>
  <c r="Y2188" i="3"/>
  <c r="Y1985" i="3"/>
  <c r="Y2241" i="3"/>
  <c r="Y2565" i="3"/>
  <c r="Y2817" i="3"/>
  <c r="Y2309" i="3"/>
  <c r="Y225" i="3"/>
  <c r="Y1156" i="3"/>
  <c r="Y2453" i="3"/>
  <c r="Y2639" i="3"/>
  <c r="Y2383" i="3"/>
  <c r="Y2244" i="3"/>
  <c r="Y1428" i="3"/>
  <c r="Y1756" i="3"/>
  <c r="Y972" i="3"/>
  <c r="Y532" i="3"/>
  <c r="Y1208" i="3"/>
  <c r="Y1984" i="3"/>
  <c r="Y1448" i="3"/>
  <c r="Y1256" i="3"/>
  <c r="Y184" i="3"/>
  <c r="Y344" i="3"/>
  <c r="Y2765" i="3"/>
  <c r="Y2509" i="3"/>
  <c r="Y2956" i="3"/>
  <c r="Y2572" i="3"/>
  <c r="Y2283" i="3"/>
  <c r="Y454" i="3"/>
  <c r="Y448" i="3"/>
  <c r="Y996" i="3"/>
  <c r="Y1942" i="3"/>
  <c r="Y2770" i="3"/>
  <c r="Y2673" i="3"/>
  <c r="Y1118" i="3"/>
  <c r="Y346" i="3"/>
  <c r="Y2049" i="3"/>
  <c r="Y2862" i="3"/>
  <c r="Y165" i="3"/>
  <c r="Y491" i="3"/>
  <c r="Y1080" i="3"/>
  <c r="Y1157" i="3"/>
  <c r="Y1333" i="3"/>
  <c r="Y2125" i="3"/>
  <c r="Y2554" i="3"/>
  <c r="Y2807" i="3"/>
  <c r="Y406" i="3"/>
  <c r="Y159" i="3"/>
  <c r="Y186" i="3"/>
  <c r="Y250" i="3"/>
  <c r="Y450" i="3"/>
  <c r="Y325" i="3"/>
  <c r="Y513" i="3"/>
  <c r="Y769" i="3"/>
  <c r="Y921" i="3"/>
  <c r="Y651" i="3"/>
  <c r="Y803" i="3"/>
  <c r="Y367" i="3"/>
  <c r="Y469" i="3"/>
  <c r="Y605" i="3"/>
  <c r="Y733" i="3"/>
  <c r="Y861" i="3"/>
  <c r="Y989" i="3"/>
  <c r="Y527" i="3"/>
  <c r="Y751" i="3"/>
  <c r="Y1007" i="3"/>
  <c r="Y1302" i="3"/>
  <c r="Y1510" i="3"/>
  <c r="Y393" i="3"/>
  <c r="Y842" i="3"/>
  <c r="Y1178" i="3"/>
  <c r="Y1274" i="3"/>
  <c r="Y1434" i="3"/>
  <c r="Y946" i="3"/>
  <c r="Y1678" i="3"/>
  <c r="Y1846" i="3"/>
  <c r="Y1990" i="3"/>
  <c r="Y2214" i="3"/>
  <c r="Y782" i="3"/>
  <c r="Y1139" i="3"/>
  <c r="Y1586" i="3"/>
  <c r="Y1714" i="3"/>
  <c r="Y1842" i="3"/>
  <c r="Y2002" i="3"/>
  <c r="Y2130" i="3"/>
  <c r="Y2258" i="3"/>
  <c r="Y798" i="3"/>
  <c r="Y582" i="3"/>
  <c r="Y1209" i="3"/>
  <c r="Y1337" i="3"/>
  <c r="Y1465" i="3"/>
  <c r="Y1721" i="3"/>
  <c r="Y1865" i="3"/>
  <c r="Y1483" i="3"/>
  <c r="Y1635" i="3"/>
  <c r="Y1771" i="3"/>
  <c r="Y1979" i="3"/>
  <c r="Y2235" i="3"/>
  <c r="Y1517" i="3"/>
  <c r="Y1813" i="3"/>
  <c r="Y1925" i="3"/>
  <c r="Y2085" i="3"/>
  <c r="Y2245" i="3"/>
  <c r="Y2930" i="3"/>
  <c r="Y2834" i="3"/>
  <c r="Y1135" i="3"/>
  <c r="Y1263" i="3"/>
  <c r="Y1391" i="3"/>
  <c r="Y1487" i="3"/>
  <c r="Y1615" i="3"/>
  <c r="Y1743" i="3"/>
  <c r="Y1871" i="3"/>
  <c r="Y1999" i="3"/>
  <c r="Y2127" i="3"/>
  <c r="Y2223" i="3"/>
  <c r="Y2926" i="3"/>
  <c r="Y2798" i="3"/>
  <c r="Y2670" i="3"/>
  <c r="Y2542" i="3"/>
  <c r="Y2350" i="3"/>
  <c r="Y2586" i="3"/>
  <c r="Y2362" i="3"/>
  <c r="Y2999" i="3"/>
  <c r="Y2487" i="3"/>
  <c r="Y960" i="3"/>
  <c r="Y1420" i="3"/>
  <c r="Y1932" i="3"/>
  <c r="Y2949" i="3"/>
  <c r="Y2437" i="3"/>
  <c r="Y1704" i="3"/>
  <c r="Y2945" i="3"/>
  <c r="Y2433" i="3"/>
  <c r="Y2297" i="3"/>
  <c r="Y1142" i="3"/>
  <c r="Y2837" i="3"/>
  <c r="Y260" i="3"/>
  <c r="Y2292" i="3"/>
  <c r="Y2024" i="3"/>
  <c r="Y872" i="3"/>
  <c r="Y2831" i="3"/>
  <c r="Y2940" i="3"/>
  <c r="Y1172" i="3"/>
  <c r="Y1940" i="3"/>
  <c r="Y136" i="3"/>
  <c r="Y420" i="3"/>
  <c r="Y1144" i="3"/>
  <c r="Y1528" i="3"/>
  <c r="Y2064" i="3"/>
  <c r="Y2804" i="3"/>
  <c r="Y116" i="3"/>
  <c r="Y248" i="3"/>
  <c r="Y376" i="3"/>
  <c r="Y2893" i="3"/>
  <c r="Y2637" i="3"/>
  <c r="Y2381" i="3"/>
  <c r="Y2700" i="3"/>
  <c r="Y856" i="3"/>
  <c r="Y2977" i="3"/>
  <c r="Y2801" i="3"/>
  <c r="Y2337" i="3"/>
  <c r="Y612" i="3"/>
  <c r="Y1429" i="3"/>
  <c r="Y2131" i="3"/>
  <c r="Y1038" i="3"/>
  <c r="Y2281" i="3"/>
  <c r="Y948" i="3"/>
  <c r="Y2947" i="3"/>
  <c r="Y2319" i="3"/>
  <c r="Y1339" i="3"/>
  <c r="Y323" i="3"/>
  <c r="Y879" i="3"/>
  <c r="Y684" i="3"/>
  <c r="Y2957" i="3"/>
  <c r="Y326" i="3"/>
  <c r="Y547" i="3"/>
  <c r="Y851" i="3"/>
  <c r="Y2040" i="3"/>
  <c r="Y1405" i="3"/>
  <c r="Y1629" i="3"/>
  <c r="Y2205" i="3"/>
  <c r="Y2458" i="3"/>
  <c r="Y2298" i="3"/>
  <c r="Y2929" i="3"/>
  <c r="Y1766" i="3"/>
  <c r="Y925" i="3"/>
  <c r="Y1640" i="3"/>
  <c r="Y2168" i="3"/>
  <c r="Y2052" i="3"/>
  <c r="Y2741" i="3"/>
  <c r="Y196" i="3"/>
  <c r="Y1844" i="3"/>
  <c r="Y1048" i="3"/>
  <c r="Y2308" i="3"/>
  <c r="Y652" i="3"/>
  <c r="Y1296" i="3"/>
  <c r="Y1464" i="3"/>
  <c r="Y1584" i="3"/>
  <c r="Y1752" i="3"/>
  <c r="Y604" i="3"/>
  <c r="Y2868" i="3"/>
  <c r="Y2845" i="3"/>
  <c r="Y2653" i="3"/>
  <c r="Y2716" i="3"/>
  <c r="Y2507" i="3"/>
  <c r="Y440" i="3"/>
  <c r="Y964" i="3"/>
  <c r="Y2744" i="3"/>
  <c r="Y2648" i="3"/>
  <c r="Y2360" i="3"/>
  <c r="Y952" i="3"/>
  <c r="Y739" i="3"/>
  <c r="Y504" i="3"/>
  <c r="Y2844" i="3"/>
  <c r="Y712" i="3"/>
  <c r="Y2596" i="3"/>
  <c r="Y1924" i="3"/>
  <c r="Y560" i="3"/>
  <c r="Y2865" i="3"/>
  <c r="Y2604" i="3"/>
  <c r="Y140" i="3"/>
  <c r="Y240" i="3"/>
  <c r="Y580" i="3"/>
  <c r="Y2968" i="3"/>
  <c r="Y2712" i="3"/>
  <c r="Y2456" i="3"/>
  <c r="Y1236" i="3"/>
  <c r="Y2310" i="3"/>
  <c r="Y2755" i="3"/>
  <c r="Y263" i="3"/>
  <c r="Y1864" i="3"/>
  <c r="Y2305" i="3"/>
  <c r="Y422" i="3"/>
  <c r="Y1404" i="3"/>
  <c r="Y1796" i="3"/>
  <c r="Y1376" i="3"/>
  <c r="Y2911" i="3"/>
  <c r="Y2719" i="3"/>
  <c r="Y2527" i="3"/>
  <c r="Y2335" i="3"/>
  <c r="Y2236" i="3"/>
  <c r="Y1124" i="3"/>
  <c r="Y908" i="3"/>
  <c r="Y1520" i="3"/>
  <c r="Y1688" i="3"/>
  <c r="Y1928" i="3"/>
  <c r="Y2112" i="3"/>
  <c r="Y208" i="3"/>
  <c r="Y400" i="3"/>
  <c r="Y2461" i="3"/>
  <c r="Y2571" i="3"/>
  <c r="Y924" i="3"/>
  <c r="Y1072" i="3"/>
  <c r="Y2737" i="3"/>
  <c r="Y2872" i="3"/>
  <c r="Y2776" i="3"/>
  <c r="Y2488" i="3"/>
  <c r="Y2392" i="3"/>
  <c r="Y1974" i="3"/>
  <c r="Y275" i="3"/>
  <c r="Y793" i="3"/>
  <c r="Y1320" i="3"/>
  <c r="Y364" i="3"/>
  <c r="Y1176" i="3"/>
  <c r="Y1344" i="3"/>
  <c r="Y572" i="3"/>
  <c r="Y2353" i="3"/>
  <c r="Y2997" i="3"/>
  <c r="Y912" i="3"/>
  <c r="Y1748" i="3"/>
  <c r="Y1668" i="3"/>
  <c r="Y1224" i="3"/>
  <c r="Y2601" i="3"/>
  <c r="Y2438" i="3"/>
  <c r="Y1532" i="3"/>
  <c r="Y2860" i="3"/>
  <c r="Y1952" i="3"/>
  <c r="Y2783" i="3"/>
  <c r="Y2399" i="3"/>
  <c r="Y1332" i="3"/>
  <c r="Y2100" i="3"/>
  <c r="Y236" i="3"/>
  <c r="Y2004" i="3"/>
  <c r="Y284" i="3"/>
  <c r="Y476" i="3"/>
  <c r="Y1240" i="3"/>
  <c r="Y1400" i="3"/>
  <c r="Y1976" i="3"/>
  <c r="Y2348" i="3"/>
  <c r="Y272" i="3"/>
  <c r="Y336" i="3"/>
  <c r="Y2973" i="3"/>
  <c r="Y2781" i="3"/>
  <c r="Y2468" i="3"/>
  <c r="Y2993" i="3"/>
  <c r="Y2481" i="3"/>
  <c r="Y836" i="3"/>
  <c r="Y3000" i="3"/>
  <c r="Y2904" i="3"/>
  <c r="Y2616" i="3"/>
  <c r="Y2520" i="3"/>
  <c r="Y1579" i="3"/>
  <c r="Y2097" i="3"/>
  <c r="Y984" i="3"/>
  <c r="Y2289" i="3"/>
  <c r="Y2909" i="3"/>
  <c r="Y2840" i="3"/>
  <c r="Y2584" i="3"/>
  <c r="Y2328" i="3"/>
  <c r="Y1820" i="3"/>
  <c r="Y2869" i="3"/>
  <c r="Y167" i="3"/>
  <c r="Y758" i="3"/>
  <c r="Y1141" i="3"/>
  <c r="Y1757" i="3"/>
  <c r="Y2053" i="3"/>
  <c r="Y2221" i="3"/>
  <c r="Y1431" i="3"/>
  <c r="Y1559" i="3"/>
  <c r="Y2546" i="3"/>
  <c r="Y2789" i="3"/>
  <c r="Y1776" i="3"/>
  <c r="Y929" i="3"/>
  <c r="Y713" i="3"/>
  <c r="Y1862" i="3"/>
  <c r="Y458" i="3"/>
  <c r="Y1047" i="3"/>
  <c r="Y1692" i="3"/>
  <c r="Y2132" i="3"/>
  <c r="Y2204" i="3"/>
  <c r="Y1345" i="3"/>
  <c r="Y1424" i="3"/>
  <c r="Y1720" i="3"/>
  <c r="Y1992" i="3"/>
  <c r="Y2173" i="3"/>
  <c r="Y1436" i="3"/>
  <c r="Y1312" i="3"/>
  <c r="Y229" i="3"/>
  <c r="Y161" i="3"/>
  <c r="Y1518" i="3"/>
  <c r="Y2054" i="3"/>
  <c r="Y918" i="3"/>
  <c r="Y486" i="3"/>
  <c r="Y1165" i="3"/>
  <c r="Y1709" i="3"/>
  <c r="Y2954" i="3"/>
  <c r="Y2630" i="3"/>
  <c r="Y2056" i="3"/>
  <c r="Y353" i="3"/>
  <c r="Y417" i="3"/>
  <c r="Y2166" i="3"/>
  <c r="Y357" i="3"/>
  <c r="Y601" i="3"/>
  <c r="Y1147" i="3"/>
  <c r="Y1523" i="3"/>
  <c r="Y194" i="3"/>
  <c r="Y394" i="3"/>
  <c r="Y227" i="3"/>
  <c r="Y855" i="3"/>
  <c r="Y951" i="3"/>
  <c r="Y1836" i="3"/>
  <c r="Y1988" i="3"/>
  <c r="Y462" i="3"/>
  <c r="Y1216" i="3"/>
  <c r="Y1368" i="3"/>
  <c r="Y2141" i="3"/>
  <c r="Y2279" i="3"/>
  <c r="Y1948" i="3"/>
  <c r="Y224" i="3"/>
  <c r="Y2557" i="3"/>
  <c r="Y2144" i="3"/>
  <c r="Y1046" i="3"/>
  <c r="Y1626" i="3"/>
  <c r="Y1941" i="3"/>
  <c r="Y2093" i="3"/>
  <c r="Y2462" i="3"/>
  <c r="Y2482" i="3"/>
  <c r="Y2663" i="3"/>
  <c r="Y449" i="3"/>
  <c r="Y718" i="3"/>
  <c r="Y1238" i="3"/>
  <c r="Y2230" i="3"/>
  <c r="Y2559" i="3"/>
  <c r="Y1716" i="3"/>
  <c r="Y2549" i="3"/>
  <c r="Y173" i="3"/>
  <c r="Y859" i="3"/>
  <c r="Y1043" i="3"/>
  <c r="Y1600" i="3"/>
  <c r="Y2013" i="3"/>
  <c r="Y2450" i="3"/>
  <c r="Y2290" i="3"/>
  <c r="Y916" i="3"/>
  <c r="Y1126" i="3"/>
  <c r="Y850" i="3"/>
  <c r="Y1252" i="3"/>
  <c r="Y168" i="3"/>
  <c r="Y192" i="3"/>
  <c r="Y1036" i="3"/>
  <c r="Y2324" i="3"/>
  <c r="Y1902" i="3"/>
  <c r="Y2726" i="3"/>
  <c r="Y2988" i="3"/>
  <c r="Y2732" i="3"/>
  <c r="Y2088" i="3"/>
  <c r="Y2815" i="3"/>
  <c r="Y1108" i="3"/>
  <c r="Y1180" i="3"/>
  <c r="Y1508" i="3"/>
  <c r="Y1620" i="3"/>
  <c r="Y1764" i="3"/>
  <c r="Y2020" i="3"/>
  <c r="Y524" i="3"/>
  <c r="Y268" i="3"/>
  <c r="Y596" i="3"/>
  <c r="Y1552" i="3"/>
  <c r="Y1664" i="3"/>
  <c r="Y1800" i="3"/>
  <c r="Y1856" i="3"/>
  <c r="Y1944" i="3"/>
  <c r="Y800" i="3"/>
  <c r="Y452" i="3"/>
  <c r="Y2996" i="3"/>
  <c r="Y1288" i="3"/>
  <c r="Y124" i="3"/>
  <c r="Y156" i="3"/>
  <c r="Y2941" i="3"/>
  <c r="Y2493" i="3"/>
  <c r="Y2301" i="3"/>
  <c r="Y2780" i="3"/>
  <c r="Y2603" i="3"/>
  <c r="Y728" i="3"/>
  <c r="Y2753" i="3"/>
  <c r="Y2585" i="3"/>
  <c r="Y2497" i="3"/>
  <c r="Y424" i="3"/>
  <c r="Y456" i="3"/>
  <c r="Y1509" i="3"/>
  <c r="Y656" i="3"/>
  <c r="Y968" i="3"/>
  <c r="Y230" i="3"/>
  <c r="Y467" i="3"/>
  <c r="Y349" i="3"/>
  <c r="Y753" i="3"/>
  <c r="Y977" i="3"/>
  <c r="Y1049" i="3"/>
  <c r="Y563" i="3"/>
  <c r="Y627" i="3"/>
  <c r="Y134" i="3"/>
  <c r="Y267" i="3"/>
  <c r="Y190" i="3"/>
  <c r="Y350" i="3"/>
  <c r="Y307" i="3"/>
  <c r="Y507" i="3"/>
  <c r="Y266" i="3"/>
  <c r="Y577" i="3"/>
  <c r="Y857" i="3"/>
  <c r="Y945" i="3"/>
  <c r="Y231" i="3"/>
  <c r="Y707" i="3"/>
  <c r="Y867" i="3"/>
  <c r="Y1011" i="3"/>
  <c r="Y863" i="3"/>
  <c r="Y534" i="3"/>
  <c r="Y2025" i="3"/>
  <c r="Y1227" i="3"/>
  <c r="Y1237" i="3"/>
  <c r="Y1765" i="3"/>
  <c r="Y1981" i="3"/>
  <c r="Y2181" i="3"/>
  <c r="Y2814" i="3"/>
  <c r="Y1604" i="3"/>
  <c r="Y2116" i="3"/>
  <c r="Y2293" i="3"/>
  <c r="Y2476" i="3"/>
  <c r="Y1504" i="3"/>
  <c r="Y2431" i="3"/>
  <c r="Y1460" i="3"/>
  <c r="Y1972" i="3"/>
  <c r="Y1270" i="3"/>
  <c r="Y1481" i="3"/>
  <c r="Y700" i="3"/>
  <c r="Y1645" i="3"/>
  <c r="Y778" i="3"/>
  <c r="Y1649" i="3"/>
  <c r="Y2594" i="3"/>
  <c r="Y1100" i="3"/>
  <c r="Y2597" i="3"/>
  <c r="Y2341" i="3"/>
  <c r="Y2924" i="3"/>
  <c r="Y2863" i="3"/>
  <c r="Y2479" i="3"/>
  <c r="Y2812" i="3"/>
  <c r="Y2364" i="3"/>
  <c r="Y2282" i="3"/>
  <c r="Y1340" i="3"/>
  <c r="Y1860" i="3"/>
  <c r="Y2156" i="3"/>
  <c r="Y1321" i="3"/>
  <c r="Y674" i="3"/>
  <c r="Y1480" i="3"/>
  <c r="Y2769" i="3"/>
  <c r="Y2372" i="3"/>
  <c r="Y2876" i="3"/>
  <c r="Y2687" i="3"/>
  <c r="Y2303" i="3"/>
  <c r="Y1228" i="3"/>
  <c r="Y1476" i="3"/>
  <c r="Y1524" i="3"/>
  <c r="Y1732" i="3"/>
  <c r="Y1780" i="3"/>
  <c r="Y2172" i="3"/>
  <c r="Y1916" i="3"/>
  <c r="Y2161" i="3"/>
  <c r="Y2725" i="3"/>
  <c r="Y2421" i="3"/>
  <c r="Y930" i="3"/>
  <c r="Y1830" i="3"/>
  <c r="Y2082" i="3"/>
  <c r="Y1269" i="3"/>
  <c r="Y1349" i="3"/>
  <c r="Y1493" i="3"/>
  <c r="Y1565" i="3"/>
  <c r="Y2590" i="3"/>
  <c r="Y1784" i="3"/>
  <c r="Y1212" i="3"/>
  <c r="Y680" i="3"/>
  <c r="Y1184" i="3"/>
  <c r="Y1768" i="3"/>
  <c r="Y2879" i="3"/>
  <c r="Y1204" i="3"/>
  <c r="Y428" i="3"/>
  <c r="Y1174" i="3"/>
  <c r="Y2775" i="3"/>
  <c r="Y1755" i="3"/>
  <c r="Y351" i="3"/>
  <c r="Y1612" i="3"/>
  <c r="Y792" i="3"/>
  <c r="Y754" i="3"/>
  <c r="Y2677" i="3"/>
  <c r="Y711" i="3"/>
  <c r="Y1770" i="3"/>
  <c r="Y638" i="3"/>
  <c r="Y1245" i="3"/>
  <c r="Y1693" i="3"/>
  <c r="Y2742" i="3"/>
  <c r="Y1772" i="3"/>
  <c r="Y2454" i="3"/>
  <c r="Y2326" i="3"/>
  <c r="Y2044" i="3"/>
  <c r="Y2901" i="3"/>
  <c r="Y2645" i="3"/>
  <c r="Y2389" i="3"/>
  <c r="Y324" i="3"/>
  <c r="Y2671" i="3"/>
  <c r="Y1068" i="3"/>
  <c r="Y2628" i="3"/>
  <c r="Y1214" i="3"/>
  <c r="Y1123" i="3"/>
  <c r="Y1900" i="3"/>
  <c r="Y193" i="3"/>
  <c r="Y1912" i="3"/>
  <c r="Y508" i="3"/>
  <c r="Y953" i="3"/>
  <c r="Y1715" i="3"/>
  <c r="Y511" i="3"/>
  <c r="Y902" i="3"/>
  <c r="Y316" i="3"/>
  <c r="Y239" i="3"/>
  <c r="Y1192" i="3"/>
  <c r="Y2032" i="3"/>
  <c r="Y2240" i="3"/>
  <c r="Y1077" i="3"/>
  <c r="Y1357" i="3"/>
  <c r="Y1829" i="3"/>
  <c r="Y1012" i="3"/>
  <c r="Y2390" i="3"/>
  <c r="Y734" i="3"/>
  <c r="Y2033" i="3"/>
  <c r="Y2805" i="3"/>
  <c r="Y2469" i="3"/>
  <c r="Y2883" i="3"/>
  <c r="Y141" i="3"/>
  <c r="Y262" i="3"/>
  <c r="Y397" i="3"/>
  <c r="Y602" i="3"/>
  <c r="Y261" i="3"/>
  <c r="Y1041" i="3"/>
  <c r="Y1478" i="3"/>
  <c r="Y1734" i="3"/>
  <c r="Y2110" i="3"/>
  <c r="Y447" i="3"/>
  <c r="Y1153" i="3"/>
  <c r="Y969" i="3"/>
  <c r="Y1166" i="3"/>
  <c r="Y435" i="3"/>
  <c r="Y619" i="3"/>
  <c r="Y899" i="3"/>
  <c r="Y939" i="3"/>
  <c r="Y630" i="3"/>
  <c r="Y1109" i="3"/>
  <c r="Y1413" i="3"/>
  <c r="Y1557" i="3"/>
  <c r="Y2986" i="3"/>
  <c r="Y1310" i="3"/>
  <c r="Y567" i="3"/>
  <c r="Y2662" i="3"/>
  <c r="Y2534" i="3"/>
  <c r="Y1964" i="3"/>
  <c r="Y2822" i="3"/>
  <c r="Y1373" i="3"/>
  <c r="Y1677" i="3"/>
  <c r="Y1973" i="3"/>
  <c r="Y2578" i="3"/>
  <c r="Y2407" i="3"/>
  <c r="Y870" i="3"/>
  <c r="Y613" i="3"/>
  <c r="Y1303" i="3"/>
  <c r="Y2918" i="3"/>
  <c r="Y1814" i="3"/>
  <c r="Y258" i="3"/>
  <c r="Y355" i="3"/>
  <c r="Y777" i="3"/>
  <c r="Y245" i="3"/>
  <c r="Y677" i="3"/>
  <c r="Y709" i="3"/>
  <c r="Y805" i="3"/>
  <c r="Y837" i="3"/>
  <c r="Y933" i="3"/>
  <c r="Y1061" i="3"/>
  <c r="Y663" i="3"/>
  <c r="Y759" i="3"/>
  <c r="Y983" i="3"/>
  <c r="Y319" i="3"/>
  <c r="Y329" i="3"/>
  <c r="Y1198" i="3"/>
  <c r="Y1350" i="3"/>
  <c r="Y1430" i="3"/>
  <c r="Y978" i="3"/>
  <c r="Y1958" i="3"/>
  <c r="Y313" i="3"/>
  <c r="Y1658" i="3"/>
  <c r="Y1690" i="3"/>
  <c r="Y1722" i="3"/>
  <c r="Y1754" i="3"/>
  <c r="Y2234" i="3"/>
  <c r="Y2266" i="3"/>
  <c r="Y345" i="3"/>
  <c r="Y574" i="3"/>
  <c r="Y742" i="3"/>
  <c r="Y1089" i="3"/>
  <c r="Y1185" i="3"/>
  <c r="Y1217" i="3"/>
  <c r="Y1281" i="3"/>
  <c r="Y1313" i="3"/>
  <c r="Y1377" i="3"/>
  <c r="Y1409" i="3"/>
  <c r="Y1473" i="3"/>
  <c r="Y1537" i="3"/>
  <c r="Y1633" i="3"/>
  <c r="Y1665" i="3"/>
  <c r="Y1697" i="3"/>
  <c r="Y1761" i="3"/>
  <c r="Y1825" i="3"/>
  <c r="Y1945" i="3"/>
  <c r="Y2009" i="3"/>
  <c r="Y2137" i="3"/>
  <c r="Y2201" i="3"/>
  <c r="Y1179" i="3"/>
  <c r="Y1603" i="3"/>
  <c r="Y1875" i="3"/>
  <c r="Y1197" i="3"/>
  <c r="Y1229" i="3"/>
  <c r="Y1589" i="3"/>
  <c r="Y1637" i="3"/>
  <c r="Y1853" i="3"/>
  <c r="Y1901" i="3"/>
  <c r="Y2858" i="3"/>
  <c r="Y2762" i="3"/>
  <c r="Y2730" i="3"/>
  <c r="Y2666" i="3"/>
  <c r="Y2634" i="3"/>
  <c r="Y1079" i="3"/>
  <c r="Y1111" i="3"/>
  <c r="Y1143" i="3"/>
  <c r="Y1207" i="3"/>
  <c r="Y1239" i="3"/>
  <c r="Y1271" i="3"/>
  <c r="Y1335" i="3"/>
  <c r="Y1367" i="3"/>
  <c r="Y1399" i="3"/>
  <c r="Y1463" i="3"/>
  <c r="Y1495" i="3"/>
  <c r="Y1527" i="3"/>
  <c r="Y1591" i="3"/>
  <c r="Y1623" i="3"/>
  <c r="Y1655" i="3"/>
  <c r="Y1719" i="3"/>
  <c r="Y1751" i="3"/>
  <c r="Y1783" i="3"/>
  <c r="Y1847" i="3"/>
  <c r="Y1879" i="3"/>
  <c r="Y1911" i="3"/>
  <c r="Y1975" i="3"/>
  <c r="Y2007" i="3"/>
  <c r="Y2039" i="3"/>
  <c r="Y2071" i="3"/>
  <c r="Y2103" i="3"/>
  <c r="Y2135" i="3"/>
  <c r="Y2167" i="3"/>
  <c r="Y2199" i="3"/>
  <c r="Y2231" i="3"/>
  <c r="Y2263" i="3"/>
  <c r="Y2982" i="3"/>
  <c r="Y2950" i="3"/>
  <c r="Y2854" i="3"/>
  <c r="Y2758" i="3"/>
  <c r="Y2566" i="3"/>
  <c r="Y2334" i="3"/>
  <c r="Y2386" i="3"/>
  <c r="Y2354" i="3"/>
  <c r="Y2322" i="3"/>
  <c r="Y2791" i="3"/>
  <c r="Y864" i="3"/>
  <c r="Y832" i="3"/>
  <c r="Y1580" i="3"/>
  <c r="Y1708" i="3"/>
  <c r="Y2092" i="3"/>
  <c r="Y2220" i="3"/>
  <c r="Y1937" i="3"/>
  <c r="Y2065" i="3"/>
  <c r="Y2129" i="3"/>
  <c r="Y2257" i="3"/>
  <c r="Y2917" i="3"/>
  <c r="Y2533" i="3"/>
  <c r="Y1160" i="3"/>
  <c r="Y1576" i="3"/>
  <c r="Y2294" i="3"/>
  <c r="Y1284" i="3"/>
  <c r="Y1412" i="3"/>
  <c r="Y1596" i="3"/>
  <c r="Y1724" i="3"/>
  <c r="Y1852" i="3"/>
  <c r="Y2965" i="3"/>
  <c r="Y2581" i="3"/>
  <c r="Y2325" i="3"/>
  <c r="Y808" i="3"/>
  <c r="Y2796" i="3"/>
  <c r="Y1696" i="3"/>
  <c r="Y2232" i="3"/>
  <c r="Y1388" i="3"/>
  <c r="Y2959" i="3"/>
  <c r="Y2767" i="3"/>
  <c r="Y2575" i="3"/>
  <c r="Y1652" i="3"/>
  <c r="Y1908" i="3"/>
  <c r="Y940" i="3"/>
  <c r="Y920" i="3"/>
  <c r="Y564" i="3"/>
  <c r="Y137" i="3"/>
  <c r="Y791" i="3"/>
  <c r="Y849" i="3"/>
  <c r="Y135" i="3"/>
  <c r="Y773" i="3"/>
  <c r="Y901" i="3"/>
  <c r="Y1029" i="3"/>
  <c r="Y183" i="3"/>
  <c r="Y439" i="3"/>
  <c r="Y490" i="3"/>
  <c r="Y618" i="3"/>
  <c r="Y746" i="3"/>
  <c r="Y1786" i="3"/>
  <c r="Y1818" i="3"/>
  <c r="Y1850" i="3"/>
  <c r="Y1882" i="3"/>
  <c r="Y1914" i="3"/>
  <c r="Y1946" i="3"/>
  <c r="Y1978" i="3"/>
  <c r="Y2010" i="3"/>
  <c r="Y2042" i="3"/>
  <c r="Y2074" i="3"/>
  <c r="Y526" i="3"/>
  <c r="Y1774" i="3"/>
  <c r="Y226" i="3"/>
  <c r="Y594" i="3"/>
  <c r="Y214" i="3"/>
  <c r="Y887" i="3"/>
  <c r="Y1015" i="3"/>
  <c r="Y869" i="3"/>
  <c r="Y997" i="3"/>
  <c r="Y1186" i="3"/>
  <c r="Y1218" i="3"/>
  <c r="Y1250" i="3"/>
  <c r="Y1410" i="3"/>
  <c r="Y1442" i="3"/>
  <c r="Y1474" i="3"/>
  <c r="Y1506" i="3"/>
  <c r="Y1538" i="3"/>
  <c r="Y2106" i="3"/>
  <c r="Y2138" i="3"/>
  <c r="Y2170" i="3"/>
  <c r="Y2202" i="3"/>
  <c r="Y191" i="3"/>
  <c r="Y1686" i="3"/>
  <c r="Y697" i="3"/>
  <c r="Y219" i="3"/>
  <c r="Y386" i="3"/>
  <c r="Y623" i="3"/>
  <c r="Y1262" i="3"/>
  <c r="Y195" i="3"/>
  <c r="Y166" i="3"/>
  <c r="Y143" i="3"/>
  <c r="Y411" i="3"/>
  <c r="Y466" i="3"/>
  <c r="Y389" i="3"/>
  <c r="Y681" i="3"/>
  <c r="Y717" i="3"/>
  <c r="Y877" i="3"/>
  <c r="Y973" i="3"/>
  <c r="Y767" i="3"/>
  <c r="Y1055" i="3"/>
  <c r="Y479" i="3"/>
  <c r="Y471" i="3"/>
  <c r="Y1098" i="3"/>
  <c r="Y1290" i="3"/>
  <c r="Y1386" i="3"/>
  <c r="Y1482" i="3"/>
  <c r="Y882" i="3"/>
  <c r="Y686" i="3"/>
  <c r="Y1698" i="3"/>
  <c r="Y1762" i="3"/>
  <c r="Y1858" i="3"/>
  <c r="Y1954" i="3"/>
  <c r="Y2050" i="3"/>
  <c r="Y2146" i="3"/>
  <c r="Y2210" i="3"/>
  <c r="Y473" i="3"/>
  <c r="Y990" i="3"/>
  <c r="Y1030" i="3"/>
  <c r="Y1161" i="3"/>
  <c r="Y1385" i="3"/>
  <c r="Y1577" i="3"/>
  <c r="Y2089" i="3"/>
  <c r="Y1155" i="3"/>
  <c r="Y1499" i="3"/>
  <c r="Y2075" i="3"/>
  <c r="Y2203" i="3"/>
  <c r="Y2069" i="3"/>
  <c r="Y2978" i="3"/>
  <c r="Y2818" i="3"/>
  <c r="Y2722" i="3"/>
  <c r="Y2658" i="3"/>
  <c r="Y1119" i="3"/>
  <c r="Y1215" i="3"/>
  <c r="Y1311" i="3"/>
  <c r="Y1407" i="3"/>
  <c r="Y1599" i="3"/>
  <c r="Y1695" i="3"/>
  <c r="Y1791" i="3"/>
  <c r="Y1887" i="3"/>
  <c r="Y1983" i="3"/>
  <c r="Y2079" i="3"/>
  <c r="Y2143" i="3"/>
  <c r="Y2239" i="3"/>
  <c r="Y2942" i="3"/>
  <c r="Y2686" i="3"/>
  <c r="Y2494" i="3"/>
  <c r="Y2382" i="3"/>
  <c r="Y2506" i="3"/>
  <c r="Y2314" i="3"/>
  <c r="Y2903" i="3"/>
  <c r="Y2519" i="3"/>
  <c r="Y2327" i="3"/>
  <c r="Y736" i="3"/>
  <c r="Y1484" i="3"/>
  <c r="Y2081" i="3"/>
  <c r="Y2757" i="3"/>
  <c r="Y2373" i="3"/>
  <c r="Y2787" i="3"/>
  <c r="Y281" i="3"/>
  <c r="Y831" i="3"/>
  <c r="Y1023" i="3"/>
  <c r="Y2622" i="3"/>
  <c r="Y2269" i="3"/>
  <c r="Y2681" i="3"/>
  <c r="Y259" i="3"/>
  <c r="Y2124" i="3"/>
  <c r="Y283" i="3"/>
  <c r="Y277" i="3"/>
  <c r="Y653" i="3"/>
  <c r="Y941" i="3"/>
  <c r="Y1194" i="3"/>
  <c r="Y896" i="3"/>
  <c r="Y111" i="3"/>
  <c r="Y175" i="3"/>
  <c r="Y202" i="3"/>
  <c r="Y402" i="3"/>
  <c r="Y387" i="3"/>
  <c r="Y897" i="3"/>
  <c r="Y1017" i="3"/>
  <c r="Y405" i="3"/>
  <c r="Y589" i="3"/>
  <c r="Y749" i="3"/>
  <c r="Y845" i="3"/>
  <c r="Y1037" i="3"/>
  <c r="Y543" i="3"/>
  <c r="Y639" i="3"/>
  <c r="Y1134" i="3"/>
  <c r="Y1318" i="3"/>
  <c r="Y1398" i="3"/>
  <c r="Y650" i="3"/>
  <c r="Y906" i="3"/>
  <c r="Y1130" i="3"/>
  <c r="Y1226" i="3"/>
  <c r="Y1322" i="3"/>
  <c r="Y1418" i="3"/>
  <c r="Y1514" i="3"/>
  <c r="Y1654" i="3"/>
  <c r="Y1782" i="3"/>
  <c r="Y1910" i="3"/>
  <c r="Y1115" i="3"/>
  <c r="Y1570" i="3"/>
  <c r="Y1666" i="3"/>
  <c r="Y1794" i="3"/>
  <c r="Y1890" i="3"/>
  <c r="Y1986" i="3"/>
  <c r="Y2178" i="3"/>
  <c r="Y2242" i="3"/>
  <c r="Y606" i="3"/>
  <c r="Y862" i="3"/>
  <c r="Y646" i="3"/>
  <c r="Y1129" i="3"/>
  <c r="Y1801" i="3"/>
  <c r="Y1961" i="3"/>
  <c r="Y2153" i="3"/>
  <c r="Y1427" i="3"/>
  <c r="Y1539" i="3"/>
  <c r="Y1659" i="3"/>
  <c r="Y1947" i="3"/>
  <c r="Y2139" i="3"/>
  <c r="Y2229" i="3"/>
  <c r="Y2850" i="3"/>
  <c r="Y1151" i="3"/>
  <c r="Y1343" i="3"/>
  <c r="Y1439" i="3"/>
  <c r="Y1535" i="3"/>
  <c r="Y1631" i="3"/>
  <c r="Y1855" i="3"/>
  <c r="Y2111" i="3"/>
  <c r="Y2207" i="3"/>
  <c r="Y2846" i="3"/>
  <c r="Y2446" i="3"/>
  <c r="Y2538" i="3"/>
  <c r="Y2442" i="3"/>
  <c r="Y2378" i="3"/>
  <c r="Y2839" i="3"/>
  <c r="Y2647" i="3"/>
  <c r="Y2455" i="3"/>
  <c r="Y1324" i="3"/>
  <c r="Y1996" i="3"/>
  <c r="Y2252" i="3"/>
  <c r="Y2017" i="3"/>
  <c r="Y2209" i="3"/>
  <c r="Y2629" i="3"/>
  <c r="Y1742" i="3"/>
  <c r="Y2182" i="3"/>
  <c r="Y518" i="3"/>
  <c r="Y675" i="3"/>
  <c r="Y835" i="3"/>
  <c r="Y915" i="3"/>
  <c r="Y506" i="3"/>
  <c r="Y497" i="3"/>
  <c r="Y2070" i="3"/>
  <c r="Y2391" i="3"/>
  <c r="Y169" i="3"/>
  <c r="Y1225" i="3"/>
  <c r="Y1417" i="3"/>
  <c r="Y2974" i="3"/>
  <c r="Y2910" i="3"/>
  <c r="Y115" i="3"/>
  <c r="Y301" i="3"/>
  <c r="Y429" i="3"/>
  <c r="Y979" i="3"/>
  <c r="Y1051" i="3"/>
  <c r="Y431" i="3"/>
  <c r="Y514" i="3"/>
  <c r="Y2160" i="3"/>
  <c r="Y1117" i="3"/>
  <c r="Y1597" i="3"/>
  <c r="Y1574" i="3"/>
  <c r="Y2711" i="3"/>
  <c r="Y634" i="3"/>
  <c r="Y621" i="3"/>
  <c r="Y1450" i="3"/>
  <c r="Y1868" i="3"/>
  <c r="Y234" i="3"/>
  <c r="Y330" i="3"/>
  <c r="Y721" i="3"/>
  <c r="Y825" i="3"/>
  <c r="Y493" i="3"/>
  <c r="Y557" i="3"/>
  <c r="Y1005" i="3"/>
  <c r="Y1069" i="3"/>
  <c r="Y575" i="3"/>
  <c r="Y703" i="3"/>
  <c r="Y799" i="3"/>
  <c r="Y895" i="3"/>
  <c r="Y991" i="3"/>
  <c r="Y223" i="3"/>
  <c r="Y423" i="3"/>
  <c r="Y1102" i="3"/>
  <c r="Y215" i="3"/>
  <c r="Y522" i="3"/>
  <c r="Y1034" i="3"/>
  <c r="Y1162" i="3"/>
  <c r="Y1258" i="3"/>
  <c r="Y1354" i="3"/>
  <c r="Y1546" i="3"/>
  <c r="Y1870" i="3"/>
  <c r="Y1966" i="3"/>
  <c r="Y2118" i="3"/>
  <c r="Y974" i="3"/>
  <c r="Y1634" i="3"/>
  <c r="Y1730" i="3"/>
  <c r="Y1922" i="3"/>
  <c r="Y2018" i="3"/>
  <c r="Y2114" i="3"/>
  <c r="Y241" i="3"/>
  <c r="Y401" i="3"/>
  <c r="Y1193" i="3"/>
  <c r="Y1257" i="3"/>
  <c r="Y1353" i="3"/>
  <c r="Y1449" i="3"/>
  <c r="Y1545" i="3"/>
  <c r="Y1737" i="3"/>
  <c r="Y1833" i="3"/>
  <c r="Y1355" i="3"/>
  <c r="Y1571" i="3"/>
  <c r="Y1843" i="3"/>
  <c r="Y2011" i="3"/>
  <c r="Y2267" i="3"/>
  <c r="Y2149" i="3"/>
  <c r="Y2690" i="3"/>
  <c r="Y1087" i="3"/>
  <c r="Y1183" i="3"/>
  <c r="Y1279" i="3"/>
  <c r="Y1375" i="3"/>
  <c r="Y1471" i="3"/>
  <c r="Y1567" i="3"/>
  <c r="Y1663" i="3"/>
  <c r="Y1727" i="3"/>
  <c r="Y1823" i="3"/>
  <c r="Y1919" i="3"/>
  <c r="Y1951" i="3"/>
  <c r="Y2047" i="3"/>
  <c r="Y2175" i="3"/>
  <c r="Y2878" i="3"/>
  <c r="Y2750" i="3"/>
  <c r="Y2654" i="3"/>
  <c r="Y2558" i="3"/>
  <c r="Y2318" i="3"/>
  <c r="Y768" i="3"/>
  <c r="Y1953" i="3"/>
  <c r="Y2277" i="3"/>
  <c r="Y2101" i="3"/>
  <c r="Y2570" i="3"/>
  <c r="Y959" i="3"/>
  <c r="Y1609" i="3"/>
  <c r="Y2782" i="3"/>
  <c r="Y459" i="3"/>
  <c r="Y525" i="3"/>
  <c r="Y813" i="3"/>
  <c r="Y343" i="3"/>
  <c r="Y1486" i="3"/>
  <c r="Y498" i="3"/>
  <c r="Y1641" i="3"/>
  <c r="Y2486" i="3"/>
  <c r="Y2562" i="3"/>
  <c r="Y2370" i="3"/>
  <c r="Y2838" i="3"/>
  <c r="Y1213" i="3"/>
  <c r="Y1325" i="3"/>
  <c r="Y2077" i="3"/>
  <c r="Y2338" i="3"/>
  <c r="Y1363" i="3"/>
  <c r="Y2951" i="3"/>
  <c r="Y661" i="3"/>
  <c r="Y118" i="3"/>
  <c r="Y171" i="3"/>
  <c r="Y138" i="3"/>
  <c r="Y178" i="3"/>
  <c r="Y133" i="3"/>
  <c r="Y206" i="3"/>
  <c r="Y286" i="3"/>
  <c r="Y374" i="3"/>
  <c r="Y446" i="3"/>
  <c r="Y403" i="3"/>
  <c r="Y365" i="3"/>
  <c r="Y515" i="3"/>
  <c r="Y763" i="3"/>
  <c r="Y1059" i="3"/>
  <c r="Y533" i="3"/>
  <c r="Y615" i="3"/>
  <c r="Y1330" i="3"/>
  <c r="Y1091" i="3"/>
  <c r="Y337" i="3"/>
  <c r="Y1489" i="3"/>
  <c r="Y2169" i="3"/>
  <c r="Y1163" i="3"/>
  <c r="Y1181" i="3"/>
  <c r="Y1501" i="3"/>
  <c r="Y1661" i="3"/>
  <c r="Y2117" i="3"/>
  <c r="Y2157" i="3"/>
  <c r="Y2237" i="3"/>
  <c r="Y2874" i="3"/>
  <c r="Y1639" i="3"/>
  <c r="Y2567" i="3"/>
  <c r="Y590" i="3"/>
  <c r="Y1366" i="3"/>
  <c r="Y2134" i="3"/>
  <c r="Y2198" i="3"/>
  <c r="Y666" i="3"/>
  <c r="Y985" i="3"/>
  <c r="Y807" i="3"/>
  <c r="Y903" i="3"/>
  <c r="Y999" i="3"/>
  <c r="Y255" i="3"/>
  <c r="Y1553" i="3"/>
  <c r="Y2934" i="3"/>
  <c r="Y2550" i="3"/>
  <c r="Y1026" i="3"/>
  <c r="Y1837" i="3"/>
  <c r="Y1957" i="3"/>
  <c r="Y2105" i="3"/>
  <c r="Y585" i="3"/>
  <c r="Y795" i="3"/>
  <c r="Y335" i="3"/>
  <c r="Y647" i="3"/>
  <c r="Y871" i="3"/>
  <c r="Y554" i="3"/>
  <c r="Y1642" i="3"/>
  <c r="Y369" i="3"/>
  <c r="Y1201" i="3"/>
  <c r="Y1585" i="3"/>
  <c r="Y1777" i="3"/>
  <c r="Y1397" i="3"/>
  <c r="Y1541" i="3"/>
  <c r="Y1621" i="3"/>
  <c r="Y1773" i="3"/>
  <c r="Y1989" i="3"/>
  <c r="Y3002" i="3"/>
  <c r="Y2650" i="3"/>
  <c r="Y1095" i="3"/>
  <c r="Y2498" i="3"/>
  <c r="Y2402" i="3"/>
  <c r="Y2759" i="3"/>
  <c r="Y2646" i="3"/>
  <c r="Y603" i="3"/>
  <c r="Y1469" i="3"/>
  <c r="Y1805" i="3"/>
  <c r="Y1917" i="3"/>
  <c r="Y657" i="3"/>
  <c r="Y1681" i="3"/>
  <c r="Y1383" i="3"/>
  <c r="Y451" i="3"/>
  <c r="Y911" i="3"/>
  <c r="Y1039" i="3"/>
  <c r="Y481" i="3"/>
  <c r="Y127" i="3"/>
  <c r="Y1053" i="3"/>
  <c r="Y943" i="3"/>
  <c r="Y153" i="3"/>
  <c r="Y783" i="3"/>
  <c r="Y1230" i="3"/>
  <c r="Y131" i="3"/>
  <c r="Y331" i="3"/>
  <c r="Y151" i="3"/>
  <c r="Y113" i="3"/>
  <c r="Y177" i="3"/>
  <c r="Y306" i="3"/>
  <c r="Y474" i="3"/>
  <c r="Y381" i="3"/>
  <c r="Y453" i="3"/>
  <c r="Y537" i="3"/>
  <c r="Y617" i="3"/>
  <c r="Y1025" i="3"/>
  <c r="Y1057" i="3"/>
  <c r="Y309" i="3"/>
  <c r="Y437" i="3"/>
  <c r="Y501" i="3"/>
  <c r="Y565" i="3"/>
  <c r="Y597" i="3"/>
  <c r="Y629" i="3"/>
  <c r="Y693" i="3"/>
  <c r="Y725" i="3"/>
  <c r="Y757" i="3"/>
  <c r="Y821" i="3"/>
  <c r="Y853" i="3"/>
  <c r="Y885" i="3"/>
  <c r="Y949" i="3"/>
  <c r="Y981" i="3"/>
  <c r="Y1013" i="3"/>
  <c r="Y519" i="3"/>
  <c r="Y551" i="3"/>
  <c r="Y679" i="3"/>
  <c r="Y743" i="3"/>
  <c r="Y839" i="3"/>
  <c r="Y935" i="3"/>
  <c r="Y967" i="3"/>
  <c r="Y1031" i="3"/>
  <c r="Y383" i="3"/>
  <c r="Y455" i="3"/>
  <c r="Y922" i="3"/>
  <c r="Y1222" i="3"/>
  <c r="Y1254" i="3"/>
  <c r="Y1294" i="3"/>
  <c r="Y1326" i="3"/>
  <c r="Y1494" i="3"/>
  <c r="Y1582" i="3"/>
  <c r="Y247" i="3"/>
  <c r="Y375" i="3"/>
  <c r="Y265" i="3"/>
  <c r="Y682" i="3"/>
  <c r="Y810" i="3"/>
  <c r="Y938" i="3"/>
  <c r="Y1106" i="3"/>
  <c r="Y1138" i="3"/>
  <c r="Y1170" i="3"/>
  <c r="Y1234" i="3"/>
  <c r="Y1266" i="3"/>
  <c r="Y1298" i="3"/>
  <c r="Y1362" i="3"/>
  <c r="Y1394" i="3"/>
  <c r="Y1426" i="3"/>
  <c r="Y1490" i="3"/>
  <c r="Y1522" i="3"/>
  <c r="Y1554" i="3"/>
  <c r="Y530" i="3"/>
  <c r="Y786" i="3"/>
  <c r="Y1042" i="3"/>
  <c r="Y1622" i="3"/>
  <c r="Y1750" i="3"/>
  <c r="Y1878" i="3"/>
  <c r="Y750" i="3"/>
  <c r="Y1006" i="3"/>
  <c r="Y854" i="3"/>
  <c r="Y982" i="3"/>
  <c r="Y1085" i="3"/>
  <c r="Y1125" i="3"/>
  <c r="Y1578" i="3"/>
  <c r="Y1610" i="3"/>
  <c r="Y1674" i="3"/>
  <c r="Y1706" i="3"/>
  <c r="Y1738" i="3"/>
  <c r="Y1802" i="3"/>
  <c r="Y1834" i="3"/>
  <c r="Y1866" i="3"/>
  <c r="Y1930" i="3"/>
  <c r="Y1962" i="3"/>
  <c r="Y1994" i="3"/>
  <c r="Y2058" i="3"/>
  <c r="Y2090" i="3"/>
  <c r="Y2122" i="3"/>
  <c r="Y2186" i="3"/>
  <c r="Y2218" i="3"/>
  <c r="Y2250" i="3"/>
  <c r="Y510" i="3"/>
  <c r="Y766" i="3"/>
  <c r="Y894" i="3"/>
  <c r="Y1022" i="3"/>
  <c r="Y550" i="3"/>
  <c r="Y678" i="3"/>
  <c r="Y934" i="3"/>
  <c r="Y1062" i="3"/>
  <c r="Y1137" i="3"/>
  <c r="Y1169" i="3"/>
  <c r="Y1265" i="3"/>
  <c r="Y1329" i="3"/>
  <c r="Y1361" i="3"/>
  <c r="Y1425" i="3"/>
  <c r="Y1457" i="3"/>
  <c r="Y1521" i="3"/>
  <c r="Y1617" i="3"/>
  <c r="Y1713" i="3"/>
  <c r="Y1745" i="3"/>
  <c r="Y1809" i="3"/>
  <c r="Y1849" i="3"/>
  <c r="Y1913" i="3"/>
  <c r="Y1977" i="3"/>
  <c r="Y2041" i="3"/>
  <c r="Y2233" i="3"/>
  <c r="Y1475" i="3"/>
  <c r="Y1507" i="3"/>
  <c r="Y1619" i="3"/>
  <c r="Y1763" i="3"/>
  <c r="Y1803" i="3"/>
  <c r="Y1851" i="3"/>
  <c r="Y1963" i="3"/>
  <c r="Y2091" i="3"/>
  <c r="Y2219" i="3"/>
  <c r="Y2970" i="3"/>
  <c r="Y2938" i="3"/>
  <c r="Y2906" i="3"/>
  <c r="Y2810" i="3"/>
  <c r="Y2746" i="3"/>
  <c r="Y2682" i="3"/>
  <c r="Y1127" i="3"/>
  <c r="Y1159" i="3"/>
  <c r="Y1191" i="3"/>
  <c r="Y1223" i="3"/>
  <c r="Y1255" i="3"/>
  <c r="Y1287" i="3"/>
  <c r="Y1319" i="3"/>
  <c r="Y1351" i="3"/>
  <c r="Y1415" i="3"/>
  <c r="Y1447" i="3"/>
  <c r="Y1479" i="3"/>
  <c r="Y1511" i="3"/>
  <c r="Y1543" i="3"/>
  <c r="Y1575" i="3"/>
  <c r="Y1607" i="3"/>
  <c r="Y1671" i="3"/>
  <c r="Y1703" i="3"/>
  <c r="Y1735" i="3"/>
  <c r="Y1767" i="3"/>
  <c r="Y1799" i="3"/>
  <c r="Y1831" i="3"/>
  <c r="Y1863" i="3"/>
  <c r="Y1927" i="3"/>
  <c r="Y1959" i="3"/>
  <c r="Y1991" i="3"/>
  <c r="Y2023" i="3"/>
  <c r="Y2055" i="3"/>
  <c r="Y2087" i="3"/>
  <c r="Y2119" i="3"/>
  <c r="Y2183" i="3"/>
  <c r="Y2215" i="3"/>
  <c r="Y2247" i="3"/>
  <c r="Y2902" i="3"/>
  <c r="Y2870" i="3"/>
  <c r="Y2806" i="3"/>
  <c r="Y2774" i="3"/>
  <c r="Y2710" i="3"/>
  <c r="Y2678" i="3"/>
  <c r="Y2614" i="3"/>
  <c r="Y2582" i="3"/>
  <c r="Y2518" i="3"/>
  <c r="Y2366" i="3"/>
  <c r="Y2530" i="3"/>
  <c r="Y2274" i="3"/>
  <c r="Y2695" i="3"/>
  <c r="Y2503" i="3"/>
  <c r="Y2375" i="3"/>
  <c r="Y2311" i="3"/>
  <c r="Y672" i="3"/>
  <c r="Y865" i="3"/>
  <c r="Y538" i="3"/>
  <c r="Y1182" i="3"/>
  <c r="Y1414" i="3"/>
  <c r="Y1542" i="3"/>
  <c r="Y1670" i="3"/>
  <c r="Y1798" i="3"/>
  <c r="Y1926" i="3"/>
  <c r="Y1982" i="3"/>
  <c r="Y1454" i="3"/>
  <c r="Y1838" i="3"/>
  <c r="Y2086" i="3"/>
  <c r="Y145" i="3"/>
  <c r="Y419" i="3"/>
  <c r="Y775" i="3"/>
  <c r="Y249" i="3"/>
  <c r="Y409" i="3"/>
  <c r="Y85" i="3"/>
  <c r="Y198" i="3"/>
  <c r="Y371" i="3"/>
  <c r="Y333" i="3"/>
  <c r="Y571" i="3"/>
  <c r="Y715" i="3"/>
  <c r="Y834" i="3"/>
  <c r="Y694" i="3"/>
  <c r="Y1150" i="3"/>
  <c r="Y2027" i="3"/>
  <c r="Y1723" i="3"/>
  <c r="Y142" i="3"/>
  <c r="Y1066" i="3"/>
  <c r="Y2030" i="3"/>
  <c r="Y197" i="3"/>
  <c r="Y119" i="3"/>
  <c r="Y187" i="3"/>
  <c r="Y210" i="3"/>
  <c r="Y274" i="3"/>
  <c r="Y338" i="3"/>
  <c r="Y442" i="3"/>
  <c r="Y291" i="3"/>
  <c r="Y253" i="3"/>
  <c r="Y293" i="3"/>
  <c r="Y729" i="3"/>
  <c r="Y905" i="3"/>
  <c r="Y1050" i="3"/>
  <c r="Y463" i="3"/>
  <c r="Y1285" i="3"/>
  <c r="Y1437" i="3"/>
  <c r="Y1725" i="3"/>
  <c r="Y1877" i="3"/>
  <c r="Y2029" i="3"/>
  <c r="Y2197" i="3"/>
  <c r="Y2155" i="3"/>
  <c r="Y147" i="3"/>
  <c r="Y189" i="3"/>
  <c r="Y129" i="3"/>
  <c r="Y823" i="3"/>
  <c r="Y1390" i="3"/>
  <c r="Y919" i="3"/>
  <c r="K16" i="1" l="1"/>
  <c r="L15" i="1"/>
  <c r="F12" i="3"/>
  <c r="F13" i="3" s="1"/>
  <c r="D12" i="3"/>
  <c r="C12" i="3"/>
  <c r="AQ10" i="3"/>
  <c r="AR10" i="3" s="1"/>
  <c r="E12" i="3"/>
  <c r="B11" i="3"/>
  <c r="K17" i="1" l="1"/>
  <c r="L16" i="1"/>
  <c r="F14" i="3"/>
  <c r="C13" i="3"/>
  <c r="D13" i="3"/>
  <c r="AQ11" i="3"/>
  <c r="AR11" i="3" s="1"/>
  <c r="B12" i="3"/>
  <c r="E13" i="3"/>
  <c r="K18" i="1" l="1"/>
  <c r="L17" i="1"/>
  <c r="E14" i="3"/>
  <c r="E15" i="3" s="1"/>
  <c r="C14" i="3"/>
  <c r="F15" i="3"/>
  <c r="D14" i="3"/>
  <c r="AQ12" i="3"/>
  <c r="AR12" i="3" s="1"/>
  <c r="B13" i="3"/>
  <c r="K19" i="1" l="1"/>
  <c r="L18" i="1"/>
  <c r="F16" i="3"/>
  <c r="C15" i="3"/>
  <c r="E16" i="3"/>
  <c r="D15" i="3"/>
  <c r="B14" i="3"/>
  <c r="AQ13" i="3"/>
  <c r="AR13" i="3" s="1"/>
  <c r="K20" i="1" l="1"/>
  <c r="L19" i="1"/>
  <c r="F17" i="3"/>
  <c r="F18" i="3" s="1"/>
  <c r="C16" i="3"/>
  <c r="E17" i="3"/>
  <c r="E18" i="3" s="1"/>
  <c r="E19" i="3" s="1"/>
  <c r="E20" i="3" s="1"/>
  <c r="AQ14" i="3"/>
  <c r="AR14" i="3" s="1"/>
  <c r="D16" i="3"/>
  <c r="F32" i="3"/>
  <c r="F35" i="3" s="1"/>
  <c r="C3004" i="3"/>
  <c r="C3005" i="3" s="1"/>
  <c r="C3006" i="3" s="1"/>
  <c r="C3007" i="3" s="1"/>
  <c r="D3004" i="3"/>
  <c r="B15" i="3"/>
  <c r="B16" i="3" s="1"/>
  <c r="K21" i="1" l="1"/>
  <c r="L20" i="1"/>
  <c r="C17" i="3"/>
  <c r="C18" i="3" s="1"/>
  <c r="C19" i="3" s="1"/>
  <c r="C20" i="3" s="1"/>
  <c r="C21" i="3" s="1"/>
  <c r="C22" i="3" s="1"/>
  <c r="C23" i="3" s="1"/>
  <c r="C24" i="3" s="1"/>
  <c r="D3005" i="3"/>
  <c r="D3006" i="3" s="1"/>
  <c r="D3007" i="3" s="1"/>
  <c r="F19" i="3"/>
  <c r="E3004" i="3"/>
  <c r="E3005" i="3" s="1"/>
  <c r="E3006" i="3" s="1"/>
  <c r="E3007" i="3" s="1"/>
  <c r="E21" i="3"/>
  <c r="D17" i="3"/>
  <c r="F38" i="3"/>
  <c r="F40" i="3" s="1"/>
  <c r="AQ15" i="3"/>
  <c r="AR15" i="3" s="1"/>
  <c r="B17" i="3"/>
  <c r="B18" i="3" s="1"/>
  <c r="AQ16" i="3"/>
  <c r="AR16" i="3" s="1"/>
  <c r="K22" i="1" l="1"/>
  <c r="L21" i="1"/>
  <c r="C25" i="3"/>
  <c r="AQ3004" i="3"/>
  <c r="AR3004" i="3" s="1"/>
  <c r="E22" i="3"/>
  <c r="E23" i="3" s="1"/>
  <c r="E24" i="3" s="1"/>
  <c r="F20" i="3"/>
  <c r="C30" i="3"/>
  <c r="D18" i="3"/>
  <c r="D19" i="3" s="1"/>
  <c r="AQ17" i="3"/>
  <c r="AR17" i="3" s="1"/>
  <c r="B19" i="3"/>
  <c r="K23" i="1" l="1"/>
  <c r="L22" i="1"/>
  <c r="C27" i="3"/>
  <c r="C26" i="3"/>
  <c r="E25" i="3"/>
  <c r="E26" i="3" s="1"/>
  <c r="E27" i="3" s="1"/>
  <c r="E28" i="3" s="1"/>
  <c r="E29" i="3" s="1"/>
  <c r="E30" i="3" s="1"/>
  <c r="C32" i="3"/>
  <c r="AQ18" i="3"/>
  <c r="AR18" i="3" s="1"/>
  <c r="F21" i="3"/>
  <c r="D20" i="3"/>
  <c r="C33" i="3"/>
  <c r="C34" i="3" s="1"/>
  <c r="F68" i="3"/>
  <c r="F69" i="3"/>
  <c r="F70" i="3" s="1"/>
  <c r="AQ19" i="3"/>
  <c r="AR19" i="3" s="1"/>
  <c r="B20" i="3"/>
  <c r="K24" i="1" l="1"/>
  <c r="L23" i="1"/>
  <c r="C28" i="3"/>
  <c r="C29" i="3" s="1"/>
  <c r="D21" i="3"/>
  <c r="F22" i="3"/>
  <c r="F23" i="3" s="1"/>
  <c r="E31" i="3"/>
  <c r="E32" i="3" s="1"/>
  <c r="E33" i="3" s="1"/>
  <c r="E34" i="3" s="1"/>
  <c r="C35" i="3"/>
  <c r="C48" i="3"/>
  <c r="F71" i="3"/>
  <c r="E53" i="3"/>
  <c r="AQ20" i="3"/>
  <c r="AR20" i="3" s="1"/>
  <c r="B21" i="3"/>
  <c r="K25" i="1" l="1"/>
  <c r="L24" i="1"/>
  <c r="D22" i="3"/>
  <c r="D23" i="3" s="1"/>
  <c r="D24" i="3" s="1"/>
  <c r="F24" i="3"/>
  <c r="F25" i="3" s="1"/>
  <c r="C36" i="3"/>
  <c r="E35" i="3"/>
  <c r="F72" i="3"/>
  <c r="F73" i="3" s="1"/>
  <c r="AQ21" i="3"/>
  <c r="AR21" i="3" s="1"/>
  <c r="B22" i="3"/>
  <c r="K26" i="1" l="1"/>
  <c r="L25" i="1"/>
  <c r="D25" i="3"/>
  <c r="D26" i="3" s="1"/>
  <c r="D27" i="3" s="1"/>
  <c r="D28" i="3" s="1"/>
  <c r="D29" i="3" s="1"/>
  <c r="C37" i="3"/>
  <c r="C38" i="3" s="1"/>
  <c r="F26" i="3"/>
  <c r="F27" i="3" s="1"/>
  <c r="F28" i="3" s="1"/>
  <c r="D30" i="3"/>
  <c r="D32" i="3" s="1"/>
  <c r="E36" i="3"/>
  <c r="C39" i="3"/>
  <c r="F95" i="3"/>
  <c r="F96" i="3" s="1"/>
  <c r="F101" i="3" s="1"/>
  <c r="F93" i="3"/>
  <c r="C63" i="3"/>
  <c r="AQ22" i="3"/>
  <c r="AR22" i="3" s="1"/>
  <c r="B23" i="3"/>
  <c r="B58" i="3"/>
  <c r="K27" i="1" l="1"/>
  <c r="L26" i="1"/>
  <c r="F29" i="3"/>
  <c r="F30" i="3" s="1"/>
  <c r="D33" i="3"/>
  <c r="D34" i="3" s="1"/>
  <c r="D35" i="3" s="1"/>
  <c r="E37" i="3"/>
  <c r="E38" i="3" s="1"/>
  <c r="E39" i="3" s="1"/>
  <c r="C40" i="3"/>
  <c r="D81" i="3"/>
  <c r="D82" i="3" s="1"/>
  <c r="D83" i="3" s="1"/>
  <c r="D87" i="3" s="1"/>
  <c r="D88" i="3" s="1"/>
  <c r="AQ23" i="3"/>
  <c r="AR23" i="3" s="1"/>
  <c r="B24" i="3"/>
  <c r="B3005" i="3"/>
  <c r="K28" i="1" l="1"/>
  <c r="L27" i="1"/>
  <c r="F31" i="3"/>
  <c r="F43" i="3" s="1"/>
  <c r="D36" i="3"/>
  <c r="D37" i="3" s="1"/>
  <c r="E40" i="3"/>
  <c r="E41" i="3" s="1"/>
  <c r="E42" i="3" s="1"/>
  <c r="C41" i="3"/>
  <c r="C42" i="3" s="1"/>
  <c r="D89" i="3"/>
  <c r="D90" i="3" s="1"/>
  <c r="D91" i="3" s="1"/>
  <c r="C81" i="3"/>
  <c r="E81" i="3"/>
  <c r="E82" i="3" s="1"/>
  <c r="E83" i="3" s="1"/>
  <c r="E87" i="3" s="1"/>
  <c r="AQ24" i="3"/>
  <c r="AR24" i="3" s="1"/>
  <c r="B25" i="3"/>
  <c r="AQ3005" i="3"/>
  <c r="AR3005" i="3" s="1"/>
  <c r="B3006" i="3"/>
  <c r="K29" i="1" l="1"/>
  <c r="L28" i="1"/>
  <c r="D38" i="3"/>
  <c r="D39" i="3" s="1"/>
  <c r="D40" i="3" s="1"/>
  <c r="AQ37" i="3"/>
  <c r="F44" i="3"/>
  <c r="E43" i="3"/>
  <c r="E44" i="3" s="1"/>
  <c r="E45" i="3" s="1"/>
  <c r="C43" i="3"/>
  <c r="D41" i="3"/>
  <c r="C82" i="3"/>
  <c r="C83" i="3" s="1"/>
  <c r="C87" i="3" s="1"/>
  <c r="C88" i="3" s="1"/>
  <c r="D94" i="3"/>
  <c r="D95" i="3" s="1"/>
  <c r="D96" i="3" s="1"/>
  <c r="D97" i="3" s="1"/>
  <c r="D98" i="3" s="1"/>
  <c r="E88" i="3"/>
  <c r="E89" i="3" s="1"/>
  <c r="E90" i="3" s="1"/>
  <c r="E91" i="3" s="1"/>
  <c r="AQ25" i="3"/>
  <c r="AR25" i="3" s="1"/>
  <c r="B26" i="3"/>
  <c r="AQ3006" i="3"/>
  <c r="AR3006" i="3" s="1"/>
  <c r="B3007" i="3"/>
  <c r="K30" i="1" l="1"/>
  <c r="L29" i="1"/>
  <c r="D42" i="3"/>
  <c r="D43" i="3" s="1"/>
  <c r="D44" i="3" s="1"/>
  <c r="D45" i="3" s="1"/>
  <c r="D46" i="3" s="1"/>
  <c r="D47" i="3" s="1"/>
  <c r="D48" i="3" s="1"/>
  <c r="D49" i="3" s="1"/>
  <c r="D50" i="3" s="1"/>
  <c r="D51" i="3" s="1"/>
  <c r="D52" i="3" s="1"/>
  <c r="D53" i="3" s="1"/>
  <c r="D54" i="3" s="1"/>
  <c r="D55" i="3" s="1"/>
  <c r="D56" i="3" s="1"/>
  <c r="F45" i="3"/>
  <c r="E46" i="3"/>
  <c r="E47" i="3" s="1"/>
  <c r="E48" i="3" s="1"/>
  <c r="E49" i="3" s="1"/>
  <c r="E50" i="3" s="1"/>
  <c r="E51" i="3" s="1"/>
  <c r="E52" i="3" s="1"/>
  <c r="E54" i="3" s="1"/>
  <c r="E55" i="3" s="1"/>
  <c r="E56" i="3" s="1"/>
  <c r="C44" i="3"/>
  <c r="C45" i="3" s="1"/>
  <c r="C46" i="3" s="1"/>
  <c r="C89" i="3"/>
  <c r="C90" i="3" s="1"/>
  <c r="C91" i="3" s="1"/>
  <c r="E93" i="3"/>
  <c r="E94" i="3" s="1"/>
  <c r="D102" i="3"/>
  <c r="D103" i="3" s="1"/>
  <c r="D104" i="3" s="1"/>
  <c r="D105" i="3" s="1"/>
  <c r="D106" i="3" s="1"/>
  <c r="D107" i="3" s="1"/>
  <c r="D99" i="3"/>
  <c r="D100" i="3" s="1"/>
  <c r="D101" i="3" s="1"/>
  <c r="AQ26" i="3"/>
  <c r="AR26" i="3" s="1"/>
  <c r="B27" i="3"/>
  <c r="AQ3007" i="3"/>
  <c r="AR3007" i="3" s="1"/>
  <c r="AR37" i="3"/>
  <c r="K31" i="1" l="1"/>
  <c r="L30" i="1"/>
  <c r="D108" i="3"/>
  <c r="D109" i="3" s="1"/>
  <c r="F46" i="3"/>
  <c r="E57" i="3"/>
  <c r="E58" i="3" s="1"/>
  <c r="E59" i="3" s="1"/>
  <c r="C47" i="3"/>
  <c r="C49" i="3" s="1"/>
  <c r="C50" i="3" s="1"/>
  <c r="C51" i="3" s="1"/>
  <c r="C52" i="3" s="1"/>
  <c r="C53" i="3" s="1"/>
  <c r="D57" i="3"/>
  <c r="D58" i="3" s="1"/>
  <c r="C94" i="3"/>
  <c r="C95" i="3" s="1"/>
  <c r="C96" i="3" s="1"/>
  <c r="C97" i="3" s="1"/>
  <c r="C98" i="3" s="1"/>
  <c r="C102" i="3"/>
  <c r="C103" i="3" s="1"/>
  <c r="C104" i="3" s="1"/>
  <c r="C105" i="3" s="1"/>
  <c r="C106" i="3" s="1"/>
  <c r="C107" i="3" s="1"/>
  <c r="C108" i="3" s="1"/>
  <c r="C109" i="3" s="1"/>
  <c r="E95" i="3"/>
  <c r="E96" i="3" s="1"/>
  <c r="E97" i="3" s="1"/>
  <c r="E98" i="3" s="1"/>
  <c r="AQ27" i="3"/>
  <c r="AR27" i="3" s="1"/>
  <c r="B28" i="3"/>
  <c r="AS3006" i="3"/>
  <c r="AS3007" i="3"/>
  <c r="AS3004" i="3"/>
  <c r="AS3005" i="3"/>
  <c r="K32" i="1" l="1"/>
  <c r="L31" i="1"/>
  <c r="D59" i="3"/>
  <c r="D60" i="3" s="1"/>
  <c r="F47" i="3"/>
  <c r="E60" i="3"/>
  <c r="E61" i="3" s="1"/>
  <c r="E62" i="3" s="1"/>
  <c r="E63" i="3" s="1"/>
  <c r="E64" i="3" s="1"/>
  <c r="E65" i="3" s="1"/>
  <c r="E66" i="3" s="1"/>
  <c r="E67" i="3" s="1"/>
  <c r="E68" i="3" s="1"/>
  <c r="E69" i="3" s="1"/>
  <c r="E70" i="3" s="1"/>
  <c r="E71" i="3" s="1"/>
  <c r="E72" i="3" s="1"/>
  <c r="E73" i="3" s="1"/>
  <c r="E74" i="3" s="1"/>
  <c r="E75" i="3" s="1"/>
  <c r="E76" i="3" s="1"/>
  <c r="E77" i="3" s="1"/>
  <c r="E79" i="3" s="1"/>
  <c r="C54" i="3"/>
  <c r="C99" i="3"/>
  <c r="C100" i="3" s="1"/>
  <c r="C101" i="3" s="1"/>
  <c r="E99" i="3"/>
  <c r="E100" i="3" s="1"/>
  <c r="AQ28" i="3"/>
  <c r="AR28" i="3" s="1"/>
  <c r="B29" i="3"/>
  <c r="B30" i="3" s="1"/>
  <c r="AQ30" i="3" s="1"/>
  <c r="AR30" i="3" s="1"/>
  <c r="K33" i="1" l="1"/>
  <c r="L32" i="1"/>
  <c r="D61" i="3"/>
  <c r="D62" i="3" s="1"/>
  <c r="D63" i="3" s="1"/>
  <c r="D64" i="3" s="1"/>
  <c r="D65" i="3" s="1"/>
  <c r="D66" i="3" s="1"/>
  <c r="D67" i="3" s="1"/>
  <c r="D68" i="3" s="1"/>
  <c r="D69" i="3" s="1"/>
  <c r="D70" i="3" s="1"/>
  <c r="D71" i="3" s="1"/>
  <c r="D72" i="3" s="1"/>
  <c r="D73" i="3" s="1"/>
  <c r="D74" i="3" s="1"/>
  <c r="D75" i="3" s="1"/>
  <c r="D76" i="3" s="1"/>
  <c r="D79" i="3" s="1"/>
  <c r="F48" i="3"/>
  <c r="C55" i="3"/>
  <c r="C56" i="3" s="1"/>
  <c r="B31" i="3"/>
  <c r="B32" i="3" s="1"/>
  <c r="E101" i="3"/>
  <c r="E102" i="3" s="1"/>
  <c r="E103" i="3" s="1"/>
  <c r="E104" i="3" s="1"/>
  <c r="E105" i="3" s="1"/>
  <c r="E106" i="3" s="1"/>
  <c r="E107" i="3" s="1"/>
  <c r="AQ29" i="3"/>
  <c r="AR29" i="3" s="1"/>
  <c r="K34" i="1" l="1"/>
  <c r="L33" i="1"/>
  <c r="D3008" i="3"/>
  <c r="E108" i="3"/>
  <c r="E109" i="3" s="1"/>
  <c r="E3008" i="3" s="1"/>
  <c r="AQ107" i="3"/>
  <c r="AR107" i="3" s="1"/>
  <c r="AS107" i="3" s="1"/>
  <c r="Y107" i="3" s="1"/>
  <c r="F49" i="3"/>
  <c r="F50" i="3" s="1"/>
  <c r="F51" i="3" s="1"/>
  <c r="F52" i="3" s="1"/>
  <c r="F54" i="3" s="1"/>
  <c r="C57" i="3"/>
  <c r="C58" i="3" s="1"/>
  <c r="AQ32" i="3"/>
  <c r="AR32" i="3" s="1"/>
  <c r="B33" i="3"/>
  <c r="AQ31" i="3"/>
  <c r="AR31" i="3" s="1"/>
  <c r="K35" i="1" l="1"/>
  <c r="L34" i="1"/>
  <c r="C59" i="3"/>
  <c r="C60" i="3" s="1"/>
  <c r="AQ58" i="3"/>
  <c r="AR58" i="3" s="1"/>
  <c r="F55" i="3"/>
  <c r="F56" i="3" s="1"/>
  <c r="AQ33" i="3"/>
  <c r="AR33" i="3" s="1"/>
  <c r="B34" i="3"/>
  <c r="AQ34" i="3" s="1"/>
  <c r="AR34" i="3" s="1"/>
  <c r="K36" i="1" l="1"/>
  <c r="L35" i="1"/>
  <c r="C61" i="3"/>
  <c r="C62" i="3" s="1"/>
  <c r="F59" i="3"/>
  <c r="F60" i="3" s="1"/>
  <c r="F61" i="3" s="1"/>
  <c r="F64" i="3" s="1"/>
  <c r="F65" i="3" s="1"/>
  <c r="F75" i="3" s="1"/>
  <c r="F76" i="3" s="1"/>
  <c r="F77" i="3" s="1"/>
  <c r="F78" i="3" s="1"/>
  <c r="F79" i="3" s="1"/>
  <c r="F80" i="3" s="1"/>
  <c r="F81" i="3" s="1"/>
  <c r="F82" i="3" s="1"/>
  <c r="F83" i="3" s="1"/>
  <c r="F84" i="3" s="1"/>
  <c r="F85" i="3" s="1"/>
  <c r="F86" i="3" s="1"/>
  <c r="F87" i="3" s="1"/>
  <c r="F88" i="3" s="1"/>
  <c r="F89" i="3" s="1"/>
  <c r="F90" i="3" s="1"/>
  <c r="F91" i="3" s="1"/>
  <c r="B35" i="3"/>
  <c r="AQ35" i="3" s="1"/>
  <c r="AR35" i="3" s="1"/>
  <c r="B40" i="3"/>
  <c r="K37" i="1" l="1"/>
  <c r="L36" i="1"/>
  <c r="C64" i="3"/>
  <c r="C65" i="3" s="1"/>
  <c r="C66" i="3"/>
  <c r="B36" i="3"/>
  <c r="AQ40" i="3"/>
  <c r="AR40" i="3" s="1"/>
  <c r="K38" i="1" l="1"/>
  <c r="L37" i="1"/>
  <c r="C67" i="3"/>
  <c r="C68" i="3" s="1"/>
  <c r="C69" i="3" s="1"/>
  <c r="C70" i="3" s="1"/>
  <c r="C71" i="3" s="1"/>
  <c r="C72" i="3" s="1"/>
  <c r="C73" i="3" s="1"/>
  <c r="C74" i="3" s="1"/>
  <c r="C75" i="3" s="1"/>
  <c r="C76" i="3" s="1"/>
  <c r="C3008" i="3" s="1"/>
  <c r="B38" i="3"/>
  <c r="AQ36" i="3"/>
  <c r="AR36" i="3" s="1"/>
  <c r="K39" i="1" l="1"/>
  <c r="L38" i="1"/>
  <c r="B39" i="3"/>
  <c r="AQ39" i="3" s="1"/>
  <c r="AR39" i="3" s="1"/>
  <c r="AQ38" i="3"/>
  <c r="AR38" i="3" s="1"/>
  <c r="K40" i="1" l="1"/>
  <c r="L39" i="1"/>
  <c r="B41" i="3"/>
  <c r="AQ41" i="3" s="1"/>
  <c r="AR41" i="3" s="1"/>
  <c r="K41" i="1" l="1"/>
  <c r="L40" i="1"/>
  <c r="B42" i="3"/>
  <c r="AQ42" i="3" s="1"/>
  <c r="AR42" i="3" s="1"/>
  <c r="B57" i="3"/>
  <c r="K42" i="1" l="1"/>
  <c r="L41" i="1"/>
  <c r="B43" i="3"/>
  <c r="AQ43" i="3" s="1"/>
  <c r="AR43" i="3" s="1"/>
  <c r="B44" i="3"/>
  <c r="AQ57" i="3"/>
  <c r="AR57" i="3" s="1"/>
  <c r="K43" i="1" l="1"/>
  <c r="L42" i="1"/>
  <c r="AQ44" i="3"/>
  <c r="AR44" i="3" s="1"/>
  <c r="B45" i="3"/>
  <c r="B62" i="3"/>
  <c r="AQ62" i="3" s="1"/>
  <c r="AR62" i="3" s="1"/>
  <c r="K44" i="1" l="1"/>
  <c r="L43" i="1"/>
  <c r="B46" i="3"/>
  <c r="B47" i="3" s="1"/>
  <c r="AQ47" i="3" s="1"/>
  <c r="AR47" i="3" s="1"/>
  <c r="AQ45" i="3"/>
  <c r="AR45" i="3" s="1"/>
  <c r="K45" i="1" l="1"/>
  <c r="L44" i="1"/>
  <c r="AQ46" i="3"/>
  <c r="AR46" i="3" s="1"/>
  <c r="B48" i="3"/>
  <c r="K46" i="1" l="1"/>
  <c r="L45" i="1"/>
  <c r="B49" i="3"/>
  <c r="AQ48" i="3"/>
  <c r="AR48" i="3" s="1"/>
  <c r="K47" i="1" l="1"/>
  <c r="L46" i="1"/>
  <c r="AQ49" i="3"/>
  <c r="AR49" i="3" s="1"/>
  <c r="B50" i="3"/>
  <c r="B51" i="3" s="1"/>
  <c r="AQ51" i="3" s="1"/>
  <c r="AR51" i="3" s="1"/>
  <c r="B61" i="3"/>
  <c r="AQ61" i="3" s="1"/>
  <c r="AR61" i="3" s="1"/>
  <c r="K48" i="1" l="1"/>
  <c r="L47" i="1"/>
  <c r="B52" i="3"/>
  <c r="AQ50" i="3"/>
  <c r="AR50" i="3" s="1"/>
  <c r="K49" i="1" l="1"/>
  <c r="L48" i="1"/>
  <c r="B53" i="3"/>
  <c r="AQ52" i="3"/>
  <c r="AR52" i="3" s="1"/>
  <c r="B71" i="3"/>
  <c r="AQ71" i="3" s="1"/>
  <c r="AR71" i="3" s="1"/>
  <c r="K50" i="1" l="1"/>
  <c r="L49" i="1"/>
  <c r="AQ53" i="3"/>
  <c r="AR53" i="3" s="1"/>
  <c r="B54" i="3"/>
  <c r="K51" i="1" l="1"/>
  <c r="L50" i="1"/>
  <c r="B55" i="3"/>
  <c r="AQ54" i="3"/>
  <c r="AR54" i="3" s="1"/>
  <c r="Y3007" i="3"/>
  <c r="Y3005" i="3"/>
  <c r="Y3006" i="3"/>
  <c r="Y3004" i="3"/>
  <c r="K52" i="1" l="1"/>
  <c r="L51" i="1"/>
  <c r="AQ55" i="3"/>
  <c r="AR55" i="3" s="1"/>
  <c r="B56" i="3"/>
  <c r="K53" i="1" l="1"/>
  <c r="L52" i="1"/>
  <c r="AQ56" i="3"/>
  <c r="AR56" i="3" s="1"/>
  <c r="B59" i="3"/>
  <c r="B83" i="3"/>
  <c r="K54" i="1" l="1"/>
  <c r="L53" i="1"/>
  <c r="AQ59" i="3"/>
  <c r="AR59" i="3" s="1"/>
  <c r="B60" i="3"/>
  <c r="B63" i="3" s="1"/>
  <c r="AQ63" i="3" s="1"/>
  <c r="AR63" i="3" s="1"/>
  <c r="AQ83" i="3"/>
  <c r="AR83" i="3" s="1"/>
  <c r="AS83" i="3" s="1"/>
  <c r="Y83" i="3" s="1"/>
  <c r="B87" i="3"/>
  <c r="AQ87" i="3" s="1"/>
  <c r="AR87" i="3" s="1"/>
  <c r="K55" i="1" l="1"/>
  <c r="L54" i="1"/>
  <c r="B64" i="3"/>
  <c r="AQ64" i="3" s="1"/>
  <c r="AR64" i="3" s="1"/>
  <c r="AQ60" i="3"/>
  <c r="AR60" i="3" s="1"/>
  <c r="B88" i="3"/>
  <c r="AQ88" i="3" s="1"/>
  <c r="AR88" i="3" s="1"/>
  <c r="B89" i="3"/>
  <c r="AQ89" i="3" s="1"/>
  <c r="AR89" i="3" s="1"/>
  <c r="B90" i="3"/>
  <c r="K56" i="1" l="1"/>
  <c r="L55" i="1"/>
  <c r="B65" i="3"/>
  <c r="AQ65" i="3" s="1"/>
  <c r="AR65" i="3" s="1"/>
  <c r="B66" i="3"/>
  <c r="B91" i="3"/>
  <c r="AQ91" i="3" s="1"/>
  <c r="AR91" i="3" s="1"/>
  <c r="AQ90" i="3"/>
  <c r="AR90" i="3" s="1"/>
  <c r="K57" i="1" l="1"/>
  <c r="L56" i="1"/>
  <c r="AQ66" i="3"/>
  <c r="AR66" i="3" s="1"/>
  <c r="B67" i="3"/>
  <c r="AQ67" i="3" s="1"/>
  <c r="AR67" i="3" s="1"/>
  <c r="B92" i="3"/>
  <c r="B126" i="3"/>
  <c r="K58" i="1" l="1"/>
  <c r="L57" i="1"/>
  <c r="AQ126" i="3"/>
  <c r="AR126" i="3" s="1"/>
  <c r="AS126" i="3" s="1"/>
  <c r="B68" i="3"/>
  <c r="AQ68" i="3" s="1"/>
  <c r="AR68" i="3" s="1"/>
  <c r="AQ92" i="3"/>
  <c r="AR92" i="3" s="1"/>
  <c r="B93" i="3"/>
  <c r="AS90" i="3"/>
  <c r="AS89" i="3"/>
  <c r="K59" i="1" l="1"/>
  <c r="L58" i="1"/>
  <c r="B69" i="3"/>
  <c r="AQ69" i="3" s="1"/>
  <c r="AR69" i="3" s="1"/>
  <c r="B70" i="3"/>
  <c r="AQ70" i="3" s="1"/>
  <c r="AR70" i="3" s="1"/>
  <c r="B94" i="3"/>
  <c r="B95" i="3"/>
  <c r="AQ95" i="3" s="1"/>
  <c r="AR95" i="3" s="1"/>
  <c r="AQ93" i="3"/>
  <c r="AR93" i="3" s="1"/>
  <c r="B99" i="3"/>
  <c r="K60" i="1" l="1"/>
  <c r="L59" i="1"/>
  <c r="B72" i="3"/>
  <c r="AQ94" i="3"/>
  <c r="AR94" i="3" s="1"/>
  <c r="B96" i="3"/>
  <c r="AQ99" i="3"/>
  <c r="AR99" i="3" s="1"/>
  <c r="K61" i="1" l="1"/>
  <c r="L60" i="1"/>
  <c r="B73" i="3"/>
  <c r="AQ72" i="3"/>
  <c r="AR72" i="3" s="1"/>
  <c r="B97" i="3"/>
  <c r="AQ97" i="3" s="1"/>
  <c r="AR97" i="3" s="1"/>
  <c r="AQ96" i="3"/>
  <c r="AR96" i="3" s="1"/>
  <c r="Y89" i="3"/>
  <c r="K62" i="1" l="1"/>
  <c r="L61" i="1"/>
  <c r="AQ73" i="3"/>
  <c r="AR73" i="3" s="1"/>
  <c r="B74" i="3"/>
  <c r="B75" i="3" s="1"/>
  <c r="AQ75" i="3" s="1"/>
  <c r="AR75" i="3" s="1"/>
  <c r="B98" i="3"/>
  <c r="AQ98" i="3" s="1"/>
  <c r="AR98" i="3" s="1"/>
  <c r="Y90" i="3"/>
  <c r="K63" i="1" l="1"/>
  <c r="L62" i="1"/>
  <c r="AQ74" i="3"/>
  <c r="AR74" i="3" s="1"/>
  <c r="B76" i="3"/>
  <c r="B100" i="3"/>
  <c r="AQ100" i="3" s="1"/>
  <c r="AR100" i="3" s="1"/>
  <c r="B103" i="3"/>
  <c r="K64" i="1" l="1"/>
  <c r="L63" i="1"/>
  <c r="AQ76" i="3"/>
  <c r="AR76" i="3" s="1"/>
  <c r="B77" i="3"/>
  <c r="B101" i="3"/>
  <c r="AQ101" i="3" s="1"/>
  <c r="AR101" i="3" s="1"/>
  <c r="AQ103" i="3"/>
  <c r="AR103" i="3" s="1"/>
  <c r="B104" i="3"/>
  <c r="Y126" i="3"/>
  <c r="K65" i="1" l="1"/>
  <c r="L64" i="1"/>
  <c r="AQ77" i="3"/>
  <c r="AR77" i="3" s="1"/>
  <c r="B78" i="3"/>
  <c r="B102" i="3"/>
  <c r="AQ102" i="3" s="1"/>
  <c r="AR102" i="3" s="1"/>
  <c r="AQ104" i="3"/>
  <c r="AR104" i="3" s="1"/>
  <c r="B105" i="3"/>
  <c r="K66" i="1" l="1"/>
  <c r="L65" i="1"/>
  <c r="AQ78" i="3"/>
  <c r="AR78" i="3" s="1"/>
  <c r="B79" i="3"/>
  <c r="AQ105" i="3"/>
  <c r="AR105" i="3" s="1"/>
  <c r="B106" i="3"/>
  <c r="K67" i="1" l="1"/>
  <c r="L66" i="1"/>
  <c r="AQ79" i="3"/>
  <c r="AR79" i="3" s="1"/>
  <c r="B80" i="3"/>
  <c r="AQ106" i="3"/>
  <c r="AR106" i="3" s="1"/>
  <c r="B108" i="3"/>
  <c r="K68" i="1" l="1"/>
  <c r="L67" i="1"/>
  <c r="AQ80" i="3"/>
  <c r="AR80" i="3" s="1"/>
  <c r="B81" i="3"/>
  <c r="AQ108" i="3"/>
  <c r="AR108" i="3" s="1"/>
  <c r="B109" i="3"/>
  <c r="K69" i="1" l="1"/>
  <c r="L68" i="1"/>
  <c r="AQ81" i="3"/>
  <c r="AR81" i="3" s="1"/>
  <c r="B82" i="3"/>
  <c r="AQ82" i="3" s="1"/>
  <c r="AR82" i="3" s="1"/>
  <c r="AS82" i="3" s="1"/>
  <c r="AQ109" i="3"/>
  <c r="AR109" i="3" s="1"/>
  <c r="AS80" i="3" s="1"/>
  <c r="B110" i="3"/>
  <c r="AS108" i="3"/>
  <c r="AS102" i="3"/>
  <c r="AS106" i="3"/>
  <c r="K70" i="1" l="1"/>
  <c r="L69" i="1"/>
  <c r="AQ110" i="3"/>
  <c r="AR110" i="3" s="1"/>
  <c r="AS11" i="3" s="1"/>
  <c r="B3008" i="3"/>
  <c r="AQ3008" i="3" s="1"/>
  <c r="AR3008" i="3" s="1"/>
  <c r="AS3008" i="3" s="1"/>
  <c r="AS58" i="3"/>
  <c r="AS57" i="3"/>
  <c r="AS37" i="3"/>
  <c r="AS71" i="3"/>
  <c r="AS62" i="3"/>
  <c r="AS78" i="3"/>
  <c r="AS30" i="3"/>
  <c r="AS28" i="3"/>
  <c r="AS29" i="3"/>
  <c r="AS8" i="3"/>
  <c r="AS24" i="3"/>
  <c r="AS23" i="3"/>
  <c r="AS18" i="3"/>
  <c r="AS13" i="3"/>
  <c r="AS16" i="3"/>
  <c r="AS20" i="3"/>
  <c r="AS34" i="3"/>
  <c r="AS25" i="3"/>
  <c r="AS26" i="3"/>
  <c r="AS54" i="3"/>
  <c r="AS33" i="3"/>
  <c r="AS38" i="3"/>
  <c r="AS32" i="3"/>
  <c r="AS66" i="3"/>
  <c r="AS9" i="3"/>
  <c r="AS10" i="3"/>
  <c r="AS46" i="3"/>
  <c r="AS87" i="3"/>
  <c r="AS92" i="3"/>
  <c r="AS94" i="3"/>
  <c r="AS91" i="3"/>
  <c r="AS40" i="3"/>
  <c r="AS47" i="3"/>
  <c r="AS36" i="3"/>
  <c r="AS35" i="3"/>
  <c r="AS97" i="3"/>
  <c r="AS41" i="3"/>
  <c r="AS45" i="3"/>
  <c r="AS42" i="3"/>
  <c r="AS73" i="3"/>
  <c r="AS31" i="3"/>
  <c r="AS93" i="3"/>
  <c r="AS98" i="3"/>
  <c r="AS61" i="3"/>
  <c r="AS88" i="3"/>
  <c r="AS43" i="3"/>
  <c r="AS95" i="3"/>
  <c r="AS15" i="3"/>
  <c r="AS14" i="3"/>
  <c r="AS53" i="3"/>
  <c r="AS51" i="3"/>
  <c r="AS44" i="3"/>
  <c r="AS55" i="3"/>
  <c r="AS52" i="3"/>
  <c r="AS60" i="3"/>
  <c r="AS56" i="3"/>
  <c r="AS50" i="3"/>
  <c r="AS68" i="3"/>
  <c r="AS48" i="3"/>
  <c r="AS81" i="3"/>
  <c r="AS49" i="3"/>
  <c r="AS39" i="3"/>
  <c r="AS96" i="3"/>
  <c r="AS59" i="3"/>
  <c r="AS101" i="3"/>
  <c r="AS99" i="3"/>
  <c r="AS100" i="3"/>
  <c r="AS105" i="3"/>
  <c r="AS109" i="3"/>
  <c r="AS103" i="3"/>
  <c r="AS104" i="3"/>
  <c r="K71" i="1" l="1"/>
  <c r="L70" i="1"/>
  <c r="AS110" i="3"/>
  <c r="AS22" i="3"/>
  <c r="AS12" i="3"/>
  <c r="AS21" i="3"/>
  <c r="AS27" i="3"/>
  <c r="AS17" i="3"/>
  <c r="AS19" i="3"/>
  <c r="AS69" i="3"/>
  <c r="AS72" i="3"/>
  <c r="AS65" i="3"/>
  <c r="AS64" i="3"/>
  <c r="AS77" i="3"/>
  <c r="AS67" i="3"/>
  <c r="AS63" i="3"/>
  <c r="AS74" i="3"/>
  <c r="AS70" i="3"/>
  <c r="AS75" i="3"/>
  <c r="AS79" i="3"/>
  <c r="AS76" i="3"/>
  <c r="K72" i="1" l="1"/>
  <c r="L71" i="1"/>
  <c r="AU2009" i="3"/>
  <c r="AU219" i="3"/>
  <c r="AU2971" i="3"/>
  <c r="AU1052" i="3"/>
  <c r="AU2114" i="3"/>
  <c r="AU2193" i="3"/>
  <c r="AU673" i="3"/>
  <c r="AU1794" i="3"/>
  <c r="AU1465" i="3"/>
  <c r="AU414" i="3"/>
  <c r="AU274" i="3"/>
  <c r="AU2687" i="3"/>
  <c r="AU1197" i="3"/>
  <c r="AU784" i="3"/>
  <c r="AU603" i="3"/>
  <c r="AU3007" i="3"/>
  <c r="AU744" i="3"/>
  <c r="AU2263" i="3"/>
  <c r="AU468" i="3"/>
  <c r="AU1526" i="3"/>
  <c r="AU3001" i="3"/>
  <c r="AU2851" i="3"/>
  <c r="AU2528" i="3"/>
  <c r="AU1318" i="3"/>
  <c r="AU152" i="3"/>
  <c r="AU2404" i="3"/>
  <c r="AU2031" i="3"/>
  <c r="AU991" i="3"/>
  <c r="AU2781" i="3"/>
  <c r="AU1090" i="3"/>
  <c r="AU545" i="3"/>
  <c r="AU1280" i="3"/>
  <c r="AU2269" i="3"/>
  <c r="AU485" i="3"/>
  <c r="AU2941" i="3"/>
  <c r="AU1165" i="3"/>
  <c r="AU854" i="3"/>
  <c r="AU472" i="3"/>
  <c r="AU2468" i="3"/>
  <c r="AU685" i="3"/>
  <c r="AU2245" i="3"/>
  <c r="AU1583" i="3"/>
  <c r="AU2653" i="3"/>
  <c r="AU447" i="3"/>
  <c r="AU1201" i="3"/>
  <c r="AU1964" i="3"/>
  <c r="AU2113" i="3"/>
  <c r="AU722" i="3"/>
  <c r="AU1554" i="3"/>
  <c r="AU1223" i="3"/>
  <c r="AU2548" i="3"/>
  <c r="AU1307" i="3"/>
  <c r="AU748" i="3"/>
  <c r="AU921" i="3"/>
  <c r="AU2345" i="3"/>
  <c r="AU491" i="3"/>
  <c r="AU1905" i="3"/>
  <c r="AU1360" i="3"/>
  <c r="AU1449" i="3"/>
  <c r="AU1017" i="3"/>
  <c r="AU1357" i="3"/>
  <c r="AU1170" i="3"/>
  <c r="AU1151" i="3"/>
  <c r="AU1854" i="3"/>
  <c r="AU285" i="3"/>
  <c r="AU1331" i="3"/>
  <c r="AU2348" i="3"/>
  <c r="AU2378" i="3"/>
  <c r="AU885" i="3"/>
  <c r="AU1841" i="3"/>
  <c r="AU1250" i="3"/>
  <c r="AU529" i="3"/>
  <c r="AU354" i="3"/>
  <c r="AU533" i="3"/>
  <c r="AU963" i="3"/>
  <c r="AU820" i="3"/>
  <c r="AU548" i="3"/>
  <c r="AU2892" i="3"/>
  <c r="AU383" i="3"/>
  <c r="AU1581" i="3"/>
  <c r="AU2226" i="3"/>
  <c r="AU2491" i="3"/>
  <c r="AU2659" i="3"/>
  <c r="AU377" i="3"/>
  <c r="AU1814" i="3"/>
  <c r="AU669" i="3"/>
  <c r="AU686" i="3"/>
  <c r="AU1851" i="3"/>
  <c r="AU1088" i="3"/>
  <c r="AU2513" i="3"/>
  <c r="AU860" i="3"/>
  <c r="AU2355" i="3"/>
  <c r="AU2748" i="3"/>
  <c r="AU2561" i="3"/>
  <c r="AU499" i="3"/>
  <c r="AU221" i="3"/>
  <c r="AU1029" i="3"/>
  <c r="AU2917" i="3"/>
  <c r="AU1915" i="3"/>
  <c r="AU475" i="3"/>
  <c r="AU161" i="3"/>
  <c r="AU968" i="3"/>
  <c r="AU1404" i="3"/>
  <c r="AU2209" i="3"/>
  <c r="AU2146" i="3"/>
  <c r="AU501" i="3"/>
  <c r="AU2937" i="3"/>
  <c r="AU2199" i="3"/>
  <c r="AU328" i="3"/>
  <c r="AU259" i="3"/>
  <c r="AU2452" i="3"/>
  <c r="AU329" i="3"/>
  <c r="AU34" i="3"/>
  <c r="AU2126" i="3"/>
  <c r="AU1053" i="3"/>
  <c r="AU2279" i="3"/>
  <c r="AU1210" i="3"/>
  <c r="AU2959" i="3"/>
  <c r="AU1980" i="3"/>
  <c r="AU803" i="3"/>
  <c r="AU2052" i="3"/>
  <c r="AU560" i="3"/>
  <c r="AU103" i="3"/>
  <c r="AU467" i="3"/>
  <c r="AU2802" i="3"/>
  <c r="AU2817" i="3"/>
  <c r="AU814" i="3"/>
  <c r="AU2576" i="3"/>
  <c r="AU1471" i="3"/>
  <c r="AU935" i="3"/>
  <c r="AU933" i="3"/>
  <c r="AU1654" i="3"/>
  <c r="AU2647" i="3"/>
  <c r="AU1864" i="3"/>
  <c r="AU2028" i="3"/>
  <c r="AU1108" i="3"/>
  <c r="AU339" i="3"/>
  <c r="AU2328" i="3"/>
  <c r="AU1925" i="3"/>
  <c r="AU913" i="3"/>
  <c r="AU1345" i="3"/>
  <c r="AU695" i="3"/>
  <c r="AU1341" i="3"/>
  <c r="AU275" i="3"/>
  <c r="AU905" i="3"/>
  <c r="AU1021" i="3"/>
  <c r="AU2740" i="3"/>
  <c r="AU549" i="3"/>
  <c r="AU835" i="3"/>
  <c r="AU1936" i="3"/>
  <c r="AU2975" i="3"/>
  <c r="AU616" i="3"/>
  <c r="AU1552" i="3"/>
  <c r="AU2496" i="3"/>
  <c r="AU511" i="3"/>
  <c r="AU1175" i="3"/>
  <c r="AU517" i="3"/>
  <c r="AU1733" i="3"/>
  <c r="AU775" i="3"/>
  <c r="AU1959" i="3"/>
  <c r="AU308" i="3"/>
  <c r="AU996" i="3"/>
  <c r="AU2606" i="3"/>
  <c r="AU130" i="3"/>
  <c r="AU992" i="3"/>
  <c r="AU1946" i="3"/>
  <c r="AU2531" i="3"/>
  <c r="AU2339" i="3"/>
  <c r="AU1125" i="3"/>
  <c r="AU278" i="3"/>
  <c r="AU2500" i="3"/>
  <c r="AU459" i="3"/>
  <c r="AU2722" i="3"/>
  <c r="AU60" i="3"/>
  <c r="AU355" i="3"/>
  <c r="AU142" i="3"/>
  <c r="AU2616" i="3"/>
  <c r="AU2951" i="3"/>
  <c r="AU2573" i="3"/>
  <c r="AU2870" i="3"/>
  <c r="AU2931" i="3"/>
  <c r="AU2164" i="3"/>
  <c r="AU1186" i="3"/>
  <c r="AU1855" i="3"/>
  <c r="AU2830" i="3"/>
  <c r="AU770" i="3"/>
  <c r="AU2968" i="3"/>
  <c r="AU202" i="3"/>
  <c r="AU1115" i="3"/>
  <c r="AU2299" i="3"/>
  <c r="AU2888" i="3"/>
  <c r="AU26" i="3"/>
  <c r="AU2825" i="3"/>
  <c r="AU465" i="3"/>
  <c r="AU2562" i="3"/>
  <c r="AU2182" i="3"/>
  <c r="AU2622" i="3"/>
  <c r="AU1815" i="3"/>
  <c r="AU2974" i="3"/>
  <c r="AU636" i="3"/>
  <c r="AU2671" i="3"/>
  <c r="AU792" i="3"/>
  <c r="AU617" i="3"/>
  <c r="AU997" i="3"/>
  <c r="AU1549" i="3"/>
  <c r="AU1050" i="3"/>
  <c r="AU712" i="3"/>
  <c r="AU2037" i="3"/>
  <c r="AU1527" i="3"/>
  <c r="AU561" i="3"/>
  <c r="AU2698" i="3"/>
  <c r="AU2486" i="3"/>
  <c r="AU53" i="3"/>
  <c r="AU1209" i="3"/>
  <c r="AU943" i="3"/>
  <c r="AU3003" i="3"/>
  <c r="AU2174" i="3"/>
  <c r="AU2155" i="3"/>
  <c r="AU1870" i="3"/>
  <c r="AU1154" i="3"/>
  <c r="AU462" i="3"/>
  <c r="AU809" i="3"/>
  <c r="AU1344" i="3"/>
  <c r="AU2258" i="3"/>
  <c r="AU1972" i="3"/>
  <c r="AU2081" i="3"/>
  <c r="AU1206" i="3"/>
  <c r="AU239" i="3"/>
  <c r="AU2381" i="3"/>
  <c r="AU2326" i="3"/>
  <c r="AU1464" i="3"/>
  <c r="AU1184" i="3"/>
  <c r="AU2688" i="3"/>
  <c r="AU117" i="3"/>
  <c r="AU2929" i="3"/>
  <c r="AU2019" i="3"/>
  <c r="AU1837" i="3"/>
  <c r="AU59" i="3"/>
  <c r="AU1435" i="3"/>
  <c r="AU1086" i="3"/>
  <c r="AU1932" i="3"/>
  <c r="AU1450" i="3"/>
  <c r="AU1680" i="3"/>
  <c r="AU493" i="3"/>
  <c r="AU1849" i="3"/>
  <c r="AU303" i="3"/>
  <c r="AU1493" i="3"/>
  <c r="AU2632" i="3"/>
  <c r="AU978" i="3"/>
  <c r="AU871" i="3"/>
  <c r="AU2986" i="3"/>
  <c r="AU1314" i="3"/>
  <c r="AU1896" i="3"/>
  <c r="AU2095" i="3"/>
  <c r="AU670" i="3"/>
  <c r="AU2073" i="3"/>
  <c r="AU880" i="3"/>
  <c r="AU1133" i="3"/>
  <c r="AU1749" i="3"/>
  <c r="AU906" i="3"/>
  <c r="AU608" i="3"/>
  <c r="AU1270" i="3"/>
  <c r="AU1390" i="3"/>
  <c r="AU1661" i="3"/>
  <c r="AU409" i="3"/>
  <c r="AU1491" i="3"/>
  <c r="AU1692" i="3"/>
  <c r="AU1819" i="3"/>
  <c r="AU1237" i="3"/>
  <c r="AU2507" i="3"/>
  <c r="AU157" i="3"/>
  <c r="AU2449" i="3"/>
  <c r="AU2510" i="3"/>
  <c r="AU1182" i="3"/>
  <c r="AU1971" i="3"/>
  <c r="AU2517" i="3"/>
  <c r="AU249" i="3"/>
  <c r="AU521" i="3"/>
  <c r="AU516" i="3"/>
  <c r="AU2855" i="3"/>
  <c r="AU2667" i="3"/>
  <c r="AU1730" i="3"/>
  <c r="AU1756" i="3"/>
  <c r="AU425" i="3"/>
  <c r="AU2408" i="3"/>
  <c r="AU2017" i="3"/>
  <c r="AU1950" i="3"/>
  <c r="AU2217" i="3"/>
  <c r="AU2831" i="3"/>
  <c r="AU2705" i="3"/>
  <c r="AU1321" i="3"/>
  <c r="AU680" i="3"/>
  <c r="AU1981" i="3"/>
  <c r="AU2676" i="3"/>
  <c r="AU794" i="3"/>
  <c r="AU1317" i="3"/>
  <c r="AU1502" i="3"/>
  <c r="AU1514" i="3"/>
  <c r="AU1843" i="3"/>
  <c r="AU229" i="3"/>
  <c r="AU108" i="3"/>
  <c r="AU605" i="3"/>
  <c r="AU2611" i="3"/>
  <c r="AU950" i="3"/>
  <c r="AU437" i="3"/>
  <c r="AU1547" i="3"/>
  <c r="AU1626" i="3"/>
  <c r="AU1943" i="3"/>
  <c r="AU2559" i="3"/>
  <c r="AU2444" i="3"/>
  <c r="AU2628" i="3"/>
  <c r="AU2431" i="3"/>
  <c r="AU280" i="3"/>
  <c r="AU398" i="3"/>
  <c r="AU2144" i="3"/>
  <c r="AU2783" i="3"/>
  <c r="AU1732" i="3"/>
  <c r="AU2472" i="3"/>
  <c r="AU2886" i="3"/>
  <c r="AU2666" i="3"/>
  <c r="AU2800" i="3"/>
  <c r="AU1474" i="3"/>
  <c r="AU253" i="3"/>
  <c r="AU428" i="3"/>
  <c r="AU469" i="3"/>
  <c r="AU1118" i="3"/>
  <c r="AU2589" i="3"/>
  <c r="AU1482" i="3"/>
  <c r="AU1560" i="3"/>
  <c r="AU1001" i="3"/>
  <c r="AU1714" i="3"/>
  <c r="AU946" i="3"/>
  <c r="AU1540" i="3"/>
  <c r="AU596" i="3"/>
  <c r="AU882" i="3"/>
  <c r="AU706" i="3"/>
  <c r="AU1656" i="3"/>
  <c r="AU114" i="3"/>
  <c r="AU407" i="3"/>
  <c r="AU1027" i="3"/>
  <c r="AU360" i="3"/>
  <c r="AU2880" i="3"/>
  <c r="AU2827" i="3"/>
  <c r="AU1492" i="3"/>
  <c r="AU1620" i="3"/>
  <c r="AU2540" i="3"/>
  <c r="AU1051" i="3"/>
  <c r="AU522" i="3"/>
  <c r="AU1319" i="3"/>
  <c r="AU2329" i="3"/>
  <c r="AU1989" i="3"/>
  <c r="AU2845" i="3"/>
  <c r="AU2314" i="3"/>
  <c r="AU646" i="3"/>
  <c r="AU2049" i="3"/>
  <c r="AU1577" i="3"/>
  <c r="AU1304" i="3"/>
  <c r="AU498" i="3"/>
  <c r="AU244" i="3"/>
  <c r="AU1071" i="3"/>
  <c r="AU2128" i="3"/>
  <c r="AU1293" i="3"/>
  <c r="AU2399" i="3"/>
  <c r="AU91" i="3"/>
  <c r="AU2636" i="3"/>
  <c r="AU2056" i="3"/>
  <c r="AU231" i="3"/>
  <c r="AU2186" i="3"/>
  <c r="AU1279" i="3"/>
  <c r="AU1640" i="3"/>
  <c r="AU2075" i="3"/>
  <c r="AU2582" i="3"/>
  <c r="AU863" i="3"/>
  <c r="AU17" i="3"/>
  <c r="AU2716" i="3"/>
  <c r="AU395" i="3"/>
  <c r="AU873" i="3"/>
  <c r="AU827" i="3"/>
  <c r="AU448" i="3"/>
  <c r="AU1300" i="3"/>
  <c r="AU321" i="3"/>
  <c r="AU228" i="3"/>
  <c r="AU1630" i="3"/>
  <c r="AU1111" i="3"/>
  <c r="AU1515" i="3"/>
  <c r="AU1070" i="3"/>
  <c r="AU1580" i="3"/>
  <c r="AU988" i="3"/>
  <c r="AU634" i="3"/>
  <c r="AU2814" i="3"/>
  <c r="AU974" i="3"/>
  <c r="AU2252" i="3"/>
  <c r="AU1144" i="3"/>
  <c r="AU2442" i="3"/>
  <c r="AU1383" i="3"/>
  <c r="AU580" i="3"/>
  <c r="AU324" i="3"/>
  <c r="AU323" i="3"/>
  <c r="AU379" i="3"/>
  <c r="AU2363" i="3"/>
  <c r="AU623" i="3"/>
  <c r="AU2994" i="3"/>
  <c r="AU534" i="3"/>
  <c r="AU2862" i="3"/>
  <c r="AU629" i="3"/>
  <c r="AU530" i="3"/>
  <c r="AU2699" i="3"/>
  <c r="AU584" i="3"/>
  <c r="AU1081" i="3"/>
  <c r="AU363" i="3"/>
  <c r="AU1136" i="3"/>
  <c r="AU1246" i="3"/>
  <c r="AU424" i="3"/>
  <c r="AU2536" i="3"/>
  <c r="AU1859" i="3"/>
  <c r="AU1023" i="3"/>
  <c r="AU457" i="3"/>
  <c r="AU2143" i="3"/>
  <c r="AU831" i="3"/>
  <c r="AU2617" i="3"/>
  <c r="AU1853" i="3"/>
  <c r="AU2670" i="3"/>
  <c r="AU572" i="3"/>
  <c r="AU2910" i="3"/>
  <c r="AU1880" i="3"/>
  <c r="AU610" i="3"/>
  <c r="AU1275" i="3"/>
  <c r="AU1137" i="3"/>
  <c r="AU43" i="3"/>
  <c r="AU1679" i="3"/>
  <c r="AU2327" i="3"/>
  <c r="AU664" i="3"/>
  <c r="AU1998" i="3"/>
  <c r="AU600" i="3"/>
  <c r="AU83" i="3"/>
  <c r="AU679" i="3"/>
  <c r="AU197" i="3"/>
  <c r="AU209" i="3"/>
  <c r="AU693" i="3"/>
  <c r="AU1986" i="3"/>
  <c r="AU2493" i="3"/>
  <c r="AU1934" i="3"/>
  <c r="AU2141" i="3"/>
  <c r="AU2797" i="3"/>
  <c r="AU2694" i="3"/>
  <c r="AU931" i="3"/>
  <c r="AU881" i="3"/>
  <c r="AU668" i="3"/>
  <c r="AU1531" i="3"/>
  <c r="AU538" i="3"/>
  <c r="AU2619" i="3"/>
  <c r="AU923" i="3"/>
  <c r="AU1844" i="3"/>
  <c r="AU2763" i="3"/>
  <c r="AU73" i="3"/>
  <c r="AU254" i="3"/>
  <c r="AU790" i="3"/>
  <c r="AU576" i="3"/>
  <c r="AU1707" i="3"/>
  <c r="AU694" i="3"/>
  <c r="AU973" i="3"/>
  <c r="AU2717" i="3"/>
  <c r="AU1876" i="3"/>
  <c r="AU1948" i="3"/>
  <c r="AU2719" i="3"/>
  <c r="AU1599" i="3"/>
  <c r="AU1127" i="3"/>
  <c r="AU164" i="3"/>
  <c r="AU211" i="3"/>
  <c r="AU1835" i="3"/>
  <c r="AU1150" i="3"/>
  <c r="AU2407" i="3"/>
  <c r="AU1758" i="3"/>
  <c r="AU1572" i="3"/>
  <c r="AU48" i="3"/>
  <c r="AU1892" i="3"/>
  <c r="AU907" i="3"/>
  <c r="AU967" i="3"/>
  <c r="AU2033" i="3"/>
  <c r="AU1488" i="3"/>
  <c r="AU1625" i="3"/>
  <c r="AU662" i="3"/>
  <c r="AU1597" i="3"/>
  <c r="AU2580" i="3"/>
  <c r="AU1633" i="3"/>
  <c r="AU1411" i="3"/>
  <c r="AU971" i="3"/>
  <c r="AU1010" i="3"/>
  <c r="AU1102" i="3"/>
  <c r="AU903" i="3"/>
  <c r="AU2893" i="3"/>
  <c r="AU2432" i="3"/>
  <c r="AU97" i="3"/>
  <c r="AU1675" i="3"/>
  <c r="AU473" i="3"/>
  <c r="AU2034" i="3"/>
  <c r="AU1638" i="3"/>
  <c r="AU2529" i="3"/>
  <c r="AU1217" i="3"/>
  <c r="AU1742" i="3"/>
  <c r="AU1139" i="3"/>
  <c r="AU1646" i="3"/>
  <c r="AU1803" i="3"/>
  <c r="AU2922" i="3"/>
  <c r="AU1719" i="3"/>
  <c r="AU25" i="3"/>
  <c r="AU2950" i="3"/>
  <c r="AU1711" i="3"/>
  <c r="AU2806" i="3"/>
  <c r="AU173" i="3"/>
  <c r="AU2566" i="3"/>
  <c r="AU2376" i="3"/>
  <c r="AU1089" i="3"/>
  <c r="AU432" i="3"/>
  <c r="AU1248" i="3"/>
  <c r="AU42" i="3"/>
  <c r="AU2473" i="3"/>
  <c r="AU2308" i="3"/>
  <c r="AU1255" i="3"/>
  <c r="AU15" i="3"/>
  <c r="AU2708" i="3"/>
  <c r="AU2438" i="3"/>
  <c r="AU2107" i="3"/>
  <c r="AU758" i="3"/>
  <c r="AU2742" i="3"/>
  <c r="AU741" i="3"/>
  <c r="AU1269" i="3"/>
  <c r="AU399" i="3"/>
  <c r="AU2741" i="3"/>
  <c r="AU574" i="3"/>
  <c r="AU1523" i="3"/>
  <c r="AU1316" i="3"/>
  <c r="AU998" i="3"/>
  <c r="AU2890" i="3"/>
  <c r="AU582" i="3"/>
  <c r="AU2305" i="3"/>
  <c r="AU1860" i="3"/>
  <c r="AU63" i="3"/>
  <c r="AU2373" i="3"/>
  <c r="AU2257" i="3"/>
  <c r="AU1370" i="3"/>
  <c r="AU445" i="3"/>
  <c r="AU1666" i="3"/>
  <c r="AU1889" i="3"/>
  <c r="AU194" i="3"/>
  <c r="AU1525" i="3"/>
  <c r="AU1073" i="3"/>
  <c r="AU720" i="3"/>
  <c r="AU1912" i="3"/>
  <c r="AU2176" i="3"/>
  <c r="AU1178" i="3"/>
  <c r="AU1009" i="3"/>
  <c r="AU884" i="3"/>
  <c r="AU1134" i="3"/>
  <c r="AU2016" i="3"/>
  <c r="AU11" i="3"/>
  <c r="AU1061" i="3"/>
  <c r="AU9" i="3"/>
  <c r="AU601" i="3"/>
  <c r="AU1970" i="3"/>
  <c r="AU2696" i="3"/>
  <c r="AU309" i="3"/>
  <c r="AU2629" i="3"/>
  <c r="AU2808" i="3"/>
  <c r="AU1093" i="3"/>
  <c r="AU543" i="3"/>
  <c r="AU189" i="3"/>
  <c r="AU2604" i="3"/>
  <c r="AU755" i="3"/>
  <c r="AU2276" i="3"/>
  <c r="AU2392" i="3"/>
  <c r="AU439" i="3"/>
  <c r="AU734" i="3"/>
  <c r="AU621" i="3"/>
  <c r="AU2443" i="3"/>
  <c r="AU1933" i="3"/>
  <c r="AU96" i="3"/>
  <c r="AU1983" i="3"/>
  <c r="AU2682" i="3"/>
  <c r="AU724" i="3"/>
  <c r="AU2751" i="3"/>
  <c r="AU1975" i="3"/>
  <c r="AU2744" i="3"/>
  <c r="AU301" i="3"/>
  <c r="AU676" i="3"/>
  <c r="AU859" i="3"/>
  <c r="AU1848" i="3"/>
  <c r="AU2267" i="3"/>
  <c r="AU207" i="3"/>
  <c r="AU384" i="3"/>
  <c r="AU2471" i="3"/>
  <c r="AU216" i="3"/>
  <c r="AU322" i="3"/>
  <c r="AU2149" i="3"/>
  <c r="AU89" i="3"/>
  <c r="AU1185" i="3"/>
  <c r="AU2860" i="3"/>
  <c r="AU1589" i="3"/>
  <c r="AU1784" i="3"/>
  <c r="AU742" i="3"/>
  <c r="AU688" i="3"/>
  <c r="AU1635" i="3"/>
  <c r="AU342" i="3"/>
  <c r="AU1924" i="3"/>
  <c r="AU771" i="3"/>
  <c r="AU1324" i="3"/>
  <c r="AU2563" i="3"/>
  <c r="AU838" i="3"/>
  <c r="AU624" i="3"/>
  <c r="AU2219" i="3"/>
  <c r="AU1797" i="3"/>
  <c r="AU61" i="3"/>
  <c r="AU1147" i="3"/>
  <c r="AU2295" i="3"/>
  <c r="AU1712" i="3"/>
  <c r="AU558" i="3"/>
  <c r="AU2332" i="3"/>
  <c r="AU1397" i="3"/>
  <c r="AU888" i="3"/>
  <c r="AU1569" i="3"/>
  <c r="AU401" i="3"/>
  <c r="AU1723" i="3"/>
  <c r="AU478" i="3"/>
  <c r="AU2370" i="3"/>
  <c r="AU365" i="3"/>
  <c r="AU1821" i="3"/>
  <c r="AU539" i="3"/>
  <c r="AU2584" i="3"/>
  <c r="AU2792" i="3"/>
  <c r="AU612" i="3"/>
  <c r="AU392" i="3"/>
  <c r="AU1510" i="3"/>
  <c r="AU1152" i="3"/>
  <c r="AU305" i="3"/>
  <c r="AU2577" i="3"/>
  <c r="AU1350" i="3"/>
  <c r="AU2301" i="3"/>
  <c r="AU2068" i="3"/>
  <c r="AU1218" i="3"/>
  <c r="AU1145" i="3"/>
  <c r="AU2490" i="3"/>
  <c r="AU2801" i="3"/>
  <c r="AU520" i="3"/>
  <c r="AU1006" i="3"/>
  <c r="AU1558" i="3"/>
  <c r="AU1960" i="3"/>
  <c r="AU2620" i="3"/>
  <c r="AU2184" i="3"/>
  <c r="AU2456" i="3"/>
  <c r="AU527" i="3"/>
  <c r="AU2973" i="3"/>
  <c r="AU1967" i="3"/>
  <c r="AU2304" i="3"/>
  <c r="AU1974" i="3"/>
  <c r="AU1060" i="3"/>
  <c r="AU331" i="3"/>
  <c r="AU1579" i="3"/>
  <c r="AU2080" i="3"/>
  <c r="AU1715" i="3"/>
  <c r="AU1806" i="3"/>
  <c r="AU1486" i="3"/>
  <c r="AU1883" i="3"/>
  <c r="AU1969" i="3"/>
  <c r="AU307" i="3"/>
  <c r="AU994" i="3"/>
  <c r="AU1497" i="3"/>
  <c r="AU291" i="3"/>
  <c r="AU1498" i="3"/>
  <c r="AU1195" i="3"/>
  <c r="AU2222" i="3"/>
  <c r="AU2313" i="3"/>
  <c r="AU1323" i="3"/>
  <c r="AU537" i="3"/>
  <c r="AU2427" i="3"/>
  <c r="AU1477" i="3"/>
  <c r="AU656" i="3"/>
  <c r="AU27" i="3"/>
  <c r="AU1101" i="3"/>
  <c r="AU387" i="3"/>
  <c r="AU1858" i="3"/>
  <c r="AU2828" i="3"/>
  <c r="AU1298" i="3"/>
  <c r="AU776" i="3"/>
  <c r="AU2085" i="3"/>
  <c r="AU1890" i="3"/>
  <c r="AU2587" i="3"/>
  <c r="AU868" i="3"/>
  <c r="AU2835" i="3"/>
  <c r="AU763" i="3"/>
  <c r="AU2811" i="3"/>
  <c r="AU1796" i="3"/>
  <c r="AU1407" i="3"/>
  <c r="AU359" i="3"/>
  <c r="AU206" i="3"/>
  <c r="AU410" i="3"/>
  <c r="AU2646" i="3"/>
  <c r="AU1456" i="3"/>
  <c r="AU1750" i="3"/>
  <c r="AU797" i="3"/>
  <c r="AU1557" i="3"/>
  <c r="AU2706" i="3"/>
  <c r="AU2702" i="3"/>
  <c r="AU1483" i="3"/>
  <c r="AU1812" i="3"/>
  <c r="AU2235" i="3"/>
  <c r="AU1189" i="3"/>
  <c r="AU2822" i="3"/>
  <c r="AU1372" i="3"/>
  <c r="AU1116" i="3"/>
  <c r="AU2213" i="3"/>
  <c r="AU262" i="3"/>
  <c r="AU542" i="3"/>
  <c r="AU1759" i="3"/>
  <c r="AU1783" i="3"/>
  <c r="AU2139" i="3"/>
  <c r="AU2273" i="3"/>
  <c r="AU569" i="3"/>
  <c r="AU1014" i="3"/>
  <c r="AU764" i="3"/>
  <c r="AU2237" i="3"/>
  <c r="AU2356" i="3"/>
  <c r="AU2065" i="3"/>
  <c r="AU707" i="3"/>
  <c r="AU918" i="3"/>
  <c r="AU62" i="3"/>
  <c r="AU172" i="3"/>
  <c r="AU2772" i="3"/>
  <c r="AU193" i="3"/>
  <c r="AU736" i="3"/>
  <c r="AU272" i="3"/>
  <c r="AU1396" i="3"/>
  <c r="AU2695" i="3"/>
  <c r="AU2349" i="3"/>
  <c r="AU2574" i="3"/>
  <c r="AU1935" i="3"/>
  <c r="AU1741" i="3"/>
  <c r="AU1902" i="3"/>
  <c r="AU2556" i="3"/>
  <c r="AU2841" i="3"/>
  <c r="AU1042" i="3"/>
  <c r="AU2197" i="3"/>
  <c r="AU1485" i="3"/>
  <c r="AU1609" i="3"/>
  <c r="AU1763" i="3"/>
  <c r="AU2585" i="3"/>
  <c r="AU966" i="3"/>
  <c r="AU767" i="3"/>
  <c r="AU2483" i="3"/>
  <c r="AU1455" i="3"/>
  <c r="AU2770" i="3"/>
  <c r="AU2602" i="3"/>
  <c r="AU1094" i="3"/>
  <c r="AU1016" i="3"/>
  <c r="AU2051" i="3"/>
  <c r="AU1764" i="3"/>
  <c r="AU223" i="3"/>
  <c r="AU2306" i="3"/>
  <c r="AU1761" i="3"/>
  <c r="AU2972" i="3"/>
  <c r="AU222" i="3"/>
  <c r="AU188" i="3"/>
  <c r="AU1850" i="3"/>
  <c r="AU1020" i="3"/>
  <c r="AU762" i="3"/>
  <c r="AU487" i="3"/>
  <c r="AU2524" i="3"/>
  <c r="AU532" i="3"/>
  <c r="AU1308" i="3"/>
  <c r="AU1799" i="3"/>
  <c r="AU592" i="3"/>
  <c r="AU1907" i="3"/>
  <c r="AU40" i="3"/>
  <c r="AU2131" i="3"/>
  <c r="AU2254" i="3"/>
  <c r="AU353" i="3"/>
  <c r="AU1865" i="3"/>
  <c r="AU1982" i="3"/>
  <c r="AU1923" i="3"/>
  <c r="AU760" i="3"/>
  <c r="AU1156" i="3"/>
  <c r="AU1658" i="3"/>
  <c r="AU72" i="3"/>
  <c r="AU2894" i="3"/>
  <c r="AU454" i="3"/>
  <c r="AU2583" i="3"/>
  <c r="AU2159" i="3"/>
  <c r="AU1208" i="3"/>
  <c r="AU2203" i="3"/>
  <c r="AU2385" i="3"/>
  <c r="AU295" i="3"/>
  <c r="AU128" i="3"/>
  <c r="AU650" i="3"/>
  <c r="AU1254" i="3"/>
  <c r="AU807" i="3"/>
  <c r="AU1476" i="3"/>
  <c r="AU2436" i="3"/>
  <c r="AU2201" i="3"/>
  <c r="AU126" i="3"/>
  <c r="AU2205" i="3"/>
  <c r="AU2734" i="3"/>
  <c r="AU955" i="3"/>
  <c r="AU2440" i="3"/>
  <c r="AU1601" i="3"/>
  <c r="AU593" i="3"/>
  <c r="AU1292" i="3"/>
  <c r="AU2093" i="3"/>
  <c r="AU714" i="3"/>
  <c r="AU1176" i="3"/>
  <c r="AU2557" i="3"/>
  <c r="AU144" i="3"/>
  <c r="AU388" i="3"/>
  <c r="AU10" i="3"/>
  <c r="AU902" i="3"/>
  <c r="AU2117" i="3"/>
  <c r="AU856" i="3"/>
  <c r="AU525" i="3"/>
  <c r="AU2790" i="3"/>
  <c r="AU957" i="3"/>
  <c r="AU1659" i="3"/>
  <c r="AU1311" i="3"/>
  <c r="AU512" i="3"/>
  <c r="AU1284" i="3"/>
  <c r="AU1251" i="3"/>
  <c r="AU14" i="3"/>
  <c r="AU627" i="3"/>
  <c r="AU1225" i="3"/>
  <c r="AU290" i="3"/>
  <c r="AU932" i="3"/>
  <c r="AU1045" i="3"/>
  <c r="AU1930" i="3"/>
  <c r="AU1887" i="3"/>
  <c r="AU2608" i="3"/>
  <c r="AU224" i="3"/>
  <c r="AU2914" i="3"/>
  <c r="AU1736" i="3"/>
  <c r="AU2495" i="3"/>
  <c r="AU1377" i="3"/>
  <c r="AU583" i="3"/>
  <c r="AU2712" i="3"/>
  <c r="AU1099" i="3"/>
  <c r="AU607" i="3"/>
  <c r="AU2956" i="3"/>
  <c r="AU609" i="3"/>
  <c r="AU1190" i="3"/>
  <c r="AU2898" i="3"/>
  <c r="AU1244" i="3"/>
  <c r="AU1409" i="3"/>
  <c r="AU2818" i="3"/>
  <c r="AU495" i="3"/>
  <c r="AU737" i="3"/>
  <c r="AU1271" i="3"/>
  <c r="AU1379" i="3"/>
  <c r="AU1494" i="3"/>
  <c r="AU2842" i="3"/>
  <c r="AU251" i="3"/>
  <c r="AU2902" i="3"/>
  <c r="AU2180" i="3"/>
  <c r="AU715" i="3"/>
  <c r="AU408" i="3"/>
  <c r="AU1401" i="3"/>
  <c r="AU1512" i="3"/>
  <c r="AU2535" i="3"/>
  <c r="AU965" i="3"/>
  <c r="AU1822" i="3"/>
  <c r="AU389" i="3"/>
  <c r="AU746" i="3"/>
  <c r="AU1428" i="3"/>
  <c r="AU2079" i="3"/>
  <c r="AU594" i="3"/>
  <c r="AU261" i="3"/>
  <c r="AU526" i="3"/>
  <c r="AU2192" i="3"/>
  <c r="AU1826" i="3"/>
  <c r="AU1438" i="3"/>
  <c r="AU2650" i="3"/>
  <c r="AU1695" i="3"/>
  <c r="AU2612" i="3"/>
  <c r="AU2838" i="3"/>
  <c r="AU2939" i="3"/>
  <c r="AU1297" i="3"/>
  <c r="AU256" i="3"/>
  <c r="AU657" i="3"/>
  <c r="AU1688" i="3"/>
  <c r="AU76" i="3"/>
  <c r="AU1495" i="3"/>
  <c r="AU2170" i="3"/>
  <c r="AU2900" i="3"/>
  <c r="AU2169" i="3"/>
  <c r="AU788" i="3"/>
  <c r="AU311" i="3"/>
  <c r="AU765" i="3"/>
  <c r="AU133" i="3"/>
  <c r="AU2541" i="3"/>
  <c r="AU989" i="3"/>
  <c r="AU2805" i="3"/>
  <c r="AU1363" i="3"/>
  <c r="AU1772" i="3"/>
  <c r="AU909" i="3"/>
  <c r="AU2765" i="3"/>
  <c r="AU541" i="3"/>
  <c r="AU2406" i="3"/>
  <c r="AU2045" i="3"/>
  <c r="AU1766" i="3"/>
  <c r="AU2125" i="3"/>
  <c r="AU343" i="3"/>
  <c r="AU2040" i="3"/>
  <c r="AU1481" i="3"/>
  <c r="AU2387" i="3"/>
  <c r="AU899" i="3"/>
  <c r="AU357" i="3"/>
  <c r="AU2112" i="3"/>
  <c r="AU1662" i="3"/>
  <c r="AU402" i="3"/>
  <c r="AU1422" i="3"/>
  <c r="AU1335" i="3"/>
  <c r="AU1530" i="3"/>
  <c r="AU723" i="3"/>
  <c r="AU2256" i="3"/>
  <c r="AU587" i="3"/>
  <c r="AU1686" i="3"/>
  <c r="AU215" i="3"/>
  <c r="AU100" i="3"/>
  <c r="AU1757" i="3"/>
  <c r="AU2115" i="3"/>
  <c r="AU268" i="3"/>
  <c r="AU233" i="3"/>
  <c r="AU2858" i="3"/>
  <c r="AU2923" i="3"/>
  <c r="AU3006" i="3"/>
  <c r="AU2906" i="3"/>
  <c r="AU84" i="3"/>
  <c r="AU659" i="3"/>
  <c r="AU981" i="3"/>
  <c r="AU1941" i="3"/>
  <c r="AU2786" i="3"/>
  <c r="AU2633" i="3"/>
  <c r="AU872" i="3"/>
  <c r="AU611" i="3"/>
  <c r="AU2558" i="3"/>
  <c r="AU1901" i="3"/>
  <c r="AU2738" i="3"/>
  <c r="AU982" i="3"/>
  <c r="AU2998" i="3"/>
  <c r="AU358" i="3"/>
  <c r="AU2661" i="3"/>
  <c r="AU1813" i="3"/>
  <c r="AU752" i="3"/>
  <c r="AU1613" i="3"/>
  <c r="AU911" i="3"/>
  <c r="AU1885" i="3"/>
  <c r="AU1228" i="3"/>
  <c r="AU1122" i="3"/>
  <c r="AU2417" i="3"/>
  <c r="AU2388" i="3"/>
  <c r="AU137" i="3"/>
  <c r="AU2137" i="3"/>
  <c r="AU2123" i="3"/>
  <c r="AU2214" i="3"/>
  <c r="AU434" i="3"/>
  <c r="AU2393" i="3"/>
  <c r="AU1069" i="3"/>
  <c r="AU104" i="3"/>
  <c r="AU1326" i="3"/>
  <c r="AU64" i="3"/>
  <c r="AU1689" i="3"/>
  <c r="AU2983" i="3"/>
  <c r="AU1083" i="3"/>
  <c r="AU598" i="3"/>
  <c r="AU2046" i="3"/>
  <c r="AU1725" i="3"/>
  <c r="AU2379" i="3"/>
  <c r="AU2508" i="3"/>
  <c r="AU2014" i="3"/>
  <c r="AU936" i="3"/>
  <c r="AU1413" i="3"/>
  <c r="AU1875" i="3"/>
  <c r="AU754" i="3"/>
  <c r="AU115" i="3"/>
  <c r="AU1425" i="3"/>
  <c r="AU201" i="3"/>
  <c r="AU37" i="3"/>
  <c r="AU1499" i="3"/>
  <c r="AU1767" i="3"/>
  <c r="AU900" i="3"/>
  <c r="AU1296" i="3"/>
  <c r="AU2625" i="3"/>
  <c r="AU2409" i="3"/>
  <c r="AU2843" i="3"/>
  <c r="AU2836" i="3"/>
  <c r="AU2465" i="3"/>
  <c r="AU614" i="3"/>
  <c r="AU1466" i="3"/>
  <c r="AU2397" i="3"/>
  <c r="AU1445" i="3"/>
  <c r="AU1427" i="3"/>
  <c r="AU181" i="3"/>
  <c r="AU492" i="3"/>
  <c r="AU2171" i="3"/>
  <c r="AU85" i="3"/>
  <c r="AU1987" i="3"/>
  <c r="AU2012" i="3"/>
  <c r="AU1753" i="3"/>
  <c r="AU1765" i="3"/>
  <c r="AU692" i="3"/>
  <c r="AU1906" i="3"/>
  <c r="AU2791" i="3"/>
  <c r="AU1288" i="3"/>
  <c r="AU426" i="3"/>
  <c r="AU19" i="3"/>
  <c r="AU1684" i="3"/>
  <c r="AU2064" i="3"/>
  <c r="AU2458" i="3"/>
  <c r="AU2725" i="3"/>
  <c r="AU370" i="3"/>
  <c r="AU1459" i="3"/>
  <c r="AU29" i="3"/>
  <c r="AU1247" i="3"/>
  <c r="AU101" i="3"/>
  <c r="AU1643" i="3"/>
  <c r="AU1927" i="3"/>
  <c r="AU1507" i="3"/>
  <c r="AU2875" i="3"/>
  <c r="AU2904" i="3"/>
  <c r="AU317" i="3"/>
  <c r="AU1619" i="3"/>
  <c r="AU1519" i="3"/>
  <c r="AU920" i="3"/>
  <c r="AU2989" i="3"/>
  <c r="AU2412" i="3"/>
  <c r="AU2944" i="3"/>
  <c r="AU747" i="3"/>
  <c r="AU1721" i="3"/>
  <c r="AU1505" i="3"/>
  <c r="AU2261" i="3"/>
  <c r="AU1216" i="3"/>
  <c r="AU870" i="3"/>
  <c r="AU2720" i="3"/>
  <c r="AU2061" i="3"/>
  <c r="AU787" i="3"/>
  <c r="AU1077" i="3"/>
  <c r="AU801" i="3"/>
  <c r="AU2474" i="3"/>
  <c r="AU1856" i="3"/>
  <c r="AU2224" i="3"/>
  <c r="AU2627" i="3"/>
  <c r="AU2270" i="3"/>
  <c r="AU2970" i="3"/>
  <c r="AU2163" i="3"/>
  <c r="AU1521" i="3"/>
  <c r="AU740" i="3"/>
  <c r="AU1520" i="3"/>
  <c r="AU2691" i="3"/>
  <c r="AU2109" i="3"/>
  <c r="AU1041" i="3"/>
  <c r="AU2728" i="3"/>
  <c r="AU2439" i="3"/>
  <c r="AU1371" i="3"/>
  <c r="AU839" i="3"/>
  <c r="AU2118" i="3"/>
  <c r="AU2386" i="3"/>
  <c r="AU2414" i="3"/>
  <c r="AU205" i="3"/>
  <c r="AU2850" i="3"/>
  <c r="AU1817" i="3"/>
  <c r="AU481" i="3"/>
  <c r="AU2757" i="3"/>
  <c r="AU2793" i="3"/>
  <c r="AU2342" i="3"/>
  <c r="AU2000" i="3"/>
  <c r="AU1092" i="3"/>
  <c r="AU1895" i="3"/>
  <c r="AU840" i="3"/>
  <c r="AU1877" i="3"/>
  <c r="AU2181" i="3"/>
  <c r="AU785" i="3"/>
  <c r="AU577" i="3"/>
  <c r="AU1868" i="3"/>
  <c r="AU1291" i="3"/>
  <c r="AU1281" i="3"/>
  <c r="AU2634" i="3"/>
  <c r="AU1193" i="3"/>
  <c r="AU1994" i="3"/>
  <c r="AU1872" i="3"/>
  <c r="AU2367" i="3"/>
  <c r="AU2752" i="3"/>
  <c r="AU1745" i="3"/>
  <c r="AU136" i="3"/>
  <c r="AU2413" i="3"/>
  <c r="AU948" i="3"/>
  <c r="AU1262" i="3"/>
  <c r="AU176" i="3"/>
  <c r="AU107" i="3"/>
  <c r="AU470" i="3"/>
  <c r="AU32" i="3"/>
  <c r="AU1365" i="3"/>
  <c r="AU1091" i="3"/>
  <c r="AU2984" i="3"/>
  <c r="AU2600" i="3"/>
  <c r="AU2527" i="3"/>
  <c r="AU2789" i="3"/>
  <c r="AU509" i="3"/>
  <c r="AU294" i="3"/>
  <c r="AU2343" i="3"/>
  <c r="AU2382" i="3"/>
  <c r="AU2933" i="3"/>
  <c r="AU2043" i="3"/>
  <c r="AU1375" i="3"/>
  <c r="AU781" i="3"/>
  <c r="AU1419" i="3"/>
  <c r="AU1079" i="3"/>
  <c r="AU1033" i="3"/>
  <c r="AU2947" i="3"/>
  <c r="AU2891" i="3"/>
  <c r="AU2111" i="3"/>
  <c r="AU234" i="3"/>
  <c r="AU1287" i="3"/>
  <c r="AU2094" i="3"/>
  <c r="AU1842" i="3"/>
  <c r="AU2869" i="3"/>
  <c r="AU2303" i="3"/>
  <c r="AU768" i="3"/>
  <c r="AU2480" i="3"/>
  <c r="AU635" i="3"/>
  <c r="AU774" i="3"/>
  <c r="AU140" i="3"/>
  <c r="AU1339" i="3"/>
  <c r="AU2591" i="3"/>
  <c r="AU1080" i="3"/>
  <c r="AU2078" i="3"/>
  <c r="AU901" i="3"/>
  <c r="AU2218" i="3"/>
  <c r="AU2743" i="3"/>
  <c r="AU2173" i="3"/>
  <c r="AU1194" i="3"/>
  <c r="AU716" i="3"/>
  <c r="AU1126" i="3"/>
  <c r="AU2700" i="3"/>
  <c r="AU8" i="3"/>
  <c r="AU626" i="3"/>
  <c r="AU2361" i="3"/>
  <c r="AU1472" i="3"/>
  <c r="AU1112" i="3"/>
  <c r="AU1114" i="3"/>
  <c r="AU271" i="3"/>
  <c r="AU33" i="3"/>
  <c r="AU366" i="3"/>
  <c r="AU2401" i="3"/>
  <c r="AU987" i="3"/>
  <c r="AU506" i="3"/>
  <c r="AU2718" i="3"/>
  <c r="AU995" i="3"/>
  <c r="AU466" i="3"/>
  <c r="AU1565" i="3"/>
  <c r="AU2371" i="3"/>
  <c r="AU717" i="3"/>
  <c r="AU2605" i="3"/>
  <c r="AU1358" i="3"/>
  <c r="AU2856" i="3"/>
  <c r="AU2701" i="3"/>
  <c r="AU277" i="3"/>
  <c r="AU314" i="3"/>
  <c r="AU2739" i="3"/>
  <c r="AU2883" i="3"/>
  <c r="AU2663" i="3"/>
  <c r="AU2369" i="3"/>
  <c r="AU877" i="3"/>
  <c r="AU1264" i="3"/>
  <c r="AU1701" i="3"/>
  <c r="AU1809" i="3"/>
  <c r="AU1632" i="3"/>
  <c r="AU190" i="3"/>
  <c r="AU757" i="3"/>
  <c r="AU138" i="3"/>
  <c r="AU1220" i="3"/>
  <c r="AU1420" i="3"/>
  <c r="AU2145" i="3"/>
  <c r="AU1259" i="3"/>
  <c r="AU2832" i="3"/>
  <c r="AU2266" i="3"/>
  <c r="AU81" i="3"/>
  <c r="AU2852" i="3"/>
  <c r="AU1166" i="3"/>
  <c r="AU2321" i="3"/>
  <c r="AU279" i="3"/>
  <c r="AU1992" i="3"/>
  <c r="AU1282" i="3"/>
  <c r="AU421" i="3"/>
  <c r="AU559" i="3"/>
  <c r="AU1570" i="3"/>
  <c r="AU1473" i="3"/>
  <c r="AU2649" i="3"/>
  <c r="AU2679" i="3"/>
  <c r="AU2665" i="3"/>
  <c r="AU1454" i="3"/>
  <c r="AU2002" i="3"/>
  <c r="AU1074" i="3"/>
  <c r="AU1356" i="3"/>
  <c r="AU2815" i="3"/>
  <c r="AU2545" i="3"/>
  <c r="AU962" i="3"/>
  <c r="AU2603" i="3"/>
  <c r="AU2194" i="3"/>
  <c r="AU406" i="3"/>
  <c r="AU135" i="3"/>
  <c r="AU2096" i="3"/>
  <c r="AU875" i="3"/>
  <c r="AU1588" i="3"/>
  <c r="AU458" i="3"/>
  <c r="AU1762" i="3"/>
  <c r="AU976" i="3"/>
  <c r="AU2221" i="3"/>
  <c r="AU139" i="3"/>
  <c r="AU1754" i="3"/>
  <c r="AU1590" i="3"/>
  <c r="AU894" i="3"/>
  <c r="AU1575" i="3"/>
  <c r="AU2552" i="3"/>
  <c r="AU2098" i="3"/>
  <c r="AU1940" i="3"/>
  <c r="AU1920" i="3"/>
  <c r="AU2924" i="3"/>
  <c r="AU2403" i="3"/>
  <c r="AU348" i="3"/>
  <c r="AU1836" i="3"/>
  <c r="AU270" i="3"/>
  <c r="AU23" i="3"/>
  <c r="AU658" i="3"/>
  <c r="AU2960" i="3"/>
  <c r="AU2731" i="3"/>
  <c r="AU2568" i="3"/>
  <c r="AU503" i="3"/>
  <c r="AU1592" i="3"/>
  <c r="AU552" i="3"/>
  <c r="AU1100" i="3"/>
  <c r="AU1683" i="3"/>
  <c r="AU518" i="3"/>
  <c r="AU1436" i="3"/>
  <c r="AU293" i="3"/>
  <c r="AU510" i="3"/>
  <c r="AU730" i="3"/>
  <c r="AU687" i="3"/>
  <c r="AU1076" i="3"/>
  <c r="AU299" i="3"/>
  <c r="AU2092" i="3"/>
  <c r="AU2287" i="3"/>
  <c r="AU2592" i="3"/>
  <c r="AU898" i="3"/>
  <c r="AU427" i="3"/>
  <c r="AU2152" i="3"/>
  <c r="AU604" i="3"/>
  <c r="AU2599" i="3"/>
  <c r="AU2253" i="3"/>
  <c r="AU729" i="3"/>
  <c r="AU2454" i="3"/>
  <c r="AU1827" i="3"/>
  <c r="AU1490" i="3"/>
  <c r="AU1886" i="3"/>
  <c r="AU1322" i="3"/>
  <c r="AU782" i="3"/>
  <c r="AU1747" i="3"/>
  <c r="AU1299" i="3"/>
  <c r="AU915" i="3"/>
  <c r="AU351" i="3"/>
  <c r="AU444" i="3"/>
  <c r="AU2809" i="3"/>
  <c r="AU2323" i="3"/>
  <c r="AU1451" i="3"/>
  <c r="AU361" i="3"/>
  <c r="AU2897" i="3"/>
  <c r="AU464" i="3"/>
  <c r="AU1734" i="3"/>
  <c r="AU2756" i="3"/>
  <c r="AU2296" i="3"/>
  <c r="AU2346" i="3"/>
  <c r="AU1252" i="3"/>
  <c r="AU276" i="3"/>
  <c r="AU1705" i="3"/>
  <c r="AU739" i="3"/>
  <c r="AU1874" i="3"/>
  <c r="AU2777" i="3"/>
  <c r="AU169" i="3"/>
  <c r="AU648" i="3"/>
  <c r="AU2626" i="3"/>
  <c r="AU2066" i="3"/>
  <c r="AU1979" i="3"/>
  <c r="AU1084" i="3"/>
  <c r="AU2292" i="3"/>
  <c r="AU2484" i="3"/>
  <c r="AU2736" i="3"/>
  <c r="AU2333" i="3"/>
  <c r="AU786" i="3"/>
  <c r="AU2512" i="3"/>
  <c r="AU1227" i="3"/>
  <c r="AU1543" i="3"/>
  <c r="AU153" i="3"/>
  <c r="AU980" i="3"/>
  <c r="AU1616" i="3"/>
  <c r="AU2920" i="3"/>
  <c r="AU2594" i="3"/>
  <c r="AU2054" i="3"/>
  <c r="AU1277" i="3"/>
  <c r="AU1120" i="3"/>
  <c r="AU1785" i="3"/>
  <c r="AU651" i="3"/>
  <c r="AU28" i="3"/>
  <c r="AU200" i="3"/>
  <c r="AU726" i="3"/>
  <c r="AU1535" i="3"/>
  <c r="AU1973" i="3"/>
  <c r="AU2021" i="3"/>
  <c r="AU2050" i="3"/>
  <c r="AU810" i="3"/>
  <c r="AU2319" i="3"/>
  <c r="AU2274" i="3"/>
  <c r="AU802" i="3"/>
  <c r="AU1993" i="3"/>
  <c r="AU1513" i="3"/>
  <c r="AU2864" i="3"/>
  <c r="AU225" i="3"/>
  <c r="AU1651" i="3"/>
  <c r="AU2124" i="3"/>
  <c r="AU2769" i="3"/>
  <c r="AU562" i="3"/>
  <c r="AU2773" i="3"/>
  <c r="AU2062" i="3"/>
  <c r="AU2514" i="3"/>
  <c r="AU1600" i="3"/>
  <c r="AU1647" i="3"/>
  <c r="AU2293" i="3"/>
  <c r="AU927" i="3"/>
  <c r="AU2987" i="3"/>
  <c r="AU2445" i="3"/>
  <c r="AU2926" i="3"/>
  <c r="AU1119" i="3"/>
  <c r="AU393" i="3"/>
  <c r="AU174" i="3"/>
  <c r="AU2899" i="3"/>
  <c r="AU1931" i="3"/>
  <c r="AU86" i="3"/>
  <c r="AU876" i="3"/>
  <c r="AU2010" i="3"/>
  <c r="AU1830" i="3"/>
  <c r="AU1212" i="3"/>
  <c r="AU1346" i="3"/>
  <c r="AU2275" i="3"/>
  <c r="AU1614" i="3"/>
  <c r="AU2677" i="3"/>
  <c r="AU2284" i="3"/>
  <c r="AU214" i="3"/>
  <c r="AU1792" i="3"/>
  <c r="AU1897" i="3"/>
  <c r="AU2175" i="3"/>
  <c r="AU1011" i="3"/>
  <c r="AU1958" i="3"/>
  <c r="AU2553" i="3"/>
  <c r="AU954" i="3"/>
  <c r="AU2375" i="3"/>
  <c r="AU362" i="3"/>
  <c r="AU1008" i="3"/>
  <c r="AU2183" i="3"/>
  <c r="AU515" i="3"/>
  <c r="AU2935" i="3"/>
  <c r="AU2172" i="3"/>
  <c r="AU93" i="3"/>
  <c r="AU1055" i="3"/>
  <c r="AU1798" i="3"/>
  <c r="AU1098" i="3"/>
  <c r="AU595" i="3"/>
  <c r="AU540" i="3"/>
  <c r="AU167" i="3"/>
  <c r="AU2833" i="3"/>
  <c r="AU2692" i="3"/>
  <c r="AU2912" i="3"/>
  <c r="AU486" i="3"/>
  <c r="AU350" i="3"/>
  <c r="AU1636" i="3"/>
  <c r="AU1160" i="3"/>
  <c r="AU105" i="3"/>
  <c r="AU2555" i="3"/>
  <c r="AU1746" i="3"/>
  <c r="AU2470" i="3"/>
  <c r="AU2940" i="3"/>
  <c r="AU2934" i="3"/>
  <c r="AU947" i="3"/>
  <c r="AU1628" i="3"/>
  <c r="AU1545" i="3"/>
  <c r="AU841" i="3"/>
  <c r="AU1468" i="3"/>
  <c r="AU2450" i="3"/>
  <c r="AU2753" i="3"/>
  <c r="AU1107" i="3"/>
  <c r="AU191" i="3"/>
  <c r="AU1172" i="3"/>
  <c r="AU284" i="3"/>
  <c r="AU1163" i="3"/>
  <c r="AU2775" i="3"/>
  <c r="AU50" i="3"/>
  <c r="AU2794" i="3"/>
  <c r="AU568" i="3"/>
  <c r="AU2729" i="3"/>
  <c r="AU1832" i="3"/>
  <c r="AU1161" i="3"/>
  <c r="AU1977" i="3"/>
  <c r="AU1546" i="3"/>
  <c r="AU1997" i="3"/>
  <c r="AU853" i="3"/>
  <c r="AU2341" i="3"/>
  <c r="AU2283" i="3"/>
  <c r="AU910" i="3"/>
  <c r="AU666" i="3"/>
  <c r="AU2684" i="3"/>
  <c r="AU2779" i="3"/>
  <c r="AU1361" i="3"/>
  <c r="AU1574" i="3"/>
  <c r="AU2091" i="3"/>
  <c r="AU1187" i="3"/>
  <c r="AU2475" i="3"/>
  <c r="AU1124" i="3"/>
  <c r="AU1951" i="3"/>
  <c r="AU2451" i="3"/>
  <c r="AU1708" i="3"/>
  <c r="AU1596" i="3"/>
  <c r="AU397" i="3"/>
  <c r="AU2503" i="3"/>
  <c r="AU2099" i="3"/>
  <c r="AU1256" i="3"/>
  <c r="AU2877" i="3"/>
  <c r="AU2996" i="3"/>
  <c r="AU823" i="3"/>
  <c r="AU1612" i="3"/>
  <c r="AU1829" i="3"/>
  <c r="AU2723" i="3"/>
  <c r="AU2767" i="3"/>
  <c r="AU1278" i="3"/>
  <c r="AU1777" i="3"/>
  <c r="AU2429" i="3"/>
  <c r="AU2411" i="3"/>
  <c r="AU267" i="3"/>
  <c r="AU184" i="3"/>
  <c r="AU2674" i="3"/>
  <c r="AU1700" i="3"/>
  <c r="AU69" i="3"/>
  <c r="AU578" i="3"/>
  <c r="AU2518" i="3"/>
  <c r="AU620" i="3"/>
  <c r="AU1169" i="3"/>
  <c r="AU1177" i="3"/>
  <c r="AU1511" i="3"/>
  <c r="AU1744" i="3"/>
  <c r="AU2637" i="3"/>
  <c r="AU2400" i="3"/>
  <c r="AU1542" i="3"/>
  <c r="AU2311" i="3"/>
  <c r="AU341" i="3"/>
  <c r="AU829" i="3"/>
  <c r="AU2053" i="3"/>
  <c r="AU2610" i="3"/>
  <c r="AU2990" i="3"/>
  <c r="AU1113" i="3"/>
  <c r="AU2522" i="3"/>
  <c r="AU2189" i="3"/>
  <c r="AU581" i="3"/>
  <c r="AU3000" i="3"/>
  <c r="AU630" i="3"/>
  <c r="AU979" i="3"/>
  <c r="AU2302" i="3"/>
  <c r="AU242" i="3"/>
  <c r="AU1443" i="3"/>
  <c r="AU2578" i="3"/>
  <c r="AU1130" i="3"/>
  <c r="AU2331" i="3"/>
  <c r="AU2211" i="3"/>
  <c r="AU1140" i="3"/>
  <c r="AU615" i="3"/>
  <c r="AU2168" i="3"/>
  <c r="AU721" i="3"/>
  <c r="AU2596" i="3"/>
  <c r="AU1922" i="3"/>
  <c r="AU2233" i="3"/>
  <c r="AU1926" i="3"/>
  <c r="AU1807" i="3"/>
  <c r="AU2839" i="3"/>
  <c r="AU505" i="3"/>
  <c r="AU1751" i="3"/>
  <c r="AU1384" i="3"/>
  <c r="AU1309" i="3"/>
  <c r="AU1446" i="3"/>
  <c r="AU1867" i="3"/>
  <c r="AU573" i="3"/>
  <c r="AU606" i="3"/>
  <c r="AU13" i="3"/>
  <c r="AU555" i="3"/>
  <c r="AU338" i="3"/>
  <c r="AU2161" i="3"/>
  <c r="AU1608" i="3"/>
  <c r="AU2309" i="3"/>
  <c r="AU1403" i="3"/>
  <c r="AU837" i="3"/>
  <c r="AU756" i="3"/>
  <c r="AU3005" i="3"/>
  <c r="AU2499" i="3"/>
  <c r="AU1203" i="3"/>
  <c r="AU1539" i="3"/>
  <c r="AU1191" i="3"/>
  <c r="AU2063" i="3"/>
  <c r="AU728" i="3"/>
  <c r="AU865" i="3"/>
  <c r="AU547" i="3"/>
  <c r="AU95" i="3"/>
  <c r="AU2325" i="3"/>
  <c r="AU273" i="3"/>
  <c r="AU1693" i="3"/>
  <c r="AU964" i="3"/>
  <c r="AU640" i="3"/>
  <c r="AU2624" i="3"/>
  <c r="AU1260" i="3"/>
  <c r="AU1965" i="3"/>
  <c r="AU2441" i="3"/>
  <c r="AU2042" i="3"/>
  <c r="AU258" i="3"/>
  <c r="AU18" i="3"/>
  <c r="AU2179" i="3"/>
  <c r="AU2532" i="3"/>
  <c r="AU2447" i="3"/>
  <c r="AU1584" i="3"/>
  <c r="AU210" i="3"/>
  <c r="AU2879" i="3"/>
  <c r="AU75" i="3"/>
  <c r="AU2519" i="3"/>
  <c r="AU953" i="3"/>
  <c r="AU2231" i="3"/>
  <c r="AU232" i="3"/>
  <c r="AU660" i="3"/>
  <c r="AU1833" i="3"/>
  <c r="AU2826" i="3"/>
  <c r="AU2467" i="3"/>
  <c r="AU2157" i="3"/>
  <c r="AU654" i="3"/>
  <c r="AU1429" i="3"/>
  <c r="AU1157" i="3"/>
  <c r="AU429" i="3"/>
  <c r="AU2122" i="3"/>
  <c r="AU2148" i="3"/>
  <c r="AU1039" i="3"/>
  <c r="AU1028" i="3"/>
  <c r="AU689" i="3"/>
  <c r="AU2572" i="3"/>
  <c r="AU1198" i="3"/>
  <c r="AU282" i="3"/>
  <c r="AU977" i="3"/>
  <c r="AU2597" i="3"/>
  <c r="AU2638" i="3"/>
  <c r="AU2227" i="3"/>
  <c r="AU2714" i="3"/>
  <c r="AU122" i="3"/>
  <c r="AU1774" i="3"/>
  <c r="AU179" i="3"/>
  <c r="AU844" i="3"/>
  <c r="AU1852" i="3"/>
  <c r="AU2026" i="3"/>
  <c r="AU199" i="3"/>
  <c r="AU2952" i="3"/>
  <c r="AU1800" i="3"/>
  <c r="AU36" i="3"/>
  <c r="AU2067" i="3"/>
  <c r="AU700" i="3"/>
  <c r="AU1171" i="3"/>
  <c r="AU2999" i="3"/>
  <c r="AU1109" i="3"/>
  <c r="AU1938" i="3"/>
  <c r="AU1576" i="3"/>
  <c r="AU638" i="3"/>
  <c r="AU336" i="3"/>
  <c r="AU959" i="3"/>
  <c r="AU477" i="3"/>
  <c r="AU861" i="3"/>
  <c r="AU1257" i="3"/>
  <c r="AU419" i="3"/>
  <c r="AU1096" i="3"/>
  <c r="AU2297" i="3"/>
  <c r="AU808" i="3"/>
  <c r="AU1072" i="3"/>
  <c r="AU2932" i="3"/>
  <c r="AU352" i="3"/>
  <c r="AU2082" i="3"/>
  <c r="AU2086" i="3"/>
  <c r="AU2884" i="3"/>
  <c r="AU2660" i="3"/>
  <c r="AU1386" i="3"/>
  <c r="AU1457" i="3"/>
  <c r="AU1789" i="3"/>
  <c r="AU2977" i="3"/>
  <c r="AU652" i="3"/>
  <c r="AU196" i="3"/>
  <c r="AU983" i="3"/>
  <c r="AU2007" i="3"/>
  <c r="AU2732" i="3"/>
  <c r="AU2282" i="3"/>
  <c r="AU310" i="3"/>
  <c r="AU2360" i="3"/>
  <c r="AU2022" i="3"/>
  <c r="AU2250" i="3"/>
  <c r="AU523" i="3"/>
  <c r="AU2024" i="3"/>
  <c r="AU887" i="3"/>
  <c r="AU1631" i="3"/>
  <c r="AU1551" i="3"/>
  <c r="AU738" i="3"/>
  <c r="AU2461" i="3"/>
  <c r="AU2315" i="3"/>
  <c r="AU1249" i="3"/>
  <c r="AU1918" i="3"/>
  <c r="AU1037" i="3"/>
  <c r="AU2415" i="3"/>
  <c r="AU2494" i="3"/>
  <c r="AU2711" i="3"/>
  <c r="AU16" i="3"/>
  <c r="AU2489" i="3"/>
  <c r="AU1893" i="3"/>
  <c r="AU2167" i="3"/>
  <c r="AU1561" i="3"/>
  <c r="AU1913" i="3"/>
  <c r="AU2391" i="3"/>
  <c r="AU39" i="3"/>
  <c r="AU102" i="3"/>
  <c r="AU733" i="3"/>
  <c r="AU1788" i="3"/>
  <c r="AU759" i="3"/>
  <c r="AU1522" i="3"/>
  <c r="AU2993" i="3"/>
  <c r="AU2896" i="3"/>
  <c r="AU340" i="3"/>
  <c r="AU2147" i="3"/>
  <c r="AU484" i="3"/>
  <c r="AU1610" i="3"/>
  <c r="AU2410" i="3"/>
  <c r="AU1703" i="3"/>
  <c r="AU2876" i="3"/>
  <c r="AU31" i="3"/>
  <c r="AU2344" i="3"/>
  <c r="AU2316" i="3"/>
  <c r="AU661" i="3"/>
  <c r="AU1573" i="3"/>
  <c r="AU1845" i="3"/>
  <c r="AU217" i="3"/>
  <c r="AU2590" i="3"/>
  <c r="AU2918" i="3"/>
  <c r="AU864" i="3"/>
  <c r="AU727" i="3"/>
  <c r="AU826" i="3"/>
  <c r="AU2844" i="3"/>
  <c r="AU2881" i="3"/>
  <c r="AU2681" i="3"/>
  <c r="AU1909" i="3"/>
  <c r="AU2358" i="3"/>
  <c r="AU507" i="3"/>
  <c r="AU2963" i="3"/>
  <c r="AU131" i="3"/>
  <c r="AU3004" i="3"/>
  <c r="AU460" i="3"/>
  <c r="AU2334" i="3"/>
  <c r="AU2228" i="3"/>
  <c r="AU2340" i="3"/>
  <c r="AU816" i="3"/>
  <c r="AU1219" i="3"/>
  <c r="AU2614" i="3"/>
  <c r="AU897" i="3"/>
  <c r="AU550" i="3"/>
  <c r="AU1043" i="3"/>
  <c r="AU705" i="3"/>
  <c r="AU1484" i="3"/>
  <c r="AU799" i="3"/>
  <c r="AU1406" i="3"/>
  <c r="AU2072" i="3"/>
  <c r="AU1781" i="3"/>
  <c r="AU772" i="3"/>
  <c r="AU553" i="3"/>
  <c r="AU2242" i="3"/>
  <c r="AU1285" i="3"/>
  <c r="AU1991" i="3"/>
  <c r="AU2846" i="3"/>
  <c r="AU1650" i="3"/>
  <c r="AU514" i="3"/>
  <c r="AU731" i="3"/>
  <c r="AU345" i="3"/>
  <c r="AU1649" i="3"/>
  <c r="AU2715" i="3"/>
  <c r="AU2997" i="3"/>
  <c r="AU1417" i="3"/>
  <c r="AU2310" i="3"/>
  <c r="AU1861" i="3"/>
  <c r="AU2285" i="3"/>
  <c r="AU1533" i="3"/>
  <c r="AU1353" i="3"/>
  <c r="AU2140" i="3"/>
  <c r="AU2422" i="3"/>
  <c r="AU149" i="3"/>
  <c r="AU536" i="3"/>
  <c r="AU159" i="3"/>
  <c r="AU2776" i="3"/>
  <c r="AU1668" i="3"/>
  <c r="AU1710" i="3"/>
  <c r="AU2992" i="3"/>
  <c r="AU1937" i="3"/>
  <c r="AU248" i="3"/>
  <c r="AU440" i="3"/>
  <c r="AU1536" i="3"/>
  <c r="AU178" i="3"/>
  <c r="AU2709" i="3"/>
  <c r="AU1035" i="3"/>
  <c r="AU945" i="3"/>
  <c r="AU2796" i="3"/>
  <c r="AU2165" i="3"/>
  <c r="AU1325" i="3"/>
  <c r="AU702" i="3"/>
  <c r="AU1128" i="3"/>
  <c r="AU589" i="3"/>
  <c r="AU1030" i="3"/>
  <c r="AU2372" i="3"/>
  <c r="AU2029" i="3"/>
  <c r="AU2425" i="3"/>
  <c r="AU773" i="3"/>
  <c r="AU1265" i="3"/>
  <c r="AU1433" i="3"/>
  <c r="AU842" i="3"/>
  <c r="AU2948" i="3"/>
  <c r="AU951" i="3"/>
  <c r="AU364" i="3"/>
  <c r="AU435" i="3"/>
  <c r="AU2044" i="3"/>
  <c r="AU488" i="3"/>
  <c r="AU1057" i="3"/>
  <c r="AU315" i="3"/>
  <c r="AU2623" i="3"/>
  <c r="AU2232" i="3"/>
  <c r="AU450" i="3"/>
  <c r="AU2697" i="3"/>
  <c r="AU2036" i="3"/>
  <c r="AU349" i="3"/>
  <c r="AU805" i="3"/>
  <c r="AU2878" i="3"/>
  <c r="AU1568" i="3"/>
  <c r="AU2307" i="3"/>
  <c r="AU867" i="3"/>
  <c r="AU1261" i="3"/>
  <c r="AU2645" i="3"/>
  <c r="AU713" i="3"/>
  <c r="AU819" i="3"/>
  <c r="AU817" i="3"/>
  <c r="AU1729" i="3"/>
  <c r="AU245" i="3"/>
  <c r="AU2824" i="3"/>
  <c r="AU1768" i="3"/>
  <c r="AU2389" i="3"/>
  <c r="AU1871" i="3"/>
  <c r="AU2746" i="3"/>
  <c r="AU922" i="3"/>
  <c r="AU2448" i="3"/>
  <c r="AU1738" i="3"/>
  <c r="AU1430" i="3"/>
  <c r="AU68" i="3"/>
  <c r="AU2320" i="3"/>
  <c r="AU1770" i="3"/>
  <c r="AU1106" i="3"/>
  <c r="AU1847" i="3"/>
  <c r="AU2976" i="3"/>
  <c r="AU2598" i="3"/>
  <c r="AU2511" i="3"/>
  <c r="AU2848" i="3"/>
  <c r="AU895" i="3"/>
  <c r="AU2657" i="3"/>
  <c r="AU1670" i="3"/>
  <c r="AU394" i="3"/>
  <c r="AU1667" i="3"/>
  <c r="AU431" i="3"/>
  <c r="AU2593" i="3"/>
  <c r="AU1663" i="3"/>
  <c r="AU570" i="3"/>
  <c r="AU2132" i="3"/>
  <c r="AU1368" i="3"/>
  <c r="AU1586" i="3"/>
  <c r="AU212" i="3"/>
  <c r="AU1328" i="3"/>
  <c r="AU1961" i="3"/>
  <c r="AU1067" i="3"/>
  <c r="AU2268" i="3"/>
  <c r="AU1687" i="3"/>
  <c r="AU2337" i="3"/>
  <c r="AU766" i="3"/>
  <c r="AU35" i="3"/>
  <c r="AU177" i="3"/>
  <c r="AU1591" i="3"/>
  <c r="AU1463" i="3"/>
  <c r="AU2055" i="3"/>
  <c r="AU2957" i="3"/>
  <c r="AU1823" i="3"/>
  <c r="AU1634" i="3"/>
  <c r="AU1103" i="3"/>
  <c r="AU2685" i="3"/>
  <c r="AU1351" i="3"/>
  <c r="AU2644" i="3"/>
  <c r="AU2588" i="3"/>
  <c r="AU2639" i="3"/>
  <c r="AU2764" i="3"/>
  <c r="AU928" i="3"/>
  <c r="AU312" i="3"/>
  <c r="AU2249" i="3"/>
  <c r="AU618" i="3"/>
  <c r="AU2615" i="3"/>
  <c r="AU2244" i="3"/>
  <c r="AU296" i="3"/>
  <c r="AU2041" i="3"/>
  <c r="AU2479" i="3"/>
  <c r="AU2749" i="3"/>
  <c r="AU1019" i="3"/>
  <c r="AU237" i="3"/>
  <c r="AU1995" i="3"/>
  <c r="AU1320" i="3"/>
  <c r="AU368" i="3"/>
  <c r="AU2516" i="3"/>
  <c r="AU1541" i="3"/>
  <c r="AU2726" i="3"/>
  <c r="AU2798" i="3"/>
  <c r="AU2459" i="3"/>
  <c r="AU2733" i="3"/>
  <c r="AU597" i="3"/>
  <c r="AU1062" i="3"/>
  <c r="AU170" i="3"/>
  <c r="AU1802" i="3"/>
  <c r="AU2538" i="3"/>
  <c r="AU1153" i="3"/>
  <c r="AU1790" i="3"/>
  <c r="AU292" i="3"/>
  <c r="AU2396" i="3"/>
  <c r="AU1728" i="3"/>
  <c r="AU2882" i="3"/>
  <c r="AU1805" i="3"/>
  <c r="AU1032" i="3"/>
  <c r="AU2057" i="3"/>
  <c r="AU2478" i="3"/>
  <c r="AU1999" i="3"/>
  <c r="AU325" i="3"/>
  <c r="AU2003" i="3"/>
  <c r="AU1388" i="3"/>
  <c r="AU999" i="3"/>
  <c r="AU1884" i="3"/>
  <c r="AU2105" i="3"/>
  <c r="AU677" i="3"/>
  <c r="AU1996" i="3"/>
  <c r="AU1787" i="3"/>
  <c r="AU1131" i="3"/>
  <c r="AU125" i="3"/>
  <c r="AU158" i="3"/>
  <c r="AU1168" i="3"/>
  <c r="AU812" i="3"/>
  <c r="AU2579" i="3"/>
  <c r="AU2549" i="3"/>
  <c r="AU433" i="3"/>
  <c r="AU1376" i="3"/>
  <c r="AU238" i="3"/>
  <c r="AU165" i="3"/>
  <c r="AU780" i="3"/>
  <c r="AU2656" i="3"/>
  <c r="AU1158" i="3"/>
  <c r="AU2537" i="3"/>
  <c r="AU1245" i="3"/>
  <c r="AU443" i="3"/>
  <c r="AU1214" i="3"/>
  <c r="AU474" i="3"/>
  <c r="AU2004" i="3"/>
  <c r="AU806" i="3"/>
  <c r="AU2359" i="3"/>
  <c r="AU2121" i="3"/>
  <c r="AU1026" i="3"/>
  <c r="AU2925" i="3"/>
  <c r="AU112" i="3"/>
  <c r="AU2423" i="3"/>
  <c r="AU1690" i="3"/>
  <c r="AU446" i="3"/>
  <c r="AU2032" i="3"/>
  <c r="AU1402" i="3"/>
  <c r="AU1676" i="3"/>
  <c r="AU1240" i="3"/>
  <c r="AU2509" i="3"/>
  <c r="AU403" i="3"/>
  <c r="AU2985" i="3"/>
  <c r="AU2089" i="3"/>
  <c r="AU1199" i="3"/>
  <c r="AU156" i="3"/>
  <c r="AU1400" i="3"/>
  <c r="AU422" i="3"/>
  <c r="AU934" i="3"/>
  <c r="AU2754" i="3"/>
  <c r="AU2247" i="3"/>
  <c r="AU119" i="3"/>
  <c r="AU1672" i="3"/>
  <c r="AU1779" i="3"/>
  <c r="AU1025" i="3"/>
  <c r="AU1132" i="3"/>
  <c r="AU1243" i="3"/>
  <c r="AU878" i="3"/>
  <c r="AU2255" i="3"/>
  <c r="AU208" i="3"/>
  <c r="AU413" i="3"/>
  <c r="AU1929" i="3"/>
  <c r="AU1555" i="3"/>
  <c r="AU711" i="3"/>
  <c r="AU1294" i="3"/>
  <c r="AU908" i="3"/>
  <c r="AU1180" i="3"/>
  <c r="AU2819" i="3"/>
  <c r="AU678" i="3"/>
  <c r="AU1506" i="3"/>
  <c r="AU1159" i="3"/>
  <c r="AU151" i="3"/>
  <c r="AU2116" i="3"/>
  <c r="AU1917" i="3"/>
  <c r="AU2135" i="3"/>
  <c r="AU451" i="3"/>
  <c r="AU1192" i="3"/>
  <c r="AU2418" i="3"/>
  <c r="AU1333" i="3"/>
  <c r="AU2672" i="3"/>
  <c r="AU1441" i="3"/>
  <c r="AU22" i="3"/>
  <c r="AU1142" i="3"/>
  <c r="AU2505" i="3"/>
  <c r="AU602" i="3"/>
  <c r="AU1337" i="3"/>
  <c r="AU298" i="3"/>
  <c r="AU1222" i="3"/>
  <c r="AU2038" i="3"/>
  <c r="AU2058" i="3"/>
  <c r="AU2747" i="3"/>
  <c r="AU1230" i="3"/>
  <c r="AU2760" i="3"/>
  <c r="AU198" i="3"/>
  <c r="AU822" i="3"/>
  <c r="AU2106" i="3"/>
  <c r="AU2264" i="3"/>
  <c r="AU1392" i="3"/>
  <c r="AU2225" i="3"/>
  <c r="AU942" i="3"/>
  <c r="AU2460" i="3"/>
  <c r="AU2938" i="3"/>
  <c r="AU2954" i="3"/>
  <c r="AU1149" i="3"/>
  <c r="AU2272" i="3"/>
  <c r="AU1694" i="3"/>
  <c r="AU1673" i="3"/>
  <c r="AU1046" i="3"/>
  <c r="AU2498" i="3"/>
  <c r="AU2530" i="3"/>
  <c r="AU972" i="3"/>
  <c r="AU2683" i="3"/>
  <c r="AU2928" i="3"/>
  <c r="AU1825" i="3"/>
  <c r="AU833" i="3"/>
  <c r="AU147" i="3"/>
  <c r="AU937" i="3"/>
  <c r="AU1949" i="3"/>
  <c r="AU347" i="3"/>
  <c r="AU2834" i="3"/>
  <c r="AU1467" i="3"/>
  <c r="AU2001" i="3"/>
  <c r="AU1910" i="3"/>
  <c r="AU1537" i="3"/>
  <c r="AU975" i="3"/>
  <c r="AU1538" i="3"/>
  <c r="AU1387" i="3"/>
  <c r="AU1382" i="3"/>
  <c r="AU227" i="3"/>
  <c r="AU2958" i="3"/>
  <c r="AU619" i="3"/>
  <c r="AU644" i="3"/>
  <c r="AU2571" i="3"/>
  <c r="AU1044" i="3"/>
  <c r="AU1063" i="3"/>
  <c r="AU2778" i="3"/>
  <c r="AU118" i="3"/>
  <c r="AU1664" i="3"/>
  <c r="AU970" i="3"/>
  <c r="AU926" i="3"/>
  <c r="AU442" i="3"/>
  <c r="AU2277" i="3"/>
  <c r="AU2865" i="3"/>
  <c r="AU1489" i="3"/>
  <c r="AU546" i="3"/>
  <c r="AU2424" i="3"/>
  <c r="AU1602" i="3"/>
  <c r="AU1221" i="3"/>
  <c r="AU496" i="3"/>
  <c r="AU2903" i="3"/>
  <c r="AU1224" i="3"/>
  <c r="AU2643" i="3"/>
  <c r="AU710" i="3"/>
  <c r="AU2669" i="3"/>
  <c r="AU749" i="3"/>
  <c r="AU645" i="3"/>
  <c r="AU423" i="3"/>
  <c r="AU2601" i="3"/>
  <c r="AU2291" i="3"/>
  <c r="AU412" i="3"/>
  <c r="AU418" i="3"/>
  <c r="AU703" i="3"/>
  <c r="AU551" i="3"/>
  <c r="AU1957" i="3"/>
  <c r="AU376" i="3"/>
  <c r="AU2980" i="3"/>
  <c r="AU334" i="3"/>
  <c r="AU430" i="3"/>
  <c r="AU761" i="3"/>
  <c r="AU852" i="3"/>
  <c r="AU2119" i="3"/>
  <c r="AU554" i="3"/>
  <c r="AU1627" i="3"/>
  <c r="AU1410" i="3"/>
  <c r="AU1780" i="3"/>
  <c r="AU1618" i="3"/>
  <c r="AU2383" i="3"/>
  <c r="AU1724" i="3"/>
  <c r="AU1508" i="3"/>
  <c r="AU1914" i="3"/>
  <c r="AU1863" i="3"/>
  <c r="AU2607" i="3"/>
  <c r="AU524" i="3"/>
  <c r="AU2803" i="3"/>
  <c r="AU2780" i="3"/>
  <c r="AU2982" i="3"/>
  <c r="AU382" i="3"/>
  <c r="AU453" i="3"/>
  <c r="AU38" i="3"/>
  <c r="AU2185" i="3"/>
  <c r="AU1718" i="3"/>
  <c r="AU160" i="3"/>
  <c r="AU2710" i="3"/>
  <c r="AU1398" i="3"/>
  <c r="AU778" i="3"/>
  <c r="AU1642" i="3"/>
  <c r="AU2416" i="3"/>
  <c r="AU2476" i="3"/>
  <c r="AU2586" i="3"/>
  <c r="AU2405" i="3"/>
  <c r="AU917" i="3"/>
  <c r="AU250" i="3"/>
  <c r="AU531" i="3"/>
  <c r="AU502" i="3"/>
  <c r="AU70" i="3"/>
  <c r="AU1002" i="3"/>
  <c r="AU2967" i="3"/>
  <c r="AU283" i="3"/>
  <c r="AU1266" i="3"/>
  <c r="AU2288" i="3"/>
  <c r="AU1804" i="3"/>
  <c r="AU2955" i="3"/>
  <c r="AU940" i="3"/>
  <c r="AU47" i="3"/>
  <c r="AU92" i="3"/>
  <c r="AU2298" i="3"/>
  <c r="AU2837" i="3"/>
  <c r="AU88" i="3"/>
  <c r="AU1012" i="3"/>
  <c r="AU585" i="3"/>
  <c r="AU2384" i="3"/>
  <c r="AU1242" i="3"/>
  <c r="AU1873" i="3"/>
  <c r="AU2936" i="3"/>
  <c r="AU2166" i="3"/>
  <c r="AU2351" i="3"/>
  <c r="AU1916" i="3"/>
  <c r="AU1447" i="3"/>
  <c r="AU2206" i="3"/>
  <c r="AU1183" i="3"/>
  <c r="AU1343" i="3"/>
  <c r="AU750" i="3"/>
  <c r="AU1963" i="3"/>
  <c r="AU2241" i="3"/>
  <c r="AU337" i="3"/>
  <c r="AU2799" i="3"/>
  <c r="AU732" i="3"/>
  <c r="AU1529" i="3"/>
  <c r="AU1215" i="3"/>
  <c r="AU2945" i="3"/>
  <c r="AU1338" i="3"/>
  <c r="AU675" i="3"/>
  <c r="AU2642" i="3"/>
  <c r="AU556" i="3"/>
  <c r="AU2988" i="3"/>
  <c r="AU832" i="3"/>
  <c r="AU745" i="3"/>
  <c r="AU2560" i="3"/>
  <c r="AU696" i="3"/>
  <c r="AU2631" i="3"/>
  <c r="AU373" i="3"/>
  <c r="AU1018" i="3"/>
  <c r="AU2737" i="3"/>
  <c r="AU2544" i="3"/>
  <c r="AU1881" i="3"/>
  <c r="AU2200" i="3"/>
  <c r="AU1942" i="3"/>
  <c r="AU330" i="3"/>
  <c r="AU846" i="3"/>
  <c r="AU2020" i="3"/>
  <c r="AU1839" i="3"/>
  <c r="AU2762" i="3"/>
  <c r="AU1637" i="3"/>
  <c r="AU1362" i="3"/>
  <c r="AU1846" i="3"/>
  <c r="AU1087" i="3"/>
  <c r="AU961" i="3"/>
  <c r="AU1412" i="3"/>
  <c r="AU378" i="3"/>
  <c r="AU2216" i="3"/>
  <c r="AU2916" i="3"/>
  <c r="AU2198" i="3"/>
  <c r="AU2539" i="3"/>
  <c r="AU2030" i="3"/>
  <c r="AU690" i="3"/>
  <c r="AU939" i="3"/>
  <c r="AU2087" i="3"/>
  <c r="AU990" i="3"/>
  <c r="AU719" i="3"/>
  <c r="AU1205" i="3"/>
  <c r="AU65" i="3"/>
  <c r="AU2083" i="3"/>
  <c r="AU851" i="3"/>
  <c r="AU791" i="3"/>
  <c r="AU633" i="3"/>
  <c r="AU489" i="3"/>
  <c r="AU230" i="3"/>
  <c r="AU1207" i="3"/>
  <c r="AU2220" i="3"/>
  <c r="AU1727" i="3"/>
  <c r="AU2246" i="3"/>
  <c r="AU796" i="3"/>
  <c r="AU385" i="3"/>
  <c r="AU504" i="3"/>
  <c r="AU479" i="3"/>
  <c r="AU2654" i="3"/>
  <c r="AU154" i="3"/>
  <c r="AU2150" i="3"/>
  <c r="AU684" i="3"/>
  <c r="AU1681" i="3"/>
  <c r="AU1953" i="3"/>
  <c r="AU795" i="3"/>
  <c r="AU2187" i="3"/>
  <c r="AU1838" i="3"/>
  <c r="AU2196" i="3"/>
  <c r="AU333" i="3"/>
  <c r="AU2090" i="3"/>
  <c r="AU891" i="3"/>
  <c r="AU1622" i="3"/>
  <c r="AU2426" i="3"/>
  <c r="AU24" i="3"/>
  <c r="AU2265" i="3"/>
  <c r="AU642" i="3"/>
  <c r="AU1138" i="3"/>
  <c r="AU1003" i="3"/>
  <c r="AU2567" i="3"/>
  <c r="AU1068" i="3"/>
  <c r="AU1629" i="3"/>
  <c r="AU2782" i="3"/>
  <c r="AU332" i="3"/>
  <c r="AU1415" i="3"/>
  <c r="AU1760" i="3"/>
  <c r="AU2464" i="3"/>
  <c r="AU2207" i="3"/>
  <c r="AU2871" i="3"/>
  <c r="AU1524" i="3"/>
  <c r="AU1722" i="3"/>
  <c r="AU2488" i="3"/>
  <c r="AU2300" i="3"/>
  <c r="AU127" i="3"/>
  <c r="AU893" i="3"/>
  <c r="AU1621" i="3"/>
  <c r="AU1327" i="3"/>
  <c r="AU699" i="3"/>
  <c r="AU2807" i="3"/>
  <c r="AU632" i="3"/>
  <c r="AU1740" i="3"/>
  <c r="AU1289" i="3"/>
  <c r="AU1448" i="3"/>
  <c r="AU1104" i="3"/>
  <c r="AU46" i="3"/>
  <c r="AU1550" i="3"/>
  <c r="AU79" i="3"/>
  <c r="AU1669" i="3"/>
  <c r="AU2127" i="3"/>
  <c r="AU2212" i="3"/>
  <c r="AU1167" i="3"/>
  <c r="AU2395" i="3"/>
  <c r="AU2374" i="3"/>
  <c r="AU1330" i="3"/>
  <c r="AU2962" i="3"/>
  <c r="AU1528" i="3"/>
  <c r="AU845" i="3"/>
  <c r="AU148" i="3"/>
  <c r="AU2294" i="3"/>
  <c r="AU564" i="3"/>
  <c r="AU2533" i="3"/>
  <c r="AU1691" i="3"/>
  <c r="AU1181" i="3"/>
  <c r="AU286" i="3"/>
  <c r="AU2861" i="3"/>
  <c r="AU1644" i="3"/>
  <c r="AU2887" i="3"/>
  <c r="AU2609" i="3"/>
  <c r="AU1233" i="3"/>
  <c r="AU800" i="3"/>
  <c r="AU1900" i="3"/>
  <c r="AU2215" i="3"/>
  <c r="AU1660" i="3"/>
  <c r="AU1188" i="3"/>
  <c r="AU857" i="3"/>
  <c r="AU2347" i="3"/>
  <c r="AU1213" i="3"/>
  <c r="AU220" i="3"/>
  <c r="AU78" i="3"/>
  <c r="AU1566" i="3"/>
  <c r="AU1414" i="3"/>
  <c r="AU247" i="3"/>
  <c r="AU2477" i="3"/>
  <c r="AU811" i="3"/>
  <c r="AU912" i="3"/>
  <c r="AU513" i="3"/>
  <c r="AU2025" i="3"/>
  <c r="AU2160" i="3"/>
  <c r="AU1394" i="3"/>
  <c r="AU2662" i="3"/>
  <c r="AU416" i="3"/>
  <c r="AU2953" i="3"/>
  <c r="AU2039" i="3"/>
  <c r="AU129" i="3"/>
  <c r="AU327" i="3"/>
  <c r="AU461" i="3"/>
  <c r="AU1393" i="3"/>
  <c r="AU2077" i="3"/>
  <c r="AU2101" i="3"/>
  <c r="AU2129" i="3"/>
  <c r="AU1674" i="3"/>
  <c r="AU381" i="3"/>
  <c r="AU371" i="3"/>
  <c r="AU1594" i="3"/>
  <c r="AU2210" i="3"/>
  <c r="AU1944" i="3"/>
  <c r="AU1274" i="3"/>
  <c r="AU924" i="3"/>
  <c r="AU848" i="3"/>
  <c r="AU2525" i="3"/>
  <c r="AU682" i="3"/>
  <c r="AU235" i="3"/>
  <c r="AU2943" i="3"/>
  <c r="AU2913" i="3"/>
  <c r="AU106" i="3"/>
  <c r="AU1769" i="3"/>
  <c r="AU2651" i="3"/>
  <c r="AU1990" i="3"/>
  <c r="AU2759" i="3"/>
  <c r="AU2812" i="3"/>
  <c r="AU1359" i="3"/>
  <c r="AU2251" i="3"/>
  <c r="AU667" i="3"/>
  <c r="AU2523" i="3"/>
  <c r="AU625" i="3"/>
  <c r="AU2071" i="3"/>
  <c r="AU2069" i="3"/>
  <c r="AU1305" i="3"/>
  <c r="AU1056" i="3"/>
  <c r="AU1891" i="3"/>
  <c r="AU1678" i="3"/>
  <c r="AU2554" i="3"/>
  <c r="AU2969" i="3"/>
  <c r="AU641" i="3"/>
  <c r="AU2911" i="3"/>
  <c r="AU2317" i="3"/>
  <c r="AU55" i="3"/>
  <c r="AU1310" i="3"/>
  <c r="AU1778" i="3"/>
  <c r="AU260" i="3"/>
  <c r="AU66" i="3"/>
  <c r="AU1313" i="3"/>
  <c r="AU2853" i="3"/>
  <c r="AU2534" i="3"/>
  <c r="AU2239" i="3"/>
  <c r="AU1509" i="3"/>
  <c r="AU1267" i="3"/>
  <c r="AU54" i="3"/>
  <c r="AU67" i="3"/>
  <c r="AU1273" i="3"/>
  <c r="AU1706" i="3"/>
  <c r="AU1007" i="3"/>
  <c r="AU1696" i="3"/>
  <c r="AU1283" i="3"/>
  <c r="AU1978" i="3"/>
  <c r="AU1702" i="3"/>
  <c r="AU456" i="3"/>
  <c r="AU1123" i="3"/>
  <c r="AU2435" i="3"/>
  <c r="AU1352" i="3"/>
  <c r="AU2188" i="3"/>
  <c r="AU494" i="3"/>
  <c r="AU1470" i="3"/>
  <c r="AU708" i="3"/>
  <c r="AU1179" i="3"/>
  <c r="AU374" i="3"/>
  <c r="AU1501" i="3"/>
  <c r="AU2867" i="3"/>
  <c r="AU1038" i="3"/>
  <c r="AU1604" i="3"/>
  <c r="AU2430" i="3"/>
  <c r="AU1685" i="3"/>
  <c r="AU2102" i="3"/>
  <c r="AU94" i="3"/>
  <c r="AU1911" i="3"/>
  <c r="AU441" i="3"/>
  <c r="AU2766" i="3"/>
  <c r="AU916" i="3"/>
  <c r="AU2469" i="3"/>
  <c r="AU2070" i="3"/>
  <c r="AU288" i="3"/>
  <c r="AU2104" i="3"/>
  <c r="AU3008" i="3"/>
  <c r="AV3008" i="3" s="1"/>
  <c r="AU1234" i="3"/>
  <c r="AU1442" i="3"/>
  <c r="AU1988" i="3"/>
  <c r="AU825" i="3"/>
  <c r="AU2088" i="3"/>
  <c r="AU986" i="3"/>
  <c r="AU698" i="3"/>
  <c r="AU124" i="3"/>
  <c r="AU1697" i="3"/>
  <c r="AU639" i="3"/>
  <c r="AU1204" i="3"/>
  <c r="AU1840" i="3"/>
  <c r="AU2618" i="3"/>
  <c r="AU2863" i="3"/>
  <c r="AU2048" i="3"/>
  <c r="AU2565" i="3"/>
  <c r="AU1945" i="3"/>
  <c r="AU1811" i="3"/>
  <c r="AU1004" i="3"/>
  <c r="AU145" i="3"/>
  <c r="AU1238" i="3"/>
  <c r="AU2260" i="3"/>
  <c r="AU2130" i="3"/>
  <c r="AU535" i="3"/>
  <c r="AU2840" i="3"/>
  <c r="AU1755" i="3"/>
  <c r="AU1342" i="3"/>
  <c r="AU1381" i="3"/>
  <c r="AU1347" i="3"/>
  <c r="AU889" i="3"/>
  <c r="AU883" i="3"/>
  <c r="AU2229" i="3"/>
  <c r="AU849" i="3"/>
  <c r="AU2421" i="3"/>
  <c r="AU769" i="3"/>
  <c r="AU1617" i="3"/>
  <c r="AU2810" i="3"/>
  <c r="AU77" i="3"/>
  <c r="AU2353" i="3"/>
  <c r="AU1031" i="3"/>
  <c r="AU2136" i="3"/>
  <c r="AU2785" i="3"/>
  <c r="AU2820" i="3"/>
  <c r="AU2847" i="3"/>
  <c r="AU1731" i="3"/>
  <c r="AU1421" i="3"/>
  <c r="AU1235" i="3"/>
  <c r="AU2630" i="3"/>
  <c r="AU1155" i="3"/>
  <c r="AU263" i="3"/>
  <c r="AU1135" i="3"/>
  <c r="AU701" i="3"/>
  <c r="AU1717" i="3"/>
  <c r="AU2995" i="3"/>
  <c r="AU182" i="3"/>
  <c r="AU1928" i="3"/>
  <c r="AU2750" i="3"/>
  <c r="AU2110" i="3"/>
  <c r="AU1378" i="3"/>
  <c r="AU150" i="3"/>
  <c r="AU2059" i="3"/>
  <c r="AU804" i="3"/>
  <c r="AU257" i="3"/>
  <c r="AU571" i="3"/>
  <c r="AU2368" i="3"/>
  <c r="AU335" i="3"/>
  <c r="AU1200" i="3"/>
  <c r="AU2286" i="3"/>
  <c r="AU563" i="3"/>
  <c r="AU2236" i="3"/>
  <c r="AU1857" i="3"/>
  <c r="AU51" i="3"/>
  <c r="AU346" i="3"/>
  <c r="AU1595" i="3"/>
  <c r="AU874" i="3"/>
  <c r="AU1716" i="3"/>
  <c r="AU2961" i="3"/>
  <c r="AU1606" i="3"/>
  <c r="AU1709" i="3"/>
  <c r="AU2162" i="3"/>
  <c r="AU1146" i="3"/>
  <c r="AU2942" i="3"/>
  <c r="AU2133" i="3"/>
  <c r="AU2795" i="3"/>
  <c r="AU2482" i="3"/>
  <c r="AU1064" i="3"/>
  <c r="AU929" i="3"/>
  <c r="AU930" i="3"/>
  <c r="AU1503" i="3"/>
  <c r="AU886" i="3"/>
  <c r="AU2707" i="3"/>
  <c r="AU579" i="3"/>
  <c r="AU226" i="3"/>
  <c r="AU850" i="3"/>
  <c r="AU2675" i="3"/>
  <c r="AU82" i="3"/>
  <c r="AU2481" i="3"/>
  <c r="AU2377" i="3"/>
  <c r="AU180" i="3"/>
  <c r="AU1713" i="3"/>
  <c r="AU3002" i="3"/>
  <c r="AU497" i="3"/>
  <c r="AU2223" i="3"/>
  <c r="AU2758" i="3"/>
  <c r="AU2060" i="3"/>
  <c r="AU2419" i="3"/>
  <c r="AU2463" i="3"/>
  <c r="AU2318" i="3"/>
  <c r="AU1487" i="3"/>
  <c r="AU2027" i="3"/>
  <c r="AU1587" i="3"/>
  <c r="AU1793" i="3"/>
  <c r="AU815" i="3"/>
  <c r="AU2641" i="3"/>
  <c r="AU1354" i="3"/>
  <c r="AU1437" i="3"/>
  <c r="AU396" i="3"/>
  <c r="AU1773" i="3"/>
  <c r="AU777" i="3"/>
  <c r="AU1040" i="3"/>
  <c r="AU1315" i="3"/>
  <c r="AU2453" i="3"/>
  <c r="AU2006" i="3"/>
  <c r="AU192" i="3"/>
  <c r="AU2874" i="3"/>
  <c r="AU1231" i="3"/>
  <c r="AU743" i="3"/>
  <c r="AU2821" i="3"/>
  <c r="AU1075" i="3"/>
  <c r="AU637" i="3"/>
  <c r="AU99" i="3"/>
  <c r="AU2015" i="3"/>
  <c r="AU2613" i="3"/>
  <c r="AU2652" i="3"/>
  <c r="AU2100" i="3"/>
  <c r="AU588" i="3"/>
  <c r="AU1775" i="3"/>
  <c r="AU1374" i="3"/>
  <c r="AU1110" i="3"/>
  <c r="AU1272" i="3"/>
  <c r="AU672" i="3"/>
  <c r="AU599" i="3"/>
  <c r="AU375" i="3"/>
  <c r="AU218" i="3"/>
  <c r="AU1828" i="3"/>
  <c r="AU1047" i="3"/>
  <c r="AU1652" i="3"/>
  <c r="AU1049" i="3"/>
  <c r="AU1202" i="3"/>
  <c r="AU1748" i="3"/>
  <c r="AU1431" i="3"/>
  <c r="AU123" i="3"/>
  <c r="AU400" i="3"/>
  <c r="AU2501" i="3"/>
  <c r="AU1607" i="3"/>
  <c r="AU1241" i="3"/>
  <c r="AU241" i="3"/>
  <c r="AU21" i="3"/>
  <c r="AU821" i="3"/>
  <c r="AU2202" i="3"/>
  <c r="AU185" i="3"/>
  <c r="AU1460" i="3"/>
  <c r="AU1698" i="3"/>
  <c r="AU1336" i="3"/>
  <c r="AU779" i="3"/>
  <c r="AU56" i="3"/>
  <c r="AU824" i="3"/>
  <c r="AU1196" i="3"/>
  <c r="AU2857" i="3"/>
  <c r="AU1603" i="3"/>
  <c r="AU1117" i="3"/>
  <c r="AU828" i="3"/>
  <c r="AU1048" i="3"/>
  <c r="AU2336" i="3"/>
  <c r="AU1593" i="3"/>
  <c r="AU1462" i="3"/>
  <c r="AU2262" i="3"/>
  <c r="AU2680" i="3"/>
  <c r="AU2543" i="3"/>
  <c r="AU663" i="3"/>
  <c r="AU1771" i="3"/>
  <c r="AU1239" i="3"/>
  <c r="AU2354" i="3"/>
  <c r="AU2011" i="3"/>
  <c r="AU2074" i="3"/>
  <c r="AU1334" i="3"/>
  <c r="AU1389" i="3"/>
  <c r="AU2290" i="3"/>
  <c r="AU452" i="3"/>
  <c r="AU367" i="3"/>
  <c r="AU567" i="3"/>
  <c r="AU58" i="3"/>
  <c r="AU186" i="3"/>
  <c r="AU1121" i="3"/>
  <c r="AU300" i="3"/>
  <c r="AU789" i="3"/>
  <c r="AU1578" i="3"/>
  <c r="AU1236" i="3"/>
  <c r="AU2437" i="3"/>
  <c r="AU2191" i="3"/>
  <c r="AU2966" i="3"/>
  <c r="AU1105" i="3"/>
  <c r="AU2866" i="3"/>
  <c r="AU847" i="3"/>
  <c r="AU1332" i="3"/>
  <c r="AU52" i="3"/>
  <c r="AU2365" i="3"/>
  <c r="AU2103" i="3"/>
  <c r="AU155" i="3"/>
  <c r="AU417" i="3"/>
  <c r="AU1657" i="3"/>
  <c r="AU1095" i="3"/>
  <c r="AU2271" i="3"/>
  <c r="AU1795" i="3"/>
  <c r="AU2547" i="3"/>
  <c r="AU1904" i="3"/>
  <c r="AU1737" i="3"/>
  <c r="AU956" i="3"/>
  <c r="AU1340" i="3"/>
  <c r="AU1504" i="3"/>
  <c r="AU1682" i="3"/>
  <c r="AU683" i="3"/>
  <c r="AU586" i="3"/>
  <c r="AU2097" i="3"/>
  <c r="AU1791" i="3"/>
  <c r="AU1349" i="3"/>
  <c r="AU2520" i="3"/>
  <c r="AU1439" i="3"/>
  <c r="AU1962" i="3"/>
  <c r="AU2402" i="3"/>
  <c r="AU655" i="3"/>
  <c r="AU869" i="3"/>
  <c r="AU709" i="3"/>
  <c r="AU2575" i="3"/>
  <c r="AU2849" i="3"/>
  <c r="AU1919" i="3"/>
  <c r="AU1947" i="3"/>
  <c r="AU1752" i="3"/>
  <c r="AU168" i="3"/>
  <c r="AU2648" i="3"/>
  <c r="AU2134" i="3"/>
  <c r="AU665" i="3"/>
  <c r="AU438" i="3"/>
  <c r="AU1432" i="3"/>
  <c r="AU1253" i="3"/>
  <c r="AU87" i="3"/>
  <c r="AU1518" i="3"/>
  <c r="AU1059" i="3"/>
  <c r="AU1976" i="3"/>
  <c r="AU836" i="3"/>
  <c r="AU1899" i="3"/>
  <c r="AU735" i="3"/>
  <c r="AU1571" i="3"/>
  <c r="AU2446" i="3"/>
  <c r="AU2312" i="3"/>
  <c r="AU1655" i="3"/>
  <c r="AU2492" i="3"/>
  <c r="AU287" i="3"/>
  <c r="AU1232" i="3"/>
  <c r="AU958" i="3"/>
  <c r="AU2915" i="3"/>
  <c r="AU508" i="3"/>
  <c r="AU49" i="3"/>
  <c r="AU2564" i="3"/>
  <c r="AU834" i="3"/>
  <c r="AU369" i="3"/>
  <c r="AU753" i="3"/>
  <c r="AU960" i="3"/>
  <c r="AU879" i="3"/>
  <c r="AU1385" i="3"/>
  <c r="AU1367" i="3"/>
  <c r="AU2013" i="3"/>
  <c r="AU1058" i="3"/>
  <c r="AU1699" i="3"/>
  <c r="AU2788" i="3"/>
  <c r="AU1517" i="3"/>
  <c r="AU2047" i="3"/>
  <c r="AU1671" i="3"/>
  <c r="AU566" i="3"/>
  <c r="AU404" i="3"/>
  <c r="AU2550" i="3"/>
  <c r="AU2462" i="3"/>
  <c r="AU938" i="3"/>
  <c r="AU1834" i="3"/>
  <c r="AU2455" i="3"/>
  <c r="AU2195" i="3"/>
  <c r="AU146" i="3"/>
  <c r="AU725" i="3"/>
  <c r="AU793" i="3"/>
  <c r="AU2362" i="3"/>
  <c r="AU1148" i="3"/>
  <c r="AU1985" i="3"/>
  <c r="AU1065" i="3"/>
  <c r="AU1665" i="3"/>
  <c r="AU289" i="3"/>
  <c r="AU2730" i="3"/>
  <c r="AU2655" i="3"/>
  <c r="AU1174" i="3"/>
  <c r="AU490" i="3"/>
  <c r="AU613" i="3"/>
  <c r="AU436" i="3"/>
  <c r="AU2885" i="3"/>
  <c r="AU1639" i="3"/>
  <c r="AU1022" i="3"/>
  <c r="AU2979" i="3"/>
  <c r="AU1461" i="3"/>
  <c r="AU1653" i="3"/>
  <c r="AU2570" i="3"/>
  <c r="AU818" i="3"/>
  <c r="AU2664" i="3"/>
  <c r="AU949" i="3"/>
  <c r="AU2142" i="3"/>
  <c r="AU449" i="3"/>
  <c r="AU2338" i="3"/>
  <c r="AU2324" i="3"/>
  <c r="AU2635" i="3"/>
  <c r="AU264" i="3"/>
  <c r="AU1879" i="3"/>
  <c r="AU862" i="3"/>
  <c r="AU855" i="3"/>
  <c r="AU120" i="3"/>
  <c r="AU132" i="3"/>
  <c r="AU471" i="3"/>
  <c r="AU319" i="3"/>
  <c r="AU565" i="3"/>
  <c r="AU482" i="3"/>
  <c r="AU697" i="3"/>
  <c r="AU1743" i="3"/>
  <c r="AU1704" i="3"/>
  <c r="AU2204" i="3"/>
  <c r="AU2428" i="3"/>
  <c r="AU2946" i="3"/>
  <c r="AU1475" i="3"/>
  <c r="AU1479" i="3"/>
  <c r="AU304" i="3"/>
  <c r="AU1143" i="3"/>
  <c r="AU1516" i="3"/>
  <c r="AU1818" i="3"/>
  <c r="AU2829" i="3"/>
  <c r="AU2859" i="3"/>
  <c r="AU1306" i="3"/>
  <c r="AU2981" i="3"/>
  <c r="AU528" i="3"/>
  <c r="AU1013" i="3"/>
  <c r="AU1534" i="3"/>
  <c r="AU74" i="3"/>
  <c r="AU166" i="3"/>
  <c r="AU858" i="3"/>
  <c r="AU590" i="3"/>
  <c r="AU2768" i="3"/>
  <c r="AU2673" i="3"/>
  <c r="AU313" i="3"/>
  <c r="AU1559" i="3"/>
  <c r="AU783" i="3"/>
  <c r="AU1399" i="3"/>
  <c r="AU2433" i="3"/>
  <c r="AU2686" i="3"/>
  <c r="AU2551" i="3"/>
  <c r="AU463" i="3"/>
  <c r="AU2909" i="3"/>
  <c r="AU2330" i="3"/>
  <c r="AU1348" i="3"/>
  <c r="AU1786" i="3"/>
  <c r="AU2084" i="3"/>
  <c r="AU2151" i="3"/>
  <c r="AU2234" i="3"/>
  <c r="AU2504" i="3"/>
  <c r="AU952" i="3"/>
  <c r="AU2804" i="3"/>
  <c r="AU2771" i="3"/>
  <c r="AU557" i="3"/>
  <c r="AU1939" i="3"/>
  <c r="AU2949" i="3"/>
  <c r="AU1888" i="3"/>
  <c r="AU2868" i="3"/>
  <c r="AU2108" i="3"/>
  <c r="AU1452" i="3"/>
  <c r="AU2352" i="3"/>
  <c r="AU2350" i="3"/>
  <c r="AU113" i="3"/>
  <c r="AU544" i="3"/>
  <c r="AU653" i="3"/>
  <c r="AU1478" i="3"/>
  <c r="AU405" i="3"/>
  <c r="AU213" i="3"/>
  <c r="AU2243" i="3"/>
  <c r="AU1956" i="3"/>
  <c r="AU1582" i="3"/>
  <c r="AU2908" i="3"/>
  <c r="AU57" i="3"/>
  <c r="AU45" i="3"/>
  <c r="AU1564" i="3"/>
  <c r="AU297" i="3"/>
  <c r="AU519" i="3"/>
  <c r="AU2364" i="3"/>
  <c r="AU1405" i="3"/>
  <c r="AU1878" i="3"/>
  <c r="AU985" i="3"/>
  <c r="AU476" i="3"/>
  <c r="AU2177" i="3"/>
  <c r="AU925" i="3"/>
  <c r="AU2595" i="3"/>
  <c r="AU1211" i="3"/>
  <c r="AU2487" i="3"/>
  <c r="AU813" i="3"/>
  <c r="AU1085" i="3"/>
  <c r="AU269" i="3"/>
  <c r="AU1921" i="3"/>
  <c r="AU830" i="3"/>
  <c r="AU2390" i="3"/>
  <c r="AU1286" i="3"/>
  <c r="AU1735" i="3"/>
  <c r="AU1968" i="3"/>
  <c r="AU1605" i="3"/>
  <c r="AU2420" i="3"/>
  <c r="AU1364" i="3"/>
  <c r="AU2357" i="3"/>
  <c r="AU1408" i="3"/>
  <c r="AU904" i="3"/>
  <c r="AU380" i="3"/>
  <c r="AU2724" i="3"/>
  <c r="AU415" i="3"/>
  <c r="AU2965" i="3"/>
  <c r="AU318" i="3"/>
  <c r="AU2823" i="3"/>
  <c r="AU2873" i="3"/>
  <c r="AU2289" i="3"/>
  <c r="AU121" i="3"/>
  <c r="AU1302" i="3"/>
  <c r="AU266" i="3"/>
  <c r="AU2466" i="3"/>
  <c r="AU1036" i="3"/>
  <c r="AU2005" i="3"/>
  <c r="AU2919" i="3"/>
  <c r="AU2335" i="3"/>
  <c r="AU243" i="3"/>
  <c r="AU20" i="3"/>
  <c r="AU1263" i="3"/>
  <c r="AU1303" i="3"/>
  <c r="AU2640" i="3"/>
  <c r="AU2502" i="3"/>
  <c r="AU141" i="3"/>
  <c r="AU681" i="3"/>
  <c r="AU2921" i="3"/>
  <c r="AU984" i="3"/>
  <c r="AU1954" i="3"/>
  <c r="AU1416" i="3"/>
  <c r="AU2259" i="3"/>
  <c r="AU344" i="3"/>
  <c r="AU1329" i="3"/>
  <c r="AU44" i="3"/>
  <c r="AU1562" i="3"/>
  <c r="AU2281" i="3"/>
  <c r="AU2366" i="3"/>
  <c r="AU1424" i="3"/>
  <c r="AU2964" i="3"/>
  <c r="AU111" i="3"/>
  <c r="AU386" i="3"/>
  <c r="AU500" i="3"/>
  <c r="AU1611" i="3"/>
  <c r="AU80" i="3"/>
  <c r="AU1808" i="3"/>
  <c r="AU2930" i="3"/>
  <c r="AU2905" i="3"/>
  <c r="AU941" i="3"/>
  <c r="AU704" i="3"/>
  <c r="AU391" i="3"/>
  <c r="AU163" i="3"/>
  <c r="AU2991" i="3"/>
  <c r="AU1078" i="3"/>
  <c r="AU993" i="3"/>
  <c r="AU116" i="3"/>
  <c r="AU246" i="3"/>
  <c r="AU2813" i="3"/>
  <c r="AU1623" i="3"/>
  <c r="AU1458" i="3"/>
  <c r="AU969" i="3"/>
  <c r="AU919" i="3"/>
  <c r="AU1624" i="3"/>
  <c r="AU798" i="3"/>
  <c r="AU1615" i="3"/>
  <c r="AU183" i="3"/>
  <c r="AU2713" i="3"/>
  <c r="AU204" i="3"/>
  <c r="AU480" i="3"/>
  <c r="AU12" i="3"/>
  <c r="AU1141" i="3"/>
  <c r="AU643" i="3"/>
  <c r="AU1548" i="3"/>
  <c r="AU1426" i="3"/>
  <c r="AU1882" i="3"/>
  <c r="AU195" i="3"/>
  <c r="AU2727" i="3"/>
  <c r="AU187" i="3"/>
  <c r="AU2398" i="3"/>
  <c r="AU98" i="3"/>
  <c r="AU1173" i="3"/>
  <c r="AU2690" i="3"/>
  <c r="AU2156" i="3"/>
  <c r="AU2895" i="3"/>
  <c r="AU2787" i="3"/>
  <c r="AU1810" i="3"/>
  <c r="AU171" i="3"/>
  <c r="AU2138" i="3"/>
  <c r="AU306" i="3"/>
  <c r="AU455" i="3"/>
  <c r="AU1500" i="3"/>
  <c r="AU110" i="3"/>
  <c r="AU90" i="3"/>
  <c r="AU2278" i="3"/>
  <c r="AU175" i="3"/>
  <c r="AU1034" i="3"/>
  <c r="AU649" i="3"/>
  <c r="AU2076" i="3"/>
  <c r="AU2248" i="3"/>
  <c r="AU1469" i="3"/>
  <c r="AU1726" i="3"/>
  <c r="AU622" i="3"/>
  <c r="AU2927" i="3"/>
  <c r="AU1480" i="3"/>
  <c r="AU1894" i="3"/>
  <c r="AU2485" i="3"/>
  <c r="AU2178" i="3"/>
  <c r="AU1776" i="3"/>
  <c r="AU2280" i="3"/>
  <c r="AU631" i="3"/>
  <c r="AU2497" i="3"/>
  <c r="AU843" i="3"/>
  <c r="AU2018" i="3"/>
  <c r="AU1820" i="3"/>
  <c r="AU1862" i="3"/>
  <c r="AU1645" i="3"/>
  <c r="AU2153" i="3"/>
  <c r="AU420" i="3"/>
  <c r="AU1585" i="3"/>
  <c r="AU2621" i="3"/>
  <c r="AU1395" i="3"/>
  <c r="AU1966" i="3"/>
  <c r="AU2689" i="3"/>
  <c r="AU896" i="3"/>
  <c r="AU252" i="3"/>
  <c r="AU1276" i="3"/>
  <c r="AU2735" i="3"/>
  <c r="AU866" i="3"/>
  <c r="AU628" i="3"/>
  <c r="AU1000" i="3"/>
  <c r="AU316" i="3"/>
  <c r="AU1434" i="3"/>
  <c r="AU1024" i="3"/>
  <c r="AU2569" i="3"/>
  <c r="AU2658" i="3"/>
  <c r="AU411" i="3"/>
  <c r="AU2889" i="3"/>
  <c r="AU1129" i="3"/>
  <c r="AU2581" i="3"/>
  <c r="AU1453" i="3"/>
  <c r="AU203" i="3"/>
  <c r="AU2457" i="3"/>
  <c r="AU1258" i="3"/>
  <c r="AU1066" i="3"/>
  <c r="AU236" i="3"/>
  <c r="AU372" i="3"/>
  <c r="AU1869" i="3"/>
  <c r="AU1955" i="3"/>
  <c r="AU671" i="3"/>
  <c r="AU2158" i="3"/>
  <c r="AU890" i="3"/>
  <c r="AU1369" i="3"/>
  <c r="AU2745" i="3"/>
  <c r="AU2546" i="3"/>
  <c r="AU30" i="3"/>
  <c r="AU1380" i="3"/>
  <c r="AU1984" i="3"/>
  <c r="AU751" i="3"/>
  <c r="AU2704" i="3"/>
  <c r="AU2721" i="3"/>
  <c r="AU1295" i="3"/>
  <c r="AU1229" i="3"/>
  <c r="AU483" i="3"/>
  <c r="AU1866" i="3"/>
  <c r="AU2872" i="3"/>
  <c r="AU591" i="3"/>
  <c r="AU1903" i="3"/>
  <c r="AU2755" i="3"/>
  <c r="AU356" i="3"/>
  <c r="AU2901" i="3"/>
  <c r="AU2784" i="3"/>
  <c r="AU1097" i="3"/>
  <c r="AU2854" i="3"/>
  <c r="AU1556" i="3"/>
  <c r="AU691" i="3"/>
  <c r="AU1553" i="3"/>
  <c r="AU944" i="3"/>
  <c r="AU1824" i="3"/>
  <c r="AU2190" i="3"/>
  <c r="AU390" i="3"/>
  <c r="AU281" i="3"/>
  <c r="AU41" i="3"/>
  <c r="AU2434" i="3"/>
  <c r="AU2678" i="3"/>
  <c r="AU2542" i="3"/>
  <c r="AU1908" i="3"/>
  <c r="AU143" i="3"/>
  <c r="AU302" i="3"/>
  <c r="AU1164" i="3"/>
  <c r="AU1677" i="3"/>
  <c r="AU1373" i="3"/>
  <c r="AU1648" i="3"/>
  <c r="AU1532" i="3"/>
  <c r="AU2816" i="3"/>
  <c r="AU320" i="3"/>
  <c r="AU1226" i="3"/>
  <c r="AU1312" i="3"/>
  <c r="AU1544" i="3"/>
  <c r="AU1054" i="3"/>
  <c r="AU674" i="3"/>
  <c r="AU2506" i="3"/>
  <c r="AU1720" i="3"/>
  <c r="AU1641" i="3"/>
  <c r="AU109" i="3"/>
  <c r="AU1440" i="3"/>
  <c r="AU2230" i="3"/>
  <c r="AU1898" i="3"/>
  <c r="AU1952" i="3"/>
  <c r="AU2008" i="3"/>
  <c r="AU1082" i="3"/>
  <c r="AU2380" i="3"/>
  <c r="AU1005" i="3"/>
  <c r="AU255" i="3"/>
  <c r="AU1418" i="3"/>
  <c r="AU2526" i="3"/>
  <c r="AU2774" i="3"/>
  <c r="AU240" i="3"/>
  <c r="AU1391" i="3"/>
  <c r="AU2238" i="3"/>
  <c r="AU2907" i="3"/>
  <c r="AU1831" i="3"/>
  <c r="AU2394" i="3"/>
  <c r="AU1366" i="3"/>
  <c r="AU1355" i="3"/>
  <c r="AU1598" i="3"/>
  <c r="AU1290" i="3"/>
  <c r="AU2208" i="3"/>
  <c r="AU2154" i="3"/>
  <c r="AU1268" i="3"/>
  <c r="AU1015" i="3"/>
  <c r="AU1301" i="3"/>
  <c r="AU2240" i="3"/>
  <c r="AU1739" i="3"/>
  <c r="AU1567" i="3"/>
  <c r="AU2521" i="3"/>
  <c r="AU134" i="3"/>
  <c r="AU1563" i="3"/>
  <c r="AU2978" i="3"/>
  <c r="AU2322" i="3"/>
  <c r="AU718" i="3"/>
  <c r="AU892" i="3"/>
  <c r="AU1782" i="3"/>
  <c r="AU2035" i="3"/>
  <c r="AU575" i="3"/>
  <c r="AU2693" i="3"/>
  <c r="AU1444" i="3"/>
  <c r="AU1162" i="3"/>
  <c r="AU1423" i="3"/>
  <c r="AU2761" i="3"/>
  <c r="AU647" i="3"/>
  <c r="AU1801" i="3"/>
  <c r="AU2120" i="3"/>
  <c r="AU1816" i="3"/>
  <c r="AU2668" i="3"/>
  <c r="AU2023" i="3"/>
  <c r="AU914" i="3"/>
  <c r="AU1496" i="3"/>
  <c r="AU2703" i="3"/>
  <c r="AU265" i="3"/>
  <c r="AU162" i="3"/>
  <c r="AU71" i="3"/>
  <c r="AU326" i="3"/>
  <c r="AU2515" i="3"/>
  <c r="K73" i="1" l="1"/>
  <c r="L72" i="1"/>
  <c r="AV3007" i="3"/>
  <c r="AV3006" i="3" s="1"/>
  <c r="AV3005" i="3" s="1"/>
  <c r="AV3004" i="3" s="1"/>
  <c r="AV3003" i="3" s="1"/>
  <c r="AV3002" i="3" s="1"/>
  <c r="AV3001" i="3" s="1"/>
  <c r="AV3000" i="3" s="1"/>
  <c r="AV2999" i="3" s="1"/>
  <c r="AV2998" i="3" s="1"/>
  <c r="AV2997" i="3" s="1"/>
  <c r="AV2996" i="3" s="1"/>
  <c r="AV2995" i="3" s="1"/>
  <c r="AV2994" i="3" s="1"/>
  <c r="AV2993" i="3" s="1"/>
  <c r="AV2992" i="3" s="1"/>
  <c r="AV2991" i="3" s="1"/>
  <c r="AV2990" i="3" s="1"/>
  <c r="AV2989" i="3" s="1"/>
  <c r="AV2988" i="3" s="1"/>
  <c r="AV2987" i="3" s="1"/>
  <c r="AV2986" i="3" s="1"/>
  <c r="AV2985" i="3" s="1"/>
  <c r="AV2984" i="3" s="1"/>
  <c r="AV2983" i="3" s="1"/>
  <c r="AV2982" i="3" s="1"/>
  <c r="AV2981" i="3" s="1"/>
  <c r="AV2980" i="3" s="1"/>
  <c r="AV2979" i="3" s="1"/>
  <c r="AV2978" i="3" s="1"/>
  <c r="AV2977" i="3" s="1"/>
  <c r="AV2976" i="3" s="1"/>
  <c r="AV2975" i="3" s="1"/>
  <c r="AV2974" i="3" s="1"/>
  <c r="AV2973" i="3" s="1"/>
  <c r="AV2972" i="3" s="1"/>
  <c r="AV2971" i="3" s="1"/>
  <c r="AV2970" i="3" s="1"/>
  <c r="AV2969" i="3" s="1"/>
  <c r="AV2968" i="3" s="1"/>
  <c r="AV2967" i="3" s="1"/>
  <c r="AV2966" i="3" s="1"/>
  <c r="AV2965" i="3" s="1"/>
  <c r="AV2964" i="3" s="1"/>
  <c r="AV2963" i="3" s="1"/>
  <c r="AV2962" i="3" s="1"/>
  <c r="AV2961" i="3" s="1"/>
  <c r="AV2960" i="3" s="1"/>
  <c r="AV2959" i="3" s="1"/>
  <c r="AV2958" i="3" s="1"/>
  <c r="AV2957" i="3" s="1"/>
  <c r="AV2956" i="3" s="1"/>
  <c r="AV2955" i="3" s="1"/>
  <c r="AV2954" i="3" s="1"/>
  <c r="AV2953" i="3" s="1"/>
  <c r="AV2952" i="3" s="1"/>
  <c r="AV2951" i="3" s="1"/>
  <c r="AV2950" i="3" s="1"/>
  <c r="AV2949" i="3" s="1"/>
  <c r="AV2948" i="3" s="1"/>
  <c r="AV2947" i="3" s="1"/>
  <c r="AV2946" i="3" s="1"/>
  <c r="AV2945" i="3" s="1"/>
  <c r="AV2944" i="3" s="1"/>
  <c r="AV2943" i="3" s="1"/>
  <c r="AV2942" i="3" s="1"/>
  <c r="AV2941" i="3" s="1"/>
  <c r="AV2940" i="3" s="1"/>
  <c r="AV2939" i="3" s="1"/>
  <c r="AV2938" i="3" s="1"/>
  <c r="AV2937" i="3" s="1"/>
  <c r="AV2936" i="3" s="1"/>
  <c r="AV2935" i="3" s="1"/>
  <c r="AV2934" i="3" s="1"/>
  <c r="AV2933" i="3" s="1"/>
  <c r="AV2932" i="3" s="1"/>
  <c r="AV2931" i="3" s="1"/>
  <c r="AV2930" i="3" s="1"/>
  <c r="AV2929" i="3" s="1"/>
  <c r="AV2928" i="3" s="1"/>
  <c r="AV2927" i="3" s="1"/>
  <c r="AV2926" i="3" s="1"/>
  <c r="AV2925" i="3" s="1"/>
  <c r="AV2924" i="3" s="1"/>
  <c r="AV2923" i="3" s="1"/>
  <c r="AV2922" i="3" s="1"/>
  <c r="AV2921" i="3" s="1"/>
  <c r="AV2920" i="3" s="1"/>
  <c r="AV2919" i="3" s="1"/>
  <c r="AV2918" i="3" s="1"/>
  <c r="AV2917" i="3" s="1"/>
  <c r="AV2916" i="3" s="1"/>
  <c r="AV2915" i="3" s="1"/>
  <c r="AV2914" i="3" s="1"/>
  <c r="AV2913" i="3" s="1"/>
  <c r="AV2912" i="3" s="1"/>
  <c r="AV2911" i="3" s="1"/>
  <c r="AV2910" i="3" s="1"/>
  <c r="AV2909" i="3" s="1"/>
  <c r="AV2908" i="3" s="1"/>
  <c r="AV2907" i="3" s="1"/>
  <c r="AV2906" i="3" s="1"/>
  <c r="AV2905" i="3" s="1"/>
  <c r="AV2904" i="3" s="1"/>
  <c r="AV2903" i="3" s="1"/>
  <c r="AV2902" i="3" s="1"/>
  <c r="AV2901" i="3" s="1"/>
  <c r="AV2900" i="3" s="1"/>
  <c r="AV2899" i="3" s="1"/>
  <c r="AV2898" i="3" s="1"/>
  <c r="AV2897" i="3" s="1"/>
  <c r="AV2896" i="3" s="1"/>
  <c r="AV2895" i="3" s="1"/>
  <c r="AV2894" i="3" s="1"/>
  <c r="AV2893" i="3" s="1"/>
  <c r="AV2892" i="3" s="1"/>
  <c r="AV2891" i="3" s="1"/>
  <c r="AV2890" i="3" s="1"/>
  <c r="AV2889" i="3" s="1"/>
  <c r="AV2888" i="3" s="1"/>
  <c r="AV2887" i="3" s="1"/>
  <c r="AV2886" i="3" s="1"/>
  <c r="AV2885" i="3" s="1"/>
  <c r="AV2884" i="3" s="1"/>
  <c r="AV2883" i="3" s="1"/>
  <c r="AV2882" i="3" s="1"/>
  <c r="AV2881" i="3" s="1"/>
  <c r="AV2880" i="3" s="1"/>
  <c r="AV2879" i="3" s="1"/>
  <c r="AV2878" i="3" s="1"/>
  <c r="AV2877" i="3" s="1"/>
  <c r="AV2876" i="3" s="1"/>
  <c r="AV2875" i="3" s="1"/>
  <c r="AV2874" i="3" s="1"/>
  <c r="AV2873" i="3" s="1"/>
  <c r="AV2872" i="3" s="1"/>
  <c r="AV2871" i="3" s="1"/>
  <c r="AV2870" i="3" s="1"/>
  <c r="AV2869" i="3" s="1"/>
  <c r="AV2868" i="3" s="1"/>
  <c r="AV2867" i="3" s="1"/>
  <c r="AV2866" i="3" s="1"/>
  <c r="AV2865" i="3" s="1"/>
  <c r="AV2864" i="3" s="1"/>
  <c r="AV2863" i="3" s="1"/>
  <c r="AV2862" i="3" s="1"/>
  <c r="AV2861" i="3" s="1"/>
  <c r="AV2860" i="3" s="1"/>
  <c r="AV2859" i="3" s="1"/>
  <c r="AV2858" i="3" s="1"/>
  <c r="AV2857" i="3" s="1"/>
  <c r="AV2856" i="3" s="1"/>
  <c r="AV2855" i="3" s="1"/>
  <c r="AV2854" i="3" s="1"/>
  <c r="AV2853" i="3" s="1"/>
  <c r="AV2852" i="3" s="1"/>
  <c r="AV2851" i="3" s="1"/>
  <c r="AV2850" i="3" s="1"/>
  <c r="AV2849" i="3" s="1"/>
  <c r="AV2848" i="3" s="1"/>
  <c r="AV2847" i="3" s="1"/>
  <c r="AV2846" i="3" s="1"/>
  <c r="AV2845" i="3" s="1"/>
  <c r="AV2844" i="3" s="1"/>
  <c r="AV2843" i="3" s="1"/>
  <c r="AV2842" i="3" s="1"/>
  <c r="AV2841" i="3" s="1"/>
  <c r="AV2840" i="3" s="1"/>
  <c r="AV2839" i="3" s="1"/>
  <c r="AV2838" i="3" s="1"/>
  <c r="AV2837" i="3" s="1"/>
  <c r="AV2836" i="3" s="1"/>
  <c r="AV2835" i="3" s="1"/>
  <c r="AV2834" i="3" s="1"/>
  <c r="AV2833" i="3" s="1"/>
  <c r="AV2832" i="3" s="1"/>
  <c r="AV2831" i="3" s="1"/>
  <c r="AV2830" i="3" s="1"/>
  <c r="AV2829" i="3" s="1"/>
  <c r="AV2828" i="3" s="1"/>
  <c r="AV2827" i="3" s="1"/>
  <c r="AV2826" i="3" s="1"/>
  <c r="AV2825" i="3" s="1"/>
  <c r="AV2824" i="3" s="1"/>
  <c r="AV2823" i="3" s="1"/>
  <c r="AV2822" i="3" s="1"/>
  <c r="AV2821" i="3" s="1"/>
  <c r="AV2820" i="3" s="1"/>
  <c r="AV2819" i="3" s="1"/>
  <c r="AV2818" i="3" s="1"/>
  <c r="AV2817" i="3" s="1"/>
  <c r="AV2816" i="3" s="1"/>
  <c r="AV2815" i="3" s="1"/>
  <c r="AV2814" i="3" s="1"/>
  <c r="AV2813" i="3" s="1"/>
  <c r="AV2812" i="3" s="1"/>
  <c r="AV2811" i="3" s="1"/>
  <c r="AV2810" i="3" s="1"/>
  <c r="AV2809" i="3" s="1"/>
  <c r="AV2808" i="3" s="1"/>
  <c r="AV2807" i="3" s="1"/>
  <c r="AV2806" i="3" s="1"/>
  <c r="AV2805" i="3" s="1"/>
  <c r="AV2804" i="3" s="1"/>
  <c r="AV2803" i="3" s="1"/>
  <c r="AV2802" i="3" s="1"/>
  <c r="AV2801" i="3" s="1"/>
  <c r="AV2800" i="3" s="1"/>
  <c r="AV2799" i="3" s="1"/>
  <c r="AV2798" i="3" s="1"/>
  <c r="AV2797" i="3" s="1"/>
  <c r="AV2796" i="3" s="1"/>
  <c r="AV2795" i="3" s="1"/>
  <c r="AV2794" i="3" s="1"/>
  <c r="AV2793" i="3" s="1"/>
  <c r="AV2792" i="3" s="1"/>
  <c r="AV2791" i="3" s="1"/>
  <c r="AV2790" i="3" s="1"/>
  <c r="AV2789" i="3" s="1"/>
  <c r="AV2788" i="3" s="1"/>
  <c r="AV2787" i="3" s="1"/>
  <c r="AV2786" i="3" s="1"/>
  <c r="AV2785" i="3" s="1"/>
  <c r="AV2784" i="3" s="1"/>
  <c r="AV2783" i="3" s="1"/>
  <c r="AV2782" i="3" s="1"/>
  <c r="AV2781" i="3" s="1"/>
  <c r="AV2780" i="3" s="1"/>
  <c r="AV2779" i="3" s="1"/>
  <c r="AV2778" i="3" s="1"/>
  <c r="AV2777" i="3" s="1"/>
  <c r="AV2776" i="3" s="1"/>
  <c r="AV2775" i="3" s="1"/>
  <c r="AV2774" i="3" s="1"/>
  <c r="AV2773" i="3" s="1"/>
  <c r="AV2772" i="3" s="1"/>
  <c r="AV2771" i="3" s="1"/>
  <c r="AV2770" i="3" s="1"/>
  <c r="AV2769" i="3" s="1"/>
  <c r="AV2768" i="3" s="1"/>
  <c r="AV2767" i="3" s="1"/>
  <c r="AV2766" i="3" s="1"/>
  <c r="AV2765" i="3" s="1"/>
  <c r="AV2764" i="3" s="1"/>
  <c r="AV2763" i="3" s="1"/>
  <c r="AV2762" i="3" s="1"/>
  <c r="AV2761" i="3" s="1"/>
  <c r="AV2760" i="3" s="1"/>
  <c r="AV2759" i="3" s="1"/>
  <c r="AV2758" i="3" s="1"/>
  <c r="AV2757" i="3" s="1"/>
  <c r="AV2756" i="3" s="1"/>
  <c r="AV2755" i="3" s="1"/>
  <c r="AV2754" i="3" s="1"/>
  <c r="AV2753" i="3" s="1"/>
  <c r="AV2752" i="3" s="1"/>
  <c r="AV2751" i="3" s="1"/>
  <c r="AV2750" i="3" s="1"/>
  <c r="AV2749" i="3" s="1"/>
  <c r="AV2748" i="3" s="1"/>
  <c r="AV2747" i="3" s="1"/>
  <c r="AV2746" i="3" s="1"/>
  <c r="AV2745" i="3" s="1"/>
  <c r="AV2744" i="3" s="1"/>
  <c r="AV2743" i="3" s="1"/>
  <c r="AV2742" i="3" s="1"/>
  <c r="AV2741" i="3" s="1"/>
  <c r="AV2740" i="3" s="1"/>
  <c r="AV2739" i="3" s="1"/>
  <c r="AV2738" i="3" s="1"/>
  <c r="AV2737" i="3" s="1"/>
  <c r="AV2736" i="3" s="1"/>
  <c r="AV2735" i="3" s="1"/>
  <c r="AV2734" i="3" s="1"/>
  <c r="AV2733" i="3" s="1"/>
  <c r="AV2732" i="3" s="1"/>
  <c r="AV2731" i="3" s="1"/>
  <c r="AV2730" i="3" s="1"/>
  <c r="AV2729" i="3" s="1"/>
  <c r="AV2728" i="3" s="1"/>
  <c r="AV2727" i="3" s="1"/>
  <c r="AV2726" i="3" s="1"/>
  <c r="AV2725" i="3" s="1"/>
  <c r="AV2724" i="3" s="1"/>
  <c r="AV2723" i="3" s="1"/>
  <c r="AV2722" i="3" s="1"/>
  <c r="AV2721" i="3" s="1"/>
  <c r="AV2720" i="3" s="1"/>
  <c r="AV2719" i="3" s="1"/>
  <c r="AV2718" i="3" s="1"/>
  <c r="AV2717" i="3" s="1"/>
  <c r="AV2716" i="3" s="1"/>
  <c r="AV2715" i="3" s="1"/>
  <c r="AV2714" i="3" s="1"/>
  <c r="AV2713" i="3" s="1"/>
  <c r="AV2712" i="3" s="1"/>
  <c r="AV2711" i="3" s="1"/>
  <c r="AV2710" i="3" s="1"/>
  <c r="AV2709" i="3" s="1"/>
  <c r="AV2708" i="3" s="1"/>
  <c r="AV2707" i="3" s="1"/>
  <c r="AV2706" i="3" s="1"/>
  <c r="AV2705" i="3" s="1"/>
  <c r="AV2704" i="3" s="1"/>
  <c r="AV2703" i="3" s="1"/>
  <c r="AV2702" i="3" s="1"/>
  <c r="AV2701" i="3" s="1"/>
  <c r="AV2700" i="3" s="1"/>
  <c r="AV2699" i="3" s="1"/>
  <c r="AV2698" i="3" s="1"/>
  <c r="AV2697" i="3" s="1"/>
  <c r="AV2696" i="3" s="1"/>
  <c r="AV2695" i="3" s="1"/>
  <c r="AV2694" i="3" s="1"/>
  <c r="AV2693" i="3" s="1"/>
  <c r="AV2692" i="3" s="1"/>
  <c r="AV2691" i="3" s="1"/>
  <c r="AV2690" i="3" s="1"/>
  <c r="AV2689" i="3" s="1"/>
  <c r="AV2688" i="3" s="1"/>
  <c r="AV2687" i="3" s="1"/>
  <c r="AV2686" i="3" s="1"/>
  <c r="AV2685" i="3" s="1"/>
  <c r="AV2684" i="3" s="1"/>
  <c r="AV2683" i="3" s="1"/>
  <c r="AV2682" i="3" s="1"/>
  <c r="AV2681" i="3" s="1"/>
  <c r="AV2680" i="3" s="1"/>
  <c r="AV2679" i="3" s="1"/>
  <c r="AV2678" i="3" s="1"/>
  <c r="AV2677" i="3" s="1"/>
  <c r="AV2676" i="3" s="1"/>
  <c r="AV2675" i="3" s="1"/>
  <c r="AV2674" i="3" s="1"/>
  <c r="AV2673" i="3" s="1"/>
  <c r="AV2672" i="3" s="1"/>
  <c r="AV2671" i="3" s="1"/>
  <c r="AV2670" i="3" s="1"/>
  <c r="AV2669" i="3" s="1"/>
  <c r="AV2668" i="3" s="1"/>
  <c r="AV2667" i="3" s="1"/>
  <c r="AV2666" i="3" s="1"/>
  <c r="AV2665" i="3" s="1"/>
  <c r="AV2664" i="3" s="1"/>
  <c r="AV2663" i="3" s="1"/>
  <c r="AV2662" i="3" s="1"/>
  <c r="AV2661" i="3" s="1"/>
  <c r="AV2660" i="3" s="1"/>
  <c r="AV2659" i="3" s="1"/>
  <c r="AV2658" i="3" s="1"/>
  <c r="AV2657" i="3" s="1"/>
  <c r="AV2656" i="3" s="1"/>
  <c r="AV2655" i="3" s="1"/>
  <c r="AV2654" i="3" s="1"/>
  <c r="AV2653" i="3" s="1"/>
  <c r="AV2652" i="3" s="1"/>
  <c r="AV2651" i="3" s="1"/>
  <c r="AV2650" i="3" s="1"/>
  <c r="AV2649" i="3" s="1"/>
  <c r="AV2648" i="3" s="1"/>
  <c r="AV2647" i="3" s="1"/>
  <c r="AV2646" i="3" s="1"/>
  <c r="AV2645" i="3" s="1"/>
  <c r="AV2644" i="3" s="1"/>
  <c r="AV2643" i="3" s="1"/>
  <c r="AV2642" i="3" s="1"/>
  <c r="AV2641" i="3" s="1"/>
  <c r="AV2640" i="3" s="1"/>
  <c r="AV2639" i="3" s="1"/>
  <c r="AV2638" i="3" s="1"/>
  <c r="AV2637" i="3" s="1"/>
  <c r="AV2636" i="3" s="1"/>
  <c r="AV2635" i="3" s="1"/>
  <c r="AV2634" i="3" s="1"/>
  <c r="AV2633" i="3" s="1"/>
  <c r="AV2632" i="3" s="1"/>
  <c r="AV2631" i="3" s="1"/>
  <c r="AV2630" i="3" s="1"/>
  <c r="AV2629" i="3" s="1"/>
  <c r="AV2628" i="3" s="1"/>
  <c r="AV2627" i="3" s="1"/>
  <c r="AV2626" i="3" s="1"/>
  <c r="AV2625" i="3" s="1"/>
  <c r="AV2624" i="3" s="1"/>
  <c r="AV2623" i="3" s="1"/>
  <c r="AV2622" i="3" s="1"/>
  <c r="AV2621" i="3" s="1"/>
  <c r="AV2620" i="3" s="1"/>
  <c r="AV2619" i="3" s="1"/>
  <c r="AV2618" i="3" s="1"/>
  <c r="AV2617" i="3" s="1"/>
  <c r="AV2616" i="3" s="1"/>
  <c r="AV2615" i="3" s="1"/>
  <c r="AV2614" i="3" s="1"/>
  <c r="AV2613" i="3" s="1"/>
  <c r="AV2612" i="3" s="1"/>
  <c r="AV2611" i="3" s="1"/>
  <c r="AV2610" i="3" s="1"/>
  <c r="AV2609" i="3" s="1"/>
  <c r="AV2608" i="3" s="1"/>
  <c r="AV2607" i="3" s="1"/>
  <c r="AV2606" i="3" s="1"/>
  <c r="AV2605" i="3" s="1"/>
  <c r="AV2604" i="3" s="1"/>
  <c r="AV2603" i="3" s="1"/>
  <c r="AV2602" i="3" s="1"/>
  <c r="AV2601" i="3" s="1"/>
  <c r="AV2600" i="3" s="1"/>
  <c r="AV2599" i="3" s="1"/>
  <c r="AV2598" i="3" s="1"/>
  <c r="AV2597" i="3" s="1"/>
  <c r="AV2596" i="3" s="1"/>
  <c r="AV2595" i="3" s="1"/>
  <c r="AV2594" i="3" s="1"/>
  <c r="AV2593" i="3" s="1"/>
  <c r="AV2592" i="3" s="1"/>
  <c r="AV2591" i="3" s="1"/>
  <c r="AV2590" i="3" s="1"/>
  <c r="AV2589" i="3" s="1"/>
  <c r="AV2588" i="3" s="1"/>
  <c r="AV2587" i="3" s="1"/>
  <c r="AV2586" i="3" s="1"/>
  <c r="AV2585" i="3" s="1"/>
  <c r="AV2584" i="3" s="1"/>
  <c r="AV2583" i="3" s="1"/>
  <c r="AV2582" i="3" s="1"/>
  <c r="AV2581" i="3" s="1"/>
  <c r="AV2580" i="3" s="1"/>
  <c r="AV2579" i="3" s="1"/>
  <c r="AV2578" i="3" s="1"/>
  <c r="AV2577" i="3" s="1"/>
  <c r="AV2576" i="3" s="1"/>
  <c r="AV2575" i="3" s="1"/>
  <c r="AV2574" i="3" s="1"/>
  <c r="AV2573" i="3" s="1"/>
  <c r="AV2572" i="3" s="1"/>
  <c r="AV2571" i="3" s="1"/>
  <c r="AV2570" i="3" s="1"/>
  <c r="AV2569" i="3" s="1"/>
  <c r="AV2568" i="3" s="1"/>
  <c r="AV2567" i="3" s="1"/>
  <c r="AV2566" i="3" s="1"/>
  <c r="AV2565" i="3" s="1"/>
  <c r="AV2564" i="3" s="1"/>
  <c r="AV2563" i="3" s="1"/>
  <c r="AV2562" i="3" s="1"/>
  <c r="AV2561" i="3" s="1"/>
  <c r="AV2560" i="3" s="1"/>
  <c r="AV2559" i="3" s="1"/>
  <c r="AV2558" i="3" s="1"/>
  <c r="AV2557" i="3" s="1"/>
  <c r="AV2556" i="3" s="1"/>
  <c r="AV2555" i="3" s="1"/>
  <c r="AV2554" i="3" s="1"/>
  <c r="AV2553" i="3" s="1"/>
  <c r="AV2552" i="3" s="1"/>
  <c r="AV2551" i="3" s="1"/>
  <c r="AV2550" i="3" s="1"/>
  <c r="AV2549" i="3" s="1"/>
  <c r="AV2548" i="3" s="1"/>
  <c r="AV2547" i="3" s="1"/>
  <c r="AV2546" i="3" s="1"/>
  <c r="AV2545" i="3" s="1"/>
  <c r="AV2544" i="3" s="1"/>
  <c r="AV2543" i="3" s="1"/>
  <c r="AV2542" i="3" s="1"/>
  <c r="AV2541" i="3" s="1"/>
  <c r="AV2540" i="3" s="1"/>
  <c r="AV2539" i="3" s="1"/>
  <c r="AV2538" i="3" s="1"/>
  <c r="AV2537" i="3" s="1"/>
  <c r="AV2536" i="3" s="1"/>
  <c r="AV2535" i="3" s="1"/>
  <c r="AV2534" i="3" s="1"/>
  <c r="AV2533" i="3" s="1"/>
  <c r="AV2532" i="3" s="1"/>
  <c r="AV2531" i="3" s="1"/>
  <c r="AV2530" i="3" s="1"/>
  <c r="AV2529" i="3" s="1"/>
  <c r="AV2528" i="3" s="1"/>
  <c r="AV2527" i="3" s="1"/>
  <c r="AV2526" i="3" s="1"/>
  <c r="AV2525" i="3" s="1"/>
  <c r="AV2524" i="3" s="1"/>
  <c r="AV2523" i="3" s="1"/>
  <c r="AV2522" i="3" s="1"/>
  <c r="AV2521" i="3" s="1"/>
  <c r="AV2520" i="3" s="1"/>
  <c r="AV2519" i="3" s="1"/>
  <c r="AV2518" i="3" s="1"/>
  <c r="AV2517" i="3" s="1"/>
  <c r="AV2516" i="3" s="1"/>
  <c r="AV2515" i="3" s="1"/>
  <c r="AV2514" i="3" s="1"/>
  <c r="AV2513" i="3" s="1"/>
  <c r="AV2512" i="3" s="1"/>
  <c r="AV2511" i="3" s="1"/>
  <c r="AV2510" i="3" s="1"/>
  <c r="AV2509" i="3" s="1"/>
  <c r="AV2508" i="3" s="1"/>
  <c r="AV2507" i="3" s="1"/>
  <c r="AV2506" i="3" s="1"/>
  <c r="AV2505" i="3" s="1"/>
  <c r="AV2504" i="3" s="1"/>
  <c r="AV2503" i="3" s="1"/>
  <c r="AV2502" i="3" s="1"/>
  <c r="AV2501" i="3" s="1"/>
  <c r="AV2500" i="3" s="1"/>
  <c r="AV2499" i="3" s="1"/>
  <c r="AV2498" i="3" s="1"/>
  <c r="AV2497" i="3" s="1"/>
  <c r="AV2496" i="3" s="1"/>
  <c r="AV2495" i="3" s="1"/>
  <c r="AV2494" i="3" s="1"/>
  <c r="AV2493" i="3" s="1"/>
  <c r="AV2492" i="3" s="1"/>
  <c r="AV2491" i="3" s="1"/>
  <c r="AV2490" i="3" s="1"/>
  <c r="AV2489" i="3" s="1"/>
  <c r="AV2488" i="3" s="1"/>
  <c r="AV2487" i="3" s="1"/>
  <c r="AV2486" i="3" s="1"/>
  <c r="AV2485" i="3" s="1"/>
  <c r="AV2484" i="3" s="1"/>
  <c r="AV2483" i="3" s="1"/>
  <c r="AV2482" i="3" s="1"/>
  <c r="AV2481" i="3" s="1"/>
  <c r="AV2480" i="3" s="1"/>
  <c r="AV2479" i="3" s="1"/>
  <c r="AV2478" i="3" s="1"/>
  <c r="AV2477" i="3" s="1"/>
  <c r="AV2476" i="3" s="1"/>
  <c r="AV2475" i="3" s="1"/>
  <c r="AV2474" i="3" s="1"/>
  <c r="AV2473" i="3" s="1"/>
  <c r="AV2472" i="3" s="1"/>
  <c r="AV2471" i="3" s="1"/>
  <c r="AV2470" i="3" s="1"/>
  <c r="AV2469" i="3" s="1"/>
  <c r="AV2468" i="3" s="1"/>
  <c r="AV2467" i="3" s="1"/>
  <c r="AV2466" i="3" s="1"/>
  <c r="AV2465" i="3" s="1"/>
  <c r="AV2464" i="3" s="1"/>
  <c r="AV2463" i="3" s="1"/>
  <c r="AV2462" i="3" s="1"/>
  <c r="AV2461" i="3" s="1"/>
  <c r="AV2460" i="3" s="1"/>
  <c r="AV2459" i="3" s="1"/>
  <c r="AV2458" i="3" s="1"/>
  <c r="AV2457" i="3" s="1"/>
  <c r="AV2456" i="3" s="1"/>
  <c r="AV2455" i="3" s="1"/>
  <c r="AV2454" i="3" s="1"/>
  <c r="AV2453" i="3" s="1"/>
  <c r="AV2452" i="3" s="1"/>
  <c r="AV2451" i="3" s="1"/>
  <c r="AV2450" i="3" s="1"/>
  <c r="AV2449" i="3" s="1"/>
  <c r="AV2448" i="3" s="1"/>
  <c r="AV2447" i="3" s="1"/>
  <c r="AV2446" i="3" s="1"/>
  <c r="AV2445" i="3" s="1"/>
  <c r="AV2444" i="3" s="1"/>
  <c r="AV2443" i="3" s="1"/>
  <c r="AV2442" i="3" s="1"/>
  <c r="AV2441" i="3" s="1"/>
  <c r="AV2440" i="3" s="1"/>
  <c r="AV2439" i="3" s="1"/>
  <c r="AV2438" i="3" s="1"/>
  <c r="AV2437" i="3" s="1"/>
  <c r="AV2436" i="3" s="1"/>
  <c r="AV2435" i="3" s="1"/>
  <c r="AV2434" i="3" s="1"/>
  <c r="AV2433" i="3" s="1"/>
  <c r="AV2432" i="3" s="1"/>
  <c r="AV2431" i="3" s="1"/>
  <c r="AV2430" i="3" s="1"/>
  <c r="AV2429" i="3" s="1"/>
  <c r="AV2428" i="3" s="1"/>
  <c r="AV2427" i="3" s="1"/>
  <c r="AV2426" i="3" s="1"/>
  <c r="AV2425" i="3" s="1"/>
  <c r="AV2424" i="3" s="1"/>
  <c r="AV2423" i="3" s="1"/>
  <c r="AV2422" i="3" s="1"/>
  <c r="AV2421" i="3" s="1"/>
  <c r="AV2420" i="3" s="1"/>
  <c r="AV2419" i="3" s="1"/>
  <c r="AV2418" i="3" s="1"/>
  <c r="AV2417" i="3" s="1"/>
  <c r="AV2416" i="3" s="1"/>
  <c r="AV2415" i="3" s="1"/>
  <c r="AV2414" i="3" s="1"/>
  <c r="AV2413" i="3" s="1"/>
  <c r="AV2412" i="3" s="1"/>
  <c r="AV2411" i="3" s="1"/>
  <c r="AV2410" i="3" s="1"/>
  <c r="AV2409" i="3" s="1"/>
  <c r="AV2408" i="3" s="1"/>
  <c r="AV2407" i="3" s="1"/>
  <c r="AV2406" i="3" s="1"/>
  <c r="AV2405" i="3" s="1"/>
  <c r="AV2404" i="3" s="1"/>
  <c r="AV2403" i="3" s="1"/>
  <c r="AV2402" i="3" s="1"/>
  <c r="AV2401" i="3" s="1"/>
  <c r="AV2400" i="3" s="1"/>
  <c r="AV2399" i="3" s="1"/>
  <c r="AV2398" i="3" s="1"/>
  <c r="AV2397" i="3" s="1"/>
  <c r="AV2396" i="3" s="1"/>
  <c r="AV2395" i="3" s="1"/>
  <c r="AV2394" i="3" s="1"/>
  <c r="AV2393" i="3" s="1"/>
  <c r="AV2392" i="3" s="1"/>
  <c r="AV2391" i="3" s="1"/>
  <c r="AV2390" i="3" s="1"/>
  <c r="AV2389" i="3" s="1"/>
  <c r="AV2388" i="3" s="1"/>
  <c r="AV2387" i="3" s="1"/>
  <c r="AV2386" i="3" s="1"/>
  <c r="AV2385" i="3" s="1"/>
  <c r="AV2384" i="3" s="1"/>
  <c r="AV2383" i="3" s="1"/>
  <c r="AV2382" i="3" s="1"/>
  <c r="AV2381" i="3" s="1"/>
  <c r="AV2380" i="3" s="1"/>
  <c r="AV2379" i="3" s="1"/>
  <c r="AV2378" i="3" s="1"/>
  <c r="AV2377" i="3" s="1"/>
  <c r="AV2376" i="3" s="1"/>
  <c r="AV2375" i="3" s="1"/>
  <c r="AV2374" i="3" s="1"/>
  <c r="AV2373" i="3" s="1"/>
  <c r="AV2372" i="3" s="1"/>
  <c r="AV2371" i="3" s="1"/>
  <c r="AV2370" i="3" s="1"/>
  <c r="AV2369" i="3" s="1"/>
  <c r="AV2368" i="3" s="1"/>
  <c r="AV2367" i="3" s="1"/>
  <c r="AV2366" i="3" s="1"/>
  <c r="AV2365" i="3" s="1"/>
  <c r="AV2364" i="3" s="1"/>
  <c r="AV2363" i="3" s="1"/>
  <c r="AV2362" i="3" s="1"/>
  <c r="AV2361" i="3" s="1"/>
  <c r="AV2360" i="3" s="1"/>
  <c r="AV2359" i="3" s="1"/>
  <c r="AV2358" i="3" s="1"/>
  <c r="AV2357" i="3" s="1"/>
  <c r="AV2356" i="3" s="1"/>
  <c r="AV2355" i="3" s="1"/>
  <c r="AV2354" i="3" s="1"/>
  <c r="AV2353" i="3" s="1"/>
  <c r="AV2352" i="3" s="1"/>
  <c r="AV2351" i="3" s="1"/>
  <c r="AV2350" i="3" s="1"/>
  <c r="AV2349" i="3" s="1"/>
  <c r="AV2348" i="3" s="1"/>
  <c r="AV2347" i="3" s="1"/>
  <c r="AV2346" i="3" s="1"/>
  <c r="AV2345" i="3" s="1"/>
  <c r="AV2344" i="3" s="1"/>
  <c r="AV2343" i="3" s="1"/>
  <c r="AV2342" i="3" s="1"/>
  <c r="AV2341" i="3" s="1"/>
  <c r="AV2340" i="3" s="1"/>
  <c r="AV2339" i="3" s="1"/>
  <c r="AV2338" i="3" s="1"/>
  <c r="AV2337" i="3" s="1"/>
  <c r="AV2336" i="3" s="1"/>
  <c r="AV2335" i="3" s="1"/>
  <c r="AV2334" i="3" s="1"/>
  <c r="AV2333" i="3" s="1"/>
  <c r="AV2332" i="3" s="1"/>
  <c r="AV2331" i="3" s="1"/>
  <c r="AV2330" i="3" s="1"/>
  <c r="AV2329" i="3" s="1"/>
  <c r="AV2328" i="3" s="1"/>
  <c r="AV2327" i="3" s="1"/>
  <c r="AV2326" i="3" s="1"/>
  <c r="AV2325" i="3" s="1"/>
  <c r="AV2324" i="3" s="1"/>
  <c r="AV2323" i="3" s="1"/>
  <c r="AV2322" i="3" s="1"/>
  <c r="AV2321" i="3" s="1"/>
  <c r="AV2320" i="3" s="1"/>
  <c r="AV2319" i="3" s="1"/>
  <c r="AV2318" i="3" s="1"/>
  <c r="AV2317" i="3" s="1"/>
  <c r="AV2316" i="3" s="1"/>
  <c r="AV2315" i="3" s="1"/>
  <c r="AV2314" i="3" s="1"/>
  <c r="AV2313" i="3" s="1"/>
  <c r="AV2312" i="3" s="1"/>
  <c r="AV2311" i="3" s="1"/>
  <c r="AV2310" i="3" s="1"/>
  <c r="AV2309" i="3" s="1"/>
  <c r="AV2308" i="3" s="1"/>
  <c r="AV2307" i="3" s="1"/>
  <c r="AV2306" i="3" s="1"/>
  <c r="AV2305" i="3" s="1"/>
  <c r="AV2304" i="3" s="1"/>
  <c r="AV2303" i="3" s="1"/>
  <c r="AV2302" i="3" s="1"/>
  <c r="AV2301" i="3" s="1"/>
  <c r="AV2300" i="3" s="1"/>
  <c r="AV2299" i="3" s="1"/>
  <c r="AV2298" i="3" s="1"/>
  <c r="AV2297" i="3" s="1"/>
  <c r="AV2296" i="3" s="1"/>
  <c r="AV2295" i="3" s="1"/>
  <c r="AV2294" i="3" s="1"/>
  <c r="AV2293" i="3" s="1"/>
  <c r="AV2292" i="3" s="1"/>
  <c r="AV2291" i="3" s="1"/>
  <c r="AV2290" i="3" s="1"/>
  <c r="AV2289" i="3" s="1"/>
  <c r="AV2288" i="3" s="1"/>
  <c r="AV2287" i="3" s="1"/>
  <c r="AV2286" i="3" s="1"/>
  <c r="AV2285" i="3" s="1"/>
  <c r="AV2284" i="3" s="1"/>
  <c r="AV2283" i="3" s="1"/>
  <c r="AV2282" i="3" s="1"/>
  <c r="AV2281" i="3" s="1"/>
  <c r="AV2280" i="3" s="1"/>
  <c r="AV2279" i="3" s="1"/>
  <c r="AV2278" i="3" s="1"/>
  <c r="AV2277" i="3" s="1"/>
  <c r="AV2276" i="3" s="1"/>
  <c r="AV2275" i="3" s="1"/>
  <c r="AV2274" i="3" s="1"/>
  <c r="AV2273" i="3" s="1"/>
  <c r="AV2272" i="3" s="1"/>
  <c r="AV2271" i="3" s="1"/>
  <c r="AV2270" i="3" s="1"/>
  <c r="AV2269" i="3" s="1"/>
  <c r="AV2268" i="3" s="1"/>
  <c r="AV2267" i="3" s="1"/>
  <c r="AV2266" i="3" s="1"/>
  <c r="AV2265" i="3" s="1"/>
  <c r="AV2264" i="3" s="1"/>
  <c r="AV2263" i="3" s="1"/>
  <c r="AV2262" i="3" s="1"/>
  <c r="AV2261" i="3" s="1"/>
  <c r="AV2260" i="3" s="1"/>
  <c r="AV2259" i="3" s="1"/>
  <c r="AV2258" i="3" s="1"/>
  <c r="AV2257" i="3" s="1"/>
  <c r="AV2256" i="3" s="1"/>
  <c r="AV2255" i="3" s="1"/>
  <c r="AV2254" i="3" s="1"/>
  <c r="AV2253" i="3" s="1"/>
  <c r="AV2252" i="3" s="1"/>
  <c r="AV2251" i="3" s="1"/>
  <c r="AV2250" i="3" s="1"/>
  <c r="AV2249" i="3" s="1"/>
  <c r="AV2248" i="3" s="1"/>
  <c r="AV2247" i="3" s="1"/>
  <c r="AV2246" i="3" s="1"/>
  <c r="AV2245" i="3" s="1"/>
  <c r="AV2244" i="3" s="1"/>
  <c r="AV2243" i="3" s="1"/>
  <c r="AV2242" i="3" s="1"/>
  <c r="AV2241" i="3" s="1"/>
  <c r="AV2240" i="3" s="1"/>
  <c r="AV2239" i="3" s="1"/>
  <c r="AV2238" i="3" s="1"/>
  <c r="AV2237" i="3" s="1"/>
  <c r="AV2236" i="3" s="1"/>
  <c r="AV2235" i="3" s="1"/>
  <c r="AV2234" i="3" s="1"/>
  <c r="AV2233" i="3" s="1"/>
  <c r="AV2232" i="3" s="1"/>
  <c r="AV2231" i="3" s="1"/>
  <c r="AV2230" i="3" s="1"/>
  <c r="AV2229" i="3" s="1"/>
  <c r="AV2228" i="3" s="1"/>
  <c r="AV2227" i="3" s="1"/>
  <c r="AV2226" i="3" s="1"/>
  <c r="AV2225" i="3" s="1"/>
  <c r="AV2224" i="3" s="1"/>
  <c r="AV2223" i="3" s="1"/>
  <c r="AV2222" i="3" s="1"/>
  <c r="AV2221" i="3" s="1"/>
  <c r="AV2220" i="3" s="1"/>
  <c r="AV2219" i="3" s="1"/>
  <c r="AV2218" i="3" s="1"/>
  <c r="AV2217" i="3" s="1"/>
  <c r="AV2216" i="3" s="1"/>
  <c r="AV2215" i="3" s="1"/>
  <c r="AV2214" i="3" s="1"/>
  <c r="AV2213" i="3" s="1"/>
  <c r="AV2212" i="3" s="1"/>
  <c r="AV2211" i="3" s="1"/>
  <c r="AV2210" i="3" s="1"/>
  <c r="AV2209" i="3" s="1"/>
  <c r="AV2208" i="3" s="1"/>
  <c r="AV2207" i="3" s="1"/>
  <c r="AV2206" i="3" s="1"/>
  <c r="AV2205" i="3" s="1"/>
  <c r="AV2204" i="3" s="1"/>
  <c r="AV2203" i="3" s="1"/>
  <c r="AV2202" i="3" s="1"/>
  <c r="AV2201" i="3" s="1"/>
  <c r="AV2200" i="3" s="1"/>
  <c r="AV2199" i="3" s="1"/>
  <c r="AV2198" i="3" s="1"/>
  <c r="AV2197" i="3" s="1"/>
  <c r="AV2196" i="3" s="1"/>
  <c r="AV2195" i="3" s="1"/>
  <c r="AV2194" i="3" s="1"/>
  <c r="AV2193" i="3" s="1"/>
  <c r="AV2192" i="3" s="1"/>
  <c r="AV2191" i="3" s="1"/>
  <c r="AV2190" i="3" s="1"/>
  <c r="AV2189" i="3" s="1"/>
  <c r="AV2188" i="3" s="1"/>
  <c r="AV2187" i="3" s="1"/>
  <c r="AV2186" i="3" s="1"/>
  <c r="AV2185" i="3" s="1"/>
  <c r="AV2184" i="3" s="1"/>
  <c r="AV2183" i="3" s="1"/>
  <c r="AV2182" i="3" s="1"/>
  <c r="AV2181" i="3" s="1"/>
  <c r="AV2180" i="3" s="1"/>
  <c r="AV2179" i="3" s="1"/>
  <c r="AV2178" i="3" s="1"/>
  <c r="AV2177" i="3" s="1"/>
  <c r="AV2176" i="3" s="1"/>
  <c r="AV2175" i="3" s="1"/>
  <c r="AV2174" i="3" s="1"/>
  <c r="AV2173" i="3" s="1"/>
  <c r="AV2172" i="3" s="1"/>
  <c r="AV2171" i="3" s="1"/>
  <c r="AV2170" i="3" s="1"/>
  <c r="AV2169" i="3" s="1"/>
  <c r="AV2168" i="3" s="1"/>
  <c r="AV2167" i="3" s="1"/>
  <c r="AV2166" i="3" s="1"/>
  <c r="AV2165" i="3" s="1"/>
  <c r="AV2164" i="3" s="1"/>
  <c r="AV2163" i="3" s="1"/>
  <c r="AV2162" i="3" s="1"/>
  <c r="AV2161" i="3" s="1"/>
  <c r="AV2160" i="3" s="1"/>
  <c r="AV2159" i="3" s="1"/>
  <c r="AV2158" i="3" s="1"/>
  <c r="AV2157" i="3" s="1"/>
  <c r="AV2156" i="3" s="1"/>
  <c r="AV2155" i="3" s="1"/>
  <c r="AV2154" i="3" s="1"/>
  <c r="AV2153" i="3" s="1"/>
  <c r="AV2152" i="3" s="1"/>
  <c r="AV2151" i="3" s="1"/>
  <c r="AV2150" i="3" s="1"/>
  <c r="AV2149" i="3" s="1"/>
  <c r="AV2148" i="3" s="1"/>
  <c r="AV2147" i="3" s="1"/>
  <c r="AV2146" i="3" s="1"/>
  <c r="AV2145" i="3" s="1"/>
  <c r="AV2144" i="3" s="1"/>
  <c r="AV2143" i="3" s="1"/>
  <c r="AV2142" i="3" s="1"/>
  <c r="AV2141" i="3" s="1"/>
  <c r="AV2140" i="3" s="1"/>
  <c r="AV2139" i="3" s="1"/>
  <c r="AV2138" i="3" s="1"/>
  <c r="AV2137" i="3" s="1"/>
  <c r="AV2136" i="3" s="1"/>
  <c r="AV2135" i="3" s="1"/>
  <c r="AV2134" i="3" s="1"/>
  <c r="AV2133" i="3" s="1"/>
  <c r="AV2132" i="3" s="1"/>
  <c r="AV2131" i="3" s="1"/>
  <c r="AV2130" i="3" s="1"/>
  <c r="AV2129" i="3" s="1"/>
  <c r="AV2128" i="3" s="1"/>
  <c r="AV2127" i="3" s="1"/>
  <c r="AV2126" i="3" s="1"/>
  <c r="AV2125" i="3" s="1"/>
  <c r="AV2124" i="3" s="1"/>
  <c r="AV2123" i="3" s="1"/>
  <c r="AV2122" i="3" s="1"/>
  <c r="AV2121" i="3" s="1"/>
  <c r="AV2120" i="3" s="1"/>
  <c r="AV2119" i="3" s="1"/>
  <c r="AV2118" i="3" s="1"/>
  <c r="AV2117" i="3" s="1"/>
  <c r="AV2116" i="3" s="1"/>
  <c r="AV2115" i="3" s="1"/>
  <c r="AV2114" i="3" s="1"/>
  <c r="AV2113" i="3" s="1"/>
  <c r="AV2112" i="3" s="1"/>
  <c r="AV2111" i="3" s="1"/>
  <c r="AV2110" i="3" s="1"/>
  <c r="AV2109" i="3" s="1"/>
  <c r="AV2108" i="3" s="1"/>
  <c r="AV2107" i="3" s="1"/>
  <c r="AV2106" i="3" s="1"/>
  <c r="AV2105" i="3" s="1"/>
  <c r="AV2104" i="3" s="1"/>
  <c r="AV2103" i="3" s="1"/>
  <c r="AV2102" i="3" s="1"/>
  <c r="AV2101" i="3" s="1"/>
  <c r="AV2100" i="3" s="1"/>
  <c r="AV2099" i="3" s="1"/>
  <c r="AV2098" i="3" s="1"/>
  <c r="AV2097" i="3" s="1"/>
  <c r="AV2096" i="3" s="1"/>
  <c r="AV2095" i="3" s="1"/>
  <c r="AV2094" i="3" s="1"/>
  <c r="AV2093" i="3" s="1"/>
  <c r="AV2092" i="3" s="1"/>
  <c r="AV2091" i="3" s="1"/>
  <c r="AV2090" i="3" s="1"/>
  <c r="AV2089" i="3" s="1"/>
  <c r="AV2088" i="3" s="1"/>
  <c r="AV2087" i="3" s="1"/>
  <c r="AV2086" i="3" s="1"/>
  <c r="AV2085" i="3" s="1"/>
  <c r="AV2084" i="3" s="1"/>
  <c r="AV2083" i="3" s="1"/>
  <c r="AV2082" i="3" s="1"/>
  <c r="AV2081" i="3" s="1"/>
  <c r="AV2080" i="3" s="1"/>
  <c r="AV2079" i="3" s="1"/>
  <c r="AV2078" i="3" s="1"/>
  <c r="AV2077" i="3" s="1"/>
  <c r="AV2076" i="3" s="1"/>
  <c r="AV2075" i="3" s="1"/>
  <c r="AV2074" i="3" s="1"/>
  <c r="AV2073" i="3" s="1"/>
  <c r="AV2072" i="3" s="1"/>
  <c r="AV2071" i="3" s="1"/>
  <c r="AV2070" i="3" s="1"/>
  <c r="AV2069" i="3" s="1"/>
  <c r="AV2068" i="3" s="1"/>
  <c r="AV2067" i="3" s="1"/>
  <c r="AV2066" i="3" s="1"/>
  <c r="AV2065" i="3" s="1"/>
  <c r="AV2064" i="3" s="1"/>
  <c r="AV2063" i="3" s="1"/>
  <c r="AV2062" i="3" s="1"/>
  <c r="AV2061" i="3" s="1"/>
  <c r="AV2060" i="3" s="1"/>
  <c r="AV2059" i="3" s="1"/>
  <c r="AV2058" i="3" s="1"/>
  <c r="AV2057" i="3" s="1"/>
  <c r="AV2056" i="3" s="1"/>
  <c r="AV2055" i="3" s="1"/>
  <c r="AV2054" i="3" s="1"/>
  <c r="AV2053" i="3" s="1"/>
  <c r="AV2052" i="3" s="1"/>
  <c r="AV2051" i="3" s="1"/>
  <c r="AV2050" i="3" s="1"/>
  <c r="AV2049" i="3" s="1"/>
  <c r="AV2048" i="3" s="1"/>
  <c r="AV2047" i="3" s="1"/>
  <c r="AV2046" i="3" s="1"/>
  <c r="AV2045" i="3" s="1"/>
  <c r="AV2044" i="3" s="1"/>
  <c r="AV2043" i="3" s="1"/>
  <c r="AV2042" i="3" s="1"/>
  <c r="AV2041" i="3" s="1"/>
  <c r="AV2040" i="3" s="1"/>
  <c r="AV2039" i="3" s="1"/>
  <c r="AV2038" i="3" s="1"/>
  <c r="AV2037" i="3" s="1"/>
  <c r="AV2036" i="3" s="1"/>
  <c r="AV2035" i="3" s="1"/>
  <c r="AV2034" i="3" s="1"/>
  <c r="AV2033" i="3" s="1"/>
  <c r="AV2032" i="3" s="1"/>
  <c r="AV2031" i="3" s="1"/>
  <c r="AV2030" i="3" s="1"/>
  <c r="AV2029" i="3" s="1"/>
  <c r="AV2028" i="3" s="1"/>
  <c r="AV2027" i="3" s="1"/>
  <c r="AV2026" i="3" s="1"/>
  <c r="AV2025" i="3" s="1"/>
  <c r="AV2024" i="3" s="1"/>
  <c r="AV2023" i="3" s="1"/>
  <c r="AV2022" i="3" s="1"/>
  <c r="AV2021" i="3" s="1"/>
  <c r="AV2020" i="3" s="1"/>
  <c r="AV2019" i="3" s="1"/>
  <c r="AV2018" i="3" s="1"/>
  <c r="AV2017" i="3" s="1"/>
  <c r="AV2016" i="3" s="1"/>
  <c r="AV2015" i="3" s="1"/>
  <c r="AV2014" i="3" s="1"/>
  <c r="AV2013" i="3" s="1"/>
  <c r="AV2012" i="3" s="1"/>
  <c r="AV2011" i="3" s="1"/>
  <c r="AV2010" i="3" s="1"/>
  <c r="AV2009" i="3" s="1"/>
  <c r="AV2008" i="3" s="1"/>
  <c r="AV2007" i="3" s="1"/>
  <c r="AV2006" i="3" s="1"/>
  <c r="AV2005" i="3" s="1"/>
  <c r="AV2004" i="3" s="1"/>
  <c r="AV2003" i="3" s="1"/>
  <c r="AV2002" i="3" s="1"/>
  <c r="AV2001" i="3" s="1"/>
  <c r="AV2000" i="3" s="1"/>
  <c r="AV1999" i="3" s="1"/>
  <c r="AV1998" i="3" s="1"/>
  <c r="AV1997" i="3" s="1"/>
  <c r="AV1996" i="3" s="1"/>
  <c r="AV1995" i="3" s="1"/>
  <c r="AV1994" i="3" s="1"/>
  <c r="AV1993" i="3" s="1"/>
  <c r="AV1992" i="3" s="1"/>
  <c r="AV1991" i="3" s="1"/>
  <c r="AV1990" i="3" s="1"/>
  <c r="AV1989" i="3" s="1"/>
  <c r="AV1988" i="3" s="1"/>
  <c r="AV1987" i="3" s="1"/>
  <c r="AV1986" i="3" s="1"/>
  <c r="AV1985" i="3" s="1"/>
  <c r="AV1984" i="3" s="1"/>
  <c r="AV1983" i="3" s="1"/>
  <c r="AV1982" i="3" s="1"/>
  <c r="AV1981" i="3" s="1"/>
  <c r="AV1980" i="3" s="1"/>
  <c r="AV1979" i="3" s="1"/>
  <c r="AV1978" i="3" s="1"/>
  <c r="AV1977" i="3" s="1"/>
  <c r="AV1976" i="3" s="1"/>
  <c r="AV1975" i="3" s="1"/>
  <c r="AV1974" i="3" s="1"/>
  <c r="AV1973" i="3" s="1"/>
  <c r="AV1972" i="3" s="1"/>
  <c r="AV1971" i="3" s="1"/>
  <c r="AV1970" i="3" s="1"/>
  <c r="AV1969" i="3" s="1"/>
  <c r="AV1968" i="3" s="1"/>
  <c r="AV1967" i="3" s="1"/>
  <c r="AV1966" i="3" s="1"/>
  <c r="AV1965" i="3" s="1"/>
  <c r="AV1964" i="3" s="1"/>
  <c r="AV1963" i="3" s="1"/>
  <c r="AV1962" i="3" s="1"/>
  <c r="AV1961" i="3" s="1"/>
  <c r="AV1960" i="3" s="1"/>
  <c r="AV1959" i="3" s="1"/>
  <c r="AV1958" i="3" s="1"/>
  <c r="AV1957" i="3" s="1"/>
  <c r="AV1956" i="3" s="1"/>
  <c r="AV1955" i="3" s="1"/>
  <c r="AV1954" i="3" s="1"/>
  <c r="AV1953" i="3" s="1"/>
  <c r="AV1952" i="3" s="1"/>
  <c r="AV1951" i="3" s="1"/>
  <c r="AV1950" i="3" s="1"/>
  <c r="AV1949" i="3" s="1"/>
  <c r="AV1948" i="3" s="1"/>
  <c r="AV1947" i="3" s="1"/>
  <c r="AV1946" i="3" s="1"/>
  <c r="AV1945" i="3" s="1"/>
  <c r="AV1944" i="3" s="1"/>
  <c r="AV1943" i="3" s="1"/>
  <c r="AV1942" i="3" s="1"/>
  <c r="AV1941" i="3" s="1"/>
  <c r="AV1940" i="3" s="1"/>
  <c r="AV1939" i="3" s="1"/>
  <c r="AV1938" i="3" s="1"/>
  <c r="AV1937" i="3" s="1"/>
  <c r="AV1936" i="3" s="1"/>
  <c r="AV1935" i="3" s="1"/>
  <c r="AV1934" i="3" s="1"/>
  <c r="AV1933" i="3" s="1"/>
  <c r="AV1932" i="3" s="1"/>
  <c r="AV1931" i="3" s="1"/>
  <c r="AV1930" i="3" s="1"/>
  <c r="AV1929" i="3" s="1"/>
  <c r="AV1928" i="3" s="1"/>
  <c r="AV1927" i="3" s="1"/>
  <c r="AV1926" i="3" s="1"/>
  <c r="AV1925" i="3" s="1"/>
  <c r="AV1924" i="3" s="1"/>
  <c r="AV1923" i="3" s="1"/>
  <c r="AV1922" i="3" s="1"/>
  <c r="AV1921" i="3" s="1"/>
  <c r="AV1920" i="3" s="1"/>
  <c r="AV1919" i="3" s="1"/>
  <c r="AV1918" i="3" s="1"/>
  <c r="AV1917" i="3" s="1"/>
  <c r="AV1916" i="3" s="1"/>
  <c r="AV1915" i="3" s="1"/>
  <c r="AV1914" i="3" s="1"/>
  <c r="AV1913" i="3" s="1"/>
  <c r="AV1912" i="3" s="1"/>
  <c r="AV1911" i="3" s="1"/>
  <c r="AV1910" i="3" s="1"/>
  <c r="AV1909" i="3" s="1"/>
  <c r="AV1908" i="3" s="1"/>
  <c r="AV1907" i="3" s="1"/>
  <c r="AV1906" i="3" s="1"/>
  <c r="AV1905" i="3" s="1"/>
  <c r="AV1904" i="3" s="1"/>
  <c r="AV1903" i="3" s="1"/>
  <c r="AV1902" i="3" s="1"/>
  <c r="AV1901" i="3" s="1"/>
  <c r="AV1900" i="3" s="1"/>
  <c r="AV1899" i="3" s="1"/>
  <c r="AV1898" i="3" s="1"/>
  <c r="AV1897" i="3" s="1"/>
  <c r="AV1896" i="3" s="1"/>
  <c r="AV1895" i="3" s="1"/>
  <c r="AV1894" i="3" s="1"/>
  <c r="AV1893" i="3" s="1"/>
  <c r="AV1892" i="3" s="1"/>
  <c r="AV1891" i="3" s="1"/>
  <c r="AV1890" i="3" s="1"/>
  <c r="AV1889" i="3" s="1"/>
  <c r="AV1888" i="3" s="1"/>
  <c r="AV1887" i="3" s="1"/>
  <c r="AV1886" i="3" s="1"/>
  <c r="AV1885" i="3" s="1"/>
  <c r="AV1884" i="3" s="1"/>
  <c r="AV1883" i="3" s="1"/>
  <c r="AV1882" i="3" s="1"/>
  <c r="AV1881" i="3" s="1"/>
  <c r="AV1880" i="3" s="1"/>
  <c r="AV1879" i="3" s="1"/>
  <c r="AV1878" i="3" s="1"/>
  <c r="AV1877" i="3" s="1"/>
  <c r="AV1876" i="3" s="1"/>
  <c r="AV1875" i="3" s="1"/>
  <c r="AV1874" i="3" s="1"/>
  <c r="AV1873" i="3" s="1"/>
  <c r="AV1872" i="3" s="1"/>
  <c r="AV1871" i="3" s="1"/>
  <c r="AV1870" i="3" s="1"/>
  <c r="AV1869" i="3" s="1"/>
  <c r="AV1868" i="3" s="1"/>
  <c r="AV1867" i="3" s="1"/>
  <c r="AV1866" i="3" s="1"/>
  <c r="AV1865" i="3" s="1"/>
  <c r="AV1864" i="3" s="1"/>
  <c r="AV1863" i="3" s="1"/>
  <c r="AV1862" i="3" s="1"/>
  <c r="AV1861" i="3" s="1"/>
  <c r="AV1860" i="3" s="1"/>
  <c r="AV1859" i="3" s="1"/>
  <c r="AV1858" i="3" s="1"/>
  <c r="AV1857" i="3" s="1"/>
  <c r="AV1856" i="3" s="1"/>
  <c r="AV1855" i="3" s="1"/>
  <c r="AV1854" i="3" s="1"/>
  <c r="AV1853" i="3" s="1"/>
  <c r="AV1852" i="3" s="1"/>
  <c r="AV1851" i="3" s="1"/>
  <c r="AV1850" i="3" s="1"/>
  <c r="AV1849" i="3" s="1"/>
  <c r="AV1848" i="3" s="1"/>
  <c r="AV1847" i="3" s="1"/>
  <c r="AV1846" i="3" s="1"/>
  <c r="AV1845" i="3" s="1"/>
  <c r="AV1844" i="3" s="1"/>
  <c r="AV1843" i="3" s="1"/>
  <c r="AV1842" i="3" s="1"/>
  <c r="AV1841" i="3" s="1"/>
  <c r="AV1840" i="3" s="1"/>
  <c r="AV1839" i="3" s="1"/>
  <c r="AV1838" i="3" s="1"/>
  <c r="AV1837" i="3" s="1"/>
  <c r="AV1836" i="3" s="1"/>
  <c r="AV1835" i="3" s="1"/>
  <c r="AV1834" i="3" s="1"/>
  <c r="AV1833" i="3" s="1"/>
  <c r="AV1832" i="3" s="1"/>
  <c r="AV1831" i="3" s="1"/>
  <c r="AV1830" i="3" s="1"/>
  <c r="AV1829" i="3" s="1"/>
  <c r="AV1828" i="3" s="1"/>
  <c r="AV1827" i="3" s="1"/>
  <c r="AV1826" i="3" s="1"/>
  <c r="AV1825" i="3" s="1"/>
  <c r="AV1824" i="3" s="1"/>
  <c r="AV1823" i="3" s="1"/>
  <c r="AV1822" i="3" s="1"/>
  <c r="AV1821" i="3" s="1"/>
  <c r="AV1820" i="3" s="1"/>
  <c r="AV1819" i="3" s="1"/>
  <c r="AV1818" i="3" s="1"/>
  <c r="AV1817" i="3" s="1"/>
  <c r="AV1816" i="3" s="1"/>
  <c r="AV1815" i="3" s="1"/>
  <c r="AV1814" i="3" s="1"/>
  <c r="AV1813" i="3" s="1"/>
  <c r="AV1812" i="3" s="1"/>
  <c r="AV1811" i="3" s="1"/>
  <c r="AV1810" i="3" s="1"/>
  <c r="AV1809" i="3" s="1"/>
  <c r="AV1808" i="3" s="1"/>
  <c r="AV1807" i="3" s="1"/>
  <c r="AV1806" i="3" s="1"/>
  <c r="AV1805" i="3" s="1"/>
  <c r="AV1804" i="3" s="1"/>
  <c r="AV1803" i="3" s="1"/>
  <c r="AV1802" i="3" s="1"/>
  <c r="AV1801" i="3" s="1"/>
  <c r="AV1800" i="3" s="1"/>
  <c r="AV1799" i="3" s="1"/>
  <c r="AV1798" i="3" s="1"/>
  <c r="AV1797" i="3" s="1"/>
  <c r="AV1796" i="3" s="1"/>
  <c r="AV1795" i="3" s="1"/>
  <c r="AV1794" i="3" s="1"/>
  <c r="AV1793" i="3" s="1"/>
  <c r="AV1792" i="3" s="1"/>
  <c r="AV1791" i="3" s="1"/>
  <c r="AV1790" i="3" s="1"/>
  <c r="AV1789" i="3" s="1"/>
  <c r="AV1788" i="3" s="1"/>
  <c r="AV1787" i="3" s="1"/>
  <c r="AV1786" i="3" s="1"/>
  <c r="AV1785" i="3" s="1"/>
  <c r="AV1784" i="3" s="1"/>
  <c r="AV1783" i="3" s="1"/>
  <c r="AV1782" i="3" s="1"/>
  <c r="AV1781" i="3" s="1"/>
  <c r="AV1780" i="3" s="1"/>
  <c r="AV1779" i="3" s="1"/>
  <c r="AV1778" i="3" s="1"/>
  <c r="AV1777" i="3" s="1"/>
  <c r="AV1776" i="3" s="1"/>
  <c r="AV1775" i="3" s="1"/>
  <c r="AV1774" i="3" s="1"/>
  <c r="AV1773" i="3" s="1"/>
  <c r="AV1772" i="3" s="1"/>
  <c r="AV1771" i="3" s="1"/>
  <c r="AV1770" i="3" s="1"/>
  <c r="AV1769" i="3" s="1"/>
  <c r="AV1768" i="3" s="1"/>
  <c r="AV1767" i="3" s="1"/>
  <c r="AV1766" i="3" s="1"/>
  <c r="AV1765" i="3" s="1"/>
  <c r="AV1764" i="3" s="1"/>
  <c r="AV1763" i="3" s="1"/>
  <c r="AV1762" i="3" s="1"/>
  <c r="AV1761" i="3" s="1"/>
  <c r="AV1760" i="3" s="1"/>
  <c r="AV1759" i="3" s="1"/>
  <c r="AV1758" i="3" s="1"/>
  <c r="AV1757" i="3" s="1"/>
  <c r="AV1756" i="3" s="1"/>
  <c r="AV1755" i="3" s="1"/>
  <c r="AV1754" i="3" s="1"/>
  <c r="AV1753" i="3" s="1"/>
  <c r="AV1752" i="3" s="1"/>
  <c r="AV1751" i="3" s="1"/>
  <c r="AV1750" i="3" s="1"/>
  <c r="AV1749" i="3" s="1"/>
  <c r="AV1748" i="3" s="1"/>
  <c r="AV1747" i="3" s="1"/>
  <c r="AV1746" i="3" s="1"/>
  <c r="AV1745" i="3" s="1"/>
  <c r="AV1744" i="3" s="1"/>
  <c r="AV1743" i="3" s="1"/>
  <c r="AV1742" i="3" s="1"/>
  <c r="AV1741" i="3" s="1"/>
  <c r="AV1740" i="3" s="1"/>
  <c r="AV1739" i="3" s="1"/>
  <c r="AV1738" i="3" s="1"/>
  <c r="AV1737" i="3" s="1"/>
  <c r="AV1736" i="3" s="1"/>
  <c r="AV1735" i="3" s="1"/>
  <c r="AV1734" i="3" s="1"/>
  <c r="AV1733" i="3" s="1"/>
  <c r="AV1732" i="3" s="1"/>
  <c r="AV1731" i="3" s="1"/>
  <c r="AV1730" i="3" s="1"/>
  <c r="AV1729" i="3" s="1"/>
  <c r="AV1728" i="3" s="1"/>
  <c r="AV1727" i="3" s="1"/>
  <c r="AV1726" i="3" s="1"/>
  <c r="AV1725" i="3" s="1"/>
  <c r="AV1724" i="3" s="1"/>
  <c r="AV1723" i="3" s="1"/>
  <c r="AV1722" i="3" s="1"/>
  <c r="AV1721" i="3" s="1"/>
  <c r="AV1720" i="3" s="1"/>
  <c r="AV1719" i="3" s="1"/>
  <c r="AV1718" i="3" s="1"/>
  <c r="AV1717" i="3" s="1"/>
  <c r="AV1716" i="3" s="1"/>
  <c r="AV1715" i="3" s="1"/>
  <c r="AV1714" i="3" s="1"/>
  <c r="AV1713" i="3" s="1"/>
  <c r="AV1712" i="3" s="1"/>
  <c r="AV1711" i="3" s="1"/>
  <c r="AV1710" i="3" s="1"/>
  <c r="AV1709" i="3" s="1"/>
  <c r="AV1708" i="3" s="1"/>
  <c r="AV1707" i="3" s="1"/>
  <c r="AV1706" i="3" s="1"/>
  <c r="AV1705" i="3" s="1"/>
  <c r="AV1704" i="3" s="1"/>
  <c r="AV1703" i="3" s="1"/>
  <c r="AV1702" i="3" s="1"/>
  <c r="AV1701" i="3" s="1"/>
  <c r="AV1700" i="3" s="1"/>
  <c r="AV1699" i="3" s="1"/>
  <c r="AV1698" i="3" s="1"/>
  <c r="AV1697" i="3" s="1"/>
  <c r="AV1696" i="3" s="1"/>
  <c r="AV1695" i="3" s="1"/>
  <c r="AV1694" i="3" s="1"/>
  <c r="AV1693" i="3" s="1"/>
  <c r="AV1692" i="3" s="1"/>
  <c r="AV1691" i="3" s="1"/>
  <c r="AV1690" i="3" s="1"/>
  <c r="AV1689" i="3" s="1"/>
  <c r="AV1688" i="3" s="1"/>
  <c r="AV1687" i="3" s="1"/>
  <c r="AV1686" i="3" s="1"/>
  <c r="AV1685" i="3" s="1"/>
  <c r="AV1684" i="3" s="1"/>
  <c r="AV1683" i="3" s="1"/>
  <c r="AV1682" i="3" s="1"/>
  <c r="AV1681" i="3" s="1"/>
  <c r="AV1680" i="3" s="1"/>
  <c r="AV1679" i="3" s="1"/>
  <c r="AV1678" i="3" s="1"/>
  <c r="AV1677" i="3" s="1"/>
  <c r="AV1676" i="3" s="1"/>
  <c r="AV1675" i="3" s="1"/>
  <c r="AV1674" i="3" s="1"/>
  <c r="AV1673" i="3" s="1"/>
  <c r="AV1672" i="3" s="1"/>
  <c r="AV1671" i="3" s="1"/>
  <c r="AV1670" i="3" s="1"/>
  <c r="AV1669" i="3" s="1"/>
  <c r="AV1668" i="3" s="1"/>
  <c r="AV1667" i="3" s="1"/>
  <c r="AV1666" i="3" s="1"/>
  <c r="AV1665" i="3" s="1"/>
  <c r="AV1664" i="3" s="1"/>
  <c r="AV1663" i="3" s="1"/>
  <c r="AV1662" i="3" s="1"/>
  <c r="AV1661" i="3" s="1"/>
  <c r="AV1660" i="3" s="1"/>
  <c r="AV1659" i="3" s="1"/>
  <c r="AV1658" i="3" s="1"/>
  <c r="AV1657" i="3" s="1"/>
  <c r="AV1656" i="3" s="1"/>
  <c r="AV1655" i="3" s="1"/>
  <c r="AV1654" i="3" s="1"/>
  <c r="AV1653" i="3" s="1"/>
  <c r="AV1652" i="3" s="1"/>
  <c r="AV1651" i="3" s="1"/>
  <c r="AV1650" i="3" s="1"/>
  <c r="AV1649" i="3" s="1"/>
  <c r="AV1648" i="3" s="1"/>
  <c r="AV1647" i="3" s="1"/>
  <c r="AV1646" i="3" s="1"/>
  <c r="AV1645" i="3" s="1"/>
  <c r="AV1644" i="3" s="1"/>
  <c r="AV1643" i="3" s="1"/>
  <c r="AV1642" i="3" s="1"/>
  <c r="AV1641" i="3" s="1"/>
  <c r="AV1640" i="3" s="1"/>
  <c r="AV1639" i="3" s="1"/>
  <c r="AV1638" i="3" s="1"/>
  <c r="AV1637" i="3" s="1"/>
  <c r="AV1636" i="3" s="1"/>
  <c r="AV1635" i="3" s="1"/>
  <c r="AV1634" i="3" s="1"/>
  <c r="AV1633" i="3" s="1"/>
  <c r="AV1632" i="3" s="1"/>
  <c r="AV1631" i="3" s="1"/>
  <c r="AV1630" i="3" s="1"/>
  <c r="AV1629" i="3" s="1"/>
  <c r="AV1628" i="3" s="1"/>
  <c r="AV1627" i="3" s="1"/>
  <c r="AV1626" i="3" s="1"/>
  <c r="AV1625" i="3" s="1"/>
  <c r="AV1624" i="3" s="1"/>
  <c r="AV1623" i="3" s="1"/>
  <c r="AV1622" i="3" s="1"/>
  <c r="AV1621" i="3" s="1"/>
  <c r="AV1620" i="3" s="1"/>
  <c r="AV1619" i="3" s="1"/>
  <c r="AV1618" i="3" s="1"/>
  <c r="AV1617" i="3" s="1"/>
  <c r="AV1616" i="3" s="1"/>
  <c r="AV1615" i="3" s="1"/>
  <c r="AV1614" i="3" s="1"/>
  <c r="AV1613" i="3" s="1"/>
  <c r="AV1612" i="3" s="1"/>
  <c r="AV1611" i="3" s="1"/>
  <c r="AV1610" i="3" s="1"/>
  <c r="AV1609" i="3" s="1"/>
  <c r="AV1608" i="3" s="1"/>
  <c r="AV1607" i="3" s="1"/>
  <c r="AV1606" i="3" s="1"/>
  <c r="AV1605" i="3" s="1"/>
  <c r="AV1604" i="3" s="1"/>
  <c r="AV1603" i="3" s="1"/>
  <c r="AV1602" i="3" s="1"/>
  <c r="AV1601" i="3" s="1"/>
  <c r="AV1600" i="3" s="1"/>
  <c r="AV1599" i="3" s="1"/>
  <c r="AV1598" i="3" s="1"/>
  <c r="AV1597" i="3" s="1"/>
  <c r="AV1596" i="3" s="1"/>
  <c r="AV1595" i="3" s="1"/>
  <c r="AV1594" i="3" s="1"/>
  <c r="AV1593" i="3" s="1"/>
  <c r="AV1592" i="3" s="1"/>
  <c r="AV1591" i="3" s="1"/>
  <c r="AV1590" i="3" s="1"/>
  <c r="AV1589" i="3" s="1"/>
  <c r="AV1588" i="3" s="1"/>
  <c r="AV1587" i="3" s="1"/>
  <c r="AV1586" i="3" s="1"/>
  <c r="AV1585" i="3" s="1"/>
  <c r="AV1584" i="3" s="1"/>
  <c r="AV1583" i="3" s="1"/>
  <c r="AV1582" i="3" s="1"/>
  <c r="AV1581" i="3" s="1"/>
  <c r="AV1580" i="3" s="1"/>
  <c r="AV1579" i="3" s="1"/>
  <c r="AV1578" i="3" s="1"/>
  <c r="AV1577" i="3" s="1"/>
  <c r="AV1576" i="3" s="1"/>
  <c r="AV1575" i="3" s="1"/>
  <c r="AV1574" i="3" s="1"/>
  <c r="AV1573" i="3" s="1"/>
  <c r="AV1572" i="3" s="1"/>
  <c r="AV1571" i="3" s="1"/>
  <c r="AV1570" i="3" s="1"/>
  <c r="AV1569" i="3" s="1"/>
  <c r="AV1568" i="3" s="1"/>
  <c r="AV1567" i="3" s="1"/>
  <c r="AV1566" i="3" s="1"/>
  <c r="AV1565" i="3" s="1"/>
  <c r="AV1564" i="3" s="1"/>
  <c r="AV1563" i="3" s="1"/>
  <c r="AV1562" i="3" s="1"/>
  <c r="AV1561" i="3" s="1"/>
  <c r="AV1560" i="3" s="1"/>
  <c r="AV1559" i="3" s="1"/>
  <c r="AV1558" i="3" s="1"/>
  <c r="AV1557" i="3" s="1"/>
  <c r="AV1556" i="3" s="1"/>
  <c r="AV1555" i="3" s="1"/>
  <c r="AV1554" i="3" s="1"/>
  <c r="AV1553" i="3" s="1"/>
  <c r="AV1552" i="3" s="1"/>
  <c r="AV1551" i="3" s="1"/>
  <c r="AV1550" i="3" s="1"/>
  <c r="AV1549" i="3" s="1"/>
  <c r="AV1548" i="3" s="1"/>
  <c r="AV1547" i="3" s="1"/>
  <c r="AV1546" i="3" s="1"/>
  <c r="AV1545" i="3" s="1"/>
  <c r="AV1544" i="3" s="1"/>
  <c r="AV1543" i="3" s="1"/>
  <c r="AV1542" i="3" s="1"/>
  <c r="AV1541" i="3" s="1"/>
  <c r="AV1540" i="3" s="1"/>
  <c r="AV1539" i="3" s="1"/>
  <c r="AV1538" i="3" s="1"/>
  <c r="AV1537" i="3" s="1"/>
  <c r="AV1536" i="3" s="1"/>
  <c r="AV1535" i="3" s="1"/>
  <c r="AV1534" i="3" s="1"/>
  <c r="AV1533" i="3" s="1"/>
  <c r="AV1532" i="3" s="1"/>
  <c r="AV1531" i="3" s="1"/>
  <c r="AV1530" i="3" s="1"/>
  <c r="AV1529" i="3" s="1"/>
  <c r="AV1528" i="3" s="1"/>
  <c r="AV1527" i="3" s="1"/>
  <c r="AV1526" i="3" s="1"/>
  <c r="AV1525" i="3" s="1"/>
  <c r="AV1524" i="3" s="1"/>
  <c r="AV1523" i="3" s="1"/>
  <c r="AV1522" i="3" s="1"/>
  <c r="AV1521" i="3" s="1"/>
  <c r="AV1520" i="3" s="1"/>
  <c r="AV1519" i="3" s="1"/>
  <c r="AV1518" i="3" s="1"/>
  <c r="AV1517" i="3" s="1"/>
  <c r="AV1516" i="3" s="1"/>
  <c r="AV1515" i="3" s="1"/>
  <c r="AV1514" i="3" s="1"/>
  <c r="AV1513" i="3" s="1"/>
  <c r="AV1512" i="3" s="1"/>
  <c r="AV1511" i="3" s="1"/>
  <c r="AV1510" i="3" s="1"/>
  <c r="AV1509" i="3" s="1"/>
  <c r="AV1508" i="3" s="1"/>
  <c r="AV1507" i="3" s="1"/>
  <c r="AV1506" i="3" s="1"/>
  <c r="AV1505" i="3" s="1"/>
  <c r="AV1504" i="3" s="1"/>
  <c r="AV1503" i="3" s="1"/>
  <c r="AV1502" i="3" s="1"/>
  <c r="AV1501" i="3" s="1"/>
  <c r="AV1500" i="3" s="1"/>
  <c r="AV1499" i="3" s="1"/>
  <c r="AV1498" i="3" s="1"/>
  <c r="AV1497" i="3" s="1"/>
  <c r="AV1496" i="3" s="1"/>
  <c r="AV1495" i="3" s="1"/>
  <c r="AV1494" i="3" s="1"/>
  <c r="AV1493" i="3" s="1"/>
  <c r="AV1492" i="3" s="1"/>
  <c r="AV1491" i="3" s="1"/>
  <c r="AV1490" i="3" s="1"/>
  <c r="AV1489" i="3" s="1"/>
  <c r="AV1488" i="3" s="1"/>
  <c r="AV1487" i="3" s="1"/>
  <c r="AV1486" i="3" s="1"/>
  <c r="AV1485" i="3" s="1"/>
  <c r="AV1484" i="3" s="1"/>
  <c r="AV1483" i="3" s="1"/>
  <c r="AV1482" i="3" s="1"/>
  <c r="AV1481" i="3" s="1"/>
  <c r="AV1480" i="3" s="1"/>
  <c r="AV1479" i="3" s="1"/>
  <c r="AV1478" i="3" s="1"/>
  <c r="AV1477" i="3" s="1"/>
  <c r="AV1476" i="3" s="1"/>
  <c r="AV1475" i="3" s="1"/>
  <c r="AV1474" i="3" s="1"/>
  <c r="AV1473" i="3" s="1"/>
  <c r="AV1472" i="3" s="1"/>
  <c r="AV1471" i="3" s="1"/>
  <c r="AV1470" i="3" s="1"/>
  <c r="AV1469" i="3" s="1"/>
  <c r="AV1468" i="3" s="1"/>
  <c r="AV1467" i="3" s="1"/>
  <c r="AV1466" i="3" s="1"/>
  <c r="AV1465" i="3" s="1"/>
  <c r="AV1464" i="3" s="1"/>
  <c r="AV1463" i="3" s="1"/>
  <c r="AV1462" i="3" s="1"/>
  <c r="AV1461" i="3" s="1"/>
  <c r="AV1460" i="3" s="1"/>
  <c r="AV1459" i="3" s="1"/>
  <c r="AV1458" i="3" s="1"/>
  <c r="AV1457" i="3" s="1"/>
  <c r="AV1456" i="3" s="1"/>
  <c r="AV1455" i="3" s="1"/>
  <c r="AV1454" i="3" s="1"/>
  <c r="AV1453" i="3" s="1"/>
  <c r="AV1452" i="3" s="1"/>
  <c r="AV1451" i="3" s="1"/>
  <c r="AV1450" i="3" s="1"/>
  <c r="AV1449" i="3" s="1"/>
  <c r="AV1448" i="3" s="1"/>
  <c r="AV1447" i="3" s="1"/>
  <c r="AV1446" i="3" s="1"/>
  <c r="AV1445" i="3" s="1"/>
  <c r="AV1444" i="3" s="1"/>
  <c r="AV1443" i="3" s="1"/>
  <c r="AV1442" i="3" s="1"/>
  <c r="AV1441" i="3" s="1"/>
  <c r="AV1440" i="3" s="1"/>
  <c r="AV1439" i="3" s="1"/>
  <c r="AV1438" i="3" s="1"/>
  <c r="AV1437" i="3" s="1"/>
  <c r="AV1436" i="3" s="1"/>
  <c r="AV1435" i="3" s="1"/>
  <c r="AV1434" i="3" s="1"/>
  <c r="AV1433" i="3" s="1"/>
  <c r="AV1432" i="3" s="1"/>
  <c r="AV1431" i="3" s="1"/>
  <c r="AV1430" i="3" s="1"/>
  <c r="AV1429" i="3" s="1"/>
  <c r="AV1428" i="3" s="1"/>
  <c r="AV1427" i="3" s="1"/>
  <c r="AV1426" i="3" s="1"/>
  <c r="AV1425" i="3" s="1"/>
  <c r="AV1424" i="3" s="1"/>
  <c r="AV1423" i="3" s="1"/>
  <c r="AV1422" i="3" s="1"/>
  <c r="AV1421" i="3" s="1"/>
  <c r="AV1420" i="3" s="1"/>
  <c r="AV1419" i="3" s="1"/>
  <c r="AV1418" i="3" s="1"/>
  <c r="AV1417" i="3" s="1"/>
  <c r="AV1416" i="3" s="1"/>
  <c r="AV1415" i="3" s="1"/>
  <c r="AV1414" i="3" s="1"/>
  <c r="AV1413" i="3" s="1"/>
  <c r="AV1412" i="3" s="1"/>
  <c r="AV1411" i="3" s="1"/>
  <c r="AV1410" i="3" s="1"/>
  <c r="AV1409" i="3" s="1"/>
  <c r="AV1408" i="3" s="1"/>
  <c r="AV1407" i="3" s="1"/>
  <c r="AV1406" i="3" s="1"/>
  <c r="AV1405" i="3" s="1"/>
  <c r="AV1404" i="3" s="1"/>
  <c r="AV1403" i="3" s="1"/>
  <c r="AV1402" i="3" s="1"/>
  <c r="AV1401" i="3" s="1"/>
  <c r="AV1400" i="3" s="1"/>
  <c r="AV1399" i="3" s="1"/>
  <c r="AV1398" i="3" s="1"/>
  <c r="AV1397" i="3" s="1"/>
  <c r="AV1396" i="3" s="1"/>
  <c r="AV1395" i="3" s="1"/>
  <c r="AV1394" i="3" s="1"/>
  <c r="AV1393" i="3" s="1"/>
  <c r="AV1392" i="3" s="1"/>
  <c r="AV1391" i="3" s="1"/>
  <c r="AV1390" i="3" s="1"/>
  <c r="AV1389" i="3" s="1"/>
  <c r="AV1388" i="3" s="1"/>
  <c r="AV1387" i="3" s="1"/>
  <c r="AV1386" i="3" s="1"/>
  <c r="AV1385" i="3" s="1"/>
  <c r="AV1384" i="3" s="1"/>
  <c r="AV1383" i="3" s="1"/>
  <c r="AV1382" i="3" s="1"/>
  <c r="AV1381" i="3" s="1"/>
  <c r="AV1380" i="3" s="1"/>
  <c r="AV1379" i="3" s="1"/>
  <c r="AV1378" i="3" s="1"/>
  <c r="AV1377" i="3" s="1"/>
  <c r="AV1376" i="3" s="1"/>
  <c r="AV1375" i="3" s="1"/>
  <c r="AV1374" i="3" s="1"/>
  <c r="AV1373" i="3" s="1"/>
  <c r="AV1372" i="3" s="1"/>
  <c r="AV1371" i="3" s="1"/>
  <c r="AV1370" i="3" s="1"/>
  <c r="AV1369" i="3" s="1"/>
  <c r="AV1368" i="3" s="1"/>
  <c r="AV1367" i="3" s="1"/>
  <c r="AV1366" i="3" s="1"/>
  <c r="AV1365" i="3" s="1"/>
  <c r="AV1364" i="3" s="1"/>
  <c r="AV1363" i="3" s="1"/>
  <c r="AV1362" i="3" s="1"/>
  <c r="AV1361" i="3" s="1"/>
  <c r="AV1360" i="3" s="1"/>
  <c r="AV1359" i="3" s="1"/>
  <c r="AV1358" i="3" s="1"/>
  <c r="AV1357" i="3" s="1"/>
  <c r="AV1356" i="3" s="1"/>
  <c r="AV1355" i="3" s="1"/>
  <c r="AV1354" i="3" s="1"/>
  <c r="AV1353" i="3" s="1"/>
  <c r="AV1352" i="3" s="1"/>
  <c r="AV1351" i="3" s="1"/>
  <c r="AV1350" i="3" s="1"/>
  <c r="AV1349" i="3" s="1"/>
  <c r="AV1348" i="3" s="1"/>
  <c r="AV1347" i="3" s="1"/>
  <c r="AV1346" i="3" s="1"/>
  <c r="AV1345" i="3" s="1"/>
  <c r="AV1344" i="3" s="1"/>
  <c r="AV1343" i="3" s="1"/>
  <c r="AV1342" i="3" s="1"/>
  <c r="AV1341" i="3" s="1"/>
  <c r="AV1340" i="3" s="1"/>
  <c r="AV1339" i="3" s="1"/>
  <c r="AV1338" i="3" s="1"/>
  <c r="AV1337" i="3" s="1"/>
  <c r="AV1336" i="3" s="1"/>
  <c r="AV1335" i="3" s="1"/>
  <c r="AV1334" i="3" s="1"/>
  <c r="AV1333" i="3" s="1"/>
  <c r="AV1332" i="3" s="1"/>
  <c r="AV1331" i="3" s="1"/>
  <c r="AV1330" i="3" s="1"/>
  <c r="AV1329" i="3" s="1"/>
  <c r="AV1328" i="3" s="1"/>
  <c r="AV1327" i="3" s="1"/>
  <c r="AV1326" i="3" s="1"/>
  <c r="AV1325" i="3" s="1"/>
  <c r="AV1324" i="3" s="1"/>
  <c r="AV1323" i="3" s="1"/>
  <c r="AV1322" i="3" s="1"/>
  <c r="AV1321" i="3" s="1"/>
  <c r="AV1320" i="3" s="1"/>
  <c r="AV1319" i="3" s="1"/>
  <c r="AV1318" i="3" s="1"/>
  <c r="AV1317" i="3" s="1"/>
  <c r="AV1316" i="3" s="1"/>
  <c r="AV1315" i="3" s="1"/>
  <c r="AV1314" i="3" s="1"/>
  <c r="AV1313" i="3" s="1"/>
  <c r="AV1312" i="3" s="1"/>
  <c r="AV1311" i="3" s="1"/>
  <c r="AV1310" i="3" s="1"/>
  <c r="AV1309" i="3" s="1"/>
  <c r="AV1308" i="3" s="1"/>
  <c r="AV1307" i="3" s="1"/>
  <c r="AV1306" i="3" s="1"/>
  <c r="AV1305" i="3" s="1"/>
  <c r="AV1304" i="3" s="1"/>
  <c r="AV1303" i="3" s="1"/>
  <c r="AV1302" i="3" s="1"/>
  <c r="AV1301" i="3" s="1"/>
  <c r="AV1300" i="3" s="1"/>
  <c r="AV1299" i="3" s="1"/>
  <c r="AV1298" i="3" s="1"/>
  <c r="AV1297" i="3" s="1"/>
  <c r="AV1296" i="3" s="1"/>
  <c r="AV1295" i="3" s="1"/>
  <c r="AV1294" i="3" s="1"/>
  <c r="AV1293" i="3" s="1"/>
  <c r="AV1292" i="3" s="1"/>
  <c r="AV1291" i="3" s="1"/>
  <c r="AV1290" i="3" s="1"/>
  <c r="AV1289" i="3" s="1"/>
  <c r="AV1288" i="3" s="1"/>
  <c r="AV1287" i="3" s="1"/>
  <c r="AV1286" i="3" s="1"/>
  <c r="AV1285" i="3" s="1"/>
  <c r="AV1284" i="3" s="1"/>
  <c r="AV1283" i="3" s="1"/>
  <c r="AV1282" i="3" s="1"/>
  <c r="AV1281" i="3" s="1"/>
  <c r="AV1280" i="3" s="1"/>
  <c r="AV1279" i="3" s="1"/>
  <c r="AV1278" i="3" s="1"/>
  <c r="AV1277" i="3" s="1"/>
  <c r="AV1276" i="3" s="1"/>
  <c r="AV1275" i="3" s="1"/>
  <c r="AV1274" i="3" s="1"/>
  <c r="AV1273" i="3" s="1"/>
  <c r="AV1272" i="3" s="1"/>
  <c r="AV1271" i="3" s="1"/>
  <c r="AV1270" i="3" s="1"/>
  <c r="AV1269" i="3" s="1"/>
  <c r="AV1268" i="3" s="1"/>
  <c r="AV1267" i="3" s="1"/>
  <c r="AV1266" i="3" s="1"/>
  <c r="AV1265" i="3" s="1"/>
  <c r="AV1264" i="3" s="1"/>
  <c r="AV1263" i="3" s="1"/>
  <c r="AV1262" i="3" s="1"/>
  <c r="AV1261" i="3" s="1"/>
  <c r="AV1260" i="3" s="1"/>
  <c r="AV1259" i="3" s="1"/>
  <c r="AV1258" i="3" s="1"/>
  <c r="AV1257" i="3" s="1"/>
  <c r="AV1256" i="3" s="1"/>
  <c r="AV1255" i="3" s="1"/>
  <c r="AV1254" i="3" s="1"/>
  <c r="AV1253" i="3" s="1"/>
  <c r="AV1252" i="3" s="1"/>
  <c r="AV1251" i="3" s="1"/>
  <c r="AV1250" i="3" s="1"/>
  <c r="AV1249" i="3" s="1"/>
  <c r="AV1248" i="3" s="1"/>
  <c r="AV1247" i="3" s="1"/>
  <c r="AV1246" i="3" s="1"/>
  <c r="AV1245" i="3" s="1"/>
  <c r="AV1244" i="3" s="1"/>
  <c r="AV1243" i="3" s="1"/>
  <c r="AV1242" i="3" s="1"/>
  <c r="AV1241" i="3" s="1"/>
  <c r="AV1240" i="3" s="1"/>
  <c r="AV1239" i="3" s="1"/>
  <c r="AV1238" i="3" s="1"/>
  <c r="AV1237" i="3" s="1"/>
  <c r="AV1236" i="3" s="1"/>
  <c r="AV1235" i="3" s="1"/>
  <c r="AV1234" i="3" s="1"/>
  <c r="AV1233" i="3" s="1"/>
  <c r="AV1232" i="3" s="1"/>
  <c r="AV1231" i="3" s="1"/>
  <c r="AV1230" i="3" s="1"/>
  <c r="AV1229" i="3" s="1"/>
  <c r="AV1228" i="3" s="1"/>
  <c r="AV1227" i="3" s="1"/>
  <c r="AV1226" i="3" s="1"/>
  <c r="AV1225" i="3" s="1"/>
  <c r="AV1224" i="3" s="1"/>
  <c r="AV1223" i="3" s="1"/>
  <c r="AV1222" i="3" s="1"/>
  <c r="AV1221" i="3" s="1"/>
  <c r="AV1220" i="3" s="1"/>
  <c r="AV1219" i="3" s="1"/>
  <c r="AV1218" i="3" s="1"/>
  <c r="AV1217" i="3" s="1"/>
  <c r="AV1216" i="3" s="1"/>
  <c r="AV1215" i="3" s="1"/>
  <c r="AV1214" i="3" s="1"/>
  <c r="AV1213" i="3" s="1"/>
  <c r="AV1212" i="3" s="1"/>
  <c r="AV1211" i="3" s="1"/>
  <c r="AV1210" i="3" s="1"/>
  <c r="AV1209" i="3" s="1"/>
  <c r="AV1208" i="3" s="1"/>
  <c r="AV1207" i="3" s="1"/>
  <c r="AV1206" i="3" s="1"/>
  <c r="AV1205" i="3" s="1"/>
  <c r="AV1204" i="3" s="1"/>
  <c r="AV1203" i="3" s="1"/>
  <c r="AV1202" i="3" s="1"/>
  <c r="AV1201" i="3" s="1"/>
  <c r="AV1200" i="3" s="1"/>
  <c r="AV1199" i="3" s="1"/>
  <c r="AV1198" i="3" s="1"/>
  <c r="AV1197" i="3" s="1"/>
  <c r="AV1196" i="3" s="1"/>
  <c r="AV1195" i="3" s="1"/>
  <c r="AV1194" i="3" s="1"/>
  <c r="AV1193" i="3" s="1"/>
  <c r="AV1192" i="3" s="1"/>
  <c r="AV1191" i="3" s="1"/>
  <c r="AV1190" i="3" s="1"/>
  <c r="AV1189" i="3" s="1"/>
  <c r="AV1188" i="3" s="1"/>
  <c r="AV1187" i="3" s="1"/>
  <c r="AV1186" i="3" s="1"/>
  <c r="AV1185" i="3" s="1"/>
  <c r="AV1184" i="3" s="1"/>
  <c r="AV1183" i="3" s="1"/>
  <c r="AV1182" i="3" s="1"/>
  <c r="AV1181" i="3" s="1"/>
  <c r="AV1180" i="3" s="1"/>
  <c r="AV1179" i="3" s="1"/>
  <c r="AV1178" i="3" s="1"/>
  <c r="AV1177" i="3" s="1"/>
  <c r="AV1176" i="3" s="1"/>
  <c r="AV1175" i="3" s="1"/>
  <c r="AV1174" i="3" s="1"/>
  <c r="AV1173" i="3" s="1"/>
  <c r="AV1172" i="3" s="1"/>
  <c r="AV1171" i="3" s="1"/>
  <c r="AV1170" i="3" s="1"/>
  <c r="AV1169" i="3" s="1"/>
  <c r="AV1168" i="3" s="1"/>
  <c r="AV1167" i="3" s="1"/>
  <c r="AV1166" i="3" s="1"/>
  <c r="AV1165" i="3" s="1"/>
  <c r="AV1164" i="3" s="1"/>
  <c r="AV1163" i="3" s="1"/>
  <c r="AV1162" i="3" s="1"/>
  <c r="AV1161" i="3" s="1"/>
  <c r="AV1160" i="3" s="1"/>
  <c r="AV1159" i="3" s="1"/>
  <c r="AV1158" i="3" s="1"/>
  <c r="AV1157" i="3" s="1"/>
  <c r="AV1156" i="3" s="1"/>
  <c r="AV1155" i="3" s="1"/>
  <c r="AV1154" i="3" s="1"/>
  <c r="AV1153" i="3" s="1"/>
  <c r="AV1152" i="3" s="1"/>
  <c r="AV1151" i="3" s="1"/>
  <c r="AV1150" i="3" s="1"/>
  <c r="AV1149" i="3" s="1"/>
  <c r="AV1148" i="3" s="1"/>
  <c r="AV1147" i="3" s="1"/>
  <c r="AV1146" i="3" s="1"/>
  <c r="AV1145" i="3" s="1"/>
  <c r="AV1144" i="3" s="1"/>
  <c r="AV1143" i="3" s="1"/>
  <c r="AV1142" i="3" s="1"/>
  <c r="AV1141" i="3" s="1"/>
  <c r="AV1140" i="3" s="1"/>
  <c r="AV1139" i="3" s="1"/>
  <c r="AV1138" i="3" s="1"/>
  <c r="AV1137" i="3" s="1"/>
  <c r="AV1136" i="3" s="1"/>
  <c r="AV1135" i="3" s="1"/>
  <c r="AV1134" i="3" s="1"/>
  <c r="AV1133" i="3" s="1"/>
  <c r="AV1132" i="3" s="1"/>
  <c r="AV1131" i="3" s="1"/>
  <c r="AV1130" i="3" s="1"/>
  <c r="AV1129" i="3" s="1"/>
  <c r="AV1128" i="3" s="1"/>
  <c r="AV1127" i="3" s="1"/>
  <c r="AV1126" i="3" s="1"/>
  <c r="AV1125" i="3" s="1"/>
  <c r="AV1124" i="3" s="1"/>
  <c r="AV1123" i="3" s="1"/>
  <c r="AV1122" i="3" s="1"/>
  <c r="AV1121" i="3" s="1"/>
  <c r="AV1120" i="3" s="1"/>
  <c r="AV1119" i="3" s="1"/>
  <c r="AV1118" i="3" s="1"/>
  <c r="AV1117" i="3" s="1"/>
  <c r="AV1116" i="3" s="1"/>
  <c r="AV1115" i="3" s="1"/>
  <c r="AV1114" i="3" s="1"/>
  <c r="AV1113" i="3" s="1"/>
  <c r="AV1112" i="3" s="1"/>
  <c r="AV1111" i="3" s="1"/>
  <c r="AV1110" i="3" s="1"/>
  <c r="AV1109" i="3" s="1"/>
  <c r="AV1108" i="3" s="1"/>
  <c r="AV1107" i="3" s="1"/>
  <c r="AV1106" i="3" s="1"/>
  <c r="AV1105" i="3" s="1"/>
  <c r="AV1104" i="3" s="1"/>
  <c r="AV1103" i="3" s="1"/>
  <c r="AV1102" i="3" s="1"/>
  <c r="AV1101" i="3" s="1"/>
  <c r="AV1100" i="3" s="1"/>
  <c r="AV1099" i="3" s="1"/>
  <c r="AV1098" i="3" s="1"/>
  <c r="AV1097" i="3" s="1"/>
  <c r="AV1096" i="3" s="1"/>
  <c r="AV1095" i="3" s="1"/>
  <c r="AV1094" i="3" s="1"/>
  <c r="AV1093" i="3" s="1"/>
  <c r="AV1092" i="3" s="1"/>
  <c r="AV1091" i="3" s="1"/>
  <c r="AV1090" i="3" s="1"/>
  <c r="AV1089" i="3" s="1"/>
  <c r="AV1088" i="3" s="1"/>
  <c r="AV1087" i="3" s="1"/>
  <c r="AV1086" i="3" s="1"/>
  <c r="AV1085" i="3" s="1"/>
  <c r="AV1084" i="3" s="1"/>
  <c r="AV1083" i="3" s="1"/>
  <c r="AV1082" i="3" s="1"/>
  <c r="AV1081" i="3" s="1"/>
  <c r="AV1080" i="3" s="1"/>
  <c r="AV1079" i="3" s="1"/>
  <c r="AV1078" i="3" s="1"/>
  <c r="AV1077" i="3" s="1"/>
  <c r="AV1076" i="3" s="1"/>
  <c r="AV1075" i="3" s="1"/>
  <c r="AV1074" i="3" s="1"/>
  <c r="AV1073" i="3" s="1"/>
  <c r="AV1072" i="3" s="1"/>
  <c r="AV1071" i="3" s="1"/>
  <c r="AV1070" i="3" s="1"/>
  <c r="AV1069" i="3" s="1"/>
  <c r="AV1068" i="3" s="1"/>
  <c r="AV1067" i="3" s="1"/>
  <c r="AV1066" i="3" s="1"/>
  <c r="AV1065" i="3" s="1"/>
  <c r="AV1064" i="3" s="1"/>
  <c r="AV1063" i="3" s="1"/>
  <c r="AV1062" i="3" s="1"/>
  <c r="AV1061" i="3" s="1"/>
  <c r="AV1060" i="3" s="1"/>
  <c r="AV1059" i="3" s="1"/>
  <c r="AV1058" i="3" s="1"/>
  <c r="AV1057" i="3" s="1"/>
  <c r="AV1056" i="3" s="1"/>
  <c r="AV1055" i="3" s="1"/>
  <c r="AV1054" i="3" s="1"/>
  <c r="AV1053" i="3" s="1"/>
  <c r="AV1052" i="3" s="1"/>
  <c r="AV1051" i="3" s="1"/>
  <c r="AV1050" i="3" s="1"/>
  <c r="AV1049" i="3" s="1"/>
  <c r="AV1048" i="3" s="1"/>
  <c r="AV1047" i="3" s="1"/>
  <c r="AV1046" i="3" s="1"/>
  <c r="AV1045" i="3" s="1"/>
  <c r="AV1044" i="3" s="1"/>
  <c r="AV1043" i="3" s="1"/>
  <c r="AV1042" i="3" s="1"/>
  <c r="AV1041" i="3" s="1"/>
  <c r="AV1040" i="3" s="1"/>
  <c r="AV1039" i="3" s="1"/>
  <c r="AV1038" i="3" s="1"/>
  <c r="AV1037" i="3" s="1"/>
  <c r="AV1036" i="3" s="1"/>
  <c r="AV1035" i="3" s="1"/>
  <c r="AV1034" i="3" s="1"/>
  <c r="AV1033" i="3" s="1"/>
  <c r="AV1032" i="3" s="1"/>
  <c r="AV1031" i="3" s="1"/>
  <c r="AV1030" i="3" s="1"/>
  <c r="AV1029" i="3" s="1"/>
  <c r="AV1028" i="3" s="1"/>
  <c r="AV1027" i="3" s="1"/>
  <c r="AV1026" i="3" s="1"/>
  <c r="AV1025" i="3" s="1"/>
  <c r="AV1024" i="3" s="1"/>
  <c r="AV1023" i="3" s="1"/>
  <c r="AV1022" i="3" s="1"/>
  <c r="AV1021" i="3" s="1"/>
  <c r="AV1020" i="3" s="1"/>
  <c r="AV1019" i="3" s="1"/>
  <c r="AV1018" i="3" s="1"/>
  <c r="AV1017" i="3" s="1"/>
  <c r="AV1016" i="3" s="1"/>
  <c r="AV1015" i="3" s="1"/>
  <c r="AV1014" i="3" s="1"/>
  <c r="AV1013" i="3" s="1"/>
  <c r="AV1012" i="3" s="1"/>
  <c r="AV1011" i="3" s="1"/>
  <c r="AV1010" i="3" s="1"/>
  <c r="AV1009" i="3" s="1"/>
  <c r="AV1008" i="3" s="1"/>
  <c r="AV1007" i="3" s="1"/>
  <c r="AV1006" i="3" s="1"/>
  <c r="AV1005" i="3" s="1"/>
  <c r="AV1004" i="3" s="1"/>
  <c r="AV1003" i="3" s="1"/>
  <c r="AV1002" i="3" s="1"/>
  <c r="AV1001" i="3" s="1"/>
  <c r="AV1000" i="3" s="1"/>
  <c r="AV999" i="3" s="1"/>
  <c r="AV998" i="3" s="1"/>
  <c r="AV997" i="3" s="1"/>
  <c r="AV996" i="3" s="1"/>
  <c r="AV995" i="3" s="1"/>
  <c r="AV994" i="3" s="1"/>
  <c r="AV993" i="3" s="1"/>
  <c r="AV992" i="3" s="1"/>
  <c r="AV991" i="3" s="1"/>
  <c r="AV990" i="3" s="1"/>
  <c r="AV989" i="3" s="1"/>
  <c r="AV988" i="3" s="1"/>
  <c r="AV987" i="3" s="1"/>
  <c r="AV986" i="3" s="1"/>
  <c r="AV985" i="3" s="1"/>
  <c r="AV984" i="3" s="1"/>
  <c r="AV983" i="3" s="1"/>
  <c r="AV982" i="3" s="1"/>
  <c r="AV981" i="3" s="1"/>
  <c r="AV980" i="3" s="1"/>
  <c r="AV979" i="3" s="1"/>
  <c r="AV978" i="3" s="1"/>
  <c r="AV977" i="3" s="1"/>
  <c r="AV976" i="3" s="1"/>
  <c r="AV975" i="3" s="1"/>
  <c r="AV974" i="3" s="1"/>
  <c r="AV973" i="3" s="1"/>
  <c r="AV972" i="3" s="1"/>
  <c r="AV971" i="3" s="1"/>
  <c r="AV970" i="3" s="1"/>
  <c r="AV969" i="3" s="1"/>
  <c r="AV968" i="3" s="1"/>
  <c r="AV967" i="3" s="1"/>
  <c r="AV966" i="3" s="1"/>
  <c r="AV965" i="3" s="1"/>
  <c r="AV964" i="3" s="1"/>
  <c r="AV963" i="3" s="1"/>
  <c r="AV962" i="3" s="1"/>
  <c r="AV961" i="3" s="1"/>
  <c r="AV960" i="3" s="1"/>
  <c r="AV959" i="3" s="1"/>
  <c r="AV958" i="3" s="1"/>
  <c r="AV957" i="3" s="1"/>
  <c r="AV956" i="3" s="1"/>
  <c r="AV955" i="3" s="1"/>
  <c r="AV954" i="3" s="1"/>
  <c r="AV953" i="3" s="1"/>
  <c r="AV952" i="3" s="1"/>
  <c r="AV951" i="3" s="1"/>
  <c r="AV950" i="3" s="1"/>
  <c r="AV949" i="3" s="1"/>
  <c r="AV948" i="3" s="1"/>
  <c r="AV947" i="3" s="1"/>
  <c r="AV946" i="3" s="1"/>
  <c r="AV945" i="3" s="1"/>
  <c r="AV944" i="3" s="1"/>
  <c r="AV943" i="3" s="1"/>
  <c r="AV942" i="3" s="1"/>
  <c r="AV941" i="3" s="1"/>
  <c r="AV940" i="3" s="1"/>
  <c r="AV939" i="3" s="1"/>
  <c r="AV938" i="3" s="1"/>
  <c r="AV937" i="3" s="1"/>
  <c r="AV936" i="3" s="1"/>
  <c r="AV935" i="3" s="1"/>
  <c r="AV934" i="3" s="1"/>
  <c r="AV933" i="3" s="1"/>
  <c r="AV932" i="3" s="1"/>
  <c r="AV931" i="3" s="1"/>
  <c r="AV930" i="3" s="1"/>
  <c r="AV929" i="3" s="1"/>
  <c r="AV928" i="3" s="1"/>
  <c r="AV927" i="3" s="1"/>
  <c r="AV926" i="3" s="1"/>
  <c r="AV925" i="3" s="1"/>
  <c r="AV924" i="3" s="1"/>
  <c r="AV923" i="3" s="1"/>
  <c r="AV922" i="3" s="1"/>
  <c r="AV921" i="3" s="1"/>
  <c r="AV920" i="3" s="1"/>
  <c r="AV919" i="3" s="1"/>
  <c r="AV918" i="3" s="1"/>
  <c r="AV917" i="3" s="1"/>
  <c r="AV916" i="3" s="1"/>
  <c r="AV915" i="3" s="1"/>
  <c r="AV914" i="3" s="1"/>
  <c r="AV913" i="3" s="1"/>
  <c r="AV912" i="3" s="1"/>
  <c r="AV911" i="3" s="1"/>
  <c r="AV910" i="3" s="1"/>
  <c r="AV909" i="3" s="1"/>
  <c r="AV908" i="3" s="1"/>
  <c r="AV907" i="3" s="1"/>
  <c r="AV906" i="3" s="1"/>
  <c r="AV905" i="3" s="1"/>
  <c r="AV904" i="3" s="1"/>
  <c r="AV903" i="3" s="1"/>
  <c r="AV902" i="3" s="1"/>
  <c r="AV901" i="3" s="1"/>
  <c r="AV900" i="3" s="1"/>
  <c r="AV899" i="3" s="1"/>
  <c r="AV898" i="3" s="1"/>
  <c r="AV897" i="3" s="1"/>
  <c r="AV896" i="3" s="1"/>
  <c r="AV895" i="3" s="1"/>
  <c r="AV894" i="3" s="1"/>
  <c r="AV893" i="3" s="1"/>
  <c r="AV892" i="3" s="1"/>
  <c r="AV891" i="3" s="1"/>
  <c r="AV890" i="3" s="1"/>
  <c r="AV889" i="3" s="1"/>
  <c r="AV888" i="3" s="1"/>
  <c r="AV887" i="3" s="1"/>
  <c r="AV886" i="3" s="1"/>
  <c r="AV885" i="3" s="1"/>
  <c r="AV884" i="3" s="1"/>
  <c r="AV883" i="3" s="1"/>
  <c r="AV882" i="3" s="1"/>
  <c r="AV881" i="3" s="1"/>
  <c r="AV880" i="3" s="1"/>
  <c r="AV879" i="3" s="1"/>
  <c r="AV878" i="3" s="1"/>
  <c r="AV877" i="3" s="1"/>
  <c r="AV876" i="3" s="1"/>
  <c r="AV875" i="3" s="1"/>
  <c r="AV874" i="3" s="1"/>
  <c r="AV873" i="3" s="1"/>
  <c r="AV872" i="3" s="1"/>
  <c r="AV871" i="3" s="1"/>
  <c r="AV870" i="3" s="1"/>
  <c r="AV869" i="3" s="1"/>
  <c r="AV868" i="3" s="1"/>
  <c r="AV867" i="3" s="1"/>
  <c r="AV866" i="3" s="1"/>
  <c r="AV865" i="3" s="1"/>
  <c r="AV864" i="3" s="1"/>
  <c r="AV863" i="3" s="1"/>
  <c r="AV862" i="3" s="1"/>
  <c r="AV861" i="3" s="1"/>
  <c r="AV860" i="3" s="1"/>
  <c r="AV859" i="3" s="1"/>
  <c r="AV858" i="3" s="1"/>
  <c r="AV857" i="3" s="1"/>
  <c r="AV856" i="3" s="1"/>
  <c r="AV855" i="3" s="1"/>
  <c r="AV854" i="3" s="1"/>
  <c r="AV853" i="3" s="1"/>
  <c r="AV852" i="3" s="1"/>
  <c r="AV851" i="3" s="1"/>
  <c r="AV850" i="3" s="1"/>
  <c r="AV849" i="3" s="1"/>
  <c r="AV848" i="3" s="1"/>
  <c r="AV847" i="3" s="1"/>
  <c r="AV846" i="3" s="1"/>
  <c r="AV845" i="3" s="1"/>
  <c r="AV844" i="3" s="1"/>
  <c r="AV843" i="3" s="1"/>
  <c r="AV842" i="3" s="1"/>
  <c r="AV841" i="3" s="1"/>
  <c r="AV840" i="3" s="1"/>
  <c r="AV839" i="3" s="1"/>
  <c r="AV838" i="3" s="1"/>
  <c r="AV837" i="3" s="1"/>
  <c r="AV836" i="3" s="1"/>
  <c r="AV835" i="3" s="1"/>
  <c r="AV834" i="3" s="1"/>
  <c r="AV833" i="3" s="1"/>
  <c r="AV832" i="3" s="1"/>
  <c r="AV831" i="3" s="1"/>
  <c r="AV830" i="3" s="1"/>
  <c r="AV829" i="3" s="1"/>
  <c r="AV828" i="3" s="1"/>
  <c r="AV827" i="3" s="1"/>
  <c r="AV826" i="3" s="1"/>
  <c r="AV825" i="3" s="1"/>
  <c r="AV824" i="3" s="1"/>
  <c r="AV823" i="3" s="1"/>
  <c r="AV822" i="3" s="1"/>
  <c r="AV821" i="3" s="1"/>
  <c r="AV820" i="3" s="1"/>
  <c r="AV819" i="3" s="1"/>
  <c r="AV818" i="3" s="1"/>
  <c r="AV817" i="3" s="1"/>
  <c r="AV816" i="3" s="1"/>
  <c r="AV815" i="3" s="1"/>
  <c r="AV814" i="3" s="1"/>
  <c r="AV813" i="3" s="1"/>
  <c r="AV812" i="3" s="1"/>
  <c r="AV811" i="3" s="1"/>
  <c r="AV810" i="3" s="1"/>
  <c r="AV809" i="3" s="1"/>
  <c r="AV808" i="3" s="1"/>
  <c r="AV807" i="3" s="1"/>
  <c r="AV806" i="3" s="1"/>
  <c r="AV805" i="3" s="1"/>
  <c r="AV804" i="3" s="1"/>
  <c r="AV803" i="3" s="1"/>
  <c r="AV802" i="3" s="1"/>
  <c r="AV801" i="3" s="1"/>
  <c r="AV800" i="3" s="1"/>
  <c r="AV799" i="3" s="1"/>
  <c r="AV798" i="3" s="1"/>
  <c r="AV797" i="3" s="1"/>
  <c r="AV796" i="3" s="1"/>
  <c r="AV795" i="3" s="1"/>
  <c r="AV794" i="3" s="1"/>
  <c r="AV793" i="3" s="1"/>
  <c r="AV792" i="3" s="1"/>
  <c r="AV791" i="3" s="1"/>
  <c r="AV790" i="3" s="1"/>
  <c r="AV789" i="3" s="1"/>
  <c r="AV788" i="3" s="1"/>
  <c r="AV787" i="3" s="1"/>
  <c r="AV786" i="3" s="1"/>
  <c r="AV785" i="3" s="1"/>
  <c r="AV784" i="3" s="1"/>
  <c r="AV783" i="3" s="1"/>
  <c r="AV782" i="3" s="1"/>
  <c r="AV781" i="3" s="1"/>
  <c r="AV780" i="3" s="1"/>
  <c r="AV779" i="3" s="1"/>
  <c r="AV778" i="3" s="1"/>
  <c r="AV777" i="3" s="1"/>
  <c r="AV776" i="3" s="1"/>
  <c r="AV775" i="3" s="1"/>
  <c r="AV774" i="3" s="1"/>
  <c r="AV773" i="3" s="1"/>
  <c r="AV772" i="3" s="1"/>
  <c r="AV771" i="3" s="1"/>
  <c r="AV770" i="3" s="1"/>
  <c r="AV769" i="3" s="1"/>
  <c r="AV768" i="3" s="1"/>
  <c r="AV767" i="3" s="1"/>
  <c r="AV766" i="3" s="1"/>
  <c r="AV765" i="3" s="1"/>
  <c r="AV764" i="3" s="1"/>
  <c r="AV763" i="3" s="1"/>
  <c r="AV762" i="3" s="1"/>
  <c r="AV761" i="3" s="1"/>
  <c r="AV760" i="3" s="1"/>
  <c r="AV759" i="3" s="1"/>
  <c r="AV758" i="3" s="1"/>
  <c r="AV757" i="3" s="1"/>
  <c r="AV756" i="3" s="1"/>
  <c r="AV755" i="3" s="1"/>
  <c r="AV754" i="3" s="1"/>
  <c r="AV753" i="3" s="1"/>
  <c r="AV752" i="3" s="1"/>
  <c r="AV751" i="3" s="1"/>
  <c r="AV750" i="3" s="1"/>
  <c r="AV749" i="3" s="1"/>
  <c r="AV748" i="3" s="1"/>
  <c r="AV747" i="3" s="1"/>
  <c r="AV746" i="3" s="1"/>
  <c r="AV745" i="3" s="1"/>
  <c r="AV744" i="3" s="1"/>
  <c r="AV743" i="3" s="1"/>
  <c r="AV742" i="3" s="1"/>
  <c r="AV741" i="3" s="1"/>
  <c r="AV740" i="3" s="1"/>
  <c r="AV739" i="3" s="1"/>
  <c r="AV738" i="3" s="1"/>
  <c r="AV737" i="3" s="1"/>
  <c r="AV736" i="3" s="1"/>
  <c r="AV735" i="3" s="1"/>
  <c r="AV734" i="3" s="1"/>
  <c r="AV733" i="3" s="1"/>
  <c r="AV732" i="3" s="1"/>
  <c r="AV731" i="3" s="1"/>
  <c r="AV730" i="3" s="1"/>
  <c r="AV729" i="3" s="1"/>
  <c r="AV728" i="3" s="1"/>
  <c r="AV727" i="3" s="1"/>
  <c r="AV726" i="3" s="1"/>
  <c r="AV725" i="3" s="1"/>
  <c r="AV724" i="3" s="1"/>
  <c r="AV723" i="3" s="1"/>
  <c r="AV722" i="3" s="1"/>
  <c r="AV721" i="3" s="1"/>
  <c r="AV720" i="3" s="1"/>
  <c r="AV719" i="3" s="1"/>
  <c r="AV718" i="3" s="1"/>
  <c r="AV717" i="3" s="1"/>
  <c r="AV716" i="3" s="1"/>
  <c r="AV715" i="3" s="1"/>
  <c r="AV714" i="3" s="1"/>
  <c r="AV713" i="3" s="1"/>
  <c r="AV712" i="3" s="1"/>
  <c r="AV711" i="3" s="1"/>
  <c r="AV710" i="3" s="1"/>
  <c r="AV709" i="3" s="1"/>
  <c r="AV708" i="3" s="1"/>
  <c r="AV707" i="3" s="1"/>
  <c r="AV706" i="3" s="1"/>
  <c r="AV705" i="3" s="1"/>
  <c r="AV704" i="3" s="1"/>
  <c r="AV703" i="3" s="1"/>
  <c r="AV702" i="3" s="1"/>
  <c r="AV701" i="3" s="1"/>
  <c r="AV700" i="3" s="1"/>
  <c r="AV699" i="3" s="1"/>
  <c r="AV698" i="3" s="1"/>
  <c r="AV697" i="3" s="1"/>
  <c r="AV696" i="3" s="1"/>
  <c r="AV695" i="3" s="1"/>
  <c r="AV694" i="3" s="1"/>
  <c r="AV693" i="3" s="1"/>
  <c r="AV692" i="3" s="1"/>
  <c r="AV691" i="3" s="1"/>
  <c r="AV690" i="3" s="1"/>
  <c r="AV689" i="3" s="1"/>
  <c r="AV688" i="3" s="1"/>
  <c r="AV687" i="3" s="1"/>
  <c r="AV686" i="3" s="1"/>
  <c r="AV685" i="3" s="1"/>
  <c r="AV684" i="3" s="1"/>
  <c r="AV683" i="3" s="1"/>
  <c r="AV682" i="3" s="1"/>
  <c r="AV681" i="3" s="1"/>
  <c r="AV680" i="3" s="1"/>
  <c r="AV679" i="3" s="1"/>
  <c r="AV678" i="3" s="1"/>
  <c r="AV677" i="3" s="1"/>
  <c r="AV676" i="3" s="1"/>
  <c r="AV675" i="3" s="1"/>
  <c r="AV674" i="3" s="1"/>
  <c r="AV673" i="3" s="1"/>
  <c r="AV672" i="3" s="1"/>
  <c r="AV671" i="3" s="1"/>
  <c r="AV670" i="3" s="1"/>
  <c r="AV669" i="3" s="1"/>
  <c r="AV668" i="3" s="1"/>
  <c r="AV667" i="3" s="1"/>
  <c r="AV666" i="3" s="1"/>
  <c r="AV665" i="3" s="1"/>
  <c r="AV664" i="3" s="1"/>
  <c r="AV663" i="3" s="1"/>
  <c r="AV662" i="3" s="1"/>
  <c r="AV661" i="3" s="1"/>
  <c r="AV660" i="3" s="1"/>
  <c r="AV659" i="3" s="1"/>
  <c r="AV658" i="3" s="1"/>
  <c r="AV657" i="3" s="1"/>
  <c r="AV656" i="3" s="1"/>
  <c r="AV655" i="3" s="1"/>
  <c r="AV654" i="3" s="1"/>
  <c r="AV653" i="3" s="1"/>
  <c r="AV652" i="3" s="1"/>
  <c r="AV651" i="3" s="1"/>
  <c r="AV650" i="3" s="1"/>
  <c r="AV649" i="3" s="1"/>
  <c r="AV648" i="3" s="1"/>
  <c r="AV647" i="3" s="1"/>
  <c r="AV646" i="3" s="1"/>
  <c r="AV645" i="3" s="1"/>
  <c r="AV644" i="3" s="1"/>
  <c r="AV643" i="3" s="1"/>
  <c r="AV642" i="3" s="1"/>
  <c r="AV641" i="3" s="1"/>
  <c r="AV640" i="3" s="1"/>
  <c r="AV639" i="3" s="1"/>
  <c r="AV638" i="3" s="1"/>
  <c r="AV637" i="3" s="1"/>
  <c r="AV636" i="3" s="1"/>
  <c r="AV635" i="3" s="1"/>
  <c r="AV634" i="3" s="1"/>
  <c r="AV633" i="3" s="1"/>
  <c r="AV632" i="3" s="1"/>
  <c r="AV631" i="3" s="1"/>
  <c r="AV630" i="3" s="1"/>
  <c r="AV629" i="3" s="1"/>
  <c r="AV628" i="3" s="1"/>
  <c r="AV627" i="3" s="1"/>
  <c r="AV626" i="3" s="1"/>
  <c r="AV625" i="3" s="1"/>
  <c r="AV624" i="3" s="1"/>
  <c r="AV623" i="3" s="1"/>
  <c r="AV622" i="3" s="1"/>
  <c r="AV621" i="3" s="1"/>
  <c r="AV620" i="3" s="1"/>
  <c r="AV619" i="3" s="1"/>
  <c r="AV618" i="3" s="1"/>
  <c r="AV617" i="3" s="1"/>
  <c r="AV616" i="3" s="1"/>
  <c r="AV615" i="3" s="1"/>
  <c r="AV614" i="3" s="1"/>
  <c r="AV613" i="3" s="1"/>
  <c r="AV612" i="3" s="1"/>
  <c r="AV611" i="3" s="1"/>
  <c r="AV610" i="3" s="1"/>
  <c r="AV609" i="3" s="1"/>
  <c r="AV608" i="3" s="1"/>
  <c r="AV607" i="3" s="1"/>
  <c r="AV606" i="3" s="1"/>
  <c r="AV605" i="3" s="1"/>
  <c r="AV604" i="3" s="1"/>
  <c r="AV603" i="3" s="1"/>
  <c r="AV602" i="3" s="1"/>
  <c r="AV601" i="3" s="1"/>
  <c r="AV600" i="3" s="1"/>
  <c r="AV599" i="3" s="1"/>
  <c r="AV598" i="3" s="1"/>
  <c r="AV597" i="3" s="1"/>
  <c r="AV596" i="3" s="1"/>
  <c r="AV595" i="3" s="1"/>
  <c r="AV594" i="3" s="1"/>
  <c r="AV593" i="3" s="1"/>
  <c r="AV592" i="3" s="1"/>
  <c r="AV591" i="3" s="1"/>
  <c r="AV590" i="3" s="1"/>
  <c r="AV589" i="3" s="1"/>
  <c r="AV588" i="3" s="1"/>
  <c r="AV587" i="3" s="1"/>
  <c r="AV586" i="3" s="1"/>
  <c r="AV585" i="3" s="1"/>
  <c r="AV584" i="3" s="1"/>
  <c r="AV583" i="3" s="1"/>
  <c r="AV582" i="3" s="1"/>
  <c r="AV581" i="3" s="1"/>
  <c r="AV580" i="3" s="1"/>
  <c r="AV579" i="3" s="1"/>
  <c r="AV578" i="3" s="1"/>
  <c r="AV577" i="3" s="1"/>
  <c r="AV576" i="3" s="1"/>
  <c r="AV575" i="3" s="1"/>
  <c r="AV574" i="3" s="1"/>
  <c r="AV573" i="3" s="1"/>
  <c r="AV572" i="3" s="1"/>
  <c r="AV571" i="3" s="1"/>
  <c r="AV570" i="3" s="1"/>
  <c r="AV569" i="3" s="1"/>
  <c r="AV568" i="3" s="1"/>
  <c r="AV567" i="3" s="1"/>
  <c r="AV566" i="3" s="1"/>
  <c r="AV565" i="3" s="1"/>
  <c r="AV564" i="3" s="1"/>
  <c r="AV563" i="3" s="1"/>
  <c r="AV562" i="3" s="1"/>
  <c r="AV561" i="3" s="1"/>
  <c r="AV560" i="3" s="1"/>
  <c r="AV559" i="3" s="1"/>
  <c r="AV558" i="3" s="1"/>
  <c r="AV557" i="3" s="1"/>
  <c r="AV556" i="3" s="1"/>
  <c r="AV555" i="3" s="1"/>
  <c r="AV554" i="3" s="1"/>
  <c r="AV553" i="3" s="1"/>
  <c r="AV552" i="3" s="1"/>
  <c r="AV551" i="3" s="1"/>
  <c r="AV550" i="3" s="1"/>
  <c r="AV549" i="3" s="1"/>
  <c r="AV548" i="3" s="1"/>
  <c r="AV547" i="3" s="1"/>
  <c r="AV546" i="3" s="1"/>
  <c r="AV545" i="3" s="1"/>
  <c r="AV544" i="3" s="1"/>
  <c r="AV543" i="3" s="1"/>
  <c r="AV542" i="3" s="1"/>
  <c r="AV541" i="3" s="1"/>
  <c r="AV540" i="3" s="1"/>
  <c r="AV539" i="3" s="1"/>
  <c r="AV538" i="3" s="1"/>
  <c r="AV537" i="3" s="1"/>
  <c r="AV536" i="3" s="1"/>
  <c r="AV535" i="3" s="1"/>
  <c r="AV534" i="3" s="1"/>
  <c r="AV533" i="3" s="1"/>
  <c r="AV532" i="3" s="1"/>
  <c r="AV531" i="3" s="1"/>
  <c r="AV530" i="3" s="1"/>
  <c r="AV529" i="3" s="1"/>
  <c r="AV528" i="3" s="1"/>
  <c r="AV527" i="3" s="1"/>
  <c r="AV526" i="3" s="1"/>
  <c r="AV525" i="3" s="1"/>
  <c r="AV524" i="3" s="1"/>
  <c r="AV523" i="3" s="1"/>
  <c r="AV522" i="3" s="1"/>
  <c r="AV521" i="3" s="1"/>
  <c r="AV520" i="3" s="1"/>
  <c r="AV519" i="3" s="1"/>
  <c r="AV518" i="3" s="1"/>
  <c r="AV517" i="3" s="1"/>
  <c r="AV516" i="3" s="1"/>
  <c r="AV515" i="3" s="1"/>
  <c r="AV514" i="3" s="1"/>
  <c r="AV513" i="3" s="1"/>
  <c r="AV512" i="3" s="1"/>
  <c r="AV511" i="3" s="1"/>
  <c r="AV510" i="3" s="1"/>
  <c r="AV509" i="3" s="1"/>
  <c r="AV508" i="3" s="1"/>
  <c r="AV507" i="3" s="1"/>
  <c r="AV506" i="3" s="1"/>
  <c r="AV505" i="3" s="1"/>
  <c r="AV504" i="3" s="1"/>
  <c r="AV503" i="3" s="1"/>
  <c r="AV502" i="3" s="1"/>
  <c r="AV501" i="3" s="1"/>
  <c r="AV500" i="3" s="1"/>
  <c r="AV499" i="3" s="1"/>
  <c r="AV498" i="3" s="1"/>
  <c r="AV497" i="3" s="1"/>
  <c r="AV496" i="3" s="1"/>
  <c r="AV495" i="3" s="1"/>
  <c r="AV494" i="3" s="1"/>
  <c r="AV493" i="3" s="1"/>
  <c r="AV492" i="3" s="1"/>
  <c r="AV491" i="3" s="1"/>
  <c r="AV490" i="3" s="1"/>
  <c r="AV489" i="3" s="1"/>
  <c r="AV488" i="3" s="1"/>
  <c r="AV487" i="3" s="1"/>
  <c r="AV486" i="3" s="1"/>
  <c r="AV485" i="3" s="1"/>
  <c r="AV484" i="3" s="1"/>
  <c r="AV483" i="3" s="1"/>
  <c r="AV482" i="3" s="1"/>
  <c r="AV481" i="3" s="1"/>
  <c r="AV480" i="3" s="1"/>
  <c r="AV479" i="3" s="1"/>
  <c r="AV478" i="3" s="1"/>
  <c r="AV477" i="3" s="1"/>
  <c r="AV476" i="3" s="1"/>
  <c r="AV475" i="3" s="1"/>
  <c r="AV474" i="3" s="1"/>
  <c r="AV473" i="3" s="1"/>
  <c r="AV472" i="3" s="1"/>
  <c r="AV471" i="3" s="1"/>
  <c r="AV470" i="3" s="1"/>
  <c r="AV469" i="3" s="1"/>
  <c r="AV468" i="3" s="1"/>
  <c r="AV467" i="3" s="1"/>
  <c r="AV466" i="3" s="1"/>
  <c r="AV465" i="3" s="1"/>
  <c r="AV464" i="3" s="1"/>
  <c r="AV463" i="3" s="1"/>
  <c r="AV462" i="3" s="1"/>
  <c r="AV461" i="3" s="1"/>
  <c r="AV460" i="3" s="1"/>
  <c r="AV459" i="3" s="1"/>
  <c r="AV458" i="3" s="1"/>
  <c r="AV457" i="3" s="1"/>
  <c r="AV456" i="3" s="1"/>
  <c r="AV455" i="3" s="1"/>
  <c r="AV454" i="3" s="1"/>
  <c r="AV453" i="3" s="1"/>
  <c r="AV452" i="3" s="1"/>
  <c r="AV451" i="3" s="1"/>
  <c r="AV450" i="3" s="1"/>
  <c r="AV449" i="3" s="1"/>
  <c r="AV448" i="3" s="1"/>
  <c r="AV447" i="3" s="1"/>
  <c r="AV446" i="3" s="1"/>
  <c r="AV445" i="3" s="1"/>
  <c r="AV444" i="3" s="1"/>
  <c r="AV443" i="3" s="1"/>
  <c r="AV442" i="3" s="1"/>
  <c r="AV441" i="3" s="1"/>
  <c r="AV440" i="3" s="1"/>
  <c r="AV439" i="3" s="1"/>
  <c r="AV438" i="3" s="1"/>
  <c r="AV437" i="3" s="1"/>
  <c r="AV436" i="3" s="1"/>
  <c r="AV435" i="3" s="1"/>
  <c r="AV434" i="3" s="1"/>
  <c r="AV433" i="3" s="1"/>
  <c r="AV432" i="3" s="1"/>
  <c r="AV431" i="3" s="1"/>
  <c r="AV430" i="3" s="1"/>
  <c r="AV429" i="3" s="1"/>
  <c r="AV428" i="3" s="1"/>
  <c r="AV427" i="3" s="1"/>
  <c r="AV426" i="3" s="1"/>
  <c r="AV425" i="3" s="1"/>
  <c r="AV424" i="3" s="1"/>
  <c r="AV423" i="3" s="1"/>
  <c r="AV422" i="3" s="1"/>
  <c r="AV421" i="3" s="1"/>
  <c r="AV420" i="3" s="1"/>
  <c r="AV419" i="3" s="1"/>
  <c r="AV418" i="3" s="1"/>
  <c r="AV417" i="3" s="1"/>
  <c r="AV416" i="3" s="1"/>
  <c r="AV415" i="3" s="1"/>
  <c r="AV414" i="3" s="1"/>
  <c r="AV413" i="3" s="1"/>
  <c r="AV412" i="3" s="1"/>
  <c r="AV411" i="3" s="1"/>
  <c r="AV410" i="3" s="1"/>
  <c r="AV409" i="3" s="1"/>
  <c r="AV408" i="3" s="1"/>
  <c r="AV407" i="3" s="1"/>
  <c r="AV406" i="3" s="1"/>
  <c r="AV405" i="3" s="1"/>
  <c r="AV404" i="3" s="1"/>
  <c r="AV403" i="3" s="1"/>
  <c r="AV402" i="3" s="1"/>
  <c r="AV401" i="3" s="1"/>
  <c r="AV400" i="3" s="1"/>
  <c r="AV399" i="3" s="1"/>
  <c r="AV398" i="3" s="1"/>
  <c r="AV397" i="3" s="1"/>
  <c r="AV396" i="3" s="1"/>
  <c r="AV395" i="3" s="1"/>
  <c r="AV394" i="3" s="1"/>
  <c r="AV393" i="3" s="1"/>
  <c r="AV392" i="3" s="1"/>
  <c r="AV391" i="3" s="1"/>
  <c r="AV390" i="3" s="1"/>
  <c r="AV389" i="3" s="1"/>
  <c r="AV388" i="3" s="1"/>
  <c r="AV387" i="3" s="1"/>
  <c r="AV386" i="3" s="1"/>
  <c r="AV385" i="3" s="1"/>
  <c r="AV384" i="3" s="1"/>
  <c r="AV383" i="3" s="1"/>
  <c r="AV382" i="3" s="1"/>
  <c r="AV381" i="3" s="1"/>
  <c r="AV380" i="3" s="1"/>
  <c r="AV379" i="3" s="1"/>
  <c r="AV378" i="3" s="1"/>
  <c r="AV377" i="3" s="1"/>
  <c r="AV376" i="3" s="1"/>
  <c r="AV375" i="3" s="1"/>
  <c r="AV374" i="3" s="1"/>
  <c r="AV373" i="3" s="1"/>
  <c r="AV372" i="3" s="1"/>
  <c r="AV371" i="3" s="1"/>
  <c r="AV370" i="3" s="1"/>
  <c r="AV369" i="3" s="1"/>
  <c r="AV368" i="3" s="1"/>
  <c r="AV367" i="3" s="1"/>
  <c r="AV366" i="3" s="1"/>
  <c r="AV365" i="3" s="1"/>
  <c r="AV364" i="3" s="1"/>
  <c r="AV363" i="3" s="1"/>
  <c r="AV362" i="3" s="1"/>
  <c r="AV361" i="3" s="1"/>
  <c r="AV360" i="3" s="1"/>
  <c r="AV359" i="3" s="1"/>
  <c r="AV358" i="3" s="1"/>
  <c r="AV357" i="3" s="1"/>
  <c r="AV356" i="3" s="1"/>
  <c r="AV355" i="3" s="1"/>
  <c r="AV354" i="3" s="1"/>
  <c r="AV353" i="3" s="1"/>
  <c r="AV352" i="3" s="1"/>
  <c r="AV351" i="3" s="1"/>
  <c r="AV350" i="3" s="1"/>
  <c r="AV349" i="3" s="1"/>
  <c r="AV348" i="3" s="1"/>
  <c r="AV347" i="3" s="1"/>
  <c r="AV346" i="3" s="1"/>
  <c r="AV345" i="3" s="1"/>
  <c r="AV344" i="3" s="1"/>
  <c r="AV343" i="3" s="1"/>
  <c r="AV342" i="3" s="1"/>
  <c r="AV341" i="3" s="1"/>
  <c r="AV340" i="3" s="1"/>
  <c r="AV339" i="3" s="1"/>
  <c r="AV338" i="3" s="1"/>
  <c r="AV337" i="3" s="1"/>
  <c r="AV336" i="3" s="1"/>
  <c r="AV335" i="3" s="1"/>
  <c r="AV334" i="3" s="1"/>
  <c r="AV333" i="3" s="1"/>
  <c r="AV332" i="3" s="1"/>
  <c r="AV331" i="3" s="1"/>
  <c r="AV330" i="3" s="1"/>
  <c r="AV329" i="3" s="1"/>
  <c r="AV328" i="3" s="1"/>
  <c r="AV327" i="3" s="1"/>
  <c r="AV326" i="3" s="1"/>
  <c r="AV325" i="3" s="1"/>
  <c r="AV324" i="3" s="1"/>
  <c r="AV323" i="3" s="1"/>
  <c r="AV322" i="3" s="1"/>
  <c r="AV321" i="3" s="1"/>
  <c r="AV320" i="3" s="1"/>
  <c r="AV319" i="3" s="1"/>
  <c r="AV318" i="3" s="1"/>
  <c r="AV317" i="3" s="1"/>
  <c r="AV316" i="3" s="1"/>
  <c r="AV315" i="3" s="1"/>
  <c r="AV314" i="3" s="1"/>
  <c r="AV313" i="3" s="1"/>
  <c r="AV312" i="3" s="1"/>
  <c r="AV311" i="3" s="1"/>
  <c r="AV310" i="3" s="1"/>
  <c r="AV309" i="3" s="1"/>
  <c r="AV308" i="3" s="1"/>
  <c r="AV307" i="3" s="1"/>
  <c r="AV306" i="3" s="1"/>
  <c r="AV305" i="3" s="1"/>
  <c r="AV304" i="3" s="1"/>
  <c r="AV303" i="3" s="1"/>
  <c r="AV302" i="3" s="1"/>
  <c r="AV301" i="3" s="1"/>
  <c r="AV300" i="3" s="1"/>
  <c r="AV299" i="3" s="1"/>
  <c r="AV298" i="3" s="1"/>
  <c r="AV297" i="3" s="1"/>
  <c r="AV296" i="3" s="1"/>
  <c r="AV295" i="3" s="1"/>
  <c r="AV294" i="3" s="1"/>
  <c r="AV293" i="3" s="1"/>
  <c r="AV292" i="3" s="1"/>
  <c r="AV291" i="3" s="1"/>
  <c r="AV290" i="3" s="1"/>
  <c r="AV289" i="3" s="1"/>
  <c r="AV288" i="3" s="1"/>
  <c r="AV287" i="3" s="1"/>
  <c r="AV286" i="3" s="1"/>
  <c r="AV285" i="3" s="1"/>
  <c r="AV284" i="3" s="1"/>
  <c r="AV283" i="3" s="1"/>
  <c r="AV282" i="3" s="1"/>
  <c r="AV281" i="3" s="1"/>
  <c r="AV280" i="3" s="1"/>
  <c r="AV279" i="3" s="1"/>
  <c r="AV278" i="3" s="1"/>
  <c r="AV277" i="3" s="1"/>
  <c r="AV276" i="3" s="1"/>
  <c r="AV275" i="3" s="1"/>
  <c r="AV274" i="3" s="1"/>
  <c r="AV273" i="3" s="1"/>
  <c r="AV272" i="3" s="1"/>
  <c r="AV271" i="3" s="1"/>
  <c r="AV270" i="3" s="1"/>
  <c r="AV269" i="3" s="1"/>
  <c r="AV268" i="3" s="1"/>
  <c r="AV267" i="3" s="1"/>
  <c r="AV266" i="3" s="1"/>
  <c r="AV265" i="3" s="1"/>
  <c r="AV264" i="3" s="1"/>
  <c r="AV263" i="3" s="1"/>
  <c r="AV262" i="3" s="1"/>
  <c r="AV261" i="3" s="1"/>
  <c r="AV260" i="3" s="1"/>
  <c r="AV259" i="3" s="1"/>
  <c r="AV258" i="3" s="1"/>
  <c r="AV257" i="3" s="1"/>
  <c r="AV256" i="3" s="1"/>
  <c r="AV255" i="3" s="1"/>
  <c r="AV254" i="3" s="1"/>
  <c r="AV253" i="3" s="1"/>
  <c r="AV252" i="3" s="1"/>
  <c r="AV251" i="3" s="1"/>
  <c r="AV250" i="3" s="1"/>
  <c r="AV249" i="3" s="1"/>
  <c r="AV248" i="3" s="1"/>
  <c r="AV247" i="3" s="1"/>
  <c r="AV246" i="3" s="1"/>
  <c r="AV245" i="3" s="1"/>
  <c r="AV244" i="3" s="1"/>
  <c r="AV243" i="3" s="1"/>
  <c r="AV242" i="3" s="1"/>
  <c r="AV241" i="3" s="1"/>
  <c r="AV240" i="3" s="1"/>
  <c r="AV239" i="3" s="1"/>
  <c r="AV238" i="3" s="1"/>
  <c r="AV237" i="3" s="1"/>
  <c r="AV236" i="3" s="1"/>
  <c r="AV235" i="3" s="1"/>
  <c r="AV234" i="3" s="1"/>
  <c r="AV233" i="3" s="1"/>
  <c r="AV232" i="3" s="1"/>
  <c r="AV231" i="3" s="1"/>
  <c r="AV230" i="3" s="1"/>
  <c r="AV229" i="3" s="1"/>
  <c r="AV228" i="3" s="1"/>
  <c r="AV227" i="3" s="1"/>
  <c r="AV226" i="3" s="1"/>
  <c r="AV225" i="3" s="1"/>
  <c r="AV224" i="3" s="1"/>
  <c r="AV223" i="3" s="1"/>
  <c r="AV222" i="3" s="1"/>
  <c r="AV221" i="3" s="1"/>
  <c r="AV220" i="3" s="1"/>
  <c r="AV219" i="3" s="1"/>
  <c r="AV218" i="3" s="1"/>
  <c r="AV217" i="3" s="1"/>
  <c r="AV216" i="3" s="1"/>
  <c r="AV215" i="3" s="1"/>
  <c r="AV214" i="3" s="1"/>
  <c r="AV213" i="3" s="1"/>
  <c r="AV212" i="3" s="1"/>
  <c r="AV211" i="3" s="1"/>
  <c r="AV210" i="3" s="1"/>
  <c r="AV209" i="3" s="1"/>
  <c r="AV208" i="3" s="1"/>
  <c r="AV207" i="3" s="1"/>
  <c r="AV206" i="3" s="1"/>
  <c r="AV205" i="3" s="1"/>
  <c r="AV204" i="3" s="1"/>
  <c r="AV203" i="3" s="1"/>
  <c r="AV202" i="3" s="1"/>
  <c r="AV201" i="3" s="1"/>
  <c r="AV200" i="3" s="1"/>
  <c r="AV199" i="3" s="1"/>
  <c r="AV198" i="3" s="1"/>
  <c r="AV197" i="3" s="1"/>
  <c r="AV196" i="3" s="1"/>
  <c r="AV195" i="3" s="1"/>
  <c r="AV194" i="3" s="1"/>
  <c r="AV193" i="3" s="1"/>
  <c r="AV192" i="3" s="1"/>
  <c r="AV191" i="3" s="1"/>
  <c r="AV190" i="3" s="1"/>
  <c r="AV189" i="3" s="1"/>
  <c r="AV188" i="3" s="1"/>
  <c r="AV187" i="3" s="1"/>
  <c r="AV186" i="3" s="1"/>
  <c r="AV185" i="3" s="1"/>
  <c r="AV184" i="3" s="1"/>
  <c r="AV183" i="3" s="1"/>
  <c r="AV182" i="3" s="1"/>
  <c r="AV181" i="3" s="1"/>
  <c r="AV180" i="3" s="1"/>
  <c r="AV179" i="3" s="1"/>
  <c r="AV178" i="3" s="1"/>
  <c r="AV177" i="3" s="1"/>
  <c r="AV176" i="3" s="1"/>
  <c r="AV175" i="3" s="1"/>
  <c r="AV174" i="3" s="1"/>
  <c r="AV173" i="3" s="1"/>
  <c r="AV172" i="3" s="1"/>
  <c r="AV171" i="3" s="1"/>
  <c r="AV170" i="3" s="1"/>
  <c r="AV169" i="3" s="1"/>
  <c r="AV168" i="3" s="1"/>
  <c r="AV167" i="3" s="1"/>
  <c r="AV166" i="3" s="1"/>
  <c r="AV165" i="3" s="1"/>
  <c r="AV164" i="3" s="1"/>
  <c r="AV163" i="3" s="1"/>
  <c r="AV162" i="3" s="1"/>
  <c r="AV161" i="3" s="1"/>
  <c r="AV160" i="3" s="1"/>
  <c r="AV159" i="3" s="1"/>
  <c r="AV158" i="3" s="1"/>
  <c r="AV157" i="3" s="1"/>
  <c r="AV156" i="3" s="1"/>
  <c r="AV155" i="3" s="1"/>
  <c r="AV154" i="3" s="1"/>
  <c r="AV153" i="3" s="1"/>
  <c r="AV152" i="3" s="1"/>
  <c r="AV151" i="3" s="1"/>
  <c r="AV150" i="3" s="1"/>
  <c r="AV149" i="3" s="1"/>
  <c r="AV148" i="3" s="1"/>
  <c r="AV147" i="3" s="1"/>
  <c r="AV146" i="3" s="1"/>
  <c r="AV145" i="3" s="1"/>
  <c r="AV144" i="3" s="1"/>
  <c r="AV143" i="3" s="1"/>
  <c r="AV142" i="3" s="1"/>
  <c r="AV141" i="3" s="1"/>
  <c r="AV140" i="3" s="1"/>
  <c r="AV139" i="3" s="1"/>
  <c r="AV138" i="3" s="1"/>
  <c r="AV137" i="3" s="1"/>
  <c r="AV136" i="3" s="1"/>
  <c r="AV135" i="3" s="1"/>
  <c r="AV134" i="3" s="1"/>
  <c r="AV133" i="3" s="1"/>
  <c r="AV132" i="3" s="1"/>
  <c r="AV131" i="3" s="1"/>
  <c r="AV130" i="3" s="1"/>
  <c r="AV129" i="3" s="1"/>
  <c r="AV128" i="3" s="1"/>
  <c r="AV127" i="3" s="1"/>
  <c r="AV126" i="3" s="1"/>
  <c r="AV125" i="3" s="1"/>
  <c r="AV124" i="3" s="1"/>
  <c r="AV123" i="3" s="1"/>
  <c r="AV122" i="3" s="1"/>
  <c r="AV121" i="3" s="1"/>
  <c r="AV120" i="3" s="1"/>
  <c r="AV119" i="3" s="1"/>
  <c r="AV118" i="3" s="1"/>
  <c r="AV117" i="3" s="1"/>
  <c r="AV116" i="3" s="1"/>
  <c r="AV115" i="3" s="1"/>
  <c r="AV114" i="3" s="1"/>
  <c r="AV113" i="3" s="1"/>
  <c r="AV112" i="3" s="1"/>
  <c r="AV111" i="3" s="1"/>
  <c r="AV110" i="3" s="1"/>
  <c r="AV109" i="3" s="1"/>
  <c r="AV108" i="3" s="1"/>
  <c r="AV107" i="3" s="1"/>
  <c r="AV106" i="3" s="1"/>
  <c r="AV105" i="3" s="1"/>
  <c r="AV104" i="3" s="1"/>
  <c r="AV103" i="3" s="1"/>
  <c r="AV102" i="3" s="1"/>
  <c r="AV101" i="3" s="1"/>
  <c r="AV100" i="3" s="1"/>
  <c r="AV99" i="3" s="1"/>
  <c r="AV98" i="3" s="1"/>
  <c r="AV97" i="3" s="1"/>
  <c r="AV96" i="3" s="1"/>
  <c r="AV95" i="3" s="1"/>
  <c r="AV94" i="3" s="1"/>
  <c r="AV93" i="3" s="1"/>
  <c r="AV92" i="3" s="1"/>
  <c r="AV91" i="3" s="1"/>
  <c r="AV90" i="3" s="1"/>
  <c r="AV89" i="3" s="1"/>
  <c r="AV88" i="3" s="1"/>
  <c r="AV87" i="3" s="1"/>
  <c r="AV86" i="3" s="1"/>
  <c r="AV85" i="3" s="1"/>
  <c r="AV84" i="3" s="1"/>
  <c r="AV83" i="3" s="1"/>
  <c r="AV82" i="3" s="1"/>
  <c r="AV81" i="3" s="1"/>
  <c r="AV80" i="3" s="1"/>
  <c r="AV79" i="3" s="1"/>
  <c r="AV78" i="3" s="1"/>
  <c r="AV77" i="3" s="1"/>
  <c r="AV76" i="3" s="1"/>
  <c r="AV75" i="3" s="1"/>
  <c r="AV74" i="3" s="1"/>
  <c r="AV73" i="3" s="1"/>
  <c r="AV72" i="3" s="1"/>
  <c r="AV71" i="3" s="1"/>
  <c r="AV70" i="3" s="1"/>
  <c r="AV69" i="3" s="1"/>
  <c r="AV68" i="3" s="1"/>
  <c r="AV67" i="3" s="1"/>
  <c r="AV66" i="3" s="1"/>
  <c r="AV65" i="3" s="1"/>
  <c r="AV64" i="3" s="1"/>
  <c r="AV63" i="3" s="1"/>
  <c r="AV62" i="3" s="1"/>
  <c r="AV61" i="3" s="1"/>
  <c r="AV60" i="3" s="1"/>
  <c r="AV59" i="3" s="1"/>
  <c r="AV58" i="3" s="1"/>
  <c r="AV57" i="3" s="1"/>
  <c r="AV56" i="3" s="1"/>
  <c r="AV55" i="3" s="1"/>
  <c r="AV54" i="3" s="1"/>
  <c r="AV53" i="3" s="1"/>
  <c r="AV52" i="3" s="1"/>
  <c r="AV51" i="3" s="1"/>
  <c r="AV50" i="3" s="1"/>
  <c r="AV49" i="3" s="1"/>
  <c r="AV48" i="3" s="1"/>
  <c r="AV47" i="3" s="1"/>
  <c r="AV46" i="3" s="1"/>
  <c r="AV45" i="3" s="1"/>
  <c r="AV44" i="3" s="1"/>
  <c r="AV43" i="3" s="1"/>
  <c r="AV42" i="3" s="1"/>
  <c r="AV41" i="3" s="1"/>
  <c r="AV40" i="3" s="1"/>
  <c r="AV39" i="3" s="1"/>
  <c r="AV38" i="3" s="1"/>
  <c r="AV37" i="3" s="1"/>
  <c r="AV36" i="3" s="1"/>
  <c r="AV35" i="3" s="1"/>
  <c r="AV34" i="3" s="1"/>
  <c r="AV33" i="3" s="1"/>
  <c r="AV32" i="3" s="1"/>
  <c r="AV31" i="3" s="1"/>
  <c r="AV30" i="3" s="1"/>
  <c r="AV29" i="3" s="1"/>
  <c r="AV28" i="3" s="1"/>
  <c r="AV27" i="3" s="1"/>
  <c r="AV26" i="3" s="1"/>
  <c r="AV25" i="3" s="1"/>
  <c r="Y37" i="3"/>
  <c r="Y71" i="3"/>
  <c r="Y109" i="3"/>
  <c r="K74" i="1" l="1"/>
  <c r="L73" i="1"/>
  <c r="Y66" i="3"/>
  <c r="Y38" i="3"/>
  <c r="Y34" i="3"/>
  <c r="Y98" i="3"/>
  <c r="Y94" i="3"/>
  <c r="Y97" i="3"/>
  <c r="Y42" i="3"/>
  <c r="Y41" i="3"/>
  <c r="AV24" i="3"/>
  <c r="AV23" i="3" s="1"/>
  <c r="AV22" i="3" s="1"/>
  <c r="AV21" i="3" s="1"/>
  <c r="AV20" i="3" s="1"/>
  <c r="AV19" i="3" s="1"/>
  <c r="AV18" i="3" s="1"/>
  <c r="Y108" i="3"/>
  <c r="Y106" i="3"/>
  <c r="Y104" i="3"/>
  <c r="Y105" i="3"/>
  <c r="Y103" i="3"/>
  <c r="K75" i="1" l="1"/>
  <c r="L74" i="1"/>
  <c r="Y3008" i="3"/>
  <c r="AV17" i="3"/>
  <c r="AV16" i="3" s="1"/>
  <c r="AV15" i="3" s="1"/>
  <c r="AV14" i="3" s="1"/>
  <c r="Y88" i="3"/>
  <c r="Y35" i="3"/>
  <c r="Y87" i="3"/>
  <c r="Y73" i="3"/>
  <c r="Y95" i="3"/>
  <c r="Y96" i="3"/>
  <c r="K76" i="1" l="1"/>
  <c r="L75" i="1"/>
  <c r="Y70" i="3"/>
  <c r="Y68" i="3"/>
  <c r="Y67" i="3"/>
  <c r="Y93" i="3"/>
  <c r="Y40" i="3"/>
  <c r="Y72" i="3"/>
  <c r="AV13" i="3"/>
  <c r="AV12" i="3" s="1"/>
  <c r="AV11" i="3" s="1"/>
  <c r="Y101" i="3"/>
  <c r="K77" i="1" l="1"/>
  <c r="L76" i="1"/>
  <c r="Y32" i="3"/>
  <c r="Y65" i="3"/>
  <c r="Y33" i="3"/>
  <c r="Y31" i="3"/>
  <c r="Y91" i="3"/>
  <c r="Y102" i="3"/>
  <c r="AV10" i="3"/>
  <c r="AV9" i="3" s="1"/>
  <c r="Y48" i="3" s="1"/>
  <c r="Y99" i="3"/>
  <c r="Y39" i="3"/>
  <c r="Y110" i="3"/>
  <c r="K78" i="1" l="1"/>
  <c r="L77" i="1"/>
  <c r="AV8" i="3"/>
  <c r="Y11" i="3" s="1"/>
  <c r="Y62" i="3"/>
  <c r="Y57" i="3"/>
  <c r="Y58" i="3"/>
  <c r="Y61" i="3"/>
  <c r="Y76" i="3"/>
  <c r="Y56" i="3"/>
  <c r="Y23" i="3"/>
  <c r="Y43" i="3"/>
  <c r="Y28" i="3"/>
  <c r="Y45" i="3"/>
  <c r="Y14" i="3"/>
  <c r="Y75" i="3"/>
  <c r="Y54" i="3"/>
  <c r="Y30" i="3"/>
  <c r="Y49" i="3"/>
  <c r="Y16" i="3"/>
  <c r="Y52" i="3"/>
  <c r="Y24" i="3"/>
  <c r="Y21" i="3"/>
  <c r="Y50" i="3"/>
  <c r="Y9" i="3"/>
  <c r="Y47" i="3"/>
  <c r="Y59" i="3"/>
  <c r="Y20" i="3"/>
  <c r="Y51" i="3"/>
  <c r="Y26" i="3"/>
  <c r="Y17" i="3"/>
  <c r="Y22" i="3"/>
  <c r="Y60" i="3"/>
  <c r="Y29" i="3"/>
  <c r="Y55" i="3"/>
  <c r="Y46" i="3"/>
  <c r="Y80" i="3"/>
  <c r="Y81" i="3"/>
  <c r="Y25" i="3"/>
  <c r="Y78" i="3"/>
  <c r="Y27" i="3"/>
  <c r="Y53" i="3"/>
  <c r="Y64" i="3"/>
  <c r="Y92" i="3"/>
  <c r="Y36" i="3"/>
  <c r="Y69" i="3"/>
  <c r="Y77" i="3"/>
  <c r="Y44" i="3"/>
  <c r="Y100" i="3"/>
  <c r="K79" i="1" l="1"/>
  <c r="L78" i="1"/>
  <c r="Y15" i="3"/>
  <c r="Y18" i="3"/>
  <c r="Y19" i="3"/>
  <c r="Y13" i="3"/>
  <c r="Y12" i="3"/>
  <c r="Y8" i="3"/>
  <c r="Y10" i="3"/>
  <c r="Y74" i="3"/>
  <c r="Y63" i="3"/>
  <c r="Y82" i="3"/>
  <c r="Y79" i="3"/>
  <c r="K80" i="1" l="1"/>
  <c r="L79" i="1"/>
  <c r="AD678" i="2"/>
  <c r="AH370" i="2"/>
  <c r="AG438" i="2"/>
  <c r="AG597" i="2"/>
  <c r="AD467" i="2"/>
  <c r="AC22" i="2"/>
  <c r="AA114" i="2"/>
  <c r="AG22" i="2"/>
  <c r="AD909" i="2"/>
  <c r="AE54" i="2"/>
  <c r="AH743" i="2"/>
  <c r="AE563" i="2"/>
  <c r="AF82" i="2"/>
  <c r="AE870" i="2"/>
  <c r="AF889" i="2"/>
  <c r="AH252" i="2"/>
  <c r="AD384" i="2"/>
  <c r="AC8" i="2"/>
  <c r="AA55" i="2"/>
  <c r="AC314" i="2"/>
  <c r="AD337" i="2"/>
  <c r="AG258" i="2"/>
  <c r="AA335" i="2"/>
  <c r="AH123" i="2"/>
  <c r="AD777" i="2"/>
  <c r="AD161" i="2"/>
  <c r="AA967" i="2"/>
  <c r="AC270" i="2"/>
  <c r="AE267" i="2"/>
  <c r="AA50" i="2"/>
  <c r="AE16" i="2"/>
  <c r="AE710" i="2"/>
  <c r="AF12" i="2"/>
  <c r="AG20" i="2"/>
  <c r="AE502" i="2"/>
  <c r="AE11" i="2"/>
  <c r="AG991" i="2"/>
  <c r="AF635" i="2"/>
  <c r="AD73" i="2"/>
  <c r="AD310" i="2"/>
  <c r="AA468" i="2"/>
  <c r="AH518" i="2"/>
  <c r="AD635" i="2"/>
  <c r="AG409" i="2"/>
  <c r="AH377" i="2"/>
  <c r="AG311" i="2"/>
  <c r="AE12" i="2"/>
  <c r="AG751" i="2"/>
  <c r="AA13" i="2"/>
  <c r="AA476" i="2"/>
  <c r="AE674" i="2"/>
  <c r="AF89" i="2"/>
  <c r="AH162" i="2"/>
  <c r="AE135" i="2"/>
  <c r="AF324" i="2"/>
  <c r="AG358" i="2"/>
  <c r="AF974" i="2"/>
  <c r="AA247" i="2"/>
  <c r="AA714" i="2"/>
  <c r="AF499" i="2"/>
  <c r="AH18" i="2"/>
  <c r="AG276" i="2"/>
  <c r="AD471" i="2"/>
  <c r="AD978" i="2"/>
  <c r="AH185" i="2"/>
  <c r="AC122" i="2"/>
  <c r="AD428" i="2"/>
  <c r="AF38" i="2"/>
  <c r="AC893" i="2"/>
  <c r="AG372" i="2"/>
  <c r="AC554" i="2"/>
  <c r="AG14" i="2"/>
  <c r="AA737" i="2"/>
  <c r="AF386" i="2"/>
  <c r="AE103" i="2"/>
  <c r="AG707" i="2"/>
  <c r="AF620" i="2"/>
  <c r="AD71" i="2"/>
  <c r="AC196" i="2"/>
  <c r="AC300" i="2"/>
  <c r="AD853" i="2"/>
  <c r="AF46" i="2"/>
  <c r="AF267" i="2"/>
  <c r="AD166" i="2"/>
  <c r="AA835" i="2"/>
  <c r="AA15" i="2"/>
  <c r="AA928" i="2"/>
  <c r="AE608" i="2"/>
  <c r="AD130" i="2"/>
  <c r="AH546" i="2"/>
  <c r="AC993" i="2"/>
  <c r="AC150" i="2"/>
  <c r="AC944" i="2"/>
  <c r="AE18" i="2"/>
  <c r="AH13" i="2"/>
  <c r="AH206" i="2"/>
  <c r="AD8" i="2"/>
  <c r="AH166" i="2"/>
  <c r="AH560" i="2"/>
  <c r="AE538" i="2"/>
  <c r="AC163" i="2"/>
  <c r="AA664" i="2"/>
  <c r="AE795" i="2"/>
  <c r="AH721" i="2"/>
  <c r="AF235" i="2"/>
  <c r="AF205" i="2"/>
  <c r="AE181" i="2"/>
  <c r="AG406" i="2"/>
  <c r="AH648" i="2"/>
  <c r="AD919" i="2"/>
  <c r="AE233" i="2"/>
  <c r="AH562" i="2"/>
  <c r="AE982" i="2"/>
  <c r="AC37" i="2"/>
  <c r="AE729" i="2"/>
  <c r="AC356" i="2"/>
  <c r="AH244" i="2"/>
  <c r="AA580" i="2"/>
  <c r="AE204" i="2"/>
  <c r="AG366" i="2"/>
  <c r="AG596" i="2"/>
  <c r="AF214" i="2"/>
  <c r="AA690" i="2"/>
  <c r="AA238" i="2"/>
  <c r="AF440" i="2"/>
  <c r="AE986" i="2"/>
  <c r="AH619" i="2"/>
  <c r="AC482" i="2"/>
  <c r="AG853" i="2"/>
  <c r="AH466" i="2"/>
  <c r="AA701" i="2"/>
  <c r="AD303" i="2"/>
  <c r="AC1002" i="2"/>
  <c r="AH711" i="2"/>
  <c r="AF713" i="2"/>
  <c r="AA579" i="2"/>
  <c r="AA546" i="2"/>
  <c r="AE636" i="2"/>
  <c r="AF867" i="2"/>
  <c r="AE308" i="2"/>
  <c r="AC419" i="2"/>
  <c r="AG539" i="2"/>
  <c r="AE19" i="2"/>
  <c r="AH16" i="2"/>
  <c r="AF21" i="2"/>
  <c r="AG735" i="2"/>
  <c r="AD509" i="2"/>
  <c r="AH460" i="2"/>
  <c r="AE913" i="2"/>
  <c r="AD529" i="2"/>
  <c r="AA352" i="2"/>
  <c r="AE234" i="2"/>
  <c r="AH29" i="2"/>
  <c r="AC82" i="2"/>
  <c r="AD385" i="2"/>
  <c r="AA441" i="2"/>
  <c r="AC21" i="2"/>
  <c r="AA743" i="2"/>
  <c r="AH408" i="2"/>
  <c r="AH221" i="2"/>
  <c r="AA368" i="2"/>
  <c r="AF244" i="2"/>
  <c r="AA212" i="2"/>
  <c r="AD96" i="2"/>
  <c r="AF844" i="2"/>
  <c r="AA604" i="2"/>
  <c r="AD357" i="2"/>
  <c r="AF894" i="2"/>
  <c r="AE816" i="2"/>
  <c r="AA848" i="2"/>
  <c r="AD639" i="2"/>
  <c r="AC759" i="2"/>
  <c r="AH594" i="2"/>
  <c r="AG323" i="2"/>
  <c r="AD163" i="2"/>
  <c r="AA255" i="2"/>
  <c r="AA453" i="2"/>
  <c r="AH868" i="2"/>
  <c r="AF54" i="2"/>
  <c r="AE819" i="2"/>
  <c r="AE48" i="2"/>
  <c r="AG786" i="2"/>
  <c r="AG726" i="2"/>
  <c r="AC973" i="2"/>
  <c r="AF954" i="2"/>
  <c r="AE258" i="2"/>
  <c r="AE339" i="2"/>
  <c r="AG969" i="2"/>
  <c r="AD482" i="2"/>
  <c r="AF121" i="2"/>
  <c r="AC460" i="2"/>
  <c r="AA773" i="2"/>
  <c r="AH19" i="2"/>
  <c r="AA21" i="2"/>
  <c r="AC16" i="2"/>
  <c r="AM22" i="2"/>
  <c r="AF407" i="2"/>
  <c r="AF11" i="2"/>
  <c r="AH977" i="2"/>
  <c r="AE20" i="2"/>
  <c r="AE21" i="2"/>
  <c r="AG21" i="2"/>
  <c r="AH8" i="2"/>
  <c r="AD348" i="2"/>
  <c r="AA143" i="2"/>
  <c r="AC9" i="2"/>
  <c r="AE764" i="2"/>
  <c r="AG15" i="2"/>
  <c r="AC15" i="2"/>
  <c r="AD721" i="2"/>
  <c r="AC13" i="2"/>
  <c r="AC11" i="2"/>
  <c r="AD843" i="2"/>
  <c r="AG13" i="2"/>
  <c r="AD12" i="2"/>
  <c r="AH344" i="2"/>
  <c r="AE650" i="2"/>
  <c r="AE44" i="2"/>
  <c r="AA46" i="2"/>
  <c r="AA720" i="2"/>
  <c r="AH915" i="2"/>
  <c r="AC622" i="2"/>
  <c r="AG18" i="2"/>
  <c r="AF716" i="2"/>
  <c r="AE17" i="2"/>
  <c r="AA10" i="2"/>
  <c r="AD13" i="2"/>
  <c r="AC14" i="2"/>
  <c r="AF18" i="2"/>
  <c r="AA595" i="2"/>
  <c r="AG11" i="2"/>
  <c r="AA550" i="2"/>
  <c r="AH12" i="2"/>
  <c r="AA12" i="2"/>
  <c r="AA17" i="2"/>
  <c r="AF17" i="2"/>
  <c r="AE8" i="2"/>
  <c r="AD14" i="2"/>
  <c r="AH423" i="2"/>
  <c r="AC331" i="2"/>
  <c r="AH951" i="2"/>
  <c r="AD326" i="2"/>
  <c r="AD111" i="2"/>
  <c r="AD373" i="2"/>
  <c r="AD353" i="2"/>
  <c r="AH793" i="2"/>
  <c r="AE210" i="2"/>
  <c r="AE176" i="2"/>
  <c r="AD286" i="2"/>
  <c r="AF802" i="2"/>
  <c r="AF995" i="2"/>
  <c r="AA196" i="2"/>
  <c r="AA754" i="2"/>
  <c r="AD660" i="2"/>
  <c r="AG54" i="2"/>
  <c r="AA225" i="2"/>
  <c r="AE984" i="2"/>
  <c r="AG666" i="2"/>
  <c r="AA545" i="2"/>
  <c r="AC792" i="2"/>
  <c r="AE549" i="2"/>
  <c r="AF934" i="2"/>
  <c r="AH913" i="2"/>
  <c r="AA882" i="2"/>
  <c r="AE347" i="2"/>
  <c r="AA338" i="2"/>
  <c r="AA317" i="2"/>
  <c r="AA767" i="2"/>
  <c r="AH455" i="2"/>
  <c r="AE302" i="2"/>
  <c r="AC449" i="2"/>
  <c r="AC468" i="2"/>
  <c r="AA792" i="2"/>
  <c r="AC883" i="2"/>
  <c r="AE609" i="2"/>
  <c r="AE883" i="2"/>
  <c r="AC257" i="2"/>
  <c r="AG453" i="2"/>
  <c r="AA366" i="2"/>
  <c r="AD944" i="2"/>
  <c r="AG262" i="2"/>
  <c r="AH900" i="2"/>
  <c r="AF625" i="2"/>
  <c r="AH95" i="2"/>
  <c r="AD898" i="2"/>
  <c r="AD617" i="2"/>
  <c r="AE770" i="2"/>
  <c r="AH933" i="2"/>
  <c r="AH934" i="2"/>
  <c r="AC454" i="2"/>
  <c r="AH214" i="2"/>
  <c r="AC902" i="2"/>
  <c r="AF835" i="2"/>
  <c r="AC963" i="2"/>
  <c r="AG901" i="2"/>
  <c r="AA608" i="2"/>
  <c r="AD690" i="2"/>
  <c r="AE514" i="2"/>
  <c r="AC322" i="2"/>
  <c r="AC819" i="2"/>
  <c r="AG364" i="2"/>
  <c r="AF482" i="2"/>
  <c r="AF980" i="2"/>
  <c r="AC359" i="2"/>
  <c r="AE852" i="2"/>
  <c r="AA384" i="2"/>
  <c r="AF322" i="2"/>
  <c r="AF841" i="2"/>
  <c r="AC726" i="2"/>
  <c r="AD998" i="2"/>
  <c r="AC767" i="2"/>
  <c r="AC820" i="2"/>
  <c r="AC140" i="2"/>
  <c r="AH422" i="2"/>
  <c r="AE519" i="2"/>
  <c r="AE932" i="2"/>
  <c r="AA62" i="2"/>
  <c r="AC869" i="2"/>
  <c r="AF27" i="2"/>
  <c r="AG644" i="2"/>
  <c r="AG450" i="2"/>
  <c r="AF903" i="2"/>
  <c r="AA586" i="2"/>
  <c r="AF536" i="2"/>
  <c r="AC706" i="2"/>
  <c r="AE431" i="2"/>
  <c r="AF77" i="2"/>
  <c r="AE969" i="2"/>
  <c r="AE612" i="2"/>
  <c r="AA746" i="2"/>
  <c r="AF75" i="2"/>
  <c r="AC216" i="2"/>
  <c r="AD77" i="2"/>
  <c r="AF799" i="2"/>
  <c r="AE995" i="2"/>
  <c r="AA465" i="2"/>
  <c r="AH910" i="2"/>
  <c r="AG180" i="2"/>
  <c r="AH901" i="2"/>
  <c r="AC905" i="2"/>
  <c r="AC147" i="2"/>
  <c r="AF972" i="2"/>
  <c r="AA501" i="2"/>
  <c r="AG187" i="2"/>
  <c r="AE743" i="2"/>
  <c r="AD355" i="2"/>
  <c r="AH269" i="2"/>
  <c r="AA1006" i="2"/>
  <c r="AG457" i="2"/>
  <c r="AD634" i="2"/>
  <c r="AF200" i="2"/>
  <c r="AE593" i="2"/>
  <c r="AA598" i="2"/>
  <c r="AH148" i="2"/>
  <c r="AE434" i="2"/>
  <c r="AG943" i="2"/>
  <c r="AF707" i="2"/>
  <c r="AF664" i="2"/>
  <c r="AC84" i="2"/>
  <c r="AC691" i="2"/>
  <c r="AH722" i="2"/>
  <c r="AF211" i="2"/>
  <c r="AH550" i="2"/>
  <c r="AE361" i="2"/>
  <c r="AE700" i="2"/>
  <c r="AA360" i="2"/>
  <c r="AG580" i="2"/>
  <c r="AF900" i="2"/>
  <c r="AE34" i="2"/>
  <c r="AF377" i="2"/>
  <c r="AE907" i="2"/>
  <c r="AE529" i="2"/>
  <c r="AG718" i="2"/>
  <c r="AF344" i="2"/>
  <c r="AF987" i="2"/>
  <c r="AH866" i="2"/>
  <c r="AG792" i="2"/>
  <c r="AC544" i="2"/>
  <c r="AE508" i="2"/>
  <c r="AE778" i="2"/>
  <c r="AF301" i="2"/>
  <c r="AH736" i="2"/>
  <c r="AC209" i="2"/>
  <c r="AH657" i="2"/>
  <c r="AA82" i="2"/>
  <c r="AG318" i="2"/>
  <c r="AC527" i="2"/>
  <c r="AH565" i="2"/>
  <c r="AC807" i="2"/>
  <c r="AD245" i="2"/>
  <c r="AE192" i="2"/>
  <c r="AD817" i="2"/>
  <c r="AD530" i="2"/>
  <c r="AD451" i="2"/>
  <c r="AA520" i="2"/>
  <c r="AE89" i="2"/>
  <c r="AD651" i="2"/>
  <c r="AE246" i="2"/>
  <c r="AE533" i="2"/>
  <c r="AE127" i="2"/>
  <c r="AH310" i="2"/>
  <c r="AA340" i="2"/>
  <c r="AE429" i="2"/>
  <c r="AF888" i="2"/>
  <c r="AF659" i="2"/>
  <c r="AF497" i="2"/>
  <c r="AF917" i="2"/>
  <c r="AD502" i="2"/>
  <c r="AD405" i="2"/>
  <c r="AA275" i="2"/>
  <c r="AC272" i="2"/>
  <c r="AE930" i="2"/>
  <c r="AA201" i="2"/>
  <c r="AC168" i="2"/>
  <c r="AH364" i="2"/>
  <c r="AD906" i="2"/>
  <c r="AH499" i="2"/>
  <c r="AD88" i="2"/>
  <c r="AE106" i="2"/>
  <c r="AF412" i="2"/>
  <c r="AD653" i="2"/>
  <c r="AE803" i="2"/>
  <c r="AG822" i="2"/>
  <c r="AE946" i="2"/>
  <c r="AA794" i="2"/>
  <c r="AC480" i="2"/>
  <c r="AG791" i="2"/>
  <c r="AG665" i="2"/>
  <c r="AA74" i="2"/>
  <c r="AD827" i="2"/>
  <c r="AE991" i="2"/>
  <c r="AA799" i="2"/>
  <c r="AC670" i="2"/>
  <c r="AD881" i="2"/>
  <c r="AA426" i="2"/>
  <c r="AF656" i="2"/>
  <c r="AF264" i="2"/>
  <c r="AG349" i="2"/>
  <c r="AA938" i="2"/>
  <c r="AE307" i="2"/>
  <c r="AH72" i="2"/>
  <c r="AA618" i="2"/>
  <c r="AD433" i="2"/>
  <c r="AH84" i="2"/>
  <c r="AH28" i="2"/>
  <c r="AA820" i="2"/>
  <c r="AH975" i="2"/>
  <c r="AG233" i="2"/>
  <c r="AF160" i="2"/>
  <c r="AF476" i="2"/>
  <c r="AD832" i="2"/>
  <c r="AH42" i="2"/>
  <c r="AE220" i="2"/>
  <c r="AA616" i="2"/>
  <c r="AD74" i="2"/>
  <c r="AG607" i="2"/>
  <c r="AC718" i="2"/>
  <c r="AF363" i="2"/>
  <c r="AF890" i="2"/>
  <c r="AC516" i="2"/>
  <c r="AG687" i="2"/>
  <c r="AA414" i="2"/>
  <c r="AA700" i="2"/>
  <c r="AA258" i="2"/>
  <c r="AD267" i="2"/>
  <c r="AE800" i="2"/>
  <c r="AE264" i="2"/>
  <c r="AE561" i="2"/>
  <c r="AH213" i="2"/>
  <c r="AH481" i="2"/>
  <c r="AH816" i="2"/>
  <c r="AD787" i="2"/>
  <c r="AD437" i="2"/>
  <c r="AD275" i="2"/>
  <c r="AA81" i="2"/>
  <c r="AH856" i="2"/>
  <c r="AF170" i="2"/>
  <c r="AF908" i="2"/>
  <c r="AD719" i="2"/>
  <c r="AH828" i="2"/>
  <c r="AA285" i="2"/>
  <c r="AE353" i="2"/>
  <c r="AH104" i="2"/>
  <c r="AH536" i="2"/>
  <c r="AD165" i="2"/>
  <c r="AF529" i="2"/>
  <c r="AG192" i="2"/>
  <c r="AE876" i="2"/>
  <c r="AD907" i="2"/>
  <c r="AD569" i="2"/>
  <c r="AC781" i="2"/>
  <c r="AH635" i="2"/>
  <c r="AD966" i="2"/>
  <c r="AF623" i="2"/>
  <c r="AF147" i="2"/>
  <c r="AE739" i="2"/>
  <c r="AG643" i="2"/>
  <c r="AC930" i="2"/>
  <c r="AE590" i="2"/>
  <c r="AE720" i="2"/>
  <c r="AC985" i="2"/>
  <c r="AC219" i="2"/>
  <c r="AA727" i="2"/>
  <c r="AD593" i="2"/>
  <c r="AF938" i="2"/>
  <c r="AE572" i="2"/>
  <c r="AF442" i="2"/>
  <c r="AD508" i="2"/>
  <c r="AA912" i="2"/>
  <c r="AF155" i="2"/>
  <c r="AF592" i="2"/>
  <c r="AC177" i="2"/>
  <c r="AH242" i="2"/>
  <c r="AA990" i="2"/>
  <c r="AF817" i="2"/>
  <c r="AD309" i="2"/>
  <c r="AH771" i="2"/>
  <c r="AH505" i="2"/>
  <c r="AC988" i="2"/>
  <c r="AE683" i="2"/>
  <c r="AG771" i="2"/>
  <c r="AD941" i="2"/>
  <c r="AD367" i="2"/>
  <c r="AF379" i="2"/>
  <c r="AH372" i="2"/>
  <c r="AF528" i="2"/>
  <c r="AH444" i="2"/>
  <c r="AE583" i="2"/>
  <c r="AD699" i="2"/>
  <c r="AG925" i="2"/>
  <c r="AD538" i="2"/>
  <c r="AA895" i="2"/>
  <c r="AF290" i="2"/>
  <c r="AF993" i="2"/>
  <c r="AD510" i="2"/>
  <c r="AA899" i="2"/>
  <c r="AH572" i="2"/>
  <c r="AC952" i="2"/>
  <c r="AF359" i="2"/>
  <c r="AF525" i="2"/>
  <c r="AE567" i="2"/>
  <c r="AH181" i="2"/>
  <c r="AG808" i="2"/>
  <c r="AH673" i="2"/>
  <c r="AE447" i="2"/>
  <c r="AD388" i="2"/>
  <c r="AF933" i="2"/>
  <c r="AH479" i="2"/>
  <c r="AF648" i="2"/>
  <c r="AH986" i="2"/>
  <c r="AC986" i="2"/>
  <c r="AG532" i="2"/>
  <c r="AE352" i="2"/>
  <c r="AG763" i="2"/>
  <c r="AH870" i="2"/>
  <c r="AH765" i="2"/>
  <c r="AA814" i="2"/>
  <c r="AG403" i="2"/>
  <c r="AG620" i="2"/>
  <c r="AA681" i="2"/>
  <c r="AH968" i="2"/>
  <c r="AF492" i="2"/>
  <c r="AF690" i="2"/>
  <c r="AA130" i="2"/>
  <c r="AD300" i="2"/>
  <c r="AC744" i="2"/>
  <c r="AF527" i="2"/>
  <c r="AA898" i="2"/>
  <c r="AH324" i="2"/>
  <c r="AF88" i="2"/>
  <c r="AC846" i="2"/>
  <c r="AE657" i="2"/>
  <c r="AH233" i="2"/>
  <c r="AF658" i="2"/>
  <c r="AG159" i="2"/>
  <c r="AA877" i="2"/>
  <c r="AC847" i="2"/>
  <c r="AH388" i="2"/>
  <c r="AG618" i="2"/>
  <c r="AH831" i="2"/>
  <c r="AD501" i="2"/>
  <c r="AC478" i="2"/>
  <c r="AC921" i="2"/>
  <c r="AE366" i="2"/>
  <c r="AA968" i="2"/>
  <c r="AH348" i="2"/>
  <c r="AD723" i="2"/>
  <c r="AE39" i="2"/>
  <c r="AF228" i="2"/>
  <c r="AG251" i="2"/>
  <c r="AA981" i="2"/>
  <c r="AD846" i="2"/>
  <c r="AA433" i="2"/>
  <c r="AE694" i="2"/>
  <c r="AC696" i="2"/>
  <c r="AC508" i="2"/>
  <c r="AG594" i="2"/>
  <c r="AE265" i="2"/>
  <c r="AA763" i="2"/>
  <c r="AA601" i="2"/>
  <c r="AE198" i="2"/>
  <c r="AA223" i="2"/>
  <c r="AF263" i="2"/>
  <c r="AA961" i="2"/>
  <c r="AC439" i="2"/>
  <c r="AE219" i="2"/>
  <c r="AE303" i="2"/>
  <c r="AD229" i="2"/>
  <c r="AD82" i="2"/>
  <c r="AC420" i="2"/>
  <c r="AG357" i="2"/>
  <c r="AF655" i="2"/>
  <c r="AG556" i="2"/>
  <c r="AD247" i="2"/>
  <c r="AC39" i="2"/>
  <c r="AH267" i="2"/>
  <c r="AA67" i="2"/>
  <c r="AH952" i="2"/>
  <c r="AD865" i="2"/>
  <c r="AE425" i="2"/>
  <c r="AD176" i="2"/>
  <c r="AD652" i="2"/>
  <c r="AC764" i="2"/>
  <c r="AG865" i="2"/>
  <c r="AE978" i="2"/>
  <c r="AA975" i="2"/>
  <c r="AC178" i="2"/>
  <c r="AF193" i="2"/>
  <c r="AE74" i="2"/>
  <c r="AC693" i="2"/>
  <c r="AG823" i="2"/>
  <c r="AF309" i="2"/>
  <c r="AC938" i="2"/>
  <c r="AG284" i="2"/>
  <c r="AC742" i="2"/>
  <c r="AF823" i="2"/>
  <c r="AH89" i="2"/>
  <c r="AG161" i="2"/>
  <c r="AF936" i="2"/>
  <c r="AG640" i="2"/>
  <c r="AH592" i="2"/>
  <c r="AA969" i="2"/>
  <c r="AA951" i="2"/>
  <c r="AH497" i="2"/>
  <c r="AF693" i="2"/>
  <c r="AF60" i="2"/>
  <c r="AH178" i="2"/>
  <c r="AG296" i="2"/>
  <c r="AA395" i="2"/>
  <c r="AA510" i="2"/>
  <c r="AF546" i="2"/>
  <c r="AG501" i="2"/>
  <c r="AH295" i="2"/>
  <c r="AC805" i="2"/>
  <c r="AA168" i="2"/>
  <c r="AC107" i="2"/>
  <c r="AD255" i="2"/>
  <c r="AF125" i="2"/>
  <c r="AD849" i="2"/>
  <c r="AC212" i="2"/>
  <c r="AD153" i="2"/>
  <c r="AG964" i="2"/>
  <c r="AE786" i="2"/>
  <c r="AC89" i="2"/>
  <c r="AF686" i="2"/>
  <c r="AF932" i="2"/>
  <c r="AD278" i="2"/>
  <c r="AH545" i="2"/>
  <c r="AC800" i="2"/>
  <c r="AH663" i="2"/>
  <c r="AA531" i="2"/>
  <c r="AC990" i="2"/>
  <c r="AH113" i="2"/>
  <c r="AH971" i="2"/>
  <c r="AC882" i="2"/>
  <c r="AF112" i="2"/>
  <c r="AE727" i="2"/>
  <c r="AF454" i="2"/>
  <c r="AE997" i="2"/>
  <c r="AG633" i="2"/>
  <c r="AF754" i="2"/>
  <c r="AE874" i="2"/>
  <c r="AA846" i="2"/>
  <c r="AH553" i="2"/>
  <c r="AH976" i="2"/>
  <c r="AC397" i="2"/>
  <c r="AD722" i="2"/>
  <c r="AE248" i="2"/>
  <c r="AH277" i="2"/>
  <c r="AF488" i="2"/>
  <c r="AF652" i="2"/>
  <c r="AC703" i="2"/>
  <c r="AA896" i="2"/>
  <c r="AD390" i="2"/>
  <c r="AD43" i="2"/>
  <c r="AD887" i="2"/>
  <c r="AC844" i="2"/>
  <c r="AH621" i="2"/>
  <c r="AA950" i="2"/>
  <c r="AG809" i="2"/>
  <c r="AG405" i="2"/>
  <c r="AH967" i="2"/>
  <c r="AH591" i="2"/>
  <c r="AH192" i="2"/>
  <c r="AG119" i="2"/>
  <c r="AG955" i="2"/>
  <c r="AD70" i="2"/>
  <c r="AD434" i="2"/>
  <c r="AG840" i="2"/>
  <c r="AG841" i="2"/>
  <c r="AE782" i="2"/>
  <c r="AF259" i="2"/>
  <c r="AD614" i="2"/>
  <c r="AG944" i="2"/>
  <c r="AA222" i="2"/>
  <c r="AA370" i="2"/>
  <c r="AH419" i="2"/>
  <c r="AF376" i="2"/>
  <c r="AF184" i="2"/>
  <c r="AG452" i="2"/>
  <c r="AG824" i="2"/>
  <c r="AD366" i="2"/>
  <c r="AA173" i="2"/>
  <c r="AA382" i="2"/>
  <c r="AG40" i="2"/>
  <c r="AC675" i="2"/>
  <c r="AG479" i="2"/>
  <c r="AH949" i="2"/>
  <c r="AC323" i="2"/>
  <c r="AA112" i="2"/>
  <c r="AF949" i="2"/>
  <c r="AE532" i="2"/>
  <c r="AE38" i="2"/>
  <c r="AE461" i="2"/>
  <c r="AE610" i="2"/>
  <c r="AA712" i="2"/>
  <c r="AH675" i="2"/>
  <c r="AC898" i="2"/>
  <c r="AC745" i="2"/>
  <c r="AC524" i="2"/>
  <c r="AD447" i="2"/>
  <c r="AE754" i="2"/>
  <c r="AF224" i="2"/>
  <c r="AA779" i="2"/>
  <c r="AG113" i="2"/>
  <c r="AC619" i="2"/>
  <c r="AD251" i="2"/>
  <c r="AH384" i="2"/>
  <c r="AH174" i="2"/>
  <c r="AA70" i="2"/>
  <c r="AE341" i="2"/>
  <c r="AC71" i="2"/>
  <c r="AA706" i="2"/>
  <c r="AA858" i="2"/>
  <c r="AG467" i="2"/>
  <c r="AG967" i="2"/>
  <c r="AD383" i="2"/>
  <c r="AF462" i="2"/>
  <c r="AA668" i="2"/>
  <c r="AD466" i="2"/>
  <c r="AD72" i="2"/>
  <c r="AE716" i="2"/>
  <c r="AG480" i="2"/>
  <c r="AH637" i="2"/>
  <c r="AA234" i="2"/>
  <c r="AC446" i="2"/>
  <c r="AC572" i="2"/>
  <c r="AF122" i="2"/>
  <c r="AG39" i="2"/>
  <c r="AH778" i="2"/>
  <c r="AG309" i="2"/>
  <c r="AH611" i="2"/>
  <c r="AE823" i="2"/>
  <c r="AH208" i="2"/>
  <c r="AF883" i="2"/>
  <c r="AA481" i="2"/>
  <c r="AA944" i="2"/>
  <c r="AG475" i="2"/>
  <c r="AA448" i="2"/>
  <c r="AF98" i="2"/>
  <c r="AA718" i="2"/>
  <c r="AF975" i="2"/>
  <c r="AH182" i="2"/>
  <c r="AF671" i="2"/>
  <c r="AC519" i="2"/>
  <c r="AA93" i="2"/>
  <c r="AH733" i="2"/>
  <c r="AD911" i="2"/>
  <c r="AG211" i="2"/>
  <c r="AG624" i="2"/>
  <c r="AH330" i="2"/>
  <c r="AC735" i="2"/>
  <c r="AE474" i="2"/>
  <c r="AF672" i="2"/>
  <c r="AF676" i="2"/>
  <c r="AC501" i="2"/>
  <c r="AA597" i="2"/>
  <c r="AH558" i="2"/>
  <c r="AF637" i="2"/>
  <c r="AC616" i="2"/>
  <c r="AG473" i="2"/>
  <c r="AH561" i="2"/>
  <c r="AH964" i="2"/>
  <c r="AC436" i="2"/>
  <c r="AE979" i="2"/>
  <c r="AF368" i="2"/>
  <c r="AG526" i="2"/>
  <c r="AA860" i="2"/>
  <c r="AA984" i="2"/>
  <c r="AE820" i="2"/>
  <c r="AE702" i="2"/>
  <c r="AD484" i="2"/>
  <c r="AD520" i="2"/>
  <c r="AA389" i="2"/>
  <c r="AC368" i="2"/>
  <c r="AG90" i="2"/>
  <c r="AH851" i="2"/>
  <c r="AH980" i="2"/>
  <c r="AC456" i="2"/>
  <c r="AA128" i="2"/>
  <c r="AG743" i="2"/>
  <c r="AC959" i="2"/>
  <c r="AC690" i="2"/>
  <c r="AC774" i="2"/>
  <c r="AF116" i="2"/>
  <c r="AC716" i="2"/>
  <c r="AD590" i="2"/>
  <c r="AF473" i="2"/>
  <c r="AC374" i="2"/>
  <c r="AG698" i="2"/>
  <c r="AA606" i="2"/>
  <c r="AA121" i="2"/>
  <c r="AA599" i="2"/>
  <c r="AD106" i="2"/>
  <c r="AD265" i="2"/>
  <c r="AH374" i="2"/>
  <c r="AC233" i="2"/>
  <c r="AC64" i="2"/>
  <c r="AH281" i="2"/>
  <c r="AD901" i="2"/>
  <c r="AD698" i="2"/>
  <c r="AA437" i="2"/>
  <c r="AA189" i="2"/>
  <c r="AH459" i="2"/>
  <c r="AF542" i="2"/>
  <c r="AA401" i="2"/>
  <c r="AG209" i="2"/>
  <c r="AE607" i="2"/>
  <c r="AG993" i="2"/>
  <c r="AH442" i="2"/>
  <c r="AC131" i="2"/>
  <c r="AG263" i="2"/>
  <c r="AC345" i="2"/>
  <c r="AC277" i="2"/>
  <c r="AE595" i="2"/>
  <c r="AH779" i="2"/>
  <c r="AG220" i="2"/>
  <c r="AC292" i="2"/>
  <c r="AH308" i="2"/>
  <c r="AF745" i="2"/>
  <c r="AC417" i="2"/>
  <c r="AH687" i="2"/>
  <c r="AA461" i="2"/>
  <c r="AA175" i="2"/>
  <c r="AF484" i="2"/>
  <c r="AD411" i="2"/>
  <c r="AH658" i="2"/>
  <c r="AH100" i="2"/>
  <c r="AE780" i="2"/>
  <c r="AA841" i="2"/>
  <c r="AD971" i="2"/>
  <c r="AG177" i="2"/>
  <c r="AC63" i="2"/>
  <c r="AF985" i="2"/>
  <c r="AA600" i="2"/>
  <c r="AD880" i="2"/>
  <c r="AH963" i="2"/>
  <c r="AC151" i="2"/>
  <c r="AC579" i="2"/>
  <c r="AG163" i="2"/>
  <c r="AA978" i="2"/>
  <c r="AF128" i="2"/>
  <c r="AC873" i="2"/>
  <c r="AH750" i="2"/>
  <c r="AG504" i="2"/>
  <c r="AG682" i="2"/>
  <c r="AC281" i="2"/>
  <c r="AC271" i="2"/>
  <c r="AD620" i="2"/>
  <c r="AE224" i="2"/>
  <c r="AG224" i="2"/>
  <c r="AD883" i="2"/>
  <c r="AG887" i="2"/>
  <c r="AH179" i="2"/>
  <c r="AG789" i="2"/>
  <c r="AF303" i="2"/>
  <c r="AD118" i="2"/>
  <c r="AE624" i="2"/>
  <c r="AH918" i="2"/>
  <c r="AC543" i="2"/>
  <c r="AC708" i="2"/>
  <c r="AH125" i="2"/>
  <c r="AH651" i="2"/>
  <c r="AG292" i="2"/>
  <c r="AC913" i="2"/>
  <c r="AG447" i="2"/>
  <c r="AA330" i="2"/>
  <c r="AF567" i="2"/>
  <c r="AA467" i="2"/>
  <c r="AE861" i="2"/>
  <c r="AF800" i="2"/>
  <c r="AH697" i="2"/>
  <c r="AC51" i="2"/>
  <c r="AH205" i="2"/>
  <c r="AD629" i="2"/>
  <c r="AC896" i="2"/>
  <c r="AH477" i="2"/>
  <c r="AH999" i="2"/>
  <c r="AE695" i="2"/>
  <c r="AC729" i="2"/>
  <c r="AA675" i="2"/>
  <c r="AG448" i="2"/>
  <c r="AH194" i="2"/>
  <c r="AC463" i="2"/>
  <c r="AE666" i="2"/>
  <c r="AG460" i="2"/>
  <c r="AD117" i="2"/>
  <c r="AC473" i="2"/>
  <c r="AA630" i="2"/>
  <c r="AC698" i="2"/>
  <c r="AF261" i="2"/>
  <c r="AG780" i="2"/>
  <c r="AC941" i="2"/>
  <c r="AH475" i="2"/>
  <c r="AE871" i="2"/>
  <c r="AG680" i="2"/>
  <c r="AC649" i="2"/>
  <c r="AC42" i="2"/>
  <c r="AG831" i="2"/>
  <c r="AH897" i="2"/>
  <c r="AC86" i="2"/>
  <c r="AG208" i="2"/>
  <c r="AE190" i="2"/>
  <c r="AH614" i="2"/>
  <c r="AG637" i="2"/>
  <c r="AE360" i="2"/>
  <c r="AG277" i="2"/>
  <c r="AA449" i="2"/>
  <c r="AE719" i="2"/>
  <c r="AD120" i="2"/>
  <c r="AA989" i="2"/>
  <c r="AA232" i="2"/>
  <c r="AH853" i="2"/>
  <c r="AE64" i="2"/>
  <c r="AA105" i="2"/>
  <c r="AH843" i="2"/>
  <c r="AH849" i="2"/>
  <c r="AF450" i="2"/>
  <c r="AE263" i="2"/>
  <c r="AC818" i="2"/>
  <c r="AC562" i="2"/>
  <c r="AE383" i="2"/>
  <c r="AG399" i="2"/>
  <c r="AA406" i="2"/>
  <c r="AC396" i="2"/>
  <c r="AH32" i="2"/>
  <c r="AD756" i="2"/>
  <c r="AE169" i="2"/>
  <c r="AG537" i="2"/>
  <c r="AH241" i="2"/>
  <c r="AC379" i="2"/>
  <c r="AC680" i="2"/>
  <c r="AC294" i="2"/>
  <c r="AA331" i="2"/>
  <c r="AG219" i="2"/>
  <c r="AC97" i="2"/>
  <c r="AC756" i="2"/>
  <c r="AF990" i="2"/>
  <c r="AE126" i="2"/>
  <c r="AF708" i="2"/>
  <c r="AE966" i="2"/>
  <c r="AH177" i="2"/>
  <c r="AF44" i="2"/>
  <c r="AC383" i="2"/>
  <c r="AA894" i="2"/>
  <c r="AG181" i="2"/>
  <c r="AD488" i="2"/>
  <c r="AG81" i="2"/>
  <c r="AH246" i="2"/>
  <c r="AD189" i="2"/>
  <c r="AF334" i="2"/>
  <c r="AA412" i="2"/>
  <c r="AH969" i="2"/>
  <c r="AG675" i="2"/>
  <c r="AH142" i="2"/>
  <c r="AH290" i="2"/>
  <c r="AH367" i="2"/>
  <c r="AH135" i="2"/>
  <c r="AD97" i="2"/>
  <c r="AD504" i="2"/>
  <c r="AG413" i="2"/>
  <c r="AG175" i="2"/>
  <c r="AG86" i="2"/>
  <c r="AD431" i="2"/>
  <c r="AC66" i="2"/>
  <c r="AD317" i="2"/>
  <c r="AG820" i="2"/>
  <c r="AH941" i="2"/>
  <c r="AD492" i="2"/>
  <c r="AF781" i="2"/>
  <c r="AA310" i="2"/>
  <c r="AG689" i="2"/>
  <c r="AE151" i="2"/>
  <c r="AG740" i="2"/>
  <c r="AD328" i="2"/>
  <c r="AH746" i="2"/>
  <c r="AH871" i="2"/>
  <c r="AC425" i="2"/>
  <c r="AE801" i="2"/>
  <c r="AC741" i="2"/>
  <c r="AD628" i="2"/>
  <c r="AC665" i="2"/>
  <c r="AH127" i="2"/>
  <c r="AG215" i="2"/>
  <c r="AF967" i="2"/>
  <c r="AG131" i="2"/>
  <c r="AD795" i="2"/>
  <c r="AE90" i="2"/>
  <c r="AE107" i="2"/>
  <c r="AC732" i="2"/>
  <c r="AG518" i="2"/>
  <c r="AE443" i="2"/>
  <c r="AA883" i="2"/>
  <c r="AA486" i="2"/>
  <c r="AE524" i="2"/>
  <c r="AH575" i="2"/>
  <c r="AG916" i="2"/>
  <c r="AH278" i="2"/>
  <c r="AF490" i="2"/>
  <c r="AH942" i="2"/>
  <c r="AF685" i="2"/>
  <c r="AG500" i="2"/>
  <c r="AA235" i="2"/>
  <c r="AF413" i="2"/>
  <c r="AH238" i="2"/>
  <c r="AF69" i="2"/>
  <c r="AC977" i="2"/>
  <c r="AE973" i="2"/>
  <c r="AH120" i="2"/>
  <c r="AE472" i="2"/>
  <c r="AG329" i="2"/>
  <c r="AD33" i="2"/>
  <c r="AA936" i="2"/>
  <c r="AA791" i="2"/>
  <c r="AH401" i="2"/>
  <c r="AG451" i="2"/>
  <c r="AF650" i="2"/>
  <c r="AE730" i="2"/>
  <c r="AD499" i="2"/>
  <c r="AA380" i="2"/>
  <c r="AE847" i="2"/>
  <c r="AD957" i="2"/>
  <c r="AD659" i="2"/>
  <c r="AH434" i="2"/>
  <c r="AH944" i="2"/>
  <c r="AH236" i="2"/>
  <c r="AF694" i="2"/>
  <c r="AA749" i="2"/>
  <c r="AA113" i="2"/>
  <c r="AH193" i="2"/>
  <c r="AF602" i="2"/>
  <c r="AF204" i="2"/>
  <c r="AE499" i="2"/>
  <c r="AC839" i="2"/>
  <c r="AD379" i="2"/>
  <c r="AC814" i="2"/>
  <c r="AD886" i="2"/>
  <c r="AF191" i="2"/>
  <c r="AD44" i="2"/>
  <c r="AG261" i="2"/>
  <c r="AF472" i="2"/>
  <c r="AD995" i="2"/>
  <c r="AE478" i="2"/>
  <c r="AH848" i="2"/>
  <c r="AF278" i="2"/>
  <c r="AD320" i="2"/>
  <c r="AD394" i="2"/>
  <c r="AH137" i="2"/>
  <c r="AE802" i="2"/>
  <c r="AC989" i="2"/>
  <c r="AF940" i="2"/>
  <c r="AH390" i="2"/>
  <c r="AD844" i="2"/>
  <c r="AG455" i="2"/>
  <c r="AD45" i="2"/>
  <c r="AD910" i="2"/>
  <c r="AH465" i="2"/>
  <c r="AE162" i="2"/>
  <c r="AH962" i="2"/>
  <c r="AH304" i="2"/>
  <c r="AA135" i="2"/>
  <c r="AF159" i="2"/>
  <c r="AD851" i="2"/>
  <c r="AH925" i="2"/>
  <c r="AA689" i="2"/>
  <c r="AD934" i="2"/>
  <c r="AF946" i="2"/>
  <c r="AA717" i="2"/>
  <c r="AF378" i="2"/>
  <c r="AD863" i="2"/>
  <c r="AG1004" i="2"/>
  <c r="AC704" i="2"/>
  <c r="AD494" i="2"/>
  <c r="AG144" i="2"/>
  <c r="AA348" i="2"/>
  <c r="AC363" i="2"/>
  <c r="AA362" i="2"/>
  <c r="AA349" i="2"/>
  <c r="AA377" i="2"/>
  <c r="AA300" i="2"/>
  <c r="AF269" i="2"/>
  <c r="AH254" i="2"/>
  <c r="AH785" i="2"/>
  <c r="AD393" i="2"/>
  <c r="AD1000" i="2"/>
  <c r="AE579" i="2"/>
  <c r="AG946" i="2"/>
  <c r="AD298" i="2"/>
  <c r="AC534" i="2"/>
  <c r="AA94" i="2"/>
  <c r="AE604" i="2"/>
  <c r="AA172" i="2"/>
  <c r="AF23" i="2"/>
  <c r="AC455" i="2"/>
  <c r="AF441" i="2"/>
  <c r="AH787" i="2"/>
  <c r="AH202" i="2"/>
  <c r="AC762" i="2"/>
  <c r="AF853" i="2"/>
  <c r="AG876" i="2"/>
  <c r="AC72" i="2"/>
  <c r="AG332" i="2"/>
  <c r="AD835" i="2"/>
  <c r="AC782" i="2"/>
  <c r="AD640" i="2"/>
  <c r="AF753" i="2"/>
  <c r="AF736" i="2"/>
  <c r="AE679" i="2"/>
  <c r="AD892" i="2"/>
  <c r="AE691" i="2"/>
  <c r="AF633" i="2"/>
  <c r="AF260" i="2"/>
  <c r="AC798" i="2"/>
  <c r="AG857" i="2"/>
  <c r="AF681" i="2"/>
  <c r="AE293" i="2"/>
  <c r="AD80" i="2"/>
  <c r="AD940" i="2"/>
  <c r="AC953" i="2"/>
  <c r="AE428" i="2"/>
  <c r="AE69" i="2"/>
  <c r="AD781" i="2"/>
  <c r="AD671" i="2"/>
  <c r="AH905" i="2"/>
  <c r="AG815" i="2"/>
  <c r="AA365" i="2"/>
  <c r="AD927" i="2"/>
  <c r="AA333" i="2"/>
  <c r="AG915" i="2"/>
  <c r="AG191" i="2"/>
  <c r="AH704" i="2"/>
  <c r="AG558" i="2"/>
  <c r="AG814" i="2"/>
  <c r="AF532" i="2"/>
  <c r="AF603" i="2"/>
  <c r="AE956" i="2"/>
  <c r="AD345" i="2"/>
  <c r="AF893" i="2"/>
  <c r="AG96" i="2"/>
  <c r="AH279" i="2"/>
  <c r="AC161" i="2"/>
  <c r="AE409" i="2"/>
  <c r="AG272" i="2"/>
  <c r="AF657" i="2"/>
  <c r="AD150" i="2"/>
  <c r="AC688" i="2"/>
  <c r="AF279" i="2"/>
  <c r="AH659" i="2"/>
  <c r="AE548" i="2"/>
  <c r="AG543" i="2"/>
  <c r="AG716" i="2"/>
  <c r="AH99" i="2"/>
  <c r="AE195" i="2"/>
  <c r="AC488" i="2"/>
  <c r="AC183" i="2"/>
  <c r="AE530" i="2"/>
  <c r="AC529" i="2"/>
  <c r="AF679" i="2"/>
  <c r="AF446" i="2"/>
  <c r="AD662" i="2"/>
  <c r="AE318" i="2"/>
  <c r="AH634" i="2"/>
  <c r="AC437" i="2"/>
  <c r="AG306" i="2"/>
  <c r="AG934" i="2"/>
  <c r="AH830" i="2"/>
  <c r="AF86" i="2"/>
  <c r="AC662" i="2"/>
  <c r="AC339" i="2"/>
  <c r="AH683" i="2"/>
  <c r="AC297" i="2"/>
  <c r="AD209" i="2"/>
  <c r="AE804" i="2"/>
  <c r="AA825" i="2"/>
  <c r="AG588" i="2"/>
  <c r="AC754" i="2"/>
  <c r="AE880" i="2"/>
  <c r="AH210" i="2"/>
  <c r="AD765" i="2"/>
  <c r="AA659" i="2"/>
  <c r="AF393" i="2"/>
  <c r="AC438" i="2"/>
  <c r="AE559" i="2"/>
  <c r="AD252" i="2"/>
  <c r="AG465" i="2"/>
  <c r="AA711" i="2"/>
  <c r="AG706" i="2"/>
  <c r="AH112" i="2"/>
  <c r="AA787" i="2"/>
  <c r="AE320" i="2"/>
  <c r="AH354" i="2"/>
  <c r="AF498" i="2"/>
  <c r="AD959" i="2"/>
  <c r="AG481" i="2"/>
  <c r="AA932" i="2"/>
  <c r="AG661" i="2"/>
  <c r="AD159" i="2"/>
  <c r="AF801" i="2"/>
  <c r="AF243" i="2"/>
  <c r="AD596" i="2"/>
  <c r="AF810" i="2"/>
  <c r="AE766" i="2"/>
  <c r="AH589" i="2"/>
  <c r="AC142" i="2"/>
  <c r="AD104" i="2"/>
  <c r="AD643" i="2"/>
  <c r="AE931" i="2"/>
  <c r="AF742" i="2"/>
  <c r="AG881" i="2"/>
  <c r="AA698" i="2"/>
  <c r="AC885" i="2"/>
  <c r="AD506" i="2"/>
  <c r="AF594" i="2"/>
  <c r="AG346" i="2"/>
  <c r="AC979" i="2"/>
  <c r="AD747" i="2"/>
  <c r="AC830" i="2"/>
  <c r="AA778" i="2"/>
  <c r="AD882" i="2"/>
  <c r="AD820" i="2"/>
  <c r="AA958" i="2"/>
  <c r="AE367" i="2"/>
  <c r="AE128" i="2"/>
  <c r="AD830" i="2"/>
  <c r="AE130" i="2"/>
  <c r="AG463" i="2"/>
  <c r="AE1000" i="2"/>
  <c r="AH653" i="2"/>
  <c r="AH282" i="2"/>
  <c r="AH115" i="2"/>
  <c r="AC672" i="2"/>
  <c r="AC240" i="2"/>
  <c r="AF927" i="2"/>
  <c r="AH909" i="2"/>
  <c r="AD518" i="2"/>
  <c r="AE275" i="2"/>
  <c r="AF545" i="2"/>
  <c r="AG507" i="2"/>
  <c r="AA552" i="2"/>
  <c r="AD914" i="2"/>
  <c r="AF272" i="2"/>
  <c r="AG835" i="2"/>
  <c r="AA916" i="2"/>
  <c r="AG454" i="2"/>
  <c r="AD870" i="2"/>
  <c r="AE108" i="2"/>
  <c r="AA139" i="2"/>
  <c r="AG38" i="2"/>
  <c r="AG288" i="2"/>
  <c r="AE899" i="2"/>
  <c r="AF824" i="2"/>
  <c r="AF544" i="2"/>
  <c r="AC974" i="2"/>
  <c r="AF541" i="2"/>
  <c r="AF714" i="2"/>
  <c r="AD711" i="2"/>
  <c r="AA781" i="2"/>
  <c r="AD665" i="2"/>
  <c r="AD579" i="2"/>
  <c r="AG91" i="2"/>
  <c r="AF864" i="2"/>
  <c r="AF258" i="2"/>
  <c r="AD158" i="2"/>
  <c r="AA44" i="2"/>
  <c r="AD114" i="2"/>
  <c r="AC949" i="2"/>
  <c r="AG623" i="2"/>
  <c r="AG243" i="2"/>
  <c r="AF798" i="2"/>
  <c r="AA988" i="2"/>
  <c r="AA304" i="2"/>
  <c r="AC334" i="2"/>
  <c r="AA806" i="2"/>
  <c r="AH230" i="2"/>
  <c r="AD626" i="2"/>
  <c r="AA654" i="2"/>
  <c r="AC940" i="2"/>
  <c r="AD554" i="2"/>
  <c r="AF362" i="2"/>
  <c r="AC30" i="2"/>
  <c r="AF596" i="2"/>
  <c r="AG168" i="2"/>
  <c r="AD904" i="2"/>
  <c r="AF425" i="2"/>
  <c r="AD330" i="2"/>
  <c r="AF876" i="2"/>
  <c r="AE417" i="2"/>
  <c r="AC857" i="2"/>
  <c r="AE37" i="2"/>
  <c r="AF566" i="2"/>
  <c r="AD633" i="2"/>
  <c r="AE818" i="2"/>
  <c r="AF619" i="2"/>
  <c r="AD105" i="2"/>
  <c r="AE705" i="2"/>
  <c r="AG108" i="2"/>
  <c r="AG524" i="2"/>
  <c r="AA987" i="2"/>
  <c r="AF332" i="2"/>
  <c r="AA291" i="2"/>
  <c r="AH734" i="2"/>
  <c r="AC250" i="2"/>
  <c r="AD397" i="2"/>
  <c r="AG758" i="2"/>
  <c r="AG663" i="2"/>
  <c r="AE505" i="2"/>
  <c r="AA627" i="2"/>
  <c r="AA637" i="2"/>
  <c r="AG78" i="2"/>
  <c r="AC597" i="2"/>
  <c r="AE391" i="2"/>
  <c r="AD913" i="2"/>
  <c r="AC228" i="2"/>
  <c r="AG787" i="2"/>
  <c r="AC628" i="2"/>
  <c r="AE230" i="2"/>
  <c r="AA557" i="2"/>
  <c r="AG589" i="2"/>
  <c r="AE933" i="2"/>
  <c r="AE639" i="2"/>
  <c r="AH380" i="2"/>
  <c r="AA391" i="2"/>
  <c r="AD513" i="2"/>
  <c r="AG658" i="2"/>
  <c r="AD896" i="2"/>
  <c r="AA502" i="2"/>
  <c r="AC618" i="2"/>
  <c r="AE788" i="2"/>
  <c r="AA812" i="2"/>
  <c r="AH132" i="2"/>
  <c r="AH902" i="2"/>
  <c r="AF598" i="2"/>
  <c r="AG523" i="2"/>
  <c r="AE748" i="2"/>
  <c r="AH709" i="2"/>
  <c r="AE745" i="2"/>
  <c r="AH109" i="2"/>
  <c r="AA525" i="2"/>
  <c r="AE542" i="2"/>
  <c r="AE581" i="2"/>
  <c r="AG848" i="2"/>
  <c r="AG213" i="2"/>
  <c r="AH45" i="2"/>
  <c r="AH879" i="2"/>
  <c r="AF246" i="2"/>
  <c r="AG512" i="2"/>
  <c r="AF123" i="2"/>
  <c r="AA817" i="2"/>
  <c r="AD454" i="2"/>
  <c r="AE491" i="2"/>
  <c r="AE756" i="2"/>
  <c r="AH606" i="2"/>
  <c r="AA693" i="2"/>
  <c r="AE445" i="2"/>
  <c r="AH498" i="2"/>
  <c r="AF411" i="2"/>
  <c r="AA296" i="2"/>
  <c r="AC536" i="2"/>
  <c r="AA642" i="2"/>
  <c r="AG122" i="2"/>
  <c r="AC505" i="2"/>
  <c r="AE221" i="2"/>
  <c r="AE709" i="2"/>
  <c r="AH332" i="2"/>
  <c r="AF698" i="2"/>
  <c r="AH283" i="2"/>
  <c r="AD445" i="2"/>
  <c r="AD223" i="2"/>
  <c r="AD424" i="2"/>
  <c r="AF427" i="2"/>
  <c r="AC422" i="2"/>
  <c r="AC692" i="2"/>
  <c r="AF575" i="2"/>
  <c r="AC615" i="2"/>
  <c r="AF873" i="2"/>
  <c r="AC933" i="2"/>
  <c r="AC895" i="2"/>
  <c r="AH1006" i="2"/>
  <c r="AC757" i="2"/>
  <c r="AH824" i="2"/>
  <c r="AE348" i="2"/>
  <c r="AE436" i="2"/>
  <c r="AC38" i="2"/>
  <c r="AC772" i="2"/>
  <c r="AC658" i="2"/>
  <c r="AC740" i="2"/>
  <c r="AA874" i="2"/>
  <c r="AE197" i="2"/>
  <c r="AE785" i="2"/>
  <c r="AE496" i="2"/>
  <c r="AA403" i="2"/>
  <c r="AF611" i="2"/>
  <c r="AH729" i="2"/>
  <c r="AA356" i="2"/>
  <c r="AF576" i="2"/>
  <c r="AC545" i="2"/>
  <c r="AF270" i="2"/>
  <c r="AE437" i="2"/>
  <c r="AG936" i="2"/>
  <c r="AE914" i="2"/>
  <c r="AF242" i="2"/>
  <c r="AD720" i="2"/>
  <c r="AG625" i="2"/>
  <c r="AG667" i="2"/>
  <c r="AC727" i="2"/>
  <c r="AG517" i="2"/>
  <c r="AE921" i="2"/>
  <c r="AF291" i="2"/>
  <c r="AA191" i="2"/>
  <c r="AG344" i="2"/>
  <c r="AD1003" i="2"/>
  <c r="AA420" i="2"/>
  <c r="AC346" i="2"/>
  <c r="AG954" i="2"/>
  <c r="AA397" i="2"/>
  <c r="AH994" i="2"/>
  <c r="AE481" i="2"/>
  <c r="AE145" i="2"/>
  <c r="AH326" i="2"/>
  <c r="AC288" i="2"/>
  <c r="AE706" i="2"/>
  <c r="AE943" i="2"/>
  <c r="AC912" i="2"/>
  <c r="AF163" i="2"/>
  <c r="AC515" i="2"/>
  <c r="AA115" i="2"/>
  <c r="AG275" i="2"/>
  <c r="AA323" i="2"/>
  <c r="AF481" i="2"/>
  <c r="AE326" i="2"/>
  <c r="AG628" i="2"/>
  <c r="AG838" i="2"/>
  <c r="AC279" i="2"/>
  <c r="AC78" i="2"/>
  <c r="AA324" i="2"/>
  <c r="AG802" i="2"/>
  <c r="AG695" i="2"/>
  <c r="AC904" i="2"/>
  <c r="AA154" i="2"/>
  <c r="AF805" i="2"/>
  <c r="AH409" i="2"/>
  <c r="AF175" i="2"/>
  <c r="AG807" i="2"/>
  <c r="AG59" i="2"/>
  <c r="AF803" i="2"/>
  <c r="AF206" i="2"/>
  <c r="AD744" i="2"/>
  <c r="AD122" i="2"/>
  <c r="AF557" i="2"/>
  <c r="AE968" i="2"/>
  <c r="AC784" i="2"/>
  <c r="AG515" i="2"/>
  <c r="AH250" i="2"/>
  <c r="AG101" i="2"/>
  <c r="AG417" i="2"/>
  <c r="AG634" i="2"/>
  <c r="AG228" i="2"/>
  <c r="AC699" i="2"/>
  <c r="AF881" i="2"/>
  <c r="AC614" i="2"/>
  <c r="AE60" i="2"/>
  <c r="AC849" i="2"/>
  <c r="AH891" i="2"/>
  <c r="AE668" i="2"/>
  <c r="AG821" i="2"/>
  <c r="AG958" i="2"/>
  <c r="AC679" i="2"/>
  <c r="AC324" i="2"/>
  <c r="AF421" i="2"/>
  <c r="AF748" i="2"/>
  <c r="AC773" i="2"/>
  <c r="AA911" i="2"/>
  <c r="AG810" i="2"/>
  <c r="AA1005" i="2"/>
  <c r="AH504" i="2"/>
  <c r="AH199" i="2"/>
  <c r="AE159" i="2"/>
  <c r="AG898" i="2"/>
  <c r="AC127" i="2"/>
  <c r="AE49" i="2"/>
  <c r="AE591" i="2"/>
  <c r="AE236" i="2"/>
  <c r="AH169" i="2"/>
  <c r="AD167" i="2"/>
  <c r="AG218" i="2"/>
  <c r="AE102" i="2"/>
  <c r="AA353" i="2"/>
  <c r="AG562" i="2"/>
  <c r="AF325" i="2"/>
  <c r="AG375" i="2"/>
  <c r="AH566" i="2"/>
  <c r="AA721" i="2"/>
  <c r="AH1003" i="2"/>
  <c r="AH877" i="2"/>
  <c r="AC611" i="2"/>
  <c r="AF92" i="2"/>
  <c r="AG880" i="2"/>
  <c r="AA656" i="2"/>
  <c r="AH929" i="2"/>
  <c r="AE115" i="2"/>
  <c r="AD602" i="2"/>
  <c r="AA459" i="2"/>
  <c r="AC73" i="2"/>
  <c r="AF674" i="2"/>
  <c r="AE562" i="2"/>
  <c r="AE600" i="2"/>
  <c r="AE511" i="2"/>
  <c r="AG670" i="2"/>
  <c r="AC702" i="2"/>
  <c r="AD969" i="2"/>
  <c r="AA284" i="2"/>
  <c r="AA619" i="2"/>
  <c r="AF148" i="2"/>
  <c r="AG679" i="2"/>
  <c r="AA809" i="2"/>
  <c r="AA929" i="2"/>
  <c r="AG630" i="2"/>
  <c r="AA943" i="2"/>
  <c r="AD183" i="2"/>
  <c r="AD784" i="2"/>
  <c r="AF764" i="2"/>
  <c r="AG965" i="2"/>
  <c r="AA219" i="2"/>
  <c r="AD241" i="2"/>
  <c r="AD752" i="2"/>
  <c r="AC146" i="2"/>
  <c r="AC842" i="2"/>
  <c r="AF346" i="2"/>
  <c r="AG342" i="2"/>
  <c r="AC789" i="2"/>
  <c r="AC833" i="2"/>
  <c r="AE707" i="2"/>
  <c r="AE45" i="2"/>
  <c r="AF207" i="2"/>
  <c r="AH399" i="2"/>
  <c r="AF613" i="2"/>
  <c r="AC660" i="2"/>
  <c r="AD486" i="2"/>
  <c r="AD686" i="2"/>
  <c r="AF552" i="2"/>
  <c r="AE574" i="2"/>
  <c r="AE761" i="2"/>
  <c r="AD854" i="2"/>
  <c r="AF208" i="2"/>
  <c r="AD435" i="2"/>
  <c r="AA589" i="2"/>
  <c r="AA762" i="2"/>
  <c r="AA583" i="2"/>
  <c r="AF460" i="2"/>
  <c r="AF400" i="2"/>
  <c r="AD67" i="2"/>
  <c r="AA206" i="2"/>
  <c r="AG162" i="2"/>
  <c r="AA845" i="2"/>
  <c r="AA548" i="2"/>
  <c r="AG610" i="2"/>
  <c r="AA702" i="2"/>
  <c r="AG47" i="2"/>
  <c r="AD76" i="2"/>
  <c r="AF95" i="2"/>
  <c r="AF784" i="2"/>
  <c r="AE484" i="2"/>
  <c r="AG339" i="2"/>
  <c r="AC823" i="2"/>
  <c r="AC249" i="2"/>
  <c r="AC532" i="2"/>
  <c r="AD615" i="2"/>
  <c r="AH759" i="2"/>
  <c r="AH411" i="2"/>
  <c r="AE750" i="2"/>
  <c r="AF250" i="2"/>
  <c r="AC835" i="2"/>
  <c r="AC289" i="2"/>
  <c r="AA804" i="2"/>
  <c r="AF548" i="2"/>
  <c r="AA910" i="2"/>
  <c r="AA303" i="2"/>
  <c r="AC235" i="2"/>
  <c r="AC661" i="2"/>
  <c r="AF249" i="2"/>
  <c r="AG692" i="2"/>
  <c r="AG662" i="2"/>
  <c r="AE902" i="2"/>
  <c r="AA723" i="2"/>
  <c r="AC398" i="2"/>
  <c r="AD960" i="2"/>
  <c r="AD999" i="2"/>
  <c r="AC984" i="2"/>
  <c r="AD461" i="2"/>
  <c r="AH511" i="2"/>
  <c r="AF84" i="2"/>
  <c r="AH300" i="2"/>
  <c r="AC596" i="2"/>
  <c r="AD758" i="2"/>
  <c r="AE173" i="2"/>
  <c r="AE451" i="2"/>
  <c r="AE394" i="2"/>
  <c r="AG672" i="2"/>
  <c r="AD335" i="2"/>
  <c r="AD902" i="2"/>
  <c r="AA469" i="2"/>
  <c r="AE513" i="2"/>
  <c r="AA464" i="2"/>
  <c r="AG488" i="2"/>
  <c r="AE297" i="2"/>
  <c r="AG730" i="2"/>
  <c r="AF385" i="2"/>
  <c r="AE798" i="2"/>
  <c r="AA830" i="2"/>
  <c r="AE569" i="2"/>
  <c r="AC879" i="2"/>
  <c r="AC87" i="2"/>
  <c r="AH196" i="2"/>
  <c r="AA956" i="2"/>
  <c r="AH426" i="2"/>
  <c r="AD884" i="2"/>
  <c r="AF731" i="2"/>
  <c r="AF516" i="2"/>
  <c r="AH600" i="2"/>
  <c r="AA141" i="2"/>
  <c r="AD48" i="2"/>
  <c r="AF381" i="2"/>
  <c r="AA971" i="2"/>
  <c r="AD977" i="2"/>
  <c r="AC678" i="2"/>
  <c r="AG612" i="2"/>
  <c r="AH407" i="2"/>
  <c r="AE799" i="2"/>
  <c r="AC734" i="2"/>
  <c r="AH643" i="2"/>
  <c r="AF793" i="2"/>
  <c r="AE851" i="2"/>
  <c r="AD296" i="2"/>
  <c r="AF770" i="2"/>
  <c r="AF984" i="2"/>
  <c r="AE470" i="2"/>
  <c r="AC612" i="2"/>
  <c r="AC875" i="2"/>
  <c r="AD986" i="2"/>
  <c r="AG423" i="2"/>
  <c r="AF113" i="2"/>
  <c r="AD967" i="2"/>
  <c r="AC589" i="2"/>
  <c r="AG956" i="2"/>
  <c r="AE290" i="2"/>
  <c r="AC465" i="2"/>
  <c r="AC932" i="2"/>
  <c r="AC343" i="2"/>
  <c r="AH894" i="2"/>
  <c r="AH741" i="2"/>
  <c r="AC578" i="2"/>
  <c r="AE540" i="2"/>
  <c r="AF78" i="2"/>
  <c r="AA900" i="2"/>
  <c r="AE512" i="2"/>
  <c r="AD202" i="2"/>
  <c r="AH783" i="2"/>
  <c r="AH334" i="2"/>
  <c r="AA345" i="2"/>
  <c r="AD551" i="2"/>
  <c r="AH872" i="2"/>
  <c r="AE544" i="2"/>
  <c r="AE735" i="2"/>
  <c r="AE355" i="2"/>
  <c r="AE829" i="2"/>
  <c r="AE468" i="2"/>
  <c r="AC459" i="2"/>
  <c r="AF124" i="2"/>
  <c r="AA836" i="2"/>
  <c r="AH970" i="2"/>
  <c r="AH930" i="2"/>
  <c r="AA290" i="2"/>
  <c r="AG882" i="2"/>
  <c r="AF304" i="2"/>
  <c r="AD981" i="2"/>
  <c r="AH674" i="2"/>
  <c r="AF132" i="2"/>
  <c r="AD480" i="2"/>
  <c r="AE378" i="2"/>
  <c r="AF606" i="2"/>
  <c r="AE167" i="2"/>
  <c r="AF670" i="2"/>
  <c r="AH585" i="2"/>
  <c r="AH387" i="2"/>
  <c r="AH727" i="2"/>
  <c r="AH513" i="2"/>
  <c r="AF1005" i="2"/>
  <c r="AD729" i="2"/>
  <c r="AD89" i="2"/>
  <c r="AD808" i="2"/>
  <c r="AE430" i="2"/>
  <c r="AH245" i="2"/>
  <c r="AD109" i="2"/>
  <c r="AD395" i="2"/>
  <c r="AC34" i="2"/>
  <c r="AC192" i="2"/>
  <c r="AD763" i="2"/>
  <c r="AE316" i="2"/>
  <c r="AE992" i="2"/>
  <c r="AA651" i="2"/>
  <c r="AG602" i="2"/>
  <c r="AE675" i="2"/>
  <c r="AF931" i="2"/>
  <c r="AC105" i="2"/>
  <c r="AA208" i="2"/>
  <c r="AH815" i="2"/>
  <c r="AD535" i="2"/>
  <c r="AD715" i="2"/>
  <c r="AF898" i="2"/>
  <c r="AE397" i="2"/>
  <c r="AC238" i="2"/>
  <c r="AA116" i="2"/>
  <c r="AC157" i="2"/>
  <c r="AF747" i="2"/>
  <c r="AC711" i="2"/>
  <c r="AE697" i="2"/>
  <c r="AE239" i="2"/>
  <c r="AA178" i="2"/>
  <c r="AF358" i="2"/>
  <c r="AC642" i="2"/>
  <c r="AA869" i="2"/>
  <c r="AE940" i="2"/>
  <c r="AE257" i="2"/>
  <c r="AH605" i="2"/>
  <c r="AA506" i="2"/>
  <c r="AA418" i="2"/>
  <c r="AF276" i="2"/>
  <c r="AC731" i="2"/>
  <c r="AD132" i="2"/>
  <c r="AH53" i="2"/>
  <c r="AC403" i="2"/>
  <c r="AE677" i="2"/>
  <c r="AC511" i="2"/>
  <c r="AE708" i="2"/>
  <c r="AG483" i="2"/>
  <c r="AF774" i="2"/>
  <c r="AA680" i="2"/>
  <c r="AE822" i="2"/>
  <c r="AC164" i="2"/>
  <c r="AA254" i="2"/>
  <c r="AC674" i="2"/>
  <c r="AC880" i="2"/>
  <c r="AE758" i="2"/>
  <c r="AA180" i="2"/>
  <c r="AH156" i="2"/>
  <c r="AG340" i="2"/>
  <c r="AF223" i="2"/>
  <c r="AD515" i="2"/>
  <c r="AD778" i="2"/>
  <c r="AH420" i="2"/>
  <c r="AE458" i="2"/>
  <c r="AC997" i="2"/>
  <c r="AF297" i="2"/>
  <c r="AD196" i="2"/>
  <c r="AE372" i="2"/>
  <c r="AH67" i="2"/>
  <c r="AD813" i="2"/>
  <c r="AA790" i="2"/>
  <c r="AE909" i="2"/>
  <c r="AD236" i="2"/>
  <c r="AG559" i="2"/>
  <c r="AD372" i="2"/>
  <c r="AD121" i="2"/>
  <c r="AA80" i="2"/>
  <c r="AG419" i="2"/>
  <c r="AF451" i="2"/>
  <c r="AE133" i="2"/>
  <c r="AD101" i="2"/>
  <c r="AG42" i="2"/>
  <c r="AE531" i="2"/>
  <c r="AH373" i="2"/>
  <c r="AE82" i="2"/>
  <c r="AD743" i="2"/>
  <c r="AA1002" i="2"/>
  <c r="AA926" i="2"/>
  <c r="AF179" i="2"/>
  <c r="AG495" i="2"/>
  <c r="AA479" i="2"/>
  <c r="AG69" i="2"/>
  <c r="AH983" i="2"/>
  <c r="AF110" i="2"/>
  <c r="AG533" i="2"/>
  <c r="AH571" i="2"/>
  <c r="AE751" i="2"/>
  <c r="AG424" i="2"/>
  <c r="AD876" i="2"/>
  <c r="AA549" i="2"/>
  <c r="AC553" i="2"/>
  <c r="AD342" i="2"/>
  <c r="AH343" i="2"/>
  <c r="AC418" i="2"/>
  <c r="AD994" i="2"/>
  <c r="AD126" i="2"/>
  <c r="AF832" i="2"/>
  <c r="AF912" i="2"/>
  <c r="AF916" i="2"/>
  <c r="AC251" i="2"/>
  <c r="AD340" i="2"/>
  <c r="AF370" i="2"/>
  <c r="AG565" i="2"/>
  <c r="AF595" i="2"/>
  <c r="AG995" i="2"/>
  <c r="AE351" i="2"/>
  <c r="AC162" i="2"/>
  <c r="AG579" i="2"/>
  <c r="AE841" i="2"/>
  <c r="AH339" i="2"/>
  <c r="AD149" i="2"/>
  <c r="AH791" i="2"/>
  <c r="AC530" i="2"/>
  <c r="AD171" i="2"/>
  <c r="AF410" i="2"/>
  <c r="AH535" i="2"/>
  <c r="AH993" i="2"/>
  <c r="AD621" i="2"/>
  <c r="AC870" i="2"/>
  <c r="AE164" i="2"/>
  <c r="AC489" i="2"/>
  <c r="AG769" i="2"/>
  <c r="AE98" i="2"/>
  <c r="AF458" i="2"/>
  <c r="AD146" i="2"/>
  <c r="AF355" i="2"/>
  <c r="AE266" i="2"/>
  <c r="AA171" i="2"/>
  <c r="AC955" i="2"/>
  <c r="AA142" i="2"/>
  <c r="AH596" i="2"/>
  <c r="AA390" i="2"/>
  <c r="AE825" i="2"/>
  <c r="AD475" i="2"/>
  <c r="AA41" i="2"/>
  <c r="AA151" i="2"/>
  <c r="AD842" i="2"/>
  <c r="AH240" i="2"/>
  <c r="AH664" i="2"/>
  <c r="AG725" i="2"/>
  <c r="AH27" i="2"/>
  <c r="AC120" i="2"/>
  <c r="AA367" i="2"/>
  <c r="AE154" i="2"/>
  <c r="AA902" i="2"/>
  <c r="AF402" i="2"/>
  <c r="AH696" i="2"/>
  <c r="AA460" i="2"/>
  <c r="AE998" i="2"/>
  <c r="AF401" i="2"/>
  <c r="AF238" i="2"/>
  <c r="AA865" i="2"/>
  <c r="AH939" i="2"/>
  <c r="AH926" i="2"/>
  <c r="AG577" i="2"/>
  <c r="AD793" i="2"/>
  <c r="AH486" i="2"/>
  <c r="AH215" i="2"/>
  <c r="AG379" i="2"/>
  <c r="AF409" i="2"/>
  <c r="AF396" i="2"/>
  <c r="AC848" i="2"/>
  <c r="AD512" i="2"/>
  <c r="AD733" i="2"/>
  <c r="AC246" i="2"/>
  <c r="AC158" i="2"/>
  <c r="AF775" i="2"/>
  <c r="AA667" i="2"/>
  <c r="AC526" i="2"/>
  <c r="AH751" i="2"/>
  <c r="AG765" i="2"/>
  <c r="AG302" i="2"/>
  <c r="AC394" i="2"/>
  <c r="AC723" i="2"/>
  <c r="AA400" i="2"/>
  <c r="AA757" i="2"/>
  <c r="AE589" i="2"/>
  <c r="AF976" i="2"/>
  <c r="AC915" i="2"/>
  <c r="AH229" i="2"/>
  <c r="AC585" i="2"/>
  <c r="AE363" i="2"/>
  <c r="AH472" i="2"/>
  <c r="AH755" i="2"/>
  <c r="AE438" i="2"/>
  <c r="AC937" i="2"/>
  <c r="AH593" i="2"/>
  <c r="AC836" i="2"/>
  <c r="AH515" i="2"/>
  <c r="AE588" i="2"/>
  <c r="AA96" i="2"/>
  <c r="AC273" i="2"/>
  <c r="AD751" i="2"/>
  <c r="AG384" i="2"/>
  <c r="AD691" i="2"/>
  <c r="AC351" i="2"/>
  <c r="AA719" i="2"/>
  <c r="AE839" i="2"/>
  <c r="AE380" i="2"/>
  <c r="AC369" i="2"/>
  <c r="AD1004" i="2"/>
  <c r="AA98" i="2"/>
  <c r="AF459" i="2"/>
  <c r="AG176" i="2"/>
  <c r="AF414" i="2"/>
  <c r="AD897" i="2"/>
  <c r="AH551" i="2"/>
  <c r="AE810" i="2"/>
  <c r="AF157" i="2"/>
  <c r="AH641" i="2"/>
  <c r="AA104" i="2"/>
  <c r="AF312" i="2"/>
  <c r="AG84" i="2"/>
  <c r="AC124" i="2"/>
  <c r="AG30" i="2"/>
  <c r="AD211" i="2"/>
  <c r="AH248" i="2"/>
  <c r="AA364" i="2"/>
  <c r="AA593" i="2"/>
  <c r="AD571" i="2"/>
  <c r="AH186" i="2"/>
  <c r="AH531" i="2"/>
  <c r="AD347" i="2"/>
  <c r="AA878" i="2"/>
  <c r="AH452" i="2"/>
  <c r="AD472" i="2"/>
  <c r="AF627" i="2"/>
  <c r="AC152" i="2"/>
  <c r="AD915" i="2"/>
  <c r="AG649" i="2"/>
  <c r="AG647" i="2"/>
  <c r="AG83" i="2"/>
  <c r="AA103" i="2"/>
  <c r="AA413" i="2"/>
  <c r="AH549" i="2"/>
  <c r="AC832" i="2"/>
  <c r="AG116" i="2"/>
  <c r="AF49" i="2"/>
  <c r="AG555" i="2"/>
  <c r="AH965" i="2"/>
  <c r="AH482" i="2"/>
  <c r="AD407" i="2"/>
  <c r="AC293" i="2"/>
  <c r="AF709" i="2"/>
  <c r="AG378" i="2"/>
  <c r="AH421" i="2"/>
  <c r="AC914" i="2"/>
  <c r="AH378" i="2"/>
  <c r="AH708" i="2"/>
  <c r="AD667" i="2"/>
  <c r="AA320" i="2"/>
  <c r="AE238" i="2"/>
  <c r="AC113" i="2"/>
  <c r="AC575" i="2"/>
  <c r="AA288" i="2"/>
  <c r="AE161" i="2"/>
  <c r="AC388" i="2"/>
  <c r="AG547" i="2"/>
  <c r="AE180" i="2"/>
  <c r="AE781" i="2"/>
  <c r="AA554" i="2"/>
  <c r="AF616" i="2"/>
  <c r="AA594" i="2"/>
  <c r="AF99" i="2"/>
  <c r="AF87" i="2"/>
  <c r="AE936" i="2"/>
  <c r="AG655" i="2"/>
  <c r="AF192" i="2"/>
  <c r="AE467" i="2"/>
  <c r="AF761" i="2"/>
  <c r="AG107" i="2"/>
  <c r="AF197" i="2"/>
  <c r="AA482" i="2"/>
  <c r="AG165" i="2"/>
  <c r="AA890" i="2"/>
  <c r="AC156" i="2"/>
  <c r="AF937" i="2"/>
  <c r="AE384" i="2"/>
  <c r="AE148" i="2"/>
  <c r="AD879" i="2"/>
  <c r="AA622" i="2"/>
  <c r="AA463" i="2"/>
  <c r="AA803" i="2"/>
  <c r="AA532" i="2"/>
  <c r="AD463" i="2"/>
  <c r="AA940" i="2"/>
  <c r="AE398" i="2"/>
  <c r="AG141" i="2"/>
  <c r="AC760" i="2"/>
  <c r="AF868" i="2"/>
  <c r="AC936" i="2"/>
  <c r="AF348" i="2"/>
  <c r="AE596" i="2"/>
  <c r="AG905" i="2"/>
  <c r="AC193" i="2"/>
  <c r="AD27" i="2"/>
  <c r="AA90" i="2"/>
  <c r="AF371" i="2"/>
  <c r="AG74" i="2"/>
  <c r="AA153" i="2"/>
  <c r="AG279" i="2"/>
  <c r="AG404" i="2"/>
  <c r="AD359" i="2"/>
  <c r="AE183" i="2"/>
  <c r="AF372" i="2"/>
  <c r="AD174" i="2"/>
  <c r="AD923" i="2"/>
  <c r="AC677" i="2"/>
  <c r="AH453" i="2"/>
  <c r="AD65" i="2"/>
  <c r="AH502" i="2"/>
  <c r="AA663" i="2"/>
  <c r="AC722" i="2"/>
  <c r="AA1001" i="2"/>
  <c r="AH301" i="2"/>
  <c r="AC347" i="2"/>
  <c r="AE999" i="2"/>
  <c r="AD491" i="2"/>
  <c r="AD831" i="2"/>
  <c r="AE272" i="2"/>
  <c r="AH804" i="2"/>
  <c r="AD140" i="2"/>
  <c r="AG688" i="2"/>
  <c r="AA527" i="2"/>
  <c r="AC353" i="2"/>
  <c r="AC922" i="2"/>
  <c r="AA533" i="2"/>
  <c r="AH386" i="2"/>
  <c r="AF33" i="2"/>
  <c r="AH577" i="2"/>
  <c r="AA953" i="2"/>
  <c r="AE105" i="2"/>
  <c r="AC817" i="2"/>
  <c r="AD377" i="2"/>
  <c r="AC386" i="2"/>
  <c r="AA149" i="2"/>
  <c r="AD240" i="2"/>
  <c r="AF918" i="2"/>
  <c r="AF922" i="2"/>
  <c r="AG52" i="2"/>
  <c r="AG785" i="2"/>
  <c r="AC469" i="2"/>
  <c r="AH541" i="2"/>
  <c r="AG253" i="2"/>
  <c r="AE427" i="2"/>
  <c r="AD507" i="2"/>
  <c r="AH71" i="2"/>
  <c r="AC748" i="2"/>
  <c r="AG697" i="2"/>
  <c r="AH155" i="2"/>
  <c r="AG604" i="2"/>
  <c r="AA179" i="2"/>
  <c r="AD561" i="2"/>
  <c r="AG747" i="2"/>
  <c r="AA42" i="2"/>
  <c r="AD205" i="2"/>
  <c r="AG510" i="2"/>
  <c r="AH924" i="2"/>
  <c r="AG983" i="2"/>
  <c r="AC278" i="2"/>
  <c r="AA764" i="2"/>
  <c r="AC435" i="2"/>
  <c r="AA862" i="2"/>
  <c r="AC169" i="2"/>
  <c r="AA294" i="2"/>
  <c r="AH797" i="2"/>
  <c r="AA308" i="2"/>
  <c r="AF947" i="2"/>
  <c r="AE728" i="2"/>
  <c r="AH567" i="2"/>
  <c r="AG249" i="2"/>
  <c r="AD762" i="2"/>
  <c r="AG928" i="2"/>
  <c r="AC335" i="2"/>
  <c r="AC50" i="2"/>
  <c r="AH231" i="2"/>
  <c r="AH845" i="2"/>
  <c r="AG232" i="2"/>
  <c r="AE875" i="2"/>
  <c r="AA670" i="2"/>
  <c r="AA559" i="2"/>
  <c r="AE774" i="2"/>
  <c r="AH603" i="2"/>
  <c r="AA635" i="2"/>
  <c r="AF560" i="2"/>
  <c r="AD190" i="2"/>
  <c r="AG862" i="2"/>
  <c r="AF554" i="2"/>
  <c r="AD38" i="2"/>
  <c r="AE586" i="2"/>
  <c r="AH287" i="2"/>
  <c r="AA777" i="2"/>
  <c r="AH876" i="2"/>
  <c r="AF814" i="2"/>
  <c r="AE237" i="2"/>
  <c r="AA805" i="2"/>
  <c r="AD600" i="2"/>
  <c r="AH98" i="2"/>
  <c r="AF342" i="2"/>
  <c r="AD164" i="2"/>
  <c r="AH271" i="2"/>
  <c r="AG148" i="2"/>
  <c r="AD900" i="2"/>
  <c r="AF483" i="2"/>
  <c r="AD268" i="2"/>
  <c r="AA497" i="2"/>
  <c r="AH58" i="2"/>
  <c r="AE453" i="2"/>
  <c r="AD481" i="2"/>
  <c r="AA313" i="2"/>
  <c r="AG950" i="2"/>
  <c r="AG926" i="2"/>
  <c r="AG397" i="2"/>
  <c r="AH632" i="2"/>
  <c r="AA182" i="2"/>
  <c r="AH87" i="2"/>
  <c r="AG190" i="2"/>
  <c r="AD446" i="2"/>
  <c r="AH867" i="2"/>
  <c r="AE185" i="2"/>
  <c r="AF452" i="2"/>
  <c r="AE722" i="2"/>
  <c r="AF247" i="2"/>
  <c r="AF321" i="2"/>
  <c r="AE955" i="2"/>
  <c r="AA605" i="2"/>
  <c r="AF47" i="2"/>
  <c r="AE112" i="2"/>
  <c r="AG774" i="2"/>
  <c r="AC815" i="2"/>
  <c r="AH699" i="2"/>
  <c r="AD220" i="2"/>
  <c r="AC863" i="2"/>
  <c r="AH846" i="2"/>
  <c r="AE423" i="2"/>
  <c r="AH336" i="2"/>
  <c r="AF457" i="2"/>
  <c r="AD136" i="2"/>
  <c r="AE280" i="2"/>
  <c r="AA826" i="2"/>
  <c r="AA342" i="2"/>
  <c r="AH51" i="2"/>
  <c r="AC444" i="2"/>
  <c r="AH321" i="2"/>
  <c r="AF668" i="2"/>
  <c r="AE704" i="2"/>
  <c r="AD903" i="2"/>
  <c r="AC284" i="2"/>
  <c r="AG82" i="2"/>
  <c r="AE927" i="2"/>
  <c r="AE71" i="2"/>
  <c r="AA993" i="2"/>
  <c r="AE479" i="2"/>
  <c r="AA974" i="2"/>
  <c r="AA760" i="2"/>
  <c r="AH443" i="2"/>
  <c r="AF768" i="2"/>
  <c r="AE578" i="2"/>
  <c r="AE294" i="2"/>
  <c r="AF219" i="2"/>
  <c r="AA590" i="2"/>
  <c r="AD937" i="2"/>
  <c r="AD68" i="2"/>
  <c r="AD689" i="2"/>
  <c r="AH175" i="2"/>
  <c r="AD112" i="2"/>
  <c r="AE733" i="2"/>
  <c r="AG550" i="2"/>
  <c r="AC637" i="2"/>
  <c r="AD663" i="2"/>
  <c r="AF695" i="2"/>
  <c r="AF711" i="2"/>
  <c r="AH473" i="2"/>
  <c r="AC222" i="2"/>
  <c r="AF394" i="2"/>
  <c r="AE301" i="2"/>
  <c r="AC315" i="2"/>
  <c r="AA610" i="2"/>
  <c r="AA455" i="2"/>
  <c r="AC547" i="2"/>
  <c r="AF357" i="2"/>
  <c r="AG336" i="2"/>
  <c r="AF111" i="2"/>
  <c r="AD773" i="2"/>
  <c r="AE577" i="2"/>
  <c r="AF562" i="2"/>
  <c r="AF913" i="2"/>
  <c r="AD792" i="2"/>
  <c r="AE194" i="2"/>
  <c r="AC621" i="2"/>
  <c r="AA251" i="2"/>
  <c r="AC617" i="2"/>
  <c r="AF61" i="2"/>
  <c r="AG595" i="2"/>
  <c r="AC132" i="2"/>
  <c r="AF474" i="2"/>
  <c r="AE850" i="2"/>
  <c r="AD804" i="2"/>
  <c r="AF622" i="2"/>
  <c r="AC633" i="2"/>
  <c r="AE33" i="2"/>
  <c r="AC445" i="2"/>
  <c r="AA427" i="2"/>
  <c r="AD649" i="2"/>
  <c r="AD688" i="2"/>
  <c r="AE949" i="2"/>
  <c r="AH469" i="2"/>
  <c r="AF240" i="2"/>
  <c r="AD791" i="2"/>
  <c r="AG392" i="2"/>
  <c r="AC434" i="2"/>
  <c r="AF669" i="2"/>
  <c r="AC966" i="2"/>
  <c r="AG178" i="2"/>
  <c r="AH768" i="2"/>
  <c r="AC81" i="2"/>
  <c r="AA415" i="2"/>
  <c r="AH514" i="2"/>
  <c r="AG732" i="2"/>
  <c r="AH456" i="2"/>
  <c r="AE776" i="2"/>
  <c r="AH147" i="2"/>
  <c r="AA937" i="2"/>
  <c r="AG201" i="2"/>
  <c r="AA350" i="2"/>
  <c r="AH745" i="2"/>
  <c r="AD389" i="2"/>
  <c r="AC407" i="2"/>
  <c r="AC74" i="2"/>
  <c r="AG446" i="2"/>
  <c r="AA357" i="2"/>
  <c r="AE121" i="2"/>
  <c r="AD404" i="2"/>
  <c r="AA686" i="2"/>
  <c r="AD387" i="2"/>
  <c r="AD575" i="2"/>
  <c r="AH568" i="2"/>
  <c r="AF955" i="2"/>
  <c r="AA245" i="2"/>
  <c r="AD301" i="2"/>
  <c r="AF63" i="2"/>
  <c r="AE475" i="2"/>
  <c r="AF209" i="2"/>
  <c r="AD948" i="2"/>
  <c r="AC52" i="2"/>
  <c r="AD774" i="2"/>
  <c r="AH410" i="2"/>
  <c r="AD490" i="2"/>
  <c r="AF101" i="2"/>
  <c r="AG95" i="2"/>
  <c r="AG754" i="2"/>
  <c r="AG1005" i="2"/>
  <c r="AH76" i="2"/>
  <c r="AD133" i="2"/>
  <c r="AD566" i="2"/>
  <c r="AF977" i="2"/>
  <c r="AA596" i="2"/>
  <c r="AF388" i="2"/>
  <c r="AE482" i="2"/>
  <c r="AA207" i="2"/>
  <c r="AF64" i="2"/>
  <c r="AG554" i="2"/>
  <c r="AG653" i="2"/>
  <c r="AG189" i="2"/>
  <c r="AH124" i="2"/>
  <c r="AH320" i="2"/>
  <c r="AD116" i="2"/>
  <c r="AH636" i="2"/>
  <c r="AC221" i="2"/>
  <c r="AC1001" i="2"/>
  <c r="AD331" i="2"/>
  <c r="AA872" i="2"/>
  <c r="AG631" i="2"/>
  <c r="AE203" i="2"/>
  <c r="AF32" i="2"/>
  <c r="AD872" i="2"/>
  <c r="AH802" i="2"/>
  <c r="AD197" i="2"/>
  <c r="AE241" i="2"/>
  <c r="AG487" i="2"/>
  <c r="AH470" i="2"/>
  <c r="AC106" i="2"/>
  <c r="AD123" i="2"/>
  <c r="AF675" i="2"/>
  <c r="AF145" i="2"/>
  <c r="AF773" i="2"/>
  <c r="AF535" i="2"/>
  <c r="AA919" i="2"/>
  <c r="AH584" i="2"/>
  <c r="AA339" i="2"/>
  <c r="AC58" i="2"/>
  <c r="AF1000" i="2"/>
  <c r="AE136" i="2"/>
  <c r="AE311" i="2"/>
  <c r="AF543" i="2"/>
  <c r="AG301" i="2"/>
  <c r="AC721" i="2"/>
  <c r="AH216" i="2"/>
  <c r="AH398" i="2"/>
  <c r="AG560" i="2"/>
  <c r="AF463" i="2"/>
  <c r="AE88" i="2"/>
  <c r="AG62" i="2"/>
  <c r="AE399" i="2"/>
  <c r="AF422" i="2"/>
  <c r="AG900" i="2"/>
  <c r="AE537" i="2"/>
  <c r="AC237" i="2"/>
  <c r="AC960" i="2"/>
  <c r="AC282" i="2"/>
  <c r="AG268" i="2"/>
  <c r="AF885" i="2"/>
  <c r="AF70" i="2"/>
  <c r="AE208" i="2"/>
  <c r="AG552" i="2"/>
  <c r="AA660" i="2"/>
  <c r="AH171" i="2"/>
  <c r="AC138" i="2"/>
  <c r="AE442" i="2"/>
  <c r="AA614" i="2"/>
  <c r="AF683" i="2"/>
  <c r="AH835" i="2"/>
  <c r="AF786" i="2"/>
  <c r="AD682" i="2"/>
  <c r="AF780" i="2"/>
  <c r="AF590" i="2"/>
  <c r="AE52" i="2"/>
  <c r="AG891" i="2"/>
  <c r="AE791" i="2"/>
  <c r="AG401" i="2"/>
  <c r="AD938" i="2"/>
  <c r="AF83" i="2"/>
  <c r="AE687" i="2"/>
  <c r="AD173" i="2"/>
  <c r="AC490" i="2"/>
  <c r="AE101" i="2"/>
  <c r="AE866" i="2"/>
  <c r="AC504" i="2"/>
  <c r="AD351" i="2"/>
  <c r="AH417" i="2"/>
  <c r="AC926" i="2"/>
  <c r="AH735" i="2"/>
  <c r="AE916" i="2"/>
  <c r="AG105" i="2"/>
  <c r="AC382" i="2"/>
  <c r="AH580" i="2"/>
  <c r="AD464" i="2"/>
  <c r="AC720" i="2"/>
  <c r="AG421" i="2"/>
  <c r="AD885" i="2"/>
  <c r="AE632" i="2"/>
  <c r="AF31" i="2"/>
  <c r="AE222" i="2"/>
  <c r="AF957" i="2"/>
  <c r="AC242" i="2"/>
  <c r="AG843" i="2"/>
  <c r="AD961" i="2"/>
  <c r="AG509" i="2"/>
  <c r="AG714" i="2"/>
  <c r="AD553" i="2"/>
  <c r="AH33" i="2"/>
  <c r="AC546" i="2"/>
  <c r="AA871" i="2"/>
  <c r="AG129" i="2"/>
  <c r="AH908" i="2"/>
  <c r="AH906" i="2"/>
  <c r="AG426" i="2"/>
  <c r="AH554" i="2"/>
  <c r="AG49" i="2"/>
  <c r="AF395" i="2"/>
  <c r="AC906" i="2"/>
  <c r="AA508" i="2"/>
  <c r="AG246" i="2"/>
  <c r="AC964" i="2"/>
  <c r="AD354" i="2"/>
  <c r="AH878" i="2"/>
  <c r="AC569" i="2"/>
  <c r="AC550" i="2"/>
  <c r="AH610" i="2"/>
  <c r="AG354" i="2"/>
  <c r="AE228" i="2"/>
  <c r="AD156" i="2"/>
  <c r="AA187" i="2"/>
  <c r="AE70" i="2"/>
  <c r="AC362" i="2"/>
  <c r="AA399" i="2"/>
  <c r="AG782" i="2"/>
  <c r="AD99" i="2"/>
  <c r="AH312" i="2"/>
  <c r="AG700" i="2"/>
  <c r="AD169" i="2"/>
  <c r="AD369" i="2"/>
  <c r="AC481" i="2"/>
  <c r="AC525" i="2"/>
  <c r="AA745" i="2"/>
  <c r="AH681" i="2"/>
  <c r="AF288" i="2"/>
  <c r="AE282" i="2"/>
  <c r="AC610" i="2"/>
  <c r="AC153" i="2"/>
  <c r="AG1000" i="2"/>
  <c r="AG226" i="2"/>
  <c r="AG756" i="2"/>
  <c r="AD968" i="2"/>
  <c r="AG222" i="2"/>
  <c r="AH157" i="2"/>
  <c r="AE146" i="2"/>
  <c r="AH356" i="2"/>
  <c r="AD263" i="2"/>
  <c r="AF677" i="2"/>
  <c r="AG264" i="2"/>
  <c r="AC910" i="2"/>
  <c r="AC950" i="2"/>
  <c r="AC330" i="2"/>
  <c r="AF819" i="2"/>
  <c r="AG456" i="2"/>
  <c r="AH893" i="2"/>
  <c r="AD799" i="2"/>
  <c r="AG641" i="2"/>
  <c r="AC714" i="2"/>
  <c r="AG502" i="2"/>
  <c r="AH217" i="2"/>
  <c r="AG976" i="2"/>
  <c r="AA653" i="2"/>
  <c r="AA195" i="2"/>
  <c r="AD450" i="2"/>
  <c r="AF842" i="2"/>
  <c r="AC165" i="2"/>
  <c r="AC176" i="2"/>
  <c r="AG859" i="2"/>
  <c r="AF651" i="2"/>
  <c r="AD1007" i="2"/>
  <c r="AF978" i="2"/>
  <c r="AH253" i="2"/>
  <c r="AH349" i="2"/>
  <c r="AD677" i="2"/>
  <c r="AH616" i="2"/>
  <c r="AE845" i="2"/>
  <c r="AE401" i="2"/>
  <c r="AD755" i="2"/>
  <c r="AG430" i="2"/>
  <c r="AG1006" i="2"/>
  <c r="AH650" i="2"/>
  <c r="AA748" i="2"/>
  <c r="AD534" i="2"/>
  <c r="AF502" i="2"/>
  <c r="AH529" i="2"/>
  <c r="AF951" i="2"/>
  <c r="AG962" i="2"/>
  <c r="AH365" i="2"/>
  <c r="AF863" i="2"/>
  <c r="AD86" i="2"/>
  <c r="AC891" i="2"/>
  <c r="AG875" i="2"/>
  <c r="AE117" i="2"/>
  <c r="AH416" i="2"/>
  <c r="AD565" i="2"/>
  <c r="AG79" i="2"/>
  <c r="AH676" i="2"/>
  <c r="AE23" i="2"/>
  <c r="AC109" i="2"/>
  <c r="AC743" i="2"/>
  <c r="AA328" i="2"/>
  <c r="AC584" i="2"/>
  <c r="AF559" i="2"/>
  <c r="AF234" i="2"/>
  <c r="AA914" i="2"/>
  <c r="AG273" i="2"/>
  <c r="AE480" i="2"/>
  <c r="AG996" i="2"/>
  <c r="AH703" i="2"/>
  <c r="AF227" i="2"/>
  <c r="AE187" i="2"/>
  <c r="AE319" i="2"/>
  <c r="AG207" i="2"/>
  <c r="AC884" i="2"/>
  <c r="AE328" i="2"/>
  <c r="AE111" i="2"/>
  <c r="AF956" i="2"/>
  <c r="AE917" i="2"/>
  <c r="AC376" i="2"/>
  <c r="AG766" i="2"/>
  <c r="AA591" i="2"/>
  <c r="AC307" i="2"/>
  <c r="AE255" i="2"/>
  <c r="AD555" i="2"/>
  <c r="AH840" i="2"/>
  <c r="AD552" i="2"/>
  <c r="AF251" i="2"/>
  <c r="AG671" i="2"/>
  <c r="AD290" i="2"/>
  <c r="AD92" i="2"/>
  <c r="AA678" i="2"/>
  <c r="AF646" i="2"/>
  <c r="AG206" i="2"/>
  <c r="AH698" i="2"/>
  <c r="AG568" i="2"/>
  <c r="AC60" i="2"/>
  <c r="AG184" i="2"/>
  <c r="AF887" i="2"/>
  <c r="AH433" i="2"/>
  <c r="AD473" i="2"/>
  <c r="AH519" i="2"/>
  <c r="AC121" i="2"/>
  <c r="AA733" i="2"/>
  <c r="AE987" i="2"/>
  <c r="AD749" i="2"/>
  <c r="AD444" i="2"/>
  <c r="AG541" i="2"/>
  <c r="AE490" i="2"/>
  <c r="AD302" i="2"/>
  <c r="AG657" i="2"/>
  <c r="AC291" i="2"/>
  <c r="AC778" i="2"/>
  <c r="AD160" i="2"/>
  <c r="AA879" i="2"/>
  <c r="AH302" i="2"/>
  <c r="AC202" i="2"/>
  <c r="AE109" i="2"/>
  <c r="AA250" i="2"/>
  <c r="AD36" i="2"/>
  <c r="AH161" i="2"/>
  <c r="AD732" i="2"/>
  <c r="AH712" i="2"/>
  <c r="AC336" i="2"/>
  <c r="AD381" i="2"/>
  <c r="AG67" i="2"/>
  <c r="AD134" i="2"/>
  <c r="AF925" i="2"/>
  <c r="AC877" i="2"/>
  <c r="AC858" i="2"/>
  <c r="AH297" i="2"/>
  <c r="AE201" i="2"/>
  <c r="AF561" i="2"/>
  <c r="AD574" i="2"/>
  <c r="AC565" i="2"/>
  <c r="AA156" i="2"/>
  <c r="AH126" i="2"/>
  <c r="AE456" i="2"/>
  <c r="AH772" i="2"/>
  <c r="AH346" i="2"/>
  <c r="AE619" i="2"/>
  <c r="AA802" i="2"/>
  <c r="AD131" i="2"/>
  <c r="AG88" i="2"/>
  <c r="AA346" i="2"/>
  <c r="AG468" i="2"/>
  <c r="AE525" i="2"/>
  <c r="AF521" i="2"/>
  <c r="AG829" i="2"/>
  <c r="AA99" i="2"/>
  <c r="AA217" i="2"/>
  <c r="AA568" i="2"/>
  <c r="AD312" i="2"/>
  <c r="AA823" i="2"/>
  <c r="AH547" i="2"/>
  <c r="AA970" i="2"/>
  <c r="AE323" i="2"/>
  <c r="AE971" i="2"/>
  <c r="AH625" i="2"/>
  <c r="AA685" i="2"/>
  <c r="AE889" i="2"/>
  <c r="AA577" i="2"/>
  <c r="AH350" i="2"/>
  <c r="AF366" i="2"/>
  <c r="AC49" i="2"/>
  <c r="AD549" i="2"/>
  <c r="AH92" i="2"/>
  <c r="AE448" i="2"/>
  <c r="AF218" i="2"/>
  <c r="AH662" i="2"/>
  <c r="AE890" i="2"/>
  <c r="AD679" i="2"/>
  <c r="AA669" i="2"/>
  <c r="AC28" i="2"/>
  <c r="AC296" i="2"/>
  <c r="AH557" i="2"/>
  <c r="AF130" i="2"/>
  <c r="AG367" i="2"/>
  <c r="AF282" i="2"/>
  <c r="AE386" i="2"/>
  <c r="AH78" i="2"/>
  <c r="AA638" i="2"/>
  <c r="AD985" i="2"/>
  <c r="AH961" i="2"/>
  <c r="AH325" i="2"/>
  <c r="AD807" i="2"/>
  <c r="AA923" i="2"/>
  <c r="AC808" i="2"/>
  <c r="AC313" i="2"/>
  <c r="AA200" i="2"/>
  <c r="AF36" i="2"/>
  <c r="AG185" i="2"/>
  <c r="AE405" i="2"/>
  <c r="AE989" i="2"/>
  <c r="AG76" i="2"/>
  <c r="AH982" i="2"/>
  <c r="AC602" i="2"/>
  <c r="AA831" i="2"/>
  <c r="AD468" i="2"/>
  <c r="AE501" i="2"/>
  <c r="AC45" i="2"/>
  <c r="AC387" i="2"/>
  <c r="AD800" i="2"/>
  <c r="AA69" i="2"/>
  <c r="AF202" i="2"/>
  <c r="AG123" i="2"/>
  <c r="AH39" i="2"/>
  <c r="AE188" i="2"/>
  <c r="AA704" i="2"/>
  <c r="AG669" i="2"/>
  <c r="AA31" i="2"/>
  <c r="AG281" i="2"/>
  <c r="AA957" i="2"/>
  <c r="AF96" i="2"/>
  <c r="AH341" i="2"/>
  <c r="AE948" i="2"/>
  <c r="AC311" i="2"/>
  <c r="AG477" i="2"/>
  <c r="AA631" i="2"/>
  <c r="AA834" i="2"/>
  <c r="AH319" i="2"/>
  <c r="AG897" i="2"/>
  <c r="AF758" i="2"/>
  <c r="AH198" i="2"/>
  <c r="AC40" i="2"/>
  <c r="AH172" i="2"/>
  <c r="AG29" i="2"/>
  <c r="AH323" i="2"/>
  <c r="AF829" i="2"/>
  <c r="AC406" i="2"/>
  <c r="AE166" i="2"/>
  <c r="AF340" i="2"/>
  <c r="AF739" i="2"/>
  <c r="AC360" i="2"/>
  <c r="AF195" i="2"/>
  <c r="AD129" i="2"/>
  <c r="AD979" i="2"/>
  <c r="AE504" i="2"/>
  <c r="AH587" i="2"/>
  <c r="AE647" i="2"/>
  <c r="AF763" i="2"/>
  <c r="AF225" i="2"/>
  <c r="AA48" i="2"/>
  <c r="AF515" i="2"/>
  <c r="AF405" i="2"/>
  <c r="AA935" i="2"/>
  <c r="AE796" i="2"/>
  <c r="AE510" i="2"/>
  <c r="AF811" i="2"/>
  <c r="AG940" i="2"/>
  <c r="AE47" i="2"/>
  <c r="AA409" i="2"/>
  <c r="AE444" i="2"/>
  <c r="AE582" i="2"/>
  <c r="AC939" i="2"/>
  <c r="AD469" i="2"/>
  <c r="AD338" i="2"/>
  <c r="AC574" i="2"/>
  <c r="AH932" i="2"/>
  <c r="AD371" i="2"/>
  <c r="AC751" i="2"/>
  <c r="AF539" i="2"/>
  <c r="AA766" i="2"/>
  <c r="AF432" i="2"/>
  <c r="AA166" i="2"/>
  <c r="AA192" i="2"/>
  <c r="AE857" i="2"/>
  <c r="AG128" i="2"/>
  <c r="AD46" i="2"/>
  <c r="AH329" i="2"/>
  <c r="AG286" i="2"/>
  <c r="AE959" i="2"/>
  <c r="AC191" i="2"/>
  <c r="AE385" i="2"/>
  <c r="AA475" i="2"/>
  <c r="AE123" i="2"/>
  <c r="AE797" i="2"/>
  <c r="AA458" i="2"/>
  <c r="AA51" i="2"/>
  <c r="AC135" i="2"/>
  <c r="AG903" i="2"/>
  <c r="AF398" i="2"/>
  <c r="AG396" i="2"/>
  <c r="AC639" i="2"/>
  <c r="AH256" i="2"/>
  <c r="AF347" i="2"/>
  <c r="AH359" i="2"/>
  <c r="AC838" i="2"/>
  <c r="AF255" i="2"/>
  <c r="AA396" i="2"/>
  <c r="AD287" i="2"/>
  <c r="AF779" i="2"/>
  <c r="AA782" i="2"/>
  <c r="AD47" i="2"/>
  <c r="AG260" i="2"/>
  <c r="AH212" i="2"/>
  <c r="AA489" i="2"/>
  <c r="AH858" i="2"/>
  <c r="AD380" i="2"/>
  <c r="AD939" i="2"/>
  <c r="AH762" i="2"/>
  <c r="AA43" i="2"/>
  <c r="AF151" i="2"/>
  <c r="AD376" i="2"/>
  <c r="AG873" i="2"/>
  <c r="AF854" i="2"/>
  <c r="AC94" i="2"/>
  <c r="AF673" i="2"/>
  <c r="AA59" i="2"/>
  <c r="AE189" i="2"/>
  <c r="AH173" i="2"/>
  <c r="AD894" i="2"/>
  <c r="AG149" i="2"/>
  <c r="AH794" i="2"/>
  <c r="AA498" i="2"/>
  <c r="AF331" i="2"/>
  <c r="AH133" i="2"/>
  <c r="AD143" i="2"/>
  <c r="AF56" i="2"/>
  <c r="AF418" i="2"/>
  <c r="AD631" i="2"/>
  <c r="AD871" i="2"/>
  <c r="AE309" i="2"/>
  <c r="AF262" i="2"/>
  <c r="AF794" i="2"/>
  <c r="AA775" i="2"/>
  <c r="AG365" i="2"/>
  <c r="AH195" i="2"/>
  <c r="AG227" i="2"/>
  <c r="AF919" i="2"/>
  <c r="AC255" i="2"/>
  <c r="AE888" i="2"/>
  <c r="AH129" i="2"/>
  <c r="AD339" i="2"/>
  <c r="AC809" i="2"/>
  <c r="AF305" i="2"/>
  <c r="AA60" i="2"/>
  <c r="AH730" i="2"/>
  <c r="AC123" i="2"/>
  <c r="AE690" i="2"/>
  <c r="AH139" i="2"/>
  <c r="AC479" i="2"/>
  <c r="AC477" i="2"/>
  <c r="AC412" i="2"/>
  <c r="AA734" i="2"/>
  <c r="AE560" i="2"/>
  <c r="AC491" i="2"/>
  <c r="AA471" i="2"/>
  <c r="AA839" i="2"/>
  <c r="AF904" i="2"/>
  <c r="AF268" i="2"/>
  <c r="AD819" i="2"/>
  <c r="AH345" i="2"/>
  <c r="AH368" i="2"/>
  <c r="AA28" i="2"/>
  <c r="AC943" i="2"/>
  <c r="AE673" i="2"/>
  <c r="AH825" i="2"/>
  <c r="AG530" i="2"/>
  <c r="AG347" i="2"/>
  <c r="AD836" i="2"/>
  <c r="AH263" i="2"/>
  <c r="AA495" i="2"/>
  <c r="AC548" i="2"/>
  <c r="AF859" i="2"/>
  <c r="AD888" i="2"/>
  <c r="AG795" i="2"/>
  <c r="AD212" i="2"/>
  <c r="AE14" i="2"/>
  <c r="AD356" i="2"/>
  <c r="AH15" i="2"/>
  <c r="AM14" i="2"/>
  <c r="AG734" i="2"/>
  <c r="AG10" i="2"/>
  <c r="AC17" i="2"/>
  <c r="AF836" i="2"/>
  <c r="AC852" i="2"/>
  <c r="AE100" i="2"/>
  <c r="AH597" i="2"/>
  <c r="AF961" i="2"/>
  <c r="AA788" i="2"/>
  <c r="AD11" i="2"/>
  <c r="AD20" i="2"/>
  <c r="AD15" i="2"/>
  <c r="AG193" i="2"/>
  <c r="AC593" i="2"/>
  <c r="AF13" i="2"/>
  <c r="AD34" i="2"/>
  <c r="AC957" i="2"/>
  <c r="AH307" i="2"/>
  <c r="AF14" i="2"/>
  <c r="AD935" i="2"/>
  <c r="AF1004" i="2"/>
  <c r="AE333" i="2"/>
  <c r="AD16" i="2"/>
  <c r="AG614" i="2"/>
  <c r="AG804" i="2"/>
  <c r="AH647" i="2"/>
  <c r="AA867" i="2"/>
  <c r="AH896" i="2"/>
  <c r="AF16" i="2"/>
  <c r="AA732" i="2"/>
  <c r="AG23" i="2"/>
  <c r="AC55" i="2"/>
  <c r="AA18" i="2"/>
  <c r="AD29" i="2"/>
  <c r="AF15" i="2"/>
  <c r="AA14" i="2"/>
  <c r="AG36" i="2"/>
  <c r="AE960" i="2"/>
  <c r="AF718" i="2"/>
  <c r="AC261" i="2"/>
  <c r="AC18" i="2"/>
  <c r="AA20" i="2"/>
  <c r="AF166" i="2"/>
  <c r="AC796" i="2"/>
  <c r="AD37" i="2"/>
  <c r="AA92" i="2"/>
  <c r="AH14" i="2"/>
  <c r="AE22" i="2"/>
  <c r="AF37" i="2"/>
  <c r="AA11" i="2"/>
  <c r="AG17" i="2"/>
  <c r="AA53" i="2"/>
  <c r="AM15" i="2"/>
  <c r="AA277" i="2"/>
  <c r="AE790" i="2"/>
  <c r="AD374" i="2"/>
  <c r="AC83" i="2"/>
  <c r="AC430" i="2"/>
  <c r="AH17" i="2"/>
  <c r="AG482" i="2"/>
  <c r="AH40" i="2"/>
  <c r="AH739" i="2"/>
  <c r="AA22" i="2"/>
  <c r="AD10" i="2"/>
  <c r="AH55" i="2"/>
  <c r="AA19" i="2"/>
  <c r="AD51" i="2"/>
  <c r="AH57" i="2"/>
  <c r="AE15" i="2"/>
  <c r="AD21" i="2"/>
  <c r="AA16" i="2"/>
  <c r="AE787" i="2"/>
  <c r="AM16" i="2"/>
  <c r="AE981" i="2"/>
  <c r="AC229" i="2"/>
  <c r="AF762" i="2"/>
  <c r="AE558" i="2"/>
  <c r="AC19" i="2"/>
  <c r="AC23" i="2"/>
  <c r="AH987" i="2"/>
  <c r="AH9" i="2"/>
  <c r="AH11" i="2"/>
  <c r="AC32" i="2"/>
  <c r="AF19" i="2"/>
  <c r="AG43" i="2"/>
  <c r="AG19" i="2"/>
  <c r="AE10" i="2"/>
  <c r="AF22" i="2"/>
  <c r="AF9" i="2"/>
  <c r="AA54" i="2"/>
  <c r="AH61" i="2"/>
  <c r="AF58" i="2"/>
  <c r="AD18" i="2"/>
  <c r="AC36" i="2"/>
  <c r="AD17" i="2"/>
  <c r="AD28" i="2"/>
  <c r="AD56" i="2"/>
  <c r="AA57" i="2"/>
  <c r="AH22" i="2"/>
  <c r="AC20" i="2"/>
  <c r="AE58" i="2"/>
  <c r="AF807" i="2"/>
  <c r="AF20" i="2"/>
  <c r="AG16" i="2"/>
  <c r="AE13" i="2"/>
  <c r="AD9" i="2"/>
  <c r="AA23" i="2"/>
  <c r="AA9" i="2"/>
  <c r="AC12" i="2"/>
  <c r="AC24" i="2"/>
  <c r="AH52" i="2"/>
  <c r="AG41" i="2"/>
  <c r="AE330" i="2"/>
  <c r="AH821" i="2"/>
  <c r="AG668" i="2"/>
  <c r="AA29" i="2"/>
  <c r="AF52" i="2"/>
  <c r="AD110" i="2"/>
  <c r="AF40" i="2"/>
  <c r="AH44" i="2"/>
  <c r="AD857" i="2"/>
  <c r="AF29" i="2"/>
  <c r="AF34" i="2"/>
  <c r="AC605" i="2"/>
  <c r="AC48" i="2"/>
  <c r="AF45" i="2"/>
  <c r="AD59" i="2"/>
  <c r="AC375" i="2"/>
  <c r="AA991" i="2"/>
  <c r="AD50" i="2"/>
  <c r="AF171" i="2"/>
  <c r="AE28" i="2"/>
  <c r="AG659" i="2"/>
  <c r="AG60" i="2"/>
  <c r="AE276" i="2"/>
  <c r="AA828" i="2"/>
  <c r="AG242" i="2"/>
  <c r="AC668" i="2"/>
  <c r="AD526" i="2"/>
  <c r="AD680" i="2"/>
  <c r="AH54" i="2"/>
  <c r="AH237" i="2"/>
  <c r="AH917" i="2"/>
  <c r="AE605" i="2"/>
  <c r="AG519" i="2"/>
  <c r="AH660" i="2"/>
  <c r="AF189" i="2"/>
  <c r="AH273" i="2"/>
  <c r="AD567" i="2"/>
  <c r="AD54" i="2"/>
  <c r="AD31" i="2"/>
  <c r="AG331" i="2"/>
  <c r="AG33" i="2"/>
  <c r="AC801" i="2"/>
  <c r="AC344" i="2"/>
  <c r="AF51" i="2"/>
  <c r="AH814" i="2"/>
  <c r="AD503" i="2"/>
  <c r="AE897" i="2"/>
  <c r="AE686" i="2"/>
  <c r="AD544" i="2"/>
  <c r="AH160" i="2"/>
  <c r="AE832" i="2"/>
  <c r="AF310" i="2"/>
  <c r="AG146" i="2"/>
  <c r="AD642" i="2"/>
  <c r="AD918" i="2"/>
  <c r="AF979" i="2"/>
  <c r="AG693" i="2"/>
  <c r="AC750" i="2"/>
  <c r="AC582" i="2"/>
  <c r="AF8" i="2"/>
  <c r="AH526" i="2"/>
  <c r="AA91" i="2"/>
  <c r="AF806" i="2"/>
  <c r="AE260" i="2"/>
  <c r="AD478" i="2"/>
  <c r="AA388" i="2"/>
  <c r="AG685" i="2"/>
  <c r="AD856" i="2"/>
  <c r="AC900" i="2"/>
  <c r="AC205" i="2"/>
  <c r="AC592" i="2"/>
  <c r="AC41" i="2"/>
  <c r="AE980" i="2"/>
  <c r="AC683" i="2"/>
  <c r="AF109" i="2"/>
  <c r="AA392" i="2"/>
  <c r="AE957" i="2"/>
  <c r="AA38" i="2"/>
  <c r="AG28" i="2"/>
  <c r="AE43" i="2"/>
  <c r="AE46" i="2"/>
  <c r="AH49" i="2"/>
  <c r="AH861" i="2"/>
  <c r="AC46" i="2"/>
  <c r="AF53" i="2"/>
  <c r="AE155" i="2"/>
  <c r="AE29" i="2"/>
  <c r="AH38" i="2"/>
  <c r="AA58" i="2"/>
  <c r="AD522" i="2"/>
  <c r="AE153" i="2"/>
  <c r="AD283" i="2"/>
  <c r="AG608" i="2"/>
  <c r="AD53" i="2"/>
  <c r="AH36" i="2"/>
  <c r="AD216" i="2"/>
  <c r="AF256" i="2"/>
  <c r="AD49" i="2"/>
  <c r="AA242" i="2"/>
  <c r="AA40" i="2"/>
  <c r="AF577" i="2"/>
  <c r="AG32" i="2"/>
  <c r="AE42" i="2"/>
  <c r="AA61" i="2"/>
  <c r="AC901" i="2"/>
  <c r="AA521" i="2"/>
  <c r="AH37" i="2"/>
  <c r="AC620" i="2"/>
  <c r="AE30" i="2"/>
  <c r="AD921" i="2"/>
  <c r="AD996" i="2"/>
  <c r="AH34" i="2"/>
  <c r="AG690" i="2"/>
  <c r="AC421" i="2"/>
  <c r="AC498" i="2"/>
  <c r="AF360" i="2"/>
  <c r="AE315" i="2"/>
  <c r="AC945" i="2"/>
  <c r="AE953" i="2"/>
  <c r="AE692" i="2"/>
  <c r="AC646" i="2"/>
  <c r="AG57" i="2"/>
  <c r="AG942" i="2"/>
  <c r="AD147" i="2"/>
  <c r="AC845" i="2"/>
  <c r="AA907" i="2"/>
  <c r="AF966" i="2"/>
  <c r="AH661" i="2"/>
  <c r="AD604" i="2"/>
  <c r="AD168" i="2"/>
  <c r="AD219" i="2"/>
  <c r="AF941" i="2"/>
  <c r="AG106" i="2"/>
  <c r="AF696" i="2"/>
  <c r="AA837" i="2"/>
  <c r="AH807" i="2"/>
  <c r="AC935" i="2"/>
  <c r="AC715" i="2"/>
  <c r="AF878" i="2"/>
  <c r="AE541" i="2"/>
  <c r="AE646" i="2"/>
  <c r="AA628" i="2"/>
  <c r="AH441" i="2"/>
  <c r="AH818" i="2"/>
  <c r="AD57" i="2"/>
  <c r="AG8" i="2"/>
  <c r="AA8" i="2"/>
  <c r="AG55" i="2"/>
  <c r="AD60" i="2"/>
  <c r="AD39" i="2"/>
  <c r="AG31" i="2"/>
  <c r="AD41" i="2"/>
  <c r="AC43" i="2"/>
  <c r="AF41" i="2"/>
  <c r="AG337" i="2"/>
  <c r="AF43" i="2"/>
  <c r="AD58" i="2"/>
  <c r="AA52" i="2"/>
  <c r="AE51" i="2"/>
  <c r="AD32" i="2"/>
  <c r="AG437" i="2"/>
  <c r="AC27" i="2"/>
  <c r="AF30" i="2"/>
  <c r="AE56" i="2"/>
  <c r="AF465" i="2"/>
  <c r="AA408" i="2"/>
  <c r="AD42" i="2"/>
  <c r="AA716" i="2"/>
  <c r="AG638" i="2"/>
  <c r="AD661" i="2"/>
  <c r="AC361" i="2"/>
  <c r="AE712" i="2"/>
  <c r="AC583" i="2"/>
  <c r="AD55" i="2"/>
  <c r="AE55" i="2"/>
  <c r="AF849" i="2"/>
  <c r="AH31" i="2"/>
  <c r="AC483" i="2"/>
  <c r="AC54" i="2"/>
  <c r="AF591" i="2"/>
  <c r="AH30" i="2"/>
  <c r="AE584" i="2"/>
  <c r="AF495" i="2"/>
  <c r="AA538" i="2"/>
  <c r="AD179" i="2"/>
  <c r="AA49" i="2"/>
  <c r="AC1000" i="2"/>
  <c r="AC57" i="2"/>
  <c r="AH56" i="2"/>
  <c r="AG686" i="2"/>
  <c r="AD776" i="2"/>
  <c r="AC980" i="2"/>
  <c r="AF760" i="2"/>
  <c r="AC821" i="2"/>
  <c r="AG677" i="2"/>
  <c r="AC31" i="2"/>
  <c r="AH276" i="2"/>
  <c r="AF137" i="2"/>
  <c r="AE345" i="2"/>
  <c r="AF790" i="2"/>
  <c r="AG998" i="2"/>
  <c r="AA612" i="2"/>
  <c r="AD61" i="2"/>
  <c r="AA783" i="2"/>
  <c r="AG321" i="2"/>
  <c r="AG650" i="2"/>
  <c r="AF691" i="2"/>
  <c r="AC29" i="2"/>
  <c r="AG566" i="2"/>
  <c r="AG929" i="2"/>
  <c r="AE996" i="2"/>
  <c r="AA56" i="2"/>
  <c r="AA620" i="2"/>
  <c r="AC899" i="2"/>
  <c r="AH43" i="2"/>
  <c r="AE742" i="2"/>
  <c r="AE626" i="2"/>
  <c r="AF636" i="2"/>
  <c r="AA307" i="2"/>
  <c r="AD925" i="2"/>
  <c r="AG391" i="2"/>
  <c r="AF141" i="2"/>
  <c r="AE317" i="2"/>
  <c r="AF185" i="2"/>
  <c r="AF822" i="2"/>
  <c r="AH666" i="2"/>
  <c r="AH10" i="2"/>
  <c r="AG46" i="2"/>
  <c r="AM13" i="2"/>
  <c r="AA32" i="2"/>
  <c r="AH20" i="2"/>
  <c r="AF361" i="2"/>
  <c r="AF55" i="2"/>
  <c r="AF50" i="2"/>
  <c r="AH50" i="2"/>
  <c r="AD40" i="2"/>
  <c r="AC33" i="2"/>
  <c r="AA27" i="2"/>
  <c r="AG56" i="2"/>
  <c r="AF59" i="2"/>
  <c r="AG51" i="2"/>
  <c r="AD23" i="2"/>
  <c r="AF42" i="2"/>
  <c r="AD52" i="2"/>
  <c r="AC59" i="2"/>
  <c r="AE50" i="2"/>
  <c r="AE61" i="2"/>
  <c r="AA34" i="2"/>
  <c r="AE9" i="2"/>
  <c r="AD19" i="2"/>
  <c r="AD22" i="2"/>
  <c r="AC10" i="2"/>
  <c r="AG44" i="2"/>
  <c r="AM24" i="2"/>
  <c r="AC61" i="2"/>
  <c r="AH46" i="2"/>
  <c r="AD30" i="2"/>
  <c r="AA45" i="2"/>
  <c r="AG45" i="2"/>
  <c r="AE24" i="2"/>
  <c r="AA30" i="2"/>
  <c r="AF24" i="2"/>
  <c r="AH59" i="2"/>
  <c r="AG50" i="2"/>
  <c r="AA47" i="2"/>
  <c r="AH23" i="2"/>
  <c r="AG61" i="2"/>
  <c r="AH24" i="2"/>
  <c r="AA24" i="2"/>
  <c r="AM11" i="2"/>
  <c r="AM306" i="2"/>
  <c r="AG24" i="2"/>
  <c r="AD24" i="2"/>
  <c r="AM12" i="2"/>
  <c r="AM9" i="2"/>
  <c r="AM18" i="2"/>
  <c r="AF926" i="2"/>
  <c r="AF57" i="2"/>
  <c r="AA33" i="2"/>
  <c r="AE40" i="2"/>
  <c r="AE59" i="2"/>
  <c r="AH47" i="2"/>
  <c r="AF28" i="2"/>
  <c r="AF48" i="2"/>
  <c r="AG12" i="2"/>
  <c r="AG9" i="2"/>
  <c r="AC44" i="2"/>
  <c r="AF10" i="2"/>
  <c r="AC56" i="2"/>
  <c r="AA35" i="2"/>
  <c r="AD25" i="2"/>
  <c r="AE25" i="2"/>
  <c r="AF25" i="2"/>
  <c r="AA25" i="2"/>
  <c r="AM17" i="2"/>
  <c r="AM10" i="2"/>
  <c r="AM19" i="2"/>
  <c r="AM23" i="2"/>
  <c r="AE31" i="2"/>
  <c r="AH60" i="2"/>
  <c r="AG35" i="2"/>
  <c r="AH25" i="2"/>
  <c r="AM20" i="2"/>
  <c r="AM8" i="2"/>
  <c r="AC25" i="2"/>
  <c r="AM25" i="2"/>
  <c r="AG25" i="2"/>
  <c r="AG37" i="2"/>
  <c r="AA37" i="2"/>
  <c r="AG203" i="2"/>
  <c r="AH48" i="2"/>
  <c r="AG53" i="2"/>
  <c r="AA39" i="2"/>
  <c r="AG48" i="2"/>
  <c r="AC47" i="2"/>
  <c r="AA36" i="2"/>
  <c r="AG58" i="2"/>
  <c r="AE41" i="2"/>
  <c r="AG34" i="2"/>
  <c r="AH35" i="2"/>
  <c r="AH26" i="2"/>
  <c r="AG26" i="2"/>
  <c r="AD26" i="2"/>
  <c r="AM141" i="2"/>
  <c r="AM269" i="2"/>
  <c r="AM49" i="2"/>
  <c r="AM113" i="2"/>
  <c r="AM177" i="2"/>
  <c r="AM241" i="2"/>
  <c r="AM305" i="2"/>
  <c r="AM369" i="2"/>
  <c r="AM86" i="2"/>
  <c r="AM150" i="2"/>
  <c r="AM214" i="2"/>
  <c r="AM278" i="2"/>
  <c r="AM342" i="2"/>
  <c r="AM412" i="2"/>
  <c r="AM59" i="2"/>
  <c r="AM123" i="2"/>
  <c r="AM187" i="2"/>
  <c r="AM251" i="2"/>
  <c r="AM315" i="2"/>
  <c r="AM379" i="2"/>
  <c r="AM28" i="2"/>
  <c r="AM108" i="2"/>
  <c r="AM192" i="2"/>
  <c r="AM280" i="2"/>
  <c r="AM37" i="2"/>
  <c r="AM101" i="2"/>
  <c r="AM165" i="2"/>
  <c r="AM229" i="2"/>
  <c r="AM293" i="2"/>
  <c r="AM357" i="2"/>
  <c r="AM74" i="2"/>
  <c r="AM138" i="2"/>
  <c r="AM202" i="2"/>
  <c r="AM266" i="2"/>
  <c r="AM330" i="2"/>
  <c r="AM396" i="2"/>
  <c r="AM47" i="2"/>
  <c r="AM111" i="2"/>
  <c r="AM175" i="2"/>
  <c r="AM239" i="2"/>
  <c r="AM303" i="2"/>
  <c r="AM367" i="2"/>
  <c r="AM92" i="2"/>
  <c r="AM176" i="2"/>
  <c r="AM264" i="2"/>
  <c r="AM364" i="2"/>
  <c r="AM153" i="2"/>
  <c r="AM233" i="2"/>
  <c r="AM297" i="2"/>
  <c r="AM361" i="2"/>
  <c r="AM78" i="2"/>
  <c r="AM142" i="2"/>
  <c r="AM206" i="2"/>
  <c r="AM270" i="2"/>
  <c r="AM334" i="2"/>
  <c r="AM401" i="2"/>
  <c r="AM83" i="2"/>
  <c r="AM163" i="2"/>
  <c r="AM243" i="2"/>
  <c r="AM339" i="2"/>
  <c r="AM439" i="2"/>
  <c r="AM96" i="2"/>
  <c r="AM224" i="2"/>
  <c r="AM336" i="2"/>
  <c r="AM137" i="2"/>
  <c r="AM189" i="2"/>
  <c r="AM317" i="2"/>
  <c r="AM427" i="2"/>
  <c r="AM66" i="2"/>
  <c r="AM162" i="2"/>
  <c r="AM258" i="2"/>
  <c r="AM386" i="2"/>
  <c r="AM167" i="2"/>
  <c r="AH41" i="2"/>
  <c r="AG27" i="2"/>
  <c r="AF39" i="2"/>
  <c r="AH21" i="2"/>
  <c r="AE27" i="2"/>
  <c r="AD35" i="2"/>
  <c r="AC35" i="2"/>
  <c r="AE26" i="2"/>
  <c r="AC26" i="2"/>
  <c r="AM89" i="2"/>
  <c r="AM45" i="2"/>
  <c r="AM173" i="2"/>
  <c r="AM333" i="2"/>
  <c r="AM65" i="2"/>
  <c r="AM129" i="2"/>
  <c r="AM193" i="2"/>
  <c r="AM257" i="2"/>
  <c r="AM321" i="2"/>
  <c r="AM385" i="2"/>
  <c r="AM38" i="2"/>
  <c r="AM102" i="2"/>
  <c r="AM166" i="2"/>
  <c r="AM230" i="2"/>
  <c r="AM294" i="2"/>
  <c r="AM358" i="2"/>
  <c r="AM75" i="2"/>
  <c r="AM139" i="2"/>
  <c r="AM203" i="2"/>
  <c r="AM267" i="2"/>
  <c r="AM331" i="2"/>
  <c r="AM397" i="2"/>
  <c r="AM44" i="2"/>
  <c r="AM128" i="2"/>
  <c r="AM216" i="2"/>
  <c r="AM300" i="2"/>
  <c r="AM53" i="2"/>
  <c r="AM117" i="2"/>
  <c r="AM181" i="2"/>
  <c r="AM245" i="2"/>
  <c r="AM309" i="2"/>
  <c r="AM373" i="2"/>
  <c r="AM26" i="2"/>
  <c r="AM90" i="2"/>
  <c r="AM154" i="2"/>
  <c r="AM218" i="2"/>
  <c r="AM282" i="2"/>
  <c r="AM346" i="2"/>
  <c r="AM420" i="2"/>
  <c r="AM63" i="2"/>
  <c r="AM127" i="2"/>
  <c r="AM191" i="2"/>
  <c r="AM255" i="2"/>
  <c r="AM319" i="2"/>
  <c r="AM383" i="2"/>
  <c r="AM32" i="2"/>
  <c r="AM112" i="2"/>
  <c r="AM200" i="2"/>
  <c r="AM284" i="2"/>
  <c r="AM41" i="2"/>
  <c r="AM185" i="2"/>
  <c r="AM249" i="2"/>
  <c r="AM313" i="2"/>
  <c r="AM377" i="2"/>
  <c r="AM30" i="2"/>
  <c r="AM94" i="2"/>
  <c r="AM158" i="2"/>
  <c r="AM222" i="2"/>
  <c r="AM286" i="2"/>
  <c r="AM350" i="2"/>
  <c r="AM99" i="2"/>
  <c r="AM179" i="2"/>
  <c r="AM275" i="2"/>
  <c r="AM355" i="2"/>
  <c r="AM140" i="2"/>
  <c r="AM248" i="2"/>
  <c r="AM368" i="2"/>
  <c r="AM61" i="2"/>
  <c r="AM221" i="2"/>
  <c r="AM349" i="2"/>
  <c r="AM98" i="2"/>
  <c r="AM178" i="2"/>
  <c r="AC53" i="2"/>
  <c r="AM959" i="2"/>
  <c r="AM895" i="2"/>
  <c r="AM831" i="2"/>
  <c r="AM767" i="2"/>
  <c r="AM703" i="2"/>
  <c r="AM978" i="2"/>
  <c r="AM914" i="2"/>
  <c r="AM850" i="2"/>
  <c r="AM786" i="2"/>
  <c r="AM722" i="2"/>
  <c r="AM997" i="2"/>
  <c r="AM933" i="2"/>
  <c r="AM869" i="2"/>
  <c r="AM805" i="2"/>
  <c r="AM741" i="2"/>
  <c r="AM677" i="2"/>
  <c r="AM796" i="2"/>
  <c r="AM636" i="2"/>
  <c r="AM572" i="2"/>
  <c r="AM508" i="2"/>
  <c r="AM444" i="2"/>
  <c r="AM760" i="2"/>
  <c r="AM627" i="2"/>
  <c r="AM563" i="2"/>
  <c r="AM499" i="2"/>
  <c r="AM980" i="2"/>
  <c r="AM724" i="2"/>
  <c r="AM618" i="2"/>
  <c r="AM554" i="2"/>
  <c r="AM490" i="2"/>
  <c r="AM426" i="2"/>
  <c r="AM896" i="2"/>
  <c r="AM661" i="2"/>
  <c r="AM597" i="2"/>
  <c r="AM533" i="2"/>
  <c r="AM469" i="2"/>
  <c r="AM432" i="2"/>
  <c r="AM971" i="2"/>
  <c r="AM907" i="2"/>
  <c r="AM843" i="2"/>
  <c r="AM779" i="2"/>
  <c r="AM715" i="2"/>
  <c r="AM990" i="2"/>
  <c r="AM926" i="2"/>
  <c r="AM862" i="2"/>
  <c r="AM798" i="2"/>
  <c r="AM734" i="2"/>
  <c r="AM670" i="2"/>
  <c r="AM945" i="2"/>
  <c r="AM881" i="2"/>
  <c r="AM817" i="2"/>
  <c r="AM753" i="2"/>
  <c r="AM689" i="2"/>
  <c r="AM844" i="2"/>
  <c r="AM648" i="2"/>
  <c r="AM584" i="2"/>
  <c r="AM520" i="2"/>
  <c r="AM456" i="2"/>
  <c r="AM808" i="2"/>
  <c r="AM639" i="2"/>
  <c r="AM575" i="2"/>
  <c r="AM511" i="2"/>
  <c r="AM447" i="2"/>
  <c r="AM772" i="2"/>
  <c r="AM630" i="2"/>
  <c r="AM566" i="2"/>
  <c r="AM502" i="2"/>
  <c r="AM438" i="2"/>
  <c r="AM944" i="2"/>
  <c r="AM688" i="2"/>
  <c r="AM609" i="2"/>
  <c r="AM545" i="2"/>
  <c r="AM481" i="2"/>
  <c r="AM417" i="2"/>
  <c r="AM999" i="2"/>
  <c r="AM935" i="2"/>
  <c r="AM871" i="2"/>
  <c r="AM807" i="2"/>
  <c r="AM743" i="2"/>
  <c r="AM679" i="2"/>
  <c r="AM954" i="2"/>
  <c r="AM890" i="2"/>
  <c r="AM826" i="2"/>
  <c r="AM762" i="2"/>
  <c r="AM698" i="2"/>
  <c r="AM973" i="2"/>
  <c r="AM909" i="2"/>
  <c r="AM845" i="2"/>
  <c r="AM781" i="2"/>
  <c r="AM717" i="2"/>
  <c r="AM956" i="2"/>
  <c r="AM700" i="2"/>
  <c r="AM612" i="2"/>
  <c r="AM548" i="2"/>
  <c r="AM484" i="2"/>
  <c r="AM920" i="2"/>
  <c r="AM667" i="2"/>
  <c r="AM603" i="2"/>
  <c r="AM539" i="2"/>
  <c r="AM475" i="2"/>
  <c r="AM884" i="2"/>
  <c r="AM658" i="2"/>
  <c r="AM594" i="2"/>
  <c r="AM530" i="2"/>
  <c r="AM466" i="2"/>
  <c r="AM402" i="2"/>
  <c r="AM800" i="2"/>
  <c r="AM637" i="2"/>
  <c r="AM573" i="2"/>
  <c r="AM509" i="2"/>
  <c r="AM445" i="2"/>
  <c r="AM393" i="2"/>
  <c r="AM328" i="2"/>
  <c r="AM947" i="2"/>
  <c r="AM883" i="2"/>
  <c r="AM819" i="2"/>
  <c r="AM755" i="2"/>
  <c r="AM691" i="2"/>
  <c r="AM966" i="2"/>
  <c r="AM902" i="2"/>
  <c r="AM838" i="2"/>
  <c r="AM774" i="2"/>
  <c r="AM710" i="2"/>
  <c r="AM985" i="2"/>
  <c r="AM921" i="2"/>
  <c r="AM857" i="2"/>
  <c r="AM793" i="2"/>
  <c r="AM729" i="2"/>
  <c r="AM1004" i="2"/>
  <c r="AM748" i="2"/>
  <c r="AM624" i="2"/>
  <c r="AM560" i="2"/>
  <c r="AM496" i="2"/>
  <c r="AM968" i="2"/>
  <c r="AM712" i="2"/>
  <c r="AM615" i="2"/>
  <c r="AM551" i="2"/>
  <c r="AM487" i="2"/>
  <c r="AM932" i="2"/>
  <c r="AM676" i="2"/>
  <c r="AM606" i="2"/>
  <c r="AM542" i="2"/>
  <c r="AM478" i="2"/>
  <c r="AM414" i="2"/>
  <c r="AM848" i="2"/>
  <c r="AM649" i="2"/>
  <c r="AM585" i="2"/>
  <c r="AM521" i="2"/>
  <c r="AM457" i="2"/>
  <c r="AM409" i="2"/>
  <c r="AM340" i="2"/>
  <c r="AM276" i="2"/>
  <c r="AM212" i="2"/>
  <c r="AM148" i="2"/>
  <c r="AM84" i="2"/>
  <c r="AM348" i="2"/>
  <c r="AM252" i="2"/>
  <c r="AM168" i="2"/>
  <c r="AM80" i="2"/>
  <c r="AM359" i="2"/>
  <c r="AM295" i="2"/>
  <c r="AM231" i="2"/>
  <c r="AM1007" i="2"/>
  <c r="AM943" i="2"/>
  <c r="AM879" i="2"/>
  <c r="AM815" i="2"/>
  <c r="AM751" i="2"/>
  <c r="AM687" i="2"/>
  <c r="AM962" i="2"/>
  <c r="AM898" i="2"/>
  <c r="AM834" i="2"/>
  <c r="AM770" i="2"/>
  <c r="AM706" i="2"/>
  <c r="AM981" i="2"/>
  <c r="AM917" i="2"/>
  <c r="AM853" i="2"/>
  <c r="AM789" i="2"/>
  <c r="AM725" i="2"/>
  <c r="AM988" i="2"/>
  <c r="AM732" i="2"/>
  <c r="AM620" i="2"/>
  <c r="AM556" i="2"/>
  <c r="AM492" i="2"/>
  <c r="AM952" i="2"/>
  <c r="AM696" i="2"/>
  <c r="AM611" i="2"/>
  <c r="AM547" i="2"/>
  <c r="AM483" i="2"/>
  <c r="AM916" i="2"/>
  <c r="AM666" i="2"/>
  <c r="AM602" i="2"/>
  <c r="AM538" i="2"/>
  <c r="AM474" i="2"/>
  <c r="AM410" i="2"/>
  <c r="AM832" i="2"/>
  <c r="AM645" i="2"/>
  <c r="AM581" i="2"/>
  <c r="AM517" i="2"/>
  <c r="AM453" i="2"/>
  <c r="AM404" i="2"/>
  <c r="AM955" i="2"/>
  <c r="AM891" i="2"/>
  <c r="AM827" i="2"/>
  <c r="AM763" i="2"/>
  <c r="AM699" i="2"/>
  <c r="AM974" i="2"/>
  <c r="AM910" i="2"/>
  <c r="AM846" i="2"/>
  <c r="AM782" i="2"/>
  <c r="AM718" i="2"/>
  <c r="AM993" i="2"/>
  <c r="AM929" i="2"/>
  <c r="AM865" i="2"/>
  <c r="AM801" i="2"/>
  <c r="AM737" i="2"/>
  <c r="AM673" i="2"/>
  <c r="AM780" i="2"/>
  <c r="AM632" i="2"/>
  <c r="AM568" i="2"/>
  <c r="AM504" i="2"/>
  <c r="AM1000" i="2"/>
  <c r="AM744" i="2"/>
  <c r="AM623" i="2"/>
  <c r="AM559" i="2"/>
  <c r="AM495" i="2"/>
  <c r="AM964" i="2"/>
  <c r="AM708" i="2"/>
  <c r="AM614" i="2"/>
  <c r="AM550" i="2"/>
  <c r="AM486" i="2"/>
  <c r="AM422" i="2"/>
  <c r="AM880" i="2"/>
  <c r="AM657" i="2"/>
  <c r="AM593" i="2"/>
  <c r="AM529" i="2"/>
  <c r="AM465" i="2"/>
  <c r="AM424" i="2"/>
  <c r="AM983" i="2"/>
  <c r="AM919" i="2"/>
  <c r="AM855" i="2"/>
  <c r="AM791" i="2"/>
  <c r="AM727" i="2"/>
  <c r="AM1002" i="2"/>
  <c r="AM938" i="2"/>
  <c r="AM874" i="2"/>
  <c r="AM810" i="2"/>
  <c r="AM746" i="2"/>
  <c r="AM682" i="2"/>
  <c r="AM957" i="2"/>
  <c r="AM893" i="2"/>
  <c r="AM829" i="2"/>
  <c r="AM765" i="2"/>
  <c r="AM701" i="2"/>
  <c r="AM892" i="2"/>
  <c r="AM660" i="2"/>
  <c r="AM596" i="2"/>
  <c r="AM532" i="2"/>
  <c r="AM468" i="2"/>
  <c r="AM856" i="2"/>
  <c r="AM651" i="2"/>
  <c r="AM587" i="2"/>
  <c r="AM523" i="2"/>
  <c r="AM459" i="2"/>
  <c r="AM820" i="2"/>
  <c r="AM642" i="2"/>
  <c r="AM578" i="2"/>
  <c r="AM514" i="2"/>
  <c r="AM450" i="2"/>
  <c r="AM992" i="2"/>
  <c r="AM736" i="2"/>
  <c r="AM621" i="2"/>
  <c r="AM557" i="2"/>
  <c r="AM493" i="2"/>
  <c r="AM429" i="2"/>
  <c r="AM376" i="2"/>
  <c r="AM995" i="2"/>
  <c r="AM931" i="2"/>
  <c r="AM867" i="2"/>
  <c r="AM803" i="2"/>
  <c r="AM739" i="2"/>
  <c r="AM675" i="2"/>
  <c r="AM950" i="2"/>
  <c r="AM886" i="2"/>
  <c r="AM822" i="2"/>
  <c r="AM758" i="2"/>
  <c r="AM694" i="2"/>
  <c r="AM969" i="2"/>
  <c r="AM905" i="2"/>
  <c r="AM841" i="2"/>
  <c r="AM777" i="2"/>
  <c r="AM713" i="2"/>
  <c r="AM940" i="2"/>
  <c r="AM684" i="2"/>
  <c r="AM608" i="2"/>
  <c r="AM544" i="2"/>
  <c r="AM480" i="2"/>
  <c r="AM904" i="2"/>
  <c r="AM663" i="2"/>
  <c r="AM599" i="2"/>
  <c r="AM535" i="2"/>
  <c r="AM471" i="2"/>
  <c r="AM868" i="2"/>
  <c r="AM654" i="2"/>
  <c r="AM590" i="2"/>
  <c r="AM526" i="2"/>
  <c r="AM462" i="2"/>
  <c r="AM398" i="2"/>
  <c r="AM784" i="2"/>
  <c r="AM633" i="2"/>
  <c r="AM569" i="2"/>
  <c r="AM505" i="2"/>
  <c r="AM441" i="2"/>
  <c r="AM388" i="2"/>
  <c r="AM324" i="2"/>
  <c r="AM260" i="2"/>
  <c r="AM196" i="2"/>
  <c r="AM132" i="2"/>
  <c r="AM68" i="2"/>
  <c r="AM316" i="2"/>
  <c r="AM232" i="2"/>
  <c r="AM144" i="2"/>
  <c r="AM60" i="2"/>
  <c r="AM415" i="2"/>
  <c r="AM343" i="2"/>
  <c r="AM279" i="2"/>
  <c r="AM215" i="2"/>
  <c r="AM151" i="2"/>
  <c r="AM87" i="2"/>
  <c r="AM927" i="2"/>
  <c r="AM863" i="2"/>
  <c r="AM799" i="2"/>
  <c r="AM735" i="2"/>
  <c r="AM671" i="2"/>
  <c r="AM946" i="2"/>
  <c r="AM882" i="2"/>
  <c r="AM818" i="2"/>
  <c r="AM754" i="2"/>
  <c r="AM690" i="2"/>
  <c r="AM965" i="2"/>
  <c r="AM901" i="2"/>
  <c r="AM837" i="2"/>
  <c r="AM773" i="2"/>
  <c r="AM709" i="2"/>
  <c r="AM924" i="2"/>
  <c r="AM668" i="2"/>
  <c r="AM604" i="2"/>
  <c r="AM540" i="2"/>
  <c r="AM476" i="2"/>
  <c r="AM888" i="2"/>
  <c r="AM659" i="2"/>
  <c r="AM595" i="2"/>
  <c r="AM531" i="2"/>
  <c r="AM467" i="2"/>
  <c r="AM852" i="2"/>
  <c r="AM650" i="2"/>
  <c r="AM586" i="2"/>
  <c r="AM522" i="2"/>
  <c r="AM458" i="2"/>
  <c r="AM394" i="2"/>
  <c r="AM768" i="2"/>
  <c r="AM629" i="2"/>
  <c r="AM565" i="2"/>
  <c r="AM501" i="2"/>
  <c r="AM437" i="2"/>
  <c r="AM1003" i="2"/>
  <c r="AM939" i="2"/>
  <c r="AM875" i="2"/>
  <c r="AM811" i="2"/>
  <c r="AM747" i="2"/>
  <c r="AM683" i="2"/>
  <c r="AM958" i="2"/>
  <c r="AM894" i="2"/>
  <c r="AM830" i="2"/>
  <c r="AM766" i="2"/>
  <c r="AM702" i="2"/>
  <c r="AM977" i="2"/>
  <c r="AM913" i="2"/>
  <c r="AM849" i="2"/>
  <c r="AM785" i="2"/>
  <c r="AM721" i="2"/>
  <c r="AM972" i="2"/>
  <c r="AM716" i="2"/>
  <c r="AM616" i="2"/>
  <c r="AM552" i="2"/>
  <c r="AM488" i="2"/>
  <c r="AM936" i="2"/>
  <c r="AM680" i="2"/>
  <c r="AM607" i="2"/>
  <c r="AM543" i="2"/>
  <c r="AM479" i="2"/>
  <c r="AM900" i="2"/>
  <c r="AM662" i="2"/>
  <c r="AM598" i="2"/>
  <c r="AM534" i="2"/>
  <c r="AM470" i="2"/>
  <c r="AM406" i="2"/>
  <c r="AM816" i="2"/>
  <c r="AM641" i="2"/>
  <c r="AM577" i="2"/>
  <c r="AM513" i="2"/>
  <c r="AM449" i="2"/>
  <c r="AM399" i="2"/>
  <c r="AM967" i="2"/>
  <c r="AM903" i="2"/>
  <c r="AM839" i="2"/>
  <c r="AM775" i="2"/>
  <c r="AM711" i="2"/>
  <c r="AM986" i="2"/>
  <c r="AM922" i="2"/>
  <c r="AM858" i="2"/>
  <c r="AM794" i="2"/>
  <c r="AM730" i="2"/>
  <c r="AM1005" i="2"/>
  <c r="AM941" i="2"/>
  <c r="AM877" i="2"/>
  <c r="AM813" i="2"/>
  <c r="AM749" i="2"/>
  <c r="AM685" i="2"/>
  <c r="AM828" i="2"/>
  <c r="AM644" i="2"/>
  <c r="AM580" i="2"/>
  <c r="AM516" i="2"/>
  <c r="AM452" i="2"/>
  <c r="AM792" i="2"/>
  <c r="AM635" i="2"/>
  <c r="AM571" i="2"/>
  <c r="AM507" i="2"/>
  <c r="AM443" i="2"/>
  <c r="AM756" i="2"/>
  <c r="AM626" i="2"/>
  <c r="AM562" i="2"/>
  <c r="AM498" i="2"/>
  <c r="AM434" i="2"/>
  <c r="AM928" i="2"/>
  <c r="AM672" i="2"/>
  <c r="AM605" i="2"/>
  <c r="AM541" i="2"/>
  <c r="AM477" i="2"/>
  <c r="AM413" i="2"/>
  <c r="AM360" i="2"/>
  <c r="AM979" i="2"/>
  <c r="AM915" i="2"/>
  <c r="AM851" i="2"/>
  <c r="AM787" i="2"/>
  <c r="AM723" i="2"/>
  <c r="AM998" i="2"/>
  <c r="AM934" i="2"/>
  <c r="AM870" i="2"/>
  <c r="AM806" i="2"/>
  <c r="AM742" i="2"/>
  <c r="AM678" i="2"/>
  <c r="AM953" i="2"/>
  <c r="AM889" i="2"/>
  <c r="AM825" i="2"/>
  <c r="AM761" i="2"/>
  <c r="AM697" i="2"/>
  <c r="AM876" i="2"/>
  <c r="AM656" i="2"/>
  <c r="AM592" i="2"/>
  <c r="AM528" i="2"/>
  <c r="AM464" i="2"/>
  <c r="AM840" i="2"/>
  <c r="AM647" i="2"/>
  <c r="AM583" i="2"/>
  <c r="AM519" i="2"/>
  <c r="AM455" i="2"/>
  <c r="AM804" i="2"/>
  <c r="AM638" i="2"/>
  <c r="AM574" i="2"/>
  <c r="AM510" i="2"/>
  <c r="AM446" i="2"/>
  <c r="AM976" i="2"/>
  <c r="AM720" i="2"/>
  <c r="AM617" i="2"/>
  <c r="AM553" i="2"/>
  <c r="AM489" i="2"/>
  <c r="AM425" i="2"/>
  <c r="AM372" i="2"/>
  <c r="AM308" i="2"/>
  <c r="AM244" i="2"/>
  <c r="AM180" i="2"/>
  <c r="AM116" i="2"/>
  <c r="AM52" i="2"/>
  <c r="AM296" i="2"/>
  <c r="AM208" i="2"/>
  <c r="AM124" i="2"/>
  <c r="AM40" i="2"/>
  <c r="AM392" i="2"/>
  <c r="AM327" i="2"/>
  <c r="AM263" i="2"/>
  <c r="AM199" i="2"/>
  <c r="AM135" i="2"/>
  <c r="AM71" i="2"/>
  <c r="AM436" i="2"/>
  <c r="AM354" i="2"/>
  <c r="AM290" i="2"/>
  <c r="AM226" i="2"/>
  <c r="AM524" i="2"/>
  <c r="AM460" i="2"/>
  <c r="AM824" i="2"/>
  <c r="AM643" i="2"/>
  <c r="AM579" i="2"/>
  <c r="AM515" i="2"/>
  <c r="AM451" i="2"/>
  <c r="AM788" i="2"/>
  <c r="AM634" i="2"/>
  <c r="AM570" i="2"/>
  <c r="AM506" i="2"/>
  <c r="AM442" i="2"/>
  <c r="AM960" i="2"/>
  <c r="AM704" i="2"/>
  <c r="AM613" i="2"/>
  <c r="AM549" i="2"/>
  <c r="AM485" i="2"/>
  <c r="AM421" i="2"/>
  <c r="AM987" i="2"/>
  <c r="AM923" i="2"/>
  <c r="AM859" i="2"/>
  <c r="AM795" i="2"/>
  <c r="AM731" i="2"/>
  <c r="AM1006" i="2"/>
  <c r="AM942" i="2"/>
  <c r="AM878" i="2"/>
  <c r="AM814" i="2"/>
  <c r="AM750" i="2"/>
  <c r="AM686" i="2"/>
  <c r="AM961" i="2"/>
  <c r="AM897" i="2"/>
  <c r="AM833" i="2"/>
  <c r="AM769" i="2"/>
  <c r="AM705" i="2"/>
  <c r="AM908" i="2"/>
  <c r="AM664" i="2"/>
  <c r="AM600" i="2"/>
  <c r="AM536" i="2"/>
  <c r="AM472" i="2"/>
  <c r="AM872" i="2"/>
  <c r="AM655" i="2"/>
  <c r="AM591" i="2"/>
  <c r="AM527" i="2"/>
  <c r="AM463" i="2"/>
  <c r="AM836" i="2"/>
  <c r="AM646" i="2"/>
  <c r="AM582" i="2"/>
  <c r="AM518" i="2"/>
  <c r="AM454" i="2"/>
  <c r="AM390" i="2"/>
  <c r="AM752" i="2"/>
  <c r="AM625" i="2"/>
  <c r="AM561" i="2"/>
  <c r="AM497" i="2"/>
  <c r="AM433" i="2"/>
  <c r="AM380" i="2"/>
  <c r="AM951" i="2"/>
  <c r="AM887" i="2"/>
  <c r="AM823" i="2"/>
  <c r="AM759" i="2"/>
  <c r="AM695" i="2"/>
  <c r="AM970" i="2"/>
  <c r="AM906" i="2"/>
  <c r="AM842" i="2"/>
  <c r="AM778" i="2"/>
  <c r="AM714" i="2"/>
  <c r="AM989" i="2"/>
  <c r="AM925" i="2"/>
  <c r="AM861" i="2"/>
  <c r="AM797" i="2"/>
  <c r="AM733" i="2"/>
  <c r="AM669" i="2"/>
  <c r="AM764" i="2"/>
  <c r="AM628" i="2"/>
  <c r="AM564" i="2"/>
  <c r="AM500" i="2"/>
  <c r="AM984" i="2"/>
  <c r="AM728" i="2"/>
  <c r="AM619" i="2"/>
  <c r="AM555" i="2"/>
  <c r="AM491" i="2"/>
  <c r="AM948" i="2"/>
  <c r="AM692" i="2"/>
  <c r="AM610" i="2"/>
  <c r="AM546" i="2"/>
  <c r="AM482" i="2"/>
  <c r="AM418" i="2"/>
  <c r="AM864" i="2"/>
  <c r="AM653" i="2"/>
  <c r="AM589" i="2"/>
  <c r="AM525" i="2"/>
  <c r="AM461" i="2"/>
  <c r="AM416" i="2"/>
  <c r="AM344" i="2"/>
  <c r="AM963" i="2"/>
  <c r="AM899" i="2"/>
  <c r="AM835" i="2"/>
  <c r="AM771" i="2"/>
  <c r="AM707" i="2"/>
  <c r="AM982" i="2"/>
  <c r="AM918" i="2"/>
  <c r="AM854" i="2"/>
  <c r="AM790" i="2"/>
  <c r="AM726" i="2"/>
  <c r="AM1001" i="2"/>
  <c r="AM937" i="2"/>
  <c r="AM873" i="2"/>
  <c r="AM809" i="2"/>
  <c r="AM745" i="2"/>
  <c r="AM681" i="2"/>
  <c r="AM812" i="2"/>
  <c r="AM640" i="2"/>
  <c r="AM576" i="2"/>
  <c r="AM512" i="2"/>
  <c r="AM448" i="2"/>
  <c r="AM776" i="2"/>
  <c r="AM631" i="2"/>
  <c r="AM567" i="2"/>
  <c r="AM503" i="2"/>
  <c r="AM996" i="2"/>
  <c r="AM740" i="2"/>
  <c r="AM622" i="2"/>
  <c r="AM558" i="2"/>
  <c r="AM494" i="2"/>
  <c r="AM430" i="2"/>
  <c r="AM912" i="2"/>
  <c r="AM665" i="2"/>
  <c r="AM601" i="2"/>
  <c r="AM537" i="2"/>
  <c r="AM473" i="2"/>
  <c r="AM440" i="2"/>
  <c r="AM356" i="2"/>
  <c r="AM292" i="2"/>
  <c r="AM228" i="2"/>
  <c r="AM164" i="2"/>
  <c r="AM100" i="2"/>
  <c r="AM384" i="2"/>
  <c r="AM272" i="2"/>
  <c r="AM188" i="2"/>
  <c r="AM104" i="2"/>
  <c r="AM375" i="2"/>
  <c r="AM311" i="2"/>
  <c r="AM247" i="2"/>
  <c r="AM183" i="2"/>
  <c r="AM119" i="2"/>
  <c r="AM55" i="2"/>
  <c r="AM407" i="2"/>
  <c r="AM338" i="2"/>
  <c r="AM274" i="2"/>
  <c r="AM210" i="2"/>
  <c r="AM146" i="2"/>
  <c r="AM82" i="2"/>
  <c r="AM365" i="2"/>
  <c r="AM285" i="2"/>
  <c r="AM157" i="2"/>
  <c r="AM29" i="2"/>
  <c r="AM21" i="2"/>
  <c r="AM288" i="2"/>
  <c r="AM204" i="2"/>
  <c r="AM120" i="2"/>
  <c r="AM36" i="2"/>
  <c r="AM387" i="2"/>
  <c r="AM323" i="2"/>
  <c r="AM259" i="2"/>
  <c r="AM195" i="2"/>
  <c r="AM131" i="2"/>
  <c r="AM67" i="2"/>
  <c r="AM428" i="2"/>
  <c r="AF26" i="2"/>
  <c r="AM121" i="2"/>
  <c r="AM77" i="2"/>
  <c r="AM205" i="2"/>
  <c r="AM81" i="2"/>
  <c r="AM145" i="2"/>
  <c r="AM209" i="2"/>
  <c r="AM273" i="2"/>
  <c r="AM337" i="2"/>
  <c r="AM405" i="2"/>
  <c r="AM54" i="2"/>
  <c r="AM118" i="2"/>
  <c r="AM182" i="2"/>
  <c r="AM246" i="2"/>
  <c r="AM310" i="2"/>
  <c r="AM374" i="2"/>
  <c r="AM27" i="2"/>
  <c r="AM91" i="2"/>
  <c r="AM155" i="2"/>
  <c r="AM219" i="2"/>
  <c r="AM283" i="2"/>
  <c r="AM347" i="2"/>
  <c r="AM423" i="2"/>
  <c r="AM64" i="2"/>
  <c r="AM152" i="2"/>
  <c r="AM236" i="2"/>
  <c r="AM320" i="2"/>
  <c r="AM69" i="2"/>
  <c r="AM133" i="2"/>
  <c r="AM197" i="2"/>
  <c r="AM261" i="2"/>
  <c r="AM325" i="2"/>
  <c r="AM389" i="2"/>
  <c r="AM42" i="2"/>
  <c r="AM106" i="2"/>
  <c r="AM170" i="2"/>
  <c r="AM234" i="2"/>
  <c r="AM298" i="2"/>
  <c r="AM362" i="2"/>
  <c r="AM79" i="2"/>
  <c r="AM143" i="2"/>
  <c r="AM207" i="2"/>
  <c r="AM271" i="2"/>
  <c r="AM335" i="2"/>
  <c r="AM403" i="2"/>
  <c r="AM48" i="2"/>
  <c r="AM136" i="2"/>
  <c r="AM220" i="2"/>
  <c r="AM304" i="2"/>
  <c r="AM73" i="2"/>
  <c r="AM201" i="2"/>
  <c r="AM265" i="2"/>
  <c r="AM329" i="2"/>
  <c r="AM395" i="2"/>
  <c r="AM46" i="2"/>
  <c r="AM110" i="2"/>
  <c r="AM174" i="2"/>
  <c r="AM238" i="2"/>
  <c r="AM302" i="2"/>
  <c r="AM366" i="2"/>
  <c r="AM35" i="2"/>
  <c r="AM115" i="2"/>
  <c r="AM211" i="2"/>
  <c r="AM291" i="2"/>
  <c r="AM371" i="2"/>
  <c r="AM56" i="2"/>
  <c r="AM160" i="2"/>
  <c r="AM268" i="2"/>
  <c r="AM93" i="2"/>
  <c r="AM253" i="2"/>
  <c r="AM381" i="2"/>
  <c r="AM34" i="2"/>
  <c r="AM114" i="2"/>
  <c r="AM194" i="2"/>
  <c r="AM322" i="2"/>
  <c r="AM39" i="2"/>
  <c r="AE36" i="2"/>
  <c r="AE57" i="2"/>
  <c r="AE32" i="2"/>
  <c r="AE35" i="2"/>
  <c r="AF35" i="2"/>
  <c r="AA26" i="2"/>
  <c r="AM169" i="2"/>
  <c r="AM109" i="2"/>
  <c r="AM237" i="2"/>
  <c r="AM33" i="2"/>
  <c r="AM97" i="2"/>
  <c r="AM161" i="2"/>
  <c r="AM225" i="2"/>
  <c r="AM289" i="2"/>
  <c r="AM353" i="2"/>
  <c r="AM435" i="2"/>
  <c r="AM70" i="2"/>
  <c r="AM134" i="2"/>
  <c r="AM198" i="2"/>
  <c r="AM262" i="2"/>
  <c r="AM326" i="2"/>
  <c r="AM391" i="2"/>
  <c r="AM43" i="2"/>
  <c r="AM107" i="2"/>
  <c r="AM171" i="2"/>
  <c r="AM235" i="2"/>
  <c r="AM299" i="2"/>
  <c r="AM363" i="2"/>
  <c r="AM88" i="2"/>
  <c r="AM172" i="2"/>
  <c r="AM256" i="2"/>
  <c r="AM352" i="2"/>
  <c r="AM85" i="2"/>
  <c r="AM149" i="2"/>
  <c r="AM213" i="2"/>
  <c r="AM277" i="2"/>
  <c r="AM341" i="2"/>
  <c r="AM411" i="2"/>
  <c r="AM58" i="2"/>
  <c r="AM122" i="2"/>
  <c r="AM186" i="2"/>
  <c r="AM250" i="2"/>
  <c r="AM314" i="2"/>
  <c r="AM378" i="2"/>
  <c r="AM31" i="2"/>
  <c r="AM95" i="2"/>
  <c r="AM159" i="2"/>
  <c r="AM223" i="2"/>
  <c r="AM287" i="2"/>
  <c r="AM351" i="2"/>
  <c r="AM431" i="2"/>
  <c r="AM72" i="2"/>
  <c r="AM156" i="2"/>
  <c r="AM240" i="2"/>
  <c r="AM332" i="2"/>
  <c r="AM105" i="2"/>
  <c r="AM217" i="2"/>
  <c r="AM281" i="2"/>
  <c r="AM345" i="2"/>
  <c r="AM419" i="2"/>
  <c r="AM62" i="2"/>
  <c r="AM126" i="2"/>
  <c r="AM190" i="2"/>
  <c r="AM254" i="2"/>
  <c r="AM318" i="2"/>
  <c r="AM382" i="2"/>
  <c r="AM51" i="2"/>
  <c r="AM147" i="2"/>
  <c r="AM227" i="2"/>
  <c r="AM307" i="2"/>
  <c r="AM408" i="2"/>
  <c r="AM76" i="2"/>
  <c r="AM184" i="2"/>
  <c r="AM312" i="2"/>
  <c r="AM57" i="2"/>
  <c r="AM125" i="2"/>
  <c r="AM301" i="2"/>
  <c r="AM400" i="2"/>
  <c r="AM50" i="2"/>
  <c r="AM130" i="2"/>
  <c r="AM242" i="2"/>
  <c r="AM370" i="2"/>
  <c r="AM103" i="2"/>
  <c r="AM991" i="2"/>
  <c r="AM588" i="2"/>
  <c r="AM652" i="2"/>
  <c r="AM860" i="2"/>
  <c r="AM693" i="2"/>
  <c r="AM757" i="2"/>
  <c r="AM821" i="2"/>
  <c r="AM885" i="2"/>
  <c r="AM949" i="2"/>
  <c r="AM674" i="2"/>
  <c r="AM738" i="2"/>
  <c r="AM802" i="2"/>
  <c r="AM866" i="2"/>
  <c r="AM930" i="2"/>
  <c r="AM994" i="2"/>
  <c r="AM719" i="2"/>
  <c r="AM783" i="2"/>
  <c r="AM847" i="2"/>
  <c r="AM911" i="2"/>
  <c r="AM975" i="2"/>
  <c r="AE53" i="2"/>
  <c r="AH393" i="2"/>
  <c r="AD772" i="2"/>
  <c r="AH679" i="2"/>
  <c r="AA457" i="2"/>
  <c r="AD208" i="2"/>
  <c r="AD889" i="2"/>
  <c r="AC837" i="2"/>
  <c r="AC404" i="2"/>
  <c r="AG186" i="2"/>
  <c r="AH512" i="2"/>
  <c r="AA529" i="2"/>
  <c r="AG575" i="2"/>
  <c r="AC80" i="2"/>
  <c r="AH740" i="2"/>
  <c r="AE638" i="2"/>
  <c r="AC758" i="2"/>
  <c r="AF730" i="2"/>
  <c r="AF210" i="2"/>
  <c r="AD439" i="2"/>
  <c r="AG72" i="2"/>
  <c r="AD62" i="2"/>
  <c r="AA657" i="2"/>
  <c r="AF526" i="2"/>
  <c r="AD349" i="2"/>
  <c r="AF522" i="2"/>
  <c r="AE134" i="2"/>
  <c r="AA446" i="2"/>
  <c r="AE256" i="2"/>
  <c r="AA694" i="2"/>
  <c r="AA840" i="2"/>
  <c r="AA174" i="2"/>
  <c r="AH483" i="2"/>
  <c r="AA289" i="2"/>
  <c r="AG240" i="2"/>
  <c r="AF456" i="2"/>
  <c r="AE156" i="2"/>
  <c r="AH888" i="2"/>
  <c r="AG893" i="2"/>
  <c r="AG334" i="2"/>
  <c r="AC200" i="2"/>
  <c r="AD705" i="2"/>
  <c r="AG380" i="2"/>
  <c r="AA462" i="2"/>
  <c r="AH881" i="2"/>
  <c r="AF991" i="2"/>
  <c r="AF601" i="2"/>
  <c r="AE853" i="2"/>
  <c r="AG878" i="2"/>
  <c r="AC306" i="2"/>
  <c r="AA204" i="2"/>
  <c r="AG290" i="2"/>
  <c r="AA269" i="2"/>
  <c r="AA780" i="2"/>
  <c r="AH360" i="2"/>
  <c r="AF404" i="2"/>
  <c r="AA163" i="2"/>
  <c r="AA636" i="2"/>
  <c r="AD794" i="2"/>
  <c r="AA523" i="2"/>
  <c r="AF470" i="2"/>
  <c r="AG586" i="2"/>
  <c r="AG449" i="2"/>
  <c r="AC564" i="2"/>
  <c r="AG155" i="2"/>
  <c r="AE335" i="2"/>
  <c r="AG368" i="2"/>
  <c r="AC308" i="2"/>
  <c r="AH859" i="2"/>
  <c r="AE635" i="2"/>
  <c r="AH449" i="2"/>
  <c r="AH97" i="2"/>
  <c r="AE896" i="2"/>
  <c r="AE961" i="2"/>
  <c r="AG115" i="2"/>
  <c r="AH286" i="2"/>
  <c r="AH111" i="2"/>
  <c r="AC441" i="2"/>
  <c r="AD306" i="2"/>
  <c r="AF168" i="2"/>
  <c r="AA843" i="2"/>
  <c r="AA405" i="2"/>
  <c r="AG746" i="2"/>
  <c r="AA383" i="2"/>
  <c r="AC631" i="2"/>
  <c r="AH144" i="2"/>
  <c r="AA915" i="2"/>
  <c r="AF397" i="2"/>
  <c r="AG621" i="2"/>
  <c r="AF886" i="2"/>
  <c r="AC204" i="2"/>
  <c r="AF994" i="2"/>
  <c r="AE565" i="2"/>
  <c r="AA696" i="2"/>
  <c r="AE784" i="2"/>
  <c r="AD182" i="2"/>
  <c r="AH684" i="2"/>
  <c r="AF68" i="2"/>
  <c r="AF387" i="2"/>
  <c r="AE284" i="2"/>
  <c r="AC283" i="2"/>
  <c r="AG941" i="2"/>
  <c r="AE104" i="2"/>
  <c r="AG852" i="2"/>
  <c r="AE952" i="2"/>
  <c r="AD568" i="2"/>
  <c r="AD766" i="2"/>
  <c r="AG305" i="2"/>
  <c r="AA1000" i="2"/>
  <c r="AD788" i="2"/>
  <c r="AD427" i="2"/>
  <c r="AA673" i="2"/>
  <c r="AH537" i="2"/>
  <c r="AG376" i="2"/>
  <c r="AH116" i="2"/>
  <c r="AE898" i="2"/>
  <c r="AF746" i="2"/>
  <c r="AE356" i="2"/>
  <c r="AD91" i="2"/>
  <c r="AC432" i="2"/>
  <c r="AG572" i="2"/>
  <c r="AE546" i="2"/>
  <c r="AH601" i="2"/>
  <c r="AH695" i="2"/>
  <c r="AF320" i="2"/>
  <c r="AF755" i="2"/>
  <c r="AD460" i="2"/>
  <c r="AD861" i="2"/>
  <c r="AC640" i="2"/>
  <c r="AG359" i="2"/>
  <c r="AC607" i="2"/>
  <c r="AF628" i="2"/>
  <c r="AA613" i="2"/>
  <c r="AD334" i="2"/>
  <c r="AA994" i="2"/>
  <c r="AC802" i="2"/>
  <c r="AD990" i="2"/>
  <c r="AD181" i="2"/>
  <c r="AC115" i="2"/>
  <c r="AC88" i="2"/>
  <c r="AH313" i="2"/>
  <c r="AG241" i="2"/>
  <c r="AF777" i="2"/>
  <c r="AA611" i="2"/>
  <c r="AA939" i="2"/>
  <c r="AG257" i="2"/>
  <c r="AC542" i="2"/>
  <c r="AG355" i="2"/>
  <c r="AH110" i="2"/>
  <c r="AG97" i="2"/>
  <c r="AD66" i="2"/>
  <c r="AG299" i="2"/>
  <c r="AF389" i="2"/>
  <c r="AF732" i="2"/>
  <c r="AA65" i="2"/>
  <c r="AE139" i="2"/>
  <c r="AF962" i="2"/>
  <c r="AF489" i="2"/>
  <c r="AE400" i="2"/>
  <c r="AF580" i="2"/>
  <c r="AD572" i="2"/>
  <c r="AG571" i="2"/>
  <c r="AG350" i="2"/>
  <c r="AE175" i="2"/>
  <c r="AD144" i="2"/>
  <c r="AF509" i="2"/>
  <c r="AH678" i="2"/>
  <c r="AE314" i="2"/>
  <c r="AC1005" i="2"/>
  <c r="AH427" i="2"/>
  <c r="AG783" i="2"/>
  <c r="AG538" i="2"/>
  <c r="AG313" i="2"/>
  <c r="AG736" i="2"/>
  <c r="AG888" i="2"/>
  <c r="AG600" i="2"/>
  <c r="AH819" i="2"/>
  <c r="AA584" i="2"/>
  <c r="AE279" i="2"/>
  <c r="AH767" i="2"/>
  <c r="AA425" i="2"/>
  <c r="AE464" i="2"/>
  <c r="AC485" i="2"/>
  <c r="AA571" i="2"/>
  <c r="AD581" i="2"/>
  <c r="AD533" i="2"/>
  <c r="AD124" i="2"/>
  <c r="AC965" i="2"/>
  <c r="AD692" i="2"/>
  <c r="AC920" i="2"/>
  <c r="AD155" i="2"/>
  <c r="AD742" i="2"/>
  <c r="AE568" i="2"/>
  <c r="AC978" i="2"/>
  <c r="AE977" i="2"/>
  <c r="AD560" i="2"/>
  <c r="AA483" i="2"/>
  <c r="AG236" i="2"/>
  <c r="AG750" i="2"/>
  <c r="AD821" i="2"/>
  <c r="AC234" i="2"/>
  <c r="AF778" i="2"/>
  <c r="AF1006" i="2"/>
  <c r="AH803" i="2"/>
  <c r="AG778" i="2"/>
  <c r="AH495" i="2"/>
  <c r="AH756" i="2"/>
  <c r="AD868" i="2"/>
  <c r="AC208" i="2"/>
  <c r="AH645" i="2"/>
  <c r="AC256" i="2"/>
  <c r="AG863" i="2"/>
  <c r="AC333" i="2"/>
  <c r="AH146" i="2"/>
  <c r="AA789" i="2"/>
  <c r="AE493" i="2"/>
  <c r="AD965" i="2"/>
  <c r="AG293" i="2"/>
  <c r="AH284" i="2"/>
  <c r="AF699" i="2"/>
  <c r="AD398" i="2"/>
  <c r="AF461" i="2"/>
  <c r="AC724" i="2"/>
  <c r="AA588" i="2"/>
  <c r="AE734" i="2"/>
  <c r="AF182" i="2"/>
  <c r="AC364" i="2"/>
  <c r="AE245" i="2"/>
  <c r="AH322" i="2"/>
  <c r="AA327" i="2"/>
  <c r="AD771" i="2"/>
  <c r="AE251" i="2"/>
  <c r="AE934" i="2"/>
  <c r="AA818" i="2"/>
  <c r="AD595" i="2"/>
  <c r="AF284" i="2"/>
  <c r="AH485" i="2"/>
  <c r="AA513" i="2"/>
  <c r="AE231" i="2"/>
  <c r="AH784" i="2"/>
  <c r="AG498" i="2"/>
  <c r="AE494" i="2"/>
  <c r="AA279" i="2"/>
  <c r="AF704" i="2"/>
  <c r="AA507" i="2"/>
  <c r="AE644" i="2"/>
  <c r="AG660" i="2"/>
  <c r="AD483" i="2"/>
  <c r="AG705" i="2"/>
  <c r="AF706" i="2"/>
  <c r="AE259" i="2"/>
  <c r="AD753" i="2"/>
  <c r="AA66" i="2"/>
  <c r="AD378" i="2"/>
  <c r="AG839" i="2"/>
  <c r="AH337" i="2"/>
  <c r="AC195" i="2"/>
  <c r="AE62" i="2"/>
  <c r="AH351" i="2"/>
  <c r="AC613" i="2"/>
  <c r="AF632" i="2"/>
  <c r="AH984" i="2"/>
  <c r="AD933" i="2"/>
  <c r="AH62" i="2"/>
  <c r="AA784" i="2"/>
  <c r="AC401" i="2"/>
  <c r="AA86" i="2"/>
  <c r="AG874" i="2"/>
  <c r="AF144" i="2"/>
  <c r="AC385" i="2"/>
  <c r="AF965" i="2"/>
  <c r="AH131" i="2"/>
  <c r="AD594" i="2"/>
  <c r="AF131" i="2"/>
  <c r="AD712" i="2"/>
  <c r="AD980" i="2"/>
  <c r="AF605" i="2"/>
  <c r="AA299" i="2"/>
  <c r="AG636" i="2"/>
  <c r="AD859" i="2"/>
  <c r="AH232" i="2"/>
  <c r="AD537" i="2"/>
  <c r="AA125" i="2"/>
  <c r="AC785" i="2"/>
  <c r="AA129" i="2"/>
  <c r="AG352" i="2"/>
  <c r="AG369" i="2"/>
  <c r="AE539" i="2"/>
  <c r="AG982" i="2"/>
  <c r="AH912" i="2"/>
  <c r="AF534" i="2"/>
  <c r="AG238" i="2"/>
  <c r="AF915" i="2"/>
  <c r="AF796" i="2"/>
  <c r="AD430" i="2"/>
  <c r="AD559" i="2"/>
  <c r="AG826" i="2"/>
  <c r="AC352" i="2"/>
  <c r="AE990" i="2"/>
  <c r="AH164" i="2"/>
  <c r="AC254" i="2"/>
  <c r="AC948" i="2"/>
  <c r="AD79" i="2"/>
  <c r="AE838" i="2"/>
  <c r="AE528" i="2"/>
  <c r="AH842" i="2"/>
  <c r="AF375" i="2"/>
  <c r="AE261" i="2"/>
  <c r="AG489" i="2"/>
  <c r="AA625" i="2"/>
  <c r="AC114" i="2"/>
  <c r="AH201" i="2"/>
  <c r="AH333" i="2"/>
  <c r="AD670" i="2"/>
  <c r="AE1002" i="2"/>
  <c r="AD157" i="2"/>
  <c r="AE310" i="2"/>
  <c r="AA301" i="2"/>
  <c r="AA959" i="2"/>
  <c r="AE919" i="2"/>
  <c r="AE404" i="2"/>
  <c r="AA892" i="2"/>
  <c r="AA526" i="2"/>
  <c r="AD847" i="2"/>
  <c r="AF719" i="2"/>
  <c r="AE244" i="2"/>
  <c r="AF437" i="2"/>
  <c r="AC874" i="2"/>
  <c r="AC104" i="2"/>
  <c r="AH590" i="2"/>
  <c r="AA569" i="2"/>
  <c r="AA1007" i="2"/>
  <c r="AH347" i="2"/>
  <c r="AC129" i="2"/>
  <c r="AD281" i="2"/>
  <c r="AF433" i="2"/>
  <c r="AA341" i="2"/>
  <c r="AF909" i="2"/>
  <c r="AE765" i="2"/>
  <c r="AE137" i="2"/>
  <c r="AG963" i="2"/>
  <c r="AC247" i="2"/>
  <c r="AE235" i="2"/>
  <c r="AF882" i="2"/>
  <c r="AF879" i="2"/>
  <c r="AE473" i="2"/>
  <c r="AG676" i="2"/>
  <c r="AD740" i="2"/>
  <c r="AC627" i="2"/>
  <c r="AD175" i="2"/>
  <c r="AE329" i="2"/>
  <c r="AF90" i="2"/>
  <c r="AA966" i="2"/>
  <c r="AE738" i="2"/>
  <c r="AA126" i="2"/>
  <c r="AE122" i="2"/>
  <c r="AC239" i="2"/>
  <c r="AC803" i="2"/>
  <c r="AA816" i="2"/>
  <c r="AH581" i="2"/>
  <c r="AG994" i="2"/>
  <c r="AC433" i="2"/>
  <c r="AA854" i="2"/>
  <c r="AF183" i="2"/>
  <c r="AD782" i="2"/>
  <c r="AA541" i="2"/>
  <c r="AA561" i="2"/>
  <c r="AD408" i="2"/>
  <c r="AH119" i="2"/>
  <c r="AD627" i="2"/>
  <c r="AA713" i="2"/>
  <c r="AA728" i="2"/>
  <c r="AA137" i="2"/>
  <c r="AG326" i="2"/>
  <c r="AD984" i="2"/>
  <c r="AE630" i="2"/>
  <c r="AE332" i="2"/>
  <c r="AG214" i="2"/>
  <c r="AF172" i="2"/>
  <c r="AD540" i="2"/>
  <c r="AH811" i="2"/>
  <c r="AE118" i="2"/>
  <c r="AC928" i="2"/>
  <c r="AC886" i="2"/>
  <c r="AA216" i="2"/>
  <c r="AG985" i="2"/>
  <c r="AD304" i="2"/>
  <c r="AF158" i="2"/>
  <c r="AE393" i="2"/>
  <c r="AF524" i="2"/>
  <c r="AA572" i="2"/>
  <c r="AE455" i="2"/>
  <c r="AH268" i="2"/>
  <c r="AC787" i="2"/>
  <c r="AC325" i="2"/>
  <c r="AG908" i="2"/>
  <c r="AH75" i="2"/>
  <c r="AA259" i="2"/>
  <c r="AF654" i="2"/>
  <c r="AH64" i="2"/>
  <c r="AA875" i="2"/>
  <c r="AD737" i="2"/>
  <c r="AE191" i="2"/>
  <c r="AA161" i="2"/>
  <c r="AG244" i="2"/>
  <c r="AA735" i="2"/>
  <c r="AD951" i="2"/>
  <c r="AE767" i="2"/>
  <c r="AC130" i="2"/>
  <c r="AG134" i="2"/>
  <c r="AD696" i="2"/>
  <c r="AG681" i="2"/>
  <c r="AC499" i="2"/>
  <c r="AF666" i="2"/>
  <c r="AF944" i="2"/>
  <c r="AC794" i="2"/>
  <c r="AE863" i="2"/>
  <c r="AH428" i="2"/>
  <c r="AF265" i="2"/>
  <c r="AH916" i="2"/>
  <c r="AF349" i="2"/>
  <c r="AG410" i="2"/>
  <c r="AG157" i="2"/>
  <c r="AG125" i="2"/>
  <c r="AE138" i="2"/>
  <c r="AG338" i="2"/>
  <c r="AC958" i="2"/>
  <c r="AH141" i="2"/>
  <c r="AD498" i="2"/>
  <c r="AC253" i="2"/>
  <c r="AD493" i="2"/>
  <c r="AG997" i="2"/>
  <c r="AF911" i="2"/>
  <c r="AE421" i="2"/>
  <c r="AA454" i="2"/>
  <c r="AC644" i="2"/>
  <c r="AG217" i="2"/>
  <c r="AE75" i="2"/>
  <c r="AD829" i="2"/>
  <c r="AD258" i="2"/>
  <c r="AE450" i="2"/>
  <c r="AA920" i="2"/>
  <c r="AC655" i="2"/>
  <c r="AD193" i="2"/>
  <c r="AE168" i="2"/>
  <c r="AF142" i="2"/>
  <c r="AE83" i="2"/>
  <c r="AA422" i="2"/>
  <c r="AH106" i="2"/>
  <c r="AD382" i="2"/>
  <c r="AG656" i="2"/>
  <c r="AD271" i="2"/>
  <c r="AA827" i="2"/>
  <c r="AA649" i="2"/>
  <c r="AF315" i="2"/>
  <c r="AC856" i="2"/>
  <c r="AG348" i="2"/>
  <c r="AE371" i="2"/>
  <c r="AA505" i="2"/>
  <c r="AD81" i="2"/>
  <c r="AC850" i="2"/>
  <c r="AH82" i="2"/>
  <c r="AH251" i="2"/>
  <c r="AH413" i="2"/>
  <c r="AD199" i="2"/>
  <c r="AE412" i="2"/>
  <c r="AC171" i="2"/>
  <c r="AA624" i="2"/>
  <c r="AD391" i="2"/>
  <c r="AA88" i="2"/>
  <c r="AF330" i="2"/>
  <c r="AE678" i="2"/>
  <c r="AA484" i="2"/>
  <c r="AH539" i="2"/>
  <c r="AE373" i="2"/>
  <c r="AA573" i="2"/>
  <c r="AH280" i="2"/>
  <c r="AH298" i="2"/>
  <c r="AA265" i="2"/>
  <c r="AE925" i="2"/>
  <c r="AF374" i="2"/>
  <c r="AF514" i="2"/>
  <c r="AA856" i="2"/>
  <c r="AH654" i="2"/>
  <c r="AA753" i="2"/>
  <c r="AH463" i="2"/>
  <c r="AH559" i="2"/>
  <c r="AF624" i="2"/>
  <c r="AA535" i="2"/>
  <c r="AG605" i="2"/>
  <c r="AA798" i="2"/>
  <c r="AG390" i="2"/>
  <c r="AG540" i="2"/>
  <c r="AF173" i="2"/>
  <c r="AA73" i="2"/>
  <c r="AC358" i="2"/>
  <c r="AF697" i="2"/>
  <c r="AE812" i="2"/>
  <c r="AA355" i="2"/>
  <c r="AE904" i="2"/>
  <c r="AE573" i="2"/>
  <c r="AF431" i="2"/>
  <c r="AC402" i="2"/>
  <c r="AH317" i="2"/>
  <c r="AE670" i="2"/>
  <c r="AF826" i="2"/>
  <c r="AH340" i="2"/>
  <c r="AF756" i="2"/>
  <c r="AE642" i="2"/>
  <c r="AG777" i="2"/>
  <c r="AA626" i="2"/>
  <c r="AF416" i="2"/>
  <c r="AD993" i="2"/>
  <c r="AA824" i="2"/>
  <c r="AD801" i="2"/>
  <c r="AC471" i="2"/>
  <c r="AA398" i="2"/>
  <c r="AC128" i="2"/>
  <c r="AA870" i="2"/>
  <c r="AC890" i="2"/>
  <c r="AC570" i="2"/>
  <c r="AC214" i="2"/>
  <c r="AD818" i="2"/>
  <c r="AD238" i="2"/>
  <c r="AA268" i="2"/>
  <c r="AC461" i="2"/>
  <c r="AE834" i="2"/>
  <c r="AE114" i="2"/>
  <c r="AC919" i="2"/>
  <c r="AD618" i="2"/>
  <c r="AH525" i="2"/>
  <c r="AF85" i="2"/>
  <c r="AC316" i="2"/>
  <c r="AC93" i="2"/>
  <c r="AH379" i="2"/>
  <c r="AH522" i="2"/>
  <c r="AD982" i="2"/>
  <c r="AF119" i="2"/>
  <c r="AH652" i="2"/>
  <c r="AD564" i="2"/>
  <c r="AC865" i="2"/>
  <c r="AC295" i="2"/>
  <c r="AH255" i="2"/>
  <c r="AF618" i="2"/>
  <c r="AA888" i="2"/>
  <c r="AF644" i="2"/>
  <c r="AH887" i="2"/>
  <c r="AE836" i="2"/>
  <c r="AA671" i="2"/>
  <c r="AH467" i="2"/>
  <c r="AD958" i="2"/>
  <c r="AE881" i="2"/>
  <c r="AH114" i="2"/>
  <c r="AC810" i="2"/>
  <c r="AD543" i="2"/>
  <c r="AA147" i="2"/>
  <c r="AG723" i="2"/>
  <c r="AC834" i="2"/>
  <c r="AC492" i="2"/>
  <c r="AG569" i="2"/>
  <c r="AG474" i="2"/>
  <c r="AE669" i="2"/>
  <c r="AG622" i="2"/>
  <c r="AD790" i="2"/>
  <c r="AE346" i="2"/>
  <c r="AG869" i="2"/>
  <c r="AE232" i="2"/>
  <c r="AA443" i="2"/>
  <c r="AF797" i="2"/>
  <c r="AD93" i="2"/>
  <c r="AE744" i="2"/>
  <c r="AC878" i="2"/>
  <c r="AE174" i="2"/>
  <c r="AC533" i="2"/>
  <c r="AF923" i="2"/>
  <c r="AA181" i="2"/>
  <c r="AG381" i="2"/>
  <c r="AH63" i="2"/>
  <c r="AC510" i="2"/>
  <c r="AA493" i="2"/>
  <c r="AH763" i="2"/>
  <c r="AE334" i="2"/>
  <c r="AG712" i="2"/>
  <c r="AD332" i="2"/>
  <c r="AC573" i="2"/>
  <c r="AA107" i="2"/>
  <c r="AF547" i="2"/>
  <c r="AE775" i="2"/>
  <c r="AH117" i="2"/>
  <c r="AE312" i="2"/>
  <c r="AH508" i="2"/>
  <c r="AH556" i="2"/>
  <c r="AF663" i="2"/>
  <c r="AG370" i="2"/>
  <c r="AE364" i="2"/>
  <c r="AE140" i="2"/>
  <c r="AD797" i="2"/>
  <c r="AD557" i="2"/>
  <c r="AC227" i="2"/>
  <c r="AA363" i="2"/>
  <c r="AH990" i="2"/>
  <c r="AH338" i="2"/>
  <c r="AE985" i="2"/>
  <c r="AA511" i="2"/>
  <c r="AE170" i="2"/>
  <c r="AC931" i="2"/>
  <c r="AE628" i="2"/>
  <c r="AH88" i="2"/>
  <c r="AH361" i="2"/>
  <c r="AA648" i="2"/>
  <c r="AD352" i="2"/>
  <c r="AG164" i="2"/>
  <c r="AF300" i="2"/>
  <c r="AH458" i="2"/>
  <c r="AC380" i="2"/>
  <c r="AA786" i="2"/>
  <c r="AE249" i="2"/>
  <c r="AG759" i="2"/>
  <c r="AA162" i="2"/>
  <c r="AC531" i="2"/>
  <c r="AH680" i="2"/>
  <c r="AC725" i="2"/>
  <c r="AH503" i="2"/>
  <c r="AC276" i="2"/>
  <c r="AA1003" i="2"/>
  <c r="AF804" i="2"/>
  <c r="AF257" i="2"/>
  <c r="AC917" i="2"/>
  <c r="AF712" i="2"/>
  <c r="AA315" i="2"/>
  <c r="AE724" i="2"/>
  <c r="AD452" i="2"/>
  <c r="AA444" i="2"/>
  <c r="AG425" i="2"/>
  <c r="AC664" i="2"/>
  <c r="AG702" i="2"/>
  <c r="AC76" i="2"/>
  <c r="AF203" i="2"/>
  <c r="AC737" i="2"/>
  <c r="AH569" i="2"/>
  <c r="AC972" i="2"/>
  <c r="AE424" i="2"/>
  <c r="AA687" i="2"/>
  <c r="AC831" i="2"/>
  <c r="AG720" i="2"/>
  <c r="AG673" i="2"/>
  <c r="AH527" i="2"/>
  <c r="AH211" i="2"/>
  <c r="AF519" i="2"/>
  <c r="AE72" i="2"/>
  <c r="AD668" i="2"/>
  <c r="AH299" i="2"/>
  <c r="AA77" i="2"/>
  <c r="AE199" i="2"/>
  <c r="AC348" i="2"/>
  <c r="AA544" i="2"/>
  <c r="AA697" i="2"/>
  <c r="AD94" i="2"/>
  <c r="AE732" i="2"/>
  <c r="AF981" i="2"/>
  <c r="AE551" i="2"/>
  <c r="AH474" i="2"/>
  <c r="AA71" i="2"/>
  <c r="AF828" i="2"/>
  <c r="AF1003" i="2"/>
  <c r="AA63" i="2"/>
  <c r="AG830" i="2"/>
  <c r="AE97" i="2"/>
  <c r="AE811" i="2"/>
  <c r="AG298" i="2"/>
  <c r="AG719" i="2"/>
  <c r="AE806" i="2"/>
  <c r="AE903" i="2"/>
  <c r="AA203" i="2"/>
  <c r="AH996" i="2"/>
  <c r="AD637" i="2"/>
  <c r="AD280" i="2"/>
  <c r="AA322" i="2"/>
  <c r="AA655" i="2"/>
  <c r="AH604" i="2"/>
  <c r="AG235" i="2"/>
  <c r="AC991" i="2"/>
  <c r="AD717" i="2"/>
  <c r="AH629" i="2"/>
  <c r="AA768" i="2"/>
  <c r="AC372" i="2"/>
  <c r="AG949" i="2"/>
  <c r="AC472" i="2"/>
  <c r="AC769" i="2"/>
  <c r="AC771" i="2"/>
  <c r="AH478" i="2"/>
  <c r="AH732" i="2"/>
  <c r="AC220" i="2"/>
  <c r="AF231" i="2"/>
  <c r="AF856" i="2"/>
  <c r="AH822" i="2"/>
  <c r="AD845" i="2"/>
  <c r="AH493" i="2"/>
  <c r="AG836" i="2"/>
  <c r="AD890" i="2"/>
  <c r="AD931" i="2"/>
  <c r="AC676" i="2"/>
  <c r="AD625" i="2"/>
  <c r="AE495" i="2"/>
  <c r="AC154" i="2"/>
  <c r="AG914" i="2"/>
  <c r="AC302" i="2"/>
  <c r="AH936" i="2"/>
  <c r="AA311" i="2"/>
  <c r="AF901" i="2"/>
  <c r="AA742" i="2"/>
  <c r="AH266" i="2"/>
  <c r="AD457" i="2"/>
  <c r="AD225" i="2"/>
  <c r="AH357" i="2"/>
  <c r="AG312" i="2"/>
  <c r="AD237" i="2"/>
  <c r="AE125" i="2"/>
  <c r="AF351" i="2"/>
  <c r="AD98" i="2"/>
  <c r="AD924" i="2"/>
  <c r="AE545" i="2"/>
  <c r="AE894" i="2"/>
  <c r="AG458" i="2"/>
  <c r="AD64" i="2"/>
  <c r="AE357" i="2"/>
  <c r="AG827" i="2"/>
  <c r="AD87" i="2"/>
  <c r="AC90" i="2"/>
  <c r="AF586" i="2"/>
  <c r="AE696" i="2"/>
  <c r="AD598" i="2"/>
  <c r="AG194" i="2"/>
  <c r="AC666" i="2"/>
  <c r="AD655" i="2"/>
  <c r="AE78" i="2"/>
  <c r="AF149" i="2"/>
  <c r="AE331" i="2"/>
  <c r="AF475" i="2"/>
  <c r="AG970" i="2"/>
  <c r="AG752" i="2"/>
  <c r="AC408" i="2"/>
  <c r="AC538" i="2"/>
  <c r="AE543" i="2"/>
  <c r="AH682" i="2"/>
  <c r="AD812" i="2"/>
  <c r="AF115" i="2"/>
  <c r="AF821" i="2"/>
  <c r="AA519" i="2"/>
  <c r="AE924" i="2"/>
  <c r="AH544" i="2"/>
  <c r="AE726" i="2"/>
  <c r="AH447" i="2"/>
  <c r="AF510" i="2"/>
  <c r="AH656" i="2"/>
  <c r="AC1006" i="2"/>
  <c r="AG899" i="2"/>
  <c r="AE634" i="2"/>
  <c r="AD608" i="2"/>
  <c r="AD172" i="2"/>
  <c r="AC486" i="2"/>
  <c r="AA973" i="2"/>
  <c r="AG198" i="2"/>
  <c r="AD611" i="2"/>
  <c r="AH102" i="2"/>
  <c r="AA134" i="2"/>
  <c r="AH188" i="2"/>
  <c r="AG582" i="2"/>
  <c r="AE213" i="2"/>
  <c r="AA797" i="2"/>
  <c r="AF226" i="2"/>
  <c r="AC210" i="2"/>
  <c r="AH973" i="2"/>
  <c r="AA539" i="2"/>
  <c r="AC518" i="2"/>
  <c r="AD942" i="2"/>
  <c r="AH998" i="2"/>
  <c r="AC111" i="2"/>
  <c r="AD279" i="2"/>
  <c r="AF74" i="2"/>
  <c r="AG938" i="2"/>
  <c r="AF943" i="2"/>
  <c r="AG871" i="2"/>
  <c r="AA75" i="2"/>
  <c r="AF896" i="2"/>
  <c r="AC332" i="2"/>
  <c r="AA64" i="2"/>
  <c r="AA551" i="2"/>
  <c r="AC467" i="2"/>
  <c r="AE983" i="2"/>
  <c r="AE817" i="2"/>
  <c r="AD869" i="2"/>
  <c r="AE564" i="2"/>
  <c r="AC395" i="2"/>
  <c r="AA650" i="2"/>
  <c r="AC707" i="2"/>
  <c r="AD432" i="2"/>
  <c r="AE557" i="2"/>
  <c r="AH154" i="2"/>
  <c r="AE375" i="2"/>
  <c r="AD607" i="2"/>
  <c r="AC684" i="2"/>
  <c r="AC654" i="2"/>
  <c r="AC671" i="2"/>
  <c r="AE86" i="2"/>
  <c r="AD681" i="2"/>
  <c r="AE313" i="2"/>
  <c r="AG930" i="2"/>
  <c r="AG422" i="2"/>
  <c r="AA543" i="2"/>
  <c r="AE941" i="2"/>
  <c r="AE193" i="2"/>
  <c r="AF639" i="2"/>
  <c r="AG635" i="2"/>
  <c r="AA419" i="2"/>
  <c r="AH716" i="2"/>
  <c r="AA996" i="2"/>
  <c r="AA159" i="2"/>
  <c r="AA111" i="2"/>
  <c r="AD476" i="2"/>
  <c r="AD295" i="2"/>
  <c r="AF399" i="2"/>
  <c r="AA281" i="2"/>
  <c r="AE147" i="2"/>
  <c r="AC586" i="2"/>
  <c r="AD730" i="2"/>
  <c r="AH163" i="2"/>
  <c r="AC811" i="2"/>
  <c r="AD683" i="2"/>
  <c r="AF286" i="2"/>
  <c r="AF383" i="2"/>
  <c r="AE390" i="2"/>
  <c r="AF217" i="2"/>
  <c r="AE215" i="2"/>
  <c r="AD107" i="2"/>
  <c r="AD563" i="2"/>
  <c r="AD449" i="2"/>
  <c r="AF865" i="2"/>
  <c r="AH719" i="2"/>
  <c r="AH911" i="2"/>
  <c r="AH176" i="2"/>
  <c r="AD282" i="2"/>
  <c r="AG521" i="2"/>
  <c r="AE66" i="2"/>
  <c r="AC862" i="2"/>
  <c r="AD789" i="2"/>
  <c r="AC924" i="2"/>
  <c r="AE324" i="2"/>
  <c r="AF771" i="2"/>
  <c r="AH218" i="2"/>
  <c r="AC241" i="2"/>
  <c r="AD950" i="2"/>
  <c r="AA931" i="2"/>
  <c r="AC275" i="2"/>
  <c r="AH152" i="2"/>
  <c r="AF230" i="2"/>
  <c r="AE762" i="2"/>
  <c r="AF572" i="2"/>
  <c r="AD920" i="2"/>
  <c r="AH103" i="2"/>
  <c r="AA220" i="2"/>
  <c r="AF114" i="2"/>
  <c r="AD839" i="2"/>
  <c r="AA759" i="2"/>
  <c r="AD623" i="2"/>
  <c r="AC843" i="2"/>
  <c r="AF564" i="2"/>
  <c r="AE354" i="2"/>
  <c r="AC319" i="2"/>
  <c r="AF884" i="2"/>
  <c r="AA838" i="2"/>
  <c r="AD703" i="2"/>
  <c r="AG535" i="2"/>
  <c r="AA739" i="2"/>
  <c r="AF198" i="2"/>
  <c r="AD1005" i="2"/>
  <c r="AA271" i="2"/>
  <c r="AA76" i="2"/>
  <c r="AA641" i="2"/>
  <c r="AA530" i="2"/>
  <c r="AG142" i="2"/>
  <c r="AC340" i="2"/>
  <c r="AG1001" i="2"/>
  <c r="AD222" i="2"/>
  <c r="AH1005" i="2"/>
  <c r="AF327" i="2"/>
  <c r="AF323" i="2"/>
  <c r="AA119" i="2"/>
  <c r="AE614" i="2"/>
  <c r="AG330" i="2"/>
  <c r="AH151" i="2"/>
  <c r="AH430" i="2"/>
  <c r="AF426" i="2"/>
  <c r="AE570" i="2"/>
  <c r="AF513" i="2"/>
  <c r="AA354" i="2"/>
  <c r="AH342" i="2"/>
  <c r="AC187" i="2"/>
  <c r="AA140" i="2"/>
  <c r="AF983" i="2"/>
  <c r="AA160" i="2"/>
  <c r="AH907" i="2"/>
  <c r="AH655" i="2"/>
  <c r="AE725" i="2"/>
  <c r="AH781" i="2"/>
  <c r="AF692" i="2"/>
  <c r="AF496" i="2"/>
  <c r="AD399" i="2"/>
  <c r="AH817" i="2"/>
  <c r="AG973" i="2"/>
  <c r="AE938" i="2"/>
  <c r="AC976" i="2"/>
  <c r="AE406" i="2"/>
  <c r="AD293" i="2"/>
  <c r="AE1004" i="2"/>
  <c r="AH883" i="2"/>
  <c r="AG280" i="2"/>
  <c r="AF899" i="2"/>
  <c r="AG779" i="2"/>
  <c r="AE715" i="2"/>
  <c r="AC667" i="2"/>
  <c r="AD619" i="2"/>
  <c r="AA770" i="2"/>
  <c r="AG196" i="2"/>
  <c r="AG382" i="2"/>
  <c r="AC184" i="2"/>
  <c r="AH457" i="2"/>
  <c r="AE377" i="2"/>
  <c r="AG520" i="2"/>
  <c r="AD322" i="2"/>
  <c r="AF769" i="2"/>
  <c r="AA964" i="2"/>
  <c r="AF76" i="2"/>
  <c r="AD955" i="2"/>
  <c r="AA997" i="2"/>
  <c r="AC268" i="2"/>
  <c r="AF67" i="2"/>
  <c r="AG846" i="2"/>
  <c r="AE580" i="2"/>
  <c r="AD350" i="2"/>
  <c r="AG593" i="2"/>
  <c r="AG132" i="2"/>
  <c r="AG546" i="2"/>
  <c r="AC248" i="2"/>
  <c r="AF839" i="2"/>
  <c r="AH86" i="2"/>
  <c r="AF177" i="2"/>
  <c r="AG511" i="2"/>
  <c r="AC908" i="2"/>
  <c r="AF556" i="2"/>
  <c r="AE171" i="2"/>
  <c r="AC728" i="2"/>
  <c r="AD285" i="2"/>
  <c r="AE571" i="2"/>
  <c r="AH540" i="2"/>
  <c r="AG574" i="2"/>
  <c r="AC136" i="2"/>
  <c r="AE555" i="2"/>
  <c r="AH480" i="2"/>
  <c r="AA715" i="2"/>
  <c r="AF626" i="2"/>
  <c r="AF504" i="2"/>
  <c r="AD392" i="2"/>
  <c r="AD358" i="2"/>
  <c r="AD226" i="2"/>
  <c r="AG324" i="2"/>
  <c r="AG819" i="2"/>
  <c r="AF733" i="2"/>
  <c r="AD344" i="2"/>
  <c r="AG85" i="2"/>
  <c r="AG598" i="2"/>
  <c r="AA314" i="2"/>
  <c r="AH796" i="2"/>
  <c r="AH602" i="2"/>
  <c r="AG304" i="2"/>
  <c r="AC517" i="2"/>
  <c r="AD693" i="2"/>
  <c r="AC440" i="2"/>
  <c r="AF872" i="2"/>
  <c r="AC299" i="2"/>
  <c r="AG833" i="2"/>
  <c r="AC975" i="2"/>
  <c r="AD997" i="2"/>
  <c r="AG931" i="2"/>
  <c r="AC373" i="2"/>
  <c r="AH294" i="2"/>
  <c r="AD550" i="2"/>
  <c r="AC812" i="2"/>
  <c r="AE637" i="2"/>
  <c r="AA901" i="2"/>
  <c r="AA466" i="2"/>
  <c r="AF530" i="2"/>
  <c r="AH389" i="2"/>
  <c r="AD580" i="2"/>
  <c r="AA229" i="2"/>
  <c r="AE648" i="2"/>
  <c r="AF834" i="2"/>
  <c r="AA522" i="2"/>
  <c r="AE652" i="2"/>
  <c r="AD273" i="2"/>
  <c r="AF222" i="2"/>
  <c r="AG885" i="2"/>
  <c r="AE663" i="2"/>
  <c r="AA118" i="2"/>
  <c r="AH260" i="2"/>
  <c r="AA887" i="2"/>
  <c r="AC755" i="2"/>
  <c r="AD811" i="2"/>
  <c r="AF317" i="2"/>
  <c r="AD646" i="2"/>
  <c r="AD645" i="2"/>
  <c r="AH717" i="2"/>
  <c r="AC860" i="2"/>
  <c r="AG844" i="2"/>
  <c r="AE885" i="2"/>
  <c r="AD874" i="2"/>
  <c r="AA309" i="2"/>
  <c r="AA150" i="2"/>
  <c r="AF855" i="2"/>
  <c r="AE300" i="2"/>
  <c r="AE420" i="2"/>
  <c r="AA202" i="2"/>
  <c r="AA110" i="2"/>
  <c r="AG121" i="2"/>
  <c r="AF609" i="2"/>
  <c r="AH303" i="2"/>
  <c r="AA829" i="2"/>
  <c r="AF960" i="2"/>
  <c r="AG145" i="2"/>
  <c r="AG204" i="2"/>
  <c r="AG464" i="2"/>
  <c r="AA575" i="2"/>
  <c r="AC656" i="2"/>
  <c r="AE342" i="2"/>
  <c r="AG98" i="2"/>
  <c r="AE212" i="2"/>
  <c r="AC367" i="2"/>
  <c r="AE641" i="2"/>
  <c r="AD418" i="2"/>
  <c r="AG256" i="2"/>
  <c r="AA293" i="2"/>
  <c r="AH383" i="2"/>
  <c r="AG179" i="2"/>
  <c r="AE631" i="2"/>
  <c r="AA643" i="2"/>
  <c r="AC685" i="2"/>
  <c r="AE254" i="2"/>
  <c r="AF339" i="2"/>
  <c r="AG742" i="2"/>
  <c r="AC749" i="2"/>
  <c r="AD709" i="2"/>
  <c r="AF187" i="2"/>
  <c r="AD822" i="2"/>
  <c r="AC427" i="2"/>
  <c r="AA106" i="2"/>
  <c r="AE296" i="2"/>
  <c r="AH180" i="2"/>
  <c r="AA724" i="2"/>
  <c r="AD313" i="2"/>
  <c r="AG343" i="2"/>
  <c r="AD840" i="2"/>
  <c r="AE141" i="2"/>
  <c r="AH813" i="2"/>
  <c r="AA979" i="2"/>
  <c r="AA262" i="2"/>
  <c r="AE585" i="2"/>
  <c r="AG806" i="2"/>
  <c r="AG459" i="2"/>
  <c r="AA478" i="2"/>
  <c r="AH406" i="2"/>
  <c r="AG197" i="2"/>
  <c r="AH265" i="2"/>
  <c r="AA930" i="2"/>
  <c r="AG172" i="2"/>
  <c r="AH363" i="2"/>
  <c r="AC645" i="2"/>
  <c r="AF252" i="2"/>
  <c r="AA84" i="2"/>
  <c r="AG525" i="2"/>
  <c r="AH272" i="2"/>
  <c r="AF318" i="2"/>
  <c r="AH869" i="2"/>
  <c r="AA326" i="2"/>
  <c r="AG724" i="2"/>
  <c r="AD319" i="2"/>
  <c r="AF721" i="2"/>
  <c r="AH958" i="2"/>
  <c r="AD930" i="2"/>
  <c r="AF283" i="2"/>
  <c r="AH118" i="2"/>
  <c r="AA249" i="2"/>
  <c r="AD754" i="2"/>
  <c r="AF486" i="2"/>
  <c r="AF813" i="2"/>
  <c r="AE411" i="2"/>
  <c r="AH189" i="2"/>
  <c r="AA516" i="2"/>
  <c r="AC179" i="2"/>
  <c r="AC736" i="2"/>
  <c r="AD254" i="2"/>
  <c r="AE120" i="2"/>
  <c r="AG971" i="2"/>
  <c r="AC521" i="2"/>
  <c r="AC493" i="2"/>
  <c r="AC824" i="2"/>
  <c r="AF356" i="2"/>
  <c r="AE808" i="2"/>
  <c r="AG527" i="2"/>
  <c r="AG317" i="2"/>
  <c r="AA906" i="2"/>
  <c r="AE306" i="2"/>
  <c r="AD1006" i="2"/>
  <c r="AC566" i="2"/>
  <c r="AF871" i="2"/>
  <c r="AC507" i="2"/>
  <c r="AG770" i="2"/>
  <c r="AG506" i="2"/>
  <c r="AC971" i="2"/>
  <c r="AG239" i="2"/>
  <c r="AC793" i="2"/>
  <c r="AC232" i="2"/>
  <c r="AH80" i="2"/>
  <c r="AC431" i="2"/>
  <c r="AA78" i="2"/>
  <c r="AG947" i="2"/>
  <c r="AE110" i="2"/>
  <c r="AH667" i="2"/>
  <c r="AF424" i="2"/>
  <c r="AH121" i="2"/>
  <c r="AD221" i="2"/>
  <c r="AD204" i="2"/>
  <c r="AG975" i="2"/>
  <c r="AC144" i="2"/>
  <c r="AC215" i="2"/>
  <c r="AG884" i="2"/>
  <c r="AE711" i="2"/>
  <c r="AA450" i="2"/>
  <c r="AF236" i="2"/>
  <c r="AE967" i="2"/>
  <c r="AF703" i="2"/>
  <c r="AG1002" i="2"/>
  <c r="AE182" i="2"/>
  <c r="AC540" i="2"/>
  <c r="AA774" i="2"/>
  <c r="AA480" i="2"/>
  <c r="AD277" i="2"/>
  <c r="AE368" i="2"/>
  <c r="AG981" i="2"/>
  <c r="AG834" i="2"/>
  <c r="AC841" i="2"/>
  <c r="AC466" i="2"/>
  <c r="AE759" i="2"/>
  <c r="AA102" i="2"/>
  <c r="AD195" i="2"/>
  <c r="AF232" i="2"/>
  <c r="AD954" i="2"/>
  <c r="AF129" i="2"/>
  <c r="AA267" i="2"/>
  <c r="AH685" i="2"/>
  <c r="AD650" i="2"/>
  <c r="AA421" i="2"/>
  <c r="AF248" i="2"/>
  <c r="AD403" i="2"/>
  <c r="AA101" i="2"/>
  <c r="AF435" i="2"/>
  <c r="AE441" i="2"/>
  <c r="AH530" i="2"/>
  <c r="AA885" i="2"/>
  <c r="AE598" i="2"/>
  <c r="AF104" i="2"/>
  <c r="AG497" i="2"/>
  <c r="AH622" i="2"/>
  <c r="AA976" i="2"/>
  <c r="AD936" i="2"/>
  <c r="AA287" i="2"/>
  <c r="AG790" i="2"/>
  <c r="AD137" i="2"/>
  <c r="AA100" i="2"/>
  <c r="AG709" i="2"/>
  <c r="AC429" i="2"/>
  <c r="AC259" i="2"/>
  <c r="AF653" i="2"/>
  <c r="AH573" i="2"/>
  <c r="AE79" i="2"/>
  <c r="AG386" i="2"/>
  <c r="AG139" i="2"/>
  <c r="AD423" i="2"/>
  <c r="AE651" i="2"/>
  <c r="AD438" i="2"/>
  <c r="AA709" i="2"/>
  <c r="AG553" i="2"/>
  <c r="AD684" i="2"/>
  <c r="AH935" i="2"/>
  <c r="AA474" i="2"/>
  <c r="AF196" i="2"/>
  <c r="AF329" i="2"/>
  <c r="AD527" i="2"/>
  <c r="AA992" i="2"/>
  <c r="AD185" i="2"/>
  <c r="AF948" i="2"/>
  <c r="AG387" i="2"/>
  <c r="AC100" i="2"/>
  <c r="AG294" i="2"/>
  <c r="AE287" i="2"/>
  <c r="AH292" i="2"/>
  <c r="AA948" i="2"/>
  <c r="AE506" i="2"/>
  <c r="AC182" i="2"/>
  <c r="AC632" i="2"/>
  <c r="AD760" i="2"/>
  <c r="AC389" i="2"/>
  <c r="AC213" i="2"/>
  <c r="AA982" i="2"/>
  <c r="AA133" i="2"/>
  <c r="AG691" i="2"/>
  <c r="AH358" i="2"/>
  <c r="AD69" i="2"/>
  <c r="AE1001" i="2"/>
  <c r="AE178" i="2"/>
  <c r="AA87" i="2"/>
  <c r="AA615" i="2"/>
  <c r="AE672" i="2"/>
  <c r="AH506" i="2"/>
  <c r="AC788" i="2"/>
  <c r="AA796" i="2"/>
  <c r="AC464" i="2"/>
  <c r="AD805" i="2"/>
  <c r="AE446" i="2"/>
  <c r="AC286" i="2"/>
  <c r="AF702" i="2"/>
  <c r="AH385" i="2"/>
  <c r="AC494" i="2"/>
  <c r="AA170" i="2"/>
  <c r="AA243" i="2"/>
  <c r="AC520" i="2"/>
  <c r="AG428" i="2"/>
  <c r="AE492" i="2"/>
  <c r="AD770" i="2"/>
  <c r="AG310" i="2"/>
  <c r="AC555" i="2"/>
  <c r="AC443" i="2"/>
  <c r="AF992" i="2"/>
  <c r="AG966" i="2"/>
  <c r="AF138" i="2"/>
  <c r="AH623" i="2"/>
  <c r="AF66" i="2"/>
  <c r="AC871" i="2"/>
  <c r="AH79" i="2"/>
  <c r="AF587" i="2"/>
  <c r="AF537" i="2"/>
  <c r="AC309" i="2"/>
  <c r="AA209" i="2"/>
  <c r="AH564" i="2"/>
  <c r="AG564" i="2"/>
  <c r="AD453" i="2"/>
  <c r="AD798" i="2"/>
  <c r="AF945" i="2"/>
  <c r="AG285" i="2"/>
  <c r="AA954" i="2"/>
  <c r="AC925" i="2"/>
  <c r="AA646" i="2"/>
  <c r="AE91" i="2"/>
  <c r="AG485" i="2"/>
  <c r="AE747" i="2"/>
  <c r="AA582" i="2"/>
  <c r="AF343" i="2"/>
  <c r="AA927" i="2"/>
  <c r="AA665" i="2"/>
  <c r="AA302" i="2"/>
  <c r="AC710" i="2"/>
  <c r="AA120" i="2"/>
  <c r="AG92" i="2"/>
  <c r="AH412" i="2"/>
  <c r="AG645" i="2"/>
  <c r="AE304" i="2"/>
  <c r="AG356" i="2"/>
  <c r="AD516" i="2"/>
  <c r="AF838" i="2"/>
  <c r="AG126" i="2"/>
  <c r="AG557" i="2"/>
  <c r="AA256" i="2"/>
  <c r="AF512" i="2"/>
  <c r="AD976" i="2"/>
  <c r="AC92" i="2"/>
  <c r="AA500" i="2"/>
  <c r="AE878" i="2"/>
  <c r="AH439" i="2"/>
  <c r="AH805" i="2"/>
  <c r="AC310" i="2"/>
  <c r="AA361" i="2"/>
  <c r="AA298" i="2"/>
  <c r="AD142" i="2"/>
  <c r="AC705" i="2"/>
  <c r="AH981" i="2"/>
  <c r="AA864" i="2"/>
  <c r="AH563" i="2"/>
  <c r="AG861" i="2"/>
  <c r="AC342" i="2"/>
  <c r="AG89" i="2"/>
  <c r="AA434" i="2"/>
  <c r="AC304" i="2"/>
  <c r="AA432" i="2"/>
  <c r="AG748" i="2"/>
  <c r="AA244" i="2"/>
  <c r="AA198" i="2"/>
  <c r="AD964" i="2"/>
  <c r="AD368" i="2"/>
  <c r="AF751" i="2"/>
  <c r="AH718" i="2"/>
  <c r="AD228" i="2"/>
  <c r="AE872" i="2"/>
  <c r="AG270" i="2"/>
  <c r="AH138" i="2"/>
  <c r="AG383" i="2"/>
  <c r="AD318" i="2"/>
  <c r="AH927" i="2"/>
  <c r="AC876" i="2"/>
  <c r="AG744" i="2"/>
  <c r="AE527" i="2"/>
  <c r="AG136" i="2"/>
  <c r="AD315" i="2"/>
  <c r="AF720" i="2"/>
  <c r="AH184" i="2"/>
  <c r="AD294" i="2"/>
  <c r="AF94" i="2"/>
  <c r="AH638" i="2"/>
  <c r="AA404" i="2"/>
  <c r="AA152" i="2"/>
  <c r="AE459" i="2"/>
  <c r="AH921" i="2"/>
  <c r="AG599" i="2"/>
  <c r="AH677" i="2"/>
  <c r="AC709" i="2"/>
  <c r="AD926" i="2"/>
  <c r="AA236" i="2"/>
  <c r="AG977" i="2"/>
  <c r="AE963" i="2"/>
  <c r="AE485" i="2"/>
  <c r="AD687" i="2"/>
  <c r="AD658" i="2"/>
  <c r="AD905" i="2"/>
  <c r="AG913" i="2"/>
  <c r="AG674" i="2"/>
  <c r="AH612" i="2"/>
  <c r="AA564" i="2"/>
  <c r="AE252" i="2"/>
  <c r="AF221" i="2"/>
  <c r="AG75" i="2"/>
  <c r="AH400" i="2"/>
  <c r="AH226" i="2"/>
  <c r="AA682" i="2"/>
  <c r="AH954" i="2"/>
  <c r="AD833" i="2"/>
  <c r="AC987" i="2"/>
  <c r="AA215" i="2"/>
  <c r="AE842" i="2"/>
  <c r="AF117" i="2"/>
  <c r="AD826" i="2"/>
  <c r="AA167" i="2"/>
  <c r="AF215" i="2"/>
  <c r="AG781" i="2"/>
  <c r="AE661" i="2"/>
  <c r="AG80" i="2"/>
  <c r="AE87" i="2"/>
  <c r="AE500" i="2"/>
  <c r="AC537" i="2"/>
  <c r="AD674" i="2"/>
  <c r="AE895" i="2"/>
  <c r="AD234" i="2"/>
  <c r="AH404" i="2"/>
  <c r="AE681" i="2"/>
  <c r="AA351" i="2"/>
  <c r="AD360" i="2"/>
  <c r="AG652" i="2"/>
  <c r="AF631" i="2"/>
  <c r="AD416" i="2"/>
  <c r="AH517" i="2"/>
  <c r="AH222" i="2"/>
  <c r="AD779" i="2"/>
  <c r="AH264" i="2"/>
  <c r="AA553" i="2"/>
  <c r="AE289" i="2"/>
  <c r="AH713" i="2"/>
  <c r="AD316" i="2"/>
  <c r="AG444" i="2"/>
  <c r="AE873" i="2"/>
  <c r="AG616" i="2"/>
  <c r="AD497" i="2"/>
  <c r="AH234" i="2"/>
  <c r="AD588" i="2"/>
  <c r="AF280" i="2"/>
  <c r="AD194" i="2"/>
  <c r="AH327" i="2"/>
  <c r="AD479" i="2"/>
  <c r="AA695" i="2"/>
  <c r="AF354" i="2"/>
  <c r="AC956" i="2"/>
  <c r="AD647" i="2"/>
  <c r="AE606" i="2"/>
  <c r="AF852" i="2"/>
  <c r="AA491" i="2"/>
  <c r="AC349" i="2"/>
  <c r="AC285" i="2"/>
  <c r="AG255" i="2"/>
  <c r="AF93" i="2"/>
  <c r="AF345" i="2"/>
  <c r="AD929" i="2"/>
  <c r="AD991" i="2"/>
  <c r="AE618" i="2"/>
  <c r="AF848" i="2"/>
  <c r="AE305" i="2"/>
  <c r="AA312" i="2"/>
  <c r="AA645" i="2"/>
  <c r="AE741" i="2"/>
  <c r="AG549" i="2"/>
  <c r="AD227" i="2"/>
  <c r="AF453" i="2"/>
  <c r="AH1001" i="2"/>
  <c r="AG466" i="2"/>
  <c r="AH66" i="2"/>
  <c r="AG322" i="2"/>
  <c r="AE523" i="2"/>
  <c r="AF517" i="2"/>
  <c r="AD203" i="2"/>
  <c r="AC776" i="2"/>
  <c r="AE566" i="2"/>
  <c r="AH938" i="2"/>
  <c r="AF277" i="2"/>
  <c r="AD816" i="2"/>
  <c r="AE717" i="2"/>
  <c r="AH187" i="2"/>
  <c r="AA185" i="2"/>
  <c r="AD218" i="2"/>
  <c r="AE463" i="2"/>
  <c r="AC170" i="2"/>
  <c r="AF678" i="2"/>
  <c r="AF735" i="2"/>
  <c r="AC568" i="2"/>
  <c r="AA410" i="2"/>
  <c r="AA729" i="2"/>
  <c r="AH670" i="2"/>
  <c r="AD873" i="2"/>
  <c r="AH225" i="2"/>
  <c r="AC864" i="2"/>
  <c r="AH689" i="2"/>
  <c r="AF406" i="2"/>
  <c r="AE262" i="2"/>
  <c r="AG889" i="2"/>
  <c r="AC779" i="2"/>
  <c r="AE465" i="2"/>
  <c r="AF439" i="2"/>
  <c r="AA555" i="2"/>
  <c r="AF645" i="2"/>
  <c r="AF336" i="2"/>
  <c r="AF538" i="2"/>
  <c r="AA765" i="2"/>
  <c r="AG761" i="2"/>
  <c r="AA387" i="2"/>
  <c r="AD321" i="2"/>
  <c r="AA155" i="2"/>
  <c r="AD746" i="2"/>
  <c r="AC951" i="2"/>
  <c r="AD963" i="2"/>
  <c r="AA886" i="2"/>
  <c r="AE389" i="2"/>
  <c r="AH145" i="2"/>
  <c r="AC598" i="2"/>
  <c r="AF188" i="2"/>
  <c r="AD409" i="2"/>
  <c r="AA800" i="2"/>
  <c r="AC713" i="2"/>
  <c r="AF108" i="2"/>
  <c r="AH542" i="2"/>
  <c r="AC766" i="2"/>
  <c r="AF710" i="2"/>
  <c r="AE202" i="2"/>
  <c r="AF434" i="2"/>
  <c r="AD562" i="2"/>
  <c r="AG431" i="2"/>
  <c r="AC355" i="2"/>
  <c r="AG472" i="2"/>
  <c r="AC199" i="2"/>
  <c r="AG999" i="2"/>
  <c r="AC826" i="2"/>
  <c r="AE158" i="2"/>
  <c r="AE157" i="2"/>
  <c r="AH874" i="2"/>
  <c r="AD1001" i="2"/>
  <c r="AF429" i="2"/>
  <c r="AA761" i="2"/>
  <c r="AH134" i="2"/>
  <c r="AA556" i="2"/>
  <c r="AE777" i="2"/>
  <c r="AA306" i="2"/>
  <c r="AC252" i="2"/>
  <c r="AF417" i="2"/>
  <c r="AG812" i="2"/>
  <c r="AH774" i="2"/>
  <c r="AG850" i="2"/>
  <c r="AF614" i="2"/>
  <c r="AF420" i="2"/>
  <c r="AE358" i="2"/>
  <c r="AC840" i="2"/>
  <c r="AC298" i="2"/>
  <c r="AA807" i="2"/>
  <c r="AE382" i="2"/>
  <c r="AD415" i="2"/>
  <c r="AC260" i="2"/>
  <c r="AD495" i="2"/>
  <c r="AC98" i="2"/>
  <c r="AE877" i="2"/>
  <c r="AF480" i="2"/>
  <c r="AD943" i="2"/>
  <c r="AF558" i="2"/>
  <c r="AF921" i="2"/>
  <c r="AF604" i="2"/>
  <c r="AE299" i="2"/>
  <c r="AA451" i="2"/>
  <c r="AF935" i="2"/>
  <c r="AA319" i="2"/>
  <c r="AE664" i="2"/>
  <c r="AH627" i="2"/>
  <c r="AE392" i="2"/>
  <c r="AD400" i="2"/>
  <c r="AF503" i="2"/>
  <c r="AG921" i="2"/>
  <c r="AF895" i="2"/>
  <c r="AE214" i="2"/>
  <c r="AA662" i="2"/>
  <c r="AF508" i="2"/>
  <c r="AE365" i="2"/>
  <c r="AA123" i="2"/>
  <c r="AF216" i="2"/>
  <c r="AD974" i="2"/>
  <c r="AH200" i="2"/>
  <c r="AG248" i="2"/>
  <c r="AH672" i="2"/>
  <c r="AD489" i="2"/>
  <c r="AF924" i="2"/>
  <c r="AA325" i="2"/>
  <c r="AG259" i="2"/>
  <c r="AG230" i="2"/>
  <c r="AA852" i="2"/>
  <c r="AC341" i="2"/>
  <c r="AA386" i="2"/>
  <c r="AD656" i="2"/>
  <c r="AA771" i="2"/>
  <c r="AD769" i="2"/>
  <c r="AE731" i="2"/>
  <c r="AG775" i="2"/>
  <c r="AH450" i="2"/>
  <c r="AA230" i="2"/>
  <c r="AG603" i="2"/>
  <c r="AE177" i="2"/>
  <c r="AC211" i="2"/>
  <c r="AD972" i="2"/>
  <c r="AE892" i="2"/>
  <c r="AA278" i="2"/>
  <c r="AD362" i="2"/>
  <c r="AC783" i="2"/>
  <c r="AC866" i="2"/>
  <c r="AE507" i="2"/>
  <c r="AH490" i="2"/>
  <c r="AE908" i="2"/>
  <c r="AA647" i="2"/>
  <c r="AG578" i="2"/>
  <c r="AE240" i="2"/>
  <c r="AH73" i="2"/>
  <c r="AC695" i="2"/>
  <c r="AG708" i="2"/>
  <c r="AE746" i="2"/>
  <c r="AC303" i="2"/>
  <c r="AC581" i="2"/>
  <c r="AH810" i="2"/>
  <c r="AC206" i="2"/>
  <c r="AE954" i="2"/>
  <c r="AF403" i="2"/>
  <c r="AH707" i="2"/>
  <c r="AC560" i="2"/>
  <c r="AE659" i="2"/>
  <c r="AC717" i="2"/>
  <c r="AG362" i="2"/>
  <c r="AF608" i="2"/>
  <c r="AG664" i="2"/>
  <c r="AA144" i="2"/>
  <c r="AA492" i="2"/>
  <c r="AH1007" i="2"/>
  <c r="AD115" i="2"/>
  <c r="AG1003" i="2"/>
  <c r="AE243" i="2"/>
  <c r="AG798" i="2"/>
  <c r="AG320" i="2"/>
  <c r="AE250" i="2"/>
  <c r="AH461" i="2"/>
  <c r="AC326" i="2"/>
  <c r="AE814" i="2"/>
  <c r="AC181" i="2"/>
  <c r="AD329" i="2"/>
  <c r="AE603" i="2"/>
  <c r="AA416" i="2"/>
  <c r="AE676" i="2"/>
  <c r="AG195" i="2"/>
  <c r="AA658" i="2"/>
  <c r="AH644" i="2"/>
  <c r="AG811" i="2"/>
  <c r="AC258" i="2"/>
  <c r="AA986" i="2"/>
  <c r="AA347" i="2"/>
  <c r="AG289" i="2"/>
  <c r="AG216" i="2"/>
  <c r="AH69" i="2"/>
  <c r="AC424" i="2"/>
  <c r="AG412" i="2"/>
  <c r="AE911" i="2"/>
  <c r="AD119" i="2"/>
  <c r="AC262" i="2"/>
  <c r="AG295" i="2"/>
  <c r="AA528" i="2"/>
  <c r="AF705" i="2"/>
  <c r="AD525" i="2"/>
  <c r="AA197" i="2"/>
  <c r="AG432" i="2"/>
  <c r="AA213" i="2"/>
  <c r="AC552" i="2"/>
  <c r="AF589" i="2"/>
  <c r="AH509" i="2"/>
  <c r="AG237" i="2"/>
  <c r="AG170" i="2"/>
  <c r="AE337" i="2"/>
  <c r="AA917" i="2"/>
  <c r="AD436" i="2"/>
  <c r="AG988" i="2"/>
  <c r="AF335" i="2"/>
  <c r="AF574" i="2"/>
  <c r="AG713" i="2"/>
  <c r="AH705" i="2"/>
  <c r="AA634" i="2"/>
  <c r="AF477" i="2"/>
  <c r="AG102" i="2"/>
  <c r="AG171" i="2"/>
  <c r="AH978" i="2"/>
  <c r="AH451" i="2"/>
  <c r="AF319" i="2"/>
  <c r="AG371" i="2"/>
  <c r="AD127" i="2"/>
  <c r="AC994" i="2"/>
  <c r="AE476" i="2"/>
  <c r="AD323" i="2"/>
  <c r="AF610" i="2"/>
  <c r="AF181" i="2"/>
  <c r="AC405" i="2"/>
  <c r="AH70" i="2"/>
  <c r="AG361" i="2"/>
  <c r="AH291" i="2"/>
  <c r="AG715" i="2"/>
  <c r="AD947" i="2"/>
  <c r="AE410" i="2"/>
  <c r="AC217" i="2"/>
  <c r="AG933" i="2"/>
  <c r="AC770" i="2"/>
  <c r="AC651" i="2"/>
  <c r="AF428" i="2"/>
  <c r="AE143" i="2"/>
  <c r="AD855" i="2"/>
  <c r="AE713" i="2"/>
  <c r="AG503" i="2"/>
  <c r="AE132" i="2"/>
  <c r="AH318" i="2"/>
  <c r="AD916" i="2"/>
  <c r="AC522" i="2"/>
  <c r="AG907" i="2"/>
  <c r="AE629" i="2"/>
  <c r="AC827" i="2"/>
  <c r="AC365" i="2"/>
  <c r="AH523" i="2"/>
  <c r="AE277" i="2"/>
  <c r="AC371" i="2"/>
  <c r="AE671" i="2"/>
  <c r="AE65" i="2"/>
  <c r="AC357" i="2"/>
  <c r="AC968" i="2"/>
  <c r="AH532" i="2"/>
  <c r="AF740" i="2"/>
  <c r="AC116" i="2"/>
  <c r="AF809" i="2"/>
  <c r="AH726" i="2"/>
  <c r="AH706" i="2"/>
  <c r="AE509" i="2"/>
  <c r="AF444" i="2"/>
  <c r="AH191" i="2"/>
  <c r="AD429" i="2"/>
  <c r="AA918" i="2"/>
  <c r="AE615" i="2"/>
  <c r="AC603" i="2"/>
  <c r="AC62" i="2"/>
  <c r="AA407" i="2"/>
  <c r="AG373" i="2"/>
  <c r="AG717" i="2"/>
  <c r="AF1002" i="2"/>
  <c r="AH274" i="2"/>
  <c r="AC413" i="2"/>
  <c r="AF507" i="2"/>
  <c r="AG522" i="2"/>
  <c r="AF449" i="2"/>
  <c r="AH948" i="2"/>
  <c r="AD292" i="2"/>
  <c r="AH288" i="2"/>
  <c r="AD511" i="2"/>
  <c r="AD314" i="2"/>
  <c r="AG271" i="2"/>
  <c r="AE779" i="2"/>
  <c r="AE278" i="2"/>
  <c r="AA359" i="2"/>
  <c r="AF146" i="2"/>
  <c r="AH620" i="2"/>
  <c r="AD644" i="2"/>
  <c r="AF314" i="2"/>
  <c r="AE229" i="2"/>
  <c r="AH159" i="2"/>
  <c r="AC608" i="2"/>
  <c r="AD810" i="2"/>
  <c r="AG978" i="2"/>
  <c r="AH826" i="2"/>
  <c r="AF630" i="2"/>
  <c r="AF795" i="2"/>
  <c r="AG112" i="2"/>
  <c r="AH598" i="2"/>
  <c r="AG315" i="2"/>
  <c r="AE163" i="2"/>
  <c r="AA169" i="2"/>
  <c r="AH579" i="2"/>
  <c r="AG855" i="2"/>
  <c r="AD327" i="2"/>
  <c r="AD90" i="2"/>
  <c r="AE740" i="2"/>
  <c r="AA808" i="2"/>
  <c r="AD582" i="2"/>
  <c r="AD545" i="2"/>
  <c r="AE645" i="2"/>
  <c r="AA889" i="2"/>
  <c r="AH694" i="2"/>
  <c r="AG398" i="2"/>
  <c r="AG990" i="2"/>
  <c r="AG490" i="2"/>
  <c r="AD487" i="2"/>
  <c r="AF722" i="2"/>
  <c r="AA758" i="2"/>
  <c r="AA747" i="2"/>
  <c r="AC201" i="2"/>
  <c r="AF298" i="2"/>
  <c r="AH149" i="2"/>
  <c r="AH228" i="2"/>
  <c r="AE905" i="2"/>
  <c r="AA725" i="2"/>
  <c r="AH224" i="2"/>
  <c r="AH829" i="2"/>
  <c r="AA158" i="2"/>
  <c r="AC1003" i="2"/>
  <c r="AH81" i="2"/>
  <c r="AD547" i="2"/>
  <c r="AC768" i="2"/>
  <c r="AE633" i="2"/>
  <c r="AC791" i="2"/>
  <c r="AF860" i="2"/>
  <c r="AG225" i="2"/>
  <c r="AG252" i="2"/>
  <c r="AH642" i="2"/>
  <c r="AD783" i="2"/>
  <c r="AC175" i="2"/>
  <c r="AE209" i="2"/>
  <c r="AD775" i="2"/>
  <c r="AH1002" i="2"/>
  <c r="AG939" i="2"/>
  <c r="AE184" i="2"/>
  <c r="AC653" i="2"/>
  <c r="AG797" i="2"/>
  <c r="AD739" i="2"/>
  <c r="AH353" i="2"/>
  <c r="AG68" i="2"/>
  <c r="AC476" i="2"/>
  <c r="AE893" i="2"/>
  <c r="AF997" i="2"/>
  <c r="AH331" i="2"/>
  <c r="AF468" i="2"/>
  <c r="AH335" i="2"/>
  <c r="AA515" i="2"/>
  <c r="AD673" i="2"/>
  <c r="AG470" i="2"/>
  <c r="AF275" i="2"/>
  <c r="AA815" i="2"/>
  <c r="AF772" i="2"/>
  <c r="AA692" i="2"/>
  <c r="AE947" i="2"/>
  <c r="AA108" i="2"/>
  <c r="AF178" i="2"/>
  <c r="AH764" i="2"/>
  <c r="AC274" i="2"/>
  <c r="AD186" i="2"/>
  <c r="AG922" i="2"/>
  <c r="AD610" i="2"/>
  <c r="AG363" i="2"/>
  <c r="AG842" i="2"/>
  <c r="AH376" i="2"/>
  <c r="AC223" i="2"/>
  <c r="AG683" i="2"/>
  <c r="AE288" i="2"/>
  <c r="AD531" i="2"/>
  <c r="AC159" i="2"/>
  <c r="AA772" i="2"/>
  <c r="AH90" i="2"/>
  <c r="AA343" i="2"/>
  <c r="AE349" i="2"/>
  <c r="AA952" i="2"/>
  <c r="AG124" i="2"/>
  <c r="AE849" i="2"/>
  <c r="AF571" i="2"/>
  <c r="AD406" i="2"/>
  <c r="AD154" i="2"/>
  <c r="AG282" i="2"/>
  <c r="AH247" i="2"/>
  <c r="AF815" i="2"/>
  <c r="AH328" i="2"/>
  <c r="AE937" i="2"/>
  <c r="AF734" i="2"/>
  <c r="AE859" i="2"/>
  <c r="AA436" i="2"/>
  <c r="AG117" i="2"/>
  <c r="AC561" i="2"/>
  <c r="AH435" i="2"/>
  <c r="AF289" i="2"/>
  <c r="AG654" i="2"/>
  <c r="AH397" i="2"/>
  <c r="AE621" i="2"/>
  <c r="AD724" i="2"/>
  <c r="AE281" i="2"/>
  <c r="AH494" i="2"/>
  <c r="AH223" i="2"/>
  <c r="AC797" i="2"/>
  <c r="AC694" i="2"/>
  <c r="AG646" i="2"/>
  <c r="AA199" i="2"/>
  <c r="AF749" i="2"/>
  <c r="AF186" i="2"/>
  <c r="AE792" i="2"/>
  <c r="AA563" i="2"/>
  <c r="AH903" i="2"/>
  <c r="AD741" i="2"/>
  <c r="AD249" i="2"/>
  <c r="AC590" i="2"/>
  <c r="AG545" i="2"/>
  <c r="AF229" i="2"/>
  <c r="AE640" i="2"/>
  <c r="AC399" i="2"/>
  <c r="AD103" i="2"/>
  <c r="AA810" i="2"/>
  <c r="AE623" i="2"/>
  <c r="AD232" i="2"/>
  <c r="AG99" i="2"/>
  <c r="AH875" i="2"/>
  <c r="AA188" i="2"/>
  <c r="AA97" i="2"/>
  <c r="AD613" i="2"/>
  <c r="AD710" i="2"/>
  <c r="AH959" i="2"/>
  <c r="AG127" i="2"/>
  <c r="AA850" i="2"/>
  <c r="AE654" i="2"/>
  <c r="AH790" i="2"/>
  <c r="AG587" i="2"/>
  <c r="AF1001" i="2"/>
  <c r="AH239" i="2"/>
  <c r="AG150" i="2"/>
  <c r="AC174" i="2"/>
  <c r="AG731" i="2"/>
  <c r="AA560" i="2"/>
  <c r="AD244" i="2"/>
  <c r="AE688" i="2"/>
  <c r="AD583" i="2"/>
  <c r="AH538" i="2"/>
  <c r="AF292" i="2"/>
  <c r="AG923" i="2"/>
  <c r="AD210" i="2"/>
  <c r="AF783" i="2"/>
  <c r="AF767" i="2"/>
  <c r="AE773" i="2"/>
  <c r="AA210" i="2"/>
  <c r="AD759" i="2"/>
  <c r="AG461" i="2"/>
  <c r="AG160" i="2"/>
  <c r="AA488" i="2"/>
  <c r="AD899" i="2"/>
  <c r="AE723" i="2"/>
  <c r="AC509" i="2"/>
  <c r="AA376" i="2"/>
  <c r="AH437" i="2"/>
  <c r="AF505" i="2"/>
  <c r="AE965" i="2"/>
  <c r="AE926" i="2"/>
  <c r="AD908" i="2"/>
  <c r="AH914" i="2"/>
  <c r="AD975" i="2"/>
  <c r="AE273" i="2"/>
  <c r="AE945" i="2"/>
  <c r="AF153" i="2"/>
  <c r="AF825" i="2"/>
  <c r="AD815" i="2"/>
  <c r="AA194" i="2"/>
  <c r="AC761" i="2"/>
  <c r="AC166" i="2"/>
  <c r="AD556" i="2"/>
  <c r="AG845" i="2"/>
  <c r="AE848" i="2"/>
  <c r="AE486" i="2"/>
  <c r="AH445" i="2"/>
  <c r="AF81" i="2"/>
  <c r="AD443" i="2"/>
  <c r="AG433" i="2"/>
  <c r="AC452" i="2"/>
  <c r="AG651" i="2"/>
  <c r="AC813" i="2"/>
  <c r="AG733" i="2"/>
  <c r="AD177" i="2"/>
  <c r="AH701" i="2"/>
  <c r="AF588" i="2"/>
  <c r="AH476" i="2"/>
  <c r="AF91" i="2"/>
  <c r="AD198" i="2"/>
  <c r="AD676" i="2"/>
  <c r="AF523" i="2"/>
  <c r="AG147" i="2"/>
  <c r="AD264" i="2"/>
  <c r="AA423" i="2"/>
  <c r="AH850" i="2"/>
  <c r="AG704" i="2"/>
  <c r="AH837" i="2"/>
  <c r="AE689" i="2"/>
  <c r="AA83" i="2"/>
  <c r="AF239" i="2"/>
  <c r="AF154" i="2"/>
  <c r="AD780" i="2"/>
  <c r="AF350" i="2"/>
  <c r="AF565" i="2"/>
  <c r="AH130" i="2"/>
  <c r="AG104" i="2"/>
  <c r="AE815" i="2"/>
  <c r="AG854" i="2"/>
  <c r="AE864" i="2"/>
  <c r="AE471" i="2"/>
  <c r="AH940" i="2"/>
  <c r="AC426" i="2"/>
  <c r="AH261" i="2"/>
  <c r="AD636" i="2"/>
  <c r="AA499" i="2"/>
  <c r="AF213" i="2"/>
  <c r="AH898" i="2"/>
  <c r="AA861" i="2"/>
  <c r="AG992" i="2"/>
  <c r="AH296" i="2"/>
  <c r="AA503" i="2"/>
  <c r="AH923" i="2"/>
  <c r="AC558" i="2"/>
  <c r="AC659" i="2"/>
  <c r="AD895" i="2"/>
  <c r="AA518" i="2"/>
  <c r="AE860" i="2"/>
  <c r="AF73" i="2"/>
  <c r="AE935" i="2"/>
  <c r="AE763" i="2"/>
  <c r="AE247" i="2"/>
  <c r="AE587" i="2"/>
  <c r="AG478" i="2"/>
  <c r="AH688" i="2"/>
  <c r="AD970" i="2"/>
  <c r="AC763" i="2"/>
  <c r="AG894" i="2"/>
  <c r="AG536" i="2"/>
  <c r="AC753" i="2"/>
  <c r="AH77" i="2"/>
  <c r="AE518" i="2"/>
  <c r="AH524" i="2"/>
  <c r="AH919" i="2"/>
  <c r="AA145" i="2"/>
  <c r="AA248" i="2"/>
  <c r="AC243" i="2"/>
  <c r="AH855" i="2"/>
  <c r="AF593" i="2"/>
  <c r="AC149" i="2"/>
  <c r="AG505" i="2"/>
  <c r="AG441" i="2"/>
  <c r="AH533" i="2"/>
  <c r="AD459" i="2"/>
  <c r="AD462" i="2"/>
  <c r="AH543" i="2"/>
  <c r="AC125" i="2"/>
  <c r="AG411" i="2"/>
  <c r="AC697" i="2"/>
  <c r="AC804" i="2"/>
  <c r="AD592" i="2"/>
  <c r="AH207" i="2"/>
  <c r="AC266" i="2"/>
  <c r="AC549" i="2"/>
  <c r="AE794" i="2"/>
  <c r="AF180" i="2"/>
  <c r="AH381" i="2"/>
  <c r="AA960" i="2"/>
  <c r="AH841" i="2"/>
  <c r="AF408" i="2"/>
  <c r="AD578" i="2"/>
  <c r="AA884" i="2"/>
  <c r="AG927" i="2"/>
  <c r="AF72" i="2"/>
  <c r="AG895" i="2"/>
  <c r="AG151" i="2"/>
  <c r="AD207" i="2"/>
  <c r="AD307" i="2"/>
  <c r="AE242" i="2"/>
  <c r="AG917" i="2"/>
  <c r="AA272" i="2"/>
  <c r="AD213" i="2"/>
  <c r="AH838" i="2"/>
  <c r="AA164" i="2"/>
  <c r="AC134" i="2"/>
  <c r="AE321" i="2"/>
  <c r="AE944" i="2"/>
  <c r="AF419" i="2"/>
  <c r="AE627" i="2"/>
  <c r="AF415" i="2"/>
  <c r="AF126" i="2"/>
  <c r="AA176" i="2"/>
  <c r="AC145" i="2"/>
  <c r="AE119" i="2"/>
  <c r="AC264" i="2"/>
  <c r="AD261" i="2"/>
  <c r="AC909" i="2"/>
  <c r="AA738" i="2"/>
  <c r="AD748" i="2"/>
  <c r="AA769" i="2"/>
  <c r="AD336" i="2"/>
  <c r="AD180" i="2"/>
  <c r="AH91" i="2"/>
  <c r="AC119" i="2"/>
  <c r="AG287" i="2"/>
  <c r="AH972" i="2"/>
  <c r="AH880" i="2"/>
  <c r="AG229" i="2"/>
  <c r="AF245" i="2"/>
  <c r="AA95" i="2"/>
  <c r="AG920" i="2"/>
  <c r="AE440" i="2"/>
  <c r="AC79" i="2"/>
  <c r="AE435" i="2"/>
  <c r="AE701" i="2"/>
  <c r="AE769" i="2"/>
  <c r="AF851" i="2"/>
  <c r="AH471" i="2"/>
  <c r="AF568" i="2"/>
  <c r="AD867" i="2"/>
  <c r="AH391" i="2"/>
  <c r="AH609" i="2"/>
  <c r="AA849" i="2"/>
  <c r="AF724" i="2"/>
  <c r="AG529" i="2"/>
  <c r="AF846" i="2"/>
  <c r="AF478" i="2"/>
  <c r="AC448" i="2"/>
  <c r="AA402" i="2"/>
  <c r="AE869" i="2"/>
  <c r="AE891" i="2"/>
  <c r="AA821" i="2"/>
  <c r="AE882" i="2"/>
  <c r="AG592" i="2"/>
  <c r="AD84" i="2"/>
  <c r="AA131" i="2"/>
  <c r="AC442" i="2"/>
  <c r="AF999" i="2"/>
  <c r="AA452" i="2"/>
  <c r="AE783" i="2"/>
  <c r="AD932" i="2"/>
  <c r="AC350" i="2"/>
  <c r="AA373" i="2"/>
  <c r="AH548" i="2"/>
  <c r="AA688" i="2"/>
  <c r="AH671" i="2"/>
  <c r="AG254" i="2"/>
  <c r="AF831" i="2"/>
  <c r="AD128" i="2"/>
  <c r="AF766" i="2"/>
  <c r="AG576" i="2"/>
  <c r="AH979" i="2"/>
  <c r="AC450" i="2"/>
  <c r="AD325" i="2"/>
  <c r="AH440" i="2"/>
  <c r="AA477" i="2"/>
  <c r="AH507" i="2"/>
  <c r="AF65" i="2"/>
  <c r="AG328" i="2"/>
  <c r="AC99" i="2"/>
  <c r="AG856" i="2"/>
  <c r="AF165" i="2"/>
  <c r="AG788" i="2"/>
  <c r="AE415" i="2"/>
  <c r="AG153" i="2"/>
  <c r="AD796" i="2"/>
  <c r="AC244" i="2"/>
  <c r="AE915" i="2"/>
  <c r="AF615" i="2"/>
  <c r="AD825" i="2"/>
  <c r="AA372" i="2"/>
  <c r="AC453" i="2"/>
  <c r="AC287" i="2"/>
  <c r="AF584" i="2"/>
  <c r="AE620" i="2"/>
  <c r="AE865" i="2"/>
  <c r="AH937" i="2"/>
  <c r="AA913" i="2"/>
  <c r="AC995" i="2"/>
  <c r="AG945" i="2"/>
  <c r="AG274" i="2"/>
  <c r="AD291" i="2"/>
  <c r="AD672" i="2"/>
  <c r="AC983" i="2"/>
  <c r="AG395" i="2"/>
  <c r="AC1007" i="2"/>
  <c r="AG484" i="2"/>
  <c r="AG353" i="2"/>
  <c r="AH770" i="2"/>
  <c r="AH640" i="2"/>
  <c r="AA316" i="2"/>
  <c r="AH122" i="2"/>
  <c r="AC321" i="2"/>
  <c r="AH723" i="2"/>
  <c r="AC868" i="2"/>
  <c r="AA205" i="2"/>
  <c r="AF139" i="2"/>
  <c r="AF487" i="2"/>
  <c r="AH895" i="2"/>
  <c r="AD421" i="2"/>
  <c r="AE85" i="2"/>
  <c r="AD242" i="2"/>
  <c r="AG269" i="2"/>
  <c r="AE753" i="2"/>
  <c r="AC657" i="2"/>
  <c r="AG351" i="2"/>
  <c r="AE988" i="2"/>
  <c r="AD738" i="2"/>
  <c r="AG250" i="2"/>
  <c r="AH991" i="2"/>
  <c r="AA274" i="2"/>
  <c r="AE824" i="2"/>
  <c r="AG849" i="2"/>
  <c r="AA211" i="2"/>
  <c r="AH904" i="2"/>
  <c r="AH624" i="2"/>
  <c r="AH487" i="2"/>
  <c r="AF199" i="2"/>
  <c r="AG143" i="2"/>
  <c r="AA832" i="2"/>
  <c r="AC777" i="2"/>
  <c r="AF902" i="2"/>
  <c r="AA132" i="2"/>
  <c r="AA524" i="2"/>
  <c r="AH608" i="2"/>
  <c r="AE862" i="2"/>
  <c r="AF518" i="2"/>
  <c r="AH94" i="2"/>
  <c r="AA381" i="2"/>
  <c r="AE99" i="2"/>
  <c r="AD343" i="2"/>
  <c r="AA683" i="2"/>
  <c r="AD735" i="2"/>
  <c r="AH464" i="2"/>
  <c r="AD308" i="2"/>
  <c r="AC887" i="2"/>
  <c r="AF643" i="2"/>
  <c r="AA903" i="2"/>
  <c r="AC652" i="2"/>
  <c r="AG314" i="2"/>
  <c r="AC225" i="2"/>
  <c r="AH806" i="2"/>
  <c r="AH382" i="2"/>
  <c r="AG722" i="2"/>
  <c r="AE402" i="2"/>
  <c r="AE422" i="2"/>
  <c r="AC317" i="2"/>
  <c r="AA438" i="2"/>
  <c r="AE550" i="2"/>
  <c r="AD841" i="2"/>
  <c r="AH693" i="2"/>
  <c r="AF311" i="2"/>
  <c r="AG728" i="2"/>
  <c r="AH93" i="2"/>
  <c r="AD601" i="2"/>
  <c r="AC513" i="2"/>
  <c r="AH405" i="2"/>
  <c r="AH68" i="2"/>
  <c r="AH429" i="2"/>
  <c r="AC110" i="2"/>
  <c r="AG784" i="2"/>
  <c r="AE939" i="2"/>
  <c r="AA470" i="2"/>
  <c r="AE268" i="2"/>
  <c r="AA955" i="2"/>
  <c r="AE454" i="2"/>
  <c r="AD187" i="2"/>
  <c r="AE718" i="2"/>
  <c r="AG111" i="2"/>
  <c r="AA963" i="2"/>
  <c r="AG440" i="2"/>
  <c r="AC981" i="2"/>
  <c r="AD616" i="2"/>
  <c r="AF928" i="2"/>
  <c r="AE643" i="2"/>
  <c r="AF665" i="2"/>
  <c r="AG341" i="2"/>
  <c r="AG278" i="2"/>
  <c r="AD108" i="2"/>
  <c r="AG979" i="2"/>
  <c r="AG879" i="2"/>
  <c r="AF875" i="2"/>
  <c r="AD162" i="2"/>
  <c r="AG794" i="2"/>
  <c r="AG486" i="2"/>
  <c r="AA722" i="2"/>
  <c r="AG66" i="2"/>
  <c r="AF905" i="2"/>
  <c r="AD669" i="2"/>
  <c r="AD276" i="2"/>
  <c r="AF105" i="2"/>
  <c r="AF367" i="2"/>
  <c r="AH691" i="2"/>
  <c r="AF837" i="2"/>
  <c r="AA985" i="2"/>
  <c r="AA261" i="2"/>
  <c r="AG739" i="2"/>
  <c r="AC133" i="2"/>
  <c r="AF464" i="2"/>
  <c r="AD100" i="2"/>
  <c r="AG847" i="2"/>
  <c r="AG418" i="2"/>
  <c r="AD837" i="2"/>
  <c r="AG528" i="2"/>
  <c r="AD727" i="2"/>
  <c r="AD622" i="2"/>
  <c r="AA374" i="2"/>
  <c r="AE285" i="2"/>
  <c r="AH782" i="2"/>
  <c r="AA385" i="2"/>
  <c r="AA905" i="2"/>
  <c r="AF847" i="2"/>
  <c r="AC916" i="2"/>
  <c r="AA429" i="2"/>
  <c r="AF812" i="2"/>
  <c r="AD697" i="2"/>
  <c r="AC559" i="2"/>
  <c r="AG169" i="2"/>
  <c r="AF570" i="2"/>
  <c r="AE396" i="2"/>
  <c r="AD235" i="2"/>
  <c r="AG701" i="2"/>
  <c r="AA740" i="2"/>
  <c r="AH576" i="2"/>
  <c r="AF161" i="2"/>
  <c r="AE77" i="2"/>
  <c r="AC70" i="2"/>
  <c r="AA891" i="2"/>
  <c r="AE515" i="2"/>
  <c r="AC982" i="2"/>
  <c r="AG896" i="2"/>
  <c r="AF384" i="2"/>
  <c r="AE827" i="2"/>
  <c r="AD728" i="2"/>
  <c r="AF850" i="2"/>
  <c r="AE286" i="2"/>
  <c r="AG619" i="2"/>
  <c r="AF293" i="2"/>
  <c r="AA736" i="2"/>
  <c r="AH715" i="2"/>
  <c r="AA868" i="2"/>
  <c r="AD992" i="2"/>
  <c r="AG156" i="2"/>
  <c r="AH884" i="2"/>
  <c r="AH432" i="2"/>
  <c r="AA286" i="2"/>
  <c r="AG793" i="2"/>
  <c r="AA632" i="2"/>
  <c r="AA866" i="2"/>
  <c r="AG606" i="2"/>
  <c r="AH852" i="2"/>
  <c r="AG297" i="2"/>
  <c r="AH516" i="2"/>
  <c r="AG601" i="2"/>
  <c r="AA257" i="2"/>
  <c r="AC747" i="2"/>
  <c r="AE840" i="2"/>
  <c r="AA534" i="2"/>
  <c r="AD152" i="2"/>
  <c r="AE336" i="2"/>
  <c r="AD269" i="2"/>
  <c r="AA231" i="2"/>
  <c r="AE283" i="2"/>
  <c r="AD701" i="2"/>
  <c r="AG764" i="2"/>
  <c r="AG434" i="2"/>
  <c r="AE684" i="2"/>
  <c r="AE131" i="2"/>
  <c r="AH795" i="2"/>
  <c r="AG514" i="2"/>
  <c r="AG870" i="2"/>
  <c r="AE699" i="2"/>
  <c r="AD386" i="2"/>
  <c r="AD685" i="2"/>
  <c r="AA148" i="2"/>
  <c r="AG491" i="2"/>
  <c r="AE489" i="2"/>
  <c r="AC148" i="2"/>
  <c r="AF906" i="2"/>
  <c r="AC580" i="2"/>
  <c r="AH446" i="2"/>
  <c r="AG308" i="2"/>
  <c r="AH728" i="2"/>
  <c r="AG632" i="2"/>
  <c r="AG937" i="2"/>
  <c r="AA570" i="2"/>
  <c r="AA337" i="2"/>
  <c r="AE418" i="2"/>
  <c r="AE433" i="2"/>
  <c r="AA124" i="2"/>
  <c r="AH1000" i="2"/>
  <c r="AE81" i="2"/>
  <c r="AA710" i="2"/>
  <c r="AF910" i="2"/>
  <c r="AD757" i="2"/>
  <c r="AA221" i="2"/>
  <c r="AA679" i="2"/>
  <c r="AA785" i="2"/>
  <c r="AC280" i="2"/>
  <c r="AH665" i="2"/>
  <c r="AC320" i="2"/>
  <c r="AE682" i="2"/>
  <c r="AC687" i="2"/>
  <c r="AH885" i="2"/>
  <c r="AG63" i="2"/>
  <c r="AH293" i="2"/>
  <c r="AF471" i="2"/>
  <c r="AC588" i="2"/>
  <c r="AD184" i="2"/>
  <c r="AH414" i="2"/>
  <c r="AE809" i="2"/>
  <c r="AF612" i="2"/>
  <c r="AA639" i="2"/>
  <c r="AF667" i="2"/>
  <c r="AH957" i="2"/>
  <c r="AC447" i="2"/>
  <c r="AE449" i="2"/>
  <c r="AG469" i="2"/>
  <c r="AF307" i="2"/>
  <c r="AE94" i="2"/>
  <c r="AG531" i="2"/>
  <c r="AG188" i="2"/>
  <c r="AA674" i="2"/>
  <c r="AC567" i="2"/>
  <c r="AE460" i="2"/>
  <c r="AC601" i="2"/>
  <c r="AG866" i="2"/>
  <c r="AH424" i="2"/>
  <c r="AD370" i="2"/>
  <c r="AD630" i="2"/>
  <c r="AC391" i="2"/>
  <c r="AF970" i="2"/>
  <c r="AH257" i="2"/>
  <c r="AF316" i="2"/>
  <c r="AA699" i="2"/>
  <c r="AF156" i="2"/>
  <c r="AC305" i="2"/>
  <c r="AD201" i="2"/>
  <c r="AF294" i="2"/>
  <c r="AH74" i="2"/>
  <c r="AA344" i="2"/>
  <c r="AF162" i="2"/>
  <c r="AE327" i="2"/>
  <c r="AH578" i="2"/>
  <c r="AC719" i="2"/>
  <c r="AG200" i="2"/>
  <c r="AD956" i="2"/>
  <c r="AC816" i="2"/>
  <c r="AC681" i="2"/>
  <c r="AD539" i="2"/>
  <c r="AF741" i="2"/>
  <c r="AA442" i="2"/>
  <c r="AG755" i="2"/>
  <c r="AE976" i="2"/>
  <c r="AE483" i="2"/>
  <c r="AF430" i="2"/>
  <c r="AE116" i="2"/>
  <c r="AD675" i="2"/>
  <c r="AF164" i="2"/>
  <c r="AH988" i="2"/>
  <c r="AA514" i="2"/>
  <c r="AC393" i="2"/>
  <c r="AD402" i="2"/>
  <c r="AC557" i="2"/>
  <c r="AE912" i="2"/>
  <c r="AD420" i="2"/>
  <c r="AA239" i="2"/>
  <c r="AA456" i="2"/>
  <c r="AD141" i="2"/>
  <c r="AE685" i="2"/>
  <c r="AG860" i="2"/>
  <c r="AG327" i="2"/>
  <c r="AD850" i="2"/>
  <c r="AF973" i="2"/>
  <c r="AG745" i="2"/>
  <c r="AD410" i="2"/>
  <c r="AD664" i="2"/>
  <c r="AD694" i="2"/>
  <c r="AD891" i="2"/>
  <c r="AF959" i="2"/>
  <c r="AH873" i="2"/>
  <c r="AH922" i="2"/>
  <c r="AH492" i="2"/>
  <c r="AG867" i="2"/>
  <c r="AC185" i="2"/>
  <c r="AD324" i="2"/>
  <c r="AH757" i="2"/>
  <c r="AF380" i="2"/>
  <c r="AF285" i="2"/>
  <c r="AD151" i="2"/>
  <c r="AH633" i="2"/>
  <c r="AC927" i="2"/>
  <c r="AA897" i="2"/>
  <c r="AG753" i="2"/>
  <c r="AH776" i="2"/>
  <c r="AH808" i="2"/>
  <c r="AC411" i="2"/>
  <c r="AA962" i="2"/>
  <c r="AA266" i="2"/>
  <c r="AH997" i="2"/>
  <c r="AA607" i="2"/>
  <c r="AF443" i="2"/>
  <c r="AF986" i="2"/>
  <c r="AH960" i="2"/>
  <c r="AF448" i="2"/>
  <c r="AE439" i="2"/>
  <c r="AD764" i="2"/>
  <c r="AE665" i="2"/>
  <c r="AD577" i="2"/>
  <c r="AH931" i="2"/>
  <c r="AE216" i="2"/>
  <c r="AG360" i="2"/>
  <c r="AA547" i="2"/>
  <c r="AG137" i="2"/>
  <c r="AE693" i="2"/>
  <c r="AF877" i="2"/>
  <c r="AD700" i="2"/>
  <c r="AF271" i="2"/>
  <c r="AC730" i="2"/>
  <c r="AA233" i="2"/>
  <c r="AF988" i="2"/>
  <c r="AE601" i="2"/>
  <c r="AC328" i="2"/>
  <c r="AF638" i="2"/>
  <c r="AA334" i="2"/>
  <c r="AE73" i="2"/>
  <c r="AF907" i="2"/>
  <c r="AE522" i="2"/>
  <c r="AH521" i="2"/>
  <c r="AE338" i="2"/>
  <c r="AH920" i="2"/>
  <c r="AG499" i="2"/>
  <c r="AA676" i="2"/>
  <c r="AH788" i="2"/>
  <c r="AG158" i="2"/>
  <c r="AA297" i="2"/>
  <c r="AF792" i="2"/>
  <c r="AH555" i="2"/>
  <c r="AF491" i="2"/>
  <c r="AF391" i="2"/>
  <c r="AC851" i="2"/>
  <c r="AE970" i="2"/>
  <c r="AG760" i="2"/>
  <c r="AA378" i="2"/>
  <c r="AF858" i="2"/>
  <c r="AD731" i="2"/>
  <c r="AH692" i="2"/>
  <c r="AA260" i="2"/>
  <c r="AA863" i="2"/>
  <c r="AF866" i="2"/>
  <c r="AC155" i="2"/>
  <c r="AF555" i="2"/>
  <c r="AF127" i="2"/>
  <c r="AH864" i="2"/>
  <c r="AC167" i="2"/>
  <c r="AD224" i="2"/>
  <c r="AE821" i="2"/>
  <c r="AD262" i="2"/>
  <c r="AH468" i="2"/>
  <c r="AA921" i="2"/>
  <c r="AD654" i="2"/>
  <c r="AF254" i="2"/>
  <c r="AE196" i="2"/>
  <c r="AF914" i="2"/>
  <c r="AH510" i="2"/>
  <c r="AF929" i="2"/>
  <c r="AC474" i="2"/>
  <c r="AG749" i="2"/>
  <c r="AG910" i="2"/>
  <c r="AE223" i="2"/>
  <c r="AA587" i="2"/>
  <c r="AG300" i="2"/>
  <c r="AE211" i="2"/>
  <c r="AD641" i="2"/>
  <c r="AG335" i="2"/>
  <c r="AG968" i="2"/>
  <c r="AD524" i="2"/>
  <c r="AC595" i="2"/>
  <c r="AE789" i="2"/>
  <c r="AF62" i="2"/>
  <c r="AD877" i="2"/>
  <c r="AC738" i="2"/>
  <c r="AF220" i="2"/>
  <c r="AD266" i="2"/>
  <c r="AH833" i="2"/>
  <c r="AH552" i="2"/>
  <c r="AG508" i="2"/>
  <c r="AA512" i="2"/>
  <c r="AA558" i="2"/>
  <c r="AH496" i="2"/>
  <c r="AF649" i="2"/>
  <c r="AC85" i="2"/>
  <c r="AF152" i="2"/>
  <c r="AG710" i="2"/>
  <c r="AH800" i="2"/>
  <c r="AG388" i="2"/>
  <c r="AD716" i="2"/>
  <c r="AA428" i="2"/>
  <c r="AH220" i="2"/>
  <c r="AE388" i="2"/>
  <c r="AF71" i="2"/>
  <c r="AG629" i="2"/>
  <c r="AD548" i="2"/>
  <c r="AA276" i="2"/>
  <c r="AD591" i="2"/>
  <c r="AA908" i="2"/>
  <c r="AE736" i="2"/>
  <c r="AC746" i="2"/>
  <c r="AD442" i="2"/>
  <c r="AC853" i="2"/>
  <c r="AG904" i="2"/>
  <c r="AG493" i="2"/>
  <c r="AG415" i="2"/>
  <c r="AF869" i="2"/>
  <c r="AF621" i="2"/>
  <c r="AD767" i="2"/>
  <c r="AG496" i="2"/>
  <c r="AC626" i="2"/>
  <c r="AF241" i="2"/>
  <c r="AG133" i="2"/>
  <c r="AE994" i="2"/>
  <c r="AE556" i="2"/>
  <c r="AG837" i="2"/>
  <c r="AA633" i="2"/>
  <c r="AA264" i="2"/>
  <c r="AC604" i="2"/>
  <c r="AH966" i="2"/>
  <c r="AE942" i="2"/>
  <c r="AE856" i="2"/>
  <c r="AA417" i="2"/>
  <c r="AC998" i="2"/>
  <c r="AF500" i="2"/>
  <c r="AE831" i="2"/>
  <c r="AD946" i="2"/>
  <c r="AD786" i="2"/>
  <c r="AH725" i="2"/>
  <c r="AC381" i="2"/>
  <c r="AH731" i="2"/>
  <c r="AE714" i="2"/>
  <c r="AC829" i="2"/>
  <c r="AG561" i="2"/>
  <c r="AD862" i="2"/>
  <c r="AG883" i="2"/>
  <c r="AH669" i="2"/>
  <c r="AD231" i="2"/>
  <c r="AG911" i="2"/>
  <c r="AG210" i="2"/>
  <c r="AF728" i="2"/>
  <c r="AC194" i="2"/>
  <c r="AH857" i="2"/>
  <c r="AF942" i="2"/>
  <c r="AC392" i="2"/>
  <c r="AF373" i="2"/>
  <c r="AE1007" i="2"/>
  <c r="AA851" i="2"/>
  <c r="AD485" i="2"/>
  <c r="AH799" i="2"/>
  <c r="AD875" i="2"/>
  <c r="AH396" i="2"/>
  <c r="AE658" i="2"/>
  <c r="AD426" i="2"/>
  <c r="AD558" i="2"/>
  <c r="AA424" i="2"/>
  <c r="AD632" i="2"/>
  <c r="AC947" i="2"/>
  <c r="AD828" i="2"/>
  <c r="AE964" i="2"/>
  <c r="AH827" i="2"/>
  <c r="AE359" i="2"/>
  <c r="AC500" i="2"/>
  <c r="AF266" i="2"/>
  <c r="AG989" i="2"/>
  <c r="AH649" i="2"/>
  <c r="AE520" i="2"/>
  <c r="AG987" i="2"/>
  <c r="AH737" i="2"/>
  <c r="AC942" i="2"/>
  <c r="AE793" i="2"/>
  <c r="AG796" i="2"/>
  <c r="AA999" i="2"/>
  <c r="AD441" i="2"/>
  <c r="AH425" i="2"/>
  <c r="AE576" i="2"/>
  <c r="AD239" i="2"/>
  <c r="AC689" i="2"/>
  <c r="AC462" i="2"/>
  <c r="AH724" i="2"/>
  <c r="AG247" i="2"/>
  <c r="AE901" i="2"/>
  <c r="AF97" i="2"/>
  <c r="AG825" i="2"/>
  <c r="AD270" i="2"/>
  <c r="AG212" i="2"/>
  <c r="AF352" i="2"/>
  <c r="AF365" i="2"/>
  <c r="AA562" i="2"/>
  <c r="AC636" i="2"/>
  <c r="AE416" i="2"/>
  <c r="AH431" i="2"/>
  <c r="AF107" i="2"/>
  <c r="AH753" i="2"/>
  <c r="AC539" i="2"/>
  <c r="AD363" i="2"/>
  <c r="AG94" i="2"/>
  <c r="AH371" i="2"/>
  <c r="AE972" i="2"/>
  <c r="AE854" i="2"/>
  <c r="AE152" i="2"/>
  <c r="AH528" i="2"/>
  <c r="AH928" i="2"/>
  <c r="AH700" i="2"/>
  <c r="AD75" i="2"/>
  <c r="AE760" i="2"/>
  <c r="AG953" i="2"/>
  <c r="AF549" i="2"/>
  <c r="AC625" i="2"/>
  <c r="AH454" i="2"/>
  <c r="AA79" i="2"/>
  <c r="AD576" i="2"/>
  <c r="AH190" i="2"/>
  <c r="AC231" i="2"/>
  <c r="AD233" i="2"/>
  <c r="AC75" i="2"/>
  <c r="AD1002" i="2"/>
  <c r="AC563" i="2"/>
  <c r="AC888" i="2"/>
  <c r="AE225" i="2"/>
  <c r="AG703" i="2"/>
  <c r="AC414" i="2"/>
  <c r="AF757" i="2"/>
  <c r="AD259" i="2"/>
  <c r="AC197" i="2"/>
  <c r="AE858" i="2"/>
  <c r="AC366" i="2"/>
  <c r="AG492" i="2"/>
  <c r="AC329" i="2"/>
  <c r="AC934" i="2"/>
  <c r="AF782" i="2"/>
  <c r="AF328" i="2"/>
  <c r="AF273" i="2"/>
  <c r="AG924" i="2"/>
  <c r="AE649" i="2"/>
  <c r="AG615" i="2"/>
  <c r="AG100" i="2"/>
  <c r="AC609" i="2"/>
  <c r="AH203" i="2"/>
  <c r="AG684" i="2"/>
  <c r="AE660" i="2"/>
  <c r="AH101" i="2"/>
  <c r="AG138" i="2"/>
  <c r="AE910" i="2"/>
  <c r="AE498" i="2"/>
  <c r="AD361" i="2"/>
  <c r="AF296" i="2"/>
  <c r="AF467" i="2"/>
  <c r="AD852" i="2"/>
  <c r="AD750" i="2"/>
  <c r="AE535" i="2"/>
  <c r="AH985" i="2"/>
  <c r="AH96" i="2"/>
  <c r="AH798" i="2"/>
  <c r="AE407" i="2"/>
  <c r="AD945" i="2"/>
  <c r="AG912" i="2"/>
  <c r="AF176" i="2"/>
  <c r="AG402" i="2"/>
  <c r="AE113" i="2"/>
  <c r="AD570" i="2"/>
  <c r="AH275" i="2"/>
  <c r="AE426" i="2"/>
  <c r="AA880" i="2"/>
  <c r="AD78" i="2"/>
  <c r="AG389" i="2"/>
  <c r="AA909" i="2"/>
  <c r="AH630" i="2"/>
  <c r="AC102" i="2"/>
  <c r="AF469" i="2"/>
  <c r="AG291" i="2"/>
  <c r="AF455" i="2"/>
  <c r="AD214" i="2"/>
  <c r="AF333" i="2"/>
  <c r="AD500" i="2"/>
  <c r="AD761" i="2"/>
  <c r="AC506" i="2"/>
  <c r="AA859" i="2"/>
  <c r="AE403" i="2"/>
  <c r="AE160" i="2"/>
  <c r="AC739" i="2"/>
  <c r="AF103" i="2"/>
  <c r="AF326" i="2"/>
  <c r="AD170" i="2"/>
  <c r="AD606" i="2"/>
  <c r="AE611" i="2"/>
  <c r="AH752" i="2"/>
  <c r="AD523" i="2"/>
  <c r="AG71" i="2"/>
  <c r="AF341" i="2"/>
  <c r="AA472" i="2"/>
  <c r="AF599" i="2"/>
  <c r="AA270" i="2"/>
  <c r="AE616" i="2"/>
  <c r="AF313" i="2"/>
  <c r="AA822" i="2"/>
  <c r="AE655" i="2"/>
  <c r="AC556" i="2"/>
  <c r="AF233" i="2"/>
  <c r="AA933" i="2"/>
  <c r="AG959" i="2"/>
  <c r="AH714" i="2"/>
  <c r="AG436" i="2"/>
  <c r="AA109" i="2"/>
  <c r="AF80" i="2"/>
  <c r="AC775" i="2"/>
  <c r="AD419" i="2"/>
  <c r="AD297" i="2"/>
  <c r="AF353" i="2"/>
  <c r="AD289" i="2"/>
  <c r="AE552" i="2"/>
  <c r="AD860" i="2"/>
  <c r="AF212" i="2"/>
  <c r="AA705" i="2"/>
  <c r="AA318" i="2"/>
  <c r="AG609" i="2"/>
  <c r="AE172" i="2"/>
  <c r="AE517" i="2"/>
  <c r="AA537" i="2"/>
  <c r="AG266" i="2"/>
  <c r="AA411" i="2"/>
  <c r="AH369" i="2"/>
  <c r="AG767" i="2"/>
  <c r="AE68" i="2"/>
  <c r="AA435" i="2"/>
  <c r="AH628" i="2"/>
  <c r="AE813" i="2"/>
  <c r="AD803" i="2"/>
  <c r="AC894" i="2"/>
  <c r="AE950" i="2"/>
  <c r="AF830" i="2"/>
  <c r="AF201" i="2"/>
  <c r="AF723" i="2"/>
  <c r="AG345" i="2"/>
  <c r="AD609" i="2"/>
  <c r="AD912" i="2"/>
  <c r="AF308" i="2"/>
  <c r="AA183" i="2"/>
  <c r="AC173" i="2"/>
  <c r="AG851" i="2"/>
  <c r="AC855" i="2"/>
  <c r="AE592" i="2"/>
  <c r="AC551" i="2"/>
  <c r="AG892" i="2"/>
  <c r="AF953" i="2"/>
  <c r="AH747" i="2"/>
  <c r="AF382" i="2"/>
  <c r="AC859" i="2"/>
  <c r="AG952" i="2"/>
  <c r="AF808" i="2"/>
  <c r="AG590" i="2"/>
  <c r="AF776" i="2"/>
  <c r="AF281" i="2"/>
  <c r="AE884" i="2"/>
  <c r="AD260" i="2"/>
  <c r="AG762" i="2"/>
  <c r="AF167" i="2"/>
  <c r="AC207" i="2"/>
  <c r="AD952" i="2"/>
  <c r="AA811" i="2"/>
  <c r="AA652" i="2"/>
  <c r="AG877" i="2"/>
  <c r="AE179" i="2"/>
  <c r="AC428" i="2"/>
  <c r="AF629" i="2"/>
  <c r="AC799" i="2"/>
  <c r="AD305" i="2"/>
  <c r="AC101" i="2"/>
  <c r="AE613" i="2"/>
  <c r="AG307" i="2"/>
  <c r="AF963" i="2"/>
  <c r="AC897" i="2"/>
  <c r="AA873" i="2"/>
  <c r="AC872" i="2"/>
  <c r="AE477" i="2"/>
  <c r="AC786" i="2"/>
  <c r="AA949" i="2"/>
  <c r="AF573" i="2"/>
  <c r="AC881" i="2"/>
  <c r="AE340" i="2"/>
  <c r="AH690" i="2"/>
  <c r="AC245" i="2"/>
  <c r="AD599" i="2"/>
  <c r="AH865" i="2"/>
  <c r="AG182" i="2"/>
  <c r="AG729" i="2"/>
  <c r="AE843" i="2"/>
  <c r="AD243" i="2"/>
  <c r="AE768" i="2"/>
  <c r="AD695" i="2"/>
  <c r="AC954" i="2"/>
  <c r="AF647" i="2"/>
  <c r="AC203" i="2"/>
  <c r="AF306" i="2"/>
  <c r="AE918" i="2"/>
  <c r="AG727" i="2"/>
  <c r="AC969" i="2"/>
  <c r="AF857" i="2"/>
  <c r="AC496" i="2"/>
  <c r="AD217" i="2"/>
  <c r="AA857" i="2"/>
  <c r="AC535" i="2"/>
  <c r="AF190" i="2"/>
  <c r="AH862" i="2"/>
  <c r="AF581" i="2"/>
  <c r="AC301" i="2"/>
  <c r="AD708" i="2"/>
  <c r="AE497" i="2"/>
  <c r="AH582" i="2"/>
  <c r="AD768" i="2"/>
  <c r="AE771" i="2"/>
  <c r="AF998" i="2"/>
  <c r="AD95" i="2"/>
  <c r="AC230" i="2"/>
  <c r="AF785" i="2"/>
  <c r="AG414" i="2"/>
  <c r="AD256" i="2"/>
  <c r="AE807" i="2"/>
  <c r="AF641" i="2"/>
  <c r="AF765" i="2"/>
  <c r="AH520" i="2"/>
  <c r="AA240" i="2"/>
  <c r="AA977" i="2"/>
  <c r="AF540" i="2"/>
  <c r="AC996" i="2"/>
  <c r="AD745" i="2"/>
  <c r="AF958" i="2"/>
  <c r="AC970" i="2"/>
  <c r="AA893" i="2"/>
  <c r="AE951" i="2"/>
  <c r="AA672" i="2"/>
  <c r="AC712" i="2"/>
  <c r="AH626" i="2"/>
  <c r="AA644" i="2"/>
  <c r="AF511" i="2"/>
  <c r="AD585" i="2"/>
  <c r="AA490" i="2"/>
  <c r="AF174" i="2"/>
  <c r="AA214" i="2"/>
  <c r="AC641" i="2"/>
  <c r="AG591" i="2"/>
  <c r="AF701" i="2"/>
  <c r="AH738" i="2"/>
  <c r="AE554" i="2"/>
  <c r="AH989" i="2"/>
  <c r="AH686" i="2"/>
  <c r="AF968" i="2"/>
  <c r="AE200" i="2"/>
  <c r="AG77" i="2"/>
  <c r="AF725" i="2"/>
  <c r="AF870" i="2"/>
  <c r="AE93" i="2"/>
  <c r="AD188" i="2"/>
  <c r="AG408" i="2"/>
  <c r="AD725" i="2"/>
  <c r="AE680" i="2"/>
  <c r="AA617" i="2"/>
  <c r="AA621" i="2"/>
  <c r="AC587" i="2"/>
  <c r="AC600" i="2"/>
  <c r="AA691" i="2"/>
  <c r="AE721" i="2"/>
  <c r="AF787" i="2"/>
  <c r="AH992" i="2"/>
  <c r="AE124" i="2"/>
  <c r="AA305" i="2"/>
  <c r="AE186" i="2"/>
  <c r="AG817" i="2"/>
  <c r="AE487" i="2"/>
  <c r="AC180" i="2"/>
  <c r="AG394" i="2"/>
  <c r="AF700" i="2"/>
  <c r="AH823" i="2"/>
  <c r="AH235" i="2"/>
  <c r="AA925" i="2"/>
  <c r="AA726" i="2"/>
  <c r="AA972" i="2"/>
  <c r="AH570" i="2"/>
  <c r="AC648" i="2"/>
  <c r="AA801" i="2"/>
  <c r="AH749" i="2"/>
  <c r="AA186" i="2"/>
  <c r="AH153" i="2"/>
  <c r="AE833" i="2"/>
  <c r="AF551" i="2"/>
  <c r="AD250" i="2"/>
  <c r="AH995" i="2"/>
  <c r="AG803" i="2"/>
  <c r="AF874" i="2"/>
  <c r="AC226" i="2"/>
  <c r="AH243" i="2"/>
  <c r="AD148" i="2"/>
  <c r="AF897" i="2"/>
  <c r="AH586" i="2"/>
  <c r="AF950" i="2"/>
  <c r="AC218" i="2"/>
  <c r="AD806" i="2"/>
  <c r="AE432" i="2"/>
  <c r="AC889" i="2"/>
  <c r="AF134" i="2"/>
  <c r="AA592" i="2"/>
  <c r="AE227" i="2"/>
  <c r="AE381" i="2"/>
  <c r="AE343" i="2"/>
  <c r="AA756" i="2"/>
  <c r="AF607" i="2"/>
  <c r="AD425" i="2"/>
  <c r="AE923" i="2"/>
  <c r="AC647" i="2"/>
  <c r="AA89" i="2"/>
  <c r="AD834" i="2"/>
  <c r="AE534" i="2"/>
  <c r="AA487" i="2"/>
  <c r="AC117" i="2"/>
  <c r="AH143" i="2"/>
  <c r="AE879" i="2"/>
  <c r="AA136" i="2"/>
  <c r="AD521" i="2"/>
  <c r="AH105" i="2"/>
  <c r="AC172" i="2"/>
  <c r="AF106" i="2"/>
  <c r="AG110" i="2"/>
  <c r="AH136" i="2"/>
  <c r="AC400" i="2"/>
  <c r="AA252" i="2"/>
  <c r="AF501" i="2"/>
  <c r="AD364" i="2"/>
  <c r="AE1005" i="2"/>
  <c r="AE274" i="2"/>
  <c r="AA393" i="2"/>
  <c r="AE144" i="2"/>
  <c r="AA876" i="2"/>
  <c r="AF135" i="2"/>
  <c r="AC354" i="2"/>
  <c r="AA565" i="2"/>
  <c r="AG699" i="2"/>
  <c r="AA138" i="2"/>
  <c r="AC65" i="2"/>
  <c r="AG316" i="2"/>
  <c r="AC68" i="2"/>
  <c r="AA941" i="2"/>
  <c r="AH780" i="2"/>
  <c r="AE271" i="2"/>
  <c r="AE662" i="2"/>
  <c r="AE698" i="2"/>
  <c r="AG140" i="2"/>
  <c r="AC338" i="2"/>
  <c r="AC634" i="2"/>
  <c r="AF578" i="2"/>
  <c r="AH259" i="2"/>
  <c r="AG570" i="2"/>
  <c r="AE92" i="2"/>
  <c r="AG429" i="2"/>
  <c r="AF583" i="2"/>
  <c r="AF818" i="2"/>
  <c r="AD85" i="2"/>
  <c r="AF642" i="2"/>
  <c r="AH316" i="2"/>
  <c r="AG800" i="2"/>
  <c r="AA190" i="2"/>
  <c r="AE395" i="2"/>
  <c r="AH595" i="2"/>
  <c r="AG513" i="2"/>
  <c r="AD63" i="2"/>
  <c r="AG377" i="2"/>
  <c r="AF302" i="2"/>
  <c r="AG902" i="2"/>
  <c r="AH85" i="2"/>
  <c r="AH769" i="2"/>
  <c r="AE755" i="2"/>
  <c r="AD858" i="2"/>
  <c r="AF689" i="2"/>
  <c r="AG231" i="2"/>
  <c r="AD734" i="2"/>
  <c r="AG442" i="2"/>
  <c r="AG737" i="2"/>
  <c r="AH786" i="2"/>
  <c r="AD191" i="2"/>
  <c r="AA439" i="2"/>
  <c r="AA603" i="2"/>
  <c r="AG986" i="2"/>
  <c r="AH306" i="2"/>
  <c r="AG103" i="2"/>
  <c r="AA707" i="2"/>
  <c r="AG64" i="2"/>
  <c r="AD893" i="2"/>
  <c r="AA184" i="2"/>
  <c r="AH889" i="2"/>
  <c r="AE369" i="2"/>
  <c r="AG738" i="2"/>
  <c r="AD666" i="2"/>
  <c r="AF660" i="2"/>
  <c r="AA542" i="2"/>
  <c r="AE84" i="2"/>
  <c r="AE452" i="2"/>
  <c r="AC923" i="2"/>
  <c r="AF194" i="2"/>
  <c r="AE150" i="2"/>
  <c r="AD299" i="2"/>
  <c r="AF845" i="2"/>
  <c r="AE920" i="2"/>
  <c r="AA394" i="2"/>
  <c r="AE526" i="2"/>
  <c r="AA509" i="2"/>
  <c r="AC236" i="2"/>
  <c r="AH311" i="2"/>
  <c r="AH438" i="2"/>
  <c r="AF816" i="2"/>
  <c r="AD253" i="2"/>
  <c r="AH618" i="2"/>
  <c r="AH710" i="2"/>
  <c r="AH462" i="2"/>
  <c r="AA752" i="2"/>
  <c r="AE962" i="2"/>
  <c r="AG818" i="2"/>
  <c r="AG223" i="2"/>
  <c r="AH415" i="2"/>
  <c r="AC700" i="2"/>
  <c r="AA496" i="2"/>
  <c r="AH758" i="2"/>
  <c r="AD206" i="2"/>
  <c r="AH754" i="2"/>
  <c r="AD519" i="2"/>
  <c r="AA157" i="2"/>
  <c r="AD824" i="2"/>
  <c r="AG427" i="2"/>
  <c r="AG435" i="2"/>
  <c r="AC577" i="2"/>
  <c r="AA226" i="2"/>
  <c r="AH168" i="2"/>
  <c r="AG462" i="2"/>
  <c r="AE206" i="2"/>
  <c r="AA431" i="2"/>
  <c r="AA576" i="2"/>
  <c r="AD718" i="2"/>
  <c r="AE900" i="2"/>
  <c r="AE226" i="2"/>
  <c r="AG961" i="2"/>
  <c r="AH834" i="2"/>
  <c r="AH140" i="2"/>
  <c r="AE462" i="2"/>
  <c r="AE63" i="2"/>
  <c r="AH219" i="2"/>
  <c r="AA795" i="2"/>
  <c r="AC269" i="2"/>
  <c r="AH943" i="2"/>
  <c r="AA218" i="2"/>
  <c r="AE597" i="2"/>
  <c r="AF892" i="2"/>
  <c r="AH742" i="2"/>
  <c r="AC95" i="2"/>
  <c r="AF299" i="2"/>
  <c r="AE844" i="2"/>
  <c r="AG935" i="2"/>
  <c r="AD272" i="2"/>
  <c r="AG648" i="2"/>
  <c r="AF920" i="2"/>
  <c r="AG303" i="2"/>
  <c r="AH945" i="2"/>
  <c r="AG886" i="2"/>
  <c r="AE362" i="2"/>
  <c r="AA904" i="2"/>
  <c r="AF237" i="2"/>
  <c r="AG805" i="2"/>
  <c r="AG471" i="2"/>
  <c r="AC623" i="2"/>
  <c r="AD333" i="2"/>
  <c r="AG130" i="2"/>
  <c r="AD477" i="2"/>
  <c r="AF140" i="2"/>
  <c r="AE205" i="2"/>
  <c r="AA292" i="2"/>
  <c r="AH488" i="2"/>
  <c r="AA336" i="2"/>
  <c r="AF582" i="2"/>
  <c r="AG757" i="2"/>
  <c r="AH394" i="2"/>
  <c r="AF295" i="2"/>
  <c r="AG385" i="2"/>
  <c r="AA68" i="2"/>
  <c r="AE837" i="2"/>
  <c r="AD505" i="2"/>
  <c r="AH270" i="2"/>
  <c r="AC903" i="2"/>
  <c r="AE521" i="2"/>
  <c r="AG118" i="2"/>
  <c r="AF79" i="2"/>
  <c r="AD983" i="2"/>
  <c r="AG932" i="2"/>
  <c r="AD200" i="2"/>
  <c r="AC918" i="2"/>
  <c r="AG393" i="2"/>
  <c r="AA329" i="2"/>
  <c r="AG205" i="2"/>
  <c r="AC861" i="2"/>
  <c r="AA844" i="2"/>
  <c r="AA922" i="2"/>
  <c r="AE602" i="2"/>
  <c r="AD465" i="2"/>
  <c r="AE752" i="2"/>
  <c r="AG906" i="2"/>
  <c r="AC263" i="2"/>
  <c r="AA228" i="2"/>
  <c r="AF569" i="2"/>
  <c r="AA585" i="2"/>
  <c r="AG267" i="2"/>
  <c r="AD638" i="2"/>
  <c r="AH956" i="2"/>
  <c r="AC961" i="2"/>
  <c r="AE1003" i="2"/>
  <c r="AH854" i="2"/>
  <c r="AF662" i="2"/>
  <c r="AA371" i="2"/>
  <c r="AA855" i="2"/>
  <c r="AH588" i="2"/>
  <c r="AG542" i="2"/>
  <c r="AC765" i="2"/>
  <c r="AG872" i="2"/>
  <c r="AH950" i="2"/>
  <c r="AD135" i="2"/>
  <c r="AC780" i="2"/>
  <c r="AC224" i="2"/>
  <c r="AG534" i="2"/>
  <c r="AC806" i="2"/>
  <c r="AA947" i="2"/>
  <c r="AH107" i="2"/>
  <c r="AA813" i="2"/>
  <c r="AE129" i="2"/>
  <c r="AF520" i="2"/>
  <c r="AE835" i="2"/>
  <c r="AC160" i="2"/>
  <c r="AA677" i="2"/>
  <c r="AC416" i="2"/>
  <c r="AE846" i="2"/>
  <c r="AC126" i="2"/>
  <c r="AF729" i="2"/>
  <c r="AG627" i="2"/>
  <c r="AD878" i="2"/>
  <c r="AD953" i="2"/>
  <c r="AF617" i="2"/>
  <c r="AD603" i="2"/>
  <c r="AD532" i="2"/>
  <c r="AC630" i="2"/>
  <c r="AG476" i="2"/>
  <c r="AG573" i="2"/>
  <c r="AE622" i="2"/>
  <c r="AE667" i="2"/>
  <c r="AF996" i="2"/>
  <c r="AE757" i="2"/>
  <c r="AC992" i="2"/>
  <c r="AG768" i="2"/>
  <c r="AH615" i="2"/>
  <c r="AF791" i="2"/>
  <c r="AC967" i="2"/>
  <c r="AH617" i="2"/>
  <c r="AA853" i="2"/>
  <c r="AD736" i="2"/>
  <c r="AH128" i="2"/>
  <c r="AE737" i="2"/>
  <c r="AH108" i="2"/>
  <c r="AE325" i="2"/>
  <c r="AG70" i="2"/>
  <c r="AD706" i="2"/>
  <c r="AD987" i="2"/>
  <c r="AC733" i="2"/>
  <c r="AC673" i="2"/>
  <c r="AD648" i="2"/>
  <c r="AE749" i="2"/>
  <c r="AA117" i="2"/>
  <c r="AD284" i="2"/>
  <c r="AH646" i="2"/>
  <c r="AA744" i="2"/>
  <c r="AA122" i="2"/>
  <c r="AF744" i="2"/>
  <c r="AF750" i="2"/>
  <c r="AD230" i="2"/>
  <c r="AA581" i="2"/>
  <c r="AH839" i="2"/>
  <c r="AC686" i="2"/>
  <c r="AH946" i="2"/>
  <c r="AA793" i="2"/>
  <c r="AH761" i="2"/>
  <c r="AC606" i="2"/>
  <c r="AG65" i="2"/>
  <c r="AD422" i="2"/>
  <c r="AG696" i="2"/>
  <c r="AH953" i="2"/>
  <c r="AA241" i="2"/>
  <c r="AF150" i="2"/>
  <c r="AA146" i="2"/>
  <c r="AC409" i="2"/>
  <c r="AE298" i="2"/>
  <c r="AD922" i="2"/>
  <c r="AA273" i="2"/>
  <c r="AH892" i="2"/>
  <c r="AH209" i="2"/>
  <c r="AH777" i="2"/>
  <c r="AE76" i="2"/>
  <c r="AF479" i="2"/>
  <c r="AH83" i="2"/>
  <c r="AF726" i="2"/>
  <c r="AA295" i="2"/>
  <c r="AE929" i="2"/>
  <c r="AF634" i="2"/>
  <c r="AC96" i="2"/>
  <c r="AF253" i="2"/>
  <c r="AD541" i="2"/>
  <c r="AG548" i="2"/>
  <c r="AH574" i="2"/>
  <c r="AC77" i="2"/>
  <c r="AA566" i="2"/>
  <c r="AE826" i="2"/>
  <c r="AG864" i="2"/>
  <c r="AA833" i="2"/>
  <c r="AG167" i="2"/>
  <c r="AC624" i="2"/>
  <c r="AH748" i="2"/>
  <c r="AG974" i="2"/>
  <c r="AC502" i="2"/>
  <c r="AC523" i="2"/>
  <c r="AH305" i="2"/>
  <c r="AE379" i="2"/>
  <c r="AG221" i="2"/>
  <c r="AE922" i="2"/>
  <c r="AD496" i="2"/>
  <c r="AA842" i="2"/>
  <c r="AH403" i="2"/>
  <c r="AA776" i="2"/>
  <c r="AE993" i="2"/>
  <c r="AH355" i="2"/>
  <c r="AD785" i="2"/>
  <c r="AG234" i="2"/>
  <c r="AH309" i="2"/>
  <c r="AC327" i="2"/>
  <c r="AE703" i="2"/>
  <c r="AA447" i="2"/>
  <c r="AA640" i="2"/>
  <c r="AE414" i="2"/>
  <c r="AA485" i="2"/>
  <c r="AG154" i="2"/>
  <c r="AA629" i="2"/>
  <c r="AC137" i="2"/>
  <c r="AD246" i="2"/>
  <c r="AF727" i="2"/>
  <c r="AF969" i="2"/>
  <c r="AG868" i="2"/>
  <c r="AG199" i="2"/>
  <c r="AG120" i="2"/>
  <c r="AC423" i="2"/>
  <c r="AF827" i="2"/>
  <c r="AH165" i="2"/>
  <c r="AE617" i="2"/>
  <c r="AD311" i="2"/>
  <c r="AH702" i="2"/>
  <c r="AG617" i="2"/>
  <c r="AG951" i="2"/>
  <c r="AC1004" i="2"/>
  <c r="AC189" i="2"/>
  <c r="AH167" i="2"/>
  <c r="AE270" i="2"/>
  <c r="AF759" i="2"/>
  <c r="AE419" i="2"/>
  <c r="AC650" i="2"/>
  <c r="AD949" i="2"/>
  <c r="AC514" i="2"/>
  <c r="AC795" i="2"/>
  <c r="AH491" i="2"/>
  <c r="AG445" i="2"/>
  <c r="AD605" i="2"/>
  <c r="AC822" i="2"/>
  <c r="AE553" i="2"/>
  <c r="AH974" i="2"/>
  <c r="AA751" i="2"/>
  <c r="AA430" i="2"/>
  <c r="AE218" i="2"/>
  <c r="AA445" i="2"/>
  <c r="AC752" i="2"/>
  <c r="AD412" i="2"/>
  <c r="AD542" i="2"/>
  <c r="AH760" i="2"/>
  <c r="AG400" i="2"/>
  <c r="AC188" i="2"/>
  <c r="AD584" i="2"/>
  <c r="AC267" i="2"/>
  <c r="AG87" i="2"/>
  <c r="AF169" i="2"/>
  <c r="AH844" i="2"/>
  <c r="AA504" i="2"/>
  <c r="AG584" i="2"/>
  <c r="AD928" i="2"/>
  <c r="AH820" i="2"/>
  <c r="AC576" i="2"/>
  <c r="AF737" i="2"/>
  <c r="AG611" i="2"/>
  <c r="AD528" i="2"/>
  <c r="AG551" i="2"/>
  <c r="AD288" i="2"/>
  <c r="AF338" i="2"/>
  <c r="AA321" i="2"/>
  <c r="AD823" i="2"/>
  <c r="AE656" i="2"/>
  <c r="AG678" i="2"/>
  <c r="AC457" i="2"/>
  <c r="AE292" i="2"/>
  <c r="AF891" i="2"/>
  <c r="AE868" i="2"/>
  <c r="AD248" i="2"/>
  <c r="AF120" i="2"/>
  <c r="AC643" i="2"/>
  <c r="AC186" i="2"/>
  <c r="AF485" i="2"/>
  <c r="AH613" i="2"/>
  <c r="AD346" i="2"/>
  <c r="AC599" i="2"/>
  <c r="AH890" i="2"/>
  <c r="AA237" i="2"/>
  <c r="AH639" i="2"/>
  <c r="AG694" i="2"/>
  <c r="AD192" i="2"/>
  <c r="AH773" i="2"/>
  <c r="AH65" i="2"/>
  <c r="AE96" i="2"/>
  <c r="AA983" i="2"/>
  <c r="AD587" i="2"/>
  <c r="AD814" i="2"/>
  <c r="AF585" i="2"/>
  <c r="AF717" i="2"/>
  <c r="AD589" i="2"/>
  <c r="AF563" i="2"/>
  <c r="AH607" i="2"/>
  <c r="AE536" i="2"/>
  <c r="AD102" i="2"/>
  <c r="AH860" i="2"/>
  <c r="AH847" i="2"/>
  <c r="AA578" i="2"/>
  <c r="AH809" i="2"/>
  <c r="AF506" i="2"/>
  <c r="AE653" i="2"/>
  <c r="AA980" i="2"/>
  <c r="AC999" i="2"/>
  <c r="AD456" i="2"/>
  <c r="AC929" i="2"/>
  <c r="AG439" i="2"/>
  <c r="AE805" i="2"/>
  <c r="AC91" i="2"/>
  <c r="AE370" i="2"/>
  <c r="AA358" i="2"/>
  <c r="AH801" i="2"/>
  <c r="AG544" i="2"/>
  <c r="AE322" i="2"/>
  <c r="AG93" i="2"/>
  <c r="AG581" i="2"/>
  <c r="AF438" i="2"/>
  <c r="AC892" i="2"/>
  <c r="AA540" i="2"/>
  <c r="AF364" i="2"/>
  <c r="AA473" i="2"/>
  <c r="AG173" i="2"/>
  <c r="AE887" i="2"/>
  <c r="AE374" i="2"/>
  <c r="AH183" i="2"/>
  <c r="AH501" i="2"/>
  <c r="AC415" i="2"/>
  <c r="AD417" i="2"/>
  <c r="AE344" i="2"/>
  <c r="AA283" i="2"/>
  <c r="AG494" i="2"/>
  <c r="AF880" i="2"/>
  <c r="AG918" i="2"/>
  <c r="AE413" i="2"/>
  <c r="AG407" i="2"/>
  <c r="AC503" i="2"/>
  <c r="AF118" i="2"/>
  <c r="AA253" i="2"/>
  <c r="AA881" i="2"/>
  <c r="AG972" i="2"/>
  <c r="AH812" i="2"/>
  <c r="AG980" i="2"/>
  <c r="AA703" i="2"/>
  <c r="AH947" i="2"/>
  <c r="AH955" i="2"/>
  <c r="AH599" i="2"/>
  <c r="AA246" i="2"/>
  <c r="AA730" i="2"/>
  <c r="AF682" i="2"/>
  <c r="AH500" i="2"/>
  <c r="AE80" i="2"/>
  <c r="AH448" i="2"/>
  <c r="AD573" i="2"/>
  <c r="AC541" i="2"/>
  <c r="AD624" i="2"/>
  <c r="AG772" i="2"/>
  <c r="AA574" i="2"/>
  <c r="AA127" i="2"/>
  <c r="AF661" i="2"/>
  <c r="AC451" i="2"/>
  <c r="AF687" i="2"/>
  <c r="AH395" i="2"/>
  <c r="AE886" i="2"/>
  <c r="AD864" i="2"/>
  <c r="AC594" i="2"/>
  <c r="AE295" i="2"/>
  <c r="AC571" i="2"/>
  <c r="AE575" i="2"/>
  <c r="AF369" i="2"/>
  <c r="AH227" i="2"/>
  <c r="AF337" i="2"/>
  <c r="AG948" i="2"/>
  <c r="AF688" i="2"/>
  <c r="AF939" i="2"/>
  <c r="AD396" i="2"/>
  <c r="AD848" i="2"/>
  <c r="AE974" i="2"/>
  <c r="AC854" i="2"/>
  <c r="AE867" i="2"/>
  <c r="AG265" i="2"/>
  <c r="AD714" i="2"/>
  <c r="AG741" i="2"/>
  <c r="AD401" i="2"/>
  <c r="AA741" i="2"/>
  <c r="AC141" i="2"/>
  <c r="AA536" i="2"/>
  <c r="AF553" i="2"/>
  <c r="AF597" i="2"/>
  <c r="AD612" i="2"/>
  <c r="AH258" i="2"/>
  <c r="AC410" i="2"/>
  <c r="AA440" i="2"/>
  <c r="AD440" i="2"/>
  <c r="AH314" i="2"/>
  <c r="AG416" i="2"/>
  <c r="AC825" i="2"/>
  <c r="AG776" i="2"/>
  <c r="AA708" i="2"/>
  <c r="AG283" i="2"/>
  <c r="AD474" i="2"/>
  <c r="AE142" i="2"/>
  <c r="AF861" i="2"/>
  <c r="AC67" i="2"/>
  <c r="AG909" i="2"/>
  <c r="AH489" i="2"/>
  <c r="AF390" i="2"/>
  <c r="AH249" i="2"/>
  <c r="AG960" i="2"/>
  <c r="AC377" i="2"/>
  <c r="AH150" i="2"/>
  <c r="AD257" i="2"/>
  <c r="AG828" i="2"/>
  <c r="AG801" i="2"/>
  <c r="AC198" i="2"/>
  <c r="AF788" i="2"/>
  <c r="AE928" i="2"/>
  <c r="AG202" i="2"/>
  <c r="AD917" i="2"/>
  <c r="AA1004" i="2"/>
  <c r="AA85" i="2"/>
  <c r="AE488" i="2"/>
  <c r="AA72" i="2"/>
  <c r="AG333" i="2"/>
  <c r="AA332" i="2"/>
  <c r="AF600" i="2"/>
  <c r="AC265" i="2"/>
  <c r="AF423" i="2"/>
  <c r="AG919" i="2"/>
  <c r="AG642" i="2"/>
  <c r="AF436" i="2"/>
  <c r="AA946" i="2"/>
  <c r="AA517" i="2"/>
  <c r="AC112" i="2"/>
  <c r="AA263" i="2"/>
  <c r="AG374" i="2"/>
  <c r="AC946" i="2"/>
  <c r="AG799" i="2"/>
  <c r="AE165" i="2"/>
  <c r="AE457" i="2"/>
  <c r="AF531" i="2"/>
  <c r="AA750" i="2"/>
  <c r="AE599" i="2"/>
  <c r="AA998" i="2"/>
  <c r="AA379" i="2"/>
  <c r="AD470" i="2"/>
  <c r="AA945" i="2"/>
  <c r="AG563" i="2"/>
  <c r="AC512" i="2"/>
  <c r="AC370" i="2"/>
  <c r="AH668" i="2"/>
  <c r="AE207" i="2"/>
  <c r="AA165" i="2"/>
  <c r="AE1006" i="2"/>
  <c r="AE469" i="2"/>
  <c r="AH392" i="2"/>
  <c r="AE149" i="2"/>
  <c r="AA623" i="2"/>
  <c r="AG626" i="2"/>
  <c r="AF1007" i="2"/>
  <c r="AG420" i="2"/>
  <c r="AC495" i="2"/>
  <c r="AA924" i="2"/>
  <c r="AA369" i="2"/>
  <c r="AH362" i="2"/>
  <c r="AE269" i="2"/>
  <c r="AF494" i="2"/>
  <c r="AH836" i="2"/>
  <c r="AA661" i="2"/>
  <c r="AG984" i="2"/>
  <c r="AC458" i="2"/>
  <c r="AF550" i="2"/>
  <c r="AG816" i="2"/>
  <c r="AH436" i="2"/>
  <c r="AH204" i="2"/>
  <c r="AC701" i="2"/>
  <c r="AE95" i="2"/>
  <c r="AH315" i="2"/>
  <c r="AH863" i="2"/>
  <c r="AF752" i="2"/>
  <c r="AG319" i="2"/>
  <c r="AD546" i="2"/>
  <c r="AD365" i="2"/>
  <c r="AG73" i="2"/>
  <c r="AA193" i="2"/>
  <c r="AH775" i="2"/>
  <c r="AF579" i="2"/>
  <c r="AF640" i="2"/>
  <c r="AH1004" i="2"/>
  <c r="AH720" i="2"/>
  <c r="AF715" i="2"/>
  <c r="AG114" i="2"/>
  <c r="AF274" i="2"/>
  <c r="AF738" i="2"/>
  <c r="AF989" i="2"/>
  <c r="AD274" i="2"/>
  <c r="AF136" i="2"/>
  <c r="AF445" i="2"/>
  <c r="AD125" i="2"/>
  <c r="AC337" i="2"/>
  <c r="AE291" i="2"/>
  <c r="AE67" i="2"/>
  <c r="AA942" i="2"/>
  <c r="AC103" i="2"/>
  <c r="AE547" i="2"/>
  <c r="AC318" i="2"/>
  <c r="AH402" i="2"/>
  <c r="AG152" i="2"/>
  <c r="AA375" i="2"/>
  <c r="AE772" i="2"/>
  <c r="AC907" i="2"/>
  <c r="AA227" i="2"/>
  <c r="AA224" i="2"/>
  <c r="AA609" i="2"/>
  <c r="AD707" i="2"/>
  <c r="AG813" i="2"/>
  <c r="AG166" i="2"/>
  <c r="AD973" i="2"/>
  <c r="AC139" i="2"/>
  <c r="AH484" i="2"/>
  <c r="AH832" i="2"/>
  <c r="AC475" i="2"/>
  <c r="AE828" i="2"/>
  <c r="AH583" i="2"/>
  <c r="AC487" i="2"/>
  <c r="AD988" i="2"/>
  <c r="AA755" i="2"/>
  <c r="AA177" i="2"/>
  <c r="AE830" i="2"/>
  <c r="AC828" i="2"/>
  <c r="AE466" i="2"/>
  <c r="AF533" i="2"/>
  <c r="AG583" i="2"/>
  <c r="AE503" i="2"/>
  <c r="AD838" i="2"/>
  <c r="AA602" i="2"/>
  <c r="AD375" i="2"/>
  <c r="AF287" i="2"/>
  <c r="AG183" i="2"/>
  <c r="AD458" i="2"/>
  <c r="AH631" i="2"/>
  <c r="AC143" i="2"/>
  <c r="AE408" i="2"/>
  <c r="AF982" i="2"/>
  <c r="AD145" i="2"/>
  <c r="AH366" i="2"/>
  <c r="AD455" i="2"/>
  <c r="AC911" i="2"/>
  <c r="AD809" i="2"/>
  <c r="AC528" i="2"/>
  <c r="AF862" i="2"/>
  <c r="AH262" i="2"/>
  <c r="AA995" i="2"/>
  <c r="AC69" i="2"/>
  <c r="AA684" i="2"/>
  <c r="AE975" i="2"/>
  <c r="AD413" i="2"/>
  <c r="AC635" i="2"/>
  <c r="AH766" i="2"/>
  <c r="AH418" i="2"/>
  <c r="AA965" i="2"/>
  <c r="AC108" i="2"/>
  <c r="AA282" i="2"/>
  <c r="AC190" i="2"/>
  <c r="AH882" i="2"/>
  <c r="AA934" i="2"/>
  <c r="AD215" i="2"/>
  <c r="AG639" i="2"/>
  <c r="AG567" i="2"/>
  <c r="AG1007" i="2"/>
  <c r="AH744" i="2"/>
  <c r="AF964" i="2"/>
  <c r="AG957" i="2"/>
  <c r="AD989" i="2"/>
  <c r="AD726" i="2"/>
  <c r="AH789" i="2"/>
  <c r="AH886" i="2"/>
  <c r="AD702" i="2"/>
  <c r="AD866" i="2"/>
  <c r="AG832" i="2"/>
  <c r="AC290" i="2"/>
  <c r="AH289" i="2"/>
  <c r="AA819" i="2"/>
  <c r="AF820" i="2"/>
  <c r="AH375" i="2"/>
  <c r="AG773" i="2"/>
  <c r="AG721" i="2"/>
  <c r="AC484" i="2"/>
  <c r="AH285" i="2"/>
  <c r="AF789" i="2"/>
  <c r="AD962" i="2"/>
  <c r="AD83" i="2"/>
  <c r="AF133" i="2"/>
  <c r="AC682" i="2"/>
  <c r="AF143" i="2"/>
  <c r="AA847" i="2"/>
  <c r="AC470" i="2"/>
  <c r="AE906" i="2"/>
  <c r="AC591" i="2"/>
  <c r="AE855" i="2"/>
  <c r="AD657" i="2"/>
  <c r="AH158" i="2"/>
  <c r="AC629" i="2"/>
  <c r="AG109" i="2"/>
  <c r="AE387" i="2"/>
  <c r="AE516" i="2"/>
  <c r="AF743" i="2"/>
  <c r="AF930" i="2"/>
  <c r="AD586" i="2"/>
  <c r="AD802" i="2"/>
  <c r="AD414" i="2"/>
  <c r="AH170" i="2"/>
  <c r="AF833" i="2"/>
  <c r="AC638" i="2"/>
  <c r="AC118" i="2"/>
  <c r="AC384" i="2"/>
  <c r="AA666" i="2"/>
  <c r="AD178" i="2"/>
  <c r="AG613" i="2"/>
  <c r="AA731" i="2"/>
  <c r="AD713" i="2"/>
  <c r="AF680" i="2"/>
  <c r="AF392" i="2"/>
  <c r="AE350" i="2"/>
  <c r="AG858" i="2"/>
  <c r="AC497" i="2"/>
  <c r="AC962" i="2"/>
  <c r="AC663" i="2"/>
  <c r="AC790" i="2"/>
  <c r="AG890" i="2"/>
  <c r="AD517" i="2"/>
  <c r="AF840" i="2"/>
  <c r="AF493" i="2"/>
  <c r="AF466" i="2"/>
  <c r="AC669" i="2"/>
  <c r="AG245" i="2"/>
  <c r="AG585" i="2"/>
  <c r="AD341" i="2"/>
  <c r="AE376" i="2"/>
  <c r="AE958" i="2"/>
  <c r="AE594" i="2"/>
  <c r="AH899" i="2"/>
  <c r="AH197" i="2"/>
  <c r="AA567" i="2"/>
  <c r="AC390" i="2"/>
  <c r="AH534" i="2"/>
  <c r="AH792" i="2"/>
  <c r="AG325" i="2"/>
  <c r="AE625" i="2"/>
  <c r="AC378" i="2"/>
  <c r="AG516" i="2"/>
  <c r="AE253" i="2"/>
  <c r="AA494" i="2"/>
  <c r="AF952" i="2"/>
  <c r="AE217" i="2"/>
  <c r="AD514" i="2"/>
  <c r="AD704" i="2"/>
  <c r="AF447" i="2"/>
  <c r="AF971" i="2"/>
  <c r="AD113" i="2"/>
  <c r="AC312" i="2"/>
  <c r="AC867" i="2"/>
  <c r="AA280" i="2"/>
  <c r="AG135" i="2"/>
  <c r="AD597" i="2"/>
  <c r="AD139" i="2"/>
  <c r="AD536" i="2"/>
  <c r="AG174" i="2"/>
  <c r="AD138" i="2"/>
  <c r="AG443" i="2"/>
  <c r="AF102" i="2"/>
  <c r="AH352" i="2"/>
  <c r="AF100" i="2"/>
  <c r="AD448" i="2"/>
  <c r="AG711" i="2"/>
  <c r="AF684" i="2"/>
  <c r="AF843" i="2"/>
  <c r="K81" i="1" l="1"/>
  <c r="L80" i="1"/>
  <c r="K82" i="1" l="1"/>
  <c r="L81" i="1"/>
  <c r="K83" i="1" l="1"/>
  <c r="L82" i="1"/>
  <c r="K84" i="1" l="1"/>
  <c r="L83" i="1"/>
  <c r="K85" i="1" l="1"/>
  <c r="L84" i="1"/>
  <c r="K86" i="1" l="1"/>
  <c r="L85" i="1"/>
  <c r="K87" i="1" l="1"/>
  <c r="L86" i="1"/>
  <c r="K88" i="1" l="1"/>
  <c r="L87" i="1"/>
  <c r="K89" i="1" l="1"/>
  <c r="L88" i="1"/>
  <c r="K90" i="1" l="1"/>
  <c r="L89" i="1"/>
  <c r="K91" i="1" l="1"/>
  <c r="L90" i="1"/>
  <c r="K92" i="1" l="1"/>
  <c r="L91" i="1"/>
  <c r="K93" i="1" l="1"/>
  <c r="L92" i="1"/>
  <c r="AB769" i="2" a="1"/>
  <c r="AB284" i="2" a="1"/>
  <c r="AB958" i="2" a="1"/>
  <c r="AB213" i="2" a="1"/>
  <c r="AB247" i="2" a="1"/>
  <c r="AB159" i="2" a="1"/>
  <c r="AB991" i="2" a="1"/>
  <c r="AB117" i="2" a="1"/>
  <c r="AB750" i="2" a="1"/>
  <c r="AB834" i="2" a="1"/>
  <c r="AB166" i="2" a="1"/>
  <c r="AB168" i="2" a="1"/>
  <c r="AB49" i="2" a="1"/>
  <c r="AB403" i="2" a="1"/>
  <c r="AB256" i="2" a="1"/>
  <c r="AB861" i="2" a="1"/>
  <c r="AB126" i="2" a="1"/>
  <c r="AB262" i="2" a="1"/>
  <c r="AB11" i="2" a="1"/>
  <c r="AB289" i="2" a="1"/>
  <c r="AB456" i="2" a="1"/>
  <c r="AB229" i="2" a="1"/>
  <c r="AB390" i="2" a="1"/>
  <c r="AB350" i="2" a="1"/>
  <c r="AB369" i="2" a="1"/>
  <c r="AB580" i="2" a="1"/>
  <c r="AB127" i="2" a="1"/>
  <c r="AB644" i="2" a="1"/>
  <c r="AB858" i="2" a="1"/>
  <c r="AB500" i="2" a="1"/>
  <c r="AB573" i="2" a="1"/>
  <c r="AB414" i="2" a="1"/>
  <c r="AB709" i="2" a="1"/>
  <c r="AB431" i="2" a="1"/>
  <c r="AB979" i="2" a="1"/>
  <c r="AB905" i="2" a="1"/>
  <c r="AB799" i="2" a="1"/>
  <c r="AB115" i="2" a="1"/>
  <c r="AB248" i="2" a="1"/>
  <c r="AB303" i="2" a="1"/>
  <c r="AB981" i="2" a="1"/>
  <c r="AB546" i="2" a="1"/>
  <c r="AB730" i="2" a="1"/>
  <c r="AB151" i="2" a="1"/>
  <c r="AB481" i="2" a="1"/>
  <c r="AB562" i="2" a="1"/>
  <c r="AB25" i="2" a="1"/>
  <c r="AB326" i="2" a="1"/>
  <c r="AB223" i="2" a="1"/>
  <c r="AB569" i="2" a="1"/>
  <c r="AB265" i="2" a="1"/>
  <c r="AB327" i="2" a="1"/>
  <c r="AB558" i="2" a="1"/>
  <c r="AB128" i="2" a="1"/>
  <c r="AB72" i="2" a="1"/>
  <c r="AB16" i="2" a="1"/>
  <c r="AB790" i="2" a="1"/>
  <c r="AB671" i="2" a="1"/>
  <c r="AB650" i="2" a="1"/>
  <c r="AB720" i="2" a="1"/>
  <c r="AB306" i="2" a="1"/>
  <c r="AB412" i="2" a="1"/>
  <c r="AB609" i="2" a="1"/>
  <c r="AB443" i="2" a="1"/>
  <c r="AB483" i="2" a="1"/>
  <c r="AB740" i="2" a="1"/>
  <c r="AB501" i="2" a="1"/>
  <c r="AB331" i="2" a="1"/>
  <c r="AB445" i="2" a="1"/>
  <c r="AB416" i="2" a="1"/>
  <c r="AB786" i="2" a="1"/>
  <c r="AB150" i="2" a="1"/>
  <c r="AB506" i="2" a="1"/>
  <c r="AB342" i="2" a="1"/>
  <c r="AB310" i="2" a="1"/>
  <c r="AB990" i="2" a="1"/>
  <c r="AB378" i="2" a="1"/>
  <c r="AB473" i="2" a="1"/>
  <c r="AB348" i="2" a="1"/>
  <c r="AB895" i="2" a="1"/>
  <c r="AB275" i="2" a="1"/>
  <c r="AB880" i="2" a="1"/>
  <c r="AB101" i="2" a="1"/>
  <c r="AB959" i="2" a="1"/>
  <c r="AB545" i="2" a="1"/>
  <c r="AB8" i="2" a="1"/>
  <c r="AB173" i="2" a="1"/>
  <c r="AB319" i="2" a="1"/>
  <c r="AB215" i="2" a="1"/>
  <c r="AB579" i="2" a="1"/>
  <c r="AB444" i="2" a="1"/>
  <c r="AB975" i="2" a="1"/>
  <c r="AB58" i="2" a="1"/>
  <c r="AB205" i="2" a="1"/>
  <c r="AB891" i="2" a="1"/>
  <c r="AB330" i="2" a="1"/>
  <c r="AB886" i="2" a="1"/>
  <c r="AB103" i="2" a="1"/>
  <c r="AB244" i="2" a="1"/>
  <c r="AB534" i="2" a="1"/>
  <c r="AB538" i="2" a="1"/>
  <c r="AB120" i="2" a="1"/>
  <c r="AB392" i="2" a="1"/>
  <c r="AB188" i="2" a="1"/>
  <c r="AB800" i="2" a="1"/>
  <c r="AB280" i="2" a="1"/>
  <c r="AB19" i="2" a="1"/>
  <c r="AB835" i="2" a="1"/>
  <c r="AB222" i="2" a="1"/>
  <c r="AB848" i="2" a="1"/>
  <c r="AB258" i="2" a="1"/>
  <c r="AB60" i="2" a="1"/>
  <c r="AB34" i="2" a="1"/>
  <c r="AB160" i="2" a="1"/>
  <c r="AB630" i="2" a="1"/>
  <c r="AB627" i="2" a="1"/>
  <c r="AB933" i="2" a="1"/>
  <c r="AB61" i="2" a="1"/>
  <c r="AB774" i="2" a="1"/>
  <c r="AB626" i="2" a="1"/>
  <c r="AB590" i="2" a="1"/>
  <c r="AB794" i="2" a="1"/>
  <c r="AB337" i="2" a="1"/>
  <c r="AB281" i="2" a="1"/>
  <c r="AB50" i="2" a="1"/>
  <c r="AB210" i="2" a="1"/>
  <c r="AB277" i="2" a="1"/>
  <c r="AB739" i="2" a="1"/>
  <c r="AB613" i="2" a="1"/>
  <c r="AB560" i="2" a="1"/>
  <c r="AB876" i="2" a="1"/>
  <c r="AB581" i="2" a="1"/>
  <c r="AB15" i="2" a="1"/>
  <c r="AB928" i="2" a="1"/>
  <c r="AB230" i="2" a="1"/>
  <c r="AB421" i="2" a="1"/>
  <c r="AB430" i="2" a="1"/>
  <c r="AB831" i="2" a="1"/>
  <c r="AB82" i="2" a="1"/>
  <c r="AB136" i="2" a="1"/>
  <c r="AB123" i="2" a="1"/>
  <c r="AB107" i="2" a="1"/>
  <c r="AB969" i="2" a="1"/>
  <c r="AB439" i="2" a="1"/>
  <c r="AB668" i="2" a="1"/>
  <c r="AB584" i="2" a="1"/>
  <c r="AB245" i="2" a="1"/>
  <c r="AB202" i="2" a="1"/>
  <c r="AB422" i="2" a="1"/>
  <c r="AB756" i="2" a="1"/>
  <c r="AB54" i="2" a="1"/>
  <c r="AB529" i="2" a="1"/>
  <c r="AB304" i="2" a="1"/>
  <c r="AB657" i="2" a="1"/>
  <c r="AB852" i="2" a="1"/>
  <c r="AB22" i="2" a="1"/>
  <c r="AB433" i="2" a="1"/>
  <c r="AB438" i="2" a="1"/>
  <c r="AB427" i="2" a="1"/>
  <c r="AB567" i="2" a="1"/>
  <c r="AB747" i="2" a="1"/>
  <c r="AB620" i="2" a="1"/>
  <c r="AB130" i="2" a="1"/>
  <c r="AB526" i="2" a="1"/>
  <c r="AB957" i="2" a="1"/>
  <c r="AB604" i="2" a="1"/>
  <c r="AB164" i="2" a="1"/>
  <c r="AB354" i="2" a="1"/>
  <c r="AB587" i="2" a="1"/>
  <c r="AB725" i="2" a="1"/>
  <c r="AB411" i="2" a="1"/>
  <c r="AB487" i="2" a="1"/>
  <c r="AB855" i="2" a="1"/>
  <c r="AB23" i="2" a="1"/>
  <c r="AB551" i="2" a="1"/>
  <c r="AB498" i="2" a="1"/>
  <c r="AB988" i="2" a="1"/>
  <c r="AB637" i="2" a="1"/>
  <c r="AB189" i="2" a="1"/>
  <c r="AB623" i="2" a="1"/>
  <c r="AB175" i="2" a="1"/>
  <c r="AB199" i="2" a="1"/>
  <c r="AB494" i="2" a="1"/>
  <c r="AB37" i="2" a="1"/>
  <c r="AB367" i="2" a="1"/>
  <c r="AB299" i="2" a="1"/>
  <c r="AB667" i="2" a="1"/>
  <c r="AB507" i="2" a="1"/>
  <c r="AB708" i="2" a="1"/>
  <c r="AB921" i="2" a="1"/>
  <c r="AB207" i="2" a="1"/>
  <c r="AB387" i="2" a="1"/>
  <c r="AB400" i="2" a="1"/>
  <c r="AB32" i="2" a="1"/>
  <c r="AB913" i="2" a="1"/>
  <c r="AB165" i="2" a="1"/>
  <c r="AB812" i="2" a="1"/>
  <c r="AB679" i="2" a="1"/>
  <c r="AB292" i="2" a="1"/>
  <c r="AB523" i="2" a="1"/>
  <c r="AB53" i="2" a="1"/>
  <c r="AB266" i="2" a="1"/>
  <c r="AB582" i="2" a="1"/>
  <c r="AB497" i="2" a="1"/>
  <c r="AB705" i="2" a="1"/>
  <c r="AB716" i="2" a="1"/>
  <c r="AB409" i="2" a="1"/>
  <c r="AB778" i="2" a="1"/>
  <c r="AB480" i="2" a="1"/>
  <c r="AB380" i="2" a="1"/>
  <c r="AB97" i="2" a="1"/>
  <c r="AB595" i="2" a="1"/>
  <c r="AB425" i="2" a="1"/>
  <c r="AB850" i="2" a="1"/>
  <c r="AB30" i="2" a="1"/>
  <c r="AB525" i="2" a="1"/>
  <c r="AB41" i="2" a="1"/>
  <c r="AB924" i="2" a="1"/>
  <c r="AB218" i="2" a="1"/>
  <c r="AB903" i="2" a="1"/>
  <c r="AB602" i="2" a="1"/>
  <c r="AB783" i="2" a="1"/>
  <c r="AB797" i="2" a="1"/>
  <c r="AB600" i="2" a="1"/>
  <c r="AB153" i="2" a="1"/>
  <c r="AB936" i="2" a="1"/>
  <c r="AB547" i="2" a="1"/>
  <c r="AB733" i="2" a="1"/>
  <c r="AB225" i="2" a="1"/>
  <c r="AB349" i="2" a="1"/>
  <c r="AB763" i="2" a="1"/>
  <c r="AB264" i="2" a="1"/>
  <c r="AB530" i="2" a="1"/>
  <c r="AB407" i="2" a="1"/>
  <c r="AB344" i="2" a="1"/>
  <c r="AB617" i="2" a="1"/>
  <c r="AB906" i="2" a="1"/>
  <c r="AB717" i="2" a="1"/>
  <c r="AB669" i="2" a="1"/>
  <c r="AB93" i="2" a="1"/>
  <c r="AB176" i="2" a="1"/>
  <c r="AB804" i="2" a="1"/>
  <c r="AB208" i="2" a="1"/>
  <c r="AB283" i="2" a="1"/>
  <c r="AB99" i="2" a="1"/>
  <c r="AB682" i="2" a="1"/>
  <c r="AB1000" i="2" a="1"/>
  <c r="AB520" i="2" a="1"/>
  <c r="AB147" i="2" a="1"/>
  <c r="AB536" i="2" a="1"/>
  <c r="AB815" i="2" a="1"/>
  <c r="AB145" i="2" a="1"/>
  <c r="AB339" i="2" a="1"/>
  <c r="AB806" i="2" a="1"/>
  <c r="AB492" i="2" a="1"/>
  <c r="AB528" i="2" a="1"/>
  <c r="AB923" i="2" a="1"/>
  <c r="AB744" i="2" a="1"/>
  <c r="AB320" i="2" a="1"/>
  <c r="AB81" i="2" a="1"/>
  <c r="AB868" i="2" a="1"/>
  <c r="AB615" i="2" a="1"/>
  <c r="AB646" i="2" a="1"/>
  <c r="AB75" i="2" a="1"/>
  <c r="AB822" i="2" a="1"/>
  <c r="AB632" i="2" a="1"/>
  <c r="AB242" i="2" a="1"/>
  <c r="AB435" i="2" a="1"/>
  <c r="AB27" i="2" a="1"/>
  <c r="AB719" i="2" a="1"/>
  <c r="AB701" i="2" a="1"/>
  <c r="AB726" i="2" a="1"/>
  <c r="AB912" i="2" a="1"/>
  <c r="AB883" i="2" a="1"/>
  <c r="AB426" i="2" a="1"/>
  <c r="AB338" i="2" a="1"/>
  <c r="AB484" i="2" a="1"/>
  <c r="AB55" i="2" a="1"/>
  <c r="AB801" i="2" a="1"/>
  <c r="AB12" i="2" a="1"/>
  <c r="AB1003" i="2" a="1"/>
  <c r="AB352" i="2" a="1"/>
  <c r="AB742" i="2" a="1"/>
  <c r="AB243" i="2" a="1"/>
  <c r="AB734" i="2" a="1"/>
  <c r="AB824" i="2" a="1"/>
  <c r="AB977" i="2" a="1"/>
  <c r="AB486" i="2" a="1"/>
  <c r="AB533" i="2" a="1"/>
  <c r="AB519" i="2" a="1"/>
  <c r="AB930" i="2" a="1"/>
  <c r="AB268" i="2" a="1"/>
  <c r="AB553" i="2" a="1"/>
  <c r="AB38" i="2" a="1"/>
  <c r="AB550" i="2" a="1"/>
  <c r="AB211" i="2" a="1"/>
  <c r="AB70" i="2" a="1"/>
  <c r="AB896" i="2" a="1"/>
  <c r="AB241" i="2" a="1"/>
  <c r="AB695" i="2" a="1"/>
  <c r="AB65" i="2" a="1"/>
  <c r="AB373" i="2" a="1"/>
  <c r="AB658" i="2" a="1"/>
  <c r="AB43" i="2" a="1"/>
  <c r="AB714" i="2" a="1"/>
  <c r="AB653" i="2" a="1"/>
  <c r="AB847" i="2" a="1"/>
  <c r="AB660" i="2" a="1"/>
  <c r="AB535" i="2" a="1"/>
  <c r="AB572" i="2" a="1"/>
  <c r="AB575" i="2" a="1"/>
  <c r="AB309" i="2" a="1"/>
  <c r="AB638" i="2" a="1"/>
  <c r="AB522" i="2" a="1"/>
  <c r="AB312" i="2" a="1"/>
  <c r="AB272" i="2" a="1"/>
  <c r="AB956" i="2" a="1"/>
  <c r="AB80" i="2" a="1"/>
  <c r="AB819" i="2" a="1"/>
  <c r="AB643" i="2" a="1"/>
  <c r="AB355" i="2" a="1"/>
  <c r="AB963" i="2" a="1"/>
  <c r="AB654" i="2" a="1"/>
  <c r="AB446" i="2" a="1"/>
  <c r="AB649" i="2" a="1"/>
  <c r="AB139" i="2" a="1"/>
  <c r="AB931" i="2" a="1"/>
  <c r="AB191" i="2" a="1"/>
  <c r="AB687" i="2" a="1"/>
  <c r="AB919" i="2" a="1"/>
  <c r="AB504" i="2" a="1"/>
  <c r="AB759" i="2" a="1"/>
  <c r="AB564" i="2" a="1"/>
  <c r="AB394" i="2" a="1"/>
  <c r="AB353" i="2" a="1"/>
  <c r="AB51" i="2" a="1"/>
  <c r="AB633" i="2" a="1"/>
  <c r="AB854" i="2" a="1"/>
  <c r="AB955" i="2" a="1"/>
  <c r="AB364" i="2" a="1"/>
  <c r="AB869" i="2" a="1"/>
  <c r="AB413" i="2" a="1"/>
  <c r="AB457" i="2" a="1"/>
  <c r="AB206" i="2" a="1"/>
  <c r="AB718" i="2" a="1"/>
  <c r="AB308" i="2" a="1"/>
  <c r="AB817" i="2" a="1"/>
  <c r="AB499" i="2" a="1"/>
  <c r="AB91" i="2" a="1"/>
  <c r="AB10" i="2" a="1"/>
  <c r="AB537" i="2" a="1"/>
  <c r="AB122" i="2" a="1"/>
  <c r="AB661" i="2" a="1"/>
  <c r="AB273" i="2" a="1"/>
  <c r="AB873" i="2" a="1"/>
  <c r="AB436" i="2" a="1"/>
  <c r="AB1004" i="2" a="1"/>
  <c r="AB961" i="2" a="1"/>
  <c r="AB836" i="2" a="1"/>
  <c r="AB791" i="2" a="1"/>
  <c r="AB285" i="2" a="1"/>
  <c r="AB664" i="2" a="1"/>
  <c r="AB776" i="2" a="1"/>
  <c r="AB291" i="2" a="1"/>
  <c r="AB748" i="2" a="1"/>
  <c r="AB195" i="2" a="1"/>
  <c r="AB124" i="2" a="1"/>
  <c r="AB261" i="2" a="1"/>
  <c r="AB780" i="2" a="1"/>
  <c r="AB962" i="2" a="1"/>
  <c r="AB971" i="2" a="1"/>
  <c r="AB143" i="2" a="1"/>
  <c r="AB216" i="2" a="1"/>
  <c r="AB997" i="2" a="1"/>
  <c r="AB751" i="2" a="1"/>
  <c r="AB665" i="2" a="1"/>
  <c r="AB951" i="2" a="1"/>
  <c r="AB925" i="2" a="1"/>
  <c r="AB59" i="2" a="1"/>
  <c r="AB9" i="2" a="1"/>
  <c r="AB1007" i="2" a="1"/>
  <c r="AB362" i="2" a="1"/>
  <c r="AB697" i="2" a="1"/>
  <c r="AB399" i="2" a="1"/>
  <c r="AB17" i="2" a="1"/>
  <c r="AB227" i="2" a="1"/>
  <c r="AB478" i="2" a="1"/>
  <c r="AB608" i="2" a="1"/>
  <c r="AB219" i="2" a="1"/>
  <c r="AB424" i="2" a="1"/>
  <c r="AB250" i="2" a="1"/>
  <c r="AB563" i="2" a="1"/>
  <c r="AB810" i="2" a="1"/>
  <c r="AB86" i="2" a="1"/>
  <c r="AB253" i="2" a="1"/>
  <c r="AB634" i="2" a="1"/>
  <c r="AB738" i="2" a="1"/>
  <c r="AB571" i="2" a="1"/>
  <c r="AB13" i="2" a="1"/>
  <c r="AB987" i="2" a="1"/>
  <c r="AB385" i="2" a="1"/>
  <c r="AB340" i="2" a="1"/>
  <c r="AB135" i="2" a="1"/>
  <c r="AB771" i="2" a="1"/>
  <c r="AB864" i="2" a="1"/>
  <c r="AB149" i="2" a="1"/>
  <c r="AB187" i="2" a="1"/>
  <c r="AB724" i="2" a="1"/>
  <c r="AB807" i="2" a="1"/>
  <c r="AB607" i="2" a="1"/>
  <c r="AB287" i="2" a="1"/>
  <c r="AB972" i="2" a="1"/>
  <c r="AB510" i="2" a="1"/>
  <c r="AB76" i="2" a="1"/>
  <c r="AB393" i="2" a="1"/>
  <c r="AB269" i="2" a="1"/>
  <c r="AB625" i="2" a="1"/>
  <c r="AB190" i="2" a="1"/>
  <c r="AB764" i="2" a="1"/>
  <c r="AB578" i="2" a="1"/>
  <c r="AB134" i="2" a="1"/>
  <c r="AB678" i="2" a="1"/>
  <c r="AB837" i="2" a="1"/>
  <c r="AB782" i="2" a="1"/>
  <c r="AB333" i="2" a="1"/>
  <c r="AB14" i="2" a="1"/>
  <c r="AB986" i="2" a="1"/>
  <c r="AB900" i="2" a="1"/>
  <c r="AB813" i="2" a="1"/>
  <c r="AB521" i="2" a="1"/>
  <c r="AB772" i="2" a="1"/>
  <c r="AB887" i="2" a="1"/>
  <c r="AB395" i="2" a="1"/>
  <c r="AB841" i="2" a="1"/>
  <c r="AB690" i="2" a="1"/>
  <c r="AB736" i="2" a="1"/>
  <c r="AB459" i="2" a="1"/>
  <c r="AB452" i="2" a="1"/>
  <c r="AB465" i="2" a="1"/>
  <c r="AB171" i="2" a="1"/>
  <c r="AB802" i="2" a="1"/>
  <c r="AB345" i="2" a="1"/>
  <c r="AB240" i="2" a="1"/>
  <c r="AB198" i="2" a="1"/>
  <c r="AB374" i="2" a="1"/>
  <c r="AB860" i="2" a="1"/>
  <c r="AB862" i="2" a="1"/>
  <c r="AB182" i="2" a="1"/>
  <c r="AB670" i="2" a="1"/>
  <c r="AB893" i="2" a="1"/>
  <c r="AB464" i="2" a="1"/>
  <c r="AB363" i="2" a="1"/>
  <c r="AB727" i="2" a="1"/>
  <c r="AB249" i="2" a="1"/>
  <c r="AB419" i="2" a="1"/>
  <c r="AB770" i="2" a="1"/>
  <c r="AB423" i="2" a="1"/>
  <c r="AB328" i="2" a="1"/>
  <c r="AB901" i="2" a="1"/>
  <c r="AB194" i="2" a="1"/>
  <c r="AB131" i="2" a="1"/>
  <c r="AB458" i="2" a="1"/>
  <c r="AB437" i="2" a="1"/>
  <c r="AB881" i="2" a="1"/>
  <c r="AB396" i="2" a="1"/>
  <c r="AB683" i="2" a="1"/>
  <c r="AB826" i="2" a="1"/>
  <c r="AB879" i="2" a="1"/>
  <c r="AB47" i="2" a="1"/>
  <c r="AB914" i="2" a="1"/>
  <c r="AB805" i="2" a="1"/>
  <c r="AB324" i="2" a="1"/>
  <c r="AB577" i="2" a="1"/>
  <c r="AB524" i="2" a="1"/>
  <c r="AB196" i="2" a="1"/>
  <c r="AB294" i="2" a="1"/>
  <c r="AB279" i="2" a="1"/>
  <c r="AB999" i="2" a="1"/>
  <c r="AB892" i="2" a="1"/>
  <c r="AB466" i="2" a="1"/>
  <c r="AB792" i="2" a="1"/>
  <c r="AB46" i="2" a="1"/>
  <c r="AB518" i="2" a="1"/>
  <c r="AB467" i="2" a="1"/>
  <c r="AB548" i="2" a="1"/>
  <c r="AB332" i="2" a="1"/>
  <c r="AB183" i="2" a="1"/>
  <c r="AB619" i="2" a="1"/>
  <c r="AB305" i="2" a="1"/>
  <c r="AB872" i="2" a="1"/>
  <c r="AB674" i="2" a="1"/>
  <c r="AB939" i="2" a="1"/>
  <c r="AB200" i="2" a="1"/>
  <c r="AB489" i="2" a="1"/>
  <c r="AB432" i="2" a="1"/>
  <c r="AB336" i="2" a="1"/>
  <c r="AB224" i="2" a="1"/>
  <c r="AB943" i="2" a="1"/>
  <c r="AB116" i="2" a="1"/>
  <c r="AB777" i="2" a="1"/>
  <c r="AB784" i="2" a="1"/>
  <c r="AB96" i="2" a="1"/>
  <c r="AB833" i="2" a="1"/>
  <c r="AB493" i="2" a="1"/>
  <c r="AB706" i="2" a="1"/>
  <c r="AB347" i="2" a="1"/>
  <c r="AB89" i="2" a="1"/>
  <c r="AB449" i="2" a="1"/>
  <c r="AB853" i="2" a="1"/>
  <c r="AB267" i="2" a="1"/>
  <c r="AB282" i="2" a="1"/>
  <c r="AB882" i="2" a="1"/>
  <c r="AB561" i="2" a="1"/>
  <c r="AB692" i="2" a="1"/>
  <c r="AB996" i="2" a="1"/>
  <c r="AB318" i="2" a="1"/>
  <c r="AB781" i="2" a="1"/>
  <c r="AB849" i="2" a="1"/>
  <c r="AB40" i="2" a="1"/>
  <c r="AB544" i="2" a="1"/>
  <c r="AB335" i="2" a="1"/>
  <c r="AB816" i="2" a="1"/>
  <c r="AB111" i="2" a="1"/>
  <c r="AB406" i="2" a="1"/>
  <c r="AB366" i="2" a="1"/>
  <c r="AB616" i="2" a="1"/>
  <c r="AB356" i="2" a="1"/>
  <c r="AB429" i="2" a="1"/>
  <c r="AB313" i="2" a="1"/>
  <c r="AB157" i="2" a="1"/>
  <c r="AB234" i="2" a="1"/>
  <c r="AB672" i="2" a="1"/>
  <c r="AB375" i="2" a="1"/>
  <c r="AB381" i="2" a="1"/>
  <c r="AB106" i="2" a="1"/>
  <c r="AB52" i="2" a="1"/>
  <c r="AB973" i="2" a="1"/>
  <c r="AB591" i="2" a="1"/>
  <c r="AB316" i="2" a="1"/>
  <c r="AB514" i="2" a="1"/>
  <c r="AB140" i="2" a="1"/>
  <c r="AB246" i="2" a="1"/>
  <c r="AB468" i="2" a="1"/>
  <c r="AB233" i="2" a="1"/>
  <c r="AB63" i="2" a="1"/>
  <c r="AB286" i="2" a="1"/>
  <c r="AB867" i="2" a="1"/>
  <c r="AB827" i="2" a="1"/>
  <c r="AB566" i="2" a="1"/>
  <c r="AB785" i="2" a="1"/>
  <c r="AB404" i="2" a="1"/>
  <c r="AB137" i="2" a="1"/>
  <c r="AB78" i="2" a="1"/>
  <c r="AB656" i="2" a="1"/>
  <c r="AB989" i="2" a="1"/>
  <c r="AB611" i="2" a="1"/>
  <c r="AB300" i="2" a="1"/>
  <c r="AB910" i="2" a="1"/>
  <c r="AB471" i="2" a="1"/>
  <c r="AB73" i="2" a="1"/>
  <c r="AB511" i="2" a="1"/>
  <c r="AB693" i="2" a="1"/>
  <c r="AB64" i="2" a="1"/>
  <c r="AB728" i="2" a="1"/>
  <c r="AB663" i="2" a="1"/>
  <c r="AB684" i="2" a="1"/>
  <c r="AB217" i="2" a="1"/>
  <c r="AB74" i="2" a="1"/>
  <c r="AB317" i="2" a="1"/>
  <c r="AB263" i="2" a="1"/>
  <c r="AB749" i="2" a="1"/>
  <c r="AB766" i="2" a="1"/>
  <c r="AB321" i="2" a="1"/>
  <c r="AB645" i="2" a="1"/>
  <c r="AB992" i="2" a="1"/>
  <c r="AB840" i="2" a="1"/>
  <c r="AB479" i="2" a="1"/>
  <c r="AB360" i="2" a="1"/>
  <c r="AB614" i="2" a="1"/>
  <c r="AB119" i="2" a="1"/>
  <c r="AB618" i="2" a="1"/>
  <c r="AB100" i="2" a="1"/>
  <c r="AB760" i="2" a="1"/>
  <c r="AB346" i="2" a="1"/>
  <c r="AB491" i="2" a="1"/>
  <c r="AB260" i="2" a="1"/>
  <c r="AB434" i="2" a="1"/>
  <c r="AB68" i="2" a="1"/>
  <c r="AB88" i="2" a="1"/>
  <c r="AB377" i="2" a="1"/>
  <c r="AB179" i="2" a="1"/>
  <c r="AB95" i="2" a="1"/>
  <c r="AB442" i="2" a="1"/>
  <c r="AB588" i="2" a="1"/>
  <c r="AB79" i="2" a="1"/>
  <c r="AB809" i="2" a="1"/>
  <c r="AB288" i="2" a="1"/>
  <c r="AB920" i="2" a="1"/>
  <c r="AB513" i="2" a="1"/>
  <c r="AB673" i="2" a="1"/>
  <c r="AB601" i="2" a="1"/>
  <c r="AB965" i="2" a="1"/>
  <c r="AB18" i="2" a="1"/>
  <c r="AB598" i="2" a="1"/>
  <c r="AB39" i="2" a="1"/>
  <c r="AB884" i="2" a="1"/>
  <c r="AB622" i="2" a="1"/>
  <c r="AB77" i="2" a="1"/>
  <c r="AB966" i="2" a="1"/>
  <c r="AB295" i="2" a="1"/>
  <c r="AB574" i="2" a="1"/>
  <c r="AB641" i="2" a="1"/>
  <c r="AB133" i="2" a="1"/>
  <c r="AB694" i="2" a="1"/>
  <c r="AB851" i="2" a="1"/>
  <c r="AB24" i="2" a="1"/>
  <c r="AB857" i="2" a="1"/>
  <c r="AB186" i="2" a="1"/>
  <c r="AB401" i="2" a="1"/>
  <c r="AB949" i="2" a="1"/>
  <c r="AB113" i="2" a="1"/>
  <c r="AB397" i="2" a="1"/>
  <c r="AB995" i="2" a="1"/>
  <c r="AB252" i="2" a="1"/>
  <c r="AB329" i="2" a="1"/>
  <c r="AB129" i="2" a="1"/>
  <c r="AB808" i="2" a="1"/>
  <c r="AB57" i="2" a="1"/>
  <c r="AB517" i="2" a="1"/>
  <c r="AB66" i="2" a="1"/>
  <c r="AB26" i="2" a="1"/>
  <c r="AB297" i="2" a="1"/>
  <c r="AB950" i="2" a="1"/>
  <c r="AB662" i="2" a="1"/>
  <c r="AB408" i="2" a="1"/>
  <c r="AB541" i="2" a="1"/>
  <c r="AB704" i="2" a="1"/>
  <c r="AB358" i="2" a="1"/>
  <c r="AB755" i="2" a="1"/>
  <c r="AB1006" i="2" a="1"/>
  <c r="AB192" i="2" a="1"/>
  <c r="AB762" i="2" a="1"/>
  <c r="AB967" i="2" a="1"/>
  <c r="AB710" i="2" a="1"/>
  <c r="AB707" i="2" a="1"/>
  <c r="AB193" i="2" a="1"/>
  <c r="AB976" i="2" a="1"/>
  <c r="AB383" i="2" a="1"/>
  <c r="AB85" i="2" a="1"/>
  <c r="AB712" i="2" a="1"/>
  <c r="AB655" i="2" a="1"/>
  <c r="AB455" i="2" a="1"/>
  <c r="AB859" i="2" a="1"/>
  <c r="AB144" i="2" a="1"/>
  <c r="AB323" i="2" a="1"/>
  <c r="AB447" i="2" a="1"/>
  <c r="AB878" i="2" a="1"/>
  <c r="AB274" i="2" a="1"/>
  <c r="AB798" i="2" a="1"/>
  <c r="AB203" i="2" a="1"/>
  <c r="AB993" i="2" a="1"/>
  <c r="AB1002" i="2" a="1"/>
  <c r="AB453" i="2" a="1"/>
  <c r="AB889" i="2" a="1"/>
  <c r="AB594" i="2" a="1"/>
  <c r="AB796" i="2" a="1"/>
  <c r="AB675" i="2" a="1"/>
  <c r="AB789" i="2" a="1"/>
  <c r="AB978" i="2" a="1"/>
  <c r="AB927" i="2" a="1"/>
  <c r="AB702" i="2" a="1"/>
  <c r="AB477" i="2" a="1"/>
  <c r="AB605" i="2" a="1"/>
  <c r="AB359" i="2" a="1"/>
  <c r="AB902" i="2" a="1"/>
  <c r="AB271" i="2" a="1"/>
  <c r="AB251" i="2" a="1"/>
  <c r="AB341" i="2" a="1"/>
  <c r="AB984" i="2" a="1"/>
  <c r="AB104" i="2" a="1"/>
  <c r="AB586" i="2" a="1"/>
  <c r="AB509" i="2" a="1"/>
  <c r="AB290" i="2" a="1"/>
  <c r="AB177" i="2" a="1"/>
  <c r="AB871" i="2" a="1"/>
  <c r="AB351" i="2" a="1"/>
  <c r="AB372" i="2" a="1"/>
  <c r="AB461" i="2" a="1"/>
  <c r="AB170" i="2" a="1"/>
  <c r="AB365" i="2" a="1"/>
  <c r="AB138" i="2" a="1"/>
  <c r="AB825" i="2" a="1"/>
  <c r="AB418" i="2" a="1"/>
  <c r="AB699" i="2" a="1"/>
  <c r="AB302" i="2" a="1"/>
  <c r="AB681" i="2" a="1"/>
  <c r="AB711" i="2" a="1"/>
  <c r="AB212" i="2" a="1"/>
  <c r="AB982" i="2" a="1"/>
  <c r="AB818" i="2" a="1"/>
  <c r="AB384" i="2" a="1"/>
  <c r="AB539" i="2" a="1"/>
  <c r="AB83" i="2" a="1"/>
  <c r="AB255" i="2" a="1"/>
  <c r="AB863" i="2" a="1"/>
  <c r="AB599" i="2" a="1"/>
  <c r="AB757" i="2" a="1"/>
  <c r="AB420" i="2" a="1"/>
  <c r="AB197" i="2" a="1"/>
  <c r="AB450" i="2" a="1"/>
  <c r="AB361" i="2" a="1"/>
  <c r="AB765" i="2" a="1"/>
  <c r="AB472" i="2" a="1"/>
  <c r="AB713" i="2" a="1"/>
  <c r="AB94" i="2" a="1"/>
  <c r="AB941" i="2" a="1"/>
  <c r="AB35" i="2" a="1"/>
  <c r="AB102" i="2" a="1"/>
  <c r="AB469" i="2" a="1"/>
  <c r="AB239" i="2" a="1"/>
  <c r="AB540" i="2" a="1"/>
  <c r="AB48" i="2" a="1"/>
  <c r="AB254" i="2" a="1"/>
  <c r="AB875" i="2" a="1"/>
  <c r="AB388" i="2" a="1"/>
  <c r="AB44" i="2" a="1"/>
  <c r="AB490" i="2" a="1"/>
  <c r="AB735" i="2" a="1"/>
  <c r="AB737" i="2" a="1"/>
  <c r="AB767" i="2" a="1"/>
  <c r="AB629" i="2" a="1"/>
  <c r="AB745" i="2" a="1"/>
  <c r="AB451" i="2" a="1"/>
  <c r="AB67" i="2" a="1"/>
  <c r="AB398" i="2" a="1"/>
  <c r="AB527" i="2" a="1"/>
  <c r="AB568" i="2" a="1"/>
  <c r="AB832" i="2" a="1"/>
  <c r="AB703" i="2" a="1"/>
  <c r="AB376" i="2" a="1"/>
  <c r="AB843" i="2" a="1"/>
  <c r="AB448" i="2" a="1"/>
  <c r="AB463" i="2" a="1"/>
  <c r="AB20" i="2" a="1"/>
  <c r="AB845" i="2" a="1"/>
  <c r="AB488" i="2" a="1"/>
  <c r="AB232" i="2" a="1"/>
  <c r="AB640" i="2" a="1"/>
  <c r="AB968" i="2" a="1"/>
  <c r="AB570" i="2" a="1"/>
  <c r="AB842" i="2" a="1"/>
  <c r="AB647" i="2" a="1"/>
  <c r="AB357" i="2" a="1"/>
  <c r="AB648" i="2" a="1"/>
  <c r="AB628" i="2" a="1"/>
  <c r="AB220" i="2" a="1"/>
  <c r="AB532" i="2" a="1"/>
  <c r="AB476" i="2" a="1"/>
  <c r="AB148" i="2" a="1"/>
  <c r="AB71" i="2" a="1"/>
  <c r="AB652" i="2" a="1"/>
  <c r="AB839" i="2" a="1"/>
  <c r="AB495" i="2" a="1"/>
  <c r="AB118" i="2" a="1"/>
  <c r="AB325" i="2" a="1"/>
  <c r="AB689" i="2" a="1"/>
  <c r="AB69" i="2" a="1"/>
  <c r="AB556" i="2" a="1"/>
  <c r="AB937" i="2" a="1"/>
  <c r="AB121" i="2" a="1"/>
  <c r="AB141" i="2" a="1"/>
  <c r="AB314" i="2" a="1"/>
  <c r="AB1005" i="2" a="1"/>
  <c r="AB803" i="2" a="1"/>
  <c r="AB952" i="2" a="1"/>
  <c r="AB293" i="2" a="1"/>
  <c r="AB907" i="2" a="1"/>
  <c r="AB31" i="2" a="1"/>
  <c r="AB890" i="2" a="1"/>
  <c r="AB877" i="2" a="1"/>
  <c r="AB391" i="2" a="1"/>
  <c r="AB228" i="2" a="1"/>
  <c r="AB722" i="2" a="1"/>
  <c r="AB503" i="2" a="1"/>
  <c r="AB666" i="2" a="1"/>
  <c r="AB915" i="2" a="1"/>
  <c r="AB559" i="2" a="1"/>
  <c r="AB904" i="2" a="1"/>
  <c r="AB154" i="2" a="1"/>
  <c r="AB830" i="2" a="1"/>
  <c r="AB998" i="2" a="1"/>
  <c r="AB90" i="2" a="1"/>
  <c r="AB870" i="2" a="1"/>
  <c r="AB462" i="2" a="1"/>
  <c r="AB235" i="2" a="1"/>
  <c r="AB894" i="2" a="1"/>
  <c r="AB343" i="2" a="1"/>
  <c r="AB856" i="2" a="1"/>
  <c r="AB917" i="2" a="1"/>
  <c r="AB758" i="2" a="1"/>
  <c r="AB828" i="2" a="1"/>
  <c r="AB948" i="2" a="1"/>
  <c r="AB592" i="2" a="1"/>
  <c r="AB787" i="2" a="1"/>
  <c r="AB307" i="2" a="1"/>
  <c r="AB820" i="2" a="1"/>
  <c r="AB214" i="2" a="1"/>
  <c r="AB512" i="2" a="1"/>
  <c r="AB155" i="2" a="1"/>
  <c r="AB576" i="2" a="1"/>
  <c r="AB885" i="2" a="1"/>
  <c r="AB276" i="2" a="1"/>
  <c r="AB844" i="2" a="1"/>
  <c r="AB87" i="2" a="1"/>
  <c r="AB964" i="2" a="1"/>
  <c r="AB174" i="2" a="1"/>
  <c r="AB552" i="2" a="1"/>
  <c r="AB732" i="2" a="1"/>
  <c r="AB146" i="2" a="1"/>
  <c r="AB531" i="2" a="1"/>
  <c r="AB204" i="2" a="1"/>
  <c r="AB21" i="2" a="1"/>
  <c r="AB415" i="2" a="1"/>
  <c r="AB554" i="2" a="1"/>
  <c r="AB301" i="2" a="1"/>
  <c r="AB597" i="2" a="1"/>
  <c r="AB368" i="2" a="1"/>
  <c r="AB676" i="2" a="1"/>
  <c r="AB231" i="2" a="1"/>
  <c r="AB162" i="2" a="1"/>
  <c r="AB475" i="2" a="1"/>
  <c r="AB596" i="2" a="1"/>
  <c r="AB779" i="2" a="1"/>
  <c r="AB945" i="2" a="1"/>
  <c r="AB474" i="2" a="1"/>
  <c r="AB454" i="2" a="1"/>
  <c r="AB257" i="2" a="1"/>
  <c r="AB659" i="2" a="1"/>
  <c r="AB795" i="2" a="1"/>
  <c r="AB696" i="2" a="1"/>
  <c r="AB298" i="2" a="1"/>
  <c r="AB974" i="2" a="1"/>
  <c r="AB485" i="2" a="1"/>
  <c r="AB296" i="2" a="1"/>
  <c r="AB201" i="2" a="1"/>
  <c r="AB156" i="2" a="1"/>
  <c r="AB589" i="2" a="1"/>
  <c r="AB515" i="2" a="1"/>
  <c r="AB715" i="2" a="1"/>
  <c r="AB700" i="2" a="1"/>
  <c r="AB746" i="2" a="1"/>
  <c r="AB754" i="2" a="1"/>
  <c r="AB752" i="2" a="1"/>
  <c r="AB132" i="2" a="1"/>
  <c r="AB417" i="2" a="1"/>
  <c r="AB753" i="2" a="1"/>
  <c r="AB916" i="2" a="1"/>
  <c r="AB935" i="2" a="1"/>
  <c r="AB315" i="2" a="1"/>
  <c r="AB942" i="2" a="1"/>
  <c r="AB112" i="2" a="1"/>
  <c r="AB161" i="2" a="1"/>
  <c r="AB172" i="2" a="1"/>
  <c r="AB56" i="2" a="1"/>
  <c r="AB508" i="2" a="1"/>
  <c r="AB788" i="2" a="1"/>
  <c r="AB163" i="2" a="1"/>
  <c r="AB238" i="2" a="1"/>
  <c r="AB911" i="2" a="1"/>
  <c r="AB985" i="2" a="1"/>
  <c r="AB940" i="2" a="1"/>
  <c r="AB158" i="2" a="1"/>
  <c r="AB686" i="2" a="1"/>
  <c r="AB583" i="2" a="1"/>
  <c r="AB865" i="2" a="1"/>
  <c r="AB516" i="2" a="1"/>
  <c r="AB92" i="2" a="1"/>
  <c r="AB405" i="2" a="1"/>
  <c r="AB593" i="2" a="1"/>
  <c r="AB603" i="2" a="1"/>
  <c r="AB98" i="2" a="1"/>
  <c r="AB980" i="2" a="1"/>
  <c r="AB651" i="2" a="1"/>
  <c r="AB743" i="2" a="1"/>
  <c r="AB259" i="2" a="1"/>
  <c r="AB621" i="2" a="1"/>
  <c r="AB237" i="2" a="1"/>
  <c r="AB793" i="2" a="1"/>
  <c r="AB542" i="2" a="1"/>
  <c r="AB502" i="2" a="1"/>
  <c r="AB729" i="2" a="1"/>
  <c r="AB947" i="2" a="1"/>
  <c r="AB382" i="2" a="1"/>
  <c r="AB680" i="2" a="1"/>
  <c r="AB677" i="2" a="1"/>
  <c r="AB370" i="2" a="1"/>
  <c r="AB28" i="2" a="1"/>
  <c r="AB389" i="2" a="1"/>
  <c r="AB761" i="2" a="1"/>
  <c r="AB322" i="2" a="1"/>
  <c r="AB29" i="2" a="1"/>
  <c r="AB167" i="2" a="1"/>
  <c r="AB874" i="2" a="1"/>
  <c r="AB549" i="2" a="1"/>
  <c r="AB918" i="2" a="1"/>
  <c r="AB741" i="2" a="1"/>
  <c r="AB334" i="2" a="1"/>
  <c r="AB270" i="2" a="1"/>
  <c r="AB236" i="2" a="1"/>
  <c r="AB846" i="2" a="1"/>
  <c r="AB371" i="2" a="1"/>
  <c r="AB114" i="2" a="1"/>
  <c r="AB110" i="2" a="1"/>
  <c r="AB108" i="2" a="1"/>
  <c r="AB612" i="2" a="1"/>
  <c r="AB606" i="2" a="1"/>
  <c r="AB221" i="2" a="1"/>
  <c r="AB441" i="2" a="1"/>
  <c r="AB994" i="2" a="1"/>
  <c r="AB410" i="2" a="1"/>
  <c r="AB178" i="2" a="1"/>
  <c r="AB180" i="2" a="1"/>
  <c r="AB142" i="2" a="1"/>
  <c r="AB624" i="2" a="1"/>
  <c r="AB698" i="2" a="1"/>
  <c r="AB811" i="2" a="1"/>
  <c r="AB181" i="2" a="1"/>
  <c r="AB775" i="2" a="1"/>
  <c r="AB934" i="2" a="1"/>
  <c r="AB557" i="2" a="1"/>
  <c r="AB152" i="2" a="1"/>
  <c r="AB970" i="2" a="1"/>
  <c r="AB84" i="2" a="1"/>
  <c r="AB496" i="2" a="1"/>
  <c r="AB639" i="2" a="1"/>
  <c r="AB555" i="2" a="1"/>
  <c r="AB105" i="2" a="1"/>
  <c r="AB897" i="2" a="1"/>
  <c r="AB42" i="2" a="1"/>
  <c r="AB1001" i="2" a="1"/>
  <c r="AB953" i="2" a="1"/>
  <c r="AB688" i="2" a="1"/>
  <c r="AB125" i="2" a="1"/>
  <c r="AB908" i="2" a="1"/>
  <c r="AB926" i="2" a="1"/>
  <c r="AB33" i="2" a="1"/>
  <c r="AB773" i="2" a="1"/>
  <c r="AB838" i="2" a="1"/>
  <c r="AB62" i="2" a="1"/>
  <c r="AB642" i="2" a="1"/>
  <c r="AB899" i="2" a="1"/>
  <c r="AB386" i="2" a="1"/>
  <c r="AB932" i="2" a="1"/>
  <c r="AB944" i="2" a="1"/>
  <c r="AB311" i="2" a="1"/>
  <c r="AB685" i="2" a="1"/>
  <c r="AB428" i="2" a="1"/>
  <c r="AB635" i="2" a="1"/>
  <c r="AB169" i="2" a="1"/>
  <c r="AB209" i="2" a="1"/>
  <c r="AB823" i="2" a="1"/>
  <c r="AB109" i="2" a="1"/>
  <c r="AB470" i="2" a="1"/>
  <c r="AB898" i="2" a="1"/>
  <c r="AB45" i="2" a="1"/>
  <c r="AB922" i="2" a="1"/>
  <c r="AB954" i="2" a="1"/>
  <c r="AB960" i="2" a="1"/>
  <c r="AB866" i="2" a="1"/>
  <c r="AB636" i="2" a="1"/>
  <c r="AB829" i="2" a="1"/>
  <c r="AB184" i="2" a="1"/>
  <c r="AB888" i="2" a="1"/>
  <c r="AB691" i="2" a="1"/>
  <c r="AB565" i="2" a="1"/>
  <c r="AB460" i="2" a="1"/>
  <c r="AB185" i="2" a="1"/>
  <c r="AB610" i="2" a="1"/>
  <c r="AB379" i="2" a="1"/>
  <c r="AB946" i="2" a="1"/>
  <c r="AB929" i="2" a="1"/>
  <c r="AB938" i="2" a="1"/>
  <c r="AB814" i="2" a="1"/>
  <c r="AB440" i="2" a="1"/>
  <c r="AB402" i="2" a="1"/>
  <c r="AB821" i="2" a="1"/>
  <c r="AB731" i="2" a="1"/>
  <c r="AB543" i="2" a="1"/>
  <c r="AB585" i="2" a="1"/>
  <c r="AB909" i="2" a="1"/>
  <c r="AB226" i="2" a="1"/>
  <c r="AB723" i="2" a="1"/>
  <c r="AB631" i="2" a="1"/>
  <c r="AB721" i="2" a="1"/>
  <c r="AB278" i="2" a="1"/>
  <c r="AB482" i="2" a="1"/>
  <c r="AB768" i="2" a="1"/>
  <c r="AB36" i="2" a="1"/>
  <c r="AB505" i="2" a="1"/>
  <c r="AB983" i="2" a="1"/>
  <c r="AB983" i="2" l="1"/>
  <c r="AB505" i="2"/>
  <c r="AB36" i="2"/>
  <c r="AB768" i="2"/>
  <c r="AB482" i="2"/>
  <c r="AB278" i="2"/>
  <c r="AB721" i="2"/>
  <c r="AB631" i="2"/>
  <c r="AB723" i="2"/>
  <c r="AB226" i="2"/>
  <c r="AB909" i="2"/>
  <c r="AB585" i="2"/>
  <c r="AB543" i="2"/>
  <c r="AB731" i="2"/>
  <c r="AB821" i="2"/>
  <c r="AB402" i="2"/>
  <c r="AB440" i="2"/>
  <c r="AB814" i="2"/>
  <c r="AB938" i="2"/>
  <c r="AB929" i="2"/>
  <c r="AB946" i="2"/>
  <c r="AB379" i="2"/>
  <c r="AB610" i="2"/>
  <c r="AB185" i="2"/>
  <c r="AB460" i="2"/>
  <c r="AB565" i="2"/>
  <c r="AB691" i="2"/>
  <c r="AB888" i="2"/>
  <c r="AB184" i="2"/>
  <c r="AB829" i="2"/>
  <c r="AB636" i="2"/>
  <c r="AB866" i="2"/>
  <c r="AB960" i="2"/>
  <c r="AB954" i="2"/>
  <c r="AB922" i="2"/>
  <c r="AB45" i="2"/>
  <c r="AB898" i="2"/>
  <c r="AB470" i="2"/>
  <c r="AB109" i="2"/>
  <c r="AB823" i="2"/>
  <c r="AB209" i="2"/>
  <c r="AB169" i="2"/>
  <c r="AB635" i="2"/>
  <c r="AB428" i="2"/>
  <c r="AB685" i="2"/>
  <c r="AB311" i="2"/>
  <c r="AB944" i="2"/>
  <c r="AB932" i="2"/>
  <c r="AB386" i="2"/>
  <c r="AB899" i="2"/>
  <c r="AB642" i="2"/>
  <c r="AB62" i="2"/>
  <c r="AB838" i="2"/>
  <c r="AB773" i="2"/>
  <c r="AB33" i="2"/>
  <c r="AB926" i="2"/>
  <c r="AB908" i="2"/>
  <c r="AB125" i="2"/>
  <c r="AB688" i="2"/>
  <c r="AB953" i="2"/>
  <c r="AB1001" i="2"/>
  <c r="AB42" i="2"/>
  <c r="AB897" i="2"/>
  <c r="AB105" i="2"/>
  <c r="AB555" i="2"/>
  <c r="AB639" i="2"/>
  <c r="AB496" i="2"/>
  <c r="AB84" i="2"/>
  <c r="AB970" i="2"/>
  <c r="AB152" i="2"/>
  <c r="AB557" i="2"/>
  <c r="AB934" i="2"/>
  <c r="AB775" i="2"/>
  <c r="AB181" i="2"/>
  <c r="AB811" i="2"/>
  <c r="AB698" i="2"/>
  <c r="AB624" i="2"/>
  <c r="AB142" i="2"/>
  <c r="AB180" i="2"/>
  <c r="AB178" i="2"/>
  <c r="AB410" i="2"/>
  <c r="AB994" i="2"/>
  <c r="AB441" i="2"/>
  <c r="AB221" i="2"/>
  <c r="AB606" i="2"/>
  <c r="AB612" i="2"/>
  <c r="AB108" i="2"/>
  <c r="AB110" i="2"/>
  <c r="AB114" i="2"/>
  <c r="AB371" i="2"/>
  <c r="AB846" i="2"/>
  <c r="AB236" i="2"/>
  <c r="AB270" i="2"/>
  <c r="AB334" i="2"/>
  <c r="AB741" i="2"/>
  <c r="AB918" i="2"/>
  <c r="AB549" i="2"/>
  <c r="AB874" i="2"/>
  <c r="AB167" i="2"/>
  <c r="AB29" i="2"/>
  <c r="AB322" i="2"/>
  <c r="AB761" i="2"/>
  <c r="AB389" i="2"/>
  <c r="AB28" i="2"/>
  <c r="AB370" i="2"/>
  <c r="AB677" i="2"/>
  <c r="AB680" i="2"/>
  <c r="AB382" i="2"/>
  <c r="AB947" i="2"/>
  <c r="AB729" i="2"/>
  <c r="AB502" i="2"/>
  <c r="AB542" i="2"/>
  <c r="AB793" i="2"/>
  <c r="AB237" i="2"/>
  <c r="AB621" i="2"/>
  <c r="AB259" i="2"/>
  <c r="AB743" i="2"/>
  <c r="AB651" i="2"/>
  <c r="AB980" i="2"/>
  <c r="AB98" i="2"/>
  <c r="AB603" i="2"/>
  <c r="AB593" i="2"/>
  <c r="AB405" i="2"/>
  <c r="AB92" i="2"/>
  <c r="AB516" i="2"/>
  <c r="AB865" i="2"/>
  <c r="AB583" i="2"/>
  <c r="AB686" i="2"/>
  <c r="AB158" i="2"/>
  <c r="AB940" i="2"/>
  <c r="AB985" i="2"/>
  <c r="AB911" i="2"/>
  <c r="AB238" i="2"/>
  <c r="AB163" i="2"/>
  <c r="AB788" i="2"/>
  <c r="AB508" i="2"/>
  <c r="AB56" i="2"/>
  <c r="AB172" i="2"/>
  <c r="AB161" i="2"/>
  <c r="AB112" i="2"/>
  <c r="AB942" i="2"/>
  <c r="AB315" i="2"/>
  <c r="AB935" i="2"/>
  <c r="AB916" i="2"/>
  <c r="AB753" i="2"/>
  <c r="AB417" i="2"/>
  <c r="AB132" i="2"/>
  <c r="AB752" i="2"/>
  <c r="AB754" i="2"/>
  <c r="AB746" i="2"/>
  <c r="AB700" i="2"/>
  <c r="AB715" i="2"/>
  <c r="AB515" i="2"/>
  <c r="AB589" i="2"/>
  <c r="AB156" i="2"/>
  <c r="AB201" i="2"/>
  <c r="AB296" i="2"/>
  <c r="AB485" i="2"/>
  <c r="AB974" i="2"/>
  <c r="AB298" i="2"/>
  <c r="AB696" i="2"/>
  <c r="AB795" i="2"/>
  <c r="AB659" i="2"/>
  <c r="AB257" i="2"/>
  <c r="AB454" i="2"/>
  <c r="AB474" i="2"/>
  <c r="AB945" i="2"/>
  <c r="AB779" i="2"/>
  <c r="AB596" i="2"/>
  <c r="AB475" i="2"/>
  <c r="AB162" i="2"/>
  <c r="AB231" i="2"/>
  <c r="AB676" i="2"/>
  <c r="AB368" i="2"/>
  <c r="AB597" i="2"/>
  <c r="AB301" i="2"/>
  <c r="AB554" i="2"/>
  <c r="AB415" i="2"/>
  <c r="AB21" i="2"/>
  <c r="AB204" i="2"/>
  <c r="AB531" i="2"/>
  <c r="AB146" i="2"/>
  <c r="AB732" i="2"/>
  <c r="AB552" i="2"/>
  <c r="AB174" i="2"/>
  <c r="AB964" i="2"/>
  <c r="AB87" i="2"/>
  <c r="AB844" i="2"/>
  <c r="AB276" i="2"/>
  <c r="AB885" i="2"/>
  <c r="AB576" i="2"/>
  <c r="AB155" i="2"/>
  <c r="AB512" i="2"/>
  <c r="AB214" i="2"/>
  <c r="AB820" i="2"/>
  <c r="AB307" i="2"/>
  <c r="AB787" i="2"/>
  <c r="AB592" i="2"/>
  <c r="AB948" i="2"/>
  <c r="AB828" i="2"/>
  <c r="AB758" i="2"/>
  <c r="AB917" i="2"/>
  <c r="AB856" i="2"/>
  <c r="AB343" i="2"/>
  <c r="AB894" i="2"/>
  <c r="AB235" i="2"/>
  <c r="AB462" i="2"/>
  <c r="AB870" i="2"/>
  <c r="AB90" i="2"/>
  <c r="AB998" i="2"/>
  <c r="AB830" i="2"/>
  <c r="AB154" i="2"/>
  <c r="AB904" i="2"/>
  <c r="AB559" i="2"/>
  <c r="AB915" i="2"/>
  <c r="AB666" i="2"/>
  <c r="AB503" i="2"/>
  <c r="AB722" i="2"/>
  <c r="AB228" i="2"/>
  <c r="AB391" i="2"/>
  <c r="AB877" i="2"/>
  <c r="AB890" i="2"/>
  <c r="AB31" i="2"/>
  <c r="AB907" i="2"/>
  <c r="AB293" i="2"/>
  <c r="AB952" i="2"/>
  <c r="AB803" i="2"/>
  <c r="AB1005" i="2"/>
  <c r="AB314" i="2"/>
  <c r="AB141" i="2"/>
  <c r="AB121" i="2"/>
  <c r="AB937" i="2"/>
  <c r="AB556" i="2"/>
  <c r="AB69" i="2"/>
  <c r="AB689" i="2"/>
  <c r="AB325" i="2"/>
  <c r="AB118" i="2"/>
  <c r="AB495" i="2"/>
  <c r="AB839" i="2"/>
  <c r="AB652" i="2"/>
  <c r="AB71" i="2"/>
  <c r="AB148" i="2"/>
  <c r="AB476" i="2"/>
  <c r="AB532" i="2"/>
  <c r="AB220" i="2"/>
  <c r="AB628" i="2"/>
  <c r="AB648" i="2"/>
  <c r="AB357" i="2"/>
  <c r="AB647" i="2"/>
  <c r="AB842" i="2"/>
  <c r="AB570" i="2"/>
  <c r="AB968" i="2"/>
  <c r="AB640" i="2"/>
  <c r="AB232" i="2"/>
  <c r="AB488" i="2"/>
  <c r="AB845" i="2"/>
  <c r="AB20" i="2"/>
  <c r="AB463" i="2"/>
  <c r="AB448" i="2"/>
  <c r="AB843" i="2"/>
  <c r="AB376" i="2"/>
  <c r="AB703" i="2"/>
  <c r="AB832" i="2"/>
  <c r="AB568" i="2"/>
  <c r="AB527" i="2"/>
  <c r="AB398" i="2"/>
  <c r="AB67" i="2"/>
  <c r="AB451" i="2"/>
  <c r="AB745" i="2"/>
  <c r="AB629" i="2"/>
  <c r="AB767" i="2"/>
  <c r="AB737" i="2"/>
  <c r="AB735" i="2"/>
  <c r="AB490" i="2"/>
  <c r="AB44" i="2"/>
  <c r="AB388" i="2"/>
  <c r="AB875" i="2"/>
  <c r="AB254" i="2"/>
  <c r="AB48" i="2"/>
  <c r="AB540" i="2"/>
  <c r="AB239" i="2"/>
  <c r="AB469" i="2"/>
  <c r="AB102" i="2"/>
  <c r="AB35" i="2"/>
  <c r="AB941" i="2"/>
  <c r="AB94" i="2"/>
  <c r="AB713" i="2"/>
  <c r="AB472" i="2"/>
  <c r="AB765" i="2"/>
  <c r="AB361" i="2"/>
  <c r="AB450" i="2"/>
  <c r="AB197" i="2"/>
  <c r="AB420" i="2"/>
  <c r="AB757" i="2"/>
  <c r="AB599" i="2"/>
  <c r="AB863" i="2"/>
  <c r="AB255" i="2"/>
  <c r="AB83" i="2"/>
  <c r="AB539" i="2"/>
  <c r="AB384" i="2"/>
  <c r="AB818" i="2"/>
  <c r="AB982" i="2"/>
  <c r="AB212" i="2"/>
  <c r="AB711" i="2"/>
  <c r="AB681" i="2"/>
  <c r="AB302" i="2"/>
  <c r="AB699" i="2"/>
  <c r="AB418" i="2"/>
  <c r="AB825" i="2"/>
  <c r="AB138" i="2"/>
  <c r="AB365" i="2"/>
  <c r="AB170" i="2"/>
  <c r="AB461" i="2"/>
  <c r="AB372" i="2"/>
  <c r="AB351" i="2"/>
  <c r="AB871" i="2"/>
  <c r="AB177" i="2"/>
  <c r="AB290" i="2"/>
  <c r="AB509" i="2"/>
  <c r="AB586" i="2"/>
  <c r="AB104" i="2"/>
  <c r="AB984" i="2"/>
  <c r="AB341" i="2"/>
  <c r="AB251" i="2"/>
  <c r="AB271" i="2"/>
  <c r="AB902" i="2"/>
  <c r="AB359" i="2"/>
  <c r="AB605" i="2"/>
  <c r="AB477" i="2"/>
  <c r="AB702" i="2"/>
  <c r="AB927" i="2"/>
  <c r="AB978" i="2"/>
  <c r="AB789" i="2"/>
  <c r="AB675" i="2"/>
  <c r="AB796" i="2"/>
  <c r="AB594" i="2"/>
  <c r="AB889" i="2"/>
  <c r="AB453" i="2"/>
  <c r="AB1002" i="2"/>
  <c r="AB993" i="2"/>
  <c r="AB203" i="2"/>
  <c r="AB798" i="2"/>
  <c r="AB274" i="2"/>
  <c r="AB878" i="2"/>
  <c r="AB447" i="2"/>
  <c r="AB323" i="2"/>
  <c r="AB144" i="2"/>
  <c r="AB859" i="2"/>
  <c r="AB455" i="2"/>
  <c r="AB655" i="2"/>
  <c r="AB712" i="2"/>
  <c r="AB85" i="2"/>
  <c r="AB383" i="2"/>
  <c r="AB976" i="2"/>
  <c r="AB193" i="2"/>
  <c r="AB707" i="2"/>
  <c r="AB710" i="2"/>
  <c r="AB967" i="2"/>
  <c r="AB762" i="2"/>
  <c r="AB192" i="2"/>
  <c r="AB1006" i="2"/>
  <c r="AB755" i="2"/>
  <c r="AB358" i="2"/>
  <c r="AB704" i="2"/>
  <c r="AB541" i="2"/>
  <c r="AB408" i="2"/>
  <c r="AB662" i="2"/>
  <c r="AB950" i="2"/>
  <c r="AB297" i="2"/>
  <c r="AB26" i="2"/>
  <c r="AB66" i="2"/>
  <c r="AB517" i="2"/>
  <c r="AB57" i="2"/>
  <c r="AB808" i="2"/>
  <c r="AB129" i="2"/>
  <c r="AB329" i="2"/>
  <c r="AB252" i="2"/>
  <c r="AB995" i="2"/>
  <c r="AB397" i="2"/>
  <c r="AB113" i="2"/>
  <c r="AB949" i="2"/>
  <c r="AB401" i="2"/>
  <c r="AB186" i="2"/>
  <c r="AB857" i="2"/>
  <c r="AB24" i="2"/>
  <c r="AB851" i="2"/>
  <c r="AB694" i="2"/>
  <c r="AB133" i="2"/>
  <c r="AB641" i="2"/>
  <c r="AB574" i="2"/>
  <c r="AB295" i="2"/>
  <c r="AB966" i="2"/>
  <c r="AB77" i="2"/>
  <c r="AB622" i="2"/>
  <c r="AB884" i="2"/>
  <c r="AB39" i="2"/>
  <c r="AB598" i="2"/>
  <c r="AB18" i="2"/>
  <c r="AB965" i="2"/>
  <c r="AB601" i="2"/>
  <c r="AB673" i="2"/>
  <c r="AB513" i="2"/>
  <c r="AB920" i="2"/>
  <c r="AB288" i="2"/>
  <c r="AB809" i="2"/>
  <c r="AB79" i="2"/>
  <c r="AB588" i="2"/>
  <c r="AB442" i="2"/>
  <c r="AB95" i="2"/>
  <c r="AB179" i="2"/>
  <c r="AB377" i="2"/>
  <c r="AB88" i="2"/>
  <c r="AB68" i="2"/>
  <c r="AB434" i="2"/>
  <c r="AB260" i="2"/>
  <c r="AB491" i="2"/>
  <c r="AB346" i="2"/>
  <c r="AB760" i="2"/>
  <c r="AB100" i="2"/>
  <c r="AB618" i="2"/>
  <c r="AB119" i="2"/>
  <c r="AB614" i="2"/>
  <c r="AB360" i="2"/>
  <c r="AB479" i="2"/>
  <c r="AB840" i="2"/>
  <c r="AB992" i="2"/>
  <c r="AB645" i="2"/>
  <c r="AB321" i="2"/>
  <c r="AB766" i="2"/>
  <c r="AB749" i="2"/>
  <c r="AB263" i="2"/>
  <c r="AB317" i="2"/>
  <c r="AB74" i="2"/>
  <c r="AB217" i="2"/>
  <c r="AB684" i="2"/>
  <c r="AB663" i="2"/>
  <c r="AB728" i="2"/>
  <c r="AB64" i="2"/>
  <c r="AB693" i="2"/>
  <c r="AB511" i="2"/>
  <c r="AB73" i="2"/>
  <c r="AB471" i="2"/>
  <c r="AB910" i="2"/>
  <c r="AB300" i="2"/>
  <c r="AB611" i="2"/>
  <c r="AB989" i="2"/>
  <c r="AB656" i="2"/>
  <c r="AB78" i="2"/>
  <c r="AB137" i="2"/>
  <c r="AB404" i="2"/>
  <c r="AB785" i="2"/>
  <c r="AB566" i="2"/>
  <c r="AB827" i="2"/>
  <c r="AB867" i="2"/>
  <c r="AB286" i="2"/>
  <c r="AB63" i="2"/>
  <c r="AB233" i="2"/>
  <c r="AB468" i="2"/>
  <c r="AB246" i="2"/>
  <c r="AB140" i="2"/>
  <c r="AB514" i="2"/>
  <c r="AB316" i="2"/>
  <c r="AB591" i="2"/>
  <c r="AB973" i="2"/>
  <c r="AB52" i="2"/>
  <c r="AB106" i="2"/>
  <c r="AB381" i="2"/>
  <c r="AB375" i="2"/>
  <c r="AB672" i="2"/>
  <c r="AB234" i="2"/>
  <c r="AB157" i="2"/>
  <c r="AB313" i="2"/>
  <c r="AB429" i="2"/>
  <c r="AB356" i="2"/>
  <c r="AB616" i="2"/>
  <c r="AB366" i="2"/>
  <c r="AB406" i="2"/>
  <c r="AB111" i="2"/>
  <c r="AB816" i="2"/>
  <c r="AB335" i="2"/>
  <c r="AB544" i="2"/>
  <c r="AB40" i="2"/>
  <c r="AB849" i="2"/>
  <c r="AB781" i="2"/>
  <c r="AB318" i="2"/>
  <c r="AB996" i="2"/>
  <c r="AB692" i="2"/>
  <c r="AB561" i="2"/>
  <c r="AB882" i="2"/>
  <c r="AB282" i="2"/>
  <c r="AB267" i="2"/>
  <c r="AB853" i="2"/>
  <c r="AB449" i="2"/>
  <c r="AB89" i="2"/>
  <c r="AB347" i="2"/>
  <c r="AB706" i="2"/>
  <c r="AB493" i="2"/>
  <c r="AB833" i="2"/>
  <c r="AB96" i="2"/>
  <c r="AB784" i="2"/>
  <c r="AB777" i="2"/>
  <c r="AB116" i="2"/>
  <c r="AB943" i="2"/>
  <c r="AB224" i="2"/>
  <c r="AB336" i="2"/>
  <c r="AB432" i="2"/>
  <c r="AB489" i="2"/>
  <c r="AB200" i="2"/>
  <c r="AB939" i="2"/>
  <c r="AB674" i="2"/>
  <c r="AB872" i="2"/>
  <c r="AB305" i="2"/>
  <c r="AB619" i="2"/>
  <c r="AB183" i="2"/>
  <c r="AB332" i="2"/>
  <c r="AB548" i="2"/>
  <c r="AB467" i="2"/>
  <c r="AB518" i="2"/>
  <c r="AB46" i="2"/>
  <c r="AB792" i="2"/>
  <c r="AB466" i="2"/>
  <c r="AB892" i="2"/>
  <c r="AB999" i="2"/>
  <c r="AB279" i="2"/>
  <c r="AB294" i="2"/>
  <c r="AB196" i="2"/>
  <c r="AB524" i="2"/>
  <c r="AB577" i="2"/>
  <c r="AB324" i="2"/>
  <c r="AB805" i="2"/>
  <c r="AB914" i="2"/>
  <c r="AB47" i="2"/>
  <c r="AB879" i="2"/>
  <c r="AB826" i="2"/>
  <c r="AB683" i="2"/>
  <c r="AB396" i="2"/>
  <c r="AB881" i="2"/>
  <c r="AB437" i="2"/>
  <c r="AB458" i="2"/>
  <c r="AB131" i="2"/>
  <c r="AB194" i="2"/>
  <c r="AB901" i="2"/>
  <c r="AB328" i="2"/>
  <c r="AB423" i="2"/>
  <c r="AB770" i="2"/>
  <c r="AB419" i="2"/>
  <c r="AB249" i="2"/>
  <c r="AB727" i="2"/>
  <c r="AB363" i="2"/>
  <c r="AB464" i="2"/>
  <c r="AB893" i="2"/>
  <c r="AB670" i="2"/>
  <c r="AB182" i="2"/>
  <c r="AB862" i="2"/>
  <c r="AB860" i="2"/>
  <c r="AB374" i="2"/>
  <c r="AB198" i="2"/>
  <c r="AB240" i="2"/>
  <c r="AB345" i="2"/>
  <c r="AB802" i="2"/>
  <c r="AB171" i="2"/>
  <c r="AB465" i="2"/>
  <c r="AB452" i="2"/>
  <c r="AB459" i="2"/>
  <c r="AB736" i="2"/>
  <c r="AB690" i="2"/>
  <c r="AB841" i="2"/>
  <c r="AB395" i="2"/>
  <c r="AB887" i="2"/>
  <c r="AB772" i="2"/>
  <c r="AB521" i="2"/>
  <c r="AB813" i="2"/>
  <c r="AB900" i="2"/>
  <c r="AB986" i="2"/>
  <c r="AB14" i="2"/>
  <c r="AB333" i="2"/>
  <c r="AB782" i="2"/>
  <c r="AB837" i="2"/>
  <c r="AB678" i="2"/>
  <c r="AB134" i="2"/>
  <c r="AB578" i="2"/>
  <c r="AB764" i="2"/>
  <c r="AB190" i="2"/>
  <c r="AB625" i="2"/>
  <c r="AB269" i="2"/>
  <c r="AB393" i="2"/>
  <c r="AB76" i="2"/>
  <c r="AB510" i="2"/>
  <c r="AB972" i="2"/>
  <c r="AB287" i="2"/>
  <c r="AB607" i="2"/>
  <c r="AB807" i="2"/>
  <c r="AB724" i="2"/>
  <c r="AB187" i="2"/>
  <c r="AB149" i="2"/>
  <c r="AB864" i="2"/>
  <c r="AB771" i="2"/>
  <c r="AB135" i="2"/>
  <c r="AB340" i="2"/>
  <c r="AB385" i="2"/>
  <c r="AB987" i="2"/>
  <c r="AB13" i="2"/>
  <c r="AB571" i="2"/>
  <c r="AB738" i="2"/>
  <c r="AB634" i="2"/>
  <c r="AB253" i="2"/>
  <c r="AB86" i="2"/>
  <c r="AB810" i="2"/>
  <c r="AB563" i="2"/>
  <c r="AB250" i="2"/>
  <c r="AB424" i="2"/>
  <c r="AB219" i="2"/>
  <c r="AB608" i="2"/>
  <c r="AB478" i="2"/>
  <c r="AB227" i="2"/>
  <c r="AB17" i="2"/>
  <c r="AB399" i="2"/>
  <c r="AB697" i="2"/>
  <c r="AB362" i="2"/>
  <c r="AB1007" i="2"/>
  <c r="AB9" i="2"/>
  <c r="AB59" i="2"/>
  <c r="AB925" i="2"/>
  <c r="AB951" i="2"/>
  <c r="AB665" i="2"/>
  <c r="AB751" i="2"/>
  <c r="AB997" i="2"/>
  <c r="AB216" i="2"/>
  <c r="AB143" i="2"/>
  <c r="AB971" i="2"/>
  <c r="AB962" i="2"/>
  <c r="AB780" i="2"/>
  <c r="AB261" i="2"/>
  <c r="AB124" i="2"/>
  <c r="AB195" i="2"/>
  <c r="AB748" i="2"/>
  <c r="AB291" i="2"/>
  <c r="AB776" i="2"/>
  <c r="AB664" i="2"/>
  <c r="AB285" i="2"/>
  <c r="AB791" i="2"/>
  <c r="AB836" i="2"/>
  <c r="AB961" i="2"/>
  <c r="AB1004" i="2"/>
  <c r="AB436" i="2"/>
  <c r="AB873" i="2"/>
  <c r="AB273" i="2"/>
  <c r="AB661" i="2"/>
  <c r="AB122" i="2"/>
  <c r="AB537" i="2"/>
  <c r="AB10" i="2"/>
  <c r="AB91" i="2"/>
  <c r="AB499" i="2"/>
  <c r="AB817" i="2"/>
  <c r="AB308" i="2"/>
  <c r="AB718" i="2"/>
  <c r="AB206" i="2"/>
  <c r="AB457" i="2"/>
  <c r="AB413" i="2"/>
  <c r="AB869" i="2"/>
  <c r="AB364" i="2"/>
  <c r="AB955" i="2"/>
  <c r="AB854" i="2"/>
  <c r="AB633" i="2"/>
  <c r="AB51" i="2"/>
  <c r="AB353" i="2"/>
  <c r="AB394" i="2"/>
  <c r="AB564" i="2"/>
  <c r="AB759" i="2"/>
  <c r="AB504" i="2"/>
  <c r="AB919" i="2"/>
  <c r="AB687" i="2"/>
  <c r="AB191" i="2"/>
  <c r="AB931" i="2"/>
  <c r="AB139" i="2"/>
  <c r="AB649" i="2"/>
  <c r="AB446" i="2"/>
  <c r="AB654" i="2"/>
  <c r="AB963" i="2"/>
  <c r="AB355" i="2"/>
  <c r="AB643" i="2"/>
  <c r="AB819" i="2"/>
  <c r="AB80" i="2"/>
  <c r="AB956" i="2"/>
  <c r="AB272" i="2"/>
  <c r="AB312" i="2"/>
  <c r="AB522" i="2"/>
  <c r="AB638" i="2"/>
  <c r="AB309" i="2"/>
  <c r="AB575" i="2"/>
  <c r="AB572" i="2"/>
  <c r="AB535" i="2"/>
  <c r="AB660" i="2"/>
  <c r="AB847" i="2"/>
  <c r="AB653" i="2"/>
  <c r="AB714" i="2"/>
  <c r="AB43" i="2"/>
  <c r="AB658" i="2"/>
  <c r="AB373" i="2"/>
  <c r="AB65" i="2"/>
  <c r="AB695" i="2"/>
  <c r="AB241" i="2"/>
  <c r="AB896" i="2"/>
  <c r="AB70" i="2"/>
  <c r="AB211" i="2"/>
  <c r="AB550" i="2"/>
  <c r="AB38" i="2"/>
  <c r="AB553" i="2"/>
  <c r="AB268" i="2"/>
  <c r="AB930" i="2"/>
  <c r="AB519" i="2"/>
  <c r="AB533" i="2"/>
  <c r="AB486" i="2"/>
  <c r="AB977" i="2"/>
  <c r="AB824" i="2"/>
  <c r="AB734" i="2"/>
  <c r="AB243" i="2"/>
  <c r="AB742" i="2"/>
  <c r="AB352" i="2"/>
  <c r="AB1003" i="2"/>
  <c r="AB12" i="2"/>
  <c r="AB801" i="2"/>
  <c r="AB55" i="2"/>
  <c r="AB484" i="2"/>
  <c r="AB338" i="2"/>
  <c r="AB426" i="2"/>
  <c r="AB883" i="2"/>
  <c r="AB912" i="2"/>
  <c r="AB726" i="2"/>
  <c r="AB701" i="2"/>
  <c r="AB719" i="2"/>
  <c r="AB27" i="2"/>
  <c r="AB435" i="2"/>
  <c r="AB242" i="2"/>
  <c r="AB632" i="2"/>
  <c r="AB822" i="2"/>
  <c r="AB75" i="2"/>
  <c r="AB646" i="2"/>
  <c r="AB615" i="2"/>
  <c r="AB868" i="2"/>
  <c r="AB81" i="2"/>
  <c r="AB320" i="2"/>
  <c r="AB744" i="2"/>
  <c r="AB923" i="2"/>
  <c r="AB528" i="2"/>
  <c r="AB492" i="2"/>
  <c r="AB806" i="2"/>
  <c r="AB339" i="2"/>
  <c r="AB145" i="2"/>
  <c r="AB815" i="2"/>
  <c r="AB536" i="2"/>
  <c r="AB147" i="2"/>
  <c r="AB520" i="2"/>
  <c r="AB1000" i="2"/>
  <c r="AB682" i="2"/>
  <c r="AB99" i="2"/>
  <c r="AB283" i="2"/>
  <c r="AB208" i="2"/>
  <c r="AB804" i="2"/>
  <c r="AB176" i="2"/>
  <c r="AB93" i="2"/>
  <c r="AB669" i="2"/>
  <c r="AB717" i="2"/>
  <c r="AB906" i="2"/>
  <c r="AB617" i="2"/>
  <c r="AB344" i="2"/>
  <c r="AB407" i="2"/>
  <c r="AB530" i="2"/>
  <c r="AB264" i="2"/>
  <c r="AB763" i="2"/>
  <c r="AB349" i="2"/>
  <c r="AB225" i="2"/>
  <c r="AB733" i="2"/>
  <c r="AB547" i="2"/>
  <c r="AB936" i="2"/>
  <c r="AB153" i="2"/>
  <c r="AB600" i="2"/>
  <c r="AB797" i="2"/>
  <c r="AB783" i="2"/>
  <c r="AB602" i="2"/>
  <c r="AB903" i="2"/>
  <c r="AB218" i="2"/>
  <c r="AB924" i="2"/>
  <c r="AB41" i="2"/>
  <c r="AB525" i="2"/>
  <c r="AB30" i="2"/>
  <c r="AB850" i="2"/>
  <c r="AB425" i="2"/>
  <c r="AB595" i="2"/>
  <c r="AB97" i="2"/>
  <c r="AB380" i="2"/>
  <c r="AB480" i="2"/>
  <c r="AB778" i="2"/>
  <c r="AB409" i="2"/>
  <c r="AB716" i="2"/>
  <c r="AB705" i="2"/>
  <c r="AB497" i="2"/>
  <c r="AB582" i="2"/>
  <c r="AB266" i="2"/>
  <c r="AB53" i="2"/>
  <c r="AB523" i="2"/>
  <c r="AB292" i="2"/>
  <c r="AB679" i="2"/>
  <c r="AB812" i="2"/>
  <c r="AB165" i="2"/>
  <c r="AB913" i="2"/>
  <c r="AB32" i="2"/>
  <c r="AB400" i="2"/>
  <c r="AB387" i="2"/>
  <c r="AB207" i="2"/>
  <c r="AB921" i="2"/>
  <c r="AB708" i="2"/>
  <c r="AB507" i="2"/>
  <c r="AB667" i="2"/>
  <c r="AB299" i="2"/>
  <c r="AB367" i="2"/>
  <c r="AB37" i="2"/>
  <c r="AB494" i="2"/>
  <c r="AB199" i="2"/>
  <c r="AB175" i="2"/>
  <c r="AB623" i="2"/>
  <c r="AB189" i="2"/>
  <c r="AB637" i="2"/>
  <c r="AB988" i="2"/>
  <c r="AB498" i="2"/>
  <c r="AB551" i="2"/>
  <c r="AB23" i="2"/>
  <c r="AB855" i="2"/>
  <c r="AB487" i="2"/>
  <c r="AB411" i="2"/>
  <c r="AB725" i="2"/>
  <c r="AB587" i="2"/>
  <c r="AB354" i="2"/>
  <c r="AB164" i="2"/>
  <c r="AB604" i="2"/>
  <c r="AB957" i="2"/>
  <c r="AB526" i="2"/>
  <c r="AB130" i="2"/>
  <c r="AB620" i="2"/>
  <c r="AB747" i="2"/>
  <c r="AB567" i="2"/>
  <c r="AB427" i="2"/>
  <c r="AB438" i="2"/>
  <c r="AB433" i="2"/>
  <c r="AB22" i="2"/>
  <c r="AB852" i="2"/>
  <c r="AB657" i="2"/>
  <c r="AB304" i="2"/>
  <c r="AB529" i="2"/>
  <c r="AB54" i="2"/>
  <c r="AB756" i="2"/>
  <c r="AB422" i="2"/>
  <c r="AB202" i="2"/>
  <c r="AB245" i="2"/>
  <c r="AB584" i="2"/>
  <c r="AB668" i="2"/>
  <c r="AB439" i="2"/>
  <c r="AB969" i="2"/>
  <c r="AB107" i="2"/>
  <c r="AB123" i="2"/>
  <c r="AB136" i="2"/>
  <c r="AB82" i="2"/>
  <c r="AB831" i="2"/>
  <c r="AB430" i="2"/>
  <c r="AB421" i="2"/>
  <c r="AB230" i="2"/>
  <c r="AB928" i="2"/>
  <c r="AB15" i="2"/>
  <c r="AB581" i="2"/>
  <c r="AB876" i="2"/>
  <c r="AB560" i="2"/>
  <c r="AB613" i="2"/>
  <c r="AB739" i="2"/>
  <c r="AB277" i="2"/>
  <c r="AB210" i="2"/>
  <c r="AB50" i="2"/>
  <c r="AB281" i="2"/>
  <c r="AB337" i="2"/>
  <c r="AB794" i="2"/>
  <c r="AB590" i="2"/>
  <c r="AB626" i="2"/>
  <c r="AB774" i="2"/>
  <c r="AB61" i="2"/>
  <c r="AB933" i="2"/>
  <c r="AB627" i="2"/>
  <c r="AB630" i="2"/>
  <c r="AB160" i="2"/>
  <c r="AB34" i="2"/>
  <c r="AB60" i="2"/>
  <c r="AB258" i="2"/>
  <c r="AB848" i="2"/>
  <c r="AB222" i="2"/>
  <c r="AB835" i="2"/>
  <c r="AB19" i="2"/>
  <c r="AB280" i="2"/>
  <c r="AB800" i="2"/>
  <c r="AB188" i="2"/>
  <c r="AB392" i="2"/>
  <c r="AB120" i="2"/>
  <c r="AB538" i="2"/>
  <c r="AB534" i="2"/>
  <c r="AB244" i="2"/>
  <c r="AB103" i="2"/>
  <c r="AB886" i="2"/>
  <c r="AB330" i="2"/>
  <c r="AB891" i="2"/>
  <c r="AB205" i="2"/>
  <c r="AB58" i="2"/>
  <c r="AB975" i="2"/>
  <c r="AB444" i="2"/>
  <c r="AB579" i="2"/>
  <c r="AB215" i="2"/>
  <c r="AB319" i="2"/>
  <c r="AB173" i="2"/>
  <c r="AB8" i="2"/>
  <c r="AB545" i="2"/>
  <c r="AB959" i="2"/>
  <c r="AB101" i="2"/>
  <c r="AB880" i="2"/>
  <c r="AB275" i="2"/>
  <c r="AB895" i="2"/>
  <c r="AB348" i="2"/>
  <c r="AB473" i="2"/>
  <c r="AB378" i="2"/>
  <c r="AB990" i="2"/>
  <c r="AB310" i="2"/>
  <c r="AB342" i="2"/>
  <c r="AB506" i="2"/>
  <c r="AB150" i="2"/>
  <c r="AB786" i="2"/>
  <c r="AB416" i="2"/>
  <c r="AB445" i="2"/>
  <c r="AB331" i="2"/>
  <c r="AB501" i="2"/>
  <c r="AB740" i="2"/>
  <c r="AB483" i="2"/>
  <c r="AB443" i="2"/>
  <c r="AB609" i="2"/>
  <c r="AB412" i="2"/>
  <c r="AB306" i="2"/>
  <c r="AB720" i="2"/>
  <c r="AB650" i="2"/>
  <c r="AB671" i="2"/>
  <c r="AB790" i="2"/>
  <c r="AB16" i="2"/>
  <c r="AB72" i="2"/>
  <c r="AB128" i="2"/>
  <c r="AB558" i="2"/>
  <c r="AB327" i="2"/>
  <c r="AB265" i="2"/>
  <c r="AB569" i="2"/>
  <c r="AB223" i="2"/>
  <c r="AB326" i="2"/>
  <c r="AB25" i="2"/>
  <c r="AB562" i="2"/>
  <c r="AB481" i="2"/>
  <c r="AB151" i="2"/>
  <c r="AB730" i="2"/>
  <c r="AB546" i="2"/>
  <c r="AB981" i="2"/>
  <c r="AB303" i="2"/>
  <c r="AB248" i="2"/>
  <c r="AB115" i="2"/>
  <c r="AB799" i="2"/>
  <c r="AB905" i="2"/>
  <c r="AB979" i="2"/>
  <c r="AB431" i="2"/>
  <c r="AB709" i="2"/>
  <c r="AB414" i="2"/>
  <c r="AB573" i="2"/>
  <c r="AB500" i="2"/>
  <c r="AB858" i="2"/>
  <c r="AB644" i="2"/>
  <c r="AB127" i="2"/>
  <c r="AB580" i="2"/>
  <c r="AB369" i="2"/>
  <c r="AB350" i="2"/>
  <c r="AB390" i="2"/>
  <c r="AB229" i="2"/>
  <c r="AB456" i="2"/>
  <c r="AB289" i="2"/>
  <c r="AB11" i="2"/>
  <c r="AB262" i="2"/>
  <c r="AB126" i="2"/>
  <c r="AB861" i="2"/>
  <c r="AB256" i="2"/>
  <c r="AB403" i="2"/>
  <c r="AB49" i="2"/>
  <c r="AB168" i="2"/>
  <c r="AB166" i="2"/>
  <c r="AB834" i="2"/>
  <c r="AB750" i="2"/>
  <c r="AB117" i="2"/>
  <c r="AB991" i="2"/>
  <c r="AB159" i="2"/>
  <c r="AB247" i="2"/>
  <c r="AB213" i="2"/>
  <c r="AB958" i="2"/>
  <c r="AB284" i="2"/>
  <c r="AB769" i="2"/>
  <c r="K94" i="1"/>
  <c r="L93" i="1"/>
  <c r="K95" i="1" l="1"/>
  <c r="L94" i="1"/>
  <c r="K96" i="1" l="1"/>
  <c r="L95" i="1"/>
  <c r="K97" i="1" l="1"/>
  <c r="L96" i="1"/>
  <c r="K98" i="1" l="1"/>
  <c r="L97" i="1"/>
  <c r="K99" i="1" l="1"/>
  <c r="L98" i="1"/>
  <c r="K100" i="1" l="1"/>
  <c r="L99" i="1"/>
  <c r="K101" i="1" l="1"/>
  <c r="L100" i="1"/>
  <c r="K102" i="1" l="1"/>
  <c r="L101" i="1"/>
  <c r="K103" i="1" l="1"/>
  <c r="L102" i="1"/>
  <c r="K104" i="1" l="1"/>
  <c r="L103" i="1"/>
  <c r="K105" i="1" l="1"/>
  <c r="L104" i="1"/>
  <c r="K106" i="1" l="1"/>
  <c r="L105" i="1"/>
  <c r="K107" i="1" l="1"/>
  <c r="L106" i="1"/>
  <c r="K108" i="1" l="1"/>
  <c r="L107" i="1"/>
  <c r="K109" i="1" l="1"/>
  <c r="L108" i="1"/>
  <c r="K110" i="1" l="1"/>
  <c r="L109" i="1"/>
  <c r="K111" i="1" l="1"/>
  <c r="L110" i="1"/>
  <c r="K112" i="1" l="1"/>
  <c r="L111" i="1"/>
  <c r="K113" i="1" l="1"/>
  <c r="L112" i="1"/>
  <c r="K114" i="1" l="1"/>
  <c r="L113" i="1"/>
  <c r="K115" i="1" l="1"/>
  <c r="L114" i="1"/>
  <c r="K116" i="1" l="1"/>
  <c r="L115" i="1"/>
  <c r="K117" i="1" l="1"/>
  <c r="L116" i="1"/>
  <c r="K118" i="1" l="1"/>
  <c r="L117" i="1"/>
  <c r="K119" i="1" l="1"/>
  <c r="L118" i="1"/>
  <c r="K120" i="1" l="1"/>
  <c r="L119" i="1"/>
  <c r="K121" i="1" l="1"/>
  <c r="L120" i="1"/>
  <c r="K122" i="1" l="1"/>
  <c r="L121" i="1"/>
  <c r="K123" i="1" l="1"/>
  <c r="L122" i="1"/>
  <c r="K124" i="1" l="1"/>
  <c r="L123" i="1"/>
  <c r="K125" i="1" l="1"/>
  <c r="L124" i="1"/>
  <c r="K126" i="1" l="1"/>
  <c r="L125" i="1"/>
  <c r="K127" i="1" l="1"/>
  <c r="L126" i="1"/>
  <c r="K128" i="1" l="1"/>
  <c r="L127" i="1"/>
  <c r="K129" i="1" l="1"/>
  <c r="L128" i="1"/>
  <c r="K130" i="1" l="1"/>
  <c r="L129" i="1"/>
  <c r="K131" i="1" l="1"/>
  <c r="L130" i="1"/>
  <c r="K132" i="1" l="1"/>
  <c r="L131" i="1"/>
  <c r="K133" i="1" l="1"/>
  <c r="L132" i="1"/>
  <c r="K134" i="1" l="1"/>
  <c r="L133" i="1"/>
  <c r="K135" i="1" l="1"/>
  <c r="L134" i="1"/>
  <c r="K136" i="1" l="1"/>
  <c r="L135" i="1"/>
  <c r="K137" i="1" l="1"/>
  <c r="L136" i="1"/>
  <c r="K138" i="1" l="1"/>
  <c r="L137" i="1"/>
  <c r="K139" i="1" l="1"/>
  <c r="L138" i="1"/>
  <c r="K140" i="1" l="1"/>
  <c r="L139" i="1"/>
  <c r="K141" i="1" l="1"/>
  <c r="L140" i="1"/>
  <c r="K142" i="1" l="1"/>
  <c r="L141" i="1"/>
  <c r="K143" i="1" l="1"/>
  <c r="L142" i="1"/>
  <c r="K144" i="1" l="1"/>
  <c r="L143" i="1"/>
  <c r="K145" i="1" l="1"/>
  <c r="L144" i="1"/>
  <c r="K146" i="1" l="1"/>
  <c r="L145" i="1"/>
  <c r="K147" i="1" l="1"/>
  <c r="L146" i="1"/>
  <c r="K148" i="1" l="1"/>
  <c r="L147" i="1"/>
  <c r="K149" i="1" l="1"/>
  <c r="L148" i="1"/>
  <c r="K150" i="1" l="1"/>
  <c r="L149" i="1"/>
  <c r="K151" i="1" l="1"/>
  <c r="L150" i="1"/>
  <c r="K152" i="1" l="1"/>
  <c r="L151" i="1"/>
  <c r="K153" i="1" l="1"/>
  <c r="L152" i="1"/>
  <c r="K154" i="1" l="1"/>
  <c r="L153" i="1"/>
  <c r="K155" i="1" l="1"/>
  <c r="L154" i="1"/>
  <c r="K156" i="1" l="1"/>
  <c r="L155" i="1"/>
  <c r="K157" i="1" l="1"/>
  <c r="L156" i="1"/>
  <c r="K158" i="1" l="1"/>
  <c r="L157" i="1"/>
  <c r="K159" i="1" l="1"/>
  <c r="L158" i="1"/>
  <c r="K160" i="1" l="1"/>
  <c r="L159" i="1"/>
  <c r="K161" i="1" l="1"/>
  <c r="L160" i="1"/>
  <c r="K162" i="1" l="1"/>
  <c r="L161" i="1"/>
  <c r="K163" i="1" l="1"/>
  <c r="L162" i="1"/>
  <c r="K164" i="1" l="1"/>
  <c r="L163" i="1"/>
  <c r="K165" i="1" l="1"/>
  <c r="L164" i="1"/>
  <c r="K166" i="1" l="1"/>
  <c r="L165" i="1"/>
  <c r="K167" i="1" l="1"/>
  <c r="L166" i="1"/>
  <c r="K168" i="1" l="1"/>
  <c r="L167" i="1"/>
  <c r="K169" i="1" l="1"/>
  <c r="L168" i="1"/>
  <c r="K170" i="1" l="1"/>
  <c r="L169" i="1"/>
  <c r="K171" i="1" l="1"/>
  <c r="L170" i="1"/>
  <c r="K172" i="1" l="1"/>
  <c r="L171" i="1"/>
  <c r="K173" i="1" l="1"/>
  <c r="L172" i="1"/>
  <c r="K174" i="1" l="1"/>
  <c r="L173" i="1"/>
  <c r="K175" i="1" l="1"/>
  <c r="L174" i="1"/>
  <c r="K176" i="1" l="1"/>
  <c r="L175" i="1"/>
  <c r="K177" i="1" l="1"/>
  <c r="L176" i="1"/>
  <c r="K178" i="1" l="1"/>
  <c r="L177" i="1"/>
  <c r="K179" i="1" l="1"/>
  <c r="L178" i="1"/>
  <c r="K180" i="1" l="1"/>
  <c r="L179" i="1"/>
  <c r="K181" i="1" l="1"/>
  <c r="L180" i="1"/>
  <c r="K182" i="1" l="1"/>
  <c r="L181" i="1"/>
  <c r="K183" i="1" l="1"/>
  <c r="L182" i="1"/>
  <c r="K184" i="1" l="1"/>
  <c r="L183" i="1"/>
  <c r="K185" i="1" l="1"/>
  <c r="L184" i="1"/>
  <c r="K186" i="1" l="1"/>
  <c r="L185" i="1"/>
  <c r="K187" i="1" l="1"/>
  <c r="L186" i="1"/>
  <c r="K188" i="1" l="1"/>
  <c r="L187" i="1"/>
  <c r="K189" i="1" l="1"/>
  <c r="L188" i="1"/>
  <c r="K190" i="1" l="1"/>
  <c r="L189" i="1"/>
  <c r="K191" i="1" l="1"/>
  <c r="L190" i="1"/>
  <c r="K192" i="1" l="1"/>
  <c r="L191" i="1"/>
  <c r="K193" i="1" l="1"/>
  <c r="L192" i="1"/>
  <c r="K194" i="1" l="1"/>
  <c r="L193" i="1"/>
  <c r="K195" i="1" l="1"/>
  <c r="L194" i="1"/>
  <c r="K196" i="1" l="1"/>
  <c r="L195" i="1"/>
  <c r="K197" i="1" l="1"/>
  <c r="L196" i="1"/>
  <c r="K198" i="1" l="1"/>
  <c r="L197" i="1"/>
  <c r="K199" i="1" l="1"/>
  <c r="L198" i="1"/>
  <c r="K200" i="1" l="1"/>
  <c r="L199" i="1"/>
  <c r="K201" i="1" l="1"/>
  <c r="L200" i="1"/>
  <c r="K202" i="1" l="1"/>
  <c r="L201" i="1"/>
  <c r="K203" i="1" l="1"/>
  <c r="L202" i="1"/>
  <c r="K204" i="1" l="1"/>
  <c r="L203" i="1"/>
  <c r="K205" i="1" l="1"/>
  <c r="L204" i="1"/>
  <c r="K206" i="1" l="1"/>
  <c r="L205" i="1"/>
  <c r="K207" i="1" l="1"/>
  <c r="L206" i="1"/>
  <c r="K208" i="1" l="1"/>
  <c r="L207" i="1"/>
  <c r="K209" i="1" l="1"/>
  <c r="L208" i="1"/>
  <c r="K210" i="1" l="1"/>
  <c r="L209" i="1"/>
  <c r="K211" i="1" l="1"/>
  <c r="L210" i="1"/>
  <c r="K212" i="1" l="1"/>
  <c r="L211" i="1"/>
  <c r="K213" i="1" l="1"/>
  <c r="L212" i="1"/>
  <c r="K214" i="1" l="1"/>
  <c r="L213" i="1"/>
  <c r="K215" i="1" l="1"/>
  <c r="L214" i="1"/>
  <c r="K216" i="1" l="1"/>
  <c r="L215" i="1"/>
  <c r="K217" i="1" l="1"/>
  <c r="L216" i="1"/>
  <c r="K218" i="1" l="1"/>
  <c r="L217" i="1"/>
  <c r="K219" i="1" l="1"/>
  <c r="L218" i="1"/>
  <c r="K220" i="1" l="1"/>
  <c r="L219" i="1"/>
  <c r="K221" i="1" l="1"/>
  <c r="L220" i="1"/>
  <c r="K222" i="1" l="1"/>
  <c r="L221" i="1"/>
  <c r="K223" i="1" l="1"/>
  <c r="L222" i="1"/>
  <c r="K224" i="1" l="1"/>
  <c r="L223" i="1"/>
  <c r="K225" i="1" l="1"/>
  <c r="L224" i="1"/>
  <c r="K226" i="1" l="1"/>
  <c r="L225" i="1"/>
  <c r="K227" i="1" l="1"/>
  <c r="L226" i="1"/>
  <c r="K228" i="1" l="1"/>
  <c r="L227" i="1"/>
  <c r="K229" i="1" l="1"/>
  <c r="L228" i="1"/>
  <c r="K230" i="1" l="1"/>
  <c r="L229" i="1"/>
  <c r="K231" i="1" l="1"/>
  <c r="L230" i="1"/>
  <c r="K232" i="1" l="1"/>
  <c r="L231" i="1"/>
  <c r="K233" i="1" l="1"/>
  <c r="L232" i="1"/>
  <c r="K234" i="1" l="1"/>
  <c r="L233" i="1"/>
  <c r="K235" i="1" l="1"/>
  <c r="L234" i="1"/>
  <c r="K236" i="1" l="1"/>
  <c r="L235" i="1"/>
  <c r="K237" i="1" l="1"/>
  <c r="L236" i="1"/>
  <c r="K238" i="1" l="1"/>
  <c r="L237" i="1"/>
  <c r="K239" i="1" l="1"/>
  <c r="L238" i="1"/>
  <c r="K240" i="1" l="1"/>
  <c r="L239" i="1"/>
  <c r="K241" i="1" l="1"/>
  <c r="L240" i="1"/>
  <c r="K242" i="1" l="1"/>
  <c r="L241" i="1"/>
  <c r="K243" i="1" l="1"/>
  <c r="L242" i="1"/>
  <c r="K244" i="1" l="1"/>
  <c r="L243" i="1"/>
  <c r="K245" i="1" l="1"/>
  <c r="L244" i="1"/>
  <c r="K246" i="1" l="1"/>
  <c r="L245" i="1"/>
  <c r="K247" i="1" l="1"/>
  <c r="L246" i="1"/>
  <c r="K248" i="1" l="1"/>
  <c r="L247" i="1"/>
  <c r="K249" i="1" l="1"/>
  <c r="L248" i="1"/>
  <c r="K250" i="1" l="1"/>
  <c r="L249" i="1"/>
  <c r="K251" i="1" l="1"/>
  <c r="L250" i="1"/>
  <c r="K252" i="1" l="1"/>
  <c r="L251" i="1"/>
  <c r="K253" i="1" l="1"/>
  <c r="L252" i="1"/>
  <c r="K254" i="1" l="1"/>
  <c r="L253" i="1"/>
  <c r="K255" i="1" l="1"/>
  <c r="L254" i="1"/>
  <c r="K256" i="1" l="1"/>
  <c r="L255" i="1"/>
  <c r="K257" i="1" l="1"/>
  <c r="L256" i="1"/>
  <c r="K258" i="1" l="1"/>
  <c r="L257" i="1"/>
  <c r="K259" i="1" l="1"/>
  <c r="L258" i="1"/>
  <c r="K260" i="1" l="1"/>
  <c r="L259" i="1"/>
  <c r="K261" i="1" l="1"/>
  <c r="L260" i="1"/>
  <c r="K262" i="1" l="1"/>
  <c r="L261" i="1"/>
  <c r="K263" i="1" l="1"/>
  <c r="L262" i="1"/>
  <c r="K264" i="1" l="1"/>
  <c r="L263" i="1"/>
  <c r="K265" i="1" l="1"/>
  <c r="L264" i="1"/>
  <c r="K266" i="1" l="1"/>
  <c r="L265" i="1"/>
  <c r="K267" i="1" l="1"/>
  <c r="L266" i="1"/>
  <c r="K268" i="1" l="1"/>
  <c r="L267" i="1"/>
  <c r="K269" i="1" l="1"/>
  <c r="L268" i="1"/>
  <c r="K270" i="1" l="1"/>
  <c r="L269" i="1"/>
  <c r="K271" i="1" l="1"/>
  <c r="L270" i="1"/>
  <c r="K272" i="1" l="1"/>
  <c r="L271" i="1"/>
  <c r="K273" i="1" l="1"/>
  <c r="L272" i="1"/>
  <c r="K274" i="1" l="1"/>
  <c r="L273" i="1"/>
  <c r="K275" i="1" l="1"/>
  <c r="L274" i="1"/>
  <c r="K276" i="1" l="1"/>
  <c r="L275" i="1"/>
  <c r="K277" i="1" l="1"/>
  <c r="L276" i="1"/>
  <c r="K278" i="1" l="1"/>
  <c r="L277" i="1"/>
  <c r="K279" i="1" l="1"/>
  <c r="L278" i="1"/>
  <c r="K280" i="1" l="1"/>
  <c r="L279" i="1"/>
  <c r="K281" i="1" l="1"/>
  <c r="L280" i="1"/>
  <c r="K282" i="1" l="1"/>
  <c r="L281" i="1"/>
  <c r="K283" i="1" l="1"/>
  <c r="L282" i="1"/>
  <c r="K284" i="1" l="1"/>
  <c r="L283" i="1"/>
  <c r="K285" i="1" l="1"/>
  <c r="L284" i="1"/>
  <c r="K286" i="1" l="1"/>
  <c r="L285" i="1"/>
  <c r="K287" i="1" l="1"/>
  <c r="L286" i="1"/>
  <c r="K288" i="1" l="1"/>
  <c r="L287" i="1"/>
  <c r="K289" i="1" l="1"/>
  <c r="L288" i="1"/>
  <c r="K290" i="1" l="1"/>
  <c r="L289" i="1"/>
  <c r="K291" i="1" l="1"/>
  <c r="L290" i="1"/>
  <c r="K292" i="1" l="1"/>
  <c r="L291" i="1"/>
  <c r="K293" i="1" l="1"/>
  <c r="L292" i="1"/>
  <c r="K294" i="1" l="1"/>
  <c r="L293" i="1"/>
  <c r="K295" i="1" l="1"/>
  <c r="L294" i="1"/>
  <c r="K296" i="1" l="1"/>
  <c r="L295" i="1"/>
  <c r="K297" i="1" l="1"/>
  <c r="L296" i="1"/>
  <c r="K298" i="1" l="1"/>
  <c r="L297" i="1"/>
  <c r="K299" i="1" l="1"/>
  <c r="L298" i="1"/>
  <c r="K300" i="1" l="1"/>
  <c r="L299" i="1"/>
  <c r="K301" i="1" l="1"/>
  <c r="L300" i="1"/>
  <c r="K302" i="1" l="1"/>
  <c r="L301" i="1"/>
  <c r="K303" i="1" l="1"/>
  <c r="L302" i="1"/>
  <c r="K304" i="1" l="1"/>
  <c r="L303" i="1"/>
  <c r="K305" i="1" l="1"/>
  <c r="L304" i="1"/>
  <c r="K306" i="1" l="1"/>
  <c r="L305" i="1"/>
  <c r="K307" i="1" l="1"/>
  <c r="L306" i="1"/>
  <c r="K308" i="1" l="1"/>
  <c r="L307" i="1"/>
  <c r="K309" i="1" l="1"/>
  <c r="L308" i="1"/>
  <c r="K310" i="1" l="1"/>
  <c r="L309" i="1"/>
  <c r="K311" i="1" l="1"/>
  <c r="L310" i="1"/>
  <c r="K312" i="1" l="1"/>
  <c r="L311" i="1"/>
  <c r="K313" i="1" l="1"/>
  <c r="L312" i="1"/>
  <c r="K314" i="1" l="1"/>
  <c r="L313" i="1"/>
  <c r="K315" i="1" l="1"/>
  <c r="L314" i="1"/>
  <c r="K316" i="1" l="1"/>
  <c r="L315" i="1"/>
  <c r="K317" i="1" l="1"/>
  <c r="L316" i="1"/>
  <c r="K318" i="1" l="1"/>
  <c r="L317" i="1"/>
  <c r="K319" i="1" l="1"/>
  <c r="L318" i="1"/>
  <c r="K320" i="1" l="1"/>
  <c r="L319" i="1"/>
  <c r="K321" i="1" l="1"/>
  <c r="L320" i="1"/>
  <c r="K322" i="1" l="1"/>
  <c r="L321" i="1"/>
  <c r="K323" i="1" l="1"/>
  <c r="L322" i="1"/>
  <c r="K324" i="1" l="1"/>
  <c r="L323" i="1"/>
  <c r="K325" i="1" l="1"/>
  <c r="L324" i="1"/>
  <c r="K326" i="1" l="1"/>
  <c r="L325" i="1"/>
  <c r="K327" i="1" l="1"/>
  <c r="L326" i="1"/>
  <c r="K328" i="1" l="1"/>
  <c r="L327" i="1"/>
  <c r="K329" i="1" l="1"/>
  <c r="L328" i="1"/>
  <c r="K330" i="1" l="1"/>
  <c r="L329" i="1"/>
  <c r="K331" i="1" l="1"/>
  <c r="L330" i="1"/>
  <c r="K332" i="1" l="1"/>
  <c r="L331" i="1"/>
  <c r="K333" i="1" l="1"/>
  <c r="L332" i="1"/>
  <c r="K334" i="1" l="1"/>
  <c r="L333" i="1"/>
  <c r="K335" i="1" l="1"/>
  <c r="L334" i="1"/>
  <c r="K336" i="1" l="1"/>
  <c r="L335" i="1"/>
  <c r="K337" i="1" l="1"/>
  <c r="L336" i="1"/>
  <c r="K338" i="1" l="1"/>
  <c r="L337" i="1"/>
  <c r="K339" i="1" l="1"/>
  <c r="L338" i="1"/>
  <c r="K340" i="1" l="1"/>
  <c r="L339" i="1"/>
  <c r="K341" i="1" l="1"/>
  <c r="L340" i="1"/>
  <c r="K342" i="1" l="1"/>
  <c r="L341" i="1"/>
  <c r="K343" i="1" l="1"/>
  <c r="L342" i="1"/>
  <c r="K344" i="1" l="1"/>
  <c r="L343" i="1"/>
  <c r="K345" i="1" l="1"/>
  <c r="L344" i="1"/>
  <c r="K346" i="1" l="1"/>
  <c r="L345" i="1"/>
  <c r="K347" i="1" l="1"/>
  <c r="L346" i="1"/>
  <c r="K348" i="1" l="1"/>
  <c r="L347" i="1"/>
  <c r="K349" i="1" l="1"/>
  <c r="L348" i="1"/>
  <c r="K350" i="1" l="1"/>
  <c r="L349" i="1"/>
  <c r="K351" i="1" l="1"/>
  <c r="L350" i="1"/>
  <c r="K352" i="1" l="1"/>
  <c r="L351" i="1"/>
  <c r="K353" i="1" l="1"/>
  <c r="L352" i="1"/>
  <c r="K354" i="1" l="1"/>
  <c r="L353" i="1"/>
  <c r="K355" i="1" l="1"/>
  <c r="L354" i="1"/>
  <c r="K356" i="1" l="1"/>
  <c r="L355" i="1"/>
  <c r="K357" i="1" l="1"/>
  <c r="L356" i="1"/>
  <c r="K358" i="1" l="1"/>
  <c r="L357" i="1"/>
  <c r="K359" i="1" l="1"/>
  <c r="L358" i="1"/>
  <c r="K360" i="1" l="1"/>
  <c r="L359" i="1"/>
  <c r="K361" i="1" l="1"/>
  <c r="L360" i="1"/>
  <c r="K362" i="1" l="1"/>
  <c r="L361" i="1"/>
  <c r="K363" i="1" l="1"/>
  <c r="L362" i="1"/>
  <c r="K364" i="1" l="1"/>
  <c r="L363" i="1"/>
  <c r="K365" i="1" l="1"/>
  <c r="L364" i="1"/>
  <c r="K366" i="1" l="1"/>
  <c r="L365" i="1"/>
  <c r="K367" i="1" l="1"/>
  <c r="L366" i="1"/>
  <c r="K368" i="1" l="1"/>
  <c r="L367" i="1"/>
  <c r="K369" i="1" l="1"/>
  <c r="L368" i="1"/>
  <c r="K370" i="1" l="1"/>
  <c r="L369" i="1"/>
  <c r="K371" i="1" l="1"/>
  <c r="L370" i="1"/>
  <c r="K372" i="1" l="1"/>
  <c r="L371" i="1"/>
  <c r="K373" i="1" l="1"/>
  <c r="L372" i="1"/>
  <c r="K374" i="1" l="1"/>
  <c r="L373" i="1"/>
  <c r="K375" i="1" l="1"/>
  <c r="L374" i="1"/>
  <c r="K376" i="1" l="1"/>
  <c r="L375" i="1"/>
  <c r="K377" i="1" l="1"/>
  <c r="L376" i="1"/>
  <c r="K378" i="1" l="1"/>
  <c r="L377" i="1"/>
  <c r="K379" i="1" l="1"/>
  <c r="L378" i="1"/>
  <c r="K380" i="1" l="1"/>
  <c r="L379" i="1"/>
  <c r="K381" i="1" l="1"/>
  <c r="L380" i="1"/>
  <c r="K382" i="1" l="1"/>
  <c r="L381" i="1"/>
  <c r="K383" i="1" l="1"/>
  <c r="L382" i="1"/>
  <c r="K384" i="1" l="1"/>
  <c r="L383" i="1"/>
  <c r="K385" i="1" l="1"/>
  <c r="L384" i="1"/>
  <c r="K386" i="1" l="1"/>
  <c r="L385" i="1"/>
  <c r="K387" i="1" l="1"/>
  <c r="L386" i="1"/>
  <c r="K388" i="1" l="1"/>
  <c r="L387" i="1"/>
  <c r="K389" i="1" l="1"/>
  <c r="L388" i="1"/>
  <c r="K390" i="1" l="1"/>
  <c r="L389" i="1"/>
  <c r="K391" i="1" l="1"/>
  <c r="L390" i="1"/>
  <c r="K392" i="1" l="1"/>
  <c r="L391" i="1"/>
  <c r="K393" i="1" l="1"/>
  <c r="L392" i="1"/>
  <c r="K394" i="1" l="1"/>
  <c r="L393" i="1"/>
  <c r="K395" i="1" l="1"/>
  <c r="L394" i="1"/>
  <c r="K396" i="1" l="1"/>
  <c r="L395" i="1"/>
  <c r="K397" i="1" l="1"/>
  <c r="L396" i="1"/>
  <c r="K398" i="1" l="1"/>
  <c r="L397" i="1"/>
  <c r="K399" i="1" l="1"/>
  <c r="L398" i="1"/>
  <c r="K400" i="1" l="1"/>
  <c r="L399" i="1"/>
  <c r="K401" i="1" l="1"/>
  <c r="L400" i="1"/>
  <c r="K402" i="1" l="1"/>
  <c r="L401" i="1"/>
  <c r="K403" i="1" l="1"/>
  <c r="L402" i="1"/>
  <c r="K404" i="1" l="1"/>
  <c r="L403" i="1"/>
  <c r="K405" i="1" l="1"/>
  <c r="L404" i="1"/>
  <c r="K406" i="1" l="1"/>
  <c r="L405" i="1"/>
  <c r="K407" i="1" l="1"/>
  <c r="L406" i="1"/>
  <c r="K408" i="1" l="1"/>
  <c r="L407" i="1"/>
  <c r="K409" i="1" l="1"/>
  <c r="L408" i="1"/>
  <c r="K410" i="1" l="1"/>
  <c r="L409" i="1"/>
  <c r="K411" i="1" l="1"/>
  <c r="L410" i="1"/>
  <c r="K412" i="1" l="1"/>
  <c r="L411" i="1"/>
  <c r="K413" i="1" l="1"/>
  <c r="L412" i="1"/>
  <c r="K414" i="1" l="1"/>
  <c r="L413" i="1"/>
  <c r="K415" i="1" l="1"/>
  <c r="L414" i="1"/>
  <c r="K416" i="1" l="1"/>
  <c r="L415" i="1"/>
  <c r="K417" i="1" l="1"/>
  <c r="L416" i="1"/>
  <c r="K418" i="1" l="1"/>
  <c r="L417" i="1"/>
  <c r="K419" i="1" l="1"/>
  <c r="L418" i="1"/>
  <c r="K420" i="1" l="1"/>
  <c r="L419" i="1"/>
  <c r="K421" i="1" l="1"/>
  <c r="L420" i="1"/>
  <c r="K422" i="1" l="1"/>
  <c r="L421" i="1"/>
  <c r="K423" i="1" l="1"/>
  <c r="L422" i="1"/>
  <c r="K424" i="1" l="1"/>
  <c r="L423" i="1"/>
  <c r="K425" i="1" l="1"/>
  <c r="L424" i="1"/>
  <c r="K426" i="1" l="1"/>
  <c r="L425" i="1"/>
  <c r="K427" i="1" l="1"/>
  <c r="L426" i="1"/>
  <c r="K428" i="1" l="1"/>
  <c r="L427" i="1"/>
  <c r="K429" i="1" l="1"/>
  <c r="L428" i="1"/>
  <c r="K430" i="1" l="1"/>
  <c r="L429" i="1"/>
  <c r="K431" i="1" l="1"/>
  <c r="L430" i="1"/>
  <c r="K432" i="1" l="1"/>
  <c r="L431" i="1"/>
  <c r="K433" i="1" l="1"/>
  <c r="L432" i="1"/>
  <c r="K434" i="1" l="1"/>
  <c r="L433" i="1"/>
  <c r="K435" i="1" l="1"/>
  <c r="L434" i="1"/>
  <c r="K436" i="1" l="1"/>
  <c r="L435" i="1"/>
  <c r="K437" i="1" l="1"/>
  <c r="L436" i="1"/>
  <c r="K438" i="1" l="1"/>
  <c r="L437" i="1"/>
  <c r="K439" i="1" l="1"/>
  <c r="L438" i="1"/>
  <c r="K440" i="1" l="1"/>
  <c r="L439" i="1"/>
  <c r="K441" i="1" l="1"/>
  <c r="L440" i="1"/>
  <c r="K442" i="1" l="1"/>
  <c r="L441" i="1"/>
  <c r="K443" i="1" l="1"/>
  <c r="L442" i="1"/>
  <c r="K444" i="1" l="1"/>
  <c r="L443" i="1"/>
  <c r="K445" i="1" l="1"/>
  <c r="L444" i="1"/>
  <c r="K446" i="1" l="1"/>
  <c r="L445" i="1"/>
  <c r="K447" i="1" l="1"/>
  <c r="L446" i="1"/>
  <c r="K448" i="1" l="1"/>
  <c r="L447" i="1"/>
  <c r="K449" i="1" l="1"/>
  <c r="L448" i="1"/>
  <c r="K450" i="1" l="1"/>
  <c r="L449" i="1"/>
  <c r="K451" i="1" l="1"/>
  <c r="L450" i="1"/>
  <c r="K452" i="1" l="1"/>
  <c r="L451" i="1"/>
  <c r="K453" i="1" l="1"/>
  <c r="L452" i="1"/>
  <c r="K454" i="1" l="1"/>
  <c r="L453" i="1"/>
  <c r="K455" i="1" l="1"/>
  <c r="L454" i="1"/>
  <c r="K456" i="1" l="1"/>
  <c r="L455" i="1"/>
  <c r="K457" i="1" l="1"/>
  <c r="L456" i="1"/>
  <c r="K458" i="1" l="1"/>
  <c r="L457" i="1"/>
  <c r="K459" i="1" l="1"/>
  <c r="L458" i="1"/>
  <c r="K460" i="1" l="1"/>
  <c r="L459" i="1"/>
  <c r="K461" i="1" l="1"/>
  <c r="L460" i="1"/>
  <c r="K462" i="1" l="1"/>
  <c r="L461" i="1"/>
  <c r="K463" i="1" l="1"/>
  <c r="L462" i="1"/>
  <c r="K464" i="1" l="1"/>
  <c r="L463" i="1"/>
  <c r="K465" i="1" l="1"/>
  <c r="L464" i="1"/>
  <c r="K466" i="1" l="1"/>
  <c r="L465" i="1"/>
  <c r="K467" i="1" l="1"/>
  <c r="L466" i="1"/>
  <c r="K468" i="1" l="1"/>
  <c r="L467" i="1"/>
  <c r="K469" i="1" l="1"/>
  <c r="L468" i="1"/>
  <c r="K470" i="1" l="1"/>
  <c r="L469" i="1"/>
  <c r="K471" i="1" l="1"/>
  <c r="L470" i="1"/>
  <c r="K472" i="1" l="1"/>
  <c r="L471" i="1"/>
  <c r="K473" i="1" l="1"/>
  <c r="L472" i="1"/>
  <c r="K474" i="1" l="1"/>
  <c r="L473" i="1"/>
  <c r="K475" i="1" l="1"/>
  <c r="L474" i="1"/>
  <c r="K476" i="1" l="1"/>
  <c r="L475" i="1"/>
  <c r="K477" i="1" l="1"/>
  <c r="L476" i="1"/>
  <c r="K478" i="1" l="1"/>
  <c r="L477" i="1"/>
  <c r="K479" i="1" l="1"/>
  <c r="L478" i="1"/>
  <c r="K480" i="1" l="1"/>
  <c r="L479" i="1"/>
  <c r="K481" i="1" l="1"/>
  <c r="L480" i="1"/>
  <c r="K482" i="1" l="1"/>
  <c r="L481" i="1"/>
  <c r="K483" i="1" l="1"/>
  <c r="L482" i="1"/>
  <c r="K484" i="1" l="1"/>
  <c r="L483" i="1"/>
  <c r="K485" i="1" l="1"/>
  <c r="L484" i="1"/>
  <c r="K486" i="1" l="1"/>
  <c r="L485" i="1"/>
  <c r="K487" i="1" l="1"/>
  <c r="L486" i="1"/>
  <c r="K488" i="1" l="1"/>
  <c r="L487" i="1"/>
  <c r="K489" i="1" l="1"/>
  <c r="L488" i="1"/>
  <c r="K490" i="1" l="1"/>
  <c r="L489" i="1"/>
  <c r="K491" i="1" l="1"/>
  <c r="L490" i="1"/>
  <c r="K492" i="1" l="1"/>
  <c r="L491" i="1"/>
  <c r="K493" i="1" l="1"/>
  <c r="L492" i="1"/>
  <c r="K494" i="1" l="1"/>
  <c r="L493" i="1"/>
  <c r="K495" i="1" l="1"/>
  <c r="L494" i="1"/>
  <c r="K496" i="1" l="1"/>
  <c r="L495" i="1"/>
  <c r="K497" i="1" l="1"/>
  <c r="L496" i="1"/>
  <c r="K498" i="1" l="1"/>
  <c r="L497" i="1"/>
  <c r="K499" i="1" l="1"/>
  <c r="L498" i="1"/>
  <c r="K500" i="1" l="1"/>
  <c r="L499" i="1"/>
  <c r="K501" i="1" l="1"/>
  <c r="L500" i="1"/>
  <c r="K502" i="1" l="1"/>
  <c r="L501" i="1"/>
  <c r="K503" i="1" l="1"/>
  <c r="L502" i="1"/>
  <c r="K504" i="1" l="1"/>
  <c r="L503" i="1"/>
  <c r="K505" i="1" l="1"/>
  <c r="L504" i="1"/>
  <c r="K506" i="1" l="1"/>
  <c r="L505" i="1"/>
  <c r="K507" i="1" l="1"/>
  <c r="L506" i="1"/>
  <c r="K508" i="1" l="1"/>
  <c r="L507" i="1"/>
  <c r="K509" i="1" l="1"/>
  <c r="L508" i="1"/>
  <c r="K510" i="1" l="1"/>
  <c r="L509" i="1"/>
  <c r="K511" i="1" l="1"/>
  <c r="L510" i="1"/>
  <c r="K512" i="1" l="1"/>
  <c r="L511" i="1"/>
  <c r="K513" i="1" l="1"/>
  <c r="L512" i="1"/>
  <c r="K514" i="1" l="1"/>
  <c r="L513" i="1"/>
  <c r="K515" i="1" l="1"/>
  <c r="L514" i="1"/>
  <c r="K516" i="1" l="1"/>
  <c r="L515" i="1"/>
  <c r="K517" i="1" l="1"/>
  <c r="L516" i="1"/>
  <c r="K518" i="1" l="1"/>
  <c r="L517" i="1"/>
  <c r="K519" i="1" l="1"/>
  <c r="L518" i="1"/>
  <c r="K520" i="1" l="1"/>
  <c r="L519" i="1"/>
  <c r="K521" i="1" l="1"/>
  <c r="L520" i="1"/>
  <c r="K522" i="1" l="1"/>
  <c r="L521" i="1"/>
  <c r="K523" i="1" l="1"/>
  <c r="L522" i="1"/>
  <c r="K524" i="1" l="1"/>
  <c r="L523" i="1"/>
  <c r="K525" i="1" l="1"/>
  <c r="L524" i="1"/>
  <c r="K526" i="1" l="1"/>
  <c r="L525" i="1"/>
  <c r="K527" i="1" l="1"/>
  <c r="L526" i="1"/>
  <c r="K528" i="1" l="1"/>
  <c r="L527" i="1"/>
  <c r="K529" i="1" l="1"/>
  <c r="L528" i="1"/>
  <c r="K530" i="1" l="1"/>
  <c r="L529" i="1"/>
  <c r="K531" i="1" l="1"/>
  <c r="L530" i="1"/>
  <c r="K532" i="1" l="1"/>
  <c r="L531" i="1"/>
  <c r="K533" i="1" l="1"/>
  <c r="L532" i="1"/>
  <c r="K534" i="1" l="1"/>
  <c r="L533" i="1"/>
  <c r="K535" i="1" l="1"/>
  <c r="L534" i="1"/>
  <c r="K536" i="1" l="1"/>
  <c r="L535" i="1"/>
  <c r="K537" i="1" l="1"/>
  <c r="L536" i="1"/>
  <c r="K538" i="1" l="1"/>
  <c r="L537" i="1"/>
  <c r="K539" i="1" l="1"/>
  <c r="L538" i="1"/>
  <c r="K540" i="1" l="1"/>
  <c r="L539" i="1"/>
  <c r="K541" i="1" l="1"/>
  <c r="L540" i="1"/>
  <c r="K542" i="1" l="1"/>
  <c r="L541" i="1"/>
  <c r="K543" i="1" l="1"/>
  <c r="L542" i="1"/>
  <c r="K544" i="1" l="1"/>
  <c r="L543" i="1"/>
  <c r="K545" i="1" l="1"/>
  <c r="L544" i="1"/>
  <c r="K546" i="1" l="1"/>
  <c r="L545" i="1"/>
  <c r="K547" i="1" l="1"/>
  <c r="L546" i="1"/>
  <c r="K548" i="1" l="1"/>
  <c r="L547" i="1"/>
  <c r="K549" i="1" l="1"/>
  <c r="L548" i="1"/>
  <c r="K550" i="1" l="1"/>
  <c r="L549" i="1"/>
  <c r="K551" i="1" l="1"/>
  <c r="L550" i="1"/>
  <c r="K552" i="1" l="1"/>
  <c r="L551" i="1"/>
  <c r="K553" i="1" l="1"/>
  <c r="L552" i="1"/>
  <c r="K554" i="1" l="1"/>
  <c r="L553" i="1"/>
  <c r="K555" i="1" l="1"/>
  <c r="L554" i="1"/>
  <c r="K556" i="1" l="1"/>
  <c r="L555" i="1"/>
  <c r="K557" i="1" l="1"/>
  <c r="L557" i="1" s="1"/>
  <c r="AM6" i="2" s="1"/>
  <c r="L556"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2">
    <bk>
      <extLst>
        <ext uri="{3e2802c4-a4d2-4d8b-9148-e3be6c30e623}">
          <xlrd:rvb i="0"/>
        </ext>
      </extLst>
    </bk>
    <bk>
      <extLst>
        <ext uri="{3e2802c4-a4d2-4d8b-9148-e3be6c30e623}">
          <xlrd:rvb i="1"/>
        </ext>
      </extLst>
    </bk>
  </future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<sst xmlns="http://schemas.openxmlformats.org/spreadsheetml/2006/main" count="273" uniqueCount="112">
  <si>
    <t>Visibiity Window</t>
  </si>
  <si>
    <t>Days</t>
  </si>
  <si>
    <t>Month Num</t>
  </si>
  <si>
    <t>Short-Month</t>
  </si>
  <si>
    <t>Reminders</t>
  </si>
  <si>
    <t>CRM Items</t>
  </si>
  <si>
    <t>Today</t>
  </si>
  <si>
    <t>jan</t>
  </si>
  <si>
    <t>2 days</t>
  </si>
  <si>
    <t>1 Week</t>
  </si>
  <si>
    <t>feb</t>
  </si>
  <si>
    <t>2 weeks</t>
  </si>
  <si>
    <t>Auto</t>
  </si>
  <si>
    <t>1 Month</t>
  </si>
  <si>
    <t>mar</t>
  </si>
  <si>
    <t>House</t>
  </si>
  <si>
    <t>All</t>
  </si>
  <si>
    <t>apr</t>
  </si>
  <si>
    <t>4.5 Months</t>
  </si>
  <si>
    <t>Blue Cross</t>
  </si>
  <si>
    <t>may</t>
  </si>
  <si>
    <t>10.5 Months</t>
  </si>
  <si>
    <t>jun</t>
  </si>
  <si>
    <t>jul</t>
  </si>
  <si>
    <t>aug</t>
  </si>
  <si>
    <t>sep</t>
  </si>
  <si>
    <t>oct</t>
  </si>
  <si>
    <t>nov</t>
  </si>
  <si>
    <t>dec</t>
  </si>
  <si>
    <t>Follow Up Actions</t>
  </si>
  <si>
    <t>(Visbility Window)</t>
  </si>
  <si>
    <t>Log Month</t>
  </si>
  <si>
    <t>Link</t>
  </si>
  <si>
    <t>Customer Name</t>
  </si>
  <si>
    <t>Action to be Taken</t>
  </si>
  <si>
    <t>Follow up Notes</t>
  </si>
  <si>
    <t>Contact</t>
  </si>
  <si>
    <t>Delay Item (Days)</t>
  </si>
  <si>
    <t xml:space="preserve"> </t>
  </si>
  <si>
    <t>Add Record</t>
  </si>
  <si>
    <t>Reminder Date</t>
  </si>
  <si>
    <t>(Off)</t>
  </si>
  <si>
    <t>Date Logged</t>
  </si>
  <si>
    <t>Calculations</t>
  </si>
  <si>
    <t>Link to Month Tab</t>
  </si>
  <si>
    <t>Start</t>
  </si>
  <si>
    <t>Unique</t>
  </si>
  <si>
    <t>Row Number All</t>
  </si>
  <si>
    <t>Row Number day</t>
  </si>
  <si>
    <t>Row Number Week</t>
  </si>
  <si>
    <t>Row Number Month</t>
  </si>
  <si>
    <t>xxxxxxx</t>
  </si>
  <si>
    <t>Cur Remind Date</t>
  </si>
  <si>
    <t>Blue Cross Line</t>
  </si>
  <si>
    <t>Auto Line</t>
  </si>
  <si>
    <t>Home Line</t>
  </si>
  <si>
    <t>Leads Data</t>
  </si>
  <si>
    <t>Update</t>
  </si>
  <si>
    <t>LEADS:</t>
  </si>
  <si>
    <t>Return Link on Update</t>
  </si>
  <si>
    <t>Update vs. New Flag</t>
  </si>
  <si>
    <t>all</t>
  </si>
  <si>
    <t>Default</t>
  </si>
  <si>
    <t>(Pull Out)</t>
  </si>
  <si>
    <t>CRM Flag</t>
  </si>
  <si>
    <t>Alert Days Prior</t>
  </si>
  <si>
    <t>Do Not Delete</t>
  </si>
  <si>
    <t>Rank</t>
  </si>
  <si>
    <t>Non-Sorted Row #</t>
  </si>
  <si>
    <t>Date Pulled</t>
  </si>
  <si>
    <t>Static</t>
  </si>
  <si>
    <t>Counts</t>
  </si>
  <si>
    <t>Starting Point</t>
  </si>
  <si>
    <t>line number</t>
  </si>
  <si>
    <t>Modified Line Number</t>
  </si>
  <si>
    <t>Link Close Item Return</t>
  </si>
  <si>
    <t>Archive #</t>
  </si>
  <si>
    <t>=IF(FollowUp!$AK$3="(Off)",IF(FollowUp!$AA$3=Data!$D$5,database!C8,IF(FollowUp!$AA$3=Data!$D$6,database!D8,IF(FollowUp!$AA$3=Data!$D$7,database!E8,database!B8))),IF(FollowUp!$AK$3=Data!$N$9,database!F8,IF(FollowUp!$AK$3=Data!$N$8,database!H8,database!G8)))</t>
  </si>
  <si>
    <t>IF(AQ8&gt;0,AL8,0)</t>
  </si>
  <si>
    <t>Date</t>
  </si>
  <si>
    <t>Closed</t>
  </si>
  <si>
    <t>Log Month View</t>
  </si>
  <si>
    <t>Delay</t>
  </si>
  <si>
    <t>Archive</t>
  </si>
  <si>
    <t>ac6</t>
  </si>
  <si>
    <t>db</t>
  </si>
  <si>
    <t>link</t>
  </si>
  <si>
    <t>close</t>
  </si>
  <si>
    <t>Other Filters</t>
  </si>
  <si>
    <t>Filter Databas</t>
  </si>
  <si>
    <t>Closed Items</t>
  </si>
  <si>
    <t>&gt; 30 days</t>
  </si>
  <si>
    <t xml:space="preserve">House </t>
  </si>
  <si>
    <t>Auto Filter</t>
  </si>
  <si>
    <t>Old</t>
  </si>
  <si>
    <t>Days for Filter</t>
  </si>
  <si>
    <t>Color Codes Linked in VBA</t>
  </si>
  <si>
    <t>&gt; 30 Days</t>
  </si>
  <si>
    <t>Radials For Filter</t>
  </si>
  <si>
    <t>Date Calculation for Blue Cross</t>
  </si>
  <si>
    <t>Reminder</t>
  </si>
  <si>
    <t>X</t>
  </si>
  <si>
    <t>Row Pixels form size</t>
  </si>
  <si>
    <t>Auto Offset  - days into the future to include in report.</t>
  </si>
  <si>
    <t>Home Offset  - days into the future to include in report.</t>
  </si>
  <si>
    <t>bob</t>
  </si>
  <si>
    <t>#'[Actions_Rev-15_2024_02.xlsm]database'!$Y$23</t>
  </si>
  <si>
    <t>Bob</t>
  </si>
  <si>
    <t>Call</t>
  </si>
  <si>
    <t>House Burned Down</t>
  </si>
  <si>
    <t>555-</t>
  </si>
  <si>
    <t>Delete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</si>
</sst>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0" x14ac:knownFonts="1">
    <font>
      <sz val="11"/>
      <color theme="1"/>
      <name val="Calibri"/>
      <family val="2"/>
      <scheme val="minor"/>
    </font>
    <font>
      <sz val="14"/>
      <color rgb="FFACAD6F"/>
      <name val="Calibri"/>
      <family val="2"/>
      <scheme val="minor"/>
    </font>
    <font>
      <u/>
      <sz val="11"/>
      <color theme="10"/>
      <name val="Calibri"/>
      <family val="2"/>
      <scheme val="minor"/>
    </font>
    <font>
      <sz val="22"/>
      <color rgb="FF555B1F"/>
      <name val="Calibri"/>
      <family val="2"/>
      <scheme val="minor"/>
    </font>
    <font>
      <sz val="11"/>
      <color rgb="FF555B1F"/>
      <name val="Calibri"/>
      <family val="2"/>
      <scheme val="minor"/>
    </font>
    <font>
      <sz val="12"/>
      <color rgb="FF555B1F"/>
      <name val="Calibri"/>
      <family val="2"/>
      <scheme val="minor"/>
    </font>
    <font>
      <sz val="11"/>
      <color rgb="FFF4F3E0"/>
      <name val="Calibri"/>
      <family val="2"/>
      <scheme val="minor"/>
    </font>
    <font>
      <sz val="11"/>
      <color rgb="FFDEDCB4"/>
      <name val="Calibri"/>
      <family val="2"/>
      <scheme val="minor"/>
    </font>
    <font>
      <sz val="18"/>
      <color theme="1"/>
      <name val="Calibri"/>
      <family val="2"/>
      <scheme val="minor"/>
    </font>
    <font>
      <sz val="20"/>
      <color rgb="FFF4F3E0"/>
      <name val="Calibri"/>
      <family val="2"/>
      <scheme val="minor"/>
    </font>
    <font>
      <sz val="11"/>
      <name val="Calibri"/>
      <family val="2"/>
      <scheme val="minor"/>
    </font>
    <font>
      <sz val="11"/>
      <color rgb="FFEEECCE"/>
      <name val="Calibri"/>
      <family val="2"/>
      <scheme val="minor"/>
    </font>
    <font>
      <sz val="11"/>
      <color rgb="FFFEFEFC"/>
      <name val="Calibri"/>
      <family val="2"/>
      <scheme val="minor"/>
    </font>
    <font>
      <sz val="11"/>
      <color rgb="FF3B3F15"/>
      <name val="Calibri"/>
      <family val="2"/>
      <scheme val="minor"/>
    </font>
    <font>
      <sz val="10"/>
      <color rgb="FF000000"/>
      <name val="Calibri"/>
      <family val="2"/>
    </font>
    <font>
      <sz val="8"/>
      <color rgb="FF000000"/>
      <name val="Segoe UI"/>
      <family val="2"/>
    </font>
    <font>
      <sz val="11"/>
      <color rgb="FFE1DFBD"/>
      <name val="Calibri"/>
      <family val="2"/>
      <scheme val="minor"/>
    </font>
    <font>
      <sz val="11"/>
      <color rgb="FFC5C27D"/>
      <name val="Calibri"/>
      <family val="2"/>
      <scheme val="minor"/>
    </font>
    <font>
      <sz val="11"/>
      <color rgb="FFFF0000"/>
      <name val="Calibri"/>
      <family val="2"/>
      <scheme val="minor"/>
    </font>
    <font>
      <sz val="8"/>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E9E9D7"/>
        <bgColor indexed="64"/>
      </patternFill>
    </fill>
    <fill>
      <patternFill patternType="solid">
        <fgColor rgb="FFDCD9A0"/>
        <bgColor indexed="64"/>
      </patternFill>
    </fill>
    <fill>
      <patternFill patternType="solid">
        <fgColor rgb="FFF4F3E0"/>
        <bgColor indexed="64"/>
      </patternFill>
    </fill>
    <fill>
      <patternFill patternType="solid">
        <fgColor rgb="FF555B1F"/>
        <bgColor indexed="64"/>
      </patternFill>
    </fill>
    <fill>
      <patternFill patternType="solid">
        <fgColor theme="1"/>
        <bgColor indexed="64"/>
      </patternFill>
    </fill>
    <fill>
      <patternFill patternType="solid">
        <fgColor rgb="FFFF0000"/>
        <bgColor indexed="64"/>
      </patternFill>
    </fill>
    <fill>
      <patternFill patternType="solid">
        <fgColor rgb="FFFEFEFC"/>
        <bgColor indexed="64"/>
      </patternFill>
    </fill>
    <fill>
      <patternFill patternType="solid">
        <fgColor rgb="FFEEECCE"/>
        <bgColor indexed="64"/>
      </patternFill>
    </fill>
    <fill>
      <patternFill patternType="solid">
        <fgColor rgb="FFC5C27D"/>
        <bgColor indexed="64"/>
      </patternFill>
    </fill>
    <fill>
      <patternFill patternType="solid">
        <fgColor rgb="FFD6D4A2"/>
        <bgColor indexed="64"/>
      </patternFill>
    </fill>
    <fill>
      <patternFill patternType="solid">
        <fgColor theme="1" tint="0.34998626667073579"/>
        <bgColor indexed="64"/>
      </patternFill>
    </fill>
    <fill>
      <patternFill patternType="solid">
        <fgColor theme="7" tint="0.39997558519241921"/>
        <bgColor indexed="64"/>
      </patternFill>
    </fill>
    <fill>
      <patternFill patternType="solid">
        <fgColor rgb="FFCDC975"/>
        <bgColor indexed="64"/>
      </patternFill>
    </fill>
    <fill>
      <patternFill patternType="solid">
        <fgColor rgb="FFDEDCB4"/>
        <bgColor indexed="64"/>
      </patternFill>
    </fill>
    <fill>
      <patternFill patternType="solid">
        <fgColor theme="1" tint="4.9989318521683403E-2"/>
        <bgColor indexed="64"/>
      </patternFill>
    </fill>
    <fill>
      <gradientFill type="path" left="0.5" right="0.5" top="0.5" bottom="0.5">
        <stop position="0">
          <color rgb="FFEEECCE"/>
        </stop>
        <stop position="1">
          <color rgb="FF3B3F15"/>
        </stop>
      </gradientFill>
    </fill>
    <fill>
      <gradientFill type="path" left="0.5" right="0.5" top="0.5" bottom="0.5">
        <stop position="0">
          <color rgb="FFD6D4A2"/>
        </stop>
        <stop position="1">
          <color theme="1"/>
        </stop>
      </gradientFill>
    </fill>
    <fill>
      <patternFill patternType="solid">
        <fgColor rgb="FFFFFF00"/>
        <bgColor indexed="64"/>
      </patternFill>
    </fill>
    <fill>
      <patternFill patternType="solid">
        <fgColor rgb="FFE9E7C1"/>
        <bgColor indexed="64"/>
      </patternFill>
    </fill>
    <fill>
      <patternFill patternType="solid">
        <fgColor rgb="FF716B21"/>
        <bgColor indexed="64"/>
      </patternFill>
    </fill>
    <fill>
      <patternFill patternType="solid">
        <fgColor rgb="FF92D050"/>
        <bgColor indexed="64"/>
      </patternFill>
    </fill>
    <fill>
      <patternFill patternType="solid">
        <fgColor rgb="FFE2E7B7"/>
        <bgColor indexed="64"/>
      </patternFill>
    </fill>
  </fills>
  <borders count="49">
    <border>
      <left/>
      <right/>
      <top/>
      <bottom/>
      <diagonal/>
    </border>
    <border>
      <left style="thin">
        <color rgb="FFACAD6F"/>
      </left>
      <right style="thin">
        <color rgb="FFACAD6F"/>
      </right>
      <top/>
      <bottom style="thin">
        <color rgb="FFACAD6F"/>
      </bottom>
      <diagonal/>
    </border>
    <border>
      <left style="thin">
        <color rgb="FF868F31"/>
      </left>
      <right style="thin">
        <color rgb="FF868F31"/>
      </right>
      <top style="thin">
        <color rgb="FF868F31"/>
      </top>
      <bottom style="thin">
        <color rgb="FF868F31"/>
      </bottom>
      <diagonal/>
    </border>
    <border>
      <left style="thin">
        <color rgb="FF868F31"/>
      </left>
      <right style="thin">
        <color rgb="FF868F31"/>
      </right>
      <top style="thin">
        <color rgb="FF868F31"/>
      </top>
      <bottom/>
      <diagonal/>
    </border>
    <border>
      <left style="thin">
        <color rgb="FF868F31"/>
      </left>
      <right/>
      <top style="thin">
        <color rgb="FF868F31"/>
      </top>
      <bottom style="thin">
        <color rgb="FF868F31"/>
      </bottom>
      <diagonal/>
    </border>
    <border>
      <left/>
      <right style="thin">
        <color rgb="FF868F31"/>
      </right>
      <top style="thin">
        <color rgb="FF868F31"/>
      </top>
      <bottom style="thin">
        <color rgb="FF868F31"/>
      </bottom>
      <diagonal/>
    </border>
    <border>
      <left style="thin">
        <color rgb="FF868F31"/>
      </left>
      <right/>
      <top style="thin">
        <color rgb="FF868F31"/>
      </top>
      <bottom/>
      <diagonal/>
    </border>
    <border>
      <left style="thin">
        <color rgb="FFAAB53D"/>
      </left>
      <right style="thin">
        <color rgb="FFAAB53D"/>
      </right>
      <top style="thin">
        <color rgb="FFAAB53D"/>
      </top>
      <bottom style="thin">
        <color rgb="FFAAB53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rgb="FF868F31"/>
      </top>
      <bottom/>
      <diagonal/>
    </border>
    <border>
      <left/>
      <right/>
      <top style="thin">
        <color rgb="FF555B1F"/>
      </top>
      <bottom/>
      <diagonal/>
    </border>
    <border>
      <left style="thin">
        <color rgb="FF555B1F"/>
      </left>
      <right style="thin">
        <color rgb="FF555B1F"/>
      </right>
      <top style="thin">
        <color rgb="FF555B1F"/>
      </top>
      <bottom style="thin">
        <color rgb="FF555B1F"/>
      </bottom>
      <diagonal/>
    </border>
    <border>
      <left style="thin">
        <color rgb="FF555B1F"/>
      </left>
      <right style="thin">
        <color rgb="FF555B1F"/>
      </right>
      <top style="thin">
        <color rgb="FF555B1F"/>
      </top>
      <bottom/>
      <diagonal/>
    </border>
    <border>
      <left style="thin">
        <color rgb="FF868F31"/>
      </left>
      <right/>
      <top/>
      <bottom style="thin">
        <color rgb="FF868F31"/>
      </bottom>
      <diagonal/>
    </border>
    <border>
      <left style="thin">
        <color rgb="FF555B1F"/>
      </left>
      <right style="thin">
        <color rgb="FF555B1F"/>
      </right>
      <top/>
      <bottom style="thin">
        <color rgb="FF555B1F"/>
      </bottom>
      <diagonal/>
    </border>
    <border>
      <left style="thin">
        <color rgb="FF555B1F"/>
      </left>
      <right/>
      <top style="thin">
        <color rgb="FF555B1F"/>
      </top>
      <bottom style="thin">
        <color rgb="FF555B1F"/>
      </bottom>
      <diagonal/>
    </border>
    <border>
      <left/>
      <right style="thin">
        <color rgb="FF555B1F"/>
      </right>
      <top style="thin">
        <color rgb="FF555B1F"/>
      </top>
      <bottom style="thin">
        <color rgb="FF555B1F"/>
      </bottom>
      <diagonal/>
    </border>
    <border>
      <left/>
      <right/>
      <top style="thin">
        <color rgb="FF555B1F"/>
      </top>
      <bottom style="thin">
        <color rgb="FF555B1F"/>
      </bottom>
      <diagonal/>
    </border>
    <border>
      <left/>
      <right style="thin">
        <color indexed="64"/>
      </right>
      <top style="thin">
        <color rgb="FF868F31"/>
      </top>
      <bottom/>
      <diagonal/>
    </border>
    <border>
      <left style="thin">
        <color rgb="FFB3AF55"/>
      </left>
      <right style="thin">
        <color rgb="FFB3AF55"/>
      </right>
      <top style="thin">
        <color rgb="FFB3AF55"/>
      </top>
      <bottom style="thin">
        <color rgb="FFB3AF55"/>
      </bottom>
      <diagonal/>
    </border>
    <border>
      <left style="thin">
        <color rgb="FF3B3F15"/>
      </left>
      <right style="thin">
        <color rgb="FF3B3F15"/>
      </right>
      <top style="thin">
        <color rgb="FF3B3F15"/>
      </top>
      <bottom style="thin">
        <color rgb="FF3B3F15"/>
      </bottom>
      <diagonal/>
    </border>
    <border>
      <left style="thin">
        <color rgb="FF868F31"/>
      </left>
      <right style="thin">
        <color rgb="FF868F31"/>
      </right>
      <top/>
      <bottom style="thin">
        <color rgb="FF868F31"/>
      </bottom>
      <diagonal/>
    </border>
    <border>
      <left/>
      <right style="thin">
        <color rgb="FF555B1F"/>
      </right>
      <top style="thin">
        <color rgb="FF555B1F"/>
      </top>
      <bottom/>
      <diagonal/>
    </border>
    <border>
      <left/>
      <right style="thin">
        <color rgb="FF555B1F"/>
      </right>
      <top/>
      <bottom/>
      <diagonal/>
    </border>
    <border>
      <left/>
      <right/>
      <top/>
      <bottom style="thin">
        <color rgb="FF555B1F"/>
      </bottom>
      <diagonal/>
    </border>
    <border>
      <left/>
      <right style="thin">
        <color rgb="FF555B1F"/>
      </right>
      <top/>
      <bottom style="thin">
        <color rgb="FF555B1F"/>
      </bottom>
      <diagonal/>
    </border>
    <border>
      <left style="thin">
        <color rgb="FFAAB53D"/>
      </left>
      <right/>
      <top style="thin">
        <color rgb="FFAAB53D"/>
      </top>
      <bottom/>
      <diagonal/>
    </border>
    <border>
      <left/>
      <right/>
      <top style="thin">
        <color rgb="FFAAB53D"/>
      </top>
      <bottom/>
      <diagonal/>
    </border>
    <border>
      <left/>
      <right style="thin">
        <color rgb="FFAAB53D"/>
      </right>
      <top style="thin">
        <color rgb="FFAAB53D"/>
      </top>
      <bottom/>
      <diagonal/>
    </border>
    <border>
      <left style="thin">
        <color rgb="FFAAB53D"/>
      </left>
      <right/>
      <top/>
      <bottom/>
      <diagonal/>
    </border>
    <border>
      <left/>
      <right style="thin">
        <color rgb="FFAAB53D"/>
      </right>
      <top/>
      <bottom/>
      <diagonal/>
    </border>
    <border>
      <left style="thin">
        <color rgb="FFAAB53D"/>
      </left>
      <right/>
      <top/>
      <bottom style="thin">
        <color rgb="FFAAB53D"/>
      </bottom>
      <diagonal/>
    </border>
    <border>
      <left/>
      <right/>
      <top/>
      <bottom style="thin">
        <color rgb="FFAAB53D"/>
      </bottom>
      <diagonal/>
    </border>
    <border>
      <left/>
      <right style="thin">
        <color rgb="FFAAB53D"/>
      </right>
      <top/>
      <bottom style="thin">
        <color rgb="FFAAB53D"/>
      </bottom>
      <diagonal/>
    </border>
    <border>
      <left/>
      <right style="thin">
        <color rgb="FF555B1F"/>
      </right>
      <top/>
      <bottom style="thin">
        <color rgb="FFE9E7C1"/>
      </bottom>
      <diagonal/>
    </border>
    <border>
      <left/>
      <right/>
      <top style="thin">
        <color rgb="FF555B1F"/>
      </top>
      <bottom style="thin">
        <color rgb="FFE9E7C1"/>
      </bottom>
      <diagonal/>
    </border>
    <border>
      <left style="thin">
        <color rgb="FFE9E7C1"/>
      </left>
      <right style="thin">
        <color rgb="FFE9E7C1"/>
      </right>
      <top style="thin">
        <color rgb="FFE9E7C1"/>
      </top>
      <bottom style="thin">
        <color rgb="FFE9E7C1"/>
      </bottom>
      <diagonal/>
    </border>
    <border>
      <left style="thin">
        <color rgb="FFACAD6F"/>
      </left>
      <right style="thin">
        <color rgb="FFACAD6F"/>
      </right>
      <top/>
      <bottom/>
      <diagonal/>
    </border>
    <border>
      <left style="thin">
        <color rgb="FFC5C27D"/>
      </left>
      <right style="thin">
        <color rgb="FFC5C27D"/>
      </right>
      <top style="thin">
        <color rgb="FFC5C27D"/>
      </top>
      <bottom style="thin">
        <color rgb="FFC5C27D"/>
      </bottom>
      <diagonal/>
    </border>
    <border>
      <left style="thin">
        <color rgb="FFC5C27D"/>
      </left>
      <right style="thin">
        <color rgb="FFC5C27D"/>
      </right>
      <top style="thin">
        <color rgb="FF868F31"/>
      </top>
      <bottom style="thin">
        <color rgb="FF868F31"/>
      </bottom>
      <diagonal/>
    </border>
    <border>
      <left style="thin">
        <color rgb="FF555B1F"/>
      </left>
      <right/>
      <top/>
      <bottom style="thin">
        <color rgb="FF555B1F"/>
      </bottom>
      <diagonal/>
    </border>
    <border>
      <left style="thin">
        <color rgb="FFC5C27D"/>
      </left>
      <right style="thin">
        <color rgb="FF868F31"/>
      </right>
      <top style="thin">
        <color rgb="FFC5C27D"/>
      </top>
      <bottom style="thin">
        <color rgb="FF868F31"/>
      </bottom>
      <diagonal/>
    </border>
    <border>
      <left style="thin">
        <color rgb="FFC5C27D"/>
      </left>
      <right/>
      <top style="thin">
        <color rgb="FF868F31"/>
      </top>
      <bottom style="thin">
        <color rgb="FF868F31"/>
      </bottom>
      <diagonal/>
    </border>
    <border>
      <left/>
      <right/>
      <top/>
      <bottom style="thin">
        <color rgb="FF868F31"/>
      </bottom>
      <diagonal/>
    </border>
    <border>
      <left/>
      <right style="thin">
        <color rgb="FFC5C27D"/>
      </right>
      <top style="thin">
        <color rgb="FF868F31"/>
      </top>
      <bottom style="thin">
        <color rgb="FF868F31"/>
      </bottom>
      <diagonal/>
    </border>
    <border>
      <left style="thin">
        <color rgb="FF928B2A"/>
      </left>
      <right style="thin">
        <color rgb="FF928B2A"/>
      </right>
      <top style="thin">
        <color rgb="FF928B2A"/>
      </top>
      <bottom style="thin">
        <color rgb="FF928B2A"/>
      </bottom>
      <diagonal/>
    </border>
  </borders>
  <cellStyleXfs count="2">
    <xf numFmtId="0" fontId="0" fillId="0" borderId="0"/>
    <xf numFmtId="0" fontId="2" fillId="0" borderId="0" applyNumberFormat="0" applyFill="0" applyBorder="0" applyAlignment="0" applyProtection="0"/>
  </cellStyleXfs>
  <cellXfs count="153">
    <xf numFmtId="0" fontId="0" fillId="0" borderId="0" xfId="0"/>
    <xf numFmtId="0" fontId="0" fillId="2" borderId="0" xfId="0" applyFill="1" applyAlignment="1">
      <alignment horizontal="center"/>
    </xf>
    <xf numFmtId="0" fontId="0" fillId="2" borderId="0" xfId="0" applyFill="1"/>
    <xf numFmtId="0" fontId="1" fillId="3" borderId="1" xfId="0" applyFont="1" applyFill="1" applyBorder="1" applyAlignment="1">
      <alignment horizontal="center" wrapText="1"/>
    </xf>
    <xf numFmtId="0" fontId="2" fillId="2" borderId="0" xfId="1" applyFill="1"/>
    <xf numFmtId="0" fontId="3" fillId="2" borderId="0" xfId="0" applyFont="1" applyFill="1" applyAlignment="1">
      <alignment horizontal="left" vertical="center"/>
    </xf>
    <xf numFmtId="0" fontId="4" fillId="5" borderId="2" xfId="0" applyFont="1" applyFill="1" applyBorder="1" applyAlignment="1">
      <alignment horizontal="center" wrapText="1"/>
    </xf>
    <xf numFmtId="0" fontId="4" fillId="5" borderId="2" xfId="0" applyFont="1" applyFill="1" applyBorder="1" applyAlignment="1">
      <alignment horizontal="center" textRotation="180" wrapText="1"/>
    </xf>
    <xf numFmtId="0" fontId="4" fillId="5" borderId="4" xfId="0" applyFont="1" applyFill="1" applyBorder="1" applyAlignment="1">
      <alignment horizontal="center" wrapText="1"/>
    </xf>
    <xf numFmtId="0" fontId="4" fillId="2" borderId="0" xfId="0" applyFont="1" applyFill="1"/>
    <xf numFmtId="0" fontId="0" fillId="6" borderId="0" xfId="0" applyFill="1"/>
    <xf numFmtId="0" fontId="4" fillId="4" borderId="5" xfId="0" applyFont="1" applyFill="1" applyBorder="1" applyAlignment="1">
      <alignment horizontal="center"/>
    </xf>
    <xf numFmtId="0" fontId="0" fillId="7" borderId="0" xfId="0" applyFill="1"/>
    <xf numFmtId="0" fontId="0" fillId="8" borderId="0" xfId="0" applyFill="1"/>
    <xf numFmtId="0" fontId="0" fillId="8" borderId="0" xfId="0" applyFill="1" applyAlignment="1">
      <alignment textRotation="180"/>
    </xf>
    <xf numFmtId="0" fontId="4" fillId="2" borderId="0" xfId="0" applyFont="1" applyFill="1" applyAlignment="1">
      <alignment horizontal="center"/>
    </xf>
    <xf numFmtId="0" fontId="4" fillId="5" borderId="0" xfId="0" applyFont="1" applyFill="1"/>
    <xf numFmtId="0" fontId="4" fillId="9" borderId="0" xfId="0" applyFont="1" applyFill="1"/>
    <xf numFmtId="0" fontId="4" fillId="10" borderId="0" xfId="0" applyFont="1" applyFill="1"/>
    <xf numFmtId="0" fontId="4" fillId="11" borderId="3" xfId="0" applyFont="1" applyFill="1" applyBorder="1" applyAlignment="1">
      <alignment horizontal="center"/>
    </xf>
    <xf numFmtId="0" fontId="4" fillId="11" borderId="6" xfId="0" applyFont="1" applyFill="1" applyBorder="1" applyAlignment="1">
      <alignment horizontal="right"/>
    </xf>
    <xf numFmtId="0" fontId="6" fillId="7" borderId="0" xfId="0" applyFont="1" applyFill="1" applyAlignment="1">
      <alignment horizontal="center"/>
    </xf>
    <xf numFmtId="0" fontId="4" fillId="12" borderId="0" xfId="0" applyFont="1" applyFill="1"/>
    <xf numFmtId="0" fontId="4" fillId="12" borderId="0" xfId="0" applyFont="1" applyFill="1" applyAlignment="1">
      <alignment horizontal="center"/>
    </xf>
    <xf numFmtId="0" fontId="4" fillId="10"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4" fillId="9" borderId="0" xfId="0" applyNumberFormat="1" applyFont="1" applyFill="1"/>
    <xf numFmtId="14" fontId="4" fillId="5" borderId="0" xfId="0" applyNumberFormat="1" applyFont="1" applyFill="1"/>
    <xf numFmtId="0" fontId="4" fillId="0" borderId="0" xfId="0" applyFont="1" applyAlignment="1">
      <alignment horizontal="center"/>
    </xf>
    <xf numFmtId="0" fontId="6" fillId="13" borderId="8" xfId="0" applyFont="1" applyFill="1" applyBorder="1"/>
    <xf numFmtId="0" fontId="6" fillId="13" borderId="10" xfId="0" applyFont="1" applyFill="1" applyBorder="1"/>
    <xf numFmtId="0" fontId="7" fillId="7" borderId="0" xfId="0" applyFont="1" applyFill="1" applyAlignment="1">
      <alignment horizontal="center"/>
    </xf>
    <xf numFmtId="0" fontId="7" fillId="7" borderId="0" xfId="0" applyFont="1" applyFill="1" applyAlignment="1">
      <alignment horizontal="center" wrapText="1"/>
    </xf>
    <xf numFmtId="0" fontId="0" fillId="14" borderId="11" xfId="0" applyFill="1" applyBorder="1" applyAlignment="1">
      <alignment horizontal="center"/>
    </xf>
    <xf numFmtId="14" fontId="4" fillId="12" borderId="0" xfId="0" applyNumberFormat="1" applyFont="1" applyFill="1" applyAlignment="1">
      <alignment horizontal="center"/>
    </xf>
    <xf numFmtId="0" fontId="4" fillId="11" borderId="12" xfId="0" applyFont="1" applyFill="1" applyBorder="1" applyAlignment="1">
      <alignment horizontal="right"/>
    </xf>
    <xf numFmtId="0" fontId="4" fillId="5" borderId="4" xfId="0" applyFont="1" applyFill="1" applyBorder="1" applyAlignment="1">
      <alignment horizontal="center" textRotation="180" wrapText="1"/>
    </xf>
    <xf numFmtId="0" fontId="6" fillId="7" borderId="0" xfId="0" applyFont="1" applyFill="1" applyAlignment="1">
      <alignment horizontal="center" wrapText="1"/>
    </xf>
    <xf numFmtId="0" fontId="9" fillId="6" borderId="0" xfId="0" applyFont="1" applyFill="1" applyAlignment="1">
      <alignment horizontal="right"/>
    </xf>
    <xf numFmtId="0" fontId="0" fillId="15" borderId="15" xfId="0" applyFill="1" applyBorder="1" applyAlignment="1">
      <alignment horizontal="center"/>
    </xf>
    <xf numFmtId="0" fontId="4" fillId="5" borderId="16" xfId="0" applyFont="1" applyFill="1" applyBorder="1" applyAlignment="1">
      <alignment horizontal="center" wrapText="1"/>
    </xf>
    <xf numFmtId="0" fontId="4" fillId="16" borderId="17" xfId="0" applyFont="1" applyFill="1" applyBorder="1" applyAlignment="1">
      <alignment horizontal="center" vertical="center"/>
    </xf>
    <xf numFmtId="0" fontId="6" fillId="13" borderId="9" xfId="0" applyFont="1" applyFill="1" applyBorder="1" applyAlignment="1">
      <alignment horizontal="center"/>
    </xf>
    <xf numFmtId="0" fontId="0" fillId="16" borderId="18" xfId="0" applyFill="1" applyBorder="1"/>
    <xf numFmtId="0" fontId="0" fillId="16" borderId="19" xfId="0" applyFill="1" applyBorder="1" applyAlignment="1">
      <alignment horizontal="center"/>
    </xf>
    <xf numFmtId="0" fontId="0" fillId="16" borderId="20" xfId="0" applyFill="1" applyBorder="1" applyAlignment="1">
      <alignment horizontal="center"/>
    </xf>
    <xf numFmtId="14" fontId="4" fillId="10" borderId="0" xfId="0" applyNumberFormat="1" applyFont="1" applyFill="1" applyAlignment="1">
      <alignment horizontal="center"/>
    </xf>
    <xf numFmtId="0" fontId="0" fillId="17" borderId="0" xfId="0" applyFill="1"/>
    <xf numFmtId="0" fontId="0" fillId="17" borderId="0" xfId="0" applyFill="1" applyAlignment="1">
      <alignment horizontal="center"/>
    </xf>
    <xf numFmtId="0" fontId="0" fillId="8" borderId="0" xfId="0" applyFill="1" applyAlignment="1">
      <alignment horizontal="center"/>
    </xf>
    <xf numFmtId="14" fontId="0" fillId="0" borderId="0" xfId="0" applyNumberFormat="1"/>
    <xf numFmtId="0" fontId="0" fillId="7" borderId="0" xfId="0" applyFill="1" applyAlignment="1">
      <alignment horizontal="center"/>
    </xf>
    <xf numFmtId="0" fontId="10" fillId="2" borderId="0" xfId="0" applyFont="1" applyFill="1" applyAlignment="1">
      <alignment horizontal="center"/>
    </xf>
    <xf numFmtId="0" fontId="0" fillId="20" borderId="11" xfId="0" applyFill="1" applyBorder="1" applyAlignment="1">
      <alignment horizontal="center"/>
    </xf>
    <xf numFmtId="0" fontId="2" fillId="0" borderId="0" xfId="1" applyAlignment="1">
      <alignment horizontal="center"/>
    </xf>
    <xf numFmtId="0" fontId="0" fillId="0" borderId="0" xfId="0" quotePrefix="1" applyAlignment="1">
      <alignment horizontal="center"/>
    </xf>
    <xf numFmtId="0" fontId="0" fillId="0" borderId="0" xfId="0" quotePrefix="1"/>
    <xf numFmtId="0" fontId="0" fillId="6" borderId="21" xfId="0" applyFill="1" applyBorder="1"/>
    <xf numFmtId="0" fontId="2" fillId="5" borderId="22" xfId="1" applyFill="1" applyBorder="1" applyAlignment="1">
      <alignment horizontal="center" vertical="center"/>
    </xf>
    <xf numFmtId="0" fontId="2" fillId="5" borderId="22" xfId="1" applyFill="1" applyBorder="1" applyAlignment="1">
      <alignment vertical="center"/>
    </xf>
    <xf numFmtId="0" fontId="0" fillId="2" borderId="22" xfId="0" applyFill="1" applyBorder="1" applyAlignment="1" applyProtection="1">
      <alignment horizontal="center" vertical="center"/>
      <protection locked="0"/>
    </xf>
    <xf numFmtId="0" fontId="2" fillId="19" borderId="7" xfId="1" applyFill="1" applyBorder="1" applyAlignment="1" applyProtection="1">
      <alignment horizontal="center"/>
      <protection locked="0"/>
    </xf>
    <xf numFmtId="0" fontId="4" fillId="18" borderId="7" xfId="0" applyFont="1" applyFill="1" applyBorder="1" applyAlignment="1" applyProtection="1">
      <alignment horizontal="center"/>
      <protection locked="0"/>
    </xf>
    <xf numFmtId="0" fontId="4" fillId="19" borderId="7" xfId="0" applyFont="1" applyFill="1" applyBorder="1" applyAlignment="1" applyProtection="1">
      <alignment horizontal="center"/>
      <protection locked="0"/>
    </xf>
    <xf numFmtId="0" fontId="0" fillId="2" borderId="0" xfId="0" applyFill="1" applyProtection="1">
      <protection locked="0"/>
    </xf>
    <xf numFmtId="0" fontId="0" fillId="0" borderId="0" xfId="0" applyProtection="1">
      <protection locked="0"/>
    </xf>
    <xf numFmtId="0" fontId="12" fillId="0" borderId="0" xfId="0" applyFont="1"/>
    <xf numFmtId="0" fontId="4" fillId="5" borderId="3" xfId="0" applyFont="1" applyFill="1" applyBorder="1" applyAlignment="1">
      <alignment horizontal="center" wrapText="1"/>
    </xf>
    <xf numFmtId="0" fontId="4" fillId="5" borderId="3" xfId="0" applyFont="1" applyFill="1" applyBorder="1" applyAlignment="1">
      <alignment horizontal="center" textRotation="180" wrapText="1"/>
    </xf>
    <xf numFmtId="0" fontId="11" fillId="11" borderId="23" xfId="0" applyFont="1" applyFill="1" applyBorder="1"/>
    <xf numFmtId="0" fontId="11" fillId="11" borderId="23" xfId="0" applyFont="1" applyFill="1" applyBorder="1" applyAlignment="1">
      <alignment horizontal="center"/>
    </xf>
    <xf numFmtId="0" fontId="13" fillId="6" borderId="0" xfId="0" applyFont="1" applyFill="1" applyAlignment="1">
      <alignment horizontal="center"/>
    </xf>
    <xf numFmtId="0" fontId="4" fillId="5" borderId="24" xfId="0" applyFont="1" applyFill="1" applyBorder="1" applyAlignment="1">
      <alignment horizontal="center" wrapText="1"/>
    </xf>
    <xf numFmtId="0" fontId="0" fillId="12" borderId="25" xfId="0" applyFill="1" applyBorder="1" applyAlignment="1">
      <alignment horizontal="center"/>
    </xf>
    <xf numFmtId="0" fontId="0" fillId="12" borderId="26" xfId="0" applyFill="1" applyBorder="1" applyAlignment="1">
      <alignment horizontal="center"/>
    </xf>
    <xf numFmtId="0" fontId="0" fillId="12" borderId="28" xfId="0" applyFill="1" applyBorder="1" applyAlignment="1">
      <alignment horizontal="center"/>
    </xf>
    <xf numFmtId="0" fontId="0" fillId="12" borderId="0" xfId="0" applyFill="1" applyAlignment="1">
      <alignment horizontal="center"/>
    </xf>
    <xf numFmtId="0" fontId="0" fillId="12" borderId="27" xfId="0" applyFill="1" applyBorder="1" applyAlignment="1">
      <alignment horizontal="center"/>
    </xf>
    <xf numFmtId="0" fontId="0" fillId="21" borderId="30" xfId="0" applyFill="1" applyBorder="1"/>
    <xf numFmtId="0" fontId="0" fillId="21" borderId="0" xfId="0" applyFill="1"/>
    <xf numFmtId="0" fontId="0" fillId="21" borderId="35" xfId="0" applyFill="1" applyBorder="1"/>
    <xf numFmtId="0" fontId="0" fillId="12" borderId="13" xfId="0" applyFill="1" applyBorder="1" applyAlignment="1">
      <alignment horizontal="center" vertical="center"/>
    </xf>
    <xf numFmtId="0" fontId="0" fillId="20" borderId="7" xfId="0" applyFill="1" applyBorder="1"/>
    <xf numFmtId="0" fontId="0" fillId="11" borderId="29" xfId="0" applyFill="1" applyBorder="1" applyAlignment="1">
      <alignment horizontal="center"/>
    </xf>
    <xf numFmtId="0" fontId="0" fillId="11" borderId="32" xfId="0" applyFill="1" applyBorder="1" applyAlignment="1">
      <alignment horizontal="center"/>
    </xf>
    <xf numFmtId="0" fontId="0" fillId="11" borderId="34" xfId="0" applyFill="1" applyBorder="1" applyAlignment="1">
      <alignment horizontal="center"/>
    </xf>
    <xf numFmtId="14" fontId="0" fillId="6" borderId="13" xfId="0" applyNumberFormat="1" applyFill="1" applyBorder="1"/>
    <xf numFmtId="0" fontId="0" fillId="6" borderId="27" xfId="0" applyFill="1" applyBorder="1"/>
    <xf numFmtId="0" fontId="0" fillId="11" borderId="31" xfId="0" applyFill="1" applyBorder="1"/>
    <xf numFmtId="0" fontId="0" fillId="11" borderId="33" xfId="0" applyFill="1" applyBorder="1"/>
    <xf numFmtId="0" fontId="0" fillId="11" borderId="36" xfId="0" applyFill="1" applyBorder="1"/>
    <xf numFmtId="0" fontId="0" fillId="22" borderId="0" xfId="0" applyFill="1"/>
    <xf numFmtId="0" fontId="8" fillId="6" borderId="0" xfId="0" applyFont="1" applyFill="1"/>
    <xf numFmtId="0" fontId="8" fillId="6" borderId="38" xfId="0" applyFont="1" applyFill="1" applyBorder="1"/>
    <xf numFmtId="0" fontId="9" fillId="6" borderId="37" xfId="0" applyFont="1" applyFill="1" applyBorder="1" applyAlignment="1">
      <alignment horizontal="right"/>
    </xf>
    <xf numFmtId="0" fontId="1" fillId="3" borderId="40" xfId="0" applyFont="1" applyFill="1" applyBorder="1" applyAlignment="1">
      <alignment horizontal="center" wrapText="1"/>
    </xf>
    <xf numFmtId="0" fontId="0" fillId="12" borderId="39" xfId="0" applyFill="1" applyBorder="1"/>
    <xf numFmtId="0" fontId="0" fillId="20" borderId="0" xfId="0" applyFill="1"/>
    <xf numFmtId="0" fontId="0" fillId="23" borderId="0" xfId="0" applyFill="1"/>
    <xf numFmtId="0" fontId="0" fillId="23" borderId="0" xfId="0" applyFill="1" applyAlignment="1">
      <alignment horizontal="center"/>
    </xf>
    <xf numFmtId="16" fontId="0" fillId="0" borderId="0" xfId="0" applyNumberFormat="1"/>
    <xf numFmtId="0" fontId="4" fillId="9" borderId="14" xfId="0" applyFont="1" applyFill="1" applyBorder="1" applyAlignment="1" applyProtection="1">
      <alignment horizontal="center"/>
      <protection locked="0"/>
    </xf>
    <xf numFmtId="0" fontId="0" fillId="20" borderId="0" xfId="0" applyFill="1" applyProtection="1">
      <protection locked="0"/>
    </xf>
    <xf numFmtId="19" fontId="4" fillId="10" borderId="0" xfId="0" applyNumberFormat="1" applyFont="1" applyFill="1" applyAlignment="1">
      <alignment horizontal="center"/>
    </xf>
    <xf numFmtId="19" fontId="4" fillId="12" borderId="0" xfId="0" applyNumberFormat="1" applyFont="1" applyFill="1" applyAlignment="1">
      <alignment horizontal="center"/>
    </xf>
    <xf numFmtId="14" fontId="0" fillId="20" borderId="0" xfId="0" applyNumberFormat="1" applyFill="1"/>
    <xf numFmtId="0" fontId="4" fillId="11" borderId="3" xfId="0" applyFont="1" applyFill="1" applyBorder="1" applyAlignment="1" applyProtection="1">
      <alignment horizontal="center"/>
      <protection locked="0"/>
    </xf>
    <xf numFmtId="14" fontId="4" fillId="2" borderId="22" xfId="0" applyNumberFormat="1" applyFont="1" applyFill="1" applyBorder="1" applyAlignment="1" applyProtection="1">
      <alignment horizontal="center" vertical="center"/>
      <protection locked="0"/>
    </xf>
    <xf numFmtId="0" fontId="4" fillId="5" borderId="41" xfId="0" applyFont="1" applyFill="1" applyBorder="1" applyAlignment="1">
      <alignment horizontal="center" wrapText="1"/>
    </xf>
    <xf numFmtId="0" fontId="4" fillId="5" borderId="42" xfId="0" applyFont="1" applyFill="1" applyBorder="1" applyAlignment="1">
      <alignment horizontal="center" textRotation="180" wrapText="1"/>
    </xf>
    <xf numFmtId="0" fontId="4" fillId="5" borderId="42" xfId="0" applyFont="1" applyFill="1" applyBorder="1" applyAlignment="1">
      <alignment horizontal="center" wrapText="1"/>
    </xf>
    <xf numFmtId="0" fontId="4" fillId="16" borderId="43" xfId="0" applyFont="1" applyFill="1" applyBorder="1" applyAlignment="1" applyProtection="1">
      <alignment horizontal="center" vertical="center"/>
      <protection locked="0"/>
    </xf>
    <xf numFmtId="0" fontId="4" fillId="5" borderId="46" xfId="0" applyFont="1" applyFill="1" applyBorder="1" applyAlignment="1">
      <alignment horizontal="center" wrapText="1"/>
    </xf>
    <xf numFmtId="0" fontId="4" fillId="5" borderId="47" xfId="0" applyFont="1" applyFill="1" applyBorder="1" applyAlignment="1">
      <alignment horizontal="center" wrapText="1"/>
    </xf>
    <xf numFmtId="14" fontId="16" fillId="5" borderId="0" xfId="0" applyNumberFormat="1" applyFont="1" applyFill="1" applyAlignment="1">
      <alignment horizontal="center"/>
    </xf>
    <xf numFmtId="14" fontId="16" fillId="9" borderId="0" xfId="0" applyNumberFormat="1" applyFont="1" applyFill="1" applyAlignment="1">
      <alignment horizontal="center"/>
    </xf>
    <xf numFmtId="0" fontId="4" fillId="4" borderId="5" xfId="0" applyFont="1" applyFill="1" applyBorder="1" applyAlignment="1" applyProtection="1">
      <alignment horizontal="center"/>
      <protection locked="0"/>
    </xf>
    <xf numFmtId="0" fontId="17" fillId="12" borderId="0" xfId="0" applyFont="1" applyFill="1"/>
    <xf numFmtId="0" fontId="17" fillId="10" borderId="0" xfId="0" applyFont="1" applyFill="1"/>
    <xf numFmtId="0" fontId="4" fillId="5" borderId="0" xfId="0" applyFont="1" applyFill="1" applyAlignment="1">
      <alignment horizontal="left" vertical="center" wrapText="1"/>
    </xf>
    <xf numFmtId="0" fontId="4" fillId="12" borderId="0" xfId="0" applyFont="1" applyFill="1" applyAlignment="1">
      <alignment vertical="center" wrapText="1"/>
    </xf>
    <xf numFmtId="0" fontId="4" fillId="9" borderId="0" xfId="0" applyFont="1" applyFill="1" applyAlignment="1">
      <alignment horizontal="left" vertical="center" wrapText="1"/>
    </xf>
    <xf numFmtId="0" fontId="4" fillId="10" borderId="0" xfId="0" applyFont="1" applyFill="1" applyAlignment="1">
      <alignment vertical="center" wrapText="1"/>
    </xf>
    <xf numFmtId="0" fontId="4" fillId="5" borderId="0" xfId="0" applyFont="1" applyFill="1" applyAlignment="1">
      <alignment horizontal="center" vertical="center"/>
    </xf>
    <xf numFmtId="0" fontId="4" fillId="9" borderId="0" xfId="0" applyFont="1" applyFill="1" applyAlignment="1">
      <alignment horizontal="center" vertical="center"/>
    </xf>
    <xf numFmtId="0" fontId="4" fillId="12" borderId="0" xfId="0" applyFont="1" applyFill="1" applyAlignment="1">
      <alignment horizontal="center" vertical="center"/>
    </xf>
    <xf numFmtId="0" fontId="4" fillId="10" borderId="0" xfId="0" applyFont="1" applyFill="1" applyAlignment="1">
      <alignment horizontal="center" vertical="center"/>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left" vertical="center"/>
      <protection locked="0"/>
    </xf>
    <xf numFmtId="0" fontId="4" fillId="2" borderId="22" xfId="0" applyFont="1" applyFill="1" applyBorder="1" applyAlignment="1" applyProtection="1">
      <alignment horizontal="left" vertical="center" wrapText="1"/>
      <protection locked="0"/>
    </xf>
    <xf numFmtId="0" fontId="1" fillId="3" borderId="11" xfId="0" applyFont="1" applyFill="1" applyBorder="1" applyAlignment="1">
      <alignment horizontal="center" wrapText="1"/>
    </xf>
    <xf numFmtId="14" fontId="0" fillId="2" borderId="0" xfId="0" applyNumberFormat="1" applyFill="1"/>
    <xf numFmtId="0" fontId="4" fillId="9" borderId="0" xfId="0" applyFont="1" applyFill="1" applyAlignment="1">
      <alignment wrapText="1"/>
    </xf>
    <xf numFmtId="0" fontId="18" fillId="0" borderId="0" xfId="0" applyFont="1"/>
    <xf numFmtId="0" fontId="4" fillId="5" borderId="0" xfId="0" applyFont="1" applyFill="1" applyAlignment="1">
      <alignment wrapText="1"/>
    </xf>
    <xf numFmtId="14" fontId="4" fillId="5" borderId="0" xfId="0" applyNumberFormat="1" applyFont="1" applyFill="1" applyAlignment="1">
      <alignment horizontal="center" vertical="center"/>
    </xf>
    <xf numFmtId="14" fontId="4" fillId="9" borderId="0" xfId="0" applyNumberFormat="1" applyFont="1" applyFill="1" applyAlignment="1">
      <alignment horizontal="center" vertical="center"/>
    </xf>
    <xf numFmtId="14" fontId="4" fillId="5" borderId="0" xfId="0" applyNumberFormat="1" applyFont="1" applyFill="1" applyAlignment="1">
      <alignment horizontal="center"/>
    </xf>
    <xf numFmtId="14" fontId="4" fillId="9" borderId="0" xfId="0" applyNumberFormat="1" applyFont="1" applyFill="1" applyAlignment="1">
      <alignment horizontal="center"/>
    </xf>
    <xf numFmtId="0" fontId="10" fillId="0" borderId="0" xfId="0" applyFont="1"/>
    <xf numFmtId="0" fontId="10" fillId="0" borderId="0" xfId="0" applyFont="1" applyAlignment="1">
      <alignment wrapText="1"/>
    </xf>
    <xf numFmtId="14" fontId="10" fillId="0" borderId="0" xfId="0" applyNumberFormat="1" applyFont="1"/>
    <xf numFmtId="0" fontId="0" fillId="24" borderId="0" xfId="0" applyFill="1" applyAlignment="1">
      <alignment horizontal="center"/>
    </xf>
    <xf numFmtId="0" fontId="0" fillId="2" borderId="48" xfId="0" applyFill="1" applyBorder="1"/>
    <xf numFmtId="0" fontId="0" fillId="2" borderId="48" xfId="0" applyFill="1" applyBorder="1" applyAlignment="1">
      <alignment horizontal="center"/>
    </xf>
    <xf numFmtId="164" fontId="5" fillId="2" borderId="0" xfId="0" applyNumberFormat="1" applyFont="1" applyFill="1" applyAlignment="1">
      <alignment horizontal="left" vertical="center"/>
    </xf>
    <xf numFmtId="0" fontId="4" fillId="5" borderId="44" xfId="0" applyFont="1" applyFill="1" applyBorder="1" applyAlignment="1">
      <alignment horizontal="center" textRotation="180" wrapText="1"/>
    </xf>
    <xf numFmtId="0" fontId="4" fillId="5" borderId="45" xfId="0" applyFont="1" applyFill="1" applyBorder="1" applyAlignment="1">
      <alignment horizontal="center" textRotation="180" wrapText="1"/>
    </xf>
    <xf numFmtId="0" fontId="4" fillId="5" borderId="5" xfId="0" applyFont="1" applyFill="1" applyBorder="1" applyAlignment="1">
      <alignment horizontal="center" textRotation="180" wrapText="1"/>
    </xf>
    <xf numFmtId="0" fontId="4" fillId="5" borderId="2" xfId="0" applyFont="1" applyFill="1" applyBorder="1" applyAlignment="1">
      <alignment horizontal="center" textRotation="180" wrapText="1"/>
    </xf>
    <xf numFmtId="0" fontId="2" fillId="2" borderId="22" xfId="1" applyFill="1" applyBorder="1" applyAlignment="1">
      <alignment horizontal="center" vertical="center"/>
    </xf>
    <xf numFmtId="0" fontId="0" fillId="8" borderId="0" xfId="0" applyFill="1" applyAlignment="1">
      <alignment horizontal="center" textRotation="180"/>
    </xf>
  </cellXfs>
  <cellStyles count="2">
    <cellStyle name="Hyperlink" xfId="1" builtinId="8"/>
    <cellStyle name="Normal" xfId="0" builtinId="0"/>
  </cellStyles>
  <dxfs count="136">
    <dxf>
      <font>
        <color rgb="FFFEFEFC"/>
      </font>
    </dxf>
    <dxf>
      <font>
        <color rgb="FFF4F3E0"/>
      </font>
    </dxf>
    <dxf>
      <font>
        <color rgb="FFFEFEFC"/>
      </font>
    </dxf>
    <dxf>
      <font>
        <color rgb="FFFEFEFC"/>
      </font>
    </dxf>
    <dxf>
      <font>
        <color rgb="FFFEFEFC"/>
      </font>
    </dxf>
    <dxf>
      <font>
        <color rgb="FFFEFEFC"/>
      </font>
    </dxf>
    <dxf>
      <font>
        <color rgb="FFEEECCE"/>
      </font>
    </dxf>
    <dxf>
      <font>
        <color rgb="FFEEECCE"/>
      </font>
    </dxf>
    <dxf>
      <font>
        <color rgb="FFEEECCE"/>
      </font>
    </dxf>
    <dxf>
      <font>
        <color rgb="FFEEECCE"/>
      </font>
    </dxf>
    <dxf>
      <font>
        <color rgb="FFFEFEFC"/>
      </font>
    </dxf>
    <dxf>
      <font>
        <color rgb="FFEEECCE"/>
      </font>
    </dxf>
    <dxf>
      <font>
        <color rgb="FFFEFEFC"/>
      </font>
    </dxf>
    <dxf>
      <font>
        <color rgb="FFFEFEFC"/>
      </font>
    </dxf>
    <dxf>
      <font>
        <color rgb="FFF4F3E0"/>
      </font>
    </dxf>
    <dxf>
      <font>
        <color rgb="FFFEFEFC"/>
      </font>
    </dxf>
    <dxf>
      <font>
        <color rgb="FFFEFEFC"/>
      </font>
    </dxf>
    <dxf>
      <font>
        <color rgb="FFFEFEFC"/>
      </font>
    </dxf>
    <dxf>
      <font>
        <color rgb="FFEEECCE"/>
      </font>
    </dxf>
    <dxf>
      <font>
        <color rgb="FFEEECCE"/>
      </font>
    </dxf>
    <dxf>
      <font>
        <color rgb="FFEEECCE"/>
      </font>
    </dxf>
    <dxf>
      <font>
        <color rgb="FFEEECCE"/>
      </font>
    </dxf>
    <dxf>
      <font>
        <color rgb="FFEEECCE"/>
      </font>
    </dxf>
    <dxf>
      <font>
        <color rgb="FFEEECCE"/>
      </font>
    </dxf>
    <dxf>
      <font>
        <color rgb="FFEEECCE"/>
      </font>
    </dxf>
    <dxf>
      <font>
        <color rgb="FFEEECCE"/>
      </font>
    </dxf>
    <dxf>
      <font>
        <color rgb="FFEEECCE"/>
      </font>
    </dxf>
    <dxf>
      <font>
        <color rgb="FFD6D4A2"/>
      </font>
    </dxf>
    <dxf>
      <font>
        <color rgb="FFD6D4A2"/>
      </font>
    </dxf>
    <dxf>
      <font>
        <color rgb="FFD6D4A2"/>
      </font>
    </dxf>
    <dxf>
      <font>
        <color rgb="FFEEECCE"/>
      </font>
    </dxf>
    <dxf>
      <font>
        <color rgb="FFEEECCE"/>
      </font>
    </dxf>
    <dxf>
      <font>
        <color rgb="FFEEECCE"/>
      </font>
    </dxf>
    <dxf>
      <font>
        <color rgb="FFD6D4A2"/>
      </font>
    </dxf>
    <dxf>
      <font>
        <color rgb="FFD6D4A2"/>
      </font>
    </dxf>
    <dxf>
      <font>
        <color rgb="FFD6D4A2"/>
      </font>
    </dxf>
    <dxf>
      <font>
        <color rgb="FFFEFEFC"/>
      </font>
    </dxf>
    <dxf>
      <font>
        <color rgb="FFFEFEFC"/>
      </font>
    </dxf>
    <dxf>
      <font>
        <color rgb="FFFEFEFC"/>
      </font>
    </dxf>
    <dxf>
      <font>
        <color rgb="FFF4F3E0"/>
      </font>
    </dxf>
    <dxf>
      <font>
        <color rgb="FFFEFEFC"/>
      </font>
    </dxf>
    <dxf>
      <font>
        <color rgb="FFFEFEFC"/>
      </font>
    </dxf>
    <dxf>
      <font>
        <color rgb="FFFEFEFC"/>
      </font>
    </dxf>
    <dxf>
      <font>
        <color rgb="FFEEECCE"/>
      </font>
    </dxf>
    <dxf>
      <font>
        <color rgb="FFEEECCE"/>
      </font>
    </dxf>
    <dxf>
      <font>
        <color rgb="FFEEECCE"/>
      </font>
    </dxf>
    <dxf>
      <font>
        <color rgb="FFF4F3E0"/>
      </font>
    </dxf>
    <dxf>
      <font>
        <color rgb="FFFEFEFC"/>
      </font>
    </dxf>
    <dxf>
      <font>
        <color rgb="FFFEFEFC"/>
      </font>
    </dxf>
    <dxf>
      <font>
        <color rgb="FFFEFEFC"/>
      </font>
    </dxf>
    <dxf>
      <font>
        <color rgb="FFEEECCE"/>
      </font>
    </dxf>
    <dxf>
      <font>
        <color rgb="FFEEECCE"/>
      </font>
    </dxf>
    <dxf>
      <font>
        <color rgb="FFEEECCE"/>
      </font>
    </dxf>
    <dxf>
      <font>
        <color rgb="FFEEECCE"/>
      </font>
    </dxf>
    <dxf>
      <font>
        <color rgb="FFEEECCE"/>
      </font>
    </dxf>
    <dxf>
      <font>
        <color rgb="FFEEECCE"/>
      </font>
    </dxf>
    <dxf>
      <font>
        <color rgb="FFEEECCE"/>
      </font>
    </dxf>
    <dxf>
      <font>
        <color rgb="FFD6D4A2"/>
      </font>
    </dxf>
    <dxf>
      <font>
        <color rgb="FFD6D4A2"/>
      </font>
    </dxf>
    <dxf>
      <font>
        <color rgb="FFD6D4A2"/>
      </font>
    </dxf>
    <dxf>
      <font>
        <color rgb="FFEEECCE"/>
      </font>
    </dxf>
    <dxf>
      <font>
        <color rgb="FFEEECCE"/>
      </font>
    </dxf>
    <dxf>
      <font>
        <color rgb="FFD6D4A2"/>
      </font>
    </dxf>
    <dxf>
      <font>
        <color rgb="FFD6D4A2"/>
      </font>
    </dxf>
    <dxf>
      <font>
        <color rgb="FFD6D4A2"/>
      </font>
    </dxf>
    <dxf>
      <font>
        <color rgb="FFFEFEFC"/>
      </font>
    </dxf>
    <dxf>
      <font>
        <color rgb="FFFEFEFC"/>
      </font>
    </dxf>
    <dxf>
      <font>
        <color rgb="FFFEFEFC"/>
      </font>
    </dxf>
    <dxf>
      <font>
        <color rgb="FFFEFEFC"/>
      </font>
    </dxf>
    <dxf>
      <font>
        <color rgb="FFEEECCE"/>
      </font>
    </dxf>
    <dxf>
      <font>
        <color rgb="FFFEFEFC"/>
      </font>
    </dxf>
    <dxf>
      <font>
        <color rgb="FFFEFEFC"/>
      </font>
    </dxf>
    <dxf>
      <font>
        <color rgb="FFEEECCE"/>
      </font>
    </dxf>
    <dxf>
      <font>
        <color rgb="FFEEECCE"/>
      </font>
    </dxf>
    <dxf>
      <font>
        <color rgb="FFEEECCE"/>
      </font>
    </dxf>
    <dxf>
      <font>
        <color rgb="FFFEFEFC"/>
      </font>
    </dxf>
    <dxf>
      <font>
        <color rgb="FFEEECCE"/>
      </font>
    </dxf>
    <dxf>
      <font>
        <color rgb="FFFEFEFC"/>
      </font>
    </dxf>
    <dxf>
      <font>
        <color rgb="FFFEFEFC"/>
      </font>
    </dxf>
    <dxf>
      <font>
        <color rgb="FFEEECCE"/>
      </font>
    </dxf>
    <dxf>
      <font>
        <color rgb="FFEEECCE"/>
      </font>
    </dxf>
    <dxf>
      <font>
        <color rgb="FFEEECCE"/>
      </font>
    </dxf>
    <dxf>
      <font>
        <color rgb="FFEEECCE"/>
      </font>
    </dxf>
    <dxf>
      <font>
        <color rgb="FFEEECCE"/>
      </font>
    </dxf>
    <dxf>
      <font>
        <color rgb="FFEEECCE"/>
      </font>
    </dxf>
    <dxf>
      <font>
        <color rgb="FFEEECCE"/>
      </font>
    </dxf>
    <dxf>
      <font>
        <color rgb="FFD6D4A2"/>
      </font>
    </dxf>
    <dxf>
      <font>
        <color rgb="FFD6D4A2"/>
      </font>
    </dxf>
    <dxf>
      <font>
        <color rgb="FFD6D4A2"/>
      </font>
    </dxf>
    <dxf>
      <font>
        <color rgb="FFEEECCE"/>
      </font>
    </dxf>
    <dxf>
      <font>
        <color rgb="FFEEECCE"/>
      </font>
    </dxf>
    <dxf>
      <font>
        <color rgb="FFD6D4A2"/>
      </font>
    </dxf>
    <dxf>
      <font>
        <color rgb="FFD6D4A2"/>
      </font>
    </dxf>
    <dxf>
      <font>
        <color rgb="FFD6D4A2"/>
      </font>
    </dxf>
    <dxf>
      <font>
        <color rgb="FFFEFEFC"/>
      </font>
    </dxf>
    <dxf>
      <font>
        <color rgb="FFFEFEFC"/>
      </font>
    </dxf>
    <dxf>
      <font>
        <color rgb="FFEEECCE"/>
      </font>
    </dxf>
    <dxf>
      <font>
        <color rgb="FFFEFEFC"/>
      </font>
    </dxf>
    <dxf>
      <font>
        <color rgb="FFFEFEFC"/>
      </font>
    </dxf>
    <dxf>
      <font>
        <color rgb="FFFEFEFC"/>
      </font>
    </dxf>
    <dxf>
      <font>
        <color rgb="FFFEFEFC"/>
      </font>
    </dxf>
    <dxf>
      <font>
        <color rgb="FFEEECCE"/>
      </font>
    </dxf>
    <dxf>
      <font>
        <color rgb="FFEEECCE"/>
      </font>
    </dxf>
    <dxf>
      <font>
        <color rgb="FFEEECCE"/>
      </font>
    </dxf>
    <dxf>
      <font>
        <color rgb="FFEEECCE"/>
      </font>
    </dxf>
    <dxf>
      <font>
        <color rgb="FFFEFEFC"/>
      </font>
    </dxf>
    <dxf>
      <font>
        <color rgb="FFFEFEFC"/>
      </font>
    </dxf>
    <dxf>
      <font>
        <color rgb="FFFEFEFC"/>
      </font>
    </dxf>
    <dxf>
      <font>
        <color rgb="FFEEECCE"/>
      </font>
    </dxf>
    <dxf>
      <font>
        <color rgb="FFEEECCE"/>
      </font>
    </dxf>
    <dxf>
      <font>
        <color rgb="FFEEECCE"/>
      </font>
    </dxf>
    <dxf>
      <font>
        <color rgb="FFD6D4A2"/>
      </font>
    </dxf>
    <dxf>
      <font>
        <color rgb="FFEEECCE"/>
      </font>
    </dxf>
    <dxf>
      <font>
        <color rgb="FFD6D4A2"/>
      </font>
    </dxf>
    <dxf>
      <font>
        <color rgb="FFD6D4A2"/>
      </font>
    </dxf>
    <dxf>
      <font>
        <color rgb="FFD6D4A2"/>
      </font>
    </dxf>
    <dxf>
      <font>
        <color rgb="FFEEECCE"/>
      </font>
    </dxf>
    <dxf>
      <font>
        <color rgb="FFEEECCE"/>
      </font>
    </dxf>
    <dxf>
      <font>
        <color rgb="FFD6D4A2"/>
      </font>
    </dxf>
    <dxf>
      <font>
        <color rgb="FFEEECCE"/>
      </font>
    </dxf>
    <dxf>
      <font>
        <color rgb="FFFEFEFC"/>
      </font>
    </dxf>
    <dxf>
      <font>
        <color rgb="FFEEECCE"/>
      </font>
    </dxf>
    <dxf>
      <font>
        <color rgb="FFEEECCE"/>
      </font>
    </dxf>
    <dxf>
      <font>
        <color rgb="FFFEFEFC"/>
      </font>
    </dxf>
    <dxf>
      <font>
        <color rgb="FFEEECCE"/>
      </font>
    </dxf>
    <dxf>
      <font>
        <color rgb="FFEEECCE"/>
      </font>
    </dxf>
    <dxf>
      <font>
        <color rgb="FFEEECCE"/>
      </font>
    </dxf>
    <dxf>
      <font>
        <color rgb="FFEEECCE"/>
      </font>
    </dxf>
    <dxf>
      <font>
        <color rgb="FFEEECCE"/>
      </font>
    </dxf>
    <dxf>
      <font>
        <color rgb="FFEEECCE"/>
      </font>
    </dxf>
    <dxf>
      <font>
        <color rgb="FFFEFEFC"/>
      </font>
    </dxf>
    <dxf>
      <font>
        <color rgb="FFFEFEFC"/>
      </font>
    </dxf>
    <dxf>
      <font>
        <color rgb="FFFEFEFC"/>
      </font>
    </dxf>
    <dxf>
      <font>
        <color rgb="FFEEECCE"/>
      </font>
    </dxf>
    <dxf>
      <font>
        <color rgb="FFEEECCE"/>
      </font>
    </dxf>
    <dxf>
      <font>
        <color rgb="FFEEECCE"/>
      </font>
    </dxf>
  </dxfs>
  <tableStyles count="0" defaultTableStyle="TableStyleMedium2" defaultPivotStyle="PivotStyleLight16"/>
  <colors>
    <mruColors>
      <color rgb="FF555B1F"/>
      <color rgb="FF716B21"/>
      <color rgb="FFF4F3E0"/>
      <color rgb="FF727A2A"/>
      <color rgb="FF928B2A"/>
      <color rgb="FFE2E7B7"/>
      <color rgb="FFC5C27D"/>
      <color rgb="FFE1DFBD"/>
      <color rgb="FFD6D4A2"/>
      <color rgb="FFE9E7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Radio" firstButton="1" fmlaLink="$AX$8"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ailto:fundraising@projectaqadu.com" TargetMode="External"/></Relationships>
</file>

<file path=xl/drawings/_rels/drawing3.xml.rels><?xml version="1.0" encoding="UTF-8" standalone="yes"?>
<Relationships xmlns="http://schemas.openxmlformats.org/package/2006/relationships"><Relationship Id="rId8" Type="http://schemas.openxmlformats.org/officeDocument/2006/relationships/customXml" Target="../ink/ink4.xml"/><Relationship Id="rId13" Type="http://schemas.openxmlformats.org/officeDocument/2006/relationships/image" Target="../media/image10.png"/><Relationship Id="rId18"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customXml" Target="../ink/ink6.xml"/><Relationship Id="rId17" Type="http://schemas.openxmlformats.org/officeDocument/2006/relationships/customXml" Target="../ink/ink8.xml"/><Relationship Id="rId2" Type="http://schemas.openxmlformats.org/officeDocument/2006/relationships/customXml" Target="../ink/ink1.xml"/><Relationship Id="rId16" Type="http://schemas.openxmlformats.org/officeDocument/2006/relationships/image" Target="../media/image12.png"/><Relationship Id="rId1" Type="http://schemas.openxmlformats.org/officeDocument/2006/relationships/image" Target="../media/image4.png"/><Relationship Id="rId6" Type="http://schemas.openxmlformats.org/officeDocument/2006/relationships/customXml" Target="../ink/ink3.xml"/><Relationship Id="rId11" Type="http://schemas.openxmlformats.org/officeDocument/2006/relationships/image" Target="../media/image9.png"/><Relationship Id="rId5" Type="http://schemas.openxmlformats.org/officeDocument/2006/relationships/image" Target="../media/image6.png"/><Relationship Id="rId15" Type="http://schemas.openxmlformats.org/officeDocument/2006/relationships/customXml" Target="../ink/ink7.xml"/><Relationship Id="rId10" Type="http://schemas.openxmlformats.org/officeDocument/2006/relationships/customXml" Target="../ink/ink5.xml"/><Relationship Id="rId4" Type="http://schemas.openxmlformats.org/officeDocument/2006/relationships/customXml" Target="../ink/ink2.xml"/><Relationship Id="rId9" Type="http://schemas.openxmlformats.org/officeDocument/2006/relationships/image" Target="../media/image8.png"/><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34</xdr:col>
      <xdr:colOff>520010</xdr:colOff>
      <xdr:row>0</xdr:row>
      <xdr:rowOff>0</xdr:rowOff>
    </xdr:from>
    <xdr:to>
      <xdr:col>36</xdr:col>
      <xdr:colOff>457312</xdr:colOff>
      <xdr:row>0</xdr:row>
      <xdr:rowOff>219075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25485035" y="0"/>
          <a:ext cx="689777" cy="219075"/>
        </a:xfrm>
        <a:prstGeom prst="rect">
          <a:avLst/>
        </a:prstGeom>
      </xdr:spPr>
    </xdr:pic>
    <xdr:clientData/>
  </xdr:twoCellAnchor>
  <xdr:twoCellAnchor>
    <xdr:from>
      <xdr:col>29</xdr:col>
      <xdr:colOff>555763</xdr:colOff>
      <xdr:row>10</xdr:row>
      <xdr:rowOff>2462</xdr:rowOff>
    </xdr:from>
    <xdr:to>
      <xdr:col>31</xdr:col>
      <xdr:colOff>298588</xdr:colOff>
      <xdr:row>19</xdr:row>
      <xdr:rowOff>88256</xdr:rowOff>
    </xdr:to>
    <xdr:sp macro="" textlink="">
      <xdr:nvSpPr>
        <xdr:cNvPr id="3" name="TextBox 2">
          <a:extLst>
            <a:ext uri="{FF2B5EF4-FFF2-40B4-BE49-F238E27FC236}">
              <a16:creationId xmlns:a16="http://schemas.microsoft.com/office/drawing/2014/main" id="{E9D7C768-C914-CFCD-78C7-7C8A707B2266}"/>
            </a:ext>
          </a:extLst>
        </xdr:cNvPr>
        <xdr:cNvSpPr txBox="1"/>
      </xdr:nvSpPr>
      <xdr:spPr>
        <a:xfrm rot="775014">
          <a:off x="3375163" y="2555162"/>
          <a:ext cx="4572000" cy="1800294"/>
        </a:xfrm>
        <a:prstGeom prst="rect">
          <a:avLst/>
        </a:prstGeom>
        <a:solidFill>
          <a:srgbClr val="F4F3E0"/>
        </a:solidFill>
        <a:ln w="38100" cmpd="sng">
          <a:solidFill>
            <a:srgbClr val="555B1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rgbClr val="716B21"/>
              </a:solidFill>
            </a:rPr>
            <a:t>Customer</a:t>
          </a:r>
          <a:r>
            <a:rPr lang="en-US" sz="1300" baseline="0">
              <a:solidFill>
                <a:srgbClr val="716B21"/>
              </a:solidFill>
            </a:rPr>
            <a:t> to-do / follow up list was around 100 items a week.  Most items closed out relatively quickly.  Customer mostly waiting to hear back from a customer but included some CRM management for seasonal items.  Created a macro enabled action item list that added records with one click, deleted with one click, and could delay items with one click plus, list was automatically sorted by reminder date. </a:t>
          </a:r>
          <a:endParaRPr lang="en-US" sz="1300">
            <a:solidFill>
              <a:srgbClr val="716B2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590550</xdr:colOff>
      <xdr:row>0</xdr:row>
      <xdr:rowOff>82687</xdr:rowOff>
    </xdr:from>
    <xdr:to>
      <xdr:col>37</xdr:col>
      <xdr:colOff>555258</xdr:colOff>
      <xdr:row>3</xdr:row>
      <xdr:rowOff>299986</xdr:rowOff>
    </xdr:to>
    <xdr:sp macro="" textlink="">
      <xdr:nvSpPr>
        <xdr:cNvPr id="6" name="Oval 5">
          <a:extLst>
            <a:ext uri="{FF2B5EF4-FFF2-40B4-BE49-F238E27FC236}">
              <a16:creationId xmlns:a16="http://schemas.microsoft.com/office/drawing/2014/main" id="{00000000-0008-0000-0100-000006000000}"/>
            </a:ext>
          </a:extLst>
        </xdr:cNvPr>
        <xdr:cNvSpPr/>
      </xdr:nvSpPr>
      <xdr:spPr>
        <a:xfrm rot="19076097">
          <a:off x="9953625" y="82687"/>
          <a:ext cx="612408" cy="950724"/>
        </a:xfrm>
        <a:prstGeom prst="ellipse">
          <a:avLst/>
        </a:prstGeom>
        <a:solidFill>
          <a:schemeClr val="bg1">
            <a:lumMod val="85000"/>
            <a:alpha val="33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238125</xdr:colOff>
      <xdr:row>0</xdr:row>
      <xdr:rowOff>82687</xdr:rowOff>
    </xdr:from>
    <xdr:to>
      <xdr:col>35</xdr:col>
      <xdr:colOff>850533</xdr:colOff>
      <xdr:row>3</xdr:row>
      <xdr:rowOff>299986</xdr:rowOff>
    </xdr:to>
    <xdr:sp macro="" textlink="">
      <xdr:nvSpPr>
        <xdr:cNvPr id="5" name="Oval 4">
          <a:extLst>
            <a:ext uri="{FF2B5EF4-FFF2-40B4-BE49-F238E27FC236}">
              <a16:creationId xmlns:a16="http://schemas.microsoft.com/office/drawing/2014/main" id="{00000000-0008-0000-0100-000005000000}"/>
            </a:ext>
          </a:extLst>
        </xdr:cNvPr>
        <xdr:cNvSpPr/>
      </xdr:nvSpPr>
      <xdr:spPr>
        <a:xfrm rot="19076097">
          <a:off x="8734425" y="82687"/>
          <a:ext cx="612408" cy="950724"/>
        </a:xfrm>
        <a:prstGeom prst="ellipse">
          <a:avLst/>
        </a:prstGeom>
        <a:solidFill>
          <a:schemeClr val="bg1">
            <a:lumMod val="85000"/>
            <a:alpha val="33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857250</xdr:colOff>
      <xdr:row>0</xdr:row>
      <xdr:rowOff>82687</xdr:rowOff>
    </xdr:from>
    <xdr:to>
      <xdr:col>34</xdr:col>
      <xdr:colOff>602883</xdr:colOff>
      <xdr:row>3</xdr:row>
      <xdr:rowOff>299986</xdr:rowOff>
    </xdr:to>
    <xdr:sp macro="" textlink="">
      <xdr:nvSpPr>
        <xdr:cNvPr id="4" name="Oval 3">
          <a:extLst>
            <a:ext uri="{FF2B5EF4-FFF2-40B4-BE49-F238E27FC236}">
              <a16:creationId xmlns:a16="http://schemas.microsoft.com/office/drawing/2014/main" id="{00000000-0008-0000-0100-000004000000}"/>
            </a:ext>
          </a:extLst>
        </xdr:cNvPr>
        <xdr:cNvSpPr/>
      </xdr:nvSpPr>
      <xdr:spPr>
        <a:xfrm rot="19076097">
          <a:off x="7620000" y="82687"/>
          <a:ext cx="612408" cy="950724"/>
        </a:xfrm>
        <a:prstGeom prst="ellipse">
          <a:avLst/>
        </a:prstGeom>
        <a:solidFill>
          <a:schemeClr val="bg1">
            <a:lumMod val="85000"/>
            <a:alpha val="33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234951</xdr:colOff>
      <xdr:row>0</xdr:row>
      <xdr:rowOff>0</xdr:rowOff>
    </xdr:from>
    <xdr:to>
      <xdr:col>33</xdr:col>
      <xdr:colOff>201642</xdr:colOff>
      <xdr:row>3</xdr:row>
      <xdr:rowOff>401512</xdr:rowOff>
    </xdr:to>
    <xdr:sp macro="" textlink="">
      <xdr:nvSpPr>
        <xdr:cNvPr id="3" name="Oval 2">
          <a:extLst>
            <a:ext uri="{FF2B5EF4-FFF2-40B4-BE49-F238E27FC236}">
              <a16:creationId xmlns:a16="http://schemas.microsoft.com/office/drawing/2014/main" id="{00000000-0008-0000-0100-000003000000}"/>
            </a:ext>
          </a:extLst>
        </xdr:cNvPr>
        <xdr:cNvSpPr/>
      </xdr:nvSpPr>
      <xdr:spPr>
        <a:xfrm rot="19076097">
          <a:off x="6130926" y="0"/>
          <a:ext cx="833466" cy="1134937"/>
        </a:xfrm>
        <a:prstGeom prst="ellipse">
          <a:avLst/>
        </a:prstGeom>
        <a:solidFill>
          <a:schemeClr val="bg1">
            <a:lumMod val="85000"/>
            <a:alpha val="33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89413</xdr:colOff>
      <xdr:row>0</xdr:row>
      <xdr:rowOff>26450</xdr:rowOff>
    </xdr:from>
    <xdr:to>
      <xdr:col>31</xdr:col>
      <xdr:colOff>701821</xdr:colOff>
      <xdr:row>3</xdr:row>
      <xdr:rowOff>243749</xdr:rowOff>
    </xdr:to>
    <xdr:sp macro="" textlink="">
      <xdr:nvSpPr>
        <xdr:cNvPr id="2" name="Oval 1">
          <a:extLst>
            <a:ext uri="{FF2B5EF4-FFF2-40B4-BE49-F238E27FC236}">
              <a16:creationId xmlns:a16="http://schemas.microsoft.com/office/drawing/2014/main" id="{00000000-0008-0000-0100-000002000000}"/>
            </a:ext>
          </a:extLst>
        </xdr:cNvPr>
        <xdr:cNvSpPr/>
      </xdr:nvSpPr>
      <xdr:spPr>
        <a:xfrm rot="19076097">
          <a:off x="5118613" y="26450"/>
          <a:ext cx="612408" cy="950724"/>
        </a:xfrm>
        <a:prstGeom prst="ellipse">
          <a:avLst/>
        </a:prstGeom>
        <a:solidFill>
          <a:schemeClr val="bg1">
            <a:lumMod val="85000"/>
            <a:alpha val="33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xdr:from>
          <xdr:col>29</xdr:col>
          <xdr:colOff>238125</xdr:colOff>
          <xdr:row>0</xdr:row>
          <xdr:rowOff>76200</xdr:rowOff>
        </xdr:from>
        <xdr:to>
          <xdr:col>30</xdr:col>
          <xdr:colOff>638175</xdr:colOff>
          <xdr:row>1</xdr:row>
          <xdr:rowOff>95250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Records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xdr:colOff>
          <xdr:row>0</xdr:row>
          <xdr:rowOff>133350</xdr:rowOff>
        </xdr:from>
        <xdr:to>
          <xdr:col>31</xdr:col>
          <xdr:colOff>819150</xdr:colOff>
          <xdr:row>2</xdr:row>
          <xdr:rowOff>47625</xdr:rowOff>
        </xdr:to>
        <xdr:sp macro="" textlink="">
          <xdr:nvSpPr>
            <xdr:cNvPr id="4123" name="Button 27" hidden="1">
              <a:extLst>
                <a:ext uri="{63B3BB69-23CF-44E3-9099-C40C66FF867C}">
                  <a14:compatExt spid="_x0000_s4123"/>
                </a:ext>
                <a:ext uri="{FF2B5EF4-FFF2-40B4-BE49-F238E27FC236}">
                  <a16:creationId xmlns:a16="http://schemas.microsoft.com/office/drawing/2014/main" id="{00000000-0008-0000-0100-00001B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Closed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57150</xdr:colOff>
          <xdr:row>0</xdr:row>
          <xdr:rowOff>57150</xdr:rowOff>
        </xdr:from>
        <xdr:to>
          <xdr:col>33</xdr:col>
          <xdr:colOff>485775</xdr:colOff>
          <xdr:row>2</xdr:row>
          <xdr:rowOff>66675</xdr:rowOff>
        </xdr:to>
        <xdr:sp macro="" textlink="">
          <xdr:nvSpPr>
            <xdr:cNvPr id="4124" name="Button 28"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Items older than 30 days Due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609600</xdr:colOff>
          <xdr:row>0</xdr:row>
          <xdr:rowOff>66675</xdr:rowOff>
        </xdr:from>
        <xdr:to>
          <xdr:col>35</xdr:col>
          <xdr:colOff>47625</xdr:colOff>
          <xdr:row>2</xdr:row>
          <xdr:rowOff>57150</xdr:rowOff>
        </xdr:to>
        <xdr:sp macro="" textlink="">
          <xdr:nvSpPr>
            <xdr:cNvPr id="4125" name="Button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Blue Cross Older than Nov.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35</xdr:col>
          <xdr:colOff>104775</xdr:colOff>
          <xdr:row>0</xdr:row>
          <xdr:rowOff>95250</xdr:rowOff>
        </xdr:from>
        <xdr:to>
          <xdr:col>36</xdr:col>
          <xdr:colOff>304800</xdr:colOff>
          <xdr:row>2</xdr:row>
          <xdr:rowOff>47625</xdr:rowOff>
        </xdr:to>
        <xdr:sp macro="" textlink="">
          <xdr:nvSpPr>
            <xdr:cNvPr id="4126" name="Button 30"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House older than 1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xdr:col>
          <xdr:colOff>390525</xdr:colOff>
          <xdr:row>0</xdr:row>
          <xdr:rowOff>95250</xdr:rowOff>
        </xdr:from>
        <xdr:to>
          <xdr:col>37</xdr:col>
          <xdr:colOff>771525</xdr:colOff>
          <xdr:row>2</xdr:row>
          <xdr:rowOff>38100</xdr:rowOff>
        </xdr:to>
        <xdr:sp macro="" textlink="">
          <xdr:nvSpPr>
            <xdr:cNvPr id="4127" name="Button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Archive all Auto Older than 6 Mo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638175</xdr:colOff>
          <xdr:row>2</xdr:row>
          <xdr:rowOff>0</xdr:rowOff>
        </xdr:from>
        <xdr:to>
          <xdr:col>38</xdr:col>
          <xdr:colOff>85725</xdr:colOff>
          <xdr:row>3</xdr:row>
          <xdr:rowOff>19050</xdr:rowOff>
        </xdr:to>
        <xdr:sp macro="" textlink="">
          <xdr:nvSpPr>
            <xdr:cNvPr id="4130" name="Option Button 34" hidden="1">
              <a:extLst>
                <a:ext uri="{63B3BB69-23CF-44E3-9099-C40C66FF867C}">
                  <a14:compatExt spid="_x0000_s4130"/>
                </a:ext>
                <a:ext uri="{FF2B5EF4-FFF2-40B4-BE49-F238E27FC236}">
                  <a16:creationId xmlns:a16="http://schemas.microsoft.com/office/drawing/2014/main" id="{00000000-0008-0000-01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Auto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361950</xdr:colOff>
          <xdr:row>2</xdr:row>
          <xdr:rowOff>9525</xdr:rowOff>
        </xdr:from>
        <xdr:to>
          <xdr:col>36</xdr:col>
          <xdr:colOff>438150</xdr:colOff>
          <xdr:row>3</xdr:row>
          <xdr:rowOff>28575</xdr:rowOff>
        </xdr:to>
        <xdr:sp macro="" textlink="">
          <xdr:nvSpPr>
            <xdr:cNvPr id="4131" name="Option Button 35" hidden="1">
              <a:extLst>
                <a:ext uri="{63B3BB69-23CF-44E3-9099-C40C66FF867C}">
                  <a14:compatExt spid="_x0000_s4131"/>
                </a:ext>
                <a:ext uri="{FF2B5EF4-FFF2-40B4-BE49-F238E27FC236}">
                  <a16:creationId xmlns:a16="http://schemas.microsoft.com/office/drawing/2014/main" id="{00000000-0008-0000-01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House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790575</xdr:colOff>
          <xdr:row>2</xdr:row>
          <xdr:rowOff>19050</xdr:rowOff>
        </xdr:from>
        <xdr:to>
          <xdr:col>35</xdr:col>
          <xdr:colOff>0</xdr:colOff>
          <xdr:row>3</xdr:row>
          <xdr:rowOff>38100</xdr:rowOff>
        </xdr:to>
        <xdr:sp macro="" textlink="">
          <xdr:nvSpPr>
            <xdr:cNvPr id="4132" name="Option Button 36" hidden="1">
              <a:extLst>
                <a:ext uri="{63B3BB69-23CF-44E3-9099-C40C66FF867C}">
                  <a14:compatExt spid="_x0000_s4132"/>
                </a:ext>
                <a:ext uri="{FF2B5EF4-FFF2-40B4-BE49-F238E27FC236}">
                  <a16:creationId xmlns:a16="http://schemas.microsoft.com/office/drawing/2014/main" id="{00000000-0008-0000-01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Blue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xdr:row>
          <xdr:rowOff>28575</xdr:rowOff>
        </xdr:from>
        <xdr:to>
          <xdr:col>33</xdr:col>
          <xdr:colOff>400050</xdr:colOff>
          <xdr:row>3</xdr:row>
          <xdr:rowOff>47625</xdr:rowOff>
        </xdr:to>
        <xdr:sp macro="" textlink="">
          <xdr:nvSpPr>
            <xdr:cNvPr id="4133" name="Option Button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Items &gt; 30 Days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2</xdr:row>
          <xdr:rowOff>28575</xdr:rowOff>
        </xdr:from>
        <xdr:to>
          <xdr:col>32</xdr:col>
          <xdr:colOff>95250</xdr:colOff>
          <xdr:row>3</xdr:row>
          <xdr:rowOff>47625</xdr:rowOff>
        </xdr:to>
        <xdr:sp macro="" textlink="">
          <xdr:nvSpPr>
            <xdr:cNvPr id="4134" name="Option Button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Closed Items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476250</xdr:colOff>
          <xdr:row>1</xdr:row>
          <xdr:rowOff>85725</xdr:rowOff>
        </xdr:from>
        <xdr:to>
          <xdr:col>30</xdr:col>
          <xdr:colOff>752475</xdr:colOff>
          <xdr:row>2</xdr:row>
          <xdr:rowOff>0</xdr:rowOff>
        </xdr:to>
        <xdr:sp macro="" textlink="">
          <xdr:nvSpPr>
            <xdr:cNvPr id="4140" name="Option Button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Items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343957</xdr:colOff>
      <xdr:row>3</xdr:row>
      <xdr:rowOff>19049</xdr:rowOff>
    </xdr:from>
    <xdr:to>
      <xdr:col>15</xdr:col>
      <xdr:colOff>426338</xdr:colOff>
      <xdr:row>30</xdr:row>
      <xdr:rowOff>65388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43957" y="590549"/>
          <a:ext cx="9226381" cy="5189839"/>
        </a:xfrm>
        <a:prstGeom prst="rect">
          <a:avLst/>
        </a:prstGeom>
      </xdr:spPr>
    </xdr:pic>
    <xdr:clientData/>
  </xdr:twoCellAnchor>
  <xdr:twoCellAnchor editAs="oneCell">
    <xdr:from>
      <xdr:col>1</xdr:col>
      <xdr:colOff>246435</xdr:colOff>
      <xdr:row>5</xdr:row>
      <xdr:rowOff>171030</xdr:rowOff>
    </xdr:from>
    <xdr:to>
      <xdr:col>2</xdr:col>
      <xdr:colOff>209595</xdr:colOff>
      <xdr:row>5</xdr:row>
      <xdr:rowOff>171390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00000000-0008-0000-0400-000003000000}"/>
                </a:ext>
              </a:extLst>
            </xdr14:cNvPr>
            <xdr14:cNvContentPartPr/>
          </xdr14:nvContentPartPr>
          <xdr14:nvPr macro=""/>
          <xdr14:xfrm>
            <a:off x="856035" y="1123530"/>
            <a:ext cx="572760" cy="360"/>
          </xdr14:xfrm>
        </xdr:contentPart>
      </mc:Choice>
      <mc:Fallback xmlns="">
        <xdr:pic>
          <xdr:nvPicPr>
            <xdr:cNvPr id="3" name="Ink 2">
              <a:extLst>
                <a:ext uri="{FF2B5EF4-FFF2-40B4-BE49-F238E27FC236}">
                  <a16:creationId xmlns:a16="http://schemas.microsoft.com/office/drawing/2014/main" id="{A0E4F853-0037-0849-1C15-67743AD1497E}"/>
                </a:ext>
              </a:extLst>
            </xdr:cNvPr>
            <xdr:cNvPicPr/>
          </xdr:nvPicPr>
          <xdr:blipFill>
            <a:blip xmlns:r="http://schemas.openxmlformats.org/officeDocument/2006/relationships" r:embed="rId3"/>
            <a:stretch>
              <a:fillRect/>
            </a:stretch>
          </xdr:blipFill>
          <xdr:spPr>
            <a:xfrm>
              <a:off x="1850040" y="1784160"/>
              <a:ext cx="585000" cy="12600"/>
            </a:xfrm>
            <a:prstGeom prst="rect">
              <a:avLst/>
            </a:prstGeom>
          </xdr:spPr>
        </xdr:pic>
      </mc:Fallback>
    </mc:AlternateContent>
    <xdr:clientData/>
  </xdr:twoCellAnchor>
  <xdr:twoCellAnchor editAs="oneCell">
    <xdr:from>
      <xdr:col>0</xdr:col>
      <xdr:colOff>560670</xdr:colOff>
      <xdr:row>5</xdr:row>
      <xdr:rowOff>142395</xdr:rowOff>
    </xdr:from>
    <xdr:to>
      <xdr:col>2</xdr:col>
      <xdr:colOff>257175</xdr:colOff>
      <xdr:row>7</xdr:row>
      <xdr:rowOff>97010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9" name="Ink 8">
              <a:extLst>
                <a:ext uri="{FF2B5EF4-FFF2-40B4-BE49-F238E27FC236}">
                  <a16:creationId xmlns:a16="http://schemas.microsoft.com/office/drawing/2014/main" id="{00000000-0008-0000-0400-000009000000}"/>
                </a:ext>
              </a:extLst>
            </xdr14:cNvPr>
            <xdr14:cNvContentPartPr/>
          </xdr14:nvContentPartPr>
          <xdr14:nvPr macro=""/>
          <xdr14:xfrm>
            <a:off x="560670" y="1094895"/>
            <a:ext cx="915705" cy="335615"/>
          </xdr14:xfrm>
        </xdr:contentPart>
      </mc:Choice>
      <mc:Fallback xmlns="">
        <xdr:pic>
          <xdr:nvPicPr>
            <xdr:cNvPr id="9" name="Ink 8">
              <a:extLst>
                <a:ext uri="{FF2B5EF4-FFF2-40B4-BE49-F238E27FC236}">
                  <a16:creationId xmlns:a16="http://schemas.microsoft.com/office/drawing/2014/main" id="{9B181A0F-6F45-30D0-68C0-15CE6BFBAF77}"/>
                </a:ext>
              </a:extLst>
            </xdr:cNvPr>
            <xdr:cNvPicPr/>
          </xdr:nvPicPr>
          <xdr:blipFill>
            <a:blip xmlns:r="http://schemas.openxmlformats.org/officeDocument/2006/relationships" r:embed="rId5"/>
            <a:stretch>
              <a:fillRect/>
            </a:stretch>
          </xdr:blipFill>
          <xdr:spPr>
            <a:xfrm>
              <a:off x="1106999" y="1746000"/>
              <a:ext cx="1538643" cy="571680"/>
            </a:xfrm>
            <a:prstGeom prst="rect">
              <a:avLst/>
            </a:prstGeom>
          </xdr:spPr>
        </xdr:pic>
      </mc:Fallback>
    </mc:AlternateContent>
    <xdr:clientData/>
  </xdr:twoCellAnchor>
  <xdr:twoCellAnchor editAs="oneCell">
    <xdr:from>
      <xdr:col>4</xdr:col>
      <xdr:colOff>494910</xdr:colOff>
      <xdr:row>10</xdr:row>
      <xdr:rowOff>27570</xdr:rowOff>
    </xdr:from>
    <xdr:to>
      <xdr:col>6</xdr:col>
      <xdr:colOff>233670</xdr:colOff>
      <xdr:row>10</xdr:row>
      <xdr:rowOff>86610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0" name="Ink 9">
              <a:extLst>
                <a:ext uri="{FF2B5EF4-FFF2-40B4-BE49-F238E27FC236}">
                  <a16:creationId xmlns:a16="http://schemas.microsoft.com/office/drawing/2014/main" id="{00000000-0008-0000-0400-00000A000000}"/>
                </a:ext>
              </a:extLst>
            </xdr14:cNvPr>
            <xdr14:cNvContentPartPr/>
          </xdr14:nvContentPartPr>
          <xdr14:nvPr macro=""/>
          <xdr14:xfrm>
            <a:off x="2933310" y="1932570"/>
            <a:ext cx="957960" cy="59040"/>
          </xdr14:xfrm>
        </xdr:contentPart>
      </mc:Choice>
      <mc:Fallback xmlns="">
        <xdr:pic>
          <xdr:nvPicPr>
            <xdr:cNvPr id="10" name="Ink 9">
              <a:extLst>
                <a:ext uri="{FF2B5EF4-FFF2-40B4-BE49-F238E27FC236}">
                  <a16:creationId xmlns:a16="http://schemas.microsoft.com/office/drawing/2014/main" id="{657C09E2-A8DE-8D7F-9991-A4F11BA05A0D}"/>
                </a:ext>
              </a:extLst>
            </xdr:cNvPr>
            <xdr:cNvPicPr/>
          </xdr:nvPicPr>
          <xdr:blipFill>
            <a:blip xmlns:r="http://schemas.openxmlformats.org/officeDocument/2006/relationships" r:embed="rId7"/>
            <a:stretch>
              <a:fillRect/>
            </a:stretch>
          </xdr:blipFill>
          <xdr:spPr>
            <a:xfrm>
              <a:off x="5918040" y="3355200"/>
              <a:ext cx="970200" cy="71280"/>
            </a:xfrm>
            <a:prstGeom prst="rect">
              <a:avLst/>
            </a:prstGeom>
          </xdr:spPr>
        </xdr:pic>
      </mc:Fallback>
    </mc:AlternateContent>
    <xdr:clientData/>
  </xdr:twoCellAnchor>
  <xdr:twoCellAnchor editAs="oneCell">
    <xdr:from>
      <xdr:col>6</xdr:col>
      <xdr:colOff>228180</xdr:colOff>
      <xdr:row>8</xdr:row>
      <xdr:rowOff>180780</xdr:rowOff>
    </xdr:from>
    <xdr:to>
      <xdr:col>6</xdr:col>
      <xdr:colOff>391260</xdr:colOff>
      <xdr:row>10</xdr:row>
      <xdr:rowOff>49620</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5" name="Ink 14">
              <a:extLst>
                <a:ext uri="{FF2B5EF4-FFF2-40B4-BE49-F238E27FC236}">
                  <a16:creationId xmlns:a16="http://schemas.microsoft.com/office/drawing/2014/main" id="{00000000-0008-0000-0400-00000F000000}"/>
                </a:ext>
              </a:extLst>
            </xdr14:cNvPr>
            <xdr14:cNvContentPartPr/>
          </xdr14:nvContentPartPr>
          <xdr14:nvPr macro=""/>
          <xdr14:xfrm>
            <a:off x="3885780" y="1704780"/>
            <a:ext cx="163080" cy="249840"/>
          </xdr14:xfrm>
        </xdr:contentPart>
      </mc:Choice>
      <mc:Fallback xmlns="">
        <xdr:pic>
          <xdr:nvPicPr>
            <xdr:cNvPr id="15" name="Ink 14">
              <a:extLst>
                <a:ext uri="{FF2B5EF4-FFF2-40B4-BE49-F238E27FC236}">
                  <a16:creationId xmlns:a16="http://schemas.microsoft.com/office/drawing/2014/main" id="{A9C195F7-5C05-63F1-95CF-FEA23E908C8B}"/>
                </a:ext>
              </a:extLst>
            </xdr:cNvPr>
            <xdr:cNvPicPr/>
          </xdr:nvPicPr>
          <xdr:blipFill>
            <a:blip xmlns:r="http://schemas.openxmlformats.org/officeDocument/2006/relationships" r:embed="rId9"/>
            <a:stretch>
              <a:fillRect/>
            </a:stretch>
          </xdr:blipFill>
          <xdr:spPr>
            <a:xfrm>
              <a:off x="7041960" y="3232185"/>
              <a:ext cx="175320" cy="262080"/>
            </a:xfrm>
            <a:prstGeom prst="rect">
              <a:avLst/>
            </a:prstGeom>
          </xdr:spPr>
        </xdr:pic>
      </mc:Fallback>
    </mc:AlternateContent>
    <xdr:clientData/>
  </xdr:twoCellAnchor>
  <xdr:twoCellAnchor editAs="oneCell">
    <xdr:from>
      <xdr:col>8</xdr:col>
      <xdr:colOff>571035</xdr:colOff>
      <xdr:row>20</xdr:row>
      <xdr:rowOff>161550</xdr:rowOff>
    </xdr:from>
    <xdr:to>
      <xdr:col>10</xdr:col>
      <xdr:colOff>180975</xdr:colOff>
      <xdr:row>23</xdr:row>
      <xdr:rowOff>109452</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7" name="Ink 16">
              <a:extLst>
                <a:ext uri="{FF2B5EF4-FFF2-40B4-BE49-F238E27FC236}">
                  <a16:creationId xmlns:a16="http://schemas.microsoft.com/office/drawing/2014/main" id="{00000000-0008-0000-0400-000011000000}"/>
                </a:ext>
              </a:extLst>
            </xdr14:cNvPr>
            <xdr14:cNvContentPartPr/>
          </xdr14:nvContentPartPr>
          <xdr14:nvPr macro=""/>
          <xdr14:xfrm>
            <a:off x="5447835" y="3971550"/>
            <a:ext cx="829140" cy="519402"/>
          </xdr14:xfrm>
        </xdr:contentPart>
      </mc:Choice>
      <mc:Fallback xmlns="">
        <xdr:pic>
          <xdr:nvPicPr>
            <xdr:cNvPr id="17" name="Ink 16">
              <a:extLst>
                <a:ext uri="{FF2B5EF4-FFF2-40B4-BE49-F238E27FC236}">
                  <a16:creationId xmlns:a16="http://schemas.microsoft.com/office/drawing/2014/main" id="{422E0FED-30D8-8EF3-C2D4-DD6C1EAD87F6}"/>
                </a:ext>
              </a:extLst>
            </xdr:cNvPr>
            <xdr:cNvPicPr/>
          </xdr:nvPicPr>
          <xdr:blipFill>
            <a:blip xmlns:r="http://schemas.openxmlformats.org/officeDocument/2006/relationships" r:embed="rId11"/>
            <a:stretch>
              <a:fillRect/>
            </a:stretch>
          </xdr:blipFill>
          <xdr:spPr>
            <a:xfrm>
              <a:off x="10556640" y="7461105"/>
              <a:ext cx="1518480" cy="955800"/>
            </a:xfrm>
            <a:prstGeom prst="rect">
              <a:avLst/>
            </a:prstGeom>
          </xdr:spPr>
        </xdr:pic>
      </mc:Fallback>
    </mc:AlternateContent>
    <xdr:clientData/>
  </xdr:twoCellAnchor>
  <xdr:twoCellAnchor editAs="oneCell">
    <xdr:from>
      <xdr:col>2</xdr:col>
      <xdr:colOff>399630</xdr:colOff>
      <xdr:row>6</xdr:row>
      <xdr:rowOff>56850</xdr:rowOff>
    </xdr:from>
    <xdr:to>
      <xdr:col>2</xdr:col>
      <xdr:colOff>487110</xdr:colOff>
      <xdr:row>7</xdr:row>
      <xdr:rowOff>114030</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8" name="Ink 17">
              <a:extLst>
                <a:ext uri="{FF2B5EF4-FFF2-40B4-BE49-F238E27FC236}">
                  <a16:creationId xmlns:a16="http://schemas.microsoft.com/office/drawing/2014/main" id="{00000000-0008-0000-0400-000012000000}"/>
                </a:ext>
              </a:extLst>
            </xdr14:cNvPr>
            <xdr14:cNvContentPartPr/>
          </xdr14:nvContentPartPr>
          <xdr14:nvPr macro=""/>
          <xdr14:xfrm>
            <a:off x="1618830" y="1199850"/>
            <a:ext cx="87480" cy="247680"/>
          </xdr14:xfrm>
        </xdr:contentPart>
      </mc:Choice>
      <mc:Fallback xmlns="">
        <xdr:pic>
          <xdr:nvPicPr>
            <xdr:cNvPr id="18" name="Ink 17">
              <a:extLst>
                <a:ext uri="{FF2B5EF4-FFF2-40B4-BE49-F238E27FC236}">
                  <a16:creationId xmlns:a16="http://schemas.microsoft.com/office/drawing/2014/main" id="{E9054088-9242-EC1D-5D79-A7AB7D6DAB1E}"/>
                </a:ext>
              </a:extLst>
            </xdr:cNvPr>
            <xdr:cNvPicPr/>
          </xdr:nvPicPr>
          <xdr:blipFill>
            <a:blip xmlns:r="http://schemas.openxmlformats.org/officeDocument/2006/relationships" r:embed="rId13"/>
            <a:stretch>
              <a:fillRect/>
            </a:stretch>
          </xdr:blipFill>
          <xdr:spPr>
            <a:xfrm>
              <a:off x="2698560" y="1860480"/>
              <a:ext cx="99720" cy="259920"/>
            </a:xfrm>
            <a:prstGeom prst="rect">
              <a:avLst/>
            </a:prstGeom>
          </xdr:spPr>
        </xdr:pic>
      </mc:Fallback>
    </mc:AlternateContent>
    <xdr:clientData/>
  </xdr:twoCellAnchor>
  <xdr:twoCellAnchor editAs="oneCell">
    <xdr:from>
      <xdr:col>13</xdr:col>
      <xdr:colOff>123824</xdr:colOff>
      <xdr:row>8</xdr:row>
      <xdr:rowOff>16668</xdr:rowOff>
    </xdr:from>
    <xdr:to>
      <xdr:col>27</xdr:col>
      <xdr:colOff>159637</xdr:colOff>
      <xdr:row>33</xdr:row>
      <xdr:rowOff>74913</xdr:rowOff>
    </xdr:to>
    <xdr:pic>
      <xdr:nvPicPr>
        <xdr:cNvPr id="4" name="Picture 3">
          <a:extLst>
            <a:ext uri="{FF2B5EF4-FFF2-40B4-BE49-F238E27FC236}">
              <a16:creationId xmlns:a16="http://schemas.microsoft.com/office/drawing/2014/main" id="{DFAEBA8A-D39E-711C-5379-35DC379D427E}"/>
            </a:ext>
          </a:extLst>
        </xdr:cNvPr>
        <xdr:cNvPicPr>
          <a:picLocks noChangeAspect="1"/>
        </xdr:cNvPicPr>
      </xdr:nvPicPr>
      <xdr:blipFill>
        <a:blip xmlns:r="http://schemas.openxmlformats.org/officeDocument/2006/relationships" r:embed="rId14"/>
        <a:stretch>
          <a:fillRect/>
        </a:stretch>
      </xdr:blipFill>
      <xdr:spPr>
        <a:xfrm>
          <a:off x="8048624" y="1540668"/>
          <a:ext cx="8570213" cy="4820745"/>
        </a:xfrm>
        <a:prstGeom prst="rect">
          <a:avLst/>
        </a:prstGeom>
      </xdr:spPr>
    </xdr:pic>
    <xdr:clientData/>
  </xdr:twoCellAnchor>
  <xdr:twoCellAnchor editAs="oneCell">
    <xdr:from>
      <xdr:col>18</xdr:col>
      <xdr:colOff>570960</xdr:colOff>
      <xdr:row>16</xdr:row>
      <xdr:rowOff>150420</xdr:rowOff>
    </xdr:from>
    <xdr:to>
      <xdr:col>22</xdr:col>
      <xdr:colOff>2400</xdr:colOff>
      <xdr:row>17</xdr:row>
      <xdr:rowOff>63960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9EBE8E2B-06F2-38D4-3467-CD3B02B7AFAE}"/>
                </a:ext>
              </a:extLst>
            </xdr14:cNvPr>
            <xdr14:cNvContentPartPr/>
          </xdr14:nvContentPartPr>
          <xdr14:nvPr macro=""/>
          <xdr14:xfrm>
            <a:off x="11543760" y="3198420"/>
            <a:ext cx="1869840" cy="104040"/>
          </xdr14:xfrm>
        </xdr:contentPart>
      </mc:Choice>
      <mc:Fallback xmlns="">
        <xdr:pic>
          <xdr:nvPicPr>
            <xdr:cNvPr id="5" name="Ink 4">
              <a:extLst>
                <a:ext uri="{FF2B5EF4-FFF2-40B4-BE49-F238E27FC236}">
                  <a16:creationId xmlns:a16="http://schemas.microsoft.com/office/drawing/2014/main" id="{9EBE8E2B-06F2-38D4-3467-CD3B02B7AFAE}"/>
                </a:ext>
              </a:extLst>
            </xdr:cNvPr>
            <xdr:cNvPicPr/>
          </xdr:nvPicPr>
          <xdr:blipFill>
            <a:blip xmlns:r="http://schemas.openxmlformats.org/officeDocument/2006/relationships" r:embed="rId16"/>
            <a:stretch>
              <a:fillRect/>
            </a:stretch>
          </xdr:blipFill>
          <xdr:spPr>
            <a:xfrm>
              <a:off x="11537640" y="3192300"/>
              <a:ext cx="1882080" cy="116280"/>
            </a:xfrm>
            <a:prstGeom prst="rect">
              <a:avLst/>
            </a:prstGeom>
          </xdr:spPr>
        </xdr:pic>
      </mc:Fallback>
    </mc:AlternateContent>
    <xdr:clientData/>
  </xdr:twoCellAnchor>
  <xdr:twoCellAnchor editAs="oneCell">
    <xdr:from>
      <xdr:col>21</xdr:col>
      <xdr:colOff>529920</xdr:colOff>
      <xdr:row>18</xdr:row>
      <xdr:rowOff>133020</xdr:rowOff>
    </xdr:from>
    <xdr:to>
      <xdr:col>24</xdr:col>
      <xdr:colOff>224280</xdr:colOff>
      <xdr:row>22</xdr:row>
      <xdr:rowOff>1380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4" name="Ink 23">
              <a:extLst>
                <a:ext uri="{FF2B5EF4-FFF2-40B4-BE49-F238E27FC236}">
                  <a16:creationId xmlns:a16="http://schemas.microsoft.com/office/drawing/2014/main" id="{7209AD87-F15A-B419-C593-3A1EFEEC7B3A}"/>
                </a:ext>
              </a:extLst>
            </xdr14:cNvPr>
            <xdr14:cNvContentPartPr/>
          </xdr14:nvContentPartPr>
          <xdr14:nvPr macro=""/>
          <xdr14:xfrm>
            <a:off x="13331520" y="3562020"/>
            <a:ext cx="1523160" cy="630360"/>
          </xdr14:xfrm>
        </xdr:contentPart>
      </mc:Choice>
      <mc:Fallback xmlns="">
        <xdr:pic>
          <xdr:nvPicPr>
            <xdr:cNvPr id="24" name="Ink 23">
              <a:extLst>
                <a:ext uri="{FF2B5EF4-FFF2-40B4-BE49-F238E27FC236}">
                  <a16:creationId xmlns:a16="http://schemas.microsoft.com/office/drawing/2014/main" id="{7209AD87-F15A-B419-C593-3A1EFEEC7B3A}"/>
                </a:ext>
              </a:extLst>
            </xdr:cNvPr>
            <xdr:cNvPicPr/>
          </xdr:nvPicPr>
          <xdr:blipFill>
            <a:blip xmlns:r="http://schemas.openxmlformats.org/officeDocument/2006/relationships" r:embed="rId18"/>
            <a:stretch>
              <a:fillRect/>
            </a:stretch>
          </xdr:blipFill>
          <xdr:spPr>
            <a:xfrm>
              <a:off x="13325400" y="3555903"/>
              <a:ext cx="1535400" cy="642593"/>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3:30.220"/>
    </inkml:context>
    <inkml:brush xml:id="br0">
      <inkml:brushProperty name="width" value="0.035" units="cm"/>
      <inkml:brushProperty name="height" value="0.035" units="cm"/>
      <inkml:brushProperty name="color" value="#E71224"/>
    </inkml:brush>
  </inkml:definitions>
  <inkml:trace contextRef="#ctx0" brushRef="#br0">1591 0 24575,'-5'0'0,"-10"0"0,-7 0 0,-14 0 0,-9 0 0,-6 0 0,-8 0 0,-3 0 0,-4 0 0,-1 0 0,3 0 0,-159 0 0,-46 0 0,28 0 0,58 0 0,66 0 0,52 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3:39.659"/>
    </inkml:context>
    <inkml:brush xml:id="br0">
      <inkml:brushProperty name="width" value="0.035" units="cm"/>
      <inkml:brushProperty name="height" value="0.035" units="cm"/>
      <inkml:brushProperty name="color" value="#E71224"/>
    </inkml:brush>
  </inkml:definitions>
  <inkml:trace contextRef="#ctx0" brushRef="#br0">2050 48 24575,'1'1'0,"1"-1"0,-1 1 0,0-1 0,0 0 0,0 1 0,1-1 0,-1 0 0,0 2 0,0-2 0,0 1 0,0-1 0,0 1 0,0 0 0,0 0 0,1 1 0,14 19 0,-10-13 0,85 91 0,3 2 0,-82-86 0,-1 0 0,-1 1 0,-1 0 0,0 0 0,9 25 0,-8-17 0,24 76 0,-31-87 0,0 0 0,-1 1 0,0-1 0,-1 1 0,-1 22 0,-1-32 0,0-1 0,0 0 0,0 1 0,0-1 0,-1 0 0,1 1 0,-1-1 0,0 0 0,0 0 0,0 0 0,-1 0 0,1-1 0,-1 1 0,1 0 0,-1-1 0,0 1 0,0-2 0,0 2 0,0-2 0,0 1 0,-6 2 0,-6 2 0,0 0 0,0 0 0,-23 4 0,16-6 0,-1-1 0,1-1 0,-1-1 0,1-1 0,-34-4 0,38 1 0,0-1 0,1-1 0,0 0 0,0-2 0,-19-9 0,21 9 0,0 0 0,-1 1 0,1 1 0,-1 0 0,0 1 0,-25-3 0,-18 5 0,26 2 0,-43-6 0,-208-18 0,-4 24 0,123 2 0,144-1 0,-1 1 0,1 1 0,-26 8 0,-32 5 0,34-10 0,21-3 0,1 0 0,-39 0 0,54-3 0,0-2 0,0 1 0,0 0 0,1-1 0,-1 0 0,1 0 0,-1-1 0,1 0 0,1-1 0,-2 1 0,2-1 0,-9-5 0,-78-62 0,-61-47 0,79 65 0,48 37 0,-30-28 0,44 33 0,5 4 0,-1 0 0,1-1 0,0 0 0,-13-18 0,19 23 0,1 0 0,-1 0 0,1 0 0,0 0 0,0 0 0,-1 0 0,2 0 0,-1 0 0,1-1 0,-1 1 0,1-1 0,0 1 0,0 0 0,0 0 0,1-1 0,-1 1 0,0 0 0,1 0 0,0-1 0,0 1 0,2-4 0,1-2 0,1 0 0,-1 0 0,2 2 0,0-2 0,0 1 0,9-9 0,47-38 0,-23 21 0,-36 31 0,1 0 0,-1 0 0,1 0 0,0 0 0,0 1 0,0-1 0,0 1 0,0 0 0,1 0 0,-1 1 0,1 0 0,5-2 0,-4 3 0,0 0 0,0 0 0,0 0 0,0 1 0,0 0 0,0 0 0,0 0 0,0 1 0,6 2 0,18 9 0,-18-8 0,0-1 0,0 1 0,0-2 0,22 4 0,180 31 0,-115-18 0,-37-12 0,-40-6 0,42 10 0,87 21 0,-129-28 0,0-1 0,0 0 0,0-2 0,0-1 0,0 0 0,25-3 0,-40 2 0,0-2 0,0 1 0,0-1 0,-1 1 0,2-1 0,-2-1 0,0 0 0,1 1 0,-1-2 0,0 1 0,0-1 0,0 0 0,-1 0 0,1 0 0,-1-1 0,0-1 0,0 2 0,-1-2 0,1 1 0,4-9 0,-5 6-120,14-21 373,-17 27-368,0 0 0,0 0-1,1 1 1,-1-1 0,1 1 0,-1 0-1,1 0 1,-1-1 0,1 1 0,-1 0-1,1 0 1,4-1 0,0 1-6711</inkml:trace>
  <inkml:trace contextRef="#ctx0" brushRef="#br0" timeOffset="937.59">2177 493 24575,'-1'0'0,"1"-1"0,0 1 0,0 0 0,0-1 0,1 1 0,-1 0 0,0-1 0,0 1 0,0-1 0,0 1 0,0 0 0,0-1 0,0 1 0,0 0 0,1-1 0,-1 1 0,0-1 0,1 1 0,-1 0 0,0 0 0,0 0 0,1-1 0,-1 1 0,0 0 0,0 0 0,1 0 0,-1-1 0,1 1 0,-1 0 0,1-1 0,13 3 0,12 10 0,-13 1 0,0 1 0,-1-1 0,-1 1 0,0 1 0,10 19 0,5 5 0,30 37 0,42 63 0,-94-133 24,0 0 0,0-1 0,1 1 0,7 6 0,-12-11-34,1 0 1,0-1-1,-1 1 1,1-1-1,-1 0 1,1 1-1,0-1 0,-1 1 1,1-1-1,-1 0 1,2 0-1,-2 0 1,1 1-1,-1-1 0,1 0 1,0 0-1,0 0 1,-1 0-1,1 0 1,1 0-1,-1-1-51,0 1 0,0-1 0,0 0-1,0 0 1,-1 1 0,1-1 0,-1 0 0,1 0 0,0 1 0,-1-2-1,1 2 1,-1-1 0,1 0 0,-1 0 0,1 0 0,-1 0 0,0 0-1,0 0 1,1 0 0,-1-1 0,3-18-6765</inkml:trace>
  <inkml:trace contextRef="#ctx0" brushRef="#br0" timeOffset="1562.66">2542 572 24575,'-32'30'0,"-61"92"0,64-80 0,-54 59 0,24-41 0,58-59 3,1-1 0,0 0 0,0 0 0,0 1 0,-1-1 0,1 1 0,-1-1 0,1 0 0,0 0 0,-1 1-1,1-1 1,0 0 0,0 0 0,-1 0 0,0 0 0,1 0 0,0 1 0,-1-1 0,1 0 0,0 0 0,-1 0 0,0 0 0,1 0-1,0 0 1,-1 0 0,1 0 0,0 0 0,-1 0 0,0 0 0,0-1 0,-1-12-1459,4 0-5370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3:43.660"/>
    </inkml:context>
    <inkml:brush xml:id="br0">
      <inkml:brushProperty name="width" value="0.035" units="cm"/>
      <inkml:brushProperty name="height" value="0.035" units="cm"/>
      <inkml:brushProperty name="color" value="#E71224"/>
    </inkml:brush>
  </inkml:definitions>
  <inkml:trace contextRef="#ctx0" brushRef="#br0">1 55 24575,'0'-1'0,"0"0"0,1 0 0,-1 0 0,1-1 0,0 1 0,-1 0 0,1 0 0,0 0 0,0 0 0,0 0 0,0 1 0,-1-1 0,1 0 0,0 0 0,1 0 0,-1 1 0,0-1 0,0 1 0,0-1 0,0 1 0,0-1 0,1 1 0,-1 0 0,0-1 0,0 1 0,1 0 0,1 0 0,41-5 0,-39 5 0,147-13 0,96-3 0,-110 15 0,124 4 0,-157 10 0,30 1 0,-80-13 0,-6-2 0,-1 2 0,1 3 0,-1 1 0,69 18 0,-83-16 0,0-1 0,1-1 0,0-3 0,65-2 0,-55-1 0,-1 2 0,56 8 0,-23 1 0,90-1 0,35 4 0,-103 3 13,-51-7-702,80 4 0,-100-12-6137</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4:09.676"/>
    </inkml:context>
    <inkml:brush xml:id="br0">
      <inkml:brushProperty name="width" value="0.035" units="cm"/>
      <inkml:brushProperty name="height" value="0.035" units="cm"/>
      <inkml:brushProperty name="color" value="#E71224"/>
    </inkml:brush>
  </inkml:definitions>
  <inkml:trace contextRef="#ctx0" brushRef="#br0">1 26 24575,'12'-1'0,"0"0"0,0-1 0,21-6 0,24-3 0,-48 10 0,0 0 0,0 1 0,1 0 0,-1 0 0,0 1 0,0 1 0,0-1 0,0 2 0,0-1 0,9 5 0,-14-5 0,0 0 0,0 0 0,0 1 0,-1-1 0,1 1 0,-1 0 0,0 0 0,0 1 0,0-1 0,-1 0 0,1 1 0,-1 0 0,1 0 0,-1 0 0,0 0 0,-1 0 0,1 0 0,-1 0 0,0 0 0,0 1 0,0-1 0,0 0 0,-1 6 0,2 263 0,-6-127 0,6-113 0,-1-21 0,0 1 0,-1 0 0,-1 0 0,-3 19 0,4-30 0,-1 1 0,0-1 0,1 1 0,-1-1 0,0 1 0,-1-1 0,1 0 0,0 1 0,-1-1 0,1 0 0,-1 0 0,1 0 0,-1 0 0,0 0 0,0 0 0,0-1 0,0 1 0,0-1 0,-1 1 0,1-1 0,0 0 0,-1 0 0,1 0 0,0 0 0,-1 0 0,1 0 0,-4 0 0,-5 0 0,-1 0 0,0 0 0,-19-2 0,25 1 0,-47-6 0,50 5 0,-1 0 0,0 0 0,1 0 0,-1 0 0,0-1 0,1 1 0,0-1 0,-1 0 0,1 0 0,0 0 0,0-1 0,0 1 0,0-1 0,-3-3 0,2 0 0,0 1 0,1-1 0,0 0 0,0 0 0,0 0 0,1-1 0,-1 1 0,2-1 0,-1 1 0,1-1 0,0 0 0,0 1 0,1-1 0,0-11 0,0 15 0,1-1 0,0 0 0,0 1 0,0-1 0,1 1 0,-1 0 0,1-1 0,0 1 0,0 0 0,0 0 0,0 0 0,0 0 0,1 0 0,-1 0 0,1 1 0,0-1 0,-1 1 0,1 0 0,0 0 0,1 0 0,-1 0 0,0 1 0,1-1 0,-1 1 0,1 0 0,-1 0 0,8-1 0,49-13-116,-13 3-196,1 2 0,0 2-1,87-4 1,-123 12-6514</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4:01.704"/>
    </inkml:context>
    <inkml:brush xml:id="br0">
      <inkml:brushProperty name="width" value="0.035" units="cm"/>
      <inkml:brushProperty name="height" value="0.035" units="cm"/>
      <inkml:brushProperty name="color" value="#E71224"/>
    </inkml:brush>
  </inkml:definitions>
  <inkml:trace contextRef="#ctx0" brushRef="#br0">1428 219 24575,'-1'1'0,"-1"0"0,0 0 0,0 0 0,0 0 0,0 0 0,1 0 0,-1-1 0,-1 1 0,-2 0 0,-5 2 0,-42 14 0,-1-3 0,-76 11 0,-13 1 0,118-19 0,-1 0 0,2 2 0,-40 19 0,7 2 0,3 3 0,0 1 0,-57 50 0,96-72 0,-63 61 0,68-63 0,1 1 0,0 0 0,0 0 0,2 0 0,-1 1 0,-5 13 0,0 14 0,0 0 0,2 2 0,3 0 0,-5 59 0,12-87 0,0-1 0,0 0 0,1 1 0,0 0 0,2-1 0,-1 0 0,2 0 0,-1 0 0,1 0 0,1-1 0,0 1 0,13 19 0,-8-16 0,0-1 0,1 0 0,1-1 0,0 0 0,1 0 0,0-2 0,1 1 0,21 12 0,-25-19 0,-2-1 0,2 0 0,0 0 0,0-2 0,-1 1 0,1-1 0,15 2 0,-8-2 0,27 9 0,1 4 0,190 55 0,-202-64 0,1-2 0,-1-1 0,45-2 0,7 0 0,3 6 0,39 0 0,224-7 0,-324-1 0,0-2 0,0-2 0,42-11 0,15-3 0,-65 15 0,1-2 0,-1 0 0,23-12 0,-11 5 0,-28 12 0,-1 0 0,1 0 0,-1 0 0,1-1 0,0 1 0,-1 0 0,0-2 0,1 2 0,-1-1 0,0 0 0,0 0 0,0-1 0,0 1 0,0 0 0,2-5 0,-2 1 0,0 1 0,-1-1 0,1 1 0,-1-1 0,-1 1 0,1-1 0,-1-6 0,5-60 0,1-30 0,-5 82 0,2 0 0,-1-1 0,7-20 0,-4 21 0,-1-1 0,-1 0 0,1-21 0,-18-139 0,11 59 0,0 9 0,2 98 0,-1 0 0,-1 0 0,-1 0 0,1 1 0,-10-20 0,8 21 0,-1 1 0,-1 0 0,0 0 0,-1 0 0,0 1 0,0 0 0,-1 1 0,-1-1 0,0 2 0,0 0 0,-1 0 0,0 1 0,-1 0 0,1 1 0,-1 0 0,-16-6 0,-59-20 0,74 30 0,0 0 0,1 0 0,-2 1 0,-25 1 0,4 4 0,0 0 0,1 3 0,-38 11 0,29-6 0,-83 25 0,79-20 0,-75 13 0,92-26-31,22-2-160,-1-1 1,1 1-1,0 0 0,0 1 1,0 0-1,-12 5 1,15-4-6636</inkml:trace>
  <inkml:trace contextRef="#ctx0" brushRef="#br0" timeOffset="1078.08">511 0 24575,'1'1'0,"1"-1"0,0 1 0,0-1 0,0 1 0,-1 0 0,1 0 0,0 0 0,0 0 0,-1 0 0,0 0 0,1 0 0,-1 1 0,1-1 0,-1 0 0,1 1 0,-1 0 0,0-1 0,0 2 0,23 37 0,-20-33 0,91 194 0,-68-140 0,-18-41 0,-2-7 0,-2 1 0,1-1 0,5 26 0,-7-25 0,0 1 0,1-2 0,1 1 0,0-1 0,16 24 0,-7-10 0,-14-25-39,1 1 0,-1-1 0,0 0 0,1 1 0,0-1 0,-1 0 0,1 0 0,0 0 0,0 0 0,0-1 0,0 1 0,0 0 0,1-1 0,-1 0 0,0 0 0,1 1 0,-1-1 0,1 0 0,-1-1 0,1 1 0,-1 0 0,1-1 0,-1 0 0,1 1 0,0-1 0,0 0 0,-1 0 0,1 0 0,-1-1 0,1 1 0,0-1 0,-1 1 0,1-1 0,2-1 0,8-2-6787</inkml:trace>
  <inkml:trace contextRef="#ctx0" brushRef="#br0" timeOffset="1812.61">1137 320 24575,'-9'0'0,"1"0"0,-1 0 0,0 1 0,1 1 0,-1-1 0,1 1 0,0 0 0,0 1 0,-1 0 0,2 0 0,-2 1 0,2 0 0,0 0 0,-1 1 0,1 0 0,1 0 0,-13 12 0,-111 118 0,-81 77 0,194-197-1365,3-1-5461</inkml:trace>
  <inkml:trace contextRef="#ctx0" brushRef="#br0" timeOffset="10832.08">1 117 24575,'42'-1'0,"48"2"0,-85 0 0,1 0 0,0 1 0,0 0 0,-1 0 0,1 0 0,-1 0 0,0 1 0,1 0 0,-1 0 0,0 0 0,0 1 0,4 5 0,7 6 0,27 33 0,-37-40 0,27 37 0,-30-43 0,-2 1 0,1 0 0,-1 0 0,1 0 0,-1 0 0,0 0 0,0 0 0,0 0 0,-1 0 0,1 1 0,-1-1 0,0 0 0,0 7 0,0-9 0,0 0 0,-1 1 0,1-1 0,-1 0 0,0 0 0,1 1 0,-1-1 0,0 0 0,1 0 0,-1 0 0,0 0 0,0 0 0,0 0 0,0 0 0,0-1 0,0 1 0,0 0 0,-2 1 0,-25 9 0,0 1 0,23-8 0,1-1 0,-1 1 0,1 1 0,0-1 0,0 1 0,0-1 0,1 1 0,0 0 0,-3 6 0,5-11 0,1 1 0,0-1 0,0 1 0,0-1 0,0 0 0,0 1 0,0-1 0,0 0 0,0 1 0,0-1 0,1 0 0,-1 1 0,0-1 0,0 0 0,0 1 0,0-1 0,0 0 0,0 1 0,1-1 0,-1 1 0,0-1 0,0 0 0,1 0 0,-1 1 0,0-1 0,0 0 0,1 0 0,-1 0 0,1 1 0,-1-1 0,0 0 0,1 0 0,-1 0 0,0 0 0,0 0 0,1 1 0,-1-1 0,0 0 0,1 0 0,-1 0 0,1 0 0,-1 0 0,21 1 0,-18-1 0,13 1 0,0-1 0,-1 2 0,26 5 0,-33-5 0,0 1 0,0 0 0,0 0 0,0 1 0,-1 0 0,1 1 0,-1-1 0,10 10 0,124 123 0,-132-127 0,0 0 0,-1 1 0,1-1 0,-2 1 0,-1 1 0,8 12 0,-13-20 0,0 0 0,0-1 0,0 1 0,0 0 0,0-1 0,-1 1 0,1 0 0,-1-1 0,0 1 0,0 0 0,-1 5 0,0-6 0,0-1 0,0 1 0,0-1 0,0 1 0,0 0 0,-1-1 0,0 1 0,1-1 0,-1 0 0,0 0 0,1 1 0,-2-2 0,1 2 0,0-2 0,0 1 0,0-1 0,-3 3 0,-12 5 0,-1-1 0,0 0 0,-21 6 0,-16 6 0,-141 52 0,158-61 0,-54 15 0,22-11 0,75-15-195,0 0 0,0-2 0,0 2 0,0-1 0,0 0 0,7-4 0,3-1-6631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4:18.288"/>
    </inkml:context>
    <inkml:brush xml:id="br0">
      <inkml:brushProperty name="width" value="0.035" units="cm"/>
      <inkml:brushProperty name="height" value="0.035" units="cm"/>
      <inkml:brushProperty name="color" value="#E71224"/>
    </inkml:brush>
  </inkml:definitions>
  <inkml:trace contextRef="#ctx0" brushRef="#br0">1 0 24575,'2'0'0,"-1"1"0,1-1 0,0 1 0,0-1 0,0 1 0,0 0 0,0 0 0,0-1 0,-1 1 0,1 0 0,0 1 0,-1-1 0,1 0 0,-1 0 0,1 1 0,-1-1 0,0 1 0,0-1 0,1 1 0,-1 0 0,0-1 0,0 1 0,-1 0 0,1 0 0,0 0 0,0 2 0,14 60 0,-11-43 0,8 34 0,3-1 0,2 0 0,2-1 0,33 63 0,-42-100-136,-1 1-1,0 1 1,-1 0-1,-1 0 1,-1 1-1,-1 0 1,0 0-1,-1 0 0,1 30 1,-5-26-6690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7:34.589"/>
    </inkml:context>
    <inkml:brush xml:id="br0">
      <inkml:brushProperty name="width" value="0.035" units="cm"/>
      <inkml:brushProperty name="height" value="0.035" units="cm"/>
      <inkml:brushProperty name="color" value="#E71224"/>
    </inkml:brush>
  </inkml:definitions>
  <inkml:trace contextRef="#ctx0" brushRef="#br0">1 31 24575,'60'1'0,"108"15"0,131 37 0,-213-39 0,122 25 0,-155-26 0,-1-3 0,82 7 0,-88-11 0,91 24 0,-88-17 0,75 9 0,-47-12 0,-52-5 0,0-1 0,1-1 0,-1-2 0,0-1 0,1 0 0,-1-2 0,39-8 0,-31 2 0,-1-1 0,0-2 0,-1-1 0,53-29 0,-49 18 0,2 2 0,0 2 0,2 1 0,63-20 0,-32 17 0,-32 8 0,0 2 0,1 2 0,0 1 0,46-2 0,15 7 0,-1 4 0,124 18 0,53 8 0,-204-16 0,4 1 0,125 2 0,761-15 0,-911 4 0,53 8 0,50 3 0,-108-13 0,-1-2 0,1-2 0,-1-3 0,75-17 0,-85 14-1365,-3 2-5461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28T17:37:35.285"/>
    </inkml:context>
    <inkml:brush xml:id="br0">
      <inkml:brushProperty name="width" value="0.035" units="cm"/>
      <inkml:brushProperty name="height" value="0.035" units="cm"/>
      <inkml:brushProperty name="color" value="#E71224"/>
    </inkml:brush>
  </inkml:definitions>
  <inkml:trace contextRef="#ctx0" brushRef="#br0">803 0 24575,'-5'0'0,"-5"0"0,-11 0 0,-6 0 0,-2 0 0,-6 0 0,-2 9 0,-3 12 0,-4 12 0,2 8 0,-2 3 0,6 2 0,2 3 0,6-3 0,13-9 0,14-11 0,12-9 0,4-9-8191</inkml:trace>
  <inkml:trace contextRef="#ctx0" brushRef="#br0" timeOffset="823.12">909 27 24575,'0'0'0,"1"1"0,0-1 0,0 0 0,0 0 0,0 1 0,0-1 0,-1 0 0,1 1 0,0-1 0,0 1 0,0-1 0,-1 1 0,1 0 0,0-1 0,-1 1 0,1 0 0,-1-1 0,1 1 0,-1 0 0,1 0 0,-1-1 0,1 1 0,-1 0 0,0 0 0,1 0 0,-1 0 0,0 1 0,6 30 0,-4-23 0,26 140 0,7 0 0,6-3 0,7-1 0,114 237 0,-143-343-1365,-2-6-5461</inkml:trace>
  <inkml:trace contextRef="#ctx0" brushRef="#br0" timeOffset="1691.06">698 688 24575,'4'0'0,"6"0"0,15 0 0,13 0 0,8 0 0,14 0 0,11 0 0,11 0 0,10 0 0,2 0 0,-9 0 0,-16 0 0,-24 0 0,-19 5 0,-14 1-8191</inkml:trace>
  <inkml:trace contextRef="#ctx0" brushRef="#br0" timeOffset="3027.08">2444 291 24575,'-1'-1'0,"1"0"0,-1 0 0,1 0 0,-1-1 0,0 1 0,1 0 0,-1 0 0,0 0 0,0 0 0,0 0 0,1 1 0,-1-1 0,0 0 0,0 0 0,0 0 0,-1 1 0,1-1 0,0 1 0,0-1 0,0 1 0,0-1 0,-1 1 0,1 0 0,0-1 0,0 1 0,-1 0 0,-1 0 0,-41-5 0,39 5 0,-43-2 0,-1 2 0,0 3 0,1 1 0,0 3 0,0 2 0,1 2 0,-71 25 0,111-33 0,1 0 0,-1 0 0,1 0 0,0 1 0,0 0 0,0 0 0,-8 9 0,12-12 0,1 1 0,0-1 0,0 0 0,0 1 0,0-1 0,1 0 0,-1 1 0,0-1 0,0 1 0,1-1 0,-1 1 0,1 0 0,0-1 0,-1 1 0,1-1 0,0 1 0,0 0 0,0-1 0,0 1 0,0 0 0,0-1 0,1 1 0,-1 0 0,0-1 0,1 1 0,-1-1 0,1 1 0,0-1 0,-1 1 0,1-1 0,0 1 0,0-1 0,0 0 0,0 1 0,0-1 0,0 0 0,3 2 0,31 33 0,-2 3 0,-1 0 0,33 55 0,-7-8 0,-33-51 0,-2 1 0,-1 1 0,25 58 0,-43-80 0,-1-1 0,0 1 0,-1-1 0,0 1 0,-1 0 0,-1-1 0,0 1 0,-1 0 0,-1 0 0,0-1 0,-1 1 0,-1-1 0,0 0 0,-12 27 0,3-11 0,-2-1 0,0-1 0,-2 0 0,-2-1 0,-37 43 0,42-55-195,-1-1 0,0-1 0,-1-1 0,-1 0 0,0-1 0,-23 11 0,8-7-6631</inkml:trace>
  <inkml:trace contextRef="#ctx0" brushRef="#br0" timeOffset="4074.13">1809 53 24575,'-8'1'0,"0"-1"0,0 1 0,0 0 0,0 1 0,0 0 0,1 1 0,-1-1 0,1 1 0,0 0 0,0 1 0,0 0 0,0 0 0,1 1 0,-1 0 0,1 0 0,0 0 0,1 1 0,-1-1 0,1 1 0,0 1 0,1-1 0,-1 1 0,1 0 0,0 0 0,-3 9 0,-7 19 0,1 0 0,2 2 0,1-1 0,-4 40 0,6-36 0,-2 13 0,3 0 0,3 0 0,1 1 0,3-1 0,2 1 0,3-1 0,21 101 0,-16-90-53,-4-1 0,-2 1 0,-6 87 0,1-65-1100,1-68-5673</inkml:trace>
  <inkml:trace contextRef="#ctx0" brushRef="#br0" timeOffset="6366.72">3290 767 24575,'-29'0'0,"8"-1"0,0 2 0,0 0 0,-22 4 0,36-3 0,-1 0 0,0 0 0,1 1 0,0 0 0,0 1 0,0-1 0,0 1 0,0 0 0,1 1 0,-1 0 0,-9 10 0,-320 322 0,325-325 0,1 1 0,0 0 0,1 1 0,0-1 0,1 2 0,1-1 0,1 1 0,0 0 0,0 1 0,2 0 0,0-1 0,-3 29 0,5-34 0,2 0 0,-1 0 0,1 1 0,1-1 0,0 0 0,0 0 0,1 1 0,0-1 0,1 0 0,0-1 0,1 1 0,0 0 0,0-1 0,1 0 0,0 0 0,1 0 0,0-1 0,0 0 0,1 0 0,0 0 0,8 6 0,-7-9 0,-1 0 0,1 0 0,0-1 0,0 0 0,1-1 0,-1 0 0,1 0 0,0-1 0,13 3 0,90 5 0,-60-8 0,329 49 0,115 6 0,-483-57 0,21 2 0,1-2 0,59-7 0,-83 5 0,-1 0 0,1-1 0,-1 0 0,1-1 0,-1 0 0,0-1 0,-1 0 0,1 0 0,-1-1 0,0 0 0,0-1 0,14-14 0,0 1 0,-18 16 0,0 0 0,1-1 0,-2 0 0,1 0 0,0 0 0,-1 0 0,7-12 0,-11 17 0,0-1 0,0 1 0,0-1 0,0 1 0,0-1 0,0 1 0,0-1 0,0 1 0,0-1 0,0 1 0,0-1 0,0 1 0,-1-1 0,1 1 0,0-1 0,0 1 0,-1 0 0,1-1 0,0 1 0,0-1 0,-1 1 0,1 0 0,-1-1 0,1 1 0,0 0 0,-1 0 0,1-1 0,-1 1 0,1 0 0,0 0 0,-1-1 0,1 1 0,-1 0 0,1 0 0,-1 0 0,1 0 0,-1 0 0,1 0 0,-2 0 0,-22-3 0,22 3 0,-46-4 0,1-1 0,0-3 0,1-1 0,-50-18 0,92 25 0,0 1 0,0-1 0,0 0 0,0 0 0,1 0 0,-1-1 0,1 1 0,0-1 0,0 0 0,0 0 0,0 0 0,0 0 0,0 0 0,1-1 0,0 1 0,-1-1 0,1 1 0,-2-8 0,-1-3 0,1-1 0,1 0 0,0 0 0,0-15 0,2 17 0,0 0 0,-1 1 0,-1 0 0,0-1 0,-1 1 0,-6-14 0,-19-30 0,5 8 0,-2 0 0,-2 3 0,-45-57 0,38 65 0,-2 3 0,-1 0 0,-2 3 0,-72-44 0,104 70-227,-1 1-1,0 0 1,0 0-1,0 1 1,-12-2-1,-12-2-6598</inkml:trace>
  <inkml:trace contextRef="#ctx0" brushRef="#br0" timeOffset="8197.76">327 344 24575,'-4'0'0,"1"0"0,-1 0 0,1 1 0,0-1 0,-1 1 0,1-1 0,0 1 0,-1 0 0,1 0 0,0 1 0,0-1 0,0 1 0,0-1 0,-3 3 0,1 1 0,0 0 0,0 1 0,0-1 0,1 1 0,-5 8 0,1-1 0,-30 42 0,7-11 0,-29 55 0,52-84 0,2-1 0,-1 1 0,2 1 0,0-1 0,1 1 0,0-1 0,1 1 0,0 22 0,1-2-227,-1 0-1,-2-1 1,-1 0-1,-2 1 1,-18 49-1,16-62-6598</inkml:trace>
  <inkml:trace contextRef="#ctx0" brushRef="#br0" timeOffset="9214.92">274 741 24575,'4'0'0,"7"0"0,5 0 0,5 0 0,3 0 0,2 0 0,1 0 0,1 0 0,-1 0 0,-4-4 0,-2-2 0,0 0 0,2 2 0,0 1 0,6 1 0,2 1 0,-3 0-8191</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5</v>
    <v>Garbage outline</v>
    <v>0</v>
  </rv>
  <rv s="0">
    <v>5</v>
    <v>Eraser with solid fill</v>
    <v>1</v>
  </rv>
</rvData>
</file>

<file path=xl/richData/rdrichvaluestructure.xml><?xml version="1.0" encoding="utf-8"?>
<rvStructures xmlns="http://schemas.microsoft.com/office/spreadsheetml/2017/richdata" count="1">
  <s t="_localImage">
    <k n="CalcOrigin" t="i"/>
    <k n="Text" t="s"/>
    <k n="_rvRel:LocalImageIdentifier"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0E86-5286-4523-9463-ED26F3DAE1A2}">
  <sheetPr codeName="Sheet2">
    <pageSetUpPr fitToPage="1"/>
  </sheetPr>
  <dimension ref="A1:CP1007"/>
  <sheetViews>
    <sheetView tabSelected="1" topLeftCell="Z1" workbookViewId="0">
      <selection activeCell="AE2" sqref="AE2"/>
    </sheetView>
  </sheetViews>
  <sheetFormatPr defaultRowHeight="15" x14ac:dyDescent="0.25"/>
  <cols>
    <col min="1" max="22" width="9.140625" style="2" hidden="1" customWidth="1"/>
    <col min="23" max="23" width="4.42578125" style="2" hidden="1" customWidth="1"/>
    <col min="24" max="24" width="10.28515625" style="2" hidden="1" customWidth="1"/>
    <col min="25" max="25" width="10.140625" style="1" hidden="1" customWidth="1"/>
    <col min="26" max="26" width="9.140625" style="2"/>
    <col min="27" max="27" width="8.5703125" style="2" customWidth="1"/>
    <col min="28" max="28" width="3.5703125" style="2" customWidth="1"/>
    <col min="29" max="29" width="21" style="2" customWidth="1"/>
    <col min="30" max="30" width="28.140625" style="2" customWidth="1"/>
    <col min="31" max="31" width="44.28515625" style="2" customWidth="1"/>
    <col min="32" max="32" width="23" style="2" customWidth="1"/>
    <col min="33" max="33" width="13.7109375" style="2" customWidth="1"/>
    <col min="34" max="34" width="4.7109375" style="1" customWidth="1"/>
    <col min="35" max="36" width="3.42578125" style="2" customWidth="1"/>
    <col min="37" max="37" width="8.140625" style="2" customWidth="1"/>
    <col min="38" max="38" width="4" style="2" customWidth="1"/>
    <col min="39" max="39" width="9.7109375" style="2" customWidth="1"/>
    <col min="40" max="53" width="9.140625" style="2" customWidth="1"/>
    <col min="54" max="54" width="2.28515625" style="12" customWidth="1"/>
    <col min="55" max="55" width="2.7109375" style="13" customWidth="1"/>
    <col min="56" max="93" width="9.140625" style="2" hidden="1" customWidth="1"/>
    <col min="94" max="94" width="2.42578125" style="48" customWidth="1"/>
    <col min="95" max="16384" width="9.140625" style="2"/>
  </cols>
  <sheetData>
    <row r="1" spans="1:87" ht="30" customHeight="1" x14ac:dyDescent="0.25">
      <c r="W1" s="2" t="s">
        <v>38</v>
      </c>
      <c r="AA1" s="5" t="s">
        <v>29</v>
      </c>
      <c r="BC1" s="14" t="s">
        <v>43</v>
      </c>
    </row>
    <row r="2" spans="1:87" ht="15.75" x14ac:dyDescent="0.25">
      <c r="AA2" s="146">
        <f ca="1">TODAY()</f>
        <v>46148</v>
      </c>
      <c r="AB2" s="146"/>
      <c r="AC2" s="146"/>
      <c r="AG2" s="40" t="s">
        <v>62</v>
      </c>
    </row>
    <row r="3" spans="1:87" x14ac:dyDescent="0.25">
      <c r="AA3" s="107" t="s">
        <v>16</v>
      </c>
      <c r="AB3" s="9" t="s">
        <v>30</v>
      </c>
      <c r="AC3" s="9"/>
      <c r="AD3" s="9"/>
      <c r="AE3" s="9"/>
      <c r="AG3" s="112" t="s">
        <v>8</v>
      </c>
      <c r="AH3" s="147" t="s">
        <v>19</v>
      </c>
      <c r="AI3" s="20"/>
      <c r="AJ3" s="36" t="s">
        <v>58</v>
      </c>
      <c r="AK3" s="117" t="s">
        <v>41</v>
      </c>
      <c r="BD3" s="1" t="s">
        <v>84</v>
      </c>
      <c r="BE3" s="1"/>
      <c r="BW3" s="1"/>
      <c r="BY3" s="19" t="s">
        <v>16</v>
      </c>
      <c r="BZ3" s="9" t="s">
        <v>30</v>
      </c>
      <c r="CA3" s="9"/>
      <c r="CB3" s="9"/>
      <c r="CC3" s="9"/>
      <c r="CE3" s="42" t="s">
        <v>8</v>
      </c>
      <c r="CF3" s="149" t="s">
        <v>19</v>
      </c>
      <c r="CG3" s="20"/>
      <c r="CH3" s="36" t="s">
        <v>58</v>
      </c>
      <c r="CI3" s="11" t="s">
        <v>41</v>
      </c>
    </row>
    <row r="4" spans="1:87" ht="45" x14ac:dyDescent="0.25">
      <c r="V4" s="21"/>
      <c r="W4" s="21"/>
      <c r="X4" s="38"/>
      <c r="Y4" s="38" t="s">
        <v>74</v>
      </c>
      <c r="AA4" s="111" t="s">
        <v>31</v>
      </c>
      <c r="AB4" s="110" t="s">
        <v>32</v>
      </c>
      <c r="AC4" s="111" t="s">
        <v>33</v>
      </c>
      <c r="AD4" s="111" t="s">
        <v>34</v>
      </c>
      <c r="AE4" s="111" t="s">
        <v>35</v>
      </c>
      <c r="AF4" s="114" t="s">
        <v>36</v>
      </c>
      <c r="AG4" s="113" t="s">
        <v>100</v>
      </c>
      <c r="AH4" s="148"/>
      <c r="AI4" s="110" t="s">
        <v>111</v>
      </c>
      <c r="AJ4" s="110" t="s">
        <v>57</v>
      </c>
      <c r="AK4" s="111" t="s">
        <v>37</v>
      </c>
      <c r="AL4" s="110" t="s">
        <v>82</v>
      </c>
      <c r="AM4" s="109" t="s">
        <v>40</v>
      </c>
      <c r="BD4" s="8" t="s">
        <v>44</v>
      </c>
      <c r="BE4" s="8" t="s">
        <v>60</v>
      </c>
      <c r="BF4" s="8" t="s">
        <v>59</v>
      </c>
      <c r="BW4" s="38" t="s">
        <v>74</v>
      </c>
      <c r="BY4" s="6" t="s">
        <v>31</v>
      </c>
      <c r="BZ4" s="7" t="s">
        <v>32</v>
      </c>
      <c r="CA4" s="6" t="s">
        <v>33</v>
      </c>
      <c r="CB4" s="6" t="s">
        <v>34</v>
      </c>
      <c r="CC4" s="6" t="s">
        <v>35</v>
      </c>
      <c r="CD4" s="6" t="s">
        <v>36</v>
      </c>
      <c r="CE4" s="41" t="s">
        <v>40</v>
      </c>
      <c r="CF4" s="150"/>
      <c r="CG4" s="6" t="e" vm="1">
        <v>#VALUE!</v>
      </c>
      <c r="CH4" s="37" t="s">
        <v>57</v>
      </c>
      <c r="CI4" s="8" t="s">
        <v>37</v>
      </c>
    </row>
    <row r="5" spans="1:87" ht="7.5" customHeight="1" x14ac:dyDescent="0.25">
      <c r="AA5" s="10"/>
      <c r="AB5" s="10"/>
      <c r="AC5" s="10"/>
      <c r="AD5" s="10"/>
      <c r="AE5" s="10"/>
      <c r="AF5" s="10"/>
      <c r="AG5" s="10"/>
      <c r="AH5" s="26"/>
      <c r="AI5" s="10"/>
      <c r="AJ5" s="10"/>
      <c r="AK5" s="10"/>
      <c r="AL5" s="58"/>
      <c r="AM5" s="58"/>
    </row>
    <row r="6" spans="1:87" ht="36" customHeight="1" x14ac:dyDescent="0.25">
      <c r="AA6" s="59" t="str" cm="1">
        <f t="array" aca="1" ref="AA6" ca="1">HYPERLINK("#"&amp;CELL("address",INDIRECT("database!AC1",1)),VLOOKUP(MONTH(TODAY()),Data!H:I,2,0))</f>
        <v>may</v>
      </c>
      <c r="AB6" s="60" t="e" vm="2">
        <v>#VALUE!</v>
      </c>
      <c r="AC6" s="129"/>
      <c r="AD6" s="130"/>
      <c r="AE6" s="130"/>
      <c r="AF6" s="130"/>
      <c r="AG6" s="108" t="s">
        <v>8</v>
      </c>
      <c r="AH6" s="61"/>
      <c r="AI6" s="151" t="s">
        <v>39</v>
      </c>
      <c r="AJ6" s="151"/>
      <c r="AK6" s="151"/>
      <c r="AL6" s="151"/>
      <c r="AM6" s="108">
        <f ca="1">VLOOKUP(AG6,Data!K:L,2,0)+TODAY()</f>
        <v>46150</v>
      </c>
      <c r="BD6" s="2" t="str">
        <f>"database!"&amp;BD3</f>
        <v>database!ac6</v>
      </c>
      <c r="BF6" s="4" t="e" cm="1">
        <f t="array" aca="1" ref="BF6" ca="1">HYPERLINK("#"&amp;CELL("address",INDEX(INDIRECT("Y:Y",1),MATCH(MAX(BF8:BF1048576),INDIRECT("Y:Y",1),0))))</f>
        <v>#N/A</v>
      </c>
      <c r="BW6" s="2">
        <v>2</v>
      </c>
      <c r="BY6" s="2" t="s">
        <v>10</v>
      </c>
      <c r="BZ6" s="2" t="s">
        <v>106</v>
      </c>
      <c r="CA6" s="2" t="s">
        <v>105</v>
      </c>
      <c r="CB6" s="2">
        <v>0</v>
      </c>
      <c r="CC6" s="2">
        <v>0</v>
      </c>
      <c r="CD6" s="2">
        <v>0</v>
      </c>
      <c r="CE6" s="2" t="s">
        <v>8</v>
      </c>
      <c r="CF6" s="2" t="s">
        <v>101</v>
      </c>
    </row>
    <row r="7" spans="1:87" ht="6.75" customHeight="1" x14ac:dyDescent="0.25">
      <c r="U7" s="4"/>
      <c r="AA7" s="10"/>
      <c r="AB7" s="10"/>
      <c r="AC7" s="10"/>
      <c r="AD7" s="10"/>
      <c r="AE7" s="10"/>
      <c r="AF7" s="10"/>
      <c r="AG7" s="10"/>
      <c r="AH7" s="26"/>
      <c r="AI7" s="10"/>
      <c r="AJ7" s="10"/>
      <c r="AK7" s="10"/>
      <c r="AL7" s="10"/>
      <c r="AM7" s="10"/>
    </row>
    <row r="8" spans="1:87" x14ac:dyDescent="0.25">
      <c r="A8" s="9"/>
      <c r="B8" s="9"/>
      <c r="C8" s="9"/>
      <c r="D8" s="9"/>
      <c r="E8" s="9"/>
      <c r="F8" s="9"/>
      <c r="G8" s="9"/>
      <c r="H8" s="9"/>
      <c r="I8" s="9"/>
      <c r="J8" s="9"/>
      <c r="K8" s="9"/>
      <c r="L8" s="9"/>
      <c r="M8" s="9"/>
      <c r="N8" s="9"/>
      <c r="O8" s="9"/>
      <c r="P8" s="9"/>
      <c r="Q8" s="9"/>
      <c r="R8" s="9"/>
      <c r="S8" s="9"/>
      <c r="T8" s="9"/>
      <c r="U8" s="9"/>
      <c r="V8" s="9"/>
      <c r="W8" s="9"/>
      <c r="X8" s="9"/>
      <c r="Y8" s="15">
        <v>1</v>
      </c>
      <c r="AA8" s="124" t="str">
        <f>VLOOKUP(FollowUp!$Y8,database!$Y:$AL,database!AA$5,0)</f>
        <v>may</v>
      </c>
      <c r="AB8" s="118" t="str" cm="1">
        <f t="array" aca="1" ref="AB8" ca="1">HYPERLINK("#"&amp;CELL("address",INDEX(INDIRECT("database!Y:Y",1),MATCH(Y8,INDIRECT("database!Y:Y",1),0))))</f>
        <v>#'[Actions_Rev-17_2024_02_No_Macros.xlsx]database'!$Y$8</v>
      </c>
      <c r="AC8" s="120" t="str">
        <f>VLOOKUP(FollowUp!$Y8,database!$Y:$AL,database!AC$5,0)</f>
        <v>Bob</v>
      </c>
      <c r="AD8" s="121" t="str">
        <f>VLOOKUP(FollowUp!$Y8,database!$Y:$AL,database!AD$5,0)</f>
        <v>Call</v>
      </c>
      <c r="AE8" s="120" t="str">
        <f>VLOOKUP(FollowUp!$Y8,database!$Y:$AL,database!AE$5,0)</f>
        <v>House Burned Down</v>
      </c>
      <c r="AF8" s="121" t="str">
        <f>VLOOKUP(FollowUp!$Y8,database!$Y:$AL,database!AF$5,0)</f>
        <v>555-</v>
      </c>
      <c r="AG8" s="136" t="str">
        <f>VLOOKUP(FollowUp!$Y8,database!$Y:$AL,database!AG$5,0)</f>
        <v>1 Month</v>
      </c>
      <c r="AH8" s="126">
        <f>IF(ISERROR(VLOOKUP(FollowUp!$Y8,database!$Y:$AL,database!AH$5,0)),"",VLOOKUP(FollowUp!$Y8,database!$Y:$AL,database!AH$5,0))</f>
        <v>0</v>
      </c>
      <c r="AI8" s="62"/>
      <c r="AJ8" s="63"/>
      <c r="AK8" s="128"/>
      <c r="AL8" s="63"/>
      <c r="AM8" s="115">
        <f>VLOOKUP(FollowUp!$Y8,database!$Y:$AL,database!AL$5,0)</f>
        <v>46176</v>
      </c>
      <c r="BF8" s="15"/>
    </row>
    <row r="9" spans="1:87" x14ac:dyDescent="0.25">
      <c r="A9" s="9"/>
      <c r="B9" s="9"/>
      <c r="C9" s="9"/>
      <c r="D9" s="9"/>
      <c r="E9" s="9"/>
      <c r="F9" s="9"/>
      <c r="G9" s="9"/>
      <c r="H9" s="9"/>
      <c r="I9" s="9"/>
      <c r="J9" s="9"/>
      <c r="K9" s="9"/>
      <c r="L9" s="9"/>
      <c r="M9" s="9"/>
      <c r="N9" s="9"/>
      <c r="O9" s="9"/>
      <c r="P9" s="9"/>
      <c r="Q9" s="9"/>
      <c r="R9" s="9"/>
      <c r="S9" s="9"/>
      <c r="T9" s="9"/>
      <c r="U9" s="9"/>
      <c r="V9" s="9"/>
      <c r="W9" s="9"/>
      <c r="X9" s="9"/>
      <c r="Y9" s="15">
        <v>2</v>
      </c>
      <c r="AA9" s="125" t="e">
        <f>VLOOKUP(FollowUp!$Y9,database!$Y:$AL,database!AA$5,0)</f>
        <v>#N/A</v>
      </c>
      <c r="AB9" s="119" t="e" cm="1">
        <f t="array" aca="1" ref="AB9" ca="1">HYPERLINK("#"&amp;CELL("address",INDEX(INDIRECT("database!Y:Y",1),MATCH(Y9,INDIRECT("database!Y:Y",1),0))))</f>
        <v>#N/A</v>
      </c>
      <c r="AC9" s="122" t="e">
        <f>VLOOKUP(FollowUp!$Y9,database!$Y:$AL,database!AC$5,0)</f>
        <v>#N/A</v>
      </c>
      <c r="AD9" s="123" t="e">
        <f>VLOOKUP(FollowUp!$Y9,database!$Y:$AL,database!AD$5,0)</f>
        <v>#N/A</v>
      </c>
      <c r="AE9" s="122" t="e">
        <f>VLOOKUP(FollowUp!$Y9,database!$Y:$AL,database!AE$5,0)</f>
        <v>#N/A</v>
      </c>
      <c r="AF9" s="123" t="e">
        <f>VLOOKUP(FollowUp!$Y9,database!$Y:$AL,database!AF$5,0)</f>
        <v>#N/A</v>
      </c>
      <c r="AG9" s="137" t="e">
        <f>VLOOKUP(FollowUp!$Y9,database!$Y:$AL,database!AG$5,0)</f>
        <v>#N/A</v>
      </c>
      <c r="AH9" s="127" t="str">
        <f>IF(ISERROR(VLOOKUP(FollowUp!$Y9,database!$Y:$AL,database!AH$5,0)),"",VLOOKUP(FollowUp!$Y9,database!$Y:$AL,database!AH$5,0))</f>
        <v/>
      </c>
      <c r="AI9" s="62"/>
      <c r="AJ9" s="63"/>
      <c r="AK9" s="128"/>
      <c r="AL9" s="63"/>
      <c r="AM9" s="116" t="e">
        <f>VLOOKUP(FollowUp!$Y9,database!$Y:$AL,database!AL$5,0)</f>
        <v>#N/A</v>
      </c>
      <c r="BF9" s="15"/>
    </row>
    <row r="10" spans="1:87" x14ac:dyDescent="0.25">
      <c r="A10" s="9"/>
      <c r="B10" s="9"/>
      <c r="C10" s="9"/>
      <c r="D10" s="9"/>
      <c r="E10" s="9"/>
      <c r="F10" s="9"/>
      <c r="G10" s="9"/>
      <c r="H10" s="9"/>
      <c r="I10" s="9"/>
      <c r="J10" s="9"/>
      <c r="K10" s="9"/>
      <c r="L10" s="9"/>
      <c r="M10" s="9"/>
      <c r="N10" s="9"/>
      <c r="O10" s="9"/>
      <c r="P10" s="9"/>
      <c r="Q10" s="9"/>
      <c r="R10" s="9"/>
      <c r="S10" s="9"/>
      <c r="T10" s="9"/>
      <c r="U10" s="9"/>
      <c r="V10" s="9"/>
      <c r="W10" s="9"/>
      <c r="X10" s="9"/>
      <c r="Y10" s="15">
        <v>3</v>
      </c>
      <c r="AA10" s="124" t="e">
        <f>VLOOKUP(FollowUp!$Y10,database!$Y:$AL,database!AA$5,0)</f>
        <v>#N/A</v>
      </c>
      <c r="AB10" s="118" t="e" cm="1">
        <f t="array" aca="1" ref="AB10" ca="1">HYPERLINK("#"&amp;CELL("address",INDEX(INDIRECT("database!Y:Y",1),MATCH(Y10,INDIRECT("database!Y:Y",1),0))))</f>
        <v>#N/A</v>
      </c>
      <c r="AC10" s="120" t="e">
        <f>VLOOKUP(FollowUp!$Y10,database!$Y:$AL,database!AC$5,0)</f>
        <v>#N/A</v>
      </c>
      <c r="AD10" s="121" t="e">
        <f>VLOOKUP(FollowUp!$Y10,database!$Y:$AL,database!AD$5,0)</f>
        <v>#N/A</v>
      </c>
      <c r="AE10" s="120" t="e">
        <f>VLOOKUP(FollowUp!$Y10,database!$Y:$AL,database!AE$5,0)</f>
        <v>#N/A</v>
      </c>
      <c r="AF10" s="121" t="e">
        <f>VLOOKUP(FollowUp!$Y10,database!$Y:$AL,database!AF$5,0)</f>
        <v>#N/A</v>
      </c>
      <c r="AG10" s="136" t="e">
        <f>VLOOKUP(FollowUp!$Y10,database!$Y:$AL,database!AG$5,0)</f>
        <v>#N/A</v>
      </c>
      <c r="AH10" s="126" t="str">
        <f>IF(ISERROR(VLOOKUP(FollowUp!$Y10,database!$Y:$AL,database!AH$5,0)),"",VLOOKUP(FollowUp!$Y10,database!$Y:$AL,database!AH$5,0))</f>
        <v/>
      </c>
      <c r="AI10" s="64"/>
      <c r="AJ10" s="63"/>
      <c r="AK10" s="128"/>
      <c r="AL10" s="63"/>
      <c r="AM10" s="115" t="e">
        <f>VLOOKUP(FollowUp!$Y10,database!$Y:$AL,database!AL$5,0)</f>
        <v>#N/A</v>
      </c>
      <c r="BF10" s="15"/>
    </row>
    <row r="11" spans="1:87" x14ac:dyDescent="0.25">
      <c r="A11" s="9"/>
      <c r="B11" s="9"/>
      <c r="C11" s="9"/>
      <c r="D11" s="9"/>
      <c r="E11" s="9"/>
      <c r="F11" s="9"/>
      <c r="G11" s="9"/>
      <c r="H11" s="9"/>
      <c r="I11" s="9"/>
      <c r="J11" s="9"/>
      <c r="K11" s="9"/>
      <c r="L11" s="9"/>
      <c r="M11" s="9"/>
      <c r="N11" s="9"/>
      <c r="O11" s="9"/>
      <c r="P11" s="9"/>
      <c r="Q11" s="9"/>
      <c r="R11" s="9"/>
      <c r="S11" s="9"/>
      <c r="T11" s="9"/>
      <c r="U11" s="9"/>
      <c r="V11" s="9"/>
      <c r="W11" s="9"/>
      <c r="X11" s="9"/>
      <c r="Y11" s="15">
        <v>4</v>
      </c>
      <c r="AA11" s="125" t="e">
        <f>VLOOKUP(FollowUp!$Y11,database!$Y:$AL,database!AA$5,0)</f>
        <v>#N/A</v>
      </c>
      <c r="AB11" s="119" t="e" cm="1">
        <f t="array" aca="1" ref="AB11" ca="1">HYPERLINK("#"&amp;CELL("address",INDEX(INDIRECT("database!Y:Y",1),MATCH(Y11,INDIRECT("database!Y:Y",1),0))))</f>
        <v>#N/A</v>
      </c>
      <c r="AC11" s="122" t="e">
        <f>VLOOKUP(FollowUp!$Y11,database!$Y:$AL,database!AC$5,0)</f>
        <v>#N/A</v>
      </c>
      <c r="AD11" s="123" t="e">
        <f>VLOOKUP(FollowUp!$Y11,database!$Y:$AL,database!AD$5,0)</f>
        <v>#N/A</v>
      </c>
      <c r="AE11" s="122" t="e">
        <f>VLOOKUP(FollowUp!$Y11,database!$Y:$AL,database!AE$5,0)</f>
        <v>#N/A</v>
      </c>
      <c r="AF11" s="123" t="e">
        <f>VLOOKUP(FollowUp!$Y11,database!$Y:$AL,database!AF$5,0)</f>
        <v>#N/A</v>
      </c>
      <c r="AG11" s="137" t="e">
        <f>VLOOKUP(FollowUp!$Y11,database!$Y:$AL,database!AG$5,0)</f>
        <v>#N/A</v>
      </c>
      <c r="AH11" s="127" t="str">
        <f>IF(ISERROR(VLOOKUP(FollowUp!$Y11,database!$Y:$AL,database!AH$5,0)),"",VLOOKUP(FollowUp!$Y11,database!$Y:$AL,database!AH$5,0))</f>
        <v/>
      </c>
      <c r="AI11" s="64"/>
      <c r="AJ11" s="63"/>
      <c r="AK11" s="128"/>
      <c r="AL11" s="63"/>
      <c r="AM11" s="116" t="e">
        <f>VLOOKUP(FollowUp!$Y11,database!$Y:$AL,database!AL$5,0)</f>
        <v>#N/A</v>
      </c>
      <c r="BF11" s="15"/>
    </row>
    <row r="12" spans="1:87" x14ac:dyDescent="0.25">
      <c r="A12" s="9"/>
      <c r="B12" s="9"/>
      <c r="C12" s="9"/>
      <c r="D12" s="9"/>
      <c r="E12" s="9"/>
      <c r="F12" s="9"/>
      <c r="G12" s="9"/>
      <c r="H12" s="9"/>
      <c r="I12" s="9"/>
      <c r="J12" s="9"/>
      <c r="K12" s="9"/>
      <c r="L12" s="9"/>
      <c r="M12" s="9"/>
      <c r="N12" s="9"/>
      <c r="O12" s="9"/>
      <c r="P12" s="9"/>
      <c r="Q12" s="9"/>
      <c r="R12" s="9"/>
      <c r="S12" s="9"/>
      <c r="T12" s="9"/>
      <c r="U12" s="9"/>
      <c r="V12" s="9"/>
      <c r="W12" s="9"/>
      <c r="X12" s="9"/>
      <c r="Y12" s="15">
        <v>5</v>
      </c>
      <c r="AA12" s="124" t="e">
        <f>VLOOKUP(FollowUp!$Y12,database!$Y:$AL,database!AA$5,0)</f>
        <v>#N/A</v>
      </c>
      <c r="AB12" s="118" t="e" cm="1">
        <f t="array" aca="1" ref="AB12" ca="1">HYPERLINK("#"&amp;CELL("address",INDEX(INDIRECT("database!Y:Y",1),MATCH(Y12,INDIRECT("database!Y:Y",1),0))))</f>
        <v>#N/A</v>
      </c>
      <c r="AC12" s="120" t="e">
        <f>VLOOKUP(FollowUp!$Y12,database!$Y:$AL,database!AC$5,0)</f>
        <v>#N/A</v>
      </c>
      <c r="AD12" s="121" t="e">
        <f>VLOOKUP(FollowUp!$Y12,database!$Y:$AL,database!AD$5,0)</f>
        <v>#N/A</v>
      </c>
      <c r="AE12" s="120" t="e">
        <f>VLOOKUP(FollowUp!$Y12,database!$Y:$AL,database!AE$5,0)</f>
        <v>#N/A</v>
      </c>
      <c r="AF12" s="121" t="e">
        <f>VLOOKUP(FollowUp!$Y12,database!$Y:$AL,database!AF$5,0)</f>
        <v>#N/A</v>
      </c>
      <c r="AG12" s="136" t="e">
        <f>VLOOKUP(FollowUp!$Y12,database!$Y:$AL,database!AG$5,0)</f>
        <v>#N/A</v>
      </c>
      <c r="AH12" s="126" t="str">
        <f>IF(ISERROR(VLOOKUP(FollowUp!$Y12,database!$Y:$AL,database!AH$5,0)),"",VLOOKUP(FollowUp!$Y12,database!$Y:$AL,database!AH$5,0))</f>
        <v/>
      </c>
      <c r="AI12" s="64"/>
      <c r="AJ12" s="63"/>
      <c r="AK12" s="128"/>
      <c r="AL12" s="63"/>
      <c r="AM12" s="115" t="e">
        <f>VLOOKUP(FollowUp!$Y12,database!$Y:$AL,database!AL$5,0)</f>
        <v>#N/A</v>
      </c>
    </row>
    <row r="13" spans="1:87" x14ac:dyDescent="0.25">
      <c r="A13" s="9"/>
      <c r="B13" s="9"/>
      <c r="C13" s="9"/>
      <c r="D13" s="9"/>
      <c r="E13" s="9"/>
      <c r="F13" s="9"/>
      <c r="G13" s="9"/>
      <c r="H13" s="9"/>
      <c r="I13" s="9"/>
      <c r="J13" s="9"/>
      <c r="K13" s="9"/>
      <c r="L13" s="9"/>
      <c r="M13" s="9"/>
      <c r="N13" s="9"/>
      <c r="O13" s="9"/>
      <c r="P13" s="9"/>
      <c r="Q13" s="9"/>
      <c r="R13" s="9"/>
      <c r="S13" s="9"/>
      <c r="T13" s="9"/>
      <c r="U13" s="9"/>
      <c r="V13" s="9"/>
      <c r="W13" s="9"/>
      <c r="X13" s="9"/>
      <c r="Y13" s="15">
        <v>6</v>
      </c>
      <c r="AA13" s="125" t="e">
        <f>VLOOKUP(FollowUp!$Y13,database!$Y:$AL,database!AA$5,0)</f>
        <v>#N/A</v>
      </c>
      <c r="AB13" s="119" t="e" cm="1">
        <f t="array" aca="1" ref="AB13" ca="1">HYPERLINK("#"&amp;CELL("address",INDEX(INDIRECT("database!Y:Y",1),MATCH(Y13,INDIRECT("database!Y:Y",1),0))))</f>
        <v>#N/A</v>
      </c>
      <c r="AC13" s="122" t="e">
        <f>VLOOKUP(FollowUp!$Y13,database!$Y:$AL,database!AC$5,0)</f>
        <v>#N/A</v>
      </c>
      <c r="AD13" s="123" t="e">
        <f>VLOOKUP(FollowUp!$Y13,database!$Y:$AL,database!AD$5,0)</f>
        <v>#N/A</v>
      </c>
      <c r="AE13" s="122" t="e">
        <f>VLOOKUP(FollowUp!$Y13,database!$Y:$AL,database!AE$5,0)</f>
        <v>#N/A</v>
      </c>
      <c r="AF13" s="123" t="e">
        <f>VLOOKUP(FollowUp!$Y13,database!$Y:$AL,database!AF$5,0)</f>
        <v>#N/A</v>
      </c>
      <c r="AG13" s="137" t="e">
        <f>VLOOKUP(FollowUp!$Y13,database!$Y:$AL,database!AG$5,0)</f>
        <v>#N/A</v>
      </c>
      <c r="AH13" s="127" t="str">
        <f>IF(ISERROR(VLOOKUP(FollowUp!$Y13,database!$Y:$AL,database!AH$5,0)),"",VLOOKUP(FollowUp!$Y13,database!$Y:$AL,database!AH$5,0))</f>
        <v/>
      </c>
      <c r="AI13" s="64"/>
      <c r="AJ13" s="63"/>
      <c r="AK13" s="128"/>
      <c r="AL13" s="63"/>
      <c r="AM13" s="116" t="e">
        <f>VLOOKUP(FollowUp!$Y13,database!$Y:$AL,database!AL$5,0)</f>
        <v>#N/A</v>
      </c>
    </row>
    <row r="14" spans="1:87" x14ac:dyDescent="0.25">
      <c r="A14" s="9"/>
      <c r="B14" s="9"/>
      <c r="C14" s="9"/>
      <c r="D14" s="9"/>
      <c r="E14" s="9"/>
      <c r="F14" s="9"/>
      <c r="G14" s="9"/>
      <c r="H14" s="9"/>
      <c r="I14" s="9"/>
      <c r="J14" s="9"/>
      <c r="K14" s="9"/>
      <c r="L14" s="9"/>
      <c r="M14" s="9"/>
      <c r="N14" s="9"/>
      <c r="O14" s="9"/>
      <c r="P14" s="9"/>
      <c r="Q14" s="9"/>
      <c r="R14" s="9"/>
      <c r="S14" s="9"/>
      <c r="T14" s="9"/>
      <c r="U14" s="9"/>
      <c r="V14" s="9"/>
      <c r="W14" s="9"/>
      <c r="X14" s="9"/>
      <c r="Y14" s="15">
        <v>7</v>
      </c>
      <c r="AA14" s="124" t="e">
        <f>VLOOKUP(FollowUp!$Y14,database!$Y:$AL,database!AA$5,0)</f>
        <v>#N/A</v>
      </c>
      <c r="AB14" s="118" t="e" cm="1">
        <f t="array" aca="1" ref="AB14" ca="1">HYPERLINK("#"&amp;CELL("address",INDEX(INDIRECT("database!Y:Y",1),MATCH(Y14,INDIRECT("database!Y:Y",1),0))))</f>
        <v>#N/A</v>
      </c>
      <c r="AC14" s="120" t="e">
        <f>VLOOKUP(FollowUp!$Y14,database!$Y:$AL,database!AC$5,0)</f>
        <v>#N/A</v>
      </c>
      <c r="AD14" s="121" t="e">
        <f>VLOOKUP(FollowUp!$Y14,database!$Y:$AL,database!AD$5,0)</f>
        <v>#N/A</v>
      </c>
      <c r="AE14" s="120" t="e">
        <f>VLOOKUP(FollowUp!$Y14,database!$Y:$AL,database!AE$5,0)</f>
        <v>#N/A</v>
      </c>
      <c r="AF14" s="121" t="e">
        <f>VLOOKUP(FollowUp!$Y14,database!$Y:$AL,database!AF$5,0)</f>
        <v>#N/A</v>
      </c>
      <c r="AG14" s="136" t="e">
        <f>VLOOKUP(FollowUp!$Y14,database!$Y:$AL,database!AG$5,0)</f>
        <v>#N/A</v>
      </c>
      <c r="AH14" s="126" t="str">
        <f>IF(ISERROR(VLOOKUP(FollowUp!$Y14,database!$Y:$AL,database!AH$5,0)),"",VLOOKUP(FollowUp!$Y14,database!$Y:$AL,database!AH$5,0))</f>
        <v/>
      </c>
      <c r="AI14" s="64"/>
      <c r="AJ14" s="63"/>
      <c r="AK14" s="128"/>
      <c r="AL14" s="63"/>
      <c r="AM14" s="115" t="e">
        <f>VLOOKUP(FollowUp!$Y14,database!$Y:$AL,database!AL$5,0)</f>
        <v>#N/A</v>
      </c>
      <c r="BF14" s="15"/>
    </row>
    <row r="15" spans="1:87" x14ac:dyDescent="0.25">
      <c r="A15" s="9"/>
      <c r="B15" s="9"/>
      <c r="C15" s="9"/>
      <c r="D15" s="9"/>
      <c r="E15" s="9"/>
      <c r="F15" s="9"/>
      <c r="G15" s="9"/>
      <c r="H15" s="9"/>
      <c r="I15" s="9"/>
      <c r="J15" s="9"/>
      <c r="K15" s="9"/>
      <c r="L15" s="9"/>
      <c r="M15" s="9"/>
      <c r="N15" s="9"/>
      <c r="O15" s="9"/>
      <c r="P15" s="9"/>
      <c r="Q15" s="9"/>
      <c r="R15" s="9"/>
      <c r="S15" s="9"/>
      <c r="T15" s="9"/>
      <c r="U15" s="9"/>
      <c r="V15" s="9"/>
      <c r="W15" s="9"/>
      <c r="X15" s="9"/>
      <c r="Y15" s="15">
        <v>8</v>
      </c>
      <c r="AA15" s="125" t="e">
        <f>VLOOKUP(FollowUp!$Y15,database!$Y:$AL,database!AA$5,0)</f>
        <v>#N/A</v>
      </c>
      <c r="AB15" s="119" t="e" cm="1">
        <f t="array" aca="1" ref="AB15" ca="1">HYPERLINK("#"&amp;CELL("address",INDEX(INDIRECT("database!Y:Y",1),MATCH(Y15,INDIRECT("database!Y:Y",1),0))))</f>
        <v>#N/A</v>
      </c>
      <c r="AC15" s="122" t="e">
        <f>VLOOKUP(FollowUp!$Y15,database!$Y:$AL,database!AC$5,0)</f>
        <v>#N/A</v>
      </c>
      <c r="AD15" s="123" t="e">
        <f>VLOOKUP(FollowUp!$Y15,database!$Y:$AL,database!AD$5,0)</f>
        <v>#N/A</v>
      </c>
      <c r="AE15" s="122" t="e">
        <f>VLOOKUP(FollowUp!$Y15,database!$Y:$AL,database!AE$5,0)</f>
        <v>#N/A</v>
      </c>
      <c r="AF15" s="123" t="e">
        <f>VLOOKUP(FollowUp!$Y15,database!$Y:$AL,database!AF$5,0)</f>
        <v>#N/A</v>
      </c>
      <c r="AG15" s="137" t="e">
        <f>VLOOKUP(FollowUp!$Y15,database!$Y:$AL,database!AG$5,0)</f>
        <v>#N/A</v>
      </c>
      <c r="AH15" s="127" t="str">
        <f>IF(ISERROR(VLOOKUP(FollowUp!$Y15,database!$Y:$AL,database!AH$5,0)),"",VLOOKUP(FollowUp!$Y15,database!$Y:$AL,database!AH$5,0))</f>
        <v/>
      </c>
      <c r="AI15" s="64"/>
      <c r="AJ15" s="63"/>
      <c r="AK15" s="128"/>
      <c r="AL15" s="63"/>
      <c r="AM15" s="116" t="e">
        <f>VLOOKUP(FollowUp!$Y15,database!$Y:$AL,database!AL$5,0)</f>
        <v>#N/A</v>
      </c>
      <c r="BF15" s="15"/>
    </row>
    <row r="16" spans="1:87" x14ac:dyDescent="0.25">
      <c r="A16" s="9"/>
      <c r="B16" s="9"/>
      <c r="C16" s="9"/>
      <c r="D16" s="9"/>
      <c r="E16" s="9"/>
      <c r="F16" s="9"/>
      <c r="G16" s="9"/>
      <c r="H16" s="9"/>
      <c r="I16" s="9"/>
      <c r="J16" s="9"/>
      <c r="K16" s="9"/>
      <c r="L16" s="9"/>
      <c r="M16" s="9"/>
      <c r="N16" s="9"/>
      <c r="O16" s="9"/>
      <c r="P16" s="9"/>
      <c r="Q16" s="9"/>
      <c r="R16" s="9"/>
      <c r="S16" s="9"/>
      <c r="T16" s="9"/>
      <c r="U16" s="9"/>
      <c r="V16" s="9"/>
      <c r="W16" s="9"/>
      <c r="X16" s="9"/>
      <c r="Y16" s="53">
        <v>9</v>
      </c>
      <c r="AA16" s="124" t="e">
        <f>VLOOKUP(FollowUp!$Y16,database!$Y:$AL,database!AA$5,0)</f>
        <v>#N/A</v>
      </c>
      <c r="AB16" s="118" t="e" cm="1">
        <f t="array" aca="1" ref="AB16" ca="1">HYPERLINK("#"&amp;CELL("address",INDEX(INDIRECT("database!Y:Y",1),MATCH(Y16,INDIRECT("database!Y:Y",1),0))))</f>
        <v>#N/A</v>
      </c>
      <c r="AC16" s="120" t="e">
        <f>VLOOKUP(FollowUp!$Y16,database!$Y:$AL,database!AC$5,0)</f>
        <v>#N/A</v>
      </c>
      <c r="AD16" s="121" t="e">
        <f>VLOOKUP(FollowUp!$Y16,database!$Y:$AL,database!AD$5,0)</f>
        <v>#N/A</v>
      </c>
      <c r="AE16" s="120" t="e">
        <f>VLOOKUP(FollowUp!$Y16,database!$Y:$AL,database!AE$5,0)</f>
        <v>#N/A</v>
      </c>
      <c r="AF16" s="121" t="e">
        <f>VLOOKUP(FollowUp!$Y16,database!$Y:$AL,database!AF$5,0)</f>
        <v>#N/A</v>
      </c>
      <c r="AG16" s="136" t="e">
        <f>VLOOKUP(FollowUp!$Y16,database!$Y:$AL,database!AG$5,0)</f>
        <v>#N/A</v>
      </c>
      <c r="AH16" s="126" t="str">
        <f>IF(ISERROR(VLOOKUP(FollowUp!$Y16,database!$Y:$AL,database!AH$5,0)),"",VLOOKUP(FollowUp!$Y16,database!$Y:$AL,database!AH$5,0))</f>
        <v/>
      </c>
      <c r="AI16" s="64"/>
      <c r="AJ16" s="63"/>
      <c r="AK16" s="128"/>
      <c r="AL16" s="63"/>
      <c r="AM16" s="115" t="e">
        <f>VLOOKUP(FollowUp!$Y16,database!$Y:$AL,database!AL$5,0)</f>
        <v>#N/A</v>
      </c>
    </row>
    <row r="17" spans="1:39" x14ac:dyDescent="0.25">
      <c r="A17" s="9"/>
      <c r="B17" s="9"/>
      <c r="C17" s="9"/>
      <c r="D17" s="9"/>
      <c r="E17" s="9"/>
      <c r="F17" s="9"/>
      <c r="G17" s="9"/>
      <c r="H17" s="9"/>
      <c r="I17" s="9"/>
      <c r="J17" s="9"/>
      <c r="K17" s="9"/>
      <c r="L17" s="9"/>
      <c r="M17" s="9"/>
      <c r="N17" s="9"/>
      <c r="O17" s="9"/>
      <c r="P17" s="9"/>
      <c r="Q17" s="9"/>
      <c r="R17" s="9"/>
      <c r="S17" s="9"/>
      <c r="T17" s="9"/>
      <c r="U17" s="9"/>
      <c r="V17" s="9"/>
      <c r="W17" s="9"/>
      <c r="X17" s="9"/>
      <c r="Y17" s="53">
        <v>10</v>
      </c>
      <c r="AA17" s="125" t="e">
        <f>VLOOKUP(FollowUp!$Y17,database!$Y:$AL,database!AA$5,0)</f>
        <v>#N/A</v>
      </c>
      <c r="AB17" s="119" t="e" cm="1">
        <f t="array" aca="1" ref="AB17" ca="1">HYPERLINK("#"&amp;CELL("address",INDEX(INDIRECT("database!Y:Y",1),MATCH(Y17,INDIRECT("database!Y:Y",1),0))))</f>
        <v>#N/A</v>
      </c>
      <c r="AC17" s="122" t="e">
        <f>VLOOKUP(FollowUp!$Y17,database!$Y:$AL,database!AC$5,0)</f>
        <v>#N/A</v>
      </c>
      <c r="AD17" s="123" t="e">
        <f>VLOOKUP(FollowUp!$Y17,database!$Y:$AL,database!AD$5,0)</f>
        <v>#N/A</v>
      </c>
      <c r="AE17" s="122" t="e">
        <f>VLOOKUP(FollowUp!$Y17,database!$Y:$AL,database!AE$5,0)</f>
        <v>#N/A</v>
      </c>
      <c r="AF17" s="123" t="e">
        <f>VLOOKUP(FollowUp!$Y17,database!$Y:$AL,database!AF$5,0)</f>
        <v>#N/A</v>
      </c>
      <c r="AG17" s="137" t="e">
        <f>VLOOKUP(FollowUp!$Y17,database!$Y:$AL,database!AG$5,0)</f>
        <v>#N/A</v>
      </c>
      <c r="AH17" s="127" t="str">
        <f>IF(ISERROR(VLOOKUP(FollowUp!$Y17,database!$Y:$AL,database!AH$5,0)),"",VLOOKUP(FollowUp!$Y17,database!$Y:$AL,database!AH$5,0))</f>
        <v/>
      </c>
      <c r="AI17" s="64"/>
      <c r="AJ17" s="63"/>
      <c r="AK17" s="128"/>
      <c r="AL17" s="63"/>
      <c r="AM17" s="116" t="e">
        <f>VLOOKUP(FollowUp!$Y17,database!$Y:$AL,database!AL$5,0)</f>
        <v>#N/A</v>
      </c>
    </row>
    <row r="18" spans="1:39" x14ac:dyDescent="0.25">
      <c r="A18" s="9"/>
      <c r="B18" s="9"/>
      <c r="C18" s="9"/>
      <c r="D18" s="9"/>
      <c r="E18" s="9"/>
      <c r="F18" s="9"/>
      <c r="G18" s="9"/>
      <c r="H18" s="9"/>
      <c r="I18" s="9"/>
      <c r="J18" s="9"/>
      <c r="K18" s="9"/>
      <c r="L18" s="9"/>
      <c r="M18" s="9"/>
      <c r="N18" s="9"/>
      <c r="O18" s="9"/>
      <c r="P18" s="9"/>
      <c r="Q18" s="9"/>
      <c r="R18" s="9"/>
      <c r="S18" s="9"/>
      <c r="T18" s="9"/>
      <c r="U18" s="9"/>
      <c r="V18" s="9"/>
      <c r="W18" s="9"/>
      <c r="X18" s="9"/>
      <c r="Y18" s="15">
        <v>11</v>
      </c>
      <c r="AA18" s="124" t="e">
        <f>VLOOKUP(FollowUp!$Y18,database!$Y:$AL,database!AA$5,0)</f>
        <v>#N/A</v>
      </c>
      <c r="AB18" s="118" t="e" cm="1">
        <f t="array" aca="1" ref="AB18" ca="1">HYPERLINK("#"&amp;CELL("address",INDEX(INDIRECT("database!Y:Y",1),MATCH(Y18,INDIRECT("database!Y:Y",1),0))))</f>
        <v>#N/A</v>
      </c>
      <c r="AC18" s="120" t="e">
        <f>VLOOKUP(FollowUp!$Y18,database!$Y:$AL,database!AC$5,0)</f>
        <v>#N/A</v>
      </c>
      <c r="AD18" s="121" t="e">
        <f>VLOOKUP(FollowUp!$Y18,database!$Y:$AL,database!AD$5,0)</f>
        <v>#N/A</v>
      </c>
      <c r="AE18" s="120" t="e">
        <f>VLOOKUP(FollowUp!$Y18,database!$Y:$AL,database!AE$5,0)</f>
        <v>#N/A</v>
      </c>
      <c r="AF18" s="121" t="e">
        <f>VLOOKUP(FollowUp!$Y18,database!$Y:$AL,database!AF$5,0)</f>
        <v>#N/A</v>
      </c>
      <c r="AG18" s="136" t="e">
        <f>VLOOKUP(FollowUp!$Y18,database!$Y:$AL,database!AG$5,0)</f>
        <v>#N/A</v>
      </c>
      <c r="AH18" s="126" t="str">
        <f>IF(ISERROR(VLOOKUP(FollowUp!$Y18,database!$Y:$AL,database!AH$5,0)),"",VLOOKUP(FollowUp!$Y18,database!$Y:$AL,database!AH$5,0))</f>
        <v/>
      </c>
      <c r="AI18" s="64"/>
      <c r="AJ18" s="63"/>
      <c r="AK18" s="128"/>
      <c r="AL18" s="63"/>
      <c r="AM18" s="115" t="e">
        <f>VLOOKUP(FollowUp!$Y18,database!$Y:$AL,database!AL$5,0)</f>
        <v>#N/A</v>
      </c>
    </row>
    <row r="19" spans="1:39" x14ac:dyDescent="0.25">
      <c r="A19" s="9"/>
      <c r="B19" s="9"/>
      <c r="C19" s="9"/>
      <c r="D19" s="9"/>
      <c r="E19" s="9"/>
      <c r="F19" s="9"/>
      <c r="G19" s="9"/>
      <c r="H19" s="9"/>
      <c r="I19" s="9"/>
      <c r="J19" s="9"/>
      <c r="K19" s="9"/>
      <c r="L19" s="9"/>
      <c r="M19" s="9"/>
      <c r="N19" s="9"/>
      <c r="O19" s="9"/>
      <c r="P19" s="9"/>
      <c r="Q19" s="9"/>
      <c r="R19" s="9"/>
      <c r="S19" s="9"/>
      <c r="T19" s="9"/>
      <c r="U19" s="9"/>
      <c r="V19" s="9"/>
      <c r="W19" s="9"/>
      <c r="X19" s="9"/>
      <c r="Y19" s="15">
        <v>12</v>
      </c>
      <c r="AA19" s="125" t="e">
        <f>VLOOKUP(FollowUp!$Y19,database!$Y:$AL,database!AA$5,0)</f>
        <v>#N/A</v>
      </c>
      <c r="AB19" s="119" t="e" cm="1">
        <f t="array" aca="1" ref="AB19" ca="1">HYPERLINK("#"&amp;CELL("address",INDEX(INDIRECT("database!Y:Y",1),MATCH(Y19,INDIRECT("database!Y:Y",1),0))))</f>
        <v>#N/A</v>
      </c>
      <c r="AC19" s="122" t="e">
        <f>VLOOKUP(FollowUp!$Y19,database!$Y:$AL,database!AC$5,0)</f>
        <v>#N/A</v>
      </c>
      <c r="AD19" s="123" t="e">
        <f>VLOOKUP(FollowUp!$Y19,database!$Y:$AL,database!AD$5,0)</f>
        <v>#N/A</v>
      </c>
      <c r="AE19" s="122" t="e">
        <f>VLOOKUP(FollowUp!$Y19,database!$Y:$AL,database!AE$5,0)</f>
        <v>#N/A</v>
      </c>
      <c r="AF19" s="123" t="e">
        <f>VLOOKUP(FollowUp!$Y19,database!$Y:$AL,database!AF$5,0)</f>
        <v>#N/A</v>
      </c>
      <c r="AG19" s="137" t="e">
        <f>VLOOKUP(FollowUp!$Y19,database!$Y:$AL,database!AG$5,0)</f>
        <v>#N/A</v>
      </c>
      <c r="AH19" s="127" t="str">
        <f>IF(ISERROR(VLOOKUP(FollowUp!$Y19,database!$Y:$AL,database!AH$5,0)),"",VLOOKUP(FollowUp!$Y19,database!$Y:$AL,database!AH$5,0))</f>
        <v/>
      </c>
      <c r="AI19" s="64"/>
      <c r="AJ19" s="63"/>
      <c r="AK19" s="128"/>
      <c r="AL19" s="63"/>
      <c r="AM19" s="116" t="e">
        <f>VLOOKUP(FollowUp!$Y19,database!$Y:$AL,database!AL$5,0)</f>
        <v>#N/A</v>
      </c>
    </row>
    <row r="20" spans="1:39" x14ac:dyDescent="0.25">
      <c r="A20" s="9"/>
      <c r="B20" s="9"/>
      <c r="C20" s="9"/>
      <c r="D20" s="9"/>
      <c r="E20" s="9"/>
      <c r="F20" s="9"/>
      <c r="G20" s="9"/>
      <c r="H20" s="9"/>
      <c r="I20" s="9"/>
      <c r="J20" s="9"/>
      <c r="K20" s="9"/>
      <c r="L20" s="9"/>
      <c r="M20" s="9"/>
      <c r="N20" s="9"/>
      <c r="O20" s="9"/>
      <c r="P20" s="9"/>
      <c r="Q20" s="9"/>
      <c r="R20" s="9"/>
      <c r="S20" s="9"/>
      <c r="T20" s="9"/>
      <c r="U20" s="9"/>
      <c r="V20" s="9"/>
      <c r="W20" s="9"/>
      <c r="X20" s="9"/>
      <c r="Y20" s="15">
        <v>13</v>
      </c>
      <c r="AA20" s="124" t="e">
        <f>VLOOKUP(FollowUp!$Y20,database!$Y:$AL,database!AA$5,0)</f>
        <v>#N/A</v>
      </c>
      <c r="AB20" s="118" t="e" cm="1">
        <f t="array" aca="1" ref="AB20" ca="1">HYPERLINK("#"&amp;CELL("address",INDEX(INDIRECT("database!Y:Y",1),MATCH(Y20,INDIRECT("database!Y:Y",1),0))))</f>
        <v>#N/A</v>
      </c>
      <c r="AC20" s="120" t="e">
        <f>VLOOKUP(FollowUp!$Y20,database!$Y:$AL,database!AC$5,0)</f>
        <v>#N/A</v>
      </c>
      <c r="AD20" s="121" t="e">
        <f>VLOOKUP(FollowUp!$Y20,database!$Y:$AL,database!AD$5,0)</f>
        <v>#N/A</v>
      </c>
      <c r="AE20" s="120" t="e">
        <f>VLOOKUP(FollowUp!$Y20,database!$Y:$AL,database!AE$5,0)</f>
        <v>#N/A</v>
      </c>
      <c r="AF20" s="121" t="e">
        <f>VLOOKUP(FollowUp!$Y20,database!$Y:$AL,database!AF$5,0)</f>
        <v>#N/A</v>
      </c>
      <c r="AG20" s="136" t="e">
        <f>VLOOKUP(FollowUp!$Y20,database!$Y:$AL,database!AG$5,0)</f>
        <v>#N/A</v>
      </c>
      <c r="AH20" s="126" t="str">
        <f>IF(ISERROR(VLOOKUP(FollowUp!$Y20,database!$Y:$AL,database!AH$5,0)),"",VLOOKUP(FollowUp!$Y20,database!$Y:$AL,database!AH$5,0))</f>
        <v/>
      </c>
      <c r="AI20" s="64"/>
      <c r="AJ20" s="63"/>
      <c r="AK20" s="128"/>
      <c r="AL20" s="63"/>
      <c r="AM20" s="115" t="e">
        <f>VLOOKUP(FollowUp!$Y20,database!$Y:$AL,database!AL$5,0)</f>
        <v>#N/A</v>
      </c>
    </row>
    <row r="21" spans="1:39" x14ac:dyDescent="0.25">
      <c r="A21" s="9"/>
      <c r="B21" s="9"/>
      <c r="C21" s="9"/>
      <c r="D21" s="9"/>
      <c r="E21" s="9"/>
      <c r="F21" s="9"/>
      <c r="G21" s="9"/>
      <c r="H21" s="9"/>
      <c r="I21" s="9"/>
      <c r="J21" s="9"/>
      <c r="K21" s="9"/>
      <c r="L21" s="9"/>
      <c r="M21" s="9"/>
      <c r="N21" s="9"/>
      <c r="O21" s="9"/>
      <c r="P21" s="9"/>
      <c r="Q21" s="9"/>
      <c r="R21" s="9"/>
      <c r="S21" s="9"/>
      <c r="T21" s="9"/>
      <c r="U21" s="9"/>
      <c r="V21" s="9"/>
      <c r="W21" s="9"/>
      <c r="X21" s="9"/>
      <c r="Y21" s="15">
        <v>14</v>
      </c>
      <c r="AA21" s="125" t="e">
        <f>VLOOKUP(FollowUp!$Y21,database!$Y:$AL,database!AA$5,0)</f>
        <v>#N/A</v>
      </c>
      <c r="AB21" s="119" t="e" cm="1">
        <f t="array" aca="1" ref="AB21" ca="1">HYPERLINK("#"&amp;CELL("address",INDEX(INDIRECT("database!Y:Y",1),MATCH(Y21,INDIRECT("database!Y:Y",1),0))))</f>
        <v>#N/A</v>
      </c>
      <c r="AC21" s="122" t="e">
        <f>VLOOKUP(FollowUp!$Y21,database!$Y:$AL,database!AC$5,0)</f>
        <v>#N/A</v>
      </c>
      <c r="AD21" s="123" t="e">
        <f>VLOOKUP(FollowUp!$Y21,database!$Y:$AL,database!AD$5,0)</f>
        <v>#N/A</v>
      </c>
      <c r="AE21" s="122" t="e">
        <f>VLOOKUP(FollowUp!$Y21,database!$Y:$AL,database!AE$5,0)</f>
        <v>#N/A</v>
      </c>
      <c r="AF21" s="123" t="e">
        <f>VLOOKUP(FollowUp!$Y21,database!$Y:$AL,database!AF$5,0)</f>
        <v>#N/A</v>
      </c>
      <c r="AG21" s="137" t="e">
        <f>VLOOKUP(FollowUp!$Y21,database!$Y:$AL,database!AG$5,0)</f>
        <v>#N/A</v>
      </c>
      <c r="AH21" s="127" t="str">
        <f>IF(ISERROR(VLOOKUP(FollowUp!$Y21,database!$Y:$AL,database!AH$5,0)),"",VLOOKUP(FollowUp!$Y21,database!$Y:$AL,database!AH$5,0))</f>
        <v/>
      </c>
      <c r="AI21" s="64"/>
      <c r="AJ21" s="63"/>
      <c r="AK21" s="128"/>
      <c r="AL21" s="63"/>
      <c r="AM21" s="116" t="e">
        <f>VLOOKUP(FollowUp!$Y21,database!$Y:$AL,database!AL$5,0)</f>
        <v>#N/A</v>
      </c>
    </row>
    <row r="22" spans="1:39" x14ac:dyDescent="0.25">
      <c r="A22" s="9"/>
      <c r="B22" s="9"/>
      <c r="C22" s="9"/>
      <c r="D22" s="9"/>
      <c r="E22" s="9"/>
      <c r="F22" s="9"/>
      <c r="G22" s="9"/>
      <c r="H22" s="9"/>
      <c r="I22" s="9"/>
      <c r="J22" s="9"/>
      <c r="K22" s="9"/>
      <c r="L22" s="9"/>
      <c r="M22" s="9"/>
      <c r="N22" s="9"/>
      <c r="O22" s="9"/>
      <c r="P22" s="9"/>
      <c r="Q22" s="9"/>
      <c r="R22" s="9"/>
      <c r="S22" s="9"/>
      <c r="T22" s="9"/>
      <c r="U22" s="9"/>
      <c r="V22" s="9"/>
      <c r="W22" s="9"/>
      <c r="X22" s="9"/>
      <c r="Y22" s="15">
        <v>15</v>
      </c>
      <c r="AA22" s="124" t="e">
        <f>VLOOKUP(FollowUp!$Y22,database!$Y:$AL,database!AA$5,0)</f>
        <v>#N/A</v>
      </c>
      <c r="AB22" s="118" t="e" cm="1">
        <f t="array" aca="1" ref="AB22" ca="1">HYPERLINK("#"&amp;CELL("address",INDEX(INDIRECT("database!Y:Y",1),MATCH(Y22,INDIRECT("database!Y:Y",1),0))))</f>
        <v>#N/A</v>
      </c>
      <c r="AC22" s="120" t="e">
        <f>VLOOKUP(FollowUp!$Y22,database!$Y:$AL,database!AC$5,0)</f>
        <v>#N/A</v>
      </c>
      <c r="AD22" s="121" t="e">
        <f>VLOOKUP(FollowUp!$Y22,database!$Y:$AL,database!AD$5,0)</f>
        <v>#N/A</v>
      </c>
      <c r="AE22" s="120" t="e">
        <f>VLOOKUP(FollowUp!$Y22,database!$Y:$AL,database!AE$5,0)</f>
        <v>#N/A</v>
      </c>
      <c r="AF22" s="121" t="e">
        <f>VLOOKUP(FollowUp!$Y22,database!$Y:$AL,database!AF$5,0)</f>
        <v>#N/A</v>
      </c>
      <c r="AG22" s="136" t="e">
        <f>VLOOKUP(FollowUp!$Y22,database!$Y:$AL,database!AG$5,0)</f>
        <v>#N/A</v>
      </c>
      <c r="AH22" s="126" t="str">
        <f>IF(ISERROR(VLOOKUP(FollowUp!$Y22,database!$Y:$AL,database!AH$5,0)),"",VLOOKUP(FollowUp!$Y22,database!$Y:$AL,database!AH$5,0))</f>
        <v/>
      </c>
      <c r="AI22" s="64"/>
      <c r="AJ22" s="63"/>
      <c r="AK22" s="128"/>
      <c r="AL22" s="63"/>
      <c r="AM22" s="115" t="e">
        <f>VLOOKUP(FollowUp!$Y22,database!$Y:$AL,database!AL$5,0)</f>
        <v>#N/A</v>
      </c>
    </row>
    <row r="23" spans="1:39" x14ac:dyDescent="0.25">
      <c r="A23" s="9"/>
      <c r="B23" s="9"/>
      <c r="C23" s="9"/>
      <c r="D23" s="9"/>
      <c r="E23" s="9"/>
      <c r="F23" s="9"/>
      <c r="G23" s="9"/>
      <c r="H23" s="9"/>
      <c r="I23" s="9"/>
      <c r="J23" s="9"/>
      <c r="K23" s="9"/>
      <c r="L23" s="9"/>
      <c r="M23" s="9"/>
      <c r="N23" s="9"/>
      <c r="O23" s="9"/>
      <c r="P23" s="9"/>
      <c r="Q23" s="9"/>
      <c r="R23" s="9"/>
      <c r="S23" s="9"/>
      <c r="T23" s="9"/>
      <c r="U23" s="9"/>
      <c r="V23" s="9"/>
      <c r="W23" s="9"/>
      <c r="X23" s="9"/>
      <c r="Y23" s="15">
        <v>16</v>
      </c>
      <c r="AA23" s="125" t="e">
        <f>VLOOKUP(FollowUp!$Y23,database!$Y:$AL,database!AA$5,0)</f>
        <v>#N/A</v>
      </c>
      <c r="AB23" s="119" t="e" cm="1">
        <f t="array" aca="1" ref="AB23" ca="1">HYPERLINK("#"&amp;CELL("address",INDEX(INDIRECT("database!Y:Y",1),MATCH(Y23,INDIRECT("database!Y:Y",1),0))))</f>
        <v>#N/A</v>
      </c>
      <c r="AC23" s="122" t="e">
        <f>VLOOKUP(FollowUp!$Y23,database!$Y:$AL,database!AC$5,0)</f>
        <v>#N/A</v>
      </c>
      <c r="AD23" s="123" t="e">
        <f>VLOOKUP(FollowUp!$Y23,database!$Y:$AL,database!AD$5,0)</f>
        <v>#N/A</v>
      </c>
      <c r="AE23" s="122" t="e">
        <f>VLOOKUP(FollowUp!$Y23,database!$Y:$AL,database!AE$5,0)</f>
        <v>#N/A</v>
      </c>
      <c r="AF23" s="123" t="e">
        <f>VLOOKUP(FollowUp!$Y23,database!$Y:$AL,database!AF$5,0)</f>
        <v>#N/A</v>
      </c>
      <c r="AG23" s="137" t="e">
        <f>VLOOKUP(FollowUp!$Y23,database!$Y:$AL,database!AG$5,0)</f>
        <v>#N/A</v>
      </c>
      <c r="AH23" s="127" t="str">
        <f>IF(ISERROR(VLOOKUP(FollowUp!$Y23,database!$Y:$AL,database!AH$5,0)),"",VLOOKUP(FollowUp!$Y23,database!$Y:$AL,database!AH$5,0))</f>
        <v/>
      </c>
      <c r="AI23" s="64"/>
      <c r="AJ23" s="63"/>
      <c r="AK23" s="128"/>
      <c r="AL23" s="63"/>
      <c r="AM23" s="116" t="e">
        <f>VLOOKUP(FollowUp!$Y23,database!$Y:$AL,database!AL$5,0)</f>
        <v>#N/A</v>
      </c>
    </row>
    <row r="24" spans="1:39" x14ac:dyDescent="0.25">
      <c r="A24" s="9"/>
      <c r="B24" s="9"/>
      <c r="C24" s="9"/>
      <c r="D24" s="9"/>
      <c r="E24" s="9"/>
      <c r="F24" s="9"/>
      <c r="G24" s="9"/>
      <c r="H24" s="9"/>
      <c r="I24" s="9"/>
      <c r="J24" s="9"/>
      <c r="K24" s="9"/>
      <c r="L24" s="9"/>
      <c r="M24" s="9"/>
      <c r="N24" s="9"/>
      <c r="O24" s="9"/>
      <c r="P24" s="9"/>
      <c r="Q24" s="9"/>
      <c r="R24" s="9"/>
      <c r="S24" s="9"/>
      <c r="T24" s="9"/>
      <c r="U24" s="9"/>
      <c r="V24" s="9"/>
      <c r="W24" s="9"/>
      <c r="X24" s="9"/>
      <c r="Y24" s="15">
        <v>17</v>
      </c>
      <c r="AA24" s="124" t="e">
        <f>VLOOKUP(FollowUp!$Y24,database!$Y:$AL,database!AA$5,0)</f>
        <v>#N/A</v>
      </c>
      <c r="AB24" s="118" t="e" cm="1">
        <f t="array" aca="1" ref="AB24" ca="1">HYPERLINK("#"&amp;CELL("address",INDEX(INDIRECT("database!Y:Y",1),MATCH(Y24,INDIRECT("database!Y:Y",1),0))))</f>
        <v>#N/A</v>
      </c>
      <c r="AC24" s="120" t="e">
        <f>VLOOKUP(FollowUp!$Y24,database!$Y:$AL,database!AC$5,0)</f>
        <v>#N/A</v>
      </c>
      <c r="AD24" s="121" t="e">
        <f>VLOOKUP(FollowUp!$Y24,database!$Y:$AL,database!AD$5,0)</f>
        <v>#N/A</v>
      </c>
      <c r="AE24" s="120" t="e">
        <f>VLOOKUP(FollowUp!$Y24,database!$Y:$AL,database!AE$5,0)</f>
        <v>#N/A</v>
      </c>
      <c r="AF24" s="121" t="e">
        <f>VLOOKUP(FollowUp!$Y24,database!$Y:$AL,database!AF$5,0)</f>
        <v>#N/A</v>
      </c>
      <c r="AG24" s="136" t="e">
        <f>VLOOKUP(FollowUp!$Y24,database!$Y:$AL,database!AG$5,0)</f>
        <v>#N/A</v>
      </c>
      <c r="AH24" s="126" t="str">
        <f>IF(ISERROR(VLOOKUP(FollowUp!$Y24,database!$Y:$AL,database!AH$5,0)),"",VLOOKUP(FollowUp!$Y24,database!$Y:$AL,database!AH$5,0))</f>
        <v/>
      </c>
      <c r="AI24" s="64"/>
      <c r="AJ24" s="63"/>
      <c r="AK24" s="128"/>
      <c r="AL24" s="63"/>
      <c r="AM24" s="115" t="e">
        <f>VLOOKUP(FollowUp!$Y24,database!$Y:$AL,database!AL$5,0)</f>
        <v>#N/A</v>
      </c>
    </row>
    <row r="25" spans="1:39" x14ac:dyDescent="0.25">
      <c r="A25" s="9"/>
      <c r="B25" s="9"/>
      <c r="C25" s="9"/>
      <c r="D25" s="9"/>
      <c r="E25" s="9"/>
      <c r="F25" s="9"/>
      <c r="G25" s="9"/>
      <c r="H25" s="9"/>
      <c r="I25" s="9"/>
      <c r="J25" s="9"/>
      <c r="K25" s="9"/>
      <c r="L25" s="9"/>
      <c r="M25" s="9"/>
      <c r="N25" s="9"/>
      <c r="O25" s="9"/>
      <c r="P25" s="9"/>
      <c r="Q25" s="9"/>
      <c r="R25" s="9"/>
      <c r="S25" s="9"/>
      <c r="T25" s="9"/>
      <c r="U25" s="9"/>
      <c r="V25" s="9"/>
      <c r="W25" s="9"/>
      <c r="X25" s="9"/>
      <c r="Y25" s="15">
        <v>18</v>
      </c>
      <c r="AA25" s="125" t="e">
        <f>VLOOKUP(FollowUp!$Y25,database!$Y:$AL,database!AA$5,0)</f>
        <v>#N/A</v>
      </c>
      <c r="AB25" s="119" t="e" cm="1">
        <f t="array" aca="1" ref="AB25" ca="1">HYPERLINK("#"&amp;CELL("address",INDEX(INDIRECT("database!Y:Y",1),MATCH(Y25,INDIRECT("database!Y:Y",1),0))))</f>
        <v>#N/A</v>
      </c>
      <c r="AC25" s="122" t="e">
        <f>VLOOKUP(FollowUp!$Y25,database!$Y:$AL,database!AC$5,0)</f>
        <v>#N/A</v>
      </c>
      <c r="AD25" s="123" t="e">
        <f>VLOOKUP(FollowUp!$Y25,database!$Y:$AL,database!AD$5,0)</f>
        <v>#N/A</v>
      </c>
      <c r="AE25" s="122" t="e">
        <f>VLOOKUP(FollowUp!$Y25,database!$Y:$AL,database!AE$5,0)</f>
        <v>#N/A</v>
      </c>
      <c r="AF25" s="123" t="e">
        <f>VLOOKUP(FollowUp!$Y25,database!$Y:$AL,database!AF$5,0)</f>
        <v>#N/A</v>
      </c>
      <c r="AG25" s="137" t="e">
        <f>VLOOKUP(FollowUp!$Y25,database!$Y:$AL,database!AG$5,0)</f>
        <v>#N/A</v>
      </c>
      <c r="AH25" s="127" t="str">
        <f>IF(ISERROR(VLOOKUP(FollowUp!$Y25,database!$Y:$AL,database!AH$5,0)),"",VLOOKUP(FollowUp!$Y25,database!$Y:$AL,database!AH$5,0))</f>
        <v/>
      </c>
      <c r="AI25" s="64"/>
      <c r="AJ25" s="63"/>
      <c r="AK25" s="128"/>
      <c r="AL25" s="63"/>
      <c r="AM25" s="116" t="e">
        <f>VLOOKUP(FollowUp!$Y25,database!$Y:$AL,database!AL$5,0)</f>
        <v>#N/A</v>
      </c>
    </row>
    <row r="26" spans="1:39" x14ac:dyDescent="0.25">
      <c r="A26" s="9"/>
      <c r="B26" s="9"/>
      <c r="C26" s="9"/>
      <c r="D26" s="9"/>
      <c r="E26" s="9"/>
      <c r="F26" s="9"/>
      <c r="G26" s="9"/>
      <c r="H26" s="9"/>
      <c r="I26" s="9"/>
      <c r="J26" s="9"/>
      <c r="K26" s="9"/>
      <c r="L26" s="9"/>
      <c r="M26" s="9"/>
      <c r="N26" s="9"/>
      <c r="O26" s="9"/>
      <c r="P26" s="9"/>
      <c r="Q26" s="9"/>
      <c r="R26" s="9"/>
      <c r="S26" s="9"/>
      <c r="T26" s="9"/>
      <c r="U26" s="9"/>
      <c r="V26" s="9"/>
      <c r="W26" s="9"/>
      <c r="X26" s="9"/>
      <c r="Y26" s="15">
        <v>19</v>
      </c>
      <c r="AA26" s="124" t="e">
        <f>VLOOKUP(FollowUp!$Y26,database!$Y:$AL,database!AA$5,0)</f>
        <v>#N/A</v>
      </c>
      <c r="AB26" s="118" t="e" cm="1">
        <f t="array" aca="1" ref="AB26" ca="1">HYPERLINK("#"&amp;CELL("address",INDEX(INDIRECT("database!Y:Y",1),MATCH(Y26,INDIRECT("database!Y:Y",1),0))))</f>
        <v>#N/A</v>
      </c>
      <c r="AC26" s="120" t="e">
        <f>VLOOKUP(FollowUp!$Y26,database!$Y:$AL,database!AC$5,0)</f>
        <v>#N/A</v>
      </c>
      <c r="AD26" s="121" t="e">
        <f>VLOOKUP(FollowUp!$Y26,database!$Y:$AL,database!AD$5,0)</f>
        <v>#N/A</v>
      </c>
      <c r="AE26" s="120" t="e">
        <f>VLOOKUP(FollowUp!$Y26,database!$Y:$AL,database!AE$5,0)</f>
        <v>#N/A</v>
      </c>
      <c r="AF26" s="121" t="e">
        <f>VLOOKUP(FollowUp!$Y26,database!$Y:$AL,database!AF$5,0)</f>
        <v>#N/A</v>
      </c>
      <c r="AG26" s="136" t="e">
        <f>VLOOKUP(FollowUp!$Y26,database!$Y:$AL,database!AG$5,0)</f>
        <v>#N/A</v>
      </c>
      <c r="AH26" s="126" t="str">
        <f>IF(ISERROR(VLOOKUP(FollowUp!$Y26,database!$Y:$AL,database!AH$5,0)),"",VLOOKUP(FollowUp!$Y26,database!$Y:$AL,database!AH$5,0))</f>
        <v/>
      </c>
      <c r="AI26" s="64"/>
      <c r="AJ26" s="63"/>
      <c r="AK26" s="128"/>
      <c r="AL26" s="63"/>
      <c r="AM26" s="115" t="e">
        <f>VLOOKUP(FollowUp!$Y26,database!$Y:$AL,database!AL$5,0)</f>
        <v>#N/A</v>
      </c>
    </row>
    <row r="27" spans="1:39" x14ac:dyDescent="0.25">
      <c r="A27" s="9"/>
      <c r="B27" s="9"/>
      <c r="C27" s="9"/>
      <c r="D27" s="9"/>
      <c r="E27" s="9"/>
      <c r="F27" s="9"/>
      <c r="G27" s="9"/>
      <c r="H27" s="9"/>
      <c r="I27" s="9"/>
      <c r="J27" s="9"/>
      <c r="K27" s="9"/>
      <c r="L27" s="9"/>
      <c r="M27" s="9"/>
      <c r="N27" s="9"/>
      <c r="O27" s="9"/>
      <c r="P27" s="9"/>
      <c r="Q27" s="9"/>
      <c r="R27" s="9"/>
      <c r="S27" s="9"/>
      <c r="T27" s="9"/>
      <c r="U27" s="9"/>
      <c r="V27" s="9"/>
      <c r="W27" s="9"/>
      <c r="X27" s="9"/>
      <c r="Y27" s="15">
        <v>20</v>
      </c>
      <c r="AA27" s="125" t="e">
        <f>VLOOKUP(FollowUp!$Y27,database!$Y:$AL,database!AA$5,0)</f>
        <v>#N/A</v>
      </c>
      <c r="AB27" s="119" t="e" cm="1">
        <f t="array" aca="1" ref="AB27" ca="1">HYPERLINK("#"&amp;CELL("address",INDEX(INDIRECT("database!Y:Y",1),MATCH(Y27,INDIRECT("database!Y:Y",1),0))))</f>
        <v>#N/A</v>
      </c>
      <c r="AC27" s="122" t="e">
        <f>VLOOKUP(FollowUp!$Y27,database!$Y:$AL,database!AC$5,0)</f>
        <v>#N/A</v>
      </c>
      <c r="AD27" s="123" t="e">
        <f>VLOOKUP(FollowUp!$Y27,database!$Y:$AL,database!AD$5,0)</f>
        <v>#N/A</v>
      </c>
      <c r="AE27" s="122" t="e">
        <f>VLOOKUP(FollowUp!$Y27,database!$Y:$AL,database!AE$5,0)</f>
        <v>#N/A</v>
      </c>
      <c r="AF27" s="123" t="e">
        <f>VLOOKUP(FollowUp!$Y27,database!$Y:$AL,database!AF$5,0)</f>
        <v>#N/A</v>
      </c>
      <c r="AG27" s="137" t="e">
        <f>VLOOKUP(FollowUp!$Y27,database!$Y:$AL,database!AG$5,0)</f>
        <v>#N/A</v>
      </c>
      <c r="AH27" s="127" t="str">
        <f>IF(ISERROR(VLOOKUP(FollowUp!$Y27,database!$Y:$AL,database!AH$5,0)),"",VLOOKUP(FollowUp!$Y27,database!$Y:$AL,database!AH$5,0))</f>
        <v/>
      </c>
      <c r="AI27" s="64"/>
      <c r="AJ27" s="63"/>
      <c r="AK27" s="128"/>
      <c r="AL27" s="63"/>
      <c r="AM27" s="116" t="e">
        <f>VLOOKUP(FollowUp!$Y27,database!$Y:$AL,database!AL$5,0)</f>
        <v>#N/A</v>
      </c>
    </row>
    <row r="28" spans="1:39" x14ac:dyDescent="0.25">
      <c r="A28" s="9"/>
      <c r="B28" s="9"/>
      <c r="C28" s="9"/>
      <c r="D28" s="9"/>
      <c r="E28" s="9"/>
      <c r="F28" s="9"/>
      <c r="G28" s="9"/>
      <c r="H28" s="9"/>
      <c r="I28" s="9"/>
      <c r="J28" s="9"/>
      <c r="K28" s="9"/>
      <c r="L28" s="9"/>
      <c r="M28" s="9"/>
      <c r="N28" s="9"/>
      <c r="O28" s="9"/>
      <c r="P28" s="9"/>
      <c r="Q28" s="9"/>
      <c r="R28" s="9"/>
      <c r="S28" s="9"/>
      <c r="T28" s="9"/>
      <c r="U28" s="9"/>
      <c r="V28" s="9"/>
      <c r="W28" s="9"/>
      <c r="X28" s="9"/>
      <c r="Y28" s="15">
        <v>21</v>
      </c>
      <c r="AA28" s="124" t="e">
        <f>VLOOKUP(FollowUp!$Y28,database!$Y:$AL,database!AA$5,0)</f>
        <v>#N/A</v>
      </c>
      <c r="AB28" s="118" t="e" cm="1">
        <f t="array" aca="1" ref="AB28" ca="1">HYPERLINK("#"&amp;CELL("address",INDEX(INDIRECT("database!Y:Y",1),MATCH(Y28,INDIRECT("database!Y:Y",1),0))))</f>
        <v>#N/A</v>
      </c>
      <c r="AC28" s="120" t="e">
        <f>VLOOKUP(FollowUp!$Y28,database!$Y:$AL,database!AC$5,0)</f>
        <v>#N/A</v>
      </c>
      <c r="AD28" s="121" t="e">
        <f>VLOOKUP(FollowUp!$Y28,database!$Y:$AL,database!AD$5,0)</f>
        <v>#N/A</v>
      </c>
      <c r="AE28" s="120" t="e">
        <f>VLOOKUP(FollowUp!$Y28,database!$Y:$AL,database!AE$5,0)</f>
        <v>#N/A</v>
      </c>
      <c r="AF28" s="121" t="e">
        <f>VLOOKUP(FollowUp!$Y28,database!$Y:$AL,database!AF$5,0)</f>
        <v>#N/A</v>
      </c>
      <c r="AG28" s="136" t="e">
        <f>VLOOKUP(FollowUp!$Y28,database!$Y:$AL,database!AG$5,0)</f>
        <v>#N/A</v>
      </c>
      <c r="AH28" s="126" t="str">
        <f>IF(ISERROR(VLOOKUP(FollowUp!$Y28,database!$Y:$AL,database!AH$5,0)),"",VLOOKUP(FollowUp!$Y28,database!$Y:$AL,database!AH$5,0))</f>
        <v/>
      </c>
      <c r="AI28" s="64"/>
      <c r="AJ28" s="63"/>
      <c r="AK28" s="128"/>
      <c r="AL28" s="63"/>
      <c r="AM28" s="115" t="e">
        <f>VLOOKUP(FollowUp!$Y28,database!$Y:$AL,database!AL$5,0)</f>
        <v>#N/A</v>
      </c>
    </row>
    <row r="29" spans="1:39" x14ac:dyDescent="0.25">
      <c r="A29" s="9"/>
      <c r="B29" s="9"/>
      <c r="C29" s="9"/>
      <c r="D29" s="9"/>
      <c r="E29" s="9"/>
      <c r="F29" s="9"/>
      <c r="G29" s="9"/>
      <c r="H29" s="9"/>
      <c r="I29" s="9"/>
      <c r="J29" s="9"/>
      <c r="K29" s="9"/>
      <c r="L29" s="9"/>
      <c r="M29" s="9"/>
      <c r="N29" s="9"/>
      <c r="O29" s="9"/>
      <c r="P29" s="9"/>
      <c r="Q29" s="9"/>
      <c r="R29" s="9"/>
      <c r="S29" s="9"/>
      <c r="T29" s="9"/>
      <c r="U29" s="9"/>
      <c r="V29" s="9"/>
      <c r="W29" s="9"/>
      <c r="X29" s="9"/>
      <c r="Y29" s="15">
        <v>22</v>
      </c>
      <c r="AA29" s="125" t="e">
        <f>VLOOKUP(FollowUp!$Y29,database!$Y:$AL,database!AA$5,0)</f>
        <v>#N/A</v>
      </c>
      <c r="AB29" s="119" t="e" cm="1">
        <f t="array" aca="1" ref="AB29" ca="1">HYPERLINK("#"&amp;CELL("address",INDEX(INDIRECT("database!Y:Y",1),MATCH(Y29,INDIRECT("database!Y:Y",1),0))))</f>
        <v>#N/A</v>
      </c>
      <c r="AC29" s="122" t="e">
        <f>VLOOKUP(FollowUp!$Y29,database!$Y:$AL,database!AC$5,0)</f>
        <v>#N/A</v>
      </c>
      <c r="AD29" s="123" t="e">
        <f>VLOOKUP(FollowUp!$Y29,database!$Y:$AL,database!AD$5,0)</f>
        <v>#N/A</v>
      </c>
      <c r="AE29" s="122" t="e">
        <f>VLOOKUP(FollowUp!$Y29,database!$Y:$AL,database!AE$5,0)</f>
        <v>#N/A</v>
      </c>
      <c r="AF29" s="123" t="e">
        <f>VLOOKUP(FollowUp!$Y29,database!$Y:$AL,database!AF$5,0)</f>
        <v>#N/A</v>
      </c>
      <c r="AG29" s="137" t="e">
        <f>VLOOKUP(FollowUp!$Y29,database!$Y:$AL,database!AG$5,0)</f>
        <v>#N/A</v>
      </c>
      <c r="AH29" s="127" t="str">
        <f>IF(ISERROR(VLOOKUP(FollowUp!$Y29,database!$Y:$AL,database!AH$5,0)),"",VLOOKUP(FollowUp!$Y29,database!$Y:$AL,database!AH$5,0))</f>
        <v/>
      </c>
      <c r="AI29" s="64"/>
      <c r="AJ29" s="63"/>
      <c r="AK29" s="128"/>
      <c r="AL29" s="63"/>
      <c r="AM29" s="116" t="e">
        <f>VLOOKUP(FollowUp!$Y29,database!$Y:$AL,database!AL$5,0)</f>
        <v>#N/A</v>
      </c>
    </row>
    <row r="30" spans="1:39" x14ac:dyDescent="0.25">
      <c r="A30" s="9"/>
      <c r="B30" s="9"/>
      <c r="C30" s="9"/>
      <c r="D30" s="9"/>
      <c r="E30" s="9"/>
      <c r="F30" s="9"/>
      <c r="G30" s="9"/>
      <c r="H30" s="9"/>
      <c r="I30" s="9"/>
      <c r="J30" s="9"/>
      <c r="K30" s="9"/>
      <c r="L30" s="9"/>
      <c r="M30" s="9"/>
      <c r="N30" s="9"/>
      <c r="O30" s="9"/>
      <c r="P30" s="9"/>
      <c r="Q30" s="9"/>
      <c r="R30" s="9"/>
      <c r="S30" s="9"/>
      <c r="T30" s="9"/>
      <c r="U30" s="9"/>
      <c r="V30" s="9"/>
      <c r="W30" s="9"/>
      <c r="X30" s="9"/>
      <c r="Y30" s="15">
        <v>23</v>
      </c>
      <c r="AA30" s="124" t="e">
        <f>VLOOKUP(FollowUp!$Y30,database!$Y:$AL,database!AA$5,0)</f>
        <v>#N/A</v>
      </c>
      <c r="AB30" s="118" t="e" cm="1">
        <f t="array" aca="1" ref="AB30" ca="1">HYPERLINK("#"&amp;CELL("address",INDEX(INDIRECT("database!Y:Y",1),MATCH(Y30,INDIRECT("database!Y:Y",1),0))))</f>
        <v>#N/A</v>
      </c>
      <c r="AC30" s="120" t="e">
        <f>VLOOKUP(FollowUp!$Y30,database!$Y:$AL,database!AC$5,0)</f>
        <v>#N/A</v>
      </c>
      <c r="AD30" s="121" t="e">
        <f>VLOOKUP(FollowUp!$Y30,database!$Y:$AL,database!AD$5,0)</f>
        <v>#N/A</v>
      </c>
      <c r="AE30" s="120" t="e">
        <f>VLOOKUP(FollowUp!$Y30,database!$Y:$AL,database!AE$5,0)</f>
        <v>#N/A</v>
      </c>
      <c r="AF30" s="121" t="e">
        <f>VLOOKUP(FollowUp!$Y30,database!$Y:$AL,database!AF$5,0)</f>
        <v>#N/A</v>
      </c>
      <c r="AG30" s="136" t="e">
        <f>VLOOKUP(FollowUp!$Y30,database!$Y:$AL,database!AG$5,0)</f>
        <v>#N/A</v>
      </c>
      <c r="AH30" s="126" t="str">
        <f>IF(ISERROR(VLOOKUP(FollowUp!$Y30,database!$Y:$AL,database!AH$5,0)),"",VLOOKUP(FollowUp!$Y30,database!$Y:$AL,database!AH$5,0))</f>
        <v/>
      </c>
      <c r="AI30" s="64"/>
      <c r="AJ30" s="63"/>
      <c r="AK30" s="128"/>
      <c r="AL30" s="63"/>
      <c r="AM30" s="115" t="e">
        <f>VLOOKUP(FollowUp!$Y30,database!$Y:$AL,database!AL$5,0)</f>
        <v>#N/A</v>
      </c>
    </row>
    <row r="31" spans="1:39" x14ac:dyDescent="0.25">
      <c r="A31" s="9"/>
      <c r="B31" s="9"/>
      <c r="C31" s="9"/>
      <c r="D31" s="9"/>
      <c r="E31" s="9"/>
      <c r="F31" s="9"/>
      <c r="G31" s="9"/>
      <c r="H31" s="9"/>
      <c r="I31" s="9"/>
      <c r="J31" s="9"/>
      <c r="K31" s="9"/>
      <c r="L31" s="9"/>
      <c r="M31" s="9"/>
      <c r="N31" s="9"/>
      <c r="O31" s="9"/>
      <c r="P31" s="9"/>
      <c r="Q31" s="9"/>
      <c r="R31" s="9"/>
      <c r="S31" s="9"/>
      <c r="T31" s="9"/>
      <c r="U31" s="9"/>
      <c r="V31" s="9"/>
      <c r="W31" s="9"/>
      <c r="X31" s="9"/>
      <c r="Y31" s="15">
        <v>24</v>
      </c>
      <c r="AA31" s="125" t="e">
        <f>VLOOKUP(FollowUp!$Y31,database!$Y:$AL,database!AA$5,0)</f>
        <v>#N/A</v>
      </c>
      <c r="AB31" s="119" t="e" cm="1">
        <f t="array" aca="1" ref="AB31" ca="1">HYPERLINK("#"&amp;CELL("address",INDEX(INDIRECT("database!Y:Y",1),MATCH(Y31,INDIRECT("database!Y:Y",1),0))))</f>
        <v>#N/A</v>
      </c>
      <c r="AC31" s="122" t="e">
        <f>VLOOKUP(FollowUp!$Y31,database!$Y:$AL,database!AC$5,0)</f>
        <v>#N/A</v>
      </c>
      <c r="AD31" s="123" t="e">
        <f>VLOOKUP(FollowUp!$Y31,database!$Y:$AL,database!AD$5,0)</f>
        <v>#N/A</v>
      </c>
      <c r="AE31" s="122" t="e">
        <f>VLOOKUP(FollowUp!$Y31,database!$Y:$AL,database!AE$5,0)</f>
        <v>#N/A</v>
      </c>
      <c r="AF31" s="123" t="e">
        <f>VLOOKUP(FollowUp!$Y31,database!$Y:$AL,database!AF$5,0)</f>
        <v>#N/A</v>
      </c>
      <c r="AG31" s="137" t="e">
        <f>VLOOKUP(FollowUp!$Y31,database!$Y:$AL,database!AG$5,0)</f>
        <v>#N/A</v>
      </c>
      <c r="AH31" s="127" t="str">
        <f>IF(ISERROR(VLOOKUP(FollowUp!$Y31,database!$Y:$AL,database!AH$5,0)),"",VLOOKUP(FollowUp!$Y31,database!$Y:$AL,database!AH$5,0))</f>
        <v/>
      </c>
      <c r="AI31" s="64"/>
      <c r="AJ31" s="63"/>
      <c r="AK31" s="128"/>
      <c r="AL31" s="63"/>
      <c r="AM31" s="116" t="e">
        <f>VLOOKUP(FollowUp!$Y31,database!$Y:$AL,database!AL$5,0)</f>
        <v>#N/A</v>
      </c>
    </row>
    <row r="32" spans="1:39" x14ac:dyDescent="0.25">
      <c r="A32" s="9"/>
      <c r="B32" s="9"/>
      <c r="C32" s="9"/>
      <c r="D32" s="9"/>
      <c r="E32" s="9"/>
      <c r="F32" s="9"/>
      <c r="G32" s="9"/>
      <c r="H32" s="9"/>
      <c r="I32" s="9"/>
      <c r="J32" s="9"/>
      <c r="K32" s="9"/>
      <c r="L32" s="9"/>
      <c r="M32" s="9"/>
      <c r="N32" s="9"/>
      <c r="O32" s="9"/>
      <c r="P32" s="9"/>
      <c r="Q32" s="9"/>
      <c r="R32" s="9"/>
      <c r="S32" s="9"/>
      <c r="T32" s="9"/>
      <c r="U32" s="9"/>
      <c r="V32" s="9"/>
      <c r="W32" s="9"/>
      <c r="X32" s="9"/>
      <c r="Y32" s="15">
        <v>25</v>
      </c>
      <c r="AA32" s="124" t="e">
        <f>VLOOKUP(FollowUp!$Y32,database!$Y:$AL,database!AA$5,0)</f>
        <v>#N/A</v>
      </c>
      <c r="AB32" s="118" t="e" cm="1">
        <f t="array" aca="1" ref="AB32" ca="1">HYPERLINK("#"&amp;CELL("address",INDEX(INDIRECT("database!Y:Y",1),MATCH(Y32,INDIRECT("database!Y:Y",1),0))))</f>
        <v>#N/A</v>
      </c>
      <c r="AC32" s="120" t="e">
        <f>VLOOKUP(FollowUp!$Y32,database!$Y:$AL,database!AC$5,0)</f>
        <v>#N/A</v>
      </c>
      <c r="AD32" s="121" t="e">
        <f>VLOOKUP(FollowUp!$Y32,database!$Y:$AL,database!AD$5,0)</f>
        <v>#N/A</v>
      </c>
      <c r="AE32" s="120" t="e">
        <f>VLOOKUP(FollowUp!$Y32,database!$Y:$AL,database!AE$5,0)</f>
        <v>#N/A</v>
      </c>
      <c r="AF32" s="121" t="e">
        <f>VLOOKUP(FollowUp!$Y32,database!$Y:$AL,database!AF$5,0)</f>
        <v>#N/A</v>
      </c>
      <c r="AG32" s="136" t="e">
        <f>VLOOKUP(FollowUp!$Y32,database!$Y:$AL,database!AG$5,0)</f>
        <v>#N/A</v>
      </c>
      <c r="AH32" s="126" t="str">
        <f>IF(ISERROR(VLOOKUP(FollowUp!$Y32,database!$Y:$AL,database!AH$5,0)),"",VLOOKUP(FollowUp!$Y32,database!$Y:$AL,database!AH$5,0))</f>
        <v/>
      </c>
      <c r="AI32" s="64"/>
      <c r="AJ32" s="63"/>
      <c r="AK32" s="128"/>
      <c r="AL32" s="63"/>
      <c r="AM32" s="115" t="e">
        <f>VLOOKUP(FollowUp!$Y32,database!$Y:$AL,database!AL$5,0)</f>
        <v>#N/A</v>
      </c>
    </row>
    <row r="33" spans="1:39" x14ac:dyDescent="0.25">
      <c r="A33" s="9"/>
      <c r="B33" s="9"/>
      <c r="C33" s="9"/>
      <c r="D33" s="9"/>
      <c r="E33" s="9"/>
      <c r="F33" s="9"/>
      <c r="G33" s="9"/>
      <c r="H33" s="9"/>
      <c r="I33" s="9"/>
      <c r="J33" s="9"/>
      <c r="K33" s="9"/>
      <c r="L33" s="9"/>
      <c r="M33" s="9"/>
      <c r="N33" s="9"/>
      <c r="O33" s="9"/>
      <c r="P33" s="9"/>
      <c r="Q33" s="9"/>
      <c r="R33" s="9"/>
      <c r="S33" s="9"/>
      <c r="T33" s="9"/>
      <c r="U33" s="9"/>
      <c r="V33" s="9"/>
      <c r="W33" s="9"/>
      <c r="X33" s="9"/>
      <c r="Y33" s="15">
        <v>26</v>
      </c>
      <c r="AA33" s="125" t="e">
        <f>VLOOKUP(FollowUp!$Y33,database!$Y:$AL,database!AA$5,0)</f>
        <v>#N/A</v>
      </c>
      <c r="AB33" s="119" t="e" cm="1">
        <f t="array" aca="1" ref="AB33" ca="1">HYPERLINK("#"&amp;CELL("address",INDEX(INDIRECT("database!Y:Y",1),MATCH(Y33,INDIRECT("database!Y:Y",1),0))))</f>
        <v>#N/A</v>
      </c>
      <c r="AC33" s="122" t="e">
        <f>VLOOKUP(FollowUp!$Y33,database!$Y:$AL,database!AC$5,0)</f>
        <v>#N/A</v>
      </c>
      <c r="AD33" s="123" t="e">
        <f>VLOOKUP(FollowUp!$Y33,database!$Y:$AL,database!AD$5,0)</f>
        <v>#N/A</v>
      </c>
      <c r="AE33" s="122" t="e">
        <f>VLOOKUP(FollowUp!$Y33,database!$Y:$AL,database!AE$5,0)</f>
        <v>#N/A</v>
      </c>
      <c r="AF33" s="123" t="e">
        <f>VLOOKUP(FollowUp!$Y33,database!$Y:$AL,database!AF$5,0)</f>
        <v>#N/A</v>
      </c>
      <c r="AG33" s="137" t="e">
        <f>VLOOKUP(FollowUp!$Y33,database!$Y:$AL,database!AG$5,0)</f>
        <v>#N/A</v>
      </c>
      <c r="AH33" s="127" t="str">
        <f>IF(ISERROR(VLOOKUP(FollowUp!$Y33,database!$Y:$AL,database!AH$5,0)),"",VLOOKUP(FollowUp!$Y33,database!$Y:$AL,database!AH$5,0))</f>
        <v/>
      </c>
      <c r="AI33" s="64"/>
      <c r="AJ33" s="63"/>
      <c r="AK33" s="128"/>
      <c r="AL33" s="63"/>
      <c r="AM33" s="116" t="e">
        <f>VLOOKUP(FollowUp!$Y33,database!$Y:$AL,database!AL$5,0)</f>
        <v>#N/A</v>
      </c>
    </row>
    <row r="34" spans="1:39" x14ac:dyDescent="0.25">
      <c r="A34" s="9"/>
      <c r="B34" s="9"/>
      <c r="C34" s="9"/>
      <c r="D34" s="9"/>
      <c r="E34" s="9"/>
      <c r="F34" s="9"/>
      <c r="G34" s="9"/>
      <c r="H34" s="9"/>
      <c r="I34" s="9"/>
      <c r="J34" s="9"/>
      <c r="K34" s="9"/>
      <c r="L34" s="9"/>
      <c r="M34" s="9"/>
      <c r="N34" s="9"/>
      <c r="O34" s="9"/>
      <c r="P34" s="9"/>
      <c r="Q34" s="9"/>
      <c r="R34" s="9"/>
      <c r="S34" s="9"/>
      <c r="T34" s="9"/>
      <c r="U34" s="9"/>
      <c r="V34" s="9"/>
      <c r="W34" s="9"/>
      <c r="X34" s="9"/>
      <c r="Y34" s="15">
        <v>27</v>
      </c>
      <c r="AA34" s="124" t="e">
        <f>VLOOKUP(FollowUp!$Y34,database!$Y:$AL,database!AA$5,0)</f>
        <v>#N/A</v>
      </c>
      <c r="AB34" s="118" t="e" cm="1">
        <f t="array" aca="1" ref="AB34" ca="1">HYPERLINK("#"&amp;CELL("address",INDEX(INDIRECT("database!Y:Y",1),MATCH(Y34,INDIRECT("database!Y:Y",1),0))))</f>
        <v>#N/A</v>
      </c>
      <c r="AC34" s="120" t="e">
        <f>VLOOKUP(FollowUp!$Y34,database!$Y:$AL,database!AC$5,0)</f>
        <v>#N/A</v>
      </c>
      <c r="AD34" s="121" t="e">
        <f>VLOOKUP(FollowUp!$Y34,database!$Y:$AL,database!AD$5,0)</f>
        <v>#N/A</v>
      </c>
      <c r="AE34" s="120" t="e">
        <f>VLOOKUP(FollowUp!$Y34,database!$Y:$AL,database!AE$5,0)</f>
        <v>#N/A</v>
      </c>
      <c r="AF34" s="121" t="e">
        <f>VLOOKUP(FollowUp!$Y34,database!$Y:$AL,database!AF$5,0)</f>
        <v>#N/A</v>
      </c>
      <c r="AG34" s="136" t="e">
        <f>VLOOKUP(FollowUp!$Y34,database!$Y:$AL,database!AG$5,0)</f>
        <v>#N/A</v>
      </c>
      <c r="AH34" s="126" t="str">
        <f>IF(ISERROR(VLOOKUP(FollowUp!$Y34,database!$Y:$AL,database!AH$5,0)),"",VLOOKUP(FollowUp!$Y34,database!$Y:$AL,database!AH$5,0))</f>
        <v/>
      </c>
      <c r="AI34" s="64"/>
      <c r="AJ34" s="63"/>
      <c r="AK34" s="128"/>
      <c r="AL34" s="63"/>
      <c r="AM34" s="115" t="e">
        <f>VLOOKUP(FollowUp!$Y34,database!$Y:$AL,database!AL$5,0)</f>
        <v>#N/A</v>
      </c>
    </row>
    <row r="35" spans="1:39" x14ac:dyDescent="0.25">
      <c r="A35" s="9"/>
      <c r="B35" s="9"/>
      <c r="C35" s="9"/>
      <c r="D35" s="9"/>
      <c r="E35" s="9"/>
      <c r="F35" s="9"/>
      <c r="G35" s="9"/>
      <c r="H35" s="9"/>
      <c r="I35" s="9"/>
      <c r="J35" s="9"/>
      <c r="K35" s="9"/>
      <c r="L35" s="9"/>
      <c r="M35" s="9"/>
      <c r="N35" s="9"/>
      <c r="O35" s="9"/>
      <c r="P35" s="9"/>
      <c r="Q35" s="9"/>
      <c r="R35" s="9"/>
      <c r="S35" s="9"/>
      <c r="T35" s="9"/>
      <c r="U35" s="9"/>
      <c r="V35" s="9"/>
      <c r="W35" s="9"/>
      <c r="X35" s="9"/>
      <c r="Y35" s="15">
        <v>28</v>
      </c>
      <c r="AA35" s="125" t="e">
        <f>VLOOKUP(FollowUp!$Y35,database!$Y:$AL,database!AA$5,0)</f>
        <v>#N/A</v>
      </c>
      <c r="AB35" s="119" t="e" cm="1">
        <f t="array" aca="1" ref="AB35" ca="1">HYPERLINK("#"&amp;CELL("address",INDEX(INDIRECT("database!Y:Y",1),MATCH(Y35,INDIRECT("database!Y:Y",1),0))))</f>
        <v>#N/A</v>
      </c>
      <c r="AC35" s="122" t="e">
        <f>VLOOKUP(FollowUp!$Y35,database!$Y:$AL,database!AC$5,0)</f>
        <v>#N/A</v>
      </c>
      <c r="AD35" s="123" t="e">
        <f>VLOOKUP(FollowUp!$Y35,database!$Y:$AL,database!AD$5,0)</f>
        <v>#N/A</v>
      </c>
      <c r="AE35" s="122" t="e">
        <f>VLOOKUP(FollowUp!$Y35,database!$Y:$AL,database!AE$5,0)</f>
        <v>#N/A</v>
      </c>
      <c r="AF35" s="123" t="e">
        <f>VLOOKUP(FollowUp!$Y35,database!$Y:$AL,database!AF$5,0)</f>
        <v>#N/A</v>
      </c>
      <c r="AG35" s="137" t="e">
        <f>VLOOKUP(FollowUp!$Y35,database!$Y:$AL,database!AG$5,0)</f>
        <v>#N/A</v>
      </c>
      <c r="AH35" s="127" t="str">
        <f>IF(ISERROR(VLOOKUP(FollowUp!$Y35,database!$Y:$AL,database!AH$5,0)),"",VLOOKUP(FollowUp!$Y35,database!$Y:$AL,database!AH$5,0))</f>
        <v/>
      </c>
      <c r="AI35" s="64"/>
      <c r="AJ35" s="63"/>
      <c r="AK35" s="128"/>
      <c r="AL35" s="63"/>
      <c r="AM35" s="116" t="e">
        <f>VLOOKUP(FollowUp!$Y35,database!$Y:$AL,database!AL$5,0)</f>
        <v>#N/A</v>
      </c>
    </row>
    <row r="36" spans="1:39" x14ac:dyDescent="0.25">
      <c r="A36" s="9"/>
      <c r="B36" s="9"/>
      <c r="C36" s="9"/>
      <c r="D36" s="9"/>
      <c r="E36" s="9"/>
      <c r="F36" s="9"/>
      <c r="G36" s="9"/>
      <c r="H36" s="9"/>
      <c r="I36" s="9"/>
      <c r="J36" s="9"/>
      <c r="K36" s="9"/>
      <c r="L36" s="9"/>
      <c r="M36" s="9"/>
      <c r="N36" s="9"/>
      <c r="O36" s="9"/>
      <c r="P36" s="9"/>
      <c r="Q36" s="9"/>
      <c r="R36" s="9"/>
      <c r="S36" s="9"/>
      <c r="T36" s="9"/>
      <c r="U36" s="9"/>
      <c r="V36" s="9"/>
      <c r="W36" s="9"/>
      <c r="X36" s="9"/>
      <c r="Y36" s="15">
        <v>29</v>
      </c>
      <c r="AA36" s="124" t="e">
        <f>VLOOKUP(FollowUp!$Y36,database!$Y:$AL,database!AA$5,0)</f>
        <v>#N/A</v>
      </c>
      <c r="AB36" s="118" t="e" cm="1">
        <f t="array" aca="1" ref="AB36" ca="1">HYPERLINK("#"&amp;CELL("address",INDEX(INDIRECT("database!Y:Y",1),MATCH(Y36,INDIRECT("database!Y:Y",1),0))))</f>
        <v>#N/A</v>
      </c>
      <c r="AC36" s="120" t="e">
        <f>VLOOKUP(FollowUp!$Y36,database!$Y:$AL,database!AC$5,0)</f>
        <v>#N/A</v>
      </c>
      <c r="AD36" s="121" t="e">
        <f>VLOOKUP(FollowUp!$Y36,database!$Y:$AL,database!AD$5,0)</f>
        <v>#N/A</v>
      </c>
      <c r="AE36" s="120" t="e">
        <f>VLOOKUP(FollowUp!$Y36,database!$Y:$AL,database!AE$5,0)</f>
        <v>#N/A</v>
      </c>
      <c r="AF36" s="121" t="e">
        <f>VLOOKUP(FollowUp!$Y36,database!$Y:$AL,database!AF$5,0)</f>
        <v>#N/A</v>
      </c>
      <c r="AG36" s="136" t="e">
        <f>VLOOKUP(FollowUp!$Y36,database!$Y:$AL,database!AG$5,0)</f>
        <v>#N/A</v>
      </c>
      <c r="AH36" s="126" t="str">
        <f>IF(ISERROR(VLOOKUP(FollowUp!$Y36,database!$Y:$AL,database!AH$5,0)),"",VLOOKUP(FollowUp!$Y36,database!$Y:$AL,database!AH$5,0))</f>
        <v/>
      </c>
      <c r="AI36" s="64"/>
      <c r="AJ36" s="63"/>
      <c r="AK36" s="128"/>
      <c r="AL36" s="63"/>
      <c r="AM36" s="115" t="e">
        <f>VLOOKUP(FollowUp!$Y36,database!$Y:$AL,database!AL$5,0)</f>
        <v>#N/A</v>
      </c>
    </row>
    <row r="37" spans="1:39" x14ac:dyDescent="0.25">
      <c r="A37" s="9"/>
      <c r="B37" s="9"/>
      <c r="C37" s="9"/>
      <c r="D37" s="9"/>
      <c r="E37" s="9"/>
      <c r="F37" s="9"/>
      <c r="G37" s="9"/>
      <c r="H37" s="9"/>
      <c r="I37" s="9"/>
      <c r="J37" s="9"/>
      <c r="K37" s="9"/>
      <c r="L37" s="9"/>
      <c r="M37" s="9"/>
      <c r="N37" s="9"/>
      <c r="O37" s="9"/>
      <c r="P37" s="9"/>
      <c r="Q37" s="9"/>
      <c r="R37" s="9"/>
      <c r="S37" s="9"/>
      <c r="T37" s="9"/>
      <c r="U37" s="9"/>
      <c r="V37" s="9"/>
      <c r="W37" s="9"/>
      <c r="X37" s="9"/>
      <c r="Y37" s="15">
        <v>30</v>
      </c>
      <c r="AA37" s="125" t="e">
        <f>VLOOKUP(FollowUp!$Y37,database!$Y:$AL,database!AA$5,0)</f>
        <v>#N/A</v>
      </c>
      <c r="AB37" s="119" t="e" cm="1">
        <f t="array" aca="1" ref="AB37" ca="1">HYPERLINK("#"&amp;CELL("address",INDEX(INDIRECT("database!Y:Y",1),MATCH(Y37,INDIRECT("database!Y:Y",1),0))))</f>
        <v>#N/A</v>
      </c>
      <c r="AC37" s="122" t="e">
        <f>VLOOKUP(FollowUp!$Y37,database!$Y:$AL,database!AC$5,0)</f>
        <v>#N/A</v>
      </c>
      <c r="AD37" s="123" t="e">
        <f>VLOOKUP(FollowUp!$Y37,database!$Y:$AL,database!AD$5,0)</f>
        <v>#N/A</v>
      </c>
      <c r="AE37" s="122" t="e">
        <f>VLOOKUP(FollowUp!$Y37,database!$Y:$AL,database!AE$5,0)</f>
        <v>#N/A</v>
      </c>
      <c r="AF37" s="123" t="e">
        <f>VLOOKUP(FollowUp!$Y37,database!$Y:$AL,database!AF$5,0)</f>
        <v>#N/A</v>
      </c>
      <c r="AG37" s="137" t="e">
        <f>VLOOKUP(FollowUp!$Y37,database!$Y:$AL,database!AG$5,0)</f>
        <v>#N/A</v>
      </c>
      <c r="AH37" s="127" t="str">
        <f>IF(ISERROR(VLOOKUP(FollowUp!$Y37,database!$Y:$AL,database!AH$5,0)),"",VLOOKUP(FollowUp!$Y37,database!$Y:$AL,database!AH$5,0))</f>
        <v/>
      </c>
      <c r="AI37" s="64"/>
      <c r="AJ37" s="63"/>
      <c r="AK37" s="128"/>
      <c r="AL37" s="63"/>
      <c r="AM37" s="116" t="e">
        <f>VLOOKUP(FollowUp!$Y37,database!$Y:$AL,database!AL$5,0)</f>
        <v>#N/A</v>
      </c>
    </row>
    <row r="38" spans="1:39" x14ac:dyDescent="0.25">
      <c r="A38" s="9"/>
      <c r="B38" s="9"/>
      <c r="C38" s="9"/>
      <c r="D38" s="9"/>
      <c r="E38" s="9"/>
      <c r="F38" s="9"/>
      <c r="G38" s="9"/>
      <c r="H38" s="9"/>
      <c r="I38" s="9"/>
      <c r="J38" s="9"/>
      <c r="K38" s="9"/>
      <c r="L38" s="9"/>
      <c r="M38" s="9"/>
      <c r="N38" s="9"/>
      <c r="O38" s="9"/>
      <c r="P38" s="9"/>
      <c r="Q38" s="9"/>
      <c r="R38" s="9"/>
      <c r="S38" s="9"/>
      <c r="T38" s="9"/>
      <c r="U38" s="9"/>
      <c r="V38" s="9"/>
      <c r="W38" s="9"/>
      <c r="X38" s="9"/>
      <c r="Y38" s="15">
        <v>31</v>
      </c>
      <c r="AA38" s="124" t="e">
        <f>VLOOKUP(FollowUp!$Y38,database!$Y:$AL,database!AA$5,0)</f>
        <v>#N/A</v>
      </c>
      <c r="AB38" s="118" t="e" cm="1">
        <f t="array" aca="1" ref="AB38" ca="1">HYPERLINK("#"&amp;CELL("address",INDEX(INDIRECT("database!Y:Y",1),MATCH(Y38,INDIRECT("database!Y:Y",1),0))))</f>
        <v>#N/A</v>
      </c>
      <c r="AC38" s="120" t="e">
        <f>VLOOKUP(FollowUp!$Y38,database!$Y:$AL,database!AC$5,0)</f>
        <v>#N/A</v>
      </c>
      <c r="AD38" s="121" t="e">
        <f>VLOOKUP(FollowUp!$Y38,database!$Y:$AL,database!AD$5,0)</f>
        <v>#N/A</v>
      </c>
      <c r="AE38" s="120" t="e">
        <f>VLOOKUP(FollowUp!$Y38,database!$Y:$AL,database!AE$5,0)</f>
        <v>#N/A</v>
      </c>
      <c r="AF38" s="121" t="e">
        <f>VLOOKUP(FollowUp!$Y38,database!$Y:$AL,database!AF$5,0)</f>
        <v>#N/A</v>
      </c>
      <c r="AG38" s="136" t="e">
        <f>VLOOKUP(FollowUp!$Y38,database!$Y:$AL,database!AG$5,0)</f>
        <v>#N/A</v>
      </c>
      <c r="AH38" s="126" t="str">
        <f>IF(ISERROR(VLOOKUP(FollowUp!$Y38,database!$Y:$AL,database!AH$5,0)),"",VLOOKUP(FollowUp!$Y38,database!$Y:$AL,database!AH$5,0))</f>
        <v/>
      </c>
      <c r="AI38" s="64"/>
      <c r="AJ38" s="63"/>
      <c r="AK38" s="128"/>
      <c r="AL38" s="63"/>
      <c r="AM38" s="115" t="e">
        <f>VLOOKUP(FollowUp!$Y38,database!$Y:$AL,database!AL$5,0)</f>
        <v>#N/A</v>
      </c>
    </row>
    <row r="39" spans="1:39" x14ac:dyDescent="0.25">
      <c r="A39" s="9"/>
      <c r="B39" s="9"/>
      <c r="C39" s="9"/>
      <c r="D39" s="9"/>
      <c r="E39" s="9"/>
      <c r="F39" s="9"/>
      <c r="G39" s="9"/>
      <c r="H39" s="9"/>
      <c r="I39" s="9"/>
      <c r="J39" s="9"/>
      <c r="K39" s="9"/>
      <c r="L39" s="9"/>
      <c r="M39" s="9"/>
      <c r="N39" s="9"/>
      <c r="O39" s="9"/>
      <c r="P39" s="9"/>
      <c r="Q39" s="9"/>
      <c r="R39" s="9"/>
      <c r="S39" s="9"/>
      <c r="T39" s="9"/>
      <c r="U39" s="9"/>
      <c r="V39" s="9"/>
      <c r="W39" s="9"/>
      <c r="X39" s="9"/>
      <c r="Y39" s="15">
        <v>32</v>
      </c>
      <c r="AA39" s="125" t="e">
        <f>VLOOKUP(FollowUp!$Y39,database!$Y:$AL,database!AA$5,0)</f>
        <v>#N/A</v>
      </c>
      <c r="AB39" s="119" t="e" cm="1">
        <f t="array" aca="1" ref="AB39" ca="1">HYPERLINK("#"&amp;CELL("address",INDEX(INDIRECT("database!Y:Y",1),MATCH(Y39,INDIRECT("database!Y:Y",1),0))))</f>
        <v>#N/A</v>
      </c>
      <c r="AC39" s="122" t="e">
        <f>VLOOKUP(FollowUp!$Y39,database!$Y:$AL,database!AC$5,0)</f>
        <v>#N/A</v>
      </c>
      <c r="AD39" s="123" t="e">
        <f>VLOOKUP(FollowUp!$Y39,database!$Y:$AL,database!AD$5,0)</f>
        <v>#N/A</v>
      </c>
      <c r="AE39" s="122" t="e">
        <f>VLOOKUP(FollowUp!$Y39,database!$Y:$AL,database!AE$5,0)</f>
        <v>#N/A</v>
      </c>
      <c r="AF39" s="123" t="e">
        <f>VLOOKUP(FollowUp!$Y39,database!$Y:$AL,database!AF$5,0)</f>
        <v>#N/A</v>
      </c>
      <c r="AG39" s="137" t="e">
        <f>VLOOKUP(FollowUp!$Y39,database!$Y:$AL,database!AG$5,0)</f>
        <v>#N/A</v>
      </c>
      <c r="AH39" s="127" t="str">
        <f>IF(ISERROR(VLOOKUP(FollowUp!$Y39,database!$Y:$AL,database!AH$5,0)),"",VLOOKUP(FollowUp!$Y39,database!$Y:$AL,database!AH$5,0))</f>
        <v/>
      </c>
      <c r="AI39" s="64"/>
      <c r="AJ39" s="63"/>
      <c r="AK39" s="128"/>
      <c r="AL39" s="63"/>
      <c r="AM39" s="116" t="e">
        <f>VLOOKUP(FollowUp!$Y39,database!$Y:$AL,database!AL$5,0)</f>
        <v>#N/A</v>
      </c>
    </row>
    <row r="40" spans="1:39" x14ac:dyDescent="0.25">
      <c r="A40" s="9"/>
      <c r="B40" s="9"/>
      <c r="C40" s="9"/>
      <c r="D40" s="9"/>
      <c r="E40" s="9"/>
      <c r="F40" s="9"/>
      <c r="G40" s="9"/>
      <c r="H40" s="9"/>
      <c r="I40" s="9"/>
      <c r="J40" s="9"/>
      <c r="K40" s="9"/>
      <c r="L40" s="9"/>
      <c r="M40" s="9"/>
      <c r="N40" s="9"/>
      <c r="O40" s="9"/>
      <c r="P40" s="9"/>
      <c r="Q40" s="9"/>
      <c r="R40" s="9"/>
      <c r="S40" s="9"/>
      <c r="T40" s="9"/>
      <c r="U40" s="9"/>
      <c r="V40" s="9"/>
      <c r="W40" s="9"/>
      <c r="X40" s="9"/>
      <c r="Y40" s="15">
        <v>33</v>
      </c>
      <c r="AA40" s="124" t="e">
        <f>VLOOKUP(FollowUp!$Y40,database!$Y:$AL,database!AA$5,0)</f>
        <v>#N/A</v>
      </c>
      <c r="AB40" s="118" t="e" cm="1">
        <f t="array" aca="1" ref="AB40" ca="1">HYPERLINK("#"&amp;CELL("address",INDEX(INDIRECT("database!Y:Y",1),MATCH(Y40,INDIRECT("database!Y:Y",1),0))))</f>
        <v>#N/A</v>
      </c>
      <c r="AC40" s="120" t="e">
        <f>VLOOKUP(FollowUp!$Y40,database!$Y:$AL,database!AC$5,0)</f>
        <v>#N/A</v>
      </c>
      <c r="AD40" s="121" t="e">
        <f>VLOOKUP(FollowUp!$Y40,database!$Y:$AL,database!AD$5,0)</f>
        <v>#N/A</v>
      </c>
      <c r="AE40" s="120" t="e">
        <f>VLOOKUP(FollowUp!$Y40,database!$Y:$AL,database!AE$5,0)</f>
        <v>#N/A</v>
      </c>
      <c r="AF40" s="121" t="e">
        <f>VLOOKUP(FollowUp!$Y40,database!$Y:$AL,database!AF$5,0)</f>
        <v>#N/A</v>
      </c>
      <c r="AG40" s="136" t="e">
        <f>VLOOKUP(FollowUp!$Y40,database!$Y:$AL,database!AG$5,0)</f>
        <v>#N/A</v>
      </c>
      <c r="AH40" s="126" t="str">
        <f>IF(ISERROR(VLOOKUP(FollowUp!$Y40,database!$Y:$AL,database!AH$5,0)),"",VLOOKUP(FollowUp!$Y40,database!$Y:$AL,database!AH$5,0))</f>
        <v/>
      </c>
      <c r="AI40" s="64"/>
      <c r="AJ40" s="63"/>
      <c r="AK40" s="128"/>
      <c r="AL40" s="63"/>
      <c r="AM40" s="115" t="e">
        <f>VLOOKUP(FollowUp!$Y40,database!$Y:$AL,database!AL$5,0)</f>
        <v>#N/A</v>
      </c>
    </row>
    <row r="41" spans="1:39" x14ac:dyDescent="0.25">
      <c r="A41" s="9"/>
      <c r="B41" s="9"/>
      <c r="C41" s="9"/>
      <c r="D41" s="9"/>
      <c r="E41" s="9"/>
      <c r="F41" s="9"/>
      <c r="G41" s="9"/>
      <c r="H41" s="9"/>
      <c r="I41" s="9"/>
      <c r="J41" s="9"/>
      <c r="K41" s="9"/>
      <c r="L41" s="9"/>
      <c r="M41" s="9"/>
      <c r="N41" s="9"/>
      <c r="O41" s="9"/>
      <c r="P41" s="9"/>
      <c r="Q41" s="9"/>
      <c r="R41" s="9"/>
      <c r="S41" s="9"/>
      <c r="T41" s="9"/>
      <c r="U41" s="9"/>
      <c r="V41" s="9"/>
      <c r="W41" s="9"/>
      <c r="X41" s="9"/>
      <c r="Y41" s="15">
        <v>34</v>
      </c>
      <c r="AA41" s="125" t="e">
        <f>VLOOKUP(FollowUp!$Y41,database!$Y:$AL,database!AA$5,0)</f>
        <v>#N/A</v>
      </c>
      <c r="AB41" s="119" t="e" cm="1">
        <f t="array" aca="1" ref="AB41" ca="1">HYPERLINK("#"&amp;CELL("address",INDEX(INDIRECT("database!Y:Y",1),MATCH(Y41,INDIRECT("database!Y:Y",1),0))))</f>
        <v>#N/A</v>
      </c>
      <c r="AC41" s="122" t="e">
        <f>VLOOKUP(FollowUp!$Y41,database!$Y:$AL,database!AC$5,0)</f>
        <v>#N/A</v>
      </c>
      <c r="AD41" s="123" t="e">
        <f>VLOOKUP(FollowUp!$Y41,database!$Y:$AL,database!AD$5,0)</f>
        <v>#N/A</v>
      </c>
      <c r="AE41" s="122" t="e">
        <f>VLOOKUP(FollowUp!$Y41,database!$Y:$AL,database!AE$5,0)</f>
        <v>#N/A</v>
      </c>
      <c r="AF41" s="123" t="e">
        <f>VLOOKUP(FollowUp!$Y41,database!$Y:$AL,database!AF$5,0)</f>
        <v>#N/A</v>
      </c>
      <c r="AG41" s="137" t="e">
        <f>VLOOKUP(FollowUp!$Y41,database!$Y:$AL,database!AG$5,0)</f>
        <v>#N/A</v>
      </c>
      <c r="AH41" s="127" t="str">
        <f>IF(ISERROR(VLOOKUP(FollowUp!$Y41,database!$Y:$AL,database!AH$5,0)),"",VLOOKUP(FollowUp!$Y41,database!$Y:$AL,database!AH$5,0))</f>
        <v/>
      </c>
      <c r="AI41" s="64"/>
      <c r="AJ41" s="63"/>
      <c r="AK41" s="128"/>
      <c r="AL41" s="63"/>
      <c r="AM41" s="116" t="e">
        <f>VLOOKUP(FollowUp!$Y41,database!$Y:$AL,database!AL$5,0)</f>
        <v>#N/A</v>
      </c>
    </row>
    <row r="42" spans="1:39" x14ac:dyDescent="0.25">
      <c r="A42" s="9"/>
      <c r="B42" s="9"/>
      <c r="C42" s="9"/>
      <c r="D42" s="9"/>
      <c r="E42" s="9"/>
      <c r="F42" s="9"/>
      <c r="G42" s="9"/>
      <c r="H42" s="9"/>
      <c r="I42" s="9"/>
      <c r="J42" s="9"/>
      <c r="K42" s="9"/>
      <c r="L42" s="9"/>
      <c r="M42" s="9"/>
      <c r="N42" s="9"/>
      <c r="O42" s="9"/>
      <c r="P42" s="9"/>
      <c r="Q42" s="9"/>
      <c r="R42" s="9"/>
      <c r="S42" s="9"/>
      <c r="T42" s="9"/>
      <c r="U42" s="9"/>
      <c r="V42" s="9"/>
      <c r="W42" s="9"/>
      <c r="X42" s="9"/>
      <c r="Y42" s="15">
        <v>35</v>
      </c>
      <c r="AA42" s="124" t="e">
        <f>VLOOKUP(FollowUp!$Y42,database!$Y:$AL,database!AA$5,0)</f>
        <v>#N/A</v>
      </c>
      <c r="AB42" s="118" t="e" cm="1">
        <f t="array" aca="1" ref="AB42" ca="1">HYPERLINK("#"&amp;CELL("address",INDEX(INDIRECT("database!Y:Y",1),MATCH(Y42,INDIRECT("database!Y:Y",1),0))))</f>
        <v>#N/A</v>
      </c>
      <c r="AC42" s="120" t="e">
        <f>VLOOKUP(FollowUp!$Y42,database!$Y:$AL,database!AC$5,0)</f>
        <v>#N/A</v>
      </c>
      <c r="AD42" s="121" t="e">
        <f>VLOOKUP(FollowUp!$Y42,database!$Y:$AL,database!AD$5,0)</f>
        <v>#N/A</v>
      </c>
      <c r="AE42" s="120" t="e">
        <f>VLOOKUP(FollowUp!$Y42,database!$Y:$AL,database!AE$5,0)</f>
        <v>#N/A</v>
      </c>
      <c r="AF42" s="121" t="e">
        <f>VLOOKUP(FollowUp!$Y42,database!$Y:$AL,database!AF$5,0)</f>
        <v>#N/A</v>
      </c>
      <c r="AG42" s="136" t="e">
        <f>VLOOKUP(FollowUp!$Y42,database!$Y:$AL,database!AG$5,0)</f>
        <v>#N/A</v>
      </c>
      <c r="AH42" s="126" t="str">
        <f>IF(ISERROR(VLOOKUP(FollowUp!$Y42,database!$Y:$AL,database!AH$5,0)),"",VLOOKUP(FollowUp!$Y42,database!$Y:$AL,database!AH$5,0))</f>
        <v/>
      </c>
      <c r="AI42" s="64"/>
      <c r="AJ42" s="63"/>
      <c r="AK42" s="128"/>
      <c r="AL42" s="63"/>
      <c r="AM42" s="115" t="e">
        <f>VLOOKUP(FollowUp!$Y42,database!$Y:$AL,database!AL$5,0)</f>
        <v>#N/A</v>
      </c>
    </row>
    <row r="43" spans="1:39" x14ac:dyDescent="0.25">
      <c r="A43" s="9"/>
      <c r="B43" s="9"/>
      <c r="C43" s="9"/>
      <c r="D43" s="9"/>
      <c r="E43" s="9"/>
      <c r="F43" s="9"/>
      <c r="G43" s="9"/>
      <c r="H43" s="9"/>
      <c r="I43" s="9"/>
      <c r="J43" s="9"/>
      <c r="K43" s="9"/>
      <c r="L43" s="9"/>
      <c r="M43" s="9"/>
      <c r="N43" s="9"/>
      <c r="O43" s="9"/>
      <c r="P43" s="9"/>
      <c r="Q43" s="9"/>
      <c r="R43" s="9"/>
      <c r="S43" s="9"/>
      <c r="T43" s="9"/>
      <c r="U43" s="9"/>
      <c r="V43" s="9"/>
      <c r="W43" s="9"/>
      <c r="X43" s="9"/>
      <c r="Y43" s="15">
        <v>36</v>
      </c>
      <c r="AA43" s="125" t="e">
        <f>VLOOKUP(FollowUp!$Y43,database!$Y:$AL,database!AA$5,0)</f>
        <v>#N/A</v>
      </c>
      <c r="AB43" s="119" t="e" cm="1">
        <f t="array" aca="1" ref="AB43" ca="1">HYPERLINK("#"&amp;CELL("address",INDEX(INDIRECT("database!Y:Y",1),MATCH(Y43,INDIRECT("database!Y:Y",1),0))))</f>
        <v>#N/A</v>
      </c>
      <c r="AC43" s="122" t="e">
        <f>VLOOKUP(FollowUp!$Y43,database!$Y:$AL,database!AC$5,0)</f>
        <v>#N/A</v>
      </c>
      <c r="AD43" s="123" t="e">
        <f>VLOOKUP(FollowUp!$Y43,database!$Y:$AL,database!AD$5,0)</f>
        <v>#N/A</v>
      </c>
      <c r="AE43" s="122" t="e">
        <f>VLOOKUP(FollowUp!$Y43,database!$Y:$AL,database!AE$5,0)</f>
        <v>#N/A</v>
      </c>
      <c r="AF43" s="123" t="e">
        <f>VLOOKUP(FollowUp!$Y43,database!$Y:$AL,database!AF$5,0)</f>
        <v>#N/A</v>
      </c>
      <c r="AG43" s="137" t="e">
        <f>VLOOKUP(FollowUp!$Y43,database!$Y:$AL,database!AG$5,0)</f>
        <v>#N/A</v>
      </c>
      <c r="AH43" s="127" t="str">
        <f>IF(ISERROR(VLOOKUP(FollowUp!$Y43,database!$Y:$AL,database!AH$5,0)),"",VLOOKUP(FollowUp!$Y43,database!$Y:$AL,database!AH$5,0))</f>
        <v/>
      </c>
      <c r="AI43" s="64"/>
      <c r="AJ43" s="63"/>
      <c r="AK43" s="128"/>
      <c r="AL43" s="63"/>
      <c r="AM43" s="116" t="e">
        <f>VLOOKUP(FollowUp!$Y43,database!$Y:$AL,database!AL$5,0)</f>
        <v>#N/A</v>
      </c>
    </row>
    <row r="44" spans="1:39" x14ac:dyDescent="0.25">
      <c r="A44" s="9"/>
      <c r="B44" s="9"/>
      <c r="C44" s="9"/>
      <c r="D44" s="9"/>
      <c r="E44" s="9"/>
      <c r="F44" s="9"/>
      <c r="G44" s="9"/>
      <c r="H44" s="9"/>
      <c r="I44" s="9"/>
      <c r="J44" s="9"/>
      <c r="K44" s="9"/>
      <c r="L44" s="9"/>
      <c r="M44" s="9"/>
      <c r="N44" s="9"/>
      <c r="O44" s="9"/>
      <c r="P44" s="9"/>
      <c r="Q44" s="9"/>
      <c r="R44" s="9"/>
      <c r="S44" s="9"/>
      <c r="T44" s="9"/>
      <c r="U44" s="9"/>
      <c r="V44" s="9"/>
      <c r="W44" s="9"/>
      <c r="X44" s="9"/>
      <c r="Y44" s="15">
        <v>37</v>
      </c>
      <c r="AA44" s="124" t="e">
        <f>VLOOKUP(FollowUp!$Y44,database!$Y:$AL,database!AA$5,0)</f>
        <v>#N/A</v>
      </c>
      <c r="AB44" s="118" t="e" cm="1">
        <f t="array" aca="1" ref="AB44" ca="1">HYPERLINK("#"&amp;CELL("address",INDEX(INDIRECT("database!Y:Y",1),MATCH(Y44,INDIRECT("database!Y:Y",1),0))))</f>
        <v>#N/A</v>
      </c>
      <c r="AC44" s="120" t="e">
        <f>VLOOKUP(FollowUp!$Y44,database!$Y:$AL,database!AC$5,0)</f>
        <v>#N/A</v>
      </c>
      <c r="AD44" s="121" t="e">
        <f>VLOOKUP(FollowUp!$Y44,database!$Y:$AL,database!AD$5,0)</f>
        <v>#N/A</v>
      </c>
      <c r="AE44" s="120" t="e">
        <f>VLOOKUP(FollowUp!$Y44,database!$Y:$AL,database!AE$5,0)</f>
        <v>#N/A</v>
      </c>
      <c r="AF44" s="121" t="e">
        <f>VLOOKUP(FollowUp!$Y44,database!$Y:$AL,database!AF$5,0)</f>
        <v>#N/A</v>
      </c>
      <c r="AG44" s="136" t="e">
        <f>VLOOKUP(FollowUp!$Y44,database!$Y:$AL,database!AG$5,0)</f>
        <v>#N/A</v>
      </c>
      <c r="AH44" s="126" t="str">
        <f>IF(ISERROR(VLOOKUP(FollowUp!$Y44,database!$Y:$AL,database!AH$5,0)),"",VLOOKUP(FollowUp!$Y44,database!$Y:$AL,database!AH$5,0))</f>
        <v/>
      </c>
      <c r="AI44" s="64"/>
      <c r="AJ44" s="63"/>
      <c r="AK44" s="128"/>
      <c r="AL44" s="63"/>
      <c r="AM44" s="115" t="e">
        <f>VLOOKUP(FollowUp!$Y44,database!$Y:$AL,database!AL$5,0)</f>
        <v>#N/A</v>
      </c>
    </row>
    <row r="45" spans="1:39" x14ac:dyDescent="0.25">
      <c r="A45" s="9"/>
      <c r="B45" s="9"/>
      <c r="C45" s="9"/>
      <c r="D45" s="9"/>
      <c r="E45" s="9"/>
      <c r="F45" s="9"/>
      <c r="G45" s="9"/>
      <c r="H45" s="9"/>
      <c r="I45" s="9"/>
      <c r="J45" s="9"/>
      <c r="K45" s="9"/>
      <c r="L45" s="9"/>
      <c r="M45" s="9"/>
      <c r="N45" s="9"/>
      <c r="O45" s="9"/>
      <c r="P45" s="9"/>
      <c r="Q45" s="9"/>
      <c r="R45" s="9"/>
      <c r="S45" s="9"/>
      <c r="T45" s="9"/>
      <c r="U45" s="9"/>
      <c r="V45" s="9"/>
      <c r="W45" s="9"/>
      <c r="X45" s="9"/>
      <c r="Y45" s="15">
        <v>38</v>
      </c>
      <c r="AA45" s="125" t="e">
        <f>VLOOKUP(FollowUp!$Y45,database!$Y:$AL,database!AA$5,0)</f>
        <v>#N/A</v>
      </c>
      <c r="AB45" s="119" t="e" cm="1">
        <f t="array" aca="1" ref="AB45" ca="1">HYPERLINK("#"&amp;CELL("address",INDEX(INDIRECT("database!Y:Y",1),MATCH(Y45,INDIRECT("database!Y:Y",1),0))))</f>
        <v>#N/A</v>
      </c>
      <c r="AC45" s="122" t="e">
        <f>VLOOKUP(FollowUp!$Y45,database!$Y:$AL,database!AC$5,0)</f>
        <v>#N/A</v>
      </c>
      <c r="AD45" s="123" t="e">
        <f>VLOOKUP(FollowUp!$Y45,database!$Y:$AL,database!AD$5,0)</f>
        <v>#N/A</v>
      </c>
      <c r="AE45" s="122" t="e">
        <f>VLOOKUP(FollowUp!$Y45,database!$Y:$AL,database!AE$5,0)</f>
        <v>#N/A</v>
      </c>
      <c r="AF45" s="123" t="e">
        <f>VLOOKUP(FollowUp!$Y45,database!$Y:$AL,database!AF$5,0)</f>
        <v>#N/A</v>
      </c>
      <c r="AG45" s="137" t="e">
        <f>VLOOKUP(FollowUp!$Y45,database!$Y:$AL,database!AG$5,0)</f>
        <v>#N/A</v>
      </c>
      <c r="AH45" s="127" t="str">
        <f>IF(ISERROR(VLOOKUP(FollowUp!$Y45,database!$Y:$AL,database!AH$5,0)),"",VLOOKUP(FollowUp!$Y45,database!$Y:$AL,database!AH$5,0))</f>
        <v/>
      </c>
      <c r="AI45" s="64"/>
      <c r="AJ45" s="63"/>
      <c r="AK45" s="128"/>
      <c r="AL45" s="63"/>
      <c r="AM45" s="116" t="e">
        <f>VLOOKUP(FollowUp!$Y45,database!$Y:$AL,database!AL$5,0)</f>
        <v>#N/A</v>
      </c>
    </row>
    <row r="46" spans="1:39" x14ac:dyDescent="0.25">
      <c r="A46" s="9"/>
      <c r="B46" s="9"/>
      <c r="C46" s="9"/>
      <c r="D46" s="9"/>
      <c r="E46" s="9"/>
      <c r="F46" s="9"/>
      <c r="G46" s="9"/>
      <c r="H46" s="9"/>
      <c r="I46" s="9"/>
      <c r="J46" s="9"/>
      <c r="K46" s="9"/>
      <c r="L46" s="9"/>
      <c r="M46" s="9"/>
      <c r="N46" s="9"/>
      <c r="O46" s="9"/>
      <c r="P46" s="9"/>
      <c r="Q46" s="9"/>
      <c r="R46" s="9"/>
      <c r="S46" s="9"/>
      <c r="T46" s="9"/>
      <c r="U46" s="9"/>
      <c r="V46" s="9"/>
      <c r="W46" s="9"/>
      <c r="X46" s="9"/>
      <c r="Y46" s="15">
        <v>39</v>
      </c>
      <c r="AA46" s="124" t="e">
        <f>VLOOKUP(FollowUp!$Y46,database!$Y:$AL,database!AA$5,0)</f>
        <v>#N/A</v>
      </c>
      <c r="AB46" s="118" t="e" cm="1">
        <f t="array" aca="1" ref="AB46" ca="1">HYPERLINK("#"&amp;CELL("address",INDEX(INDIRECT("database!Y:Y",1),MATCH(Y46,INDIRECT("database!Y:Y",1),0))))</f>
        <v>#N/A</v>
      </c>
      <c r="AC46" s="120" t="e">
        <f>VLOOKUP(FollowUp!$Y46,database!$Y:$AL,database!AC$5,0)</f>
        <v>#N/A</v>
      </c>
      <c r="AD46" s="121" t="e">
        <f>VLOOKUP(FollowUp!$Y46,database!$Y:$AL,database!AD$5,0)</f>
        <v>#N/A</v>
      </c>
      <c r="AE46" s="120" t="e">
        <f>VLOOKUP(FollowUp!$Y46,database!$Y:$AL,database!AE$5,0)</f>
        <v>#N/A</v>
      </c>
      <c r="AF46" s="121" t="e">
        <f>VLOOKUP(FollowUp!$Y46,database!$Y:$AL,database!AF$5,0)</f>
        <v>#N/A</v>
      </c>
      <c r="AG46" s="136" t="e">
        <f>VLOOKUP(FollowUp!$Y46,database!$Y:$AL,database!AG$5,0)</f>
        <v>#N/A</v>
      </c>
      <c r="AH46" s="126" t="str">
        <f>IF(ISERROR(VLOOKUP(FollowUp!$Y46,database!$Y:$AL,database!AH$5,0)),"",VLOOKUP(FollowUp!$Y46,database!$Y:$AL,database!AH$5,0))</f>
        <v/>
      </c>
      <c r="AI46" s="64"/>
      <c r="AJ46" s="63"/>
      <c r="AK46" s="128"/>
      <c r="AL46" s="63"/>
      <c r="AM46" s="115" t="e">
        <f>VLOOKUP(FollowUp!$Y46,database!$Y:$AL,database!AL$5,0)</f>
        <v>#N/A</v>
      </c>
    </row>
    <row r="47" spans="1:39" x14ac:dyDescent="0.25">
      <c r="A47" s="9"/>
      <c r="B47" s="9"/>
      <c r="C47" s="9"/>
      <c r="D47" s="9"/>
      <c r="E47" s="9"/>
      <c r="F47" s="9"/>
      <c r="G47" s="9"/>
      <c r="H47" s="9"/>
      <c r="I47" s="9"/>
      <c r="J47" s="9"/>
      <c r="K47" s="9"/>
      <c r="L47" s="9"/>
      <c r="M47" s="9"/>
      <c r="N47" s="9"/>
      <c r="O47" s="9"/>
      <c r="P47" s="9"/>
      <c r="Q47" s="9"/>
      <c r="R47" s="9"/>
      <c r="S47" s="9"/>
      <c r="T47" s="9"/>
      <c r="U47" s="9"/>
      <c r="V47" s="9"/>
      <c r="W47" s="9"/>
      <c r="X47" s="9"/>
      <c r="Y47" s="15">
        <v>40</v>
      </c>
      <c r="AA47" s="125" t="e">
        <f>VLOOKUP(FollowUp!$Y47,database!$Y:$AL,database!AA$5,0)</f>
        <v>#N/A</v>
      </c>
      <c r="AB47" s="119" t="e" cm="1">
        <f t="array" aca="1" ref="AB47" ca="1">HYPERLINK("#"&amp;CELL("address",INDEX(INDIRECT("database!Y:Y",1),MATCH(Y47,INDIRECT("database!Y:Y",1),0))))</f>
        <v>#N/A</v>
      </c>
      <c r="AC47" s="122" t="e">
        <f>VLOOKUP(FollowUp!$Y47,database!$Y:$AL,database!AC$5,0)</f>
        <v>#N/A</v>
      </c>
      <c r="AD47" s="123" t="e">
        <f>VLOOKUP(FollowUp!$Y47,database!$Y:$AL,database!AD$5,0)</f>
        <v>#N/A</v>
      </c>
      <c r="AE47" s="122" t="e">
        <f>VLOOKUP(FollowUp!$Y47,database!$Y:$AL,database!AE$5,0)</f>
        <v>#N/A</v>
      </c>
      <c r="AF47" s="123" t="e">
        <f>VLOOKUP(FollowUp!$Y47,database!$Y:$AL,database!AF$5,0)</f>
        <v>#N/A</v>
      </c>
      <c r="AG47" s="137" t="e">
        <f>VLOOKUP(FollowUp!$Y47,database!$Y:$AL,database!AG$5,0)</f>
        <v>#N/A</v>
      </c>
      <c r="AH47" s="127" t="str">
        <f>IF(ISERROR(VLOOKUP(FollowUp!$Y47,database!$Y:$AL,database!AH$5,0)),"",VLOOKUP(FollowUp!$Y47,database!$Y:$AL,database!AH$5,0))</f>
        <v/>
      </c>
      <c r="AI47" s="64"/>
      <c r="AJ47" s="63"/>
      <c r="AK47" s="128"/>
      <c r="AL47" s="63"/>
      <c r="AM47" s="116" t="e">
        <f>VLOOKUP(FollowUp!$Y47,database!$Y:$AL,database!AL$5,0)</f>
        <v>#N/A</v>
      </c>
    </row>
    <row r="48" spans="1:39" x14ac:dyDescent="0.25">
      <c r="A48" s="9"/>
      <c r="B48" s="9"/>
      <c r="C48" s="9"/>
      <c r="D48" s="9"/>
      <c r="E48" s="9"/>
      <c r="F48" s="9"/>
      <c r="G48" s="9"/>
      <c r="H48" s="9"/>
      <c r="I48" s="9"/>
      <c r="J48" s="9"/>
      <c r="K48" s="9"/>
      <c r="L48" s="9"/>
      <c r="M48" s="9"/>
      <c r="N48" s="9"/>
      <c r="O48" s="9"/>
      <c r="P48" s="9"/>
      <c r="Q48" s="9"/>
      <c r="R48" s="9"/>
      <c r="S48" s="9"/>
      <c r="T48" s="9"/>
      <c r="U48" s="9"/>
      <c r="V48" s="9"/>
      <c r="W48" s="9"/>
      <c r="X48" s="9"/>
      <c r="Y48" s="15">
        <v>41</v>
      </c>
      <c r="AA48" s="124" t="e">
        <f>VLOOKUP(FollowUp!$Y48,database!$Y:$AL,database!AA$5,0)</f>
        <v>#N/A</v>
      </c>
      <c r="AB48" s="118" t="e" cm="1">
        <f t="array" aca="1" ref="AB48" ca="1">HYPERLINK("#"&amp;CELL("address",INDEX(INDIRECT("database!Y:Y",1),MATCH(Y48,INDIRECT("database!Y:Y",1),0))))</f>
        <v>#N/A</v>
      </c>
      <c r="AC48" s="120" t="e">
        <f>VLOOKUP(FollowUp!$Y48,database!$Y:$AL,database!AC$5,0)</f>
        <v>#N/A</v>
      </c>
      <c r="AD48" s="121" t="e">
        <f>VLOOKUP(FollowUp!$Y48,database!$Y:$AL,database!AD$5,0)</f>
        <v>#N/A</v>
      </c>
      <c r="AE48" s="120" t="e">
        <f>VLOOKUP(FollowUp!$Y48,database!$Y:$AL,database!AE$5,0)</f>
        <v>#N/A</v>
      </c>
      <c r="AF48" s="121" t="e">
        <f>VLOOKUP(FollowUp!$Y48,database!$Y:$AL,database!AF$5,0)</f>
        <v>#N/A</v>
      </c>
      <c r="AG48" s="136" t="e">
        <f>VLOOKUP(FollowUp!$Y48,database!$Y:$AL,database!AG$5,0)</f>
        <v>#N/A</v>
      </c>
      <c r="AH48" s="126" t="str">
        <f>IF(ISERROR(VLOOKUP(FollowUp!$Y48,database!$Y:$AL,database!AH$5,0)),"",VLOOKUP(FollowUp!$Y48,database!$Y:$AL,database!AH$5,0))</f>
        <v/>
      </c>
      <c r="AI48" s="64"/>
      <c r="AJ48" s="63"/>
      <c r="AK48" s="128"/>
      <c r="AL48" s="63"/>
      <c r="AM48" s="115" t="e">
        <f>VLOOKUP(FollowUp!$Y48,database!$Y:$AL,database!AL$5,0)</f>
        <v>#N/A</v>
      </c>
    </row>
    <row r="49" spans="1:39" x14ac:dyDescent="0.25">
      <c r="A49" s="9"/>
      <c r="B49" s="9"/>
      <c r="C49" s="9"/>
      <c r="D49" s="9"/>
      <c r="E49" s="9"/>
      <c r="F49" s="9"/>
      <c r="G49" s="9"/>
      <c r="H49" s="9"/>
      <c r="I49" s="9"/>
      <c r="J49" s="9"/>
      <c r="K49" s="9"/>
      <c r="L49" s="9"/>
      <c r="M49" s="9"/>
      <c r="N49" s="9"/>
      <c r="O49" s="9"/>
      <c r="P49" s="9"/>
      <c r="Q49" s="9"/>
      <c r="R49" s="9"/>
      <c r="S49" s="9"/>
      <c r="T49" s="9"/>
      <c r="U49" s="9"/>
      <c r="V49" s="9"/>
      <c r="W49" s="9"/>
      <c r="X49" s="9"/>
      <c r="Y49" s="15">
        <v>42</v>
      </c>
      <c r="AA49" s="125" t="e">
        <f>VLOOKUP(FollowUp!$Y49,database!$Y:$AL,database!AA$5,0)</f>
        <v>#N/A</v>
      </c>
      <c r="AB49" s="119" t="e" cm="1">
        <f t="array" aca="1" ref="AB49" ca="1">HYPERLINK("#"&amp;CELL("address",INDEX(INDIRECT("database!Y:Y",1),MATCH(Y49,INDIRECT("database!Y:Y",1),0))))</f>
        <v>#N/A</v>
      </c>
      <c r="AC49" s="122" t="e">
        <f>VLOOKUP(FollowUp!$Y49,database!$Y:$AL,database!AC$5,0)</f>
        <v>#N/A</v>
      </c>
      <c r="AD49" s="123" t="e">
        <f>VLOOKUP(FollowUp!$Y49,database!$Y:$AL,database!AD$5,0)</f>
        <v>#N/A</v>
      </c>
      <c r="AE49" s="122" t="e">
        <f>VLOOKUP(FollowUp!$Y49,database!$Y:$AL,database!AE$5,0)</f>
        <v>#N/A</v>
      </c>
      <c r="AF49" s="123" t="e">
        <f>VLOOKUP(FollowUp!$Y49,database!$Y:$AL,database!AF$5,0)</f>
        <v>#N/A</v>
      </c>
      <c r="AG49" s="137" t="e">
        <f>VLOOKUP(FollowUp!$Y49,database!$Y:$AL,database!AG$5,0)</f>
        <v>#N/A</v>
      </c>
      <c r="AH49" s="127" t="str">
        <f>IF(ISERROR(VLOOKUP(FollowUp!$Y49,database!$Y:$AL,database!AH$5,0)),"",VLOOKUP(FollowUp!$Y49,database!$Y:$AL,database!AH$5,0))</f>
        <v/>
      </c>
      <c r="AI49" s="64"/>
      <c r="AJ49" s="63"/>
      <c r="AK49" s="128"/>
      <c r="AL49" s="63"/>
      <c r="AM49" s="116" t="e">
        <f>VLOOKUP(FollowUp!$Y49,database!$Y:$AL,database!AL$5,0)</f>
        <v>#N/A</v>
      </c>
    </row>
    <row r="50" spans="1:39" x14ac:dyDescent="0.25">
      <c r="A50" s="9"/>
      <c r="B50" s="9"/>
      <c r="C50" s="9"/>
      <c r="D50" s="9"/>
      <c r="E50" s="9"/>
      <c r="F50" s="9"/>
      <c r="G50" s="9"/>
      <c r="H50" s="9"/>
      <c r="I50" s="9"/>
      <c r="J50" s="9"/>
      <c r="K50" s="9"/>
      <c r="L50" s="9"/>
      <c r="M50" s="9"/>
      <c r="N50" s="9"/>
      <c r="O50" s="9"/>
      <c r="P50" s="9"/>
      <c r="Q50" s="9"/>
      <c r="R50" s="9"/>
      <c r="S50" s="9"/>
      <c r="T50" s="9"/>
      <c r="U50" s="9"/>
      <c r="V50" s="9"/>
      <c r="W50" s="9"/>
      <c r="X50" s="9"/>
      <c r="Y50" s="15">
        <v>43</v>
      </c>
      <c r="AA50" s="124" t="e">
        <f>VLOOKUP(FollowUp!$Y50,database!$Y:$AL,database!AA$5,0)</f>
        <v>#N/A</v>
      </c>
      <c r="AB50" s="118" t="e" cm="1">
        <f t="array" aca="1" ref="AB50" ca="1">HYPERLINK("#"&amp;CELL("address",INDEX(INDIRECT("database!Y:Y",1),MATCH(Y50,INDIRECT("database!Y:Y",1),0))))</f>
        <v>#N/A</v>
      </c>
      <c r="AC50" s="120" t="e">
        <f>VLOOKUP(FollowUp!$Y50,database!$Y:$AL,database!AC$5,0)</f>
        <v>#N/A</v>
      </c>
      <c r="AD50" s="121" t="e">
        <f>VLOOKUP(FollowUp!$Y50,database!$Y:$AL,database!AD$5,0)</f>
        <v>#N/A</v>
      </c>
      <c r="AE50" s="120" t="e">
        <f>VLOOKUP(FollowUp!$Y50,database!$Y:$AL,database!AE$5,0)</f>
        <v>#N/A</v>
      </c>
      <c r="AF50" s="121" t="e">
        <f>VLOOKUP(FollowUp!$Y50,database!$Y:$AL,database!AF$5,0)</f>
        <v>#N/A</v>
      </c>
      <c r="AG50" s="136" t="e">
        <f>VLOOKUP(FollowUp!$Y50,database!$Y:$AL,database!AG$5,0)</f>
        <v>#N/A</v>
      </c>
      <c r="AH50" s="126" t="str">
        <f>IF(ISERROR(VLOOKUP(FollowUp!$Y50,database!$Y:$AL,database!AH$5,0)),"",VLOOKUP(FollowUp!$Y50,database!$Y:$AL,database!AH$5,0))</f>
        <v/>
      </c>
      <c r="AI50" s="64"/>
      <c r="AJ50" s="63"/>
      <c r="AK50" s="128"/>
      <c r="AL50" s="63"/>
      <c r="AM50" s="115" t="e">
        <f>VLOOKUP(FollowUp!$Y50,database!$Y:$AL,database!AL$5,0)</f>
        <v>#N/A</v>
      </c>
    </row>
    <row r="51" spans="1:39" x14ac:dyDescent="0.25">
      <c r="A51" s="9"/>
      <c r="B51" s="9"/>
      <c r="C51" s="9"/>
      <c r="D51" s="9"/>
      <c r="E51" s="9"/>
      <c r="F51" s="9"/>
      <c r="G51" s="9"/>
      <c r="H51" s="9"/>
      <c r="I51" s="9"/>
      <c r="J51" s="9"/>
      <c r="K51" s="9"/>
      <c r="L51" s="9"/>
      <c r="M51" s="9"/>
      <c r="N51" s="9"/>
      <c r="O51" s="9"/>
      <c r="P51" s="9"/>
      <c r="Q51" s="9"/>
      <c r="R51" s="9"/>
      <c r="S51" s="9"/>
      <c r="T51" s="9"/>
      <c r="U51" s="9"/>
      <c r="V51" s="9"/>
      <c r="W51" s="9"/>
      <c r="X51" s="9"/>
      <c r="Y51" s="15">
        <v>44</v>
      </c>
      <c r="AA51" s="125" t="e">
        <f>VLOOKUP(FollowUp!$Y51,database!$Y:$AL,database!AA$5,0)</f>
        <v>#N/A</v>
      </c>
      <c r="AB51" s="119" t="e" cm="1">
        <f t="array" aca="1" ref="AB51" ca="1">HYPERLINK("#"&amp;CELL("address",INDEX(INDIRECT("database!Y:Y",1),MATCH(Y51,INDIRECT("database!Y:Y",1),0))))</f>
        <v>#N/A</v>
      </c>
      <c r="AC51" s="122" t="e">
        <f>VLOOKUP(FollowUp!$Y51,database!$Y:$AL,database!AC$5,0)</f>
        <v>#N/A</v>
      </c>
      <c r="AD51" s="123" t="e">
        <f>VLOOKUP(FollowUp!$Y51,database!$Y:$AL,database!AD$5,0)</f>
        <v>#N/A</v>
      </c>
      <c r="AE51" s="122" t="e">
        <f>VLOOKUP(FollowUp!$Y51,database!$Y:$AL,database!AE$5,0)</f>
        <v>#N/A</v>
      </c>
      <c r="AF51" s="123" t="e">
        <f>VLOOKUP(FollowUp!$Y51,database!$Y:$AL,database!AF$5,0)</f>
        <v>#N/A</v>
      </c>
      <c r="AG51" s="137" t="e">
        <f>VLOOKUP(FollowUp!$Y51,database!$Y:$AL,database!AG$5,0)</f>
        <v>#N/A</v>
      </c>
      <c r="AH51" s="127" t="str">
        <f>IF(ISERROR(VLOOKUP(FollowUp!$Y51,database!$Y:$AL,database!AH$5,0)),"",VLOOKUP(FollowUp!$Y51,database!$Y:$AL,database!AH$5,0))</f>
        <v/>
      </c>
      <c r="AI51" s="64"/>
      <c r="AJ51" s="63"/>
      <c r="AK51" s="128"/>
      <c r="AL51" s="63"/>
      <c r="AM51" s="116" t="e">
        <f>VLOOKUP(FollowUp!$Y51,database!$Y:$AL,database!AL$5,0)</f>
        <v>#N/A</v>
      </c>
    </row>
    <row r="52" spans="1:39" x14ac:dyDescent="0.25">
      <c r="A52" s="9"/>
      <c r="B52" s="9"/>
      <c r="C52" s="9"/>
      <c r="D52" s="9"/>
      <c r="E52" s="9"/>
      <c r="F52" s="9"/>
      <c r="G52" s="9"/>
      <c r="H52" s="9"/>
      <c r="I52" s="9"/>
      <c r="J52" s="9"/>
      <c r="K52" s="9"/>
      <c r="L52" s="9"/>
      <c r="M52" s="9"/>
      <c r="N52" s="9"/>
      <c r="O52" s="9"/>
      <c r="P52" s="9"/>
      <c r="Q52" s="9"/>
      <c r="R52" s="9"/>
      <c r="S52" s="9"/>
      <c r="T52" s="9"/>
      <c r="U52" s="9"/>
      <c r="V52" s="9"/>
      <c r="W52" s="9"/>
      <c r="X52" s="9"/>
      <c r="Y52" s="15">
        <v>45</v>
      </c>
      <c r="AA52" s="124" t="e">
        <f>VLOOKUP(FollowUp!$Y52,database!$Y:$AL,database!AA$5,0)</f>
        <v>#N/A</v>
      </c>
      <c r="AB52" s="118" t="e" cm="1">
        <f t="array" aca="1" ref="AB52" ca="1">HYPERLINK("#"&amp;CELL("address",INDEX(INDIRECT("database!Y:Y",1),MATCH(Y52,INDIRECT("database!Y:Y",1),0))))</f>
        <v>#N/A</v>
      </c>
      <c r="AC52" s="120" t="e">
        <f>VLOOKUP(FollowUp!$Y52,database!$Y:$AL,database!AC$5,0)</f>
        <v>#N/A</v>
      </c>
      <c r="AD52" s="121" t="e">
        <f>VLOOKUP(FollowUp!$Y52,database!$Y:$AL,database!AD$5,0)</f>
        <v>#N/A</v>
      </c>
      <c r="AE52" s="120" t="e">
        <f>VLOOKUP(FollowUp!$Y52,database!$Y:$AL,database!AE$5,0)</f>
        <v>#N/A</v>
      </c>
      <c r="AF52" s="121" t="e">
        <f>VLOOKUP(FollowUp!$Y52,database!$Y:$AL,database!AF$5,0)</f>
        <v>#N/A</v>
      </c>
      <c r="AG52" s="136" t="e">
        <f>VLOOKUP(FollowUp!$Y52,database!$Y:$AL,database!AG$5,0)</f>
        <v>#N/A</v>
      </c>
      <c r="AH52" s="126" t="str">
        <f>IF(ISERROR(VLOOKUP(FollowUp!$Y52,database!$Y:$AL,database!AH$5,0)),"",VLOOKUP(FollowUp!$Y52,database!$Y:$AL,database!AH$5,0))</f>
        <v/>
      </c>
      <c r="AI52" s="64"/>
      <c r="AJ52" s="63"/>
      <c r="AK52" s="128"/>
      <c r="AL52" s="63"/>
      <c r="AM52" s="115" t="e">
        <f>VLOOKUP(FollowUp!$Y52,database!$Y:$AL,database!AL$5,0)</f>
        <v>#N/A</v>
      </c>
    </row>
    <row r="53" spans="1:39" x14ac:dyDescent="0.25">
      <c r="A53" s="9"/>
      <c r="B53" s="9"/>
      <c r="C53" s="9"/>
      <c r="D53" s="9"/>
      <c r="E53" s="9"/>
      <c r="F53" s="9"/>
      <c r="G53" s="9"/>
      <c r="H53" s="9"/>
      <c r="I53" s="9"/>
      <c r="J53" s="9"/>
      <c r="K53" s="9"/>
      <c r="L53" s="9"/>
      <c r="M53" s="9"/>
      <c r="N53" s="9"/>
      <c r="O53" s="9"/>
      <c r="P53" s="9"/>
      <c r="Q53" s="9"/>
      <c r="R53" s="9"/>
      <c r="S53" s="9"/>
      <c r="T53" s="9"/>
      <c r="U53" s="9"/>
      <c r="V53" s="9"/>
      <c r="W53" s="9"/>
      <c r="X53" s="9"/>
      <c r="Y53" s="15">
        <v>46</v>
      </c>
      <c r="AA53" s="125" t="e">
        <f>VLOOKUP(FollowUp!$Y53,database!$Y:$AL,database!AA$5,0)</f>
        <v>#N/A</v>
      </c>
      <c r="AB53" s="119" t="e" cm="1">
        <f t="array" aca="1" ref="AB53" ca="1">HYPERLINK("#"&amp;CELL("address",INDEX(INDIRECT("database!Y:Y",1),MATCH(Y53,INDIRECT("database!Y:Y",1),0))))</f>
        <v>#N/A</v>
      </c>
      <c r="AC53" s="122" t="e">
        <f>VLOOKUP(FollowUp!$Y53,database!$Y:$AL,database!AC$5,0)</f>
        <v>#N/A</v>
      </c>
      <c r="AD53" s="123" t="e">
        <f>VLOOKUP(FollowUp!$Y53,database!$Y:$AL,database!AD$5,0)</f>
        <v>#N/A</v>
      </c>
      <c r="AE53" s="122" t="e">
        <f>VLOOKUP(FollowUp!$Y53,database!$Y:$AL,database!AE$5,0)</f>
        <v>#N/A</v>
      </c>
      <c r="AF53" s="123" t="e">
        <f>VLOOKUP(FollowUp!$Y53,database!$Y:$AL,database!AF$5,0)</f>
        <v>#N/A</v>
      </c>
      <c r="AG53" s="137" t="e">
        <f>VLOOKUP(FollowUp!$Y53,database!$Y:$AL,database!AG$5,0)</f>
        <v>#N/A</v>
      </c>
      <c r="AH53" s="127" t="str">
        <f>IF(ISERROR(VLOOKUP(FollowUp!$Y53,database!$Y:$AL,database!AH$5,0)),"",VLOOKUP(FollowUp!$Y53,database!$Y:$AL,database!AH$5,0))</f>
        <v/>
      </c>
      <c r="AI53" s="64"/>
      <c r="AJ53" s="63"/>
      <c r="AK53" s="128"/>
      <c r="AL53" s="63"/>
      <c r="AM53" s="116" t="e">
        <f>VLOOKUP(FollowUp!$Y53,database!$Y:$AL,database!AL$5,0)</f>
        <v>#N/A</v>
      </c>
    </row>
    <row r="54" spans="1:39" x14ac:dyDescent="0.25">
      <c r="A54" s="9"/>
      <c r="B54" s="9"/>
      <c r="C54" s="9"/>
      <c r="D54" s="9"/>
      <c r="E54" s="9"/>
      <c r="F54" s="9"/>
      <c r="G54" s="9"/>
      <c r="H54" s="9"/>
      <c r="I54" s="9"/>
      <c r="J54" s="9"/>
      <c r="K54" s="9"/>
      <c r="L54" s="9"/>
      <c r="M54" s="9"/>
      <c r="N54" s="9"/>
      <c r="O54" s="9"/>
      <c r="P54" s="9"/>
      <c r="Q54" s="9"/>
      <c r="R54" s="9"/>
      <c r="S54" s="9"/>
      <c r="T54" s="9"/>
      <c r="U54" s="9"/>
      <c r="V54" s="9"/>
      <c r="W54" s="9"/>
      <c r="X54" s="9"/>
      <c r="Y54" s="15">
        <v>47</v>
      </c>
      <c r="AA54" s="124" t="e">
        <f>VLOOKUP(FollowUp!$Y54,database!$Y:$AL,database!AA$5,0)</f>
        <v>#N/A</v>
      </c>
      <c r="AB54" s="118" t="e" cm="1">
        <f t="array" aca="1" ref="AB54" ca="1">HYPERLINK("#"&amp;CELL("address",INDEX(INDIRECT("database!Y:Y",1),MATCH(Y54,INDIRECT("database!Y:Y",1),0))))</f>
        <v>#N/A</v>
      </c>
      <c r="AC54" s="120" t="e">
        <f>VLOOKUP(FollowUp!$Y54,database!$Y:$AL,database!AC$5,0)</f>
        <v>#N/A</v>
      </c>
      <c r="AD54" s="121" t="e">
        <f>VLOOKUP(FollowUp!$Y54,database!$Y:$AL,database!AD$5,0)</f>
        <v>#N/A</v>
      </c>
      <c r="AE54" s="120" t="e">
        <f>VLOOKUP(FollowUp!$Y54,database!$Y:$AL,database!AE$5,0)</f>
        <v>#N/A</v>
      </c>
      <c r="AF54" s="121" t="e">
        <f>VLOOKUP(FollowUp!$Y54,database!$Y:$AL,database!AF$5,0)</f>
        <v>#N/A</v>
      </c>
      <c r="AG54" s="136" t="e">
        <f>VLOOKUP(FollowUp!$Y54,database!$Y:$AL,database!AG$5,0)</f>
        <v>#N/A</v>
      </c>
      <c r="AH54" s="126" t="str">
        <f>IF(ISERROR(VLOOKUP(FollowUp!$Y54,database!$Y:$AL,database!AH$5,0)),"",VLOOKUP(FollowUp!$Y54,database!$Y:$AL,database!AH$5,0))</f>
        <v/>
      </c>
      <c r="AI54" s="64"/>
      <c r="AJ54" s="63"/>
      <c r="AK54" s="128"/>
      <c r="AL54" s="63"/>
      <c r="AM54" s="115" t="e">
        <f>VLOOKUP(FollowUp!$Y54,database!$Y:$AL,database!AL$5,0)</f>
        <v>#N/A</v>
      </c>
    </row>
    <row r="55" spans="1:39" x14ac:dyDescent="0.25">
      <c r="A55" s="9"/>
      <c r="B55" s="9"/>
      <c r="C55" s="9"/>
      <c r="D55" s="9"/>
      <c r="E55" s="9"/>
      <c r="F55" s="9"/>
      <c r="G55" s="9"/>
      <c r="H55" s="9"/>
      <c r="I55" s="9"/>
      <c r="J55" s="9"/>
      <c r="K55" s="9"/>
      <c r="L55" s="9"/>
      <c r="M55" s="9"/>
      <c r="N55" s="9"/>
      <c r="O55" s="9"/>
      <c r="P55" s="9"/>
      <c r="Q55" s="9"/>
      <c r="R55" s="9"/>
      <c r="S55" s="9"/>
      <c r="T55" s="9"/>
      <c r="U55" s="9"/>
      <c r="V55" s="9"/>
      <c r="W55" s="9"/>
      <c r="X55" s="9"/>
      <c r="Y55" s="15">
        <v>48</v>
      </c>
      <c r="AA55" s="125" t="e">
        <f>VLOOKUP(FollowUp!$Y55,database!$Y:$AL,database!AA$5,0)</f>
        <v>#N/A</v>
      </c>
      <c r="AB55" s="119" t="e" cm="1">
        <f t="array" aca="1" ref="AB55" ca="1">HYPERLINK("#"&amp;CELL("address",INDEX(INDIRECT("database!Y:Y",1),MATCH(Y55,INDIRECT("database!Y:Y",1),0))))</f>
        <v>#N/A</v>
      </c>
      <c r="AC55" s="122" t="e">
        <f>VLOOKUP(FollowUp!$Y55,database!$Y:$AL,database!AC$5,0)</f>
        <v>#N/A</v>
      </c>
      <c r="AD55" s="123" t="e">
        <f>VLOOKUP(FollowUp!$Y55,database!$Y:$AL,database!AD$5,0)</f>
        <v>#N/A</v>
      </c>
      <c r="AE55" s="122" t="e">
        <f>VLOOKUP(FollowUp!$Y55,database!$Y:$AL,database!AE$5,0)</f>
        <v>#N/A</v>
      </c>
      <c r="AF55" s="123" t="e">
        <f>VLOOKUP(FollowUp!$Y55,database!$Y:$AL,database!AF$5,0)</f>
        <v>#N/A</v>
      </c>
      <c r="AG55" s="137" t="e">
        <f>VLOOKUP(FollowUp!$Y55,database!$Y:$AL,database!AG$5,0)</f>
        <v>#N/A</v>
      </c>
      <c r="AH55" s="127" t="str">
        <f>IF(ISERROR(VLOOKUP(FollowUp!$Y55,database!$Y:$AL,database!AH$5,0)),"",VLOOKUP(FollowUp!$Y55,database!$Y:$AL,database!AH$5,0))</f>
        <v/>
      </c>
      <c r="AI55" s="64"/>
      <c r="AJ55" s="63"/>
      <c r="AK55" s="128"/>
      <c r="AL55" s="63"/>
      <c r="AM55" s="116" t="e">
        <f>VLOOKUP(FollowUp!$Y55,database!$Y:$AL,database!AL$5,0)</f>
        <v>#N/A</v>
      </c>
    </row>
    <row r="56" spans="1:39" x14ac:dyDescent="0.25">
      <c r="A56" s="9"/>
      <c r="B56" s="9"/>
      <c r="C56" s="9"/>
      <c r="D56" s="9"/>
      <c r="E56" s="9"/>
      <c r="F56" s="9"/>
      <c r="G56" s="9"/>
      <c r="H56" s="9"/>
      <c r="I56" s="9"/>
      <c r="J56" s="9"/>
      <c r="K56" s="9"/>
      <c r="L56" s="9"/>
      <c r="M56" s="9"/>
      <c r="N56" s="9"/>
      <c r="O56" s="9"/>
      <c r="P56" s="9"/>
      <c r="Q56" s="9"/>
      <c r="R56" s="9"/>
      <c r="S56" s="9"/>
      <c r="T56" s="9"/>
      <c r="U56" s="9"/>
      <c r="V56" s="9"/>
      <c r="W56" s="9"/>
      <c r="X56" s="9"/>
      <c r="Y56" s="15">
        <v>49</v>
      </c>
      <c r="AA56" s="124" t="e">
        <f>VLOOKUP(FollowUp!$Y56,database!$Y:$AL,database!AA$5,0)</f>
        <v>#N/A</v>
      </c>
      <c r="AB56" s="118" t="e" cm="1">
        <f t="array" aca="1" ref="AB56" ca="1">HYPERLINK("#"&amp;CELL("address",INDEX(INDIRECT("database!Y:Y",1),MATCH(Y56,INDIRECT("database!Y:Y",1),0))))</f>
        <v>#N/A</v>
      </c>
      <c r="AC56" s="120" t="e">
        <f>VLOOKUP(FollowUp!$Y56,database!$Y:$AL,database!AC$5,0)</f>
        <v>#N/A</v>
      </c>
      <c r="AD56" s="121" t="e">
        <f>VLOOKUP(FollowUp!$Y56,database!$Y:$AL,database!AD$5,0)</f>
        <v>#N/A</v>
      </c>
      <c r="AE56" s="120" t="e">
        <f>VLOOKUP(FollowUp!$Y56,database!$Y:$AL,database!AE$5,0)</f>
        <v>#N/A</v>
      </c>
      <c r="AF56" s="121" t="e">
        <f>VLOOKUP(FollowUp!$Y56,database!$Y:$AL,database!AF$5,0)</f>
        <v>#N/A</v>
      </c>
      <c r="AG56" s="136" t="e">
        <f>VLOOKUP(FollowUp!$Y56,database!$Y:$AL,database!AG$5,0)</f>
        <v>#N/A</v>
      </c>
      <c r="AH56" s="126" t="str">
        <f>IF(ISERROR(VLOOKUP(FollowUp!$Y56,database!$Y:$AL,database!AH$5,0)),"",VLOOKUP(FollowUp!$Y56,database!$Y:$AL,database!AH$5,0))</f>
        <v/>
      </c>
      <c r="AI56" s="64"/>
      <c r="AJ56" s="63"/>
      <c r="AK56" s="128"/>
      <c r="AL56" s="63"/>
      <c r="AM56" s="115" t="e">
        <f>VLOOKUP(FollowUp!$Y56,database!$Y:$AL,database!AL$5,0)</f>
        <v>#N/A</v>
      </c>
    </row>
    <row r="57" spans="1:39" x14ac:dyDescent="0.25">
      <c r="A57" s="9"/>
      <c r="B57" s="9"/>
      <c r="C57" s="9"/>
      <c r="D57" s="9"/>
      <c r="E57" s="9"/>
      <c r="F57" s="9"/>
      <c r="G57" s="9"/>
      <c r="H57" s="9"/>
      <c r="I57" s="9"/>
      <c r="J57" s="9"/>
      <c r="K57" s="9"/>
      <c r="L57" s="9"/>
      <c r="M57" s="9"/>
      <c r="N57" s="9"/>
      <c r="O57" s="9"/>
      <c r="P57" s="9"/>
      <c r="Q57" s="9"/>
      <c r="R57" s="9"/>
      <c r="S57" s="9"/>
      <c r="T57" s="9"/>
      <c r="U57" s="9"/>
      <c r="V57" s="9"/>
      <c r="W57" s="9"/>
      <c r="X57" s="9"/>
      <c r="Y57" s="15">
        <v>50</v>
      </c>
      <c r="AA57" s="125" t="e">
        <f>VLOOKUP(FollowUp!$Y57,database!$Y:$AL,database!AA$5,0)</f>
        <v>#N/A</v>
      </c>
      <c r="AB57" s="119" t="e" cm="1">
        <f t="array" aca="1" ref="AB57" ca="1">HYPERLINK("#"&amp;CELL("address",INDEX(INDIRECT("database!Y:Y",1),MATCH(Y57,INDIRECT("database!Y:Y",1),0))))</f>
        <v>#N/A</v>
      </c>
      <c r="AC57" s="122" t="e">
        <f>VLOOKUP(FollowUp!$Y57,database!$Y:$AL,database!AC$5,0)</f>
        <v>#N/A</v>
      </c>
      <c r="AD57" s="123" t="e">
        <f>VLOOKUP(FollowUp!$Y57,database!$Y:$AL,database!AD$5,0)</f>
        <v>#N/A</v>
      </c>
      <c r="AE57" s="122" t="e">
        <f>VLOOKUP(FollowUp!$Y57,database!$Y:$AL,database!AE$5,0)</f>
        <v>#N/A</v>
      </c>
      <c r="AF57" s="123" t="e">
        <f>VLOOKUP(FollowUp!$Y57,database!$Y:$AL,database!AF$5,0)</f>
        <v>#N/A</v>
      </c>
      <c r="AG57" s="137" t="e">
        <f>VLOOKUP(FollowUp!$Y57,database!$Y:$AL,database!AG$5,0)</f>
        <v>#N/A</v>
      </c>
      <c r="AH57" s="127" t="str">
        <f>IF(ISERROR(VLOOKUP(FollowUp!$Y57,database!$Y:$AL,database!AH$5,0)),"",VLOOKUP(FollowUp!$Y57,database!$Y:$AL,database!AH$5,0))</f>
        <v/>
      </c>
      <c r="AI57" s="64"/>
      <c r="AJ57" s="63"/>
      <c r="AK57" s="128"/>
      <c r="AL57" s="63"/>
      <c r="AM57" s="116" t="e">
        <f>VLOOKUP(FollowUp!$Y57,database!$Y:$AL,database!AL$5,0)</f>
        <v>#N/A</v>
      </c>
    </row>
    <row r="58" spans="1:39" x14ac:dyDescent="0.25">
      <c r="A58" s="9"/>
      <c r="B58" s="9"/>
      <c r="C58" s="9"/>
      <c r="D58" s="9"/>
      <c r="E58" s="9"/>
      <c r="F58" s="9"/>
      <c r="G58" s="9"/>
      <c r="H58" s="9"/>
      <c r="I58" s="9"/>
      <c r="J58" s="9"/>
      <c r="K58" s="9"/>
      <c r="L58" s="9"/>
      <c r="M58" s="9"/>
      <c r="N58" s="9"/>
      <c r="O58" s="9"/>
      <c r="P58" s="9"/>
      <c r="Q58" s="9"/>
      <c r="R58" s="9"/>
      <c r="S58" s="9"/>
      <c r="T58" s="9"/>
      <c r="U58" s="9"/>
      <c r="V58" s="9"/>
      <c r="W58" s="9"/>
      <c r="X58" s="9"/>
      <c r="Y58" s="15">
        <v>51</v>
      </c>
      <c r="AA58" s="124" t="e">
        <f>VLOOKUP(FollowUp!$Y58,database!$Y:$AL,database!AA$5,0)</f>
        <v>#N/A</v>
      </c>
      <c r="AB58" s="118" t="e" cm="1">
        <f t="array" aca="1" ref="AB58" ca="1">HYPERLINK("#"&amp;CELL("address",INDEX(INDIRECT("database!Y:Y",1),MATCH(Y58,INDIRECT("database!Y:Y",1),0))))</f>
        <v>#N/A</v>
      </c>
      <c r="AC58" s="120" t="e">
        <f>VLOOKUP(FollowUp!$Y58,database!$Y:$AL,database!AC$5,0)</f>
        <v>#N/A</v>
      </c>
      <c r="AD58" s="121" t="e">
        <f>VLOOKUP(FollowUp!$Y58,database!$Y:$AL,database!AD$5,0)</f>
        <v>#N/A</v>
      </c>
      <c r="AE58" s="120" t="e">
        <f>VLOOKUP(FollowUp!$Y58,database!$Y:$AL,database!AE$5,0)</f>
        <v>#N/A</v>
      </c>
      <c r="AF58" s="121" t="e">
        <f>VLOOKUP(FollowUp!$Y58,database!$Y:$AL,database!AF$5,0)</f>
        <v>#N/A</v>
      </c>
      <c r="AG58" s="136" t="e">
        <f>VLOOKUP(FollowUp!$Y58,database!$Y:$AL,database!AG$5,0)</f>
        <v>#N/A</v>
      </c>
      <c r="AH58" s="126" t="str">
        <f>IF(ISERROR(VLOOKUP(FollowUp!$Y58,database!$Y:$AL,database!AH$5,0)),"",VLOOKUP(FollowUp!$Y58,database!$Y:$AL,database!AH$5,0))</f>
        <v/>
      </c>
      <c r="AI58" s="64"/>
      <c r="AJ58" s="63"/>
      <c r="AK58" s="128"/>
      <c r="AL58" s="63"/>
      <c r="AM58" s="115" t="e">
        <f>VLOOKUP(FollowUp!$Y58,database!$Y:$AL,database!AL$5,0)</f>
        <v>#N/A</v>
      </c>
    </row>
    <row r="59" spans="1:39" x14ac:dyDescent="0.25">
      <c r="A59" s="9"/>
      <c r="B59" s="9"/>
      <c r="C59" s="9"/>
      <c r="D59" s="9"/>
      <c r="E59" s="9"/>
      <c r="F59" s="9"/>
      <c r="G59" s="9"/>
      <c r="H59" s="9"/>
      <c r="I59" s="9"/>
      <c r="J59" s="9"/>
      <c r="K59" s="9"/>
      <c r="L59" s="9"/>
      <c r="M59" s="9"/>
      <c r="N59" s="9"/>
      <c r="O59" s="9"/>
      <c r="P59" s="9"/>
      <c r="Q59" s="9"/>
      <c r="R59" s="9"/>
      <c r="S59" s="9"/>
      <c r="T59" s="9"/>
      <c r="U59" s="9"/>
      <c r="V59" s="9"/>
      <c r="W59" s="9"/>
      <c r="X59" s="9"/>
      <c r="Y59" s="15">
        <v>52</v>
      </c>
      <c r="AA59" s="125" t="e">
        <f>VLOOKUP(FollowUp!$Y59,database!$Y:$AL,database!AA$5,0)</f>
        <v>#N/A</v>
      </c>
      <c r="AB59" s="119" t="e" cm="1">
        <f t="array" aca="1" ref="AB59" ca="1">HYPERLINK("#"&amp;CELL("address",INDEX(INDIRECT("database!Y:Y",1),MATCH(Y59,INDIRECT("database!Y:Y",1),0))))</f>
        <v>#N/A</v>
      </c>
      <c r="AC59" s="122" t="e">
        <f>VLOOKUP(FollowUp!$Y59,database!$Y:$AL,database!AC$5,0)</f>
        <v>#N/A</v>
      </c>
      <c r="AD59" s="123" t="e">
        <f>VLOOKUP(FollowUp!$Y59,database!$Y:$AL,database!AD$5,0)</f>
        <v>#N/A</v>
      </c>
      <c r="AE59" s="122" t="e">
        <f>VLOOKUP(FollowUp!$Y59,database!$Y:$AL,database!AE$5,0)</f>
        <v>#N/A</v>
      </c>
      <c r="AF59" s="123" t="e">
        <f>VLOOKUP(FollowUp!$Y59,database!$Y:$AL,database!AF$5,0)</f>
        <v>#N/A</v>
      </c>
      <c r="AG59" s="137" t="e">
        <f>VLOOKUP(FollowUp!$Y59,database!$Y:$AL,database!AG$5,0)</f>
        <v>#N/A</v>
      </c>
      <c r="AH59" s="127" t="str">
        <f>IF(ISERROR(VLOOKUP(FollowUp!$Y59,database!$Y:$AL,database!AH$5,0)),"",VLOOKUP(FollowUp!$Y59,database!$Y:$AL,database!AH$5,0))</f>
        <v/>
      </c>
      <c r="AI59" s="64"/>
      <c r="AJ59" s="63"/>
      <c r="AK59" s="128"/>
      <c r="AL59" s="63"/>
      <c r="AM59" s="116" t="e">
        <f>VLOOKUP(FollowUp!$Y59,database!$Y:$AL,database!AL$5,0)</f>
        <v>#N/A</v>
      </c>
    </row>
    <row r="60" spans="1:39" x14ac:dyDescent="0.25">
      <c r="A60" s="9"/>
      <c r="B60" s="9"/>
      <c r="C60" s="9"/>
      <c r="D60" s="9"/>
      <c r="E60" s="9"/>
      <c r="F60" s="9"/>
      <c r="G60" s="9"/>
      <c r="H60" s="9"/>
      <c r="I60" s="9"/>
      <c r="J60" s="9"/>
      <c r="K60" s="9"/>
      <c r="L60" s="9"/>
      <c r="M60" s="9"/>
      <c r="N60" s="9"/>
      <c r="O60" s="9"/>
      <c r="P60" s="9"/>
      <c r="Q60" s="9"/>
      <c r="R60" s="9"/>
      <c r="S60" s="9"/>
      <c r="T60" s="9"/>
      <c r="U60" s="9"/>
      <c r="V60" s="9"/>
      <c r="W60" s="9"/>
      <c r="X60" s="9"/>
      <c r="Y60" s="15">
        <v>53</v>
      </c>
      <c r="AA60" s="124" t="e">
        <f>VLOOKUP(FollowUp!$Y60,database!$Y:$AL,database!AA$5,0)</f>
        <v>#N/A</v>
      </c>
      <c r="AB60" s="118" t="e" cm="1">
        <f t="array" aca="1" ref="AB60" ca="1">HYPERLINK("#"&amp;CELL("address",INDEX(INDIRECT("database!Y:Y",1),MATCH(Y60,INDIRECT("database!Y:Y",1),0))))</f>
        <v>#N/A</v>
      </c>
      <c r="AC60" s="120" t="e">
        <f>VLOOKUP(FollowUp!$Y60,database!$Y:$AL,database!AC$5,0)</f>
        <v>#N/A</v>
      </c>
      <c r="AD60" s="121" t="e">
        <f>VLOOKUP(FollowUp!$Y60,database!$Y:$AL,database!AD$5,0)</f>
        <v>#N/A</v>
      </c>
      <c r="AE60" s="120" t="e">
        <f>VLOOKUP(FollowUp!$Y60,database!$Y:$AL,database!AE$5,0)</f>
        <v>#N/A</v>
      </c>
      <c r="AF60" s="121" t="e">
        <f>VLOOKUP(FollowUp!$Y60,database!$Y:$AL,database!AF$5,0)</f>
        <v>#N/A</v>
      </c>
      <c r="AG60" s="136" t="e">
        <f>VLOOKUP(FollowUp!$Y60,database!$Y:$AL,database!AG$5,0)</f>
        <v>#N/A</v>
      </c>
      <c r="AH60" s="126" t="str">
        <f>IF(ISERROR(VLOOKUP(FollowUp!$Y60,database!$Y:$AL,database!AH$5,0)),"",VLOOKUP(FollowUp!$Y60,database!$Y:$AL,database!AH$5,0))</f>
        <v/>
      </c>
      <c r="AI60" s="64"/>
      <c r="AJ60" s="63"/>
      <c r="AK60" s="128"/>
      <c r="AL60" s="63"/>
      <c r="AM60" s="115" t="e">
        <f>VLOOKUP(FollowUp!$Y60,database!$Y:$AL,database!AL$5,0)</f>
        <v>#N/A</v>
      </c>
    </row>
    <row r="61" spans="1:39" x14ac:dyDescent="0.25">
      <c r="A61" s="9"/>
      <c r="B61" s="9"/>
      <c r="C61" s="9"/>
      <c r="D61" s="9"/>
      <c r="E61" s="9"/>
      <c r="F61" s="9"/>
      <c r="G61" s="9"/>
      <c r="H61" s="9"/>
      <c r="I61" s="9"/>
      <c r="J61" s="9"/>
      <c r="K61" s="9"/>
      <c r="L61" s="9"/>
      <c r="M61" s="9"/>
      <c r="N61" s="9"/>
      <c r="O61" s="9"/>
      <c r="P61" s="9"/>
      <c r="Q61" s="9"/>
      <c r="R61" s="9"/>
      <c r="S61" s="9"/>
      <c r="T61" s="9"/>
      <c r="U61" s="9"/>
      <c r="V61" s="9"/>
      <c r="W61" s="9"/>
      <c r="X61" s="9"/>
      <c r="Y61" s="15">
        <v>54</v>
      </c>
      <c r="AA61" s="125" t="e">
        <f>VLOOKUP(FollowUp!$Y61,database!$Y:$AL,database!AA$5,0)</f>
        <v>#N/A</v>
      </c>
      <c r="AB61" s="119" t="e" cm="1">
        <f t="array" aca="1" ref="AB61" ca="1">HYPERLINK("#"&amp;CELL("address",INDEX(INDIRECT("database!Y:Y",1),MATCH(Y61,INDIRECT("database!Y:Y",1),0))))</f>
        <v>#N/A</v>
      </c>
      <c r="AC61" s="122" t="e">
        <f>VLOOKUP(FollowUp!$Y61,database!$Y:$AL,database!AC$5,0)</f>
        <v>#N/A</v>
      </c>
      <c r="AD61" s="123" t="e">
        <f>VLOOKUP(FollowUp!$Y61,database!$Y:$AL,database!AD$5,0)</f>
        <v>#N/A</v>
      </c>
      <c r="AE61" s="122" t="e">
        <f>VLOOKUP(FollowUp!$Y61,database!$Y:$AL,database!AE$5,0)</f>
        <v>#N/A</v>
      </c>
      <c r="AF61" s="123" t="e">
        <f>VLOOKUP(FollowUp!$Y61,database!$Y:$AL,database!AF$5,0)</f>
        <v>#N/A</v>
      </c>
      <c r="AG61" s="137" t="e">
        <f>VLOOKUP(FollowUp!$Y61,database!$Y:$AL,database!AG$5,0)</f>
        <v>#N/A</v>
      </c>
      <c r="AH61" s="127" t="str">
        <f>IF(ISERROR(VLOOKUP(FollowUp!$Y61,database!$Y:$AL,database!AH$5,0)),"",VLOOKUP(FollowUp!$Y61,database!$Y:$AL,database!AH$5,0))</f>
        <v/>
      </c>
      <c r="AI61" s="64"/>
      <c r="AJ61" s="63"/>
      <c r="AK61" s="128"/>
      <c r="AL61" s="63"/>
      <c r="AM61" s="116" t="e">
        <f>VLOOKUP(FollowUp!$Y61,database!$Y:$AL,database!AL$5,0)</f>
        <v>#N/A</v>
      </c>
    </row>
    <row r="62" spans="1:39" x14ac:dyDescent="0.25">
      <c r="A62" s="9"/>
      <c r="B62" s="9"/>
      <c r="C62" s="9"/>
      <c r="D62" s="9"/>
      <c r="E62" s="9"/>
      <c r="F62" s="9"/>
      <c r="G62" s="9"/>
      <c r="H62" s="9"/>
      <c r="I62" s="9"/>
      <c r="J62" s="9"/>
      <c r="K62" s="9"/>
      <c r="L62" s="9"/>
      <c r="M62" s="9"/>
      <c r="N62" s="9"/>
      <c r="O62" s="9"/>
      <c r="P62" s="9"/>
      <c r="Q62" s="9"/>
      <c r="R62" s="9"/>
      <c r="S62" s="9"/>
      <c r="T62" s="9"/>
      <c r="U62" s="9"/>
      <c r="V62" s="9"/>
      <c r="W62" s="9"/>
      <c r="X62" s="9"/>
      <c r="Y62" s="15">
        <v>55</v>
      </c>
      <c r="AA62" s="124" t="e">
        <f>VLOOKUP(FollowUp!$Y62,database!$Y:$AL,database!AA$5,0)</f>
        <v>#N/A</v>
      </c>
      <c r="AB62" s="118" t="e" cm="1">
        <f t="array" aca="1" ref="AB62" ca="1">HYPERLINK("#"&amp;CELL("address",INDEX(INDIRECT("database!Y:Y",1),MATCH(Y62,INDIRECT("database!Y:Y",1),0))))</f>
        <v>#N/A</v>
      </c>
      <c r="AC62" s="120" t="e">
        <f>VLOOKUP(FollowUp!$Y62,database!$Y:$AL,database!AC$5,0)</f>
        <v>#N/A</v>
      </c>
      <c r="AD62" s="121" t="e">
        <f>VLOOKUP(FollowUp!$Y62,database!$Y:$AL,database!AD$5,0)</f>
        <v>#N/A</v>
      </c>
      <c r="AE62" s="120" t="e">
        <f>VLOOKUP(FollowUp!$Y62,database!$Y:$AL,database!AE$5,0)</f>
        <v>#N/A</v>
      </c>
      <c r="AF62" s="121" t="e">
        <f>VLOOKUP(FollowUp!$Y62,database!$Y:$AL,database!AF$5,0)</f>
        <v>#N/A</v>
      </c>
      <c r="AG62" s="136" t="e">
        <f>VLOOKUP(FollowUp!$Y62,database!$Y:$AL,database!AG$5,0)</f>
        <v>#N/A</v>
      </c>
      <c r="AH62" s="126" t="str">
        <f>IF(ISERROR(VLOOKUP(FollowUp!$Y62,database!$Y:$AL,database!AH$5,0)),"",VLOOKUP(FollowUp!$Y62,database!$Y:$AL,database!AH$5,0))</f>
        <v/>
      </c>
      <c r="AI62" s="64"/>
      <c r="AJ62" s="63"/>
      <c r="AK62" s="128"/>
      <c r="AL62" s="63"/>
      <c r="AM62" s="115" t="e">
        <f>VLOOKUP(FollowUp!$Y62,database!$Y:$AL,database!AL$5,0)</f>
        <v>#N/A</v>
      </c>
    </row>
    <row r="63" spans="1:39" x14ac:dyDescent="0.25">
      <c r="A63" s="9"/>
      <c r="B63" s="9"/>
      <c r="C63" s="9"/>
      <c r="D63" s="9"/>
      <c r="E63" s="9"/>
      <c r="F63" s="9"/>
      <c r="G63" s="9"/>
      <c r="H63" s="9"/>
      <c r="I63" s="9"/>
      <c r="J63" s="9"/>
      <c r="K63" s="9"/>
      <c r="L63" s="9"/>
      <c r="M63" s="9"/>
      <c r="N63" s="9"/>
      <c r="O63" s="9"/>
      <c r="P63" s="9"/>
      <c r="Q63" s="9"/>
      <c r="R63" s="9"/>
      <c r="S63" s="9"/>
      <c r="T63" s="9"/>
      <c r="U63" s="9"/>
      <c r="V63" s="9"/>
      <c r="W63" s="9"/>
      <c r="X63" s="9"/>
      <c r="Y63" s="15">
        <v>56</v>
      </c>
      <c r="AA63" s="125" t="e">
        <f>VLOOKUP(FollowUp!$Y63,database!$Y:$AL,database!AA$5,0)</f>
        <v>#N/A</v>
      </c>
      <c r="AB63" s="119" t="e" cm="1">
        <f t="array" aca="1" ref="AB63" ca="1">HYPERLINK("#"&amp;CELL("address",INDEX(INDIRECT("database!Y:Y",1),MATCH(Y63,INDIRECT("database!Y:Y",1),0))))</f>
        <v>#N/A</v>
      </c>
      <c r="AC63" s="122" t="e">
        <f>VLOOKUP(FollowUp!$Y63,database!$Y:$AL,database!AC$5,0)</f>
        <v>#N/A</v>
      </c>
      <c r="AD63" s="123" t="e">
        <f>VLOOKUP(FollowUp!$Y63,database!$Y:$AL,database!AD$5,0)</f>
        <v>#N/A</v>
      </c>
      <c r="AE63" s="122" t="e">
        <f>VLOOKUP(FollowUp!$Y63,database!$Y:$AL,database!AE$5,0)</f>
        <v>#N/A</v>
      </c>
      <c r="AF63" s="123" t="e">
        <f>VLOOKUP(FollowUp!$Y63,database!$Y:$AL,database!AF$5,0)</f>
        <v>#N/A</v>
      </c>
      <c r="AG63" s="137" t="e">
        <f>VLOOKUP(FollowUp!$Y63,database!$Y:$AL,database!AG$5,0)</f>
        <v>#N/A</v>
      </c>
      <c r="AH63" s="127" t="str">
        <f>IF(ISERROR(VLOOKUP(FollowUp!$Y63,database!$Y:$AL,database!AH$5,0)),"",VLOOKUP(FollowUp!$Y63,database!$Y:$AL,database!AH$5,0))</f>
        <v/>
      </c>
      <c r="AI63" s="64"/>
      <c r="AJ63" s="63"/>
      <c r="AK63" s="128"/>
      <c r="AL63" s="63"/>
      <c r="AM63" s="116" t="e">
        <f>VLOOKUP(FollowUp!$Y63,database!$Y:$AL,database!AL$5,0)</f>
        <v>#N/A</v>
      </c>
    </row>
    <row r="64" spans="1:39" x14ac:dyDescent="0.25">
      <c r="A64" s="9"/>
      <c r="B64" s="9"/>
      <c r="C64" s="9"/>
      <c r="D64" s="9"/>
      <c r="E64" s="9"/>
      <c r="F64" s="9"/>
      <c r="G64" s="9"/>
      <c r="H64" s="9"/>
      <c r="I64" s="9"/>
      <c r="J64" s="9"/>
      <c r="K64" s="9"/>
      <c r="L64" s="9"/>
      <c r="M64" s="9"/>
      <c r="N64" s="9"/>
      <c r="O64" s="9"/>
      <c r="P64" s="9"/>
      <c r="Q64" s="9"/>
      <c r="R64" s="9"/>
      <c r="S64" s="9"/>
      <c r="T64" s="9"/>
      <c r="U64" s="9"/>
      <c r="V64" s="9"/>
      <c r="W64" s="9"/>
      <c r="X64" s="9"/>
      <c r="Y64" s="15">
        <v>57</v>
      </c>
      <c r="AA64" s="124" t="e">
        <f>VLOOKUP(FollowUp!$Y64,database!$Y:$AL,database!AA$5,0)</f>
        <v>#N/A</v>
      </c>
      <c r="AB64" s="118" t="e" cm="1">
        <f t="array" aca="1" ref="AB64" ca="1">HYPERLINK("#"&amp;CELL("address",INDEX(INDIRECT("database!Y:Y",1),MATCH(Y64,INDIRECT("database!Y:Y",1),0))))</f>
        <v>#N/A</v>
      </c>
      <c r="AC64" s="120" t="e">
        <f>VLOOKUP(FollowUp!$Y64,database!$Y:$AL,database!AC$5,0)</f>
        <v>#N/A</v>
      </c>
      <c r="AD64" s="121" t="e">
        <f>VLOOKUP(FollowUp!$Y64,database!$Y:$AL,database!AD$5,0)</f>
        <v>#N/A</v>
      </c>
      <c r="AE64" s="120" t="e">
        <f>VLOOKUP(FollowUp!$Y64,database!$Y:$AL,database!AE$5,0)</f>
        <v>#N/A</v>
      </c>
      <c r="AF64" s="121" t="e">
        <f>VLOOKUP(FollowUp!$Y64,database!$Y:$AL,database!AF$5,0)</f>
        <v>#N/A</v>
      </c>
      <c r="AG64" s="136" t="e">
        <f>VLOOKUP(FollowUp!$Y64,database!$Y:$AL,database!AG$5,0)</f>
        <v>#N/A</v>
      </c>
      <c r="AH64" s="126" t="str">
        <f>IF(ISERROR(VLOOKUP(FollowUp!$Y64,database!$Y:$AL,database!AH$5,0)),"",VLOOKUP(FollowUp!$Y64,database!$Y:$AL,database!AH$5,0))</f>
        <v/>
      </c>
      <c r="AI64" s="64"/>
      <c r="AJ64" s="63"/>
      <c r="AK64" s="128"/>
      <c r="AL64" s="63"/>
      <c r="AM64" s="115" t="e">
        <f>VLOOKUP(FollowUp!$Y64,database!$Y:$AL,database!AL$5,0)</f>
        <v>#N/A</v>
      </c>
    </row>
    <row r="65" spans="1:39" x14ac:dyDescent="0.25">
      <c r="A65" s="9"/>
      <c r="B65" s="9"/>
      <c r="C65" s="9"/>
      <c r="D65" s="9"/>
      <c r="E65" s="9"/>
      <c r="F65" s="9"/>
      <c r="G65" s="9"/>
      <c r="H65" s="9"/>
      <c r="I65" s="9"/>
      <c r="J65" s="9"/>
      <c r="K65" s="9"/>
      <c r="L65" s="9"/>
      <c r="M65" s="9"/>
      <c r="N65" s="9"/>
      <c r="O65" s="9"/>
      <c r="P65" s="9"/>
      <c r="Q65" s="9"/>
      <c r="R65" s="9"/>
      <c r="S65" s="9"/>
      <c r="T65" s="9"/>
      <c r="U65" s="9"/>
      <c r="V65" s="9"/>
      <c r="W65" s="9"/>
      <c r="X65" s="9"/>
      <c r="Y65" s="15">
        <v>58</v>
      </c>
      <c r="AA65" s="125" t="e">
        <f>VLOOKUP(FollowUp!$Y65,database!$Y:$AL,database!AA$5,0)</f>
        <v>#N/A</v>
      </c>
      <c r="AB65" s="119" t="e" cm="1">
        <f t="array" aca="1" ref="AB65" ca="1">HYPERLINK("#"&amp;CELL("address",INDEX(INDIRECT("database!Y:Y",1),MATCH(Y65,INDIRECT("database!Y:Y",1),0))))</f>
        <v>#N/A</v>
      </c>
      <c r="AC65" s="122" t="e">
        <f>VLOOKUP(FollowUp!$Y65,database!$Y:$AL,database!AC$5,0)</f>
        <v>#N/A</v>
      </c>
      <c r="AD65" s="123" t="e">
        <f>VLOOKUP(FollowUp!$Y65,database!$Y:$AL,database!AD$5,0)</f>
        <v>#N/A</v>
      </c>
      <c r="AE65" s="122" t="e">
        <f>VLOOKUP(FollowUp!$Y65,database!$Y:$AL,database!AE$5,0)</f>
        <v>#N/A</v>
      </c>
      <c r="AF65" s="123" t="e">
        <f>VLOOKUP(FollowUp!$Y65,database!$Y:$AL,database!AF$5,0)</f>
        <v>#N/A</v>
      </c>
      <c r="AG65" s="137" t="e">
        <f>VLOOKUP(FollowUp!$Y65,database!$Y:$AL,database!AG$5,0)</f>
        <v>#N/A</v>
      </c>
      <c r="AH65" s="127" t="str">
        <f>IF(ISERROR(VLOOKUP(FollowUp!$Y65,database!$Y:$AL,database!AH$5,0)),"",VLOOKUP(FollowUp!$Y65,database!$Y:$AL,database!AH$5,0))</f>
        <v/>
      </c>
      <c r="AI65" s="64"/>
      <c r="AJ65" s="63"/>
      <c r="AK65" s="128"/>
      <c r="AL65" s="63"/>
      <c r="AM65" s="116" t="e">
        <f>VLOOKUP(FollowUp!$Y65,database!$Y:$AL,database!AL$5,0)</f>
        <v>#N/A</v>
      </c>
    </row>
    <row r="66" spans="1:39" x14ac:dyDescent="0.25">
      <c r="A66" s="9"/>
      <c r="B66" s="9"/>
      <c r="C66" s="9"/>
      <c r="D66" s="9"/>
      <c r="E66" s="9"/>
      <c r="F66" s="9"/>
      <c r="G66" s="9"/>
      <c r="H66" s="9"/>
      <c r="I66" s="9"/>
      <c r="J66" s="9"/>
      <c r="K66" s="9"/>
      <c r="L66" s="9"/>
      <c r="M66" s="9"/>
      <c r="N66" s="9"/>
      <c r="O66" s="9"/>
      <c r="P66" s="9"/>
      <c r="Q66" s="9"/>
      <c r="R66" s="9"/>
      <c r="S66" s="9"/>
      <c r="T66" s="9"/>
      <c r="U66" s="9"/>
      <c r="V66" s="9"/>
      <c r="W66" s="9"/>
      <c r="X66" s="9"/>
      <c r="Y66" s="15">
        <v>59</v>
      </c>
      <c r="AA66" s="124" t="e">
        <f>VLOOKUP(FollowUp!$Y66,database!$Y:$AL,database!AA$5,0)</f>
        <v>#N/A</v>
      </c>
      <c r="AB66" s="118" t="e" cm="1">
        <f t="array" aca="1" ref="AB66" ca="1">HYPERLINK("#"&amp;CELL("address",INDEX(INDIRECT("database!Y:Y",1),MATCH(Y66,INDIRECT("database!Y:Y",1),0))))</f>
        <v>#N/A</v>
      </c>
      <c r="AC66" s="120" t="e">
        <f>VLOOKUP(FollowUp!$Y66,database!$Y:$AL,database!AC$5,0)</f>
        <v>#N/A</v>
      </c>
      <c r="AD66" s="121" t="e">
        <f>VLOOKUP(FollowUp!$Y66,database!$Y:$AL,database!AD$5,0)</f>
        <v>#N/A</v>
      </c>
      <c r="AE66" s="120" t="e">
        <f>VLOOKUP(FollowUp!$Y66,database!$Y:$AL,database!AE$5,0)</f>
        <v>#N/A</v>
      </c>
      <c r="AF66" s="121" t="e">
        <f>VLOOKUP(FollowUp!$Y66,database!$Y:$AL,database!AF$5,0)</f>
        <v>#N/A</v>
      </c>
      <c r="AG66" s="136" t="e">
        <f>VLOOKUP(FollowUp!$Y66,database!$Y:$AL,database!AG$5,0)</f>
        <v>#N/A</v>
      </c>
      <c r="AH66" s="126" t="str">
        <f>IF(ISERROR(VLOOKUP(FollowUp!$Y66,database!$Y:$AL,database!AH$5,0)),"",VLOOKUP(FollowUp!$Y66,database!$Y:$AL,database!AH$5,0))</f>
        <v/>
      </c>
      <c r="AI66" s="64"/>
      <c r="AJ66" s="63"/>
      <c r="AK66" s="128"/>
      <c r="AL66" s="63"/>
      <c r="AM66" s="115" t="e">
        <f>VLOOKUP(FollowUp!$Y66,database!$Y:$AL,database!AL$5,0)</f>
        <v>#N/A</v>
      </c>
    </row>
    <row r="67" spans="1:39" x14ac:dyDescent="0.25">
      <c r="A67" s="9"/>
      <c r="B67" s="9"/>
      <c r="C67" s="9"/>
      <c r="D67" s="9"/>
      <c r="E67" s="9"/>
      <c r="F67" s="9"/>
      <c r="G67" s="9"/>
      <c r="H67" s="9"/>
      <c r="I67" s="9"/>
      <c r="J67" s="9"/>
      <c r="K67" s="9"/>
      <c r="L67" s="9"/>
      <c r="M67" s="9"/>
      <c r="N67" s="9"/>
      <c r="O67" s="9"/>
      <c r="P67" s="9"/>
      <c r="Q67" s="9"/>
      <c r="R67" s="9"/>
      <c r="S67" s="9"/>
      <c r="T67" s="9"/>
      <c r="U67" s="9"/>
      <c r="V67" s="9"/>
      <c r="W67" s="9"/>
      <c r="X67" s="9"/>
      <c r="Y67" s="15">
        <v>60</v>
      </c>
      <c r="AA67" s="125" t="e">
        <f>VLOOKUP(FollowUp!$Y67,database!$Y:$AL,database!AA$5,0)</f>
        <v>#N/A</v>
      </c>
      <c r="AB67" s="119" t="e" cm="1">
        <f t="array" aca="1" ref="AB67" ca="1">HYPERLINK("#"&amp;CELL("address",INDEX(INDIRECT("database!Y:Y",1),MATCH(Y67,INDIRECT("database!Y:Y",1),0))))</f>
        <v>#N/A</v>
      </c>
      <c r="AC67" s="122" t="e">
        <f>VLOOKUP(FollowUp!$Y67,database!$Y:$AL,database!AC$5,0)</f>
        <v>#N/A</v>
      </c>
      <c r="AD67" s="123" t="e">
        <f>VLOOKUP(FollowUp!$Y67,database!$Y:$AL,database!AD$5,0)</f>
        <v>#N/A</v>
      </c>
      <c r="AE67" s="122" t="e">
        <f>VLOOKUP(FollowUp!$Y67,database!$Y:$AL,database!AE$5,0)</f>
        <v>#N/A</v>
      </c>
      <c r="AF67" s="123" t="e">
        <f>VLOOKUP(FollowUp!$Y67,database!$Y:$AL,database!AF$5,0)</f>
        <v>#N/A</v>
      </c>
      <c r="AG67" s="137" t="e">
        <f>VLOOKUP(FollowUp!$Y67,database!$Y:$AL,database!AG$5,0)</f>
        <v>#N/A</v>
      </c>
      <c r="AH67" s="127" t="str">
        <f>IF(ISERROR(VLOOKUP(FollowUp!$Y67,database!$Y:$AL,database!AH$5,0)),"",VLOOKUP(FollowUp!$Y67,database!$Y:$AL,database!AH$5,0))</f>
        <v/>
      </c>
      <c r="AI67" s="64"/>
      <c r="AJ67" s="63"/>
      <c r="AK67" s="128"/>
      <c r="AL67" s="63"/>
      <c r="AM67" s="116" t="e">
        <f>VLOOKUP(FollowUp!$Y67,database!$Y:$AL,database!AL$5,0)</f>
        <v>#N/A</v>
      </c>
    </row>
    <row r="68" spans="1:39" x14ac:dyDescent="0.25">
      <c r="A68" s="9"/>
      <c r="B68" s="9"/>
      <c r="C68" s="9"/>
      <c r="D68" s="9"/>
      <c r="E68" s="9"/>
      <c r="F68" s="9"/>
      <c r="G68" s="9"/>
      <c r="H68" s="9"/>
      <c r="I68" s="9"/>
      <c r="J68" s="9"/>
      <c r="K68" s="9"/>
      <c r="L68" s="9"/>
      <c r="M68" s="9"/>
      <c r="N68" s="9"/>
      <c r="O68" s="9"/>
      <c r="P68" s="9"/>
      <c r="Q68" s="9"/>
      <c r="R68" s="9"/>
      <c r="S68" s="9"/>
      <c r="T68" s="9"/>
      <c r="U68" s="9"/>
      <c r="V68" s="9"/>
      <c r="W68" s="9"/>
      <c r="X68" s="9"/>
      <c r="Y68" s="15">
        <v>61</v>
      </c>
      <c r="AA68" s="124" t="e">
        <f>VLOOKUP(FollowUp!$Y68,database!$Y:$AL,database!AA$5,0)</f>
        <v>#N/A</v>
      </c>
      <c r="AB68" s="118" t="e" cm="1">
        <f t="array" aca="1" ref="AB68" ca="1">HYPERLINK("#"&amp;CELL("address",INDEX(INDIRECT("database!Y:Y",1),MATCH(Y68,INDIRECT("database!Y:Y",1),0))))</f>
        <v>#N/A</v>
      </c>
      <c r="AC68" s="120" t="e">
        <f>VLOOKUP(FollowUp!$Y68,database!$Y:$AL,database!AC$5,0)</f>
        <v>#N/A</v>
      </c>
      <c r="AD68" s="121" t="e">
        <f>VLOOKUP(FollowUp!$Y68,database!$Y:$AL,database!AD$5,0)</f>
        <v>#N/A</v>
      </c>
      <c r="AE68" s="120" t="e">
        <f>VLOOKUP(FollowUp!$Y68,database!$Y:$AL,database!AE$5,0)</f>
        <v>#N/A</v>
      </c>
      <c r="AF68" s="121" t="e">
        <f>VLOOKUP(FollowUp!$Y68,database!$Y:$AL,database!AF$5,0)</f>
        <v>#N/A</v>
      </c>
      <c r="AG68" s="136" t="e">
        <f>VLOOKUP(FollowUp!$Y68,database!$Y:$AL,database!AG$5,0)</f>
        <v>#N/A</v>
      </c>
      <c r="AH68" s="126" t="str">
        <f>IF(ISERROR(VLOOKUP(FollowUp!$Y68,database!$Y:$AL,database!AH$5,0)),"",VLOOKUP(FollowUp!$Y68,database!$Y:$AL,database!AH$5,0))</f>
        <v/>
      </c>
      <c r="AI68" s="64"/>
      <c r="AJ68" s="63"/>
      <c r="AK68" s="128"/>
      <c r="AL68" s="63"/>
      <c r="AM68" s="115" t="e">
        <f>VLOOKUP(FollowUp!$Y68,database!$Y:$AL,database!AL$5,0)</f>
        <v>#N/A</v>
      </c>
    </row>
    <row r="69" spans="1:39" x14ac:dyDescent="0.25">
      <c r="A69" s="9"/>
      <c r="B69" s="9"/>
      <c r="C69" s="9"/>
      <c r="D69" s="9"/>
      <c r="E69" s="9"/>
      <c r="F69" s="9"/>
      <c r="G69" s="9"/>
      <c r="H69" s="9"/>
      <c r="I69" s="9"/>
      <c r="J69" s="9"/>
      <c r="K69" s="9"/>
      <c r="L69" s="9"/>
      <c r="M69" s="9"/>
      <c r="N69" s="9"/>
      <c r="O69" s="9"/>
      <c r="P69" s="9"/>
      <c r="Q69" s="9"/>
      <c r="R69" s="9"/>
      <c r="S69" s="9"/>
      <c r="T69" s="9"/>
      <c r="U69" s="9"/>
      <c r="V69" s="9"/>
      <c r="W69" s="9"/>
      <c r="X69" s="9"/>
      <c r="Y69" s="15">
        <v>62</v>
      </c>
      <c r="AA69" s="125" t="e">
        <f>VLOOKUP(FollowUp!$Y69,database!$Y:$AL,database!AA$5,0)</f>
        <v>#N/A</v>
      </c>
      <c r="AB69" s="119" t="e" cm="1">
        <f t="array" aca="1" ref="AB69" ca="1">HYPERLINK("#"&amp;CELL("address",INDEX(INDIRECT("database!Y:Y",1),MATCH(Y69,INDIRECT("database!Y:Y",1),0))))</f>
        <v>#N/A</v>
      </c>
      <c r="AC69" s="122" t="e">
        <f>VLOOKUP(FollowUp!$Y69,database!$Y:$AL,database!AC$5,0)</f>
        <v>#N/A</v>
      </c>
      <c r="AD69" s="123" t="e">
        <f>VLOOKUP(FollowUp!$Y69,database!$Y:$AL,database!AD$5,0)</f>
        <v>#N/A</v>
      </c>
      <c r="AE69" s="122" t="e">
        <f>VLOOKUP(FollowUp!$Y69,database!$Y:$AL,database!AE$5,0)</f>
        <v>#N/A</v>
      </c>
      <c r="AF69" s="123" t="e">
        <f>VLOOKUP(FollowUp!$Y69,database!$Y:$AL,database!AF$5,0)</f>
        <v>#N/A</v>
      </c>
      <c r="AG69" s="137" t="e">
        <f>VLOOKUP(FollowUp!$Y69,database!$Y:$AL,database!AG$5,0)</f>
        <v>#N/A</v>
      </c>
      <c r="AH69" s="127" t="str">
        <f>IF(ISERROR(VLOOKUP(FollowUp!$Y69,database!$Y:$AL,database!AH$5,0)),"",VLOOKUP(FollowUp!$Y69,database!$Y:$AL,database!AH$5,0))</f>
        <v/>
      </c>
      <c r="AI69" s="64"/>
      <c r="AJ69" s="63"/>
      <c r="AK69" s="128"/>
      <c r="AL69" s="63"/>
      <c r="AM69" s="116" t="e">
        <f>VLOOKUP(FollowUp!$Y69,database!$Y:$AL,database!AL$5,0)</f>
        <v>#N/A</v>
      </c>
    </row>
    <row r="70" spans="1:39" x14ac:dyDescent="0.25">
      <c r="A70" s="9"/>
      <c r="B70" s="9"/>
      <c r="C70" s="9"/>
      <c r="D70" s="9"/>
      <c r="E70" s="9"/>
      <c r="F70" s="9"/>
      <c r="G70" s="9"/>
      <c r="H70" s="9"/>
      <c r="I70" s="9"/>
      <c r="J70" s="9"/>
      <c r="K70" s="9"/>
      <c r="L70" s="9"/>
      <c r="M70" s="9"/>
      <c r="N70" s="9"/>
      <c r="O70" s="9"/>
      <c r="P70" s="9"/>
      <c r="Q70" s="9"/>
      <c r="R70" s="9"/>
      <c r="S70" s="9"/>
      <c r="T70" s="9"/>
      <c r="U70" s="9"/>
      <c r="V70" s="9"/>
      <c r="W70" s="9"/>
      <c r="X70" s="9"/>
      <c r="Y70" s="15">
        <v>63</v>
      </c>
      <c r="AA70" s="124" t="e">
        <f>VLOOKUP(FollowUp!$Y70,database!$Y:$AL,database!AA$5,0)</f>
        <v>#N/A</v>
      </c>
      <c r="AB70" s="118" t="e" cm="1">
        <f t="array" aca="1" ref="AB70" ca="1">HYPERLINK("#"&amp;CELL("address",INDEX(INDIRECT("database!Y:Y",1),MATCH(Y70,INDIRECT("database!Y:Y",1),0))))</f>
        <v>#N/A</v>
      </c>
      <c r="AC70" s="120" t="e">
        <f>VLOOKUP(FollowUp!$Y70,database!$Y:$AL,database!AC$5,0)</f>
        <v>#N/A</v>
      </c>
      <c r="AD70" s="121" t="e">
        <f>VLOOKUP(FollowUp!$Y70,database!$Y:$AL,database!AD$5,0)</f>
        <v>#N/A</v>
      </c>
      <c r="AE70" s="120" t="e">
        <f>VLOOKUP(FollowUp!$Y70,database!$Y:$AL,database!AE$5,0)</f>
        <v>#N/A</v>
      </c>
      <c r="AF70" s="121" t="e">
        <f>VLOOKUP(FollowUp!$Y70,database!$Y:$AL,database!AF$5,0)</f>
        <v>#N/A</v>
      </c>
      <c r="AG70" s="136" t="e">
        <f>VLOOKUP(FollowUp!$Y70,database!$Y:$AL,database!AG$5,0)</f>
        <v>#N/A</v>
      </c>
      <c r="AH70" s="126" t="str">
        <f>IF(ISERROR(VLOOKUP(FollowUp!$Y70,database!$Y:$AL,database!AH$5,0)),"",VLOOKUP(FollowUp!$Y70,database!$Y:$AL,database!AH$5,0))</f>
        <v/>
      </c>
      <c r="AI70" s="64"/>
      <c r="AJ70" s="63"/>
      <c r="AK70" s="128"/>
      <c r="AL70" s="63"/>
      <c r="AM70" s="115" t="e">
        <f>VLOOKUP(FollowUp!$Y70,database!$Y:$AL,database!AL$5,0)</f>
        <v>#N/A</v>
      </c>
    </row>
    <row r="71" spans="1:39" x14ac:dyDescent="0.25">
      <c r="A71" s="9"/>
      <c r="B71" s="9"/>
      <c r="C71" s="9"/>
      <c r="D71" s="9"/>
      <c r="E71" s="9"/>
      <c r="F71" s="9"/>
      <c r="G71" s="9"/>
      <c r="H71" s="9"/>
      <c r="I71" s="9"/>
      <c r="J71" s="9"/>
      <c r="K71" s="9"/>
      <c r="L71" s="9"/>
      <c r="M71" s="9"/>
      <c r="N71" s="9"/>
      <c r="O71" s="9"/>
      <c r="P71" s="9"/>
      <c r="Q71" s="9"/>
      <c r="R71" s="9"/>
      <c r="S71" s="9"/>
      <c r="T71" s="9"/>
      <c r="U71" s="9"/>
      <c r="V71" s="9"/>
      <c r="W71" s="9"/>
      <c r="X71" s="9"/>
      <c r="Y71" s="15">
        <v>64</v>
      </c>
      <c r="AA71" s="125" t="e">
        <f>VLOOKUP(FollowUp!$Y71,database!$Y:$AL,database!AA$5,0)</f>
        <v>#N/A</v>
      </c>
      <c r="AB71" s="119" t="e" cm="1">
        <f t="array" aca="1" ref="AB71" ca="1">HYPERLINK("#"&amp;CELL("address",INDEX(INDIRECT("database!Y:Y",1),MATCH(Y71,INDIRECT("database!Y:Y",1),0))))</f>
        <v>#N/A</v>
      </c>
      <c r="AC71" s="122" t="e">
        <f>VLOOKUP(FollowUp!$Y71,database!$Y:$AL,database!AC$5,0)</f>
        <v>#N/A</v>
      </c>
      <c r="AD71" s="123" t="e">
        <f>VLOOKUP(FollowUp!$Y71,database!$Y:$AL,database!AD$5,0)</f>
        <v>#N/A</v>
      </c>
      <c r="AE71" s="122" t="e">
        <f>VLOOKUP(FollowUp!$Y71,database!$Y:$AL,database!AE$5,0)</f>
        <v>#N/A</v>
      </c>
      <c r="AF71" s="123" t="e">
        <f>VLOOKUP(FollowUp!$Y71,database!$Y:$AL,database!AF$5,0)</f>
        <v>#N/A</v>
      </c>
      <c r="AG71" s="137" t="e">
        <f>VLOOKUP(FollowUp!$Y71,database!$Y:$AL,database!AG$5,0)</f>
        <v>#N/A</v>
      </c>
      <c r="AH71" s="127" t="str">
        <f>IF(ISERROR(VLOOKUP(FollowUp!$Y71,database!$Y:$AL,database!AH$5,0)),"",VLOOKUP(FollowUp!$Y71,database!$Y:$AL,database!AH$5,0))</f>
        <v/>
      </c>
      <c r="AI71" s="64"/>
      <c r="AJ71" s="63"/>
      <c r="AK71" s="128"/>
      <c r="AL71" s="63"/>
      <c r="AM71" s="116" t="e">
        <f>VLOOKUP(FollowUp!$Y71,database!$Y:$AL,database!AL$5,0)</f>
        <v>#N/A</v>
      </c>
    </row>
    <row r="72" spans="1:39" x14ac:dyDescent="0.25">
      <c r="A72" s="9"/>
      <c r="B72" s="9"/>
      <c r="C72" s="9"/>
      <c r="D72" s="9"/>
      <c r="E72" s="9"/>
      <c r="F72" s="9"/>
      <c r="G72" s="9"/>
      <c r="H72" s="9"/>
      <c r="I72" s="9"/>
      <c r="J72" s="9"/>
      <c r="K72" s="9"/>
      <c r="L72" s="9"/>
      <c r="M72" s="9"/>
      <c r="N72" s="9"/>
      <c r="O72" s="9"/>
      <c r="P72" s="9"/>
      <c r="Q72" s="9"/>
      <c r="R72" s="9"/>
      <c r="S72" s="9"/>
      <c r="T72" s="9"/>
      <c r="U72" s="9"/>
      <c r="V72" s="9"/>
      <c r="W72" s="9"/>
      <c r="X72" s="9"/>
      <c r="Y72" s="15">
        <v>65</v>
      </c>
      <c r="AA72" s="124" t="e">
        <f>VLOOKUP(FollowUp!$Y72,database!$Y:$AL,database!AA$5,0)</f>
        <v>#N/A</v>
      </c>
      <c r="AB72" s="118" t="e" cm="1">
        <f t="array" aca="1" ref="AB72" ca="1">HYPERLINK("#"&amp;CELL("address",INDEX(INDIRECT("database!Y:Y",1),MATCH(Y72,INDIRECT("database!Y:Y",1),0))))</f>
        <v>#N/A</v>
      </c>
      <c r="AC72" s="120" t="e">
        <f>VLOOKUP(FollowUp!$Y72,database!$Y:$AL,database!AC$5,0)</f>
        <v>#N/A</v>
      </c>
      <c r="AD72" s="121" t="e">
        <f>VLOOKUP(FollowUp!$Y72,database!$Y:$AL,database!AD$5,0)</f>
        <v>#N/A</v>
      </c>
      <c r="AE72" s="120" t="e">
        <f>VLOOKUP(FollowUp!$Y72,database!$Y:$AL,database!AE$5,0)</f>
        <v>#N/A</v>
      </c>
      <c r="AF72" s="121" t="e">
        <f>VLOOKUP(FollowUp!$Y72,database!$Y:$AL,database!AF$5,0)</f>
        <v>#N/A</v>
      </c>
      <c r="AG72" s="136" t="e">
        <f>VLOOKUP(FollowUp!$Y72,database!$Y:$AL,database!AG$5,0)</f>
        <v>#N/A</v>
      </c>
      <c r="AH72" s="126" t="str">
        <f>IF(ISERROR(VLOOKUP(FollowUp!$Y72,database!$Y:$AL,database!AH$5,0)),"",VLOOKUP(FollowUp!$Y72,database!$Y:$AL,database!AH$5,0))</f>
        <v/>
      </c>
      <c r="AI72" s="64"/>
      <c r="AJ72" s="63"/>
      <c r="AK72" s="128"/>
      <c r="AL72" s="63"/>
      <c r="AM72" s="115" t="e">
        <f>VLOOKUP(FollowUp!$Y72,database!$Y:$AL,database!AL$5,0)</f>
        <v>#N/A</v>
      </c>
    </row>
    <row r="73" spans="1:39" x14ac:dyDescent="0.25">
      <c r="A73" s="9"/>
      <c r="B73" s="9"/>
      <c r="C73" s="9"/>
      <c r="D73" s="9"/>
      <c r="E73" s="9"/>
      <c r="F73" s="9"/>
      <c r="G73" s="9"/>
      <c r="H73" s="9"/>
      <c r="I73" s="9"/>
      <c r="J73" s="9"/>
      <c r="K73" s="9"/>
      <c r="L73" s="9"/>
      <c r="M73" s="9"/>
      <c r="N73" s="9"/>
      <c r="O73" s="9"/>
      <c r="P73" s="9"/>
      <c r="Q73" s="9"/>
      <c r="R73" s="9"/>
      <c r="S73" s="9"/>
      <c r="T73" s="9"/>
      <c r="U73" s="9"/>
      <c r="V73" s="9"/>
      <c r="W73" s="9"/>
      <c r="X73" s="9"/>
      <c r="Y73" s="15">
        <v>66</v>
      </c>
      <c r="AA73" s="125" t="e">
        <f>VLOOKUP(FollowUp!$Y73,database!$Y:$AL,database!AA$5,0)</f>
        <v>#N/A</v>
      </c>
      <c r="AB73" s="119" t="e" cm="1">
        <f t="array" aca="1" ref="AB73" ca="1">HYPERLINK("#"&amp;CELL("address",INDEX(INDIRECT("database!Y:Y",1),MATCH(Y73,INDIRECT("database!Y:Y",1),0))))</f>
        <v>#N/A</v>
      </c>
      <c r="AC73" s="122" t="e">
        <f>VLOOKUP(FollowUp!$Y73,database!$Y:$AL,database!AC$5,0)</f>
        <v>#N/A</v>
      </c>
      <c r="AD73" s="123" t="e">
        <f>VLOOKUP(FollowUp!$Y73,database!$Y:$AL,database!AD$5,0)</f>
        <v>#N/A</v>
      </c>
      <c r="AE73" s="122" t="e">
        <f>VLOOKUP(FollowUp!$Y73,database!$Y:$AL,database!AE$5,0)</f>
        <v>#N/A</v>
      </c>
      <c r="AF73" s="123" t="e">
        <f>VLOOKUP(FollowUp!$Y73,database!$Y:$AL,database!AF$5,0)</f>
        <v>#N/A</v>
      </c>
      <c r="AG73" s="137" t="e">
        <f>VLOOKUP(FollowUp!$Y73,database!$Y:$AL,database!AG$5,0)</f>
        <v>#N/A</v>
      </c>
      <c r="AH73" s="127" t="str">
        <f>IF(ISERROR(VLOOKUP(FollowUp!$Y73,database!$Y:$AL,database!AH$5,0)),"",VLOOKUP(FollowUp!$Y73,database!$Y:$AL,database!AH$5,0))</f>
        <v/>
      </c>
      <c r="AI73" s="64"/>
      <c r="AJ73" s="63"/>
      <c r="AK73" s="128"/>
      <c r="AL73" s="63"/>
      <c r="AM73" s="116" t="e">
        <f>VLOOKUP(FollowUp!$Y73,database!$Y:$AL,database!AL$5,0)</f>
        <v>#N/A</v>
      </c>
    </row>
    <row r="74" spans="1:39" x14ac:dyDescent="0.25">
      <c r="A74" s="9"/>
      <c r="B74" s="9"/>
      <c r="C74" s="9"/>
      <c r="D74" s="9"/>
      <c r="E74" s="9"/>
      <c r="F74" s="9"/>
      <c r="G74" s="9"/>
      <c r="H74" s="9"/>
      <c r="I74" s="9"/>
      <c r="J74" s="9"/>
      <c r="K74" s="9"/>
      <c r="L74" s="9"/>
      <c r="M74" s="9"/>
      <c r="N74" s="9"/>
      <c r="O74" s="9"/>
      <c r="P74" s="9"/>
      <c r="Q74" s="9"/>
      <c r="R74" s="9"/>
      <c r="S74" s="9"/>
      <c r="T74" s="9"/>
      <c r="U74" s="9"/>
      <c r="V74" s="9"/>
      <c r="W74" s="9"/>
      <c r="X74" s="9"/>
      <c r="Y74" s="15">
        <v>67</v>
      </c>
      <c r="AA74" s="124" t="e">
        <f>VLOOKUP(FollowUp!$Y74,database!$Y:$AL,database!AA$5,0)</f>
        <v>#N/A</v>
      </c>
      <c r="AB74" s="118" t="e" cm="1">
        <f t="array" aca="1" ref="AB74" ca="1">HYPERLINK("#"&amp;CELL("address",INDEX(INDIRECT("database!Y:Y",1),MATCH(Y74,INDIRECT("database!Y:Y",1),0))))</f>
        <v>#N/A</v>
      </c>
      <c r="AC74" s="120" t="e">
        <f>VLOOKUP(FollowUp!$Y74,database!$Y:$AL,database!AC$5,0)</f>
        <v>#N/A</v>
      </c>
      <c r="AD74" s="121" t="e">
        <f>VLOOKUP(FollowUp!$Y74,database!$Y:$AL,database!AD$5,0)</f>
        <v>#N/A</v>
      </c>
      <c r="AE74" s="120" t="e">
        <f>VLOOKUP(FollowUp!$Y74,database!$Y:$AL,database!AE$5,0)</f>
        <v>#N/A</v>
      </c>
      <c r="AF74" s="121" t="e">
        <f>VLOOKUP(FollowUp!$Y74,database!$Y:$AL,database!AF$5,0)</f>
        <v>#N/A</v>
      </c>
      <c r="AG74" s="136" t="e">
        <f>VLOOKUP(FollowUp!$Y74,database!$Y:$AL,database!AG$5,0)</f>
        <v>#N/A</v>
      </c>
      <c r="AH74" s="126" t="str">
        <f>IF(ISERROR(VLOOKUP(FollowUp!$Y74,database!$Y:$AL,database!AH$5,0)),"",VLOOKUP(FollowUp!$Y74,database!$Y:$AL,database!AH$5,0))</f>
        <v/>
      </c>
      <c r="AI74" s="64"/>
      <c r="AJ74" s="63"/>
      <c r="AK74" s="128"/>
      <c r="AL74" s="63"/>
      <c r="AM74" s="115" t="e">
        <f>VLOOKUP(FollowUp!$Y74,database!$Y:$AL,database!AL$5,0)</f>
        <v>#N/A</v>
      </c>
    </row>
    <row r="75" spans="1:39" x14ac:dyDescent="0.25">
      <c r="A75" s="9"/>
      <c r="B75" s="9"/>
      <c r="C75" s="9"/>
      <c r="D75" s="9"/>
      <c r="E75" s="9"/>
      <c r="F75" s="9"/>
      <c r="G75" s="9"/>
      <c r="H75" s="9"/>
      <c r="I75" s="9"/>
      <c r="J75" s="9"/>
      <c r="K75" s="9"/>
      <c r="L75" s="9"/>
      <c r="M75" s="9"/>
      <c r="N75" s="9"/>
      <c r="O75" s="9"/>
      <c r="P75" s="9"/>
      <c r="Q75" s="9"/>
      <c r="R75" s="9"/>
      <c r="S75" s="9"/>
      <c r="T75" s="9"/>
      <c r="U75" s="9"/>
      <c r="V75" s="9"/>
      <c r="W75" s="9"/>
      <c r="X75" s="9"/>
      <c r="Y75" s="15">
        <v>68</v>
      </c>
      <c r="AA75" s="125" t="e">
        <f>VLOOKUP(FollowUp!$Y75,database!$Y:$AL,database!AA$5,0)</f>
        <v>#N/A</v>
      </c>
      <c r="AB75" s="119" t="e" cm="1">
        <f t="array" aca="1" ref="AB75" ca="1">HYPERLINK("#"&amp;CELL("address",INDEX(INDIRECT("database!Y:Y",1),MATCH(Y75,INDIRECT("database!Y:Y",1),0))))</f>
        <v>#N/A</v>
      </c>
      <c r="AC75" s="122" t="e">
        <f>VLOOKUP(FollowUp!$Y75,database!$Y:$AL,database!AC$5,0)</f>
        <v>#N/A</v>
      </c>
      <c r="AD75" s="123" t="e">
        <f>VLOOKUP(FollowUp!$Y75,database!$Y:$AL,database!AD$5,0)</f>
        <v>#N/A</v>
      </c>
      <c r="AE75" s="122" t="e">
        <f>VLOOKUP(FollowUp!$Y75,database!$Y:$AL,database!AE$5,0)</f>
        <v>#N/A</v>
      </c>
      <c r="AF75" s="123" t="e">
        <f>VLOOKUP(FollowUp!$Y75,database!$Y:$AL,database!AF$5,0)</f>
        <v>#N/A</v>
      </c>
      <c r="AG75" s="137" t="e">
        <f>VLOOKUP(FollowUp!$Y75,database!$Y:$AL,database!AG$5,0)</f>
        <v>#N/A</v>
      </c>
      <c r="AH75" s="127" t="str">
        <f>IF(ISERROR(VLOOKUP(FollowUp!$Y75,database!$Y:$AL,database!AH$5,0)),"",VLOOKUP(FollowUp!$Y75,database!$Y:$AL,database!AH$5,0))</f>
        <v/>
      </c>
      <c r="AI75" s="64"/>
      <c r="AJ75" s="63"/>
      <c r="AK75" s="128"/>
      <c r="AL75" s="63"/>
      <c r="AM75" s="116" t="e">
        <f>VLOOKUP(FollowUp!$Y75,database!$Y:$AL,database!AL$5,0)</f>
        <v>#N/A</v>
      </c>
    </row>
    <row r="76" spans="1:39" x14ac:dyDescent="0.25">
      <c r="A76" s="9"/>
      <c r="B76" s="9"/>
      <c r="C76" s="9"/>
      <c r="D76" s="9"/>
      <c r="E76" s="9"/>
      <c r="F76" s="9"/>
      <c r="G76" s="9"/>
      <c r="H76" s="9"/>
      <c r="I76" s="9"/>
      <c r="J76" s="9"/>
      <c r="K76" s="9"/>
      <c r="L76" s="9"/>
      <c r="M76" s="9"/>
      <c r="N76" s="9"/>
      <c r="O76" s="9"/>
      <c r="P76" s="9"/>
      <c r="Q76" s="9"/>
      <c r="R76" s="9"/>
      <c r="S76" s="9"/>
      <c r="T76" s="9"/>
      <c r="U76" s="9"/>
      <c r="V76" s="9"/>
      <c r="W76" s="9"/>
      <c r="X76" s="9"/>
      <c r="Y76" s="15">
        <v>69</v>
      </c>
      <c r="AA76" s="124" t="e">
        <f>VLOOKUP(FollowUp!$Y76,database!$Y:$AL,database!AA$5,0)</f>
        <v>#N/A</v>
      </c>
      <c r="AB76" s="118" t="e" cm="1">
        <f t="array" aca="1" ref="AB76" ca="1">HYPERLINK("#"&amp;CELL("address",INDEX(INDIRECT("database!Y:Y",1),MATCH(Y76,INDIRECT("database!Y:Y",1),0))))</f>
        <v>#N/A</v>
      </c>
      <c r="AC76" s="120" t="e">
        <f>VLOOKUP(FollowUp!$Y76,database!$Y:$AL,database!AC$5,0)</f>
        <v>#N/A</v>
      </c>
      <c r="AD76" s="121" t="e">
        <f>VLOOKUP(FollowUp!$Y76,database!$Y:$AL,database!AD$5,0)</f>
        <v>#N/A</v>
      </c>
      <c r="AE76" s="120" t="e">
        <f>VLOOKUP(FollowUp!$Y76,database!$Y:$AL,database!AE$5,0)</f>
        <v>#N/A</v>
      </c>
      <c r="AF76" s="121" t="e">
        <f>VLOOKUP(FollowUp!$Y76,database!$Y:$AL,database!AF$5,0)</f>
        <v>#N/A</v>
      </c>
      <c r="AG76" s="136" t="e">
        <f>VLOOKUP(FollowUp!$Y76,database!$Y:$AL,database!AG$5,0)</f>
        <v>#N/A</v>
      </c>
      <c r="AH76" s="126" t="str">
        <f>IF(ISERROR(VLOOKUP(FollowUp!$Y76,database!$Y:$AL,database!AH$5,0)),"",VLOOKUP(FollowUp!$Y76,database!$Y:$AL,database!AH$5,0))</f>
        <v/>
      </c>
      <c r="AI76" s="64"/>
      <c r="AJ76" s="63"/>
      <c r="AK76" s="128"/>
      <c r="AL76" s="63"/>
      <c r="AM76" s="115" t="e">
        <f>VLOOKUP(FollowUp!$Y76,database!$Y:$AL,database!AL$5,0)</f>
        <v>#N/A</v>
      </c>
    </row>
    <row r="77" spans="1:39" x14ac:dyDescent="0.25">
      <c r="A77" s="9"/>
      <c r="B77" s="9"/>
      <c r="C77" s="9"/>
      <c r="D77" s="9"/>
      <c r="E77" s="9"/>
      <c r="F77" s="9"/>
      <c r="G77" s="9"/>
      <c r="H77" s="9"/>
      <c r="I77" s="9"/>
      <c r="J77" s="9"/>
      <c r="K77" s="9"/>
      <c r="L77" s="9"/>
      <c r="M77" s="9"/>
      <c r="N77" s="9"/>
      <c r="O77" s="9"/>
      <c r="P77" s="9"/>
      <c r="Q77" s="9"/>
      <c r="R77" s="9"/>
      <c r="S77" s="9"/>
      <c r="T77" s="9"/>
      <c r="U77" s="9"/>
      <c r="V77" s="9"/>
      <c r="W77" s="9"/>
      <c r="X77" s="9"/>
      <c r="Y77" s="15">
        <v>70</v>
      </c>
      <c r="AA77" s="125" t="e">
        <f>VLOOKUP(FollowUp!$Y77,database!$Y:$AL,database!AA$5,0)</f>
        <v>#N/A</v>
      </c>
      <c r="AB77" s="119" t="e" cm="1">
        <f t="array" aca="1" ref="AB77" ca="1">HYPERLINK("#"&amp;CELL("address",INDEX(INDIRECT("database!Y:Y",1),MATCH(Y77,INDIRECT("database!Y:Y",1),0))))</f>
        <v>#N/A</v>
      </c>
      <c r="AC77" s="122" t="e">
        <f>VLOOKUP(FollowUp!$Y77,database!$Y:$AL,database!AC$5,0)</f>
        <v>#N/A</v>
      </c>
      <c r="AD77" s="123" t="e">
        <f>VLOOKUP(FollowUp!$Y77,database!$Y:$AL,database!AD$5,0)</f>
        <v>#N/A</v>
      </c>
      <c r="AE77" s="122" t="e">
        <f>VLOOKUP(FollowUp!$Y77,database!$Y:$AL,database!AE$5,0)</f>
        <v>#N/A</v>
      </c>
      <c r="AF77" s="123" t="e">
        <f>VLOOKUP(FollowUp!$Y77,database!$Y:$AL,database!AF$5,0)</f>
        <v>#N/A</v>
      </c>
      <c r="AG77" s="137" t="e">
        <f>VLOOKUP(FollowUp!$Y77,database!$Y:$AL,database!AG$5,0)</f>
        <v>#N/A</v>
      </c>
      <c r="AH77" s="127" t="str">
        <f>IF(ISERROR(VLOOKUP(FollowUp!$Y77,database!$Y:$AL,database!AH$5,0)),"",VLOOKUP(FollowUp!$Y77,database!$Y:$AL,database!AH$5,0))</f>
        <v/>
      </c>
      <c r="AI77" s="64"/>
      <c r="AJ77" s="63"/>
      <c r="AK77" s="128"/>
      <c r="AL77" s="63"/>
      <c r="AM77" s="116" t="e">
        <f>VLOOKUP(FollowUp!$Y77,database!$Y:$AL,database!AL$5,0)</f>
        <v>#N/A</v>
      </c>
    </row>
    <row r="78" spans="1:39" x14ac:dyDescent="0.25">
      <c r="A78" s="9"/>
      <c r="B78" s="9"/>
      <c r="C78" s="9"/>
      <c r="D78" s="9"/>
      <c r="E78" s="9"/>
      <c r="F78" s="9"/>
      <c r="G78" s="9"/>
      <c r="H78" s="9"/>
      <c r="I78" s="9"/>
      <c r="J78" s="9"/>
      <c r="K78" s="9"/>
      <c r="L78" s="9"/>
      <c r="M78" s="9"/>
      <c r="N78" s="9"/>
      <c r="O78" s="9"/>
      <c r="P78" s="9"/>
      <c r="Q78" s="9"/>
      <c r="R78" s="9"/>
      <c r="S78" s="9"/>
      <c r="T78" s="9"/>
      <c r="U78" s="9"/>
      <c r="V78" s="9"/>
      <c r="W78" s="9"/>
      <c r="X78" s="9"/>
      <c r="Y78" s="15">
        <v>71</v>
      </c>
      <c r="AA78" s="124" t="e">
        <f>VLOOKUP(FollowUp!$Y78,database!$Y:$AL,database!AA$5,0)</f>
        <v>#N/A</v>
      </c>
      <c r="AB78" s="118" t="e" cm="1">
        <f t="array" aca="1" ref="AB78" ca="1">HYPERLINK("#"&amp;CELL("address",INDEX(INDIRECT("database!Y:Y",1),MATCH(Y78,INDIRECT("database!Y:Y",1),0))))</f>
        <v>#N/A</v>
      </c>
      <c r="AC78" s="120" t="e">
        <f>VLOOKUP(FollowUp!$Y78,database!$Y:$AL,database!AC$5,0)</f>
        <v>#N/A</v>
      </c>
      <c r="AD78" s="121" t="e">
        <f>VLOOKUP(FollowUp!$Y78,database!$Y:$AL,database!AD$5,0)</f>
        <v>#N/A</v>
      </c>
      <c r="AE78" s="120" t="e">
        <f>VLOOKUP(FollowUp!$Y78,database!$Y:$AL,database!AE$5,0)</f>
        <v>#N/A</v>
      </c>
      <c r="AF78" s="121" t="e">
        <f>VLOOKUP(FollowUp!$Y78,database!$Y:$AL,database!AF$5,0)</f>
        <v>#N/A</v>
      </c>
      <c r="AG78" s="136" t="e">
        <f>VLOOKUP(FollowUp!$Y78,database!$Y:$AL,database!AG$5,0)</f>
        <v>#N/A</v>
      </c>
      <c r="AH78" s="126" t="str">
        <f>IF(ISERROR(VLOOKUP(FollowUp!$Y78,database!$Y:$AL,database!AH$5,0)),"",VLOOKUP(FollowUp!$Y78,database!$Y:$AL,database!AH$5,0))</f>
        <v/>
      </c>
      <c r="AI78" s="64"/>
      <c r="AJ78" s="63"/>
      <c r="AK78" s="128"/>
      <c r="AL78" s="63"/>
      <c r="AM78" s="115" t="e">
        <f>VLOOKUP(FollowUp!$Y78,database!$Y:$AL,database!AL$5,0)</f>
        <v>#N/A</v>
      </c>
    </row>
    <row r="79" spans="1:39" x14ac:dyDescent="0.25">
      <c r="A79" s="9"/>
      <c r="B79" s="9"/>
      <c r="C79" s="9"/>
      <c r="D79" s="9"/>
      <c r="E79" s="9"/>
      <c r="F79" s="9"/>
      <c r="G79" s="9"/>
      <c r="H79" s="9"/>
      <c r="I79" s="9"/>
      <c r="J79" s="9"/>
      <c r="K79" s="9"/>
      <c r="L79" s="9"/>
      <c r="M79" s="9"/>
      <c r="N79" s="9"/>
      <c r="O79" s="9"/>
      <c r="P79" s="9"/>
      <c r="Q79" s="9"/>
      <c r="R79" s="9"/>
      <c r="S79" s="9"/>
      <c r="T79" s="9"/>
      <c r="U79" s="9"/>
      <c r="V79" s="9"/>
      <c r="W79" s="9"/>
      <c r="X79" s="9"/>
      <c r="Y79" s="15">
        <v>72</v>
      </c>
      <c r="AA79" s="125" t="e">
        <f>VLOOKUP(FollowUp!$Y79,database!$Y:$AL,database!AA$5,0)</f>
        <v>#N/A</v>
      </c>
      <c r="AB79" s="119" t="e" cm="1">
        <f t="array" aca="1" ref="AB79" ca="1">HYPERLINK("#"&amp;CELL("address",INDEX(INDIRECT("database!Y:Y",1),MATCH(Y79,INDIRECT("database!Y:Y",1),0))))</f>
        <v>#N/A</v>
      </c>
      <c r="AC79" s="122" t="e">
        <f>VLOOKUP(FollowUp!$Y79,database!$Y:$AL,database!AC$5,0)</f>
        <v>#N/A</v>
      </c>
      <c r="AD79" s="123" t="e">
        <f>VLOOKUP(FollowUp!$Y79,database!$Y:$AL,database!AD$5,0)</f>
        <v>#N/A</v>
      </c>
      <c r="AE79" s="122" t="e">
        <f>VLOOKUP(FollowUp!$Y79,database!$Y:$AL,database!AE$5,0)</f>
        <v>#N/A</v>
      </c>
      <c r="AF79" s="123" t="e">
        <f>VLOOKUP(FollowUp!$Y79,database!$Y:$AL,database!AF$5,0)</f>
        <v>#N/A</v>
      </c>
      <c r="AG79" s="137" t="e">
        <f>VLOOKUP(FollowUp!$Y79,database!$Y:$AL,database!AG$5,0)</f>
        <v>#N/A</v>
      </c>
      <c r="AH79" s="127" t="str">
        <f>IF(ISERROR(VLOOKUP(FollowUp!$Y79,database!$Y:$AL,database!AH$5,0)),"",VLOOKUP(FollowUp!$Y79,database!$Y:$AL,database!AH$5,0))</f>
        <v/>
      </c>
      <c r="AI79" s="64"/>
      <c r="AJ79" s="63"/>
      <c r="AK79" s="128"/>
      <c r="AL79" s="63"/>
      <c r="AM79" s="116" t="e">
        <f>VLOOKUP(FollowUp!$Y79,database!$Y:$AL,database!AL$5,0)</f>
        <v>#N/A</v>
      </c>
    </row>
    <row r="80" spans="1:39" x14ac:dyDescent="0.25">
      <c r="A80" s="9"/>
      <c r="B80" s="9"/>
      <c r="C80" s="9"/>
      <c r="D80" s="9"/>
      <c r="E80" s="9"/>
      <c r="F80" s="9"/>
      <c r="G80" s="9"/>
      <c r="H80" s="9"/>
      <c r="I80" s="9"/>
      <c r="J80" s="9"/>
      <c r="K80" s="9"/>
      <c r="L80" s="9"/>
      <c r="M80" s="9"/>
      <c r="N80" s="9"/>
      <c r="O80" s="9"/>
      <c r="P80" s="9"/>
      <c r="Q80" s="9"/>
      <c r="R80" s="9"/>
      <c r="S80" s="9"/>
      <c r="T80" s="9"/>
      <c r="U80" s="9"/>
      <c r="V80" s="9"/>
      <c r="W80" s="9"/>
      <c r="X80" s="9"/>
      <c r="Y80" s="15">
        <v>73</v>
      </c>
      <c r="AA80" s="124" t="e">
        <f>VLOOKUP(FollowUp!$Y80,database!$Y:$AL,database!AA$5,0)</f>
        <v>#N/A</v>
      </c>
      <c r="AB80" s="118" t="e" cm="1">
        <f t="array" aca="1" ref="AB80" ca="1">HYPERLINK("#"&amp;CELL("address",INDEX(INDIRECT("database!Y:Y",1),MATCH(Y80,INDIRECT("database!Y:Y",1),0))))</f>
        <v>#N/A</v>
      </c>
      <c r="AC80" s="120" t="e">
        <f>VLOOKUP(FollowUp!$Y80,database!$Y:$AL,database!AC$5,0)</f>
        <v>#N/A</v>
      </c>
      <c r="AD80" s="121" t="e">
        <f>VLOOKUP(FollowUp!$Y80,database!$Y:$AL,database!AD$5,0)</f>
        <v>#N/A</v>
      </c>
      <c r="AE80" s="120" t="e">
        <f>VLOOKUP(FollowUp!$Y80,database!$Y:$AL,database!AE$5,0)</f>
        <v>#N/A</v>
      </c>
      <c r="AF80" s="121" t="e">
        <f>VLOOKUP(FollowUp!$Y80,database!$Y:$AL,database!AF$5,0)</f>
        <v>#N/A</v>
      </c>
      <c r="AG80" s="136" t="e">
        <f>VLOOKUP(FollowUp!$Y80,database!$Y:$AL,database!AG$5,0)</f>
        <v>#N/A</v>
      </c>
      <c r="AH80" s="126" t="str">
        <f>IF(ISERROR(VLOOKUP(FollowUp!$Y80,database!$Y:$AL,database!AH$5,0)),"",VLOOKUP(FollowUp!$Y80,database!$Y:$AL,database!AH$5,0))</f>
        <v/>
      </c>
      <c r="AI80" s="64"/>
      <c r="AJ80" s="63"/>
      <c r="AK80" s="128"/>
      <c r="AL80" s="63"/>
      <c r="AM80" s="115" t="e">
        <f>VLOOKUP(FollowUp!$Y80,database!$Y:$AL,database!AL$5,0)</f>
        <v>#N/A</v>
      </c>
    </row>
    <row r="81" spans="1:39" x14ac:dyDescent="0.25">
      <c r="A81" s="9"/>
      <c r="B81" s="9"/>
      <c r="C81" s="9"/>
      <c r="D81" s="9"/>
      <c r="E81" s="9"/>
      <c r="F81" s="9"/>
      <c r="G81" s="9"/>
      <c r="H81" s="9"/>
      <c r="I81" s="9"/>
      <c r="J81" s="9"/>
      <c r="K81" s="9"/>
      <c r="L81" s="9"/>
      <c r="M81" s="9"/>
      <c r="N81" s="9"/>
      <c r="O81" s="9"/>
      <c r="P81" s="9"/>
      <c r="Q81" s="9"/>
      <c r="R81" s="9"/>
      <c r="S81" s="9"/>
      <c r="T81" s="9"/>
      <c r="U81" s="9"/>
      <c r="V81" s="9"/>
      <c r="W81" s="9"/>
      <c r="X81" s="9"/>
      <c r="Y81" s="15">
        <v>74</v>
      </c>
      <c r="AA81" s="125" t="e">
        <f>VLOOKUP(FollowUp!$Y81,database!$Y:$AL,database!AA$5,0)</f>
        <v>#N/A</v>
      </c>
      <c r="AB81" s="119" t="e" cm="1">
        <f t="array" aca="1" ref="AB81" ca="1">HYPERLINK("#"&amp;CELL("address",INDEX(INDIRECT("database!Y:Y",1),MATCH(Y81,INDIRECT("database!Y:Y",1),0))))</f>
        <v>#N/A</v>
      </c>
      <c r="AC81" s="122" t="e">
        <f>VLOOKUP(FollowUp!$Y81,database!$Y:$AL,database!AC$5,0)</f>
        <v>#N/A</v>
      </c>
      <c r="AD81" s="123" t="e">
        <f>VLOOKUP(FollowUp!$Y81,database!$Y:$AL,database!AD$5,0)</f>
        <v>#N/A</v>
      </c>
      <c r="AE81" s="122" t="e">
        <f>VLOOKUP(FollowUp!$Y81,database!$Y:$AL,database!AE$5,0)</f>
        <v>#N/A</v>
      </c>
      <c r="AF81" s="123" t="e">
        <f>VLOOKUP(FollowUp!$Y81,database!$Y:$AL,database!AF$5,0)</f>
        <v>#N/A</v>
      </c>
      <c r="AG81" s="137" t="e">
        <f>VLOOKUP(FollowUp!$Y81,database!$Y:$AL,database!AG$5,0)</f>
        <v>#N/A</v>
      </c>
      <c r="AH81" s="127" t="str">
        <f>IF(ISERROR(VLOOKUP(FollowUp!$Y81,database!$Y:$AL,database!AH$5,0)),"",VLOOKUP(FollowUp!$Y81,database!$Y:$AL,database!AH$5,0))</f>
        <v/>
      </c>
      <c r="AI81" s="64"/>
      <c r="AJ81" s="63"/>
      <c r="AK81" s="128"/>
      <c r="AL81" s="63"/>
      <c r="AM81" s="116" t="e">
        <f>VLOOKUP(FollowUp!$Y81,database!$Y:$AL,database!AL$5,0)</f>
        <v>#N/A</v>
      </c>
    </row>
    <row r="82" spans="1:39" x14ac:dyDescent="0.25">
      <c r="A82" s="9"/>
      <c r="B82" s="9"/>
      <c r="C82" s="9"/>
      <c r="D82" s="9"/>
      <c r="E82" s="9"/>
      <c r="F82" s="9"/>
      <c r="G82" s="9"/>
      <c r="H82" s="9"/>
      <c r="I82" s="9"/>
      <c r="J82" s="9"/>
      <c r="K82" s="9"/>
      <c r="L82" s="9"/>
      <c r="M82" s="9"/>
      <c r="N82" s="9"/>
      <c r="O82" s="9"/>
      <c r="P82" s="9"/>
      <c r="Q82" s="9"/>
      <c r="R82" s="9"/>
      <c r="S82" s="9"/>
      <c r="T82" s="9"/>
      <c r="U82" s="9"/>
      <c r="V82" s="9"/>
      <c r="W82" s="9"/>
      <c r="X82" s="9"/>
      <c r="Y82" s="15">
        <v>75</v>
      </c>
      <c r="AA82" s="124" t="e">
        <f>VLOOKUP(FollowUp!$Y82,database!$Y:$AL,database!AA$5,0)</f>
        <v>#N/A</v>
      </c>
      <c r="AB82" s="118" t="e" cm="1">
        <f t="array" aca="1" ref="AB82" ca="1">HYPERLINK("#"&amp;CELL("address",INDEX(INDIRECT("database!Y:Y",1),MATCH(Y82,INDIRECT("database!Y:Y",1),0))))</f>
        <v>#N/A</v>
      </c>
      <c r="AC82" s="120" t="e">
        <f>VLOOKUP(FollowUp!$Y82,database!$Y:$AL,database!AC$5,0)</f>
        <v>#N/A</v>
      </c>
      <c r="AD82" s="121" t="e">
        <f>VLOOKUP(FollowUp!$Y82,database!$Y:$AL,database!AD$5,0)</f>
        <v>#N/A</v>
      </c>
      <c r="AE82" s="120" t="e">
        <f>VLOOKUP(FollowUp!$Y82,database!$Y:$AL,database!AE$5,0)</f>
        <v>#N/A</v>
      </c>
      <c r="AF82" s="121" t="e">
        <f>VLOOKUP(FollowUp!$Y82,database!$Y:$AL,database!AF$5,0)</f>
        <v>#N/A</v>
      </c>
      <c r="AG82" s="136" t="e">
        <f>VLOOKUP(FollowUp!$Y82,database!$Y:$AL,database!AG$5,0)</f>
        <v>#N/A</v>
      </c>
      <c r="AH82" s="126" t="str">
        <f>IF(ISERROR(VLOOKUP(FollowUp!$Y82,database!$Y:$AL,database!AH$5,0)),"",VLOOKUP(FollowUp!$Y82,database!$Y:$AL,database!AH$5,0))</f>
        <v/>
      </c>
      <c r="AI82" s="64"/>
      <c r="AJ82" s="63"/>
      <c r="AK82" s="128"/>
      <c r="AL82" s="63"/>
      <c r="AM82" s="115" t="e">
        <f>VLOOKUP(FollowUp!$Y82,database!$Y:$AL,database!AL$5,0)</f>
        <v>#N/A</v>
      </c>
    </row>
    <row r="83" spans="1:39" x14ac:dyDescent="0.25">
      <c r="A83" s="9"/>
      <c r="B83" s="9"/>
      <c r="C83" s="9"/>
      <c r="D83" s="9"/>
      <c r="E83" s="9"/>
      <c r="F83" s="9"/>
      <c r="G83" s="9"/>
      <c r="H83" s="9"/>
      <c r="I83" s="9"/>
      <c r="J83" s="9"/>
      <c r="K83" s="9"/>
      <c r="L83" s="9"/>
      <c r="M83" s="9"/>
      <c r="N83" s="9"/>
      <c r="O83" s="9"/>
      <c r="P83" s="9"/>
      <c r="Q83" s="9"/>
      <c r="R83" s="9"/>
      <c r="S83" s="9"/>
      <c r="T83" s="9"/>
      <c r="U83" s="9"/>
      <c r="V83" s="9"/>
      <c r="W83" s="9"/>
      <c r="X83" s="9"/>
      <c r="Y83" s="15">
        <v>76</v>
      </c>
      <c r="AA83" s="125" t="e">
        <f>VLOOKUP(FollowUp!$Y83,database!$Y:$AL,database!AA$5,0)</f>
        <v>#N/A</v>
      </c>
      <c r="AB83" s="119" t="e" cm="1">
        <f t="array" aca="1" ref="AB83" ca="1">HYPERLINK("#"&amp;CELL("address",INDEX(INDIRECT("database!Y:Y",1),MATCH(Y83,INDIRECT("database!Y:Y",1),0))))</f>
        <v>#N/A</v>
      </c>
      <c r="AC83" s="122" t="e">
        <f>VLOOKUP(FollowUp!$Y83,database!$Y:$AL,database!AC$5,0)</f>
        <v>#N/A</v>
      </c>
      <c r="AD83" s="123" t="e">
        <f>VLOOKUP(FollowUp!$Y83,database!$Y:$AL,database!AD$5,0)</f>
        <v>#N/A</v>
      </c>
      <c r="AE83" s="122" t="e">
        <f>VLOOKUP(FollowUp!$Y83,database!$Y:$AL,database!AE$5,0)</f>
        <v>#N/A</v>
      </c>
      <c r="AF83" s="123" t="e">
        <f>VLOOKUP(FollowUp!$Y83,database!$Y:$AL,database!AF$5,0)</f>
        <v>#N/A</v>
      </c>
      <c r="AG83" s="137" t="e">
        <f>VLOOKUP(FollowUp!$Y83,database!$Y:$AL,database!AG$5,0)</f>
        <v>#N/A</v>
      </c>
      <c r="AH83" s="127" t="str">
        <f>IF(ISERROR(VLOOKUP(FollowUp!$Y83,database!$Y:$AL,database!AH$5,0)),"",VLOOKUP(FollowUp!$Y83,database!$Y:$AL,database!AH$5,0))</f>
        <v/>
      </c>
      <c r="AI83" s="64"/>
      <c r="AJ83" s="63"/>
      <c r="AK83" s="128"/>
      <c r="AL83" s="63"/>
      <c r="AM83" s="116" t="e">
        <f>VLOOKUP(FollowUp!$Y83,database!$Y:$AL,database!AL$5,0)</f>
        <v>#N/A</v>
      </c>
    </row>
    <row r="84" spans="1:39" x14ac:dyDescent="0.25">
      <c r="A84" s="9"/>
      <c r="B84" s="9"/>
      <c r="C84" s="9"/>
      <c r="D84" s="9"/>
      <c r="E84" s="9"/>
      <c r="F84" s="9"/>
      <c r="G84" s="9"/>
      <c r="H84" s="9"/>
      <c r="I84" s="9"/>
      <c r="J84" s="9"/>
      <c r="K84" s="9"/>
      <c r="L84" s="9"/>
      <c r="M84" s="9"/>
      <c r="N84" s="9"/>
      <c r="O84" s="9"/>
      <c r="P84" s="9"/>
      <c r="Q84" s="9"/>
      <c r="R84" s="9"/>
      <c r="S84" s="9"/>
      <c r="T84" s="9"/>
      <c r="U84" s="9"/>
      <c r="V84" s="9"/>
      <c r="W84" s="9"/>
      <c r="X84" s="9"/>
      <c r="Y84" s="15">
        <v>77</v>
      </c>
      <c r="AA84" s="124" t="e">
        <f>VLOOKUP(FollowUp!$Y84,database!$Y:$AL,database!AA$5,0)</f>
        <v>#N/A</v>
      </c>
      <c r="AB84" s="118" t="e" cm="1">
        <f t="array" aca="1" ref="AB84" ca="1">HYPERLINK("#"&amp;CELL("address",INDEX(INDIRECT("database!Y:Y",1),MATCH(Y84,INDIRECT("database!Y:Y",1),0))))</f>
        <v>#N/A</v>
      </c>
      <c r="AC84" s="120" t="e">
        <f>VLOOKUP(FollowUp!$Y84,database!$Y:$AL,database!AC$5,0)</f>
        <v>#N/A</v>
      </c>
      <c r="AD84" s="121" t="e">
        <f>VLOOKUP(FollowUp!$Y84,database!$Y:$AL,database!AD$5,0)</f>
        <v>#N/A</v>
      </c>
      <c r="AE84" s="120" t="e">
        <f>VLOOKUP(FollowUp!$Y84,database!$Y:$AL,database!AE$5,0)</f>
        <v>#N/A</v>
      </c>
      <c r="AF84" s="121" t="e">
        <f>VLOOKUP(FollowUp!$Y84,database!$Y:$AL,database!AF$5,0)</f>
        <v>#N/A</v>
      </c>
      <c r="AG84" s="136" t="e">
        <f>VLOOKUP(FollowUp!$Y84,database!$Y:$AL,database!AG$5,0)</f>
        <v>#N/A</v>
      </c>
      <c r="AH84" s="126" t="str">
        <f>IF(ISERROR(VLOOKUP(FollowUp!$Y84,database!$Y:$AL,database!AH$5,0)),"",VLOOKUP(FollowUp!$Y84,database!$Y:$AL,database!AH$5,0))</f>
        <v/>
      </c>
      <c r="AI84" s="64"/>
      <c r="AJ84" s="63"/>
      <c r="AK84" s="128"/>
      <c r="AL84" s="63"/>
      <c r="AM84" s="115" t="e">
        <f>VLOOKUP(FollowUp!$Y84,database!$Y:$AL,database!AL$5,0)</f>
        <v>#N/A</v>
      </c>
    </row>
    <row r="85" spans="1:39" x14ac:dyDescent="0.25">
      <c r="A85" s="9"/>
      <c r="B85" s="9"/>
      <c r="C85" s="9"/>
      <c r="D85" s="9"/>
      <c r="E85" s="9"/>
      <c r="F85" s="9"/>
      <c r="G85" s="9"/>
      <c r="H85" s="9"/>
      <c r="I85" s="9"/>
      <c r="J85" s="9"/>
      <c r="K85" s="9"/>
      <c r="L85" s="9"/>
      <c r="M85" s="9"/>
      <c r="N85" s="9"/>
      <c r="O85" s="9"/>
      <c r="P85" s="9"/>
      <c r="Q85" s="9"/>
      <c r="R85" s="9"/>
      <c r="S85" s="9"/>
      <c r="T85" s="9"/>
      <c r="U85" s="9"/>
      <c r="V85" s="9"/>
      <c r="W85" s="9"/>
      <c r="X85" s="9"/>
      <c r="Y85" s="15">
        <v>78</v>
      </c>
      <c r="AA85" s="125" t="e">
        <f>VLOOKUP(FollowUp!$Y85,database!$Y:$AL,database!AA$5,0)</f>
        <v>#N/A</v>
      </c>
      <c r="AB85" s="119" t="e" cm="1">
        <f t="array" aca="1" ref="AB85" ca="1">HYPERLINK("#"&amp;CELL("address",INDEX(INDIRECT("database!Y:Y",1),MATCH(Y85,INDIRECT("database!Y:Y",1),0))))</f>
        <v>#N/A</v>
      </c>
      <c r="AC85" s="122" t="e">
        <f>VLOOKUP(FollowUp!$Y85,database!$Y:$AL,database!AC$5,0)</f>
        <v>#N/A</v>
      </c>
      <c r="AD85" s="123" t="e">
        <f>VLOOKUP(FollowUp!$Y85,database!$Y:$AL,database!AD$5,0)</f>
        <v>#N/A</v>
      </c>
      <c r="AE85" s="122" t="e">
        <f>VLOOKUP(FollowUp!$Y85,database!$Y:$AL,database!AE$5,0)</f>
        <v>#N/A</v>
      </c>
      <c r="AF85" s="123" t="e">
        <f>VLOOKUP(FollowUp!$Y85,database!$Y:$AL,database!AF$5,0)</f>
        <v>#N/A</v>
      </c>
      <c r="AG85" s="137" t="e">
        <f>VLOOKUP(FollowUp!$Y85,database!$Y:$AL,database!AG$5,0)</f>
        <v>#N/A</v>
      </c>
      <c r="AH85" s="127" t="str">
        <f>IF(ISERROR(VLOOKUP(FollowUp!$Y85,database!$Y:$AL,database!AH$5,0)),"",VLOOKUP(FollowUp!$Y85,database!$Y:$AL,database!AH$5,0))</f>
        <v/>
      </c>
      <c r="AI85" s="64"/>
      <c r="AJ85" s="63"/>
      <c r="AK85" s="128"/>
      <c r="AL85" s="63"/>
      <c r="AM85" s="116" t="e">
        <f>VLOOKUP(FollowUp!$Y85,database!$Y:$AL,database!AL$5,0)</f>
        <v>#N/A</v>
      </c>
    </row>
    <row r="86" spans="1:39" x14ac:dyDescent="0.25">
      <c r="A86" s="9"/>
      <c r="B86" s="9"/>
      <c r="C86" s="9"/>
      <c r="D86" s="9"/>
      <c r="E86" s="9"/>
      <c r="F86" s="9"/>
      <c r="G86" s="9"/>
      <c r="H86" s="9"/>
      <c r="I86" s="9"/>
      <c r="J86" s="9"/>
      <c r="K86" s="9"/>
      <c r="L86" s="9"/>
      <c r="M86" s="9"/>
      <c r="N86" s="9"/>
      <c r="O86" s="9"/>
      <c r="P86" s="9"/>
      <c r="Q86" s="9"/>
      <c r="R86" s="9"/>
      <c r="S86" s="9"/>
      <c r="T86" s="9"/>
      <c r="U86" s="9"/>
      <c r="V86" s="9"/>
      <c r="W86" s="9"/>
      <c r="X86" s="9"/>
      <c r="Y86" s="15">
        <v>79</v>
      </c>
      <c r="AA86" s="124" t="e">
        <f>VLOOKUP(FollowUp!$Y86,database!$Y:$AL,database!AA$5,0)</f>
        <v>#N/A</v>
      </c>
      <c r="AB86" s="118" t="e" cm="1">
        <f t="array" aca="1" ref="AB86" ca="1">HYPERLINK("#"&amp;CELL("address",INDEX(INDIRECT("database!Y:Y",1),MATCH(Y86,INDIRECT("database!Y:Y",1),0))))</f>
        <v>#N/A</v>
      </c>
      <c r="AC86" s="120" t="e">
        <f>VLOOKUP(FollowUp!$Y86,database!$Y:$AL,database!AC$5,0)</f>
        <v>#N/A</v>
      </c>
      <c r="AD86" s="121" t="e">
        <f>VLOOKUP(FollowUp!$Y86,database!$Y:$AL,database!AD$5,0)</f>
        <v>#N/A</v>
      </c>
      <c r="AE86" s="120" t="e">
        <f>VLOOKUP(FollowUp!$Y86,database!$Y:$AL,database!AE$5,0)</f>
        <v>#N/A</v>
      </c>
      <c r="AF86" s="121" t="e">
        <f>VLOOKUP(FollowUp!$Y86,database!$Y:$AL,database!AF$5,0)</f>
        <v>#N/A</v>
      </c>
      <c r="AG86" s="136" t="e">
        <f>VLOOKUP(FollowUp!$Y86,database!$Y:$AL,database!AG$5,0)</f>
        <v>#N/A</v>
      </c>
      <c r="AH86" s="126" t="str">
        <f>IF(ISERROR(VLOOKUP(FollowUp!$Y86,database!$Y:$AL,database!AH$5,0)),"",VLOOKUP(FollowUp!$Y86,database!$Y:$AL,database!AH$5,0))</f>
        <v/>
      </c>
      <c r="AI86" s="64"/>
      <c r="AJ86" s="63"/>
      <c r="AK86" s="128"/>
      <c r="AL86" s="63"/>
      <c r="AM86" s="115" t="e">
        <f>VLOOKUP(FollowUp!$Y86,database!$Y:$AL,database!AL$5,0)</f>
        <v>#N/A</v>
      </c>
    </row>
    <row r="87" spans="1:39" x14ac:dyDescent="0.25">
      <c r="A87" s="9"/>
      <c r="B87" s="9"/>
      <c r="C87" s="9"/>
      <c r="D87" s="9"/>
      <c r="E87" s="9"/>
      <c r="F87" s="9"/>
      <c r="G87" s="9"/>
      <c r="H87" s="9"/>
      <c r="I87" s="9"/>
      <c r="J87" s="9"/>
      <c r="K87" s="9"/>
      <c r="L87" s="9"/>
      <c r="M87" s="9"/>
      <c r="N87" s="9"/>
      <c r="O87" s="9"/>
      <c r="P87" s="9"/>
      <c r="Q87" s="9"/>
      <c r="R87" s="9"/>
      <c r="S87" s="9"/>
      <c r="T87" s="9"/>
      <c r="U87" s="9"/>
      <c r="V87" s="9"/>
      <c r="W87" s="9"/>
      <c r="X87" s="9"/>
      <c r="Y87" s="15">
        <v>80</v>
      </c>
      <c r="AA87" s="125" t="e">
        <f>VLOOKUP(FollowUp!$Y87,database!$Y:$AL,database!AA$5,0)</f>
        <v>#N/A</v>
      </c>
      <c r="AB87" s="119" t="e" cm="1">
        <f t="array" aca="1" ref="AB87" ca="1">HYPERLINK("#"&amp;CELL("address",INDEX(INDIRECT("database!Y:Y",1),MATCH(Y87,INDIRECT("database!Y:Y",1),0))))</f>
        <v>#N/A</v>
      </c>
      <c r="AC87" s="122" t="e">
        <f>VLOOKUP(FollowUp!$Y87,database!$Y:$AL,database!AC$5,0)</f>
        <v>#N/A</v>
      </c>
      <c r="AD87" s="123" t="e">
        <f>VLOOKUP(FollowUp!$Y87,database!$Y:$AL,database!AD$5,0)</f>
        <v>#N/A</v>
      </c>
      <c r="AE87" s="122" t="e">
        <f>VLOOKUP(FollowUp!$Y87,database!$Y:$AL,database!AE$5,0)</f>
        <v>#N/A</v>
      </c>
      <c r="AF87" s="123" t="e">
        <f>VLOOKUP(FollowUp!$Y87,database!$Y:$AL,database!AF$5,0)</f>
        <v>#N/A</v>
      </c>
      <c r="AG87" s="137" t="e">
        <f>VLOOKUP(FollowUp!$Y87,database!$Y:$AL,database!AG$5,0)</f>
        <v>#N/A</v>
      </c>
      <c r="AH87" s="127" t="str">
        <f>IF(ISERROR(VLOOKUP(FollowUp!$Y87,database!$Y:$AL,database!AH$5,0)),"",VLOOKUP(FollowUp!$Y87,database!$Y:$AL,database!AH$5,0))</f>
        <v/>
      </c>
      <c r="AI87" s="64"/>
      <c r="AJ87" s="63"/>
      <c r="AK87" s="128"/>
      <c r="AL87" s="63"/>
      <c r="AM87" s="116" t="e">
        <f>VLOOKUP(FollowUp!$Y87,database!$Y:$AL,database!AL$5,0)</f>
        <v>#N/A</v>
      </c>
    </row>
    <row r="88" spans="1:39" x14ac:dyDescent="0.25">
      <c r="A88" s="9"/>
      <c r="B88" s="9"/>
      <c r="C88" s="9"/>
      <c r="D88" s="9"/>
      <c r="E88" s="9"/>
      <c r="F88" s="9"/>
      <c r="G88" s="9"/>
      <c r="H88" s="9"/>
      <c r="I88" s="9"/>
      <c r="J88" s="9"/>
      <c r="K88" s="9"/>
      <c r="L88" s="9"/>
      <c r="M88" s="9"/>
      <c r="N88" s="9"/>
      <c r="O88" s="9"/>
      <c r="P88" s="9"/>
      <c r="Q88" s="9"/>
      <c r="R88" s="9"/>
      <c r="S88" s="9"/>
      <c r="T88" s="9"/>
      <c r="U88" s="9"/>
      <c r="V88" s="9"/>
      <c r="W88" s="9"/>
      <c r="X88" s="9"/>
      <c r="Y88" s="15">
        <v>81</v>
      </c>
      <c r="AA88" s="124" t="e">
        <f>VLOOKUP(FollowUp!$Y88,database!$Y:$AL,database!AA$5,0)</f>
        <v>#N/A</v>
      </c>
      <c r="AB88" s="118" t="e" cm="1">
        <f t="array" aca="1" ref="AB88" ca="1">HYPERLINK("#"&amp;CELL("address",INDEX(INDIRECT("database!Y:Y",1),MATCH(Y88,INDIRECT("database!Y:Y",1),0))))</f>
        <v>#N/A</v>
      </c>
      <c r="AC88" s="120" t="e">
        <f>VLOOKUP(FollowUp!$Y88,database!$Y:$AL,database!AC$5,0)</f>
        <v>#N/A</v>
      </c>
      <c r="AD88" s="121" t="e">
        <f>VLOOKUP(FollowUp!$Y88,database!$Y:$AL,database!AD$5,0)</f>
        <v>#N/A</v>
      </c>
      <c r="AE88" s="120" t="e">
        <f>VLOOKUP(FollowUp!$Y88,database!$Y:$AL,database!AE$5,0)</f>
        <v>#N/A</v>
      </c>
      <c r="AF88" s="121" t="e">
        <f>VLOOKUP(FollowUp!$Y88,database!$Y:$AL,database!AF$5,0)</f>
        <v>#N/A</v>
      </c>
      <c r="AG88" s="136" t="e">
        <f>VLOOKUP(FollowUp!$Y88,database!$Y:$AL,database!AG$5,0)</f>
        <v>#N/A</v>
      </c>
      <c r="AH88" s="126" t="str">
        <f>IF(ISERROR(VLOOKUP(FollowUp!$Y88,database!$Y:$AL,database!AH$5,0)),"",VLOOKUP(FollowUp!$Y88,database!$Y:$AL,database!AH$5,0))</f>
        <v/>
      </c>
      <c r="AI88" s="64"/>
      <c r="AJ88" s="63"/>
      <c r="AK88" s="128"/>
      <c r="AL88" s="63"/>
      <c r="AM88" s="115" t="e">
        <f>VLOOKUP(FollowUp!$Y88,database!$Y:$AL,database!AL$5,0)</f>
        <v>#N/A</v>
      </c>
    </row>
    <row r="89" spans="1:39" x14ac:dyDescent="0.25">
      <c r="A89" s="9"/>
      <c r="B89" s="9"/>
      <c r="C89" s="9"/>
      <c r="D89" s="9"/>
      <c r="E89" s="9"/>
      <c r="F89" s="9"/>
      <c r="G89" s="9"/>
      <c r="H89" s="9"/>
      <c r="I89" s="9"/>
      <c r="J89" s="9"/>
      <c r="K89" s="9"/>
      <c r="L89" s="9"/>
      <c r="M89" s="9"/>
      <c r="N89" s="9"/>
      <c r="O89" s="9"/>
      <c r="P89" s="9"/>
      <c r="Q89" s="9"/>
      <c r="R89" s="9"/>
      <c r="S89" s="9"/>
      <c r="T89" s="9"/>
      <c r="U89" s="9"/>
      <c r="V89" s="9"/>
      <c r="W89" s="9"/>
      <c r="X89" s="9"/>
      <c r="Y89" s="15">
        <v>82</v>
      </c>
      <c r="AA89" s="125" t="e">
        <f>VLOOKUP(FollowUp!$Y89,database!$Y:$AL,database!AA$5,0)</f>
        <v>#N/A</v>
      </c>
      <c r="AB89" s="119" t="e" cm="1">
        <f t="array" aca="1" ref="AB89" ca="1">HYPERLINK("#"&amp;CELL("address",INDEX(INDIRECT("database!Y:Y",1),MATCH(Y89,INDIRECT("database!Y:Y",1),0))))</f>
        <v>#N/A</v>
      </c>
      <c r="AC89" s="122" t="e">
        <f>VLOOKUP(FollowUp!$Y89,database!$Y:$AL,database!AC$5,0)</f>
        <v>#N/A</v>
      </c>
      <c r="AD89" s="123" t="e">
        <f>VLOOKUP(FollowUp!$Y89,database!$Y:$AL,database!AD$5,0)</f>
        <v>#N/A</v>
      </c>
      <c r="AE89" s="122" t="e">
        <f>VLOOKUP(FollowUp!$Y89,database!$Y:$AL,database!AE$5,0)</f>
        <v>#N/A</v>
      </c>
      <c r="AF89" s="123" t="e">
        <f>VLOOKUP(FollowUp!$Y89,database!$Y:$AL,database!AF$5,0)</f>
        <v>#N/A</v>
      </c>
      <c r="AG89" s="137" t="e">
        <f>VLOOKUP(FollowUp!$Y89,database!$Y:$AL,database!AG$5,0)</f>
        <v>#N/A</v>
      </c>
      <c r="AH89" s="127" t="str">
        <f>IF(ISERROR(VLOOKUP(FollowUp!$Y89,database!$Y:$AL,database!AH$5,0)),"",VLOOKUP(FollowUp!$Y89,database!$Y:$AL,database!AH$5,0))</f>
        <v/>
      </c>
      <c r="AI89" s="64"/>
      <c r="AJ89" s="63"/>
      <c r="AK89" s="128"/>
      <c r="AL89" s="63"/>
      <c r="AM89" s="116" t="e">
        <f>VLOOKUP(FollowUp!$Y89,database!$Y:$AL,database!AL$5,0)</f>
        <v>#N/A</v>
      </c>
    </row>
    <row r="90" spans="1:39" x14ac:dyDescent="0.25">
      <c r="A90" s="9"/>
      <c r="B90" s="9"/>
      <c r="C90" s="9"/>
      <c r="D90" s="9"/>
      <c r="E90" s="9"/>
      <c r="F90" s="9"/>
      <c r="G90" s="9"/>
      <c r="H90" s="9"/>
      <c r="I90" s="9"/>
      <c r="J90" s="9"/>
      <c r="K90" s="9"/>
      <c r="L90" s="9"/>
      <c r="M90" s="9"/>
      <c r="N90" s="9"/>
      <c r="O90" s="9"/>
      <c r="P90" s="9"/>
      <c r="Q90" s="9"/>
      <c r="R90" s="9"/>
      <c r="S90" s="9"/>
      <c r="T90" s="9"/>
      <c r="U90" s="9"/>
      <c r="V90" s="9"/>
      <c r="W90" s="9"/>
      <c r="X90" s="9"/>
      <c r="Y90" s="15">
        <v>83</v>
      </c>
      <c r="AA90" s="124" t="e">
        <f>VLOOKUP(FollowUp!$Y90,database!$Y:$AL,database!AA$5,0)</f>
        <v>#N/A</v>
      </c>
      <c r="AB90" s="118" t="e" cm="1">
        <f t="array" aca="1" ref="AB90" ca="1">HYPERLINK("#"&amp;CELL("address",INDEX(INDIRECT("database!Y:Y",1),MATCH(Y90,INDIRECT("database!Y:Y",1),0))))</f>
        <v>#N/A</v>
      </c>
      <c r="AC90" s="120" t="e">
        <f>VLOOKUP(FollowUp!$Y90,database!$Y:$AL,database!AC$5,0)</f>
        <v>#N/A</v>
      </c>
      <c r="AD90" s="121" t="e">
        <f>VLOOKUP(FollowUp!$Y90,database!$Y:$AL,database!AD$5,0)</f>
        <v>#N/A</v>
      </c>
      <c r="AE90" s="120" t="e">
        <f>VLOOKUP(FollowUp!$Y90,database!$Y:$AL,database!AE$5,0)</f>
        <v>#N/A</v>
      </c>
      <c r="AF90" s="121" t="e">
        <f>VLOOKUP(FollowUp!$Y90,database!$Y:$AL,database!AF$5,0)</f>
        <v>#N/A</v>
      </c>
      <c r="AG90" s="136" t="e">
        <f>VLOOKUP(FollowUp!$Y90,database!$Y:$AL,database!AG$5,0)</f>
        <v>#N/A</v>
      </c>
      <c r="AH90" s="126" t="str">
        <f>IF(ISERROR(VLOOKUP(FollowUp!$Y90,database!$Y:$AL,database!AH$5,0)),"",VLOOKUP(FollowUp!$Y90,database!$Y:$AL,database!AH$5,0))</f>
        <v/>
      </c>
      <c r="AI90" s="64"/>
      <c r="AJ90" s="63"/>
      <c r="AK90" s="128"/>
      <c r="AL90" s="63"/>
      <c r="AM90" s="115" t="e">
        <f>VLOOKUP(FollowUp!$Y90,database!$Y:$AL,database!AL$5,0)</f>
        <v>#N/A</v>
      </c>
    </row>
    <row r="91" spans="1:39" x14ac:dyDescent="0.25">
      <c r="A91" s="9"/>
      <c r="B91" s="9"/>
      <c r="C91" s="9"/>
      <c r="D91" s="9"/>
      <c r="E91" s="9"/>
      <c r="F91" s="9"/>
      <c r="G91" s="9"/>
      <c r="H91" s="9"/>
      <c r="I91" s="9"/>
      <c r="J91" s="9"/>
      <c r="K91" s="9"/>
      <c r="L91" s="9"/>
      <c r="M91" s="9"/>
      <c r="N91" s="9"/>
      <c r="O91" s="9"/>
      <c r="P91" s="9"/>
      <c r="Q91" s="9"/>
      <c r="R91" s="9"/>
      <c r="S91" s="9"/>
      <c r="T91" s="9"/>
      <c r="U91" s="9"/>
      <c r="V91" s="9"/>
      <c r="W91" s="9"/>
      <c r="X91" s="9"/>
      <c r="Y91" s="15">
        <v>84</v>
      </c>
      <c r="AA91" s="125" t="e">
        <f>VLOOKUP(FollowUp!$Y91,database!$Y:$AL,database!AA$5,0)</f>
        <v>#N/A</v>
      </c>
      <c r="AB91" s="119" t="e" cm="1">
        <f t="array" aca="1" ref="AB91" ca="1">HYPERLINK("#"&amp;CELL("address",INDEX(INDIRECT("database!Y:Y",1),MATCH(Y91,INDIRECT("database!Y:Y",1),0))))</f>
        <v>#N/A</v>
      </c>
      <c r="AC91" s="122" t="e">
        <f>VLOOKUP(FollowUp!$Y91,database!$Y:$AL,database!AC$5,0)</f>
        <v>#N/A</v>
      </c>
      <c r="AD91" s="123" t="e">
        <f>VLOOKUP(FollowUp!$Y91,database!$Y:$AL,database!AD$5,0)</f>
        <v>#N/A</v>
      </c>
      <c r="AE91" s="122" t="e">
        <f>VLOOKUP(FollowUp!$Y91,database!$Y:$AL,database!AE$5,0)</f>
        <v>#N/A</v>
      </c>
      <c r="AF91" s="123" t="e">
        <f>VLOOKUP(FollowUp!$Y91,database!$Y:$AL,database!AF$5,0)</f>
        <v>#N/A</v>
      </c>
      <c r="AG91" s="137" t="e">
        <f>VLOOKUP(FollowUp!$Y91,database!$Y:$AL,database!AG$5,0)</f>
        <v>#N/A</v>
      </c>
      <c r="AH91" s="127" t="str">
        <f>IF(ISERROR(VLOOKUP(FollowUp!$Y91,database!$Y:$AL,database!AH$5,0)),"",VLOOKUP(FollowUp!$Y91,database!$Y:$AL,database!AH$5,0))</f>
        <v/>
      </c>
      <c r="AI91" s="64"/>
      <c r="AJ91" s="63"/>
      <c r="AK91" s="128"/>
      <c r="AL91" s="63"/>
      <c r="AM91" s="116" t="e">
        <f>VLOOKUP(FollowUp!$Y91,database!$Y:$AL,database!AL$5,0)</f>
        <v>#N/A</v>
      </c>
    </row>
    <row r="92" spans="1:39" x14ac:dyDescent="0.25">
      <c r="A92" s="9"/>
      <c r="B92" s="9"/>
      <c r="C92" s="9"/>
      <c r="D92" s="9"/>
      <c r="E92" s="9"/>
      <c r="F92" s="9"/>
      <c r="G92" s="9"/>
      <c r="H92" s="9"/>
      <c r="I92" s="9"/>
      <c r="J92" s="9"/>
      <c r="K92" s="9"/>
      <c r="L92" s="9"/>
      <c r="M92" s="9"/>
      <c r="N92" s="9"/>
      <c r="O92" s="9"/>
      <c r="P92" s="9"/>
      <c r="Q92" s="9"/>
      <c r="R92" s="9"/>
      <c r="S92" s="9"/>
      <c r="T92" s="9"/>
      <c r="U92" s="9"/>
      <c r="V92" s="9"/>
      <c r="W92" s="9"/>
      <c r="X92" s="9"/>
      <c r="Y92" s="15">
        <v>85</v>
      </c>
      <c r="AA92" s="124" t="e">
        <f>VLOOKUP(FollowUp!$Y92,database!$Y:$AL,database!AA$5,0)</f>
        <v>#N/A</v>
      </c>
      <c r="AB92" s="118" t="e" cm="1">
        <f t="array" aca="1" ref="AB92" ca="1">HYPERLINK("#"&amp;CELL("address",INDEX(INDIRECT("database!Y:Y",1),MATCH(Y92,INDIRECT("database!Y:Y",1),0))))</f>
        <v>#N/A</v>
      </c>
      <c r="AC92" s="120" t="e">
        <f>VLOOKUP(FollowUp!$Y92,database!$Y:$AL,database!AC$5,0)</f>
        <v>#N/A</v>
      </c>
      <c r="AD92" s="121" t="e">
        <f>VLOOKUP(FollowUp!$Y92,database!$Y:$AL,database!AD$5,0)</f>
        <v>#N/A</v>
      </c>
      <c r="AE92" s="120" t="e">
        <f>VLOOKUP(FollowUp!$Y92,database!$Y:$AL,database!AE$5,0)</f>
        <v>#N/A</v>
      </c>
      <c r="AF92" s="121" t="e">
        <f>VLOOKUP(FollowUp!$Y92,database!$Y:$AL,database!AF$5,0)</f>
        <v>#N/A</v>
      </c>
      <c r="AG92" s="136" t="e">
        <f>VLOOKUP(FollowUp!$Y92,database!$Y:$AL,database!AG$5,0)</f>
        <v>#N/A</v>
      </c>
      <c r="AH92" s="126" t="str">
        <f>IF(ISERROR(VLOOKUP(FollowUp!$Y92,database!$Y:$AL,database!AH$5,0)),"",VLOOKUP(FollowUp!$Y92,database!$Y:$AL,database!AH$5,0))</f>
        <v/>
      </c>
      <c r="AI92" s="64"/>
      <c r="AJ92" s="63"/>
      <c r="AK92" s="128"/>
      <c r="AL92" s="63"/>
      <c r="AM92" s="115" t="e">
        <f>VLOOKUP(FollowUp!$Y92,database!$Y:$AL,database!AL$5,0)</f>
        <v>#N/A</v>
      </c>
    </row>
    <row r="93" spans="1:39" x14ac:dyDescent="0.25">
      <c r="A93" s="9"/>
      <c r="B93" s="9"/>
      <c r="C93" s="9"/>
      <c r="D93" s="9"/>
      <c r="E93" s="9"/>
      <c r="F93" s="9"/>
      <c r="G93" s="9"/>
      <c r="H93" s="9"/>
      <c r="I93" s="9"/>
      <c r="J93" s="9"/>
      <c r="K93" s="9"/>
      <c r="L93" s="9"/>
      <c r="M93" s="9"/>
      <c r="N93" s="9"/>
      <c r="O93" s="9"/>
      <c r="P93" s="9"/>
      <c r="Q93" s="9"/>
      <c r="R93" s="9"/>
      <c r="S93" s="9"/>
      <c r="T93" s="9"/>
      <c r="U93" s="9"/>
      <c r="V93" s="9"/>
      <c r="W93" s="9"/>
      <c r="X93" s="9"/>
      <c r="Y93" s="15">
        <v>86</v>
      </c>
      <c r="AA93" s="125" t="e">
        <f>VLOOKUP(FollowUp!$Y93,database!$Y:$AL,database!AA$5,0)</f>
        <v>#N/A</v>
      </c>
      <c r="AB93" s="119" t="e" cm="1">
        <f t="array" aca="1" ref="AB93" ca="1">HYPERLINK("#"&amp;CELL("address",INDEX(INDIRECT("database!Y:Y",1),MATCH(Y93,INDIRECT("database!Y:Y",1),0))))</f>
        <v>#N/A</v>
      </c>
      <c r="AC93" s="122" t="e">
        <f>VLOOKUP(FollowUp!$Y93,database!$Y:$AL,database!AC$5,0)</f>
        <v>#N/A</v>
      </c>
      <c r="AD93" s="123" t="e">
        <f>VLOOKUP(FollowUp!$Y93,database!$Y:$AL,database!AD$5,0)</f>
        <v>#N/A</v>
      </c>
      <c r="AE93" s="122" t="e">
        <f>VLOOKUP(FollowUp!$Y93,database!$Y:$AL,database!AE$5,0)</f>
        <v>#N/A</v>
      </c>
      <c r="AF93" s="123" t="e">
        <f>VLOOKUP(FollowUp!$Y93,database!$Y:$AL,database!AF$5,0)</f>
        <v>#N/A</v>
      </c>
      <c r="AG93" s="137" t="e">
        <f>VLOOKUP(FollowUp!$Y93,database!$Y:$AL,database!AG$5,0)</f>
        <v>#N/A</v>
      </c>
      <c r="AH93" s="127" t="str">
        <f>IF(ISERROR(VLOOKUP(FollowUp!$Y93,database!$Y:$AL,database!AH$5,0)),"",VLOOKUP(FollowUp!$Y93,database!$Y:$AL,database!AH$5,0))</f>
        <v/>
      </c>
      <c r="AI93" s="64"/>
      <c r="AJ93" s="63"/>
      <c r="AK93" s="128"/>
      <c r="AL93" s="63"/>
      <c r="AM93" s="116" t="e">
        <f>VLOOKUP(FollowUp!$Y93,database!$Y:$AL,database!AL$5,0)</f>
        <v>#N/A</v>
      </c>
    </row>
    <row r="94" spans="1:39" x14ac:dyDescent="0.25">
      <c r="A94" s="9"/>
      <c r="B94" s="9"/>
      <c r="C94" s="9"/>
      <c r="D94" s="9"/>
      <c r="E94" s="9"/>
      <c r="F94" s="9"/>
      <c r="G94" s="9"/>
      <c r="H94" s="9"/>
      <c r="I94" s="9"/>
      <c r="J94" s="9"/>
      <c r="K94" s="9"/>
      <c r="L94" s="9"/>
      <c r="M94" s="9"/>
      <c r="N94" s="9"/>
      <c r="O94" s="9"/>
      <c r="P94" s="9"/>
      <c r="Q94" s="9"/>
      <c r="R94" s="9"/>
      <c r="S94" s="9"/>
      <c r="T94" s="9"/>
      <c r="U94" s="9"/>
      <c r="V94" s="9"/>
      <c r="W94" s="9"/>
      <c r="X94" s="9"/>
      <c r="Y94" s="15">
        <v>87</v>
      </c>
      <c r="AA94" s="124" t="e">
        <f>VLOOKUP(FollowUp!$Y94,database!$Y:$AL,database!AA$5,0)</f>
        <v>#N/A</v>
      </c>
      <c r="AB94" s="118" t="e" cm="1">
        <f t="array" aca="1" ref="AB94" ca="1">HYPERLINK("#"&amp;CELL("address",INDEX(INDIRECT("database!Y:Y",1),MATCH(Y94,INDIRECT("database!Y:Y",1),0))))</f>
        <v>#N/A</v>
      </c>
      <c r="AC94" s="120" t="e">
        <f>VLOOKUP(FollowUp!$Y94,database!$Y:$AL,database!AC$5,0)</f>
        <v>#N/A</v>
      </c>
      <c r="AD94" s="121" t="e">
        <f>VLOOKUP(FollowUp!$Y94,database!$Y:$AL,database!AD$5,0)</f>
        <v>#N/A</v>
      </c>
      <c r="AE94" s="120" t="e">
        <f>VLOOKUP(FollowUp!$Y94,database!$Y:$AL,database!AE$5,0)</f>
        <v>#N/A</v>
      </c>
      <c r="AF94" s="121" t="e">
        <f>VLOOKUP(FollowUp!$Y94,database!$Y:$AL,database!AF$5,0)</f>
        <v>#N/A</v>
      </c>
      <c r="AG94" s="136" t="e">
        <f>VLOOKUP(FollowUp!$Y94,database!$Y:$AL,database!AG$5,0)</f>
        <v>#N/A</v>
      </c>
      <c r="AH94" s="126" t="str">
        <f>IF(ISERROR(VLOOKUP(FollowUp!$Y94,database!$Y:$AL,database!AH$5,0)),"",VLOOKUP(FollowUp!$Y94,database!$Y:$AL,database!AH$5,0))</f>
        <v/>
      </c>
      <c r="AI94" s="64"/>
      <c r="AJ94" s="63"/>
      <c r="AK94" s="128"/>
      <c r="AL94" s="63"/>
      <c r="AM94" s="115" t="e">
        <f>VLOOKUP(FollowUp!$Y94,database!$Y:$AL,database!AL$5,0)</f>
        <v>#N/A</v>
      </c>
    </row>
    <row r="95" spans="1:39" x14ac:dyDescent="0.25">
      <c r="A95" s="9"/>
      <c r="B95" s="9"/>
      <c r="C95" s="9"/>
      <c r="D95" s="9"/>
      <c r="E95" s="9"/>
      <c r="F95" s="9"/>
      <c r="G95" s="9"/>
      <c r="H95" s="9"/>
      <c r="I95" s="9"/>
      <c r="J95" s="9"/>
      <c r="K95" s="9"/>
      <c r="L95" s="9"/>
      <c r="M95" s="9"/>
      <c r="N95" s="9"/>
      <c r="O95" s="9"/>
      <c r="P95" s="9"/>
      <c r="Q95" s="9"/>
      <c r="R95" s="9"/>
      <c r="S95" s="9"/>
      <c r="T95" s="9"/>
      <c r="U95" s="9"/>
      <c r="V95" s="9"/>
      <c r="W95" s="9"/>
      <c r="X95" s="9"/>
      <c r="Y95" s="15">
        <v>88</v>
      </c>
      <c r="AA95" s="125" t="e">
        <f>VLOOKUP(FollowUp!$Y95,database!$Y:$AL,database!AA$5,0)</f>
        <v>#N/A</v>
      </c>
      <c r="AB95" s="119" t="e" cm="1">
        <f t="array" aca="1" ref="AB95" ca="1">HYPERLINK("#"&amp;CELL("address",INDEX(INDIRECT("database!Y:Y",1),MATCH(Y95,INDIRECT("database!Y:Y",1),0))))</f>
        <v>#N/A</v>
      </c>
      <c r="AC95" s="122" t="e">
        <f>VLOOKUP(FollowUp!$Y95,database!$Y:$AL,database!AC$5,0)</f>
        <v>#N/A</v>
      </c>
      <c r="AD95" s="123" t="e">
        <f>VLOOKUP(FollowUp!$Y95,database!$Y:$AL,database!AD$5,0)</f>
        <v>#N/A</v>
      </c>
      <c r="AE95" s="122" t="e">
        <f>VLOOKUP(FollowUp!$Y95,database!$Y:$AL,database!AE$5,0)</f>
        <v>#N/A</v>
      </c>
      <c r="AF95" s="123" t="e">
        <f>VLOOKUP(FollowUp!$Y95,database!$Y:$AL,database!AF$5,0)</f>
        <v>#N/A</v>
      </c>
      <c r="AG95" s="137" t="e">
        <f>VLOOKUP(FollowUp!$Y95,database!$Y:$AL,database!AG$5,0)</f>
        <v>#N/A</v>
      </c>
      <c r="AH95" s="127" t="str">
        <f>IF(ISERROR(VLOOKUP(FollowUp!$Y95,database!$Y:$AL,database!AH$5,0)),"",VLOOKUP(FollowUp!$Y95,database!$Y:$AL,database!AH$5,0))</f>
        <v/>
      </c>
      <c r="AI95" s="64"/>
      <c r="AJ95" s="63"/>
      <c r="AK95" s="128"/>
      <c r="AL95" s="63"/>
      <c r="AM95" s="116" t="e">
        <f>VLOOKUP(FollowUp!$Y95,database!$Y:$AL,database!AL$5,0)</f>
        <v>#N/A</v>
      </c>
    </row>
    <row r="96" spans="1:39" x14ac:dyDescent="0.25">
      <c r="A96" s="9"/>
      <c r="B96" s="9"/>
      <c r="C96" s="9"/>
      <c r="D96" s="9"/>
      <c r="E96" s="9"/>
      <c r="F96" s="9"/>
      <c r="G96" s="9"/>
      <c r="H96" s="9"/>
      <c r="I96" s="9"/>
      <c r="J96" s="9"/>
      <c r="K96" s="9"/>
      <c r="L96" s="9"/>
      <c r="M96" s="9"/>
      <c r="N96" s="9"/>
      <c r="O96" s="9"/>
      <c r="P96" s="9"/>
      <c r="Q96" s="9"/>
      <c r="R96" s="9"/>
      <c r="S96" s="9"/>
      <c r="T96" s="9"/>
      <c r="U96" s="9"/>
      <c r="V96" s="9"/>
      <c r="W96" s="9"/>
      <c r="X96" s="9"/>
      <c r="Y96" s="15">
        <v>89</v>
      </c>
      <c r="AA96" s="124" t="e">
        <f>VLOOKUP(FollowUp!$Y96,database!$Y:$AL,database!AA$5,0)</f>
        <v>#N/A</v>
      </c>
      <c r="AB96" s="118" t="e" cm="1">
        <f t="array" aca="1" ref="AB96" ca="1">HYPERLINK("#"&amp;CELL("address",INDEX(INDIRECT("database!Y:Y",1),MATCH(Y96,INDIRECT("database!Y:Y",1),0))))</f>
        <v>#N/A</v>
      </c>
      <c r="AC96" s="120" t="e">
        <f>VLOOKUP(FollowUp!$Y96,database!$Y:$AL,database!AC$5,0)</f>
        <v>#N/A</v>
      </c>
      <c r="AD96" s="121" t="e">
        <f>VLOOKUP(FollowUp!$Y96,database!$Y:$AL,database!AD$5,0)</f>
        <v>#N/A</v>
      </c>
      <c r="AE96" s="120" t="e">
        <f>VLOOKUP(FollowUp!$Y96,database!$Y:$AL,database!AE$5,0)</f>
        <v>#N/A</v>
      </c>
      <c r="AF96" s="121" t="e">
        <f>VLOOKUP(FollowUp!$Y96,database!$Y:$AL,database!AF$5,0)</f>
        <v>#N/A</v>
      </c>
      <c r="AG96" s="136" t="e">
        <f>VLOOKUP(FollowUp!$Y96,database!$Y:$AL,database!AG$5,0)</f>
        <v>#N/A</v>
      </c>
      <c r="AH96" s="126" t="str">
        <f>IF(ISERROR(VLOOKUP(FollowUp!$Y96,database!$Y:$AL,database!AH$5,0)),"",VLOOKUP(FollowUp!$Y96,database!$Y:$AL,database!AH$5,0))</f>
        <v/>
      </c>
      <c r="AI96" s="64"/>
      <c r="AJ96" s="63"/>
      <c r="AK96" s="128"/>
      <c r="AL96" s="63"/>
      <c r="AM96" s="115" t="e">
        <f>VLOOKUP(FollowUp!$Y96,database!$Y:$AL,database!AL$5,0)</f>
        <v>#N/A</v>
      </c>
    </row>
    <row r="97" spans="1:39" x14ac:dyDescent="0.25">
      <c r="A97" s="9"/>
      <c r="B97" s="9"/>
      <c r="C97" s="9"/>
      <c r="D97" s="9"/>
      <c r="E97" s="9"/>
      <c r="F97" s="9"/>
      <c r="G97" s="9"/>
      <c r="H97" s="9"/>
      <c r="I97" s="9"/>
      <c r="J97" s="9"/>
      <c r="K97" s="9"/>
      <c r="L97" s="9"/>
      <c r="M97" s="9"/>
      <c r="N97" s="9"/>
      <c r="O97" s="9"/>
      <c r="P97" s="9"/>
      <c r="Q97" s="9"/>
      <c r="R97" s="9"/>
      <c r="S97" s="9"/>
      <c r="T97" s="9"/>
      <c r="U97" s="9"/>
      <c r="V97" s="9"/>
      <c r="W97" s="9"/>
      <c r="X97" s="9"/>
      <c r="Y97" s="15">
        <v>90</v>
      </c>
      <c r="AA97" s="125" t="e">
        <f>VLOOKUP(FollowUp!$Y97,database!$Y:$AL,database!AA$5,0)</f>
        <v>#N/A</v>
      </c>
      <c r="AB97" s="119" t="e" cm="1">
        <f t="array" aca="1" ref="AB97" ca="1">HYPERLINK("#"&amp;CELL("address",INDEX(INDIRECT("database!Y:Y",1),MATCH(Y97,INDIRECT("database!Y:Y",1),0))))</f>
        <v>#N/A</v>
      </c>
      <c r="AC97" s="122" t="e">
        <f>VLOOKUP(FollowUp!$Y97,database!$Y:$AL,database!AC$5,0)</f>
        <v>#N/A</v>
      </c>
      <c r="AD97" s="123" t="e">
        <f>VLOOKUP(FollowUp!$Y97,database!$Y:$AL,database!AD$5,0)</f>
        <v>#N/A</v>
      </c>
      <c r="AE97" s="122" t="e">
        <f>VLOOKUP(FollowUp!$Y97,database!$Y:$AL,database!AE$5,0)</f>
        <v>#N/A</v>
      </c>
      <c r="AF97" s="123" t="e">
        <f>VLOOKUP(FollowUp!$Y97,database!$Y:$AL,database!AF$5,0)</f>
        <v>#N/A</v>
      </c>
      <c r="AG97" s="137" t="e">
        <f>VLOOKUP(FollowUp!$Y97,database!$Y:$AL,database!AG$5,0)</f>
        <v>#N/A</v>
      </c>
      <c r="AH97" s="127" t="str">
        <f>IF(ISERROR(VLOOKUP(FollowUp!$Y97,database!$Y:$AL,database!AH$5,0)),"",VLOOKUP(FollowUp!$Y97,database!$Y:$AL,database!AH$5,0))</f>
        <v/>
      </c>
      <c r="AI97" s="64"/>
      <c r="AJ97" s="63"/>
      <c r="AK97" s="128"/>
      <c r="AL97" s="63"/>
      <c r="AM97" s="116" t="e">
        <f>VLOOKUP(FollowUp!$Y97,database!$Y:$AL,database!AL$5,0)</f>
        <v>#N/A</v>
      </c>
    </row>
    <row r="98" spans="1:39" x14ac:dyDescent="0.25">
      <c r="A98" s="9"/>
      <c r="B98" s="9"/>
      <c r="C98" s="9"/>
      <c r="D98" s="9"/>
      <c r="E98" s="9"/>
      <c r="F98" s="9"/>
      <c r="G98" s="9"/>
      <c r="H98" s="9"/>
      <c r="I98" s="9"/>
      <c r="J98" s="9"/>
      <c r="K98" s="9"/>
      <c r="L98" s="9"/>
      <c r="M98" s="9"/>
      <c r="N98" s="9"/>
      <c r="O98" s="9"/>
      <c r="P98" s="9"/>
      <c r="Q98" s="9"/>
      <c r="R98" s="9"/>
      <c r="S98" s="9"/>
      <c r="T98" s="9"/>
      <c r="U98" s="9"/>
      <c r="V98" s="9"/>
      <c r="W98" s="9"/>
      <c r="X98" s="9"/>
      <c r="Y98" s="15">
        <v>91</v>
      </c>
      <c r="AA98" s="124" t="e">
        <f>VLOOKUP(FollowUp!$Y98,database!$Y:$AL,database!AA$5,0)</f>
        <v>#N/A</v>
      </c>
      <c r="AB98" s="118" t="e" cm="1">
        <f t="array" aca="1" ref="AB98" ca="1">HYPERLINK("#"&amp;CELL("address",INDEX(INDIRECT("database!Y:Y",1),MATCH(Y98,INDIRECT("database!Y:Y",1),0))))</f>
        <v>#N/A</v>
      </c>
      <c r="AC98" s="120" t="e">
        <f>VLOOKUP(FollowUp!$Y98,database!$Y:$AL,database!AC$5,0)</f>
        <v>#N/A</v>
      </c>
      <c r="AD98" s="121" t="e">
        <f>VLOOKUP(FollowUp!$Y98,database!$Y:$AL,database!AD$5,0)</f>
        <v>#N/A</v>
      </c>
      <c r="AE98" s="120" t="e">
        <f>VLOOKUP(FollowUp!$Y98,database!$Y:$AL,database!AE$5,0)</f>
        <v>#N/A</v>
      </c>
      <c r="AF98" s="121" t="e">
        <f>VLOOKUP(FollowUp!$Y98,database!$Y:$AL,database!AF$5,0)</f>
        <v>#N/A</v>
      </c>
      <c r="AG98" s="136" t="e">
        <f>VLOOKUP(FollowUp!$Y98,database!$Y:$AL,database!AG$5,0)</f>
        <v>#N/A</v>
      </c>
      <c r="AH98" s="126" t="str">
        <f>IF(ISERROR(VLOOKUP(FollowUp!$Y98,database!$Y:$AL,database!AH$5,0)),"",VLOOKUP(FollowUp!$Y98,database!$Y:$AL,database!AH$5,0))</f>
        <v/>
      </c>
      <c r="AI98" s="64"/>
      <c r="AJ98" s="63"/>
      <c r="AK98" s="128"/>
      <c r="AL98" s="63"/>
      <c r="AM98" s="115" t="e">
        <f>VLOOKUP(FollowUp!$Y98,database!$Y:$AL,database!AL$5,0)</f>
        <v>#N/A</v>
      </c>
    </row>
    <row r="99" spans="1:39" x14ac:dyDescent="0.25">
      <c r="A99" s="9"/>
      <c r="B99" s="9"/>
      <c r="C99" s="9"/>
      <c r="D99" s="9"/>
      <c r="E99" s="9"/>
      <c r="F99" s="9"/>
      <c r="G99" s="9"/>
      <c r="H99" s="9"/>
      <c r="I99" s="9"/>
      <c r="J99" s="9"/>
      <c r="K99" s="9"/>
      <c r="L99" s="9"/>
      <c r="M99" s="9"/>
      <c r="N99" s="9"/>
      <c r="O99" s="9"/>
      <c r="P99" s="9"/>
      <c r="Q99" s="9"/>
      <c r="R99" s="9"/>
      <c r="S99" s="9"/>
      <c r="T99" s="9"/>
      <c r="U99" s="9"/>
      <c r="V99" s="9"/>
      <c r="W99" s="9"/>
      <c r="X99" s="9"/>
      <c r="Y99" s="15">
        <v>92</v>
      </c>
      <c r="AA99" s="125" t="e">
        <f>VLOOKUP(FollowUp!$Y99,database!$Y:$AL,database!AA$5,0)</f>
        <v>#N/A</v>
      </c>
      <c r="AB99" s="119" t="e" cm="1">
        <f t="array" aca="1" ref="AB99" ca="1">HYPERLINK("#"&amp;CELL("address",INDEX(INDIRECT("database!Y:Y",1),MATCH(Y99,INDIRECT("database!Y:Y",1),0))))</f>
        <v>#N/A</v>
      </c>
      <c r="AC99" s="122" t="e">
        <f>VLOOKUP(FollowUp!$Y99,database!$Y:$AL,database!AC$5,0)</f>
        <v>#N/A</v>
      </c>
      <c r="AD99" s="123" t="e">
        <f>VLOOKUP(FollowUp!$Y99,database!$Y:$AL,database!AD$5,0)</f>
        <v>#N/A</v>
      </c>
      <c r="AE99" s="122" t="e">
        <f>VLOOKUP(FollowUp!$Y99,database!$Y:$AL,database!AE$5,0)</f>
        <v>#N/A</v>
      </c>
      <c r="AF99" s="123" t="e">
        <f>VLOOKUP(FollowUp!$Y99,database!$Y:$AL,database!AF$5,0)</f>
        <v>#N/A</v>
      </c>
      <c r="AG99" s="137" t="e">
        <f>VLOOKUP(FollowUp!$Y99,database!$Y:$AL,database!AG$5,0)</f>
        <v>#N/A</v>
      </c>
      <c r="AH99" s="127" t="str">
        <f>IF(ISERROR(VLOOKUP(FollowUp!$Y99,database!$Y:$AL,database!AH$5,0)),"",VLOOKUP(FollowUp!$Y99,database!$Y:$AL,database!AH$5,0))</f>
        <v/>
      </c>
      <c r="AI99" s="64"/>
      <c r="AJ99" s="63"/>
      <c r="AK99" s="128"/>
      <c r="AL99" s="63"/>
      <c r="AM99" s="116" t="e">
        <f>VLOOKUP(FollowUp!$Y99,database!$Y:$AL,database!AL$5,0)</f>
        <v>#N/A</v>
      </c>
    </row>
    <row r="100" spans="1:39"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15">
        <v>93</v>
      </c>
      <c r="AA100" s="124" t="e">
        <f>VLOOKUP(FollowUp!$Y100,database!$Y:$AL,database!AA$5,0)</f>
        <v>#N/A</v>
      </c>
      <c r="AB100" s="118" t="e" cm="1">
        <f t="array" aca="1" ref="AB100" ca="1">HYPERLINK("#"&amp;CELL("address",INDEX(INDIRECT("database!Y:Y",1),MATCH(Y100,INDIRECT("database!Y:Y",1),0))))</f>
        <v>#N/A</v>
      </c>
      <c r="AC100" s="120" t="e">
        <f>VLOOKUP(FollowUp!$Y100,database!$Y:$AL,database!AC$5,0)</f>
        <v>#N/A</v>
      </c>
      <c r="AD100" s="121" t="e">
        <f>VLOOKUP(FollowUp!$Y100,database!$Y:$AL,database!AD$5,0)</f>
        <v>#N/A</v>
      </c>
      <c r="AE100" s="120" t="e">
        <f>VLOOKUP(FollowUp!$Y100,database!$Y:$AL,database!AE$5,0)</f>
        <v>#N/A</v>
      </c>
      <c r="AF100" s="121" t="e">
        <f>VLOOKUP(FollowUp!$Y100,database!$Y:$AL,database!AF$5,0)</f>
        <v>#N/A</v>
      </c>
      <c r="AG100" s="136" t="e">
        <f>VLOOKUP(FollowUp!$Y100,database!$Y:$AL,database!AG$5,0)</f>
        <v>#N/A</v>
      </c>
      <c r="AH100" s="126" t="str">
        <f>IF(ISERROR(VLOOKUP(FollowUp!$Y100,database!$Y:$AL,database!AH$5,0)),"",VLOOKUP(FollowUp!$Y100,database!$Y:$AL,database!AH$5,0))</f>
        <v/>
      </c>
      <c r="AI100" s="64"/>
      <c r="AJ100" s="63"/>
      <c r="AK100" s="128"/>
      <c r="AL100" s="63"/>
      <c r="AM100" s="115" t="e">
        <f>VLOOKUP(FollowUp!$Y100,database!$Y:$AL,database!AL$5,0)</f>
        <v>#N/A</v>
      </c>
    </row>
    <row r="101" spans="1:39"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15">
        <v>94</v>
      </c>
      <c r="AA101" s="125" t="e">
        <f>VLOOKUP(FollowUp!$Y101,database!$Y:$AL,database!AA$5,0)</f>
        <v>#N/A</v>
      </c>
      <c r="AB101" s="119" t="e" cm="1">
        <f t="array" aca="1" ref="AB101" ca="1">HYPERLINK("#"&amp;CELL("address",INDEX(INDIRECT("database!Y:Y",1),MATCH(Y101,INDIRECT("database!Y:Y",1),0))))</f>
        <v>#N/A</v>
      </c>
      <c r="AC101" s="122" t="e">
        <f>VLOOKUP(FollowUp!$Y101,database!$Y:$AL,database!AC$5,0)</f>
        <v>#N/A</v>
      </c>
      <c r="AD101" s="123" t="e">
        <f>VLOOKUP(FollowUp!$Y101,database!$Y:$AL,database!AD$5,0)</f>
        <v>#N/A</v>
      </c>
      <c r="AE101" s="122" t="e">
        <f>VLOOKUP(FollowUp!$Y101,database!$Y:$AL,database!AE$5,0)</f>
        <v>#N/A</v>
      </c>
      <c r="AF101" s="123" t="e">
        <f>VLOOKUP(FollowUp!$Y101,database!$Y:$AL,database!AF$5,0)</f>
        <v>#N/A</v>
      </c>
      <c r="AG101" s="137" t="e">
        <f>VLOOKUP(FollowUp!$Y101,database!$Y:$AL,database!AG$5,0)</f>
        <v>#N/A</v>
      </c>
      <c r="AH101" s="127" t="str">
        <f>IF(ISERROR(VLOOKUP(FollowUp!$Y101,database!$Y:$AL,database!AH$5,0)),"",VLOOKUP(FollowUp!$Y101,database!$Y:$AL,database!AH$5,0))</f>
        <v/>
      </c>
      <c r="AI101" s="64"/>
      <c r="AJ101" s="63"/>
      <c r="AK101" s="128"/>
      <c r="AL101" s="63"/>
      <c r="AM101" s="116" t="e">
        <f>VLOOKUP(FollowUp!$Y101,database!$Y:$AL,database!AL$5,0)</f>
        <v>#N/A</v>
      </c>
    </row>
    <row r="102" spans="1:39"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15">
        <v>95</v>
      </c>
      <c r="AA102" s="124" t="e">
        <f>VLOOKUP(FollowUp!$Y102,database!$Y:$AL,database!AA$5,0)</f>
        <v>#N/A</v>
      </c>
      <c r="AB102" s="118" t="e" cm="1">
        <f t="array" aca="1" ref="AB102" ca="1">HYPERLINK("#"&amp;CELL("address",INDEX(INDIRECT("database!Y:Y",1),MATCH(Y102,INDIRECT("database!Y:Y",1),0))))</f>
        <v>#N/A</v>
      </c>
      <c r="AC102" s="120" t="e">
        <f>VLOOKUP(FollowUp!$Y102,database!$Y:$AL,database!AC$5,0)</f>
        <v>#N/A</v>
      </c>
      <c r="AD102" s="121" t="e">
        <f>VLOOKUP(FollowUp!$Y102,database!$Y:$AL,database!AD$5,0)</f>
        <v>#N/A</v>
      </c>
      <c r="AE102" s="120" t="e">
        <f>VLOOKUP(FollowUp!$Y102,database!$Y:$AL,database!AE$5,0)</f>
        <v>#N/A</v>
      </c>
      <c r="AF102" s="121" t="e">
        <f>VLOOKUP(FollowUp!$Y102,database!$Y:$AL,database!AF$5,0)</f>
        <v>#N/A</v>
      </c>
      <c r="AG102" s="136" t="e">
        <f>VLOOKUP(FollowUp!$Y102,database!$Y:$AL,database!AG$5,0)</f>
        <v>#N/A</v>
      </c>
      <c r="AH102" s="126" t="str">
        <f>IF(ISERROR(VLOOKUP(FollowUp!$Y102,database!$Y:$AL,database!AH$5,0)),"",VLOOKUP(FollowUp!$Y102,database!$Y:$AL,database!AH$5,0))</f>
        <v/>
      </c>
      <c r="AI102" s="64"/>
      <c r="AJ102" s="63"/>
      <c r="AK102" s="128"/>
      <c r="AL102" s="63"/>
      <c r="AM102" s="115" t="e">
        <f>VLOOKUP(FollowUp!$Y102,database!$Y:$AL,database!AL$5,0)</f>
        <v>#N/A</v>
      </c>
    </row>
    <row r="103" spans="1:39"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15">
        <v>96</v>
      </c>
      <c r="AA103" s="125" t="e">
        <f>VLOOKUP(FollowUp!$Y103,database!$Y:$AL,database!AA$5,0)</f>
        <v>#N/A</v>
      </c>
      <c r="AB103" s="119" t="e" cm="1">
        <f t="array" aca="1" ref="AB103" ca="1">HYPERLINK("#"&amp;CELL("address",INDEX(INDIRECT("database!Y:Y",1),MATCH(Y103,INDIRECT("database!Y:Y",1),0))))</f>
        <v>#N/A</v>
      </c>
      <c r="AC103" s="122" t="e">
        <f>VLOOKUP(FollowUp!$Y103,database!$Y:$AL,database!AC$5,0)</f>
        <v>#N/A</v>
      </c>
      <c r="AD103" s="123" t="e">
        <f>VLOOKUP(FollowUp!$Y103,database!$Y:$AL,database!AD$5,0)</f>
        <v>#N/A</v>
      </c>
      <c r="AE103" s="122" t="e">
        <f>VLOOKUP(FollowUp!$Y103,database!$Y:$AL,database!AE$5,0)</f>
        <v>#N/A</v>
      </c>
      <c r="AF103" s="123" t="e">
        <f>VLOOKUP(FollowUp!$Y103,database!$Y:$AL,database!AF$5,0)</f>
        <v>#N/A</v>
      </c>
      <c r="AG103" s="137" t="e">
        <f>VLOOKUP(FollowUp!$Y103,database!$Y:$AL,database!AG$5,0)</f>
        <v>#N/A</v>
      </c>
      <c r="AH103" s="127" t="str">
        <f>IF(ISERROR(VLOOKUP(FollowUp!$Y103,database!$Y:$AL,database!AH$5,0)),"",VLOOKUP(FollowUp!$Y103,database!$Y:$AL,database!AH$5,0))</f>
        <v/>
      </c>
      <c r="AI103" s="64"/>
      <c r="AJ103" s="63"/>
      <c r="AK103" s="128"/>
      <c r="AL103" s="63"/>
      <c r="AM103" s="116" t="e">
        <f>VLOOKUP(FollowUp!$Y103,database!$Y:$AL,database!AL$5,0)</f>
        <v>#N/A</v>
      </c>
    </row>
    <row r="104" spans="1:39"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15">
        <v>97</v>
      </c>
      <c r="AA104" s="124" t="e">
        <f>VLOOKUP(FollowUp!$Y104,database!$Y:$AL,database!AA$5,0)</f>
        <v>#N/A</v>
      </c>
      <c r="AB104" s="118" t="e" cm="1">
        <f t="array" aca="1" ref="AB104" ca="1">HYPERLINK("#"&amp;CELL("address",INDEX(INDIRECT("database!Y:Y",1),MATCH(Y104,INDIRECT("database!Y:Y",1),0))))</f>
        <v>#N/A</v>
      </c>
      <c r="AC104" s="120" t="e">
        <f>VLOOKUP(FollowUp!$Y104,database!$Y:$AL,database!AC$5,0)</f>
        <v>#N/A</v>
      </c>
      <c r="AD104" s="121" t="e">
        <f>VLOOKUP(FollowUp!$Y104,database!$Y:$AL,database!AD$5,0)</f>
        <v>#N/A</v>
      </c>
      <c r="AE104" s="120" t="e">
        <f>VLOOKUP(FollowUp!$Y104,database!$Y:$AL,database!AE$5,0)</f>
        <v>#N/A</v>
      </c>
      <c r="AF104" s="121" t="e">
        <f>VLOOKUP(FollowUp!$Y104,database!$Y:$AL,database!AF$5,0)</f>
        <v>#N/A</v>
      </c>
      <c r="AG104" s="136" t="e">
        <f>VLOOKUP(FollowUp!$Y104,database!$Y:$AL,database!AG$5,0)</f>
        <v>#N/A</v>
      </c>
      <c r="AH104" s="126" t="str">
        <f>IF(ISERROR(VLOOKUP(FollowUp!$Y104,database!$Y:$AL,database!AH$5,0)),"",VLOOKUP(FollowUp!$Y104,database!$Y:$AL,database!AH$5,0))</f>
        <v/>
      </c>
      <c r="AI104" s="64"/>
      <c r="AJ104" s="63"/>
      <c r="AK104" s="128"/>
      <c r="AL104" s="63"/>
      <c r="AM104" s="115" t="e">
        <f>VLOOKUP(FollowUp!$Y104,database!$Y:$AL,database!AL$5,0)</f>
        <v>#N/A</v>
      </c>
    </row>
    <row r="105" spans="1:39"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15">
        <v>98</v>
      </c>
      <c r="AA105" s="125" t="e">
        <f>VLOOKUP(FollowUp!$Y105,database!$Y:$AL,database!AA$5,0)</f>
        <v>#N/A</v>
      </c>
      <c r="AB105" s="119" t="e" cm="1">
        <f t="array" aca="1" ref="AB105" ca="1">HYPERLINK("#"&amp;CELL("address",INDEX(INDIRECT("database!Y:Y",1),MATCH(Y105,INDIRECT("database!Y:Y",1),0))))</f>
        <v>#N/A</v>
      </c>
      <c r="AC105" s="122" t="e">
        <f>VLOOKUP(FollowUp!$Y105,database!$Y:$AL,database!AC$5,0)</f>
        <v>#N/A</v>
      </c>
      <c r="AD105" s="123" t="e">
        <f>VLOOKUP(FollowUp!$Y105,database!$Y:$AL,database!AD$5,0)</f>
        <v>#N/A</v>
      </c>
      <c r="AE105" s="122" t="e">
        <f>VLOOKUP(FollowUp!$Y105,database!$Y:$AL,database!AE$5,0)</f>
        <v>#N/A</v>
      </c>
      <c r="AF105" s="123" t="e">
        <f>VLOOKUP(FollowUp!$Y105,database!$Y:$AL,database!AF$5,0)</f>
        <v>#N/A</v>
      </c>
      <c r="AG105" s="137" t="e">
        <f>VLOOKUP(FollowUp!$Y105,database!$Y:$AL,database!AG$5,0)</f>
        <v>#N/A</v>
      </c>
      <c r="AH105" s="127" t="str">
        <f>IF(ISERROR(VLOOKUP(FollowUp!$Y105,database!$Y:$AL,database!AH$5,0)),"",VLOOKUP(FollowUp!$Y105,database!$Y:$AL,database!AH$5,0))</f>
        <v/>
      </c>
      <c r="AI105" s="64"/>
      <c r="AJ105" s="63"/>
      <c r="AK105" s="128"/>
      <c r="AL105" s="63"/>
      <c r="AM105" s="116" t="e">
        <f>VLOOKUP(FollowUp!$Y105,database!$Y:$AL,database!AL$5,0)</f>
        <v>#N/A</v>
      </c>
    </row>
    <row r="106" spans="1:39"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15">
        <v>99</v>
      </c>
      <c r="AA106" s="124" t="e">
        <f>VLOOKUP(FollowUp!$Y106,database!$Y:$AL,database!AA$5,0)</f>
        <v>#N/A</v>
      </c>
      <c r="AB106" s="118" t="e" cm="1">
        <f t="array" aca="1" ref="AB106" ca="1">HYPERLINK("#"&amp;CELL("address",INDEX(INDIRECT("database!Y:Y",1),MATCH(Y106,INDIRECT("database!Y:Y",1),0))))</f>
        <v>#N/A</v>
      </c>
      <c r="AC106" s="120" t="e">
        <f>VLOOKUP(FollowUp!$Y106,database!$Y:$AL,database!AC$5,0)</f>
        <v>#N/A</v>
      </c>
      <c r="AD106" s="121" t="e">
        <f>VLOOKUP(FollowUp!$Y106,database!$Y:$AL,database!AD$5,0)</f>
        <v>#N/A</v>
      </c>
      <c r="AE106" s="120" t="e">
        <f>VLOOKUP(FollowUp!$Y106,database!$Y:$AL,database!AE$5,0)</f>
        <v>#N/A</v>
      </c>
      <c r="AF106" s="121" t="e">
        <f>VLOOKUP(FollowUp!$Y106,database!$Y:$AL,database!AF$5,0)</f>
        <v>#N/A</v>
      </c>
      <c r="AG106" s="136" t="e">
        <f>VLOOKUP(FollowUp!$Y106,database!$Y:$AL,database!AG$5,0)</f>
        <v>#N/A</v>
      </c>
      <c r="AH106" s="126" t="str">
        <f>IF(ISERROR(VLOOKUP(FollowUp!$Y106,database!$Y:$AL,database!AH$5,0)),"",VLOOKUP(FollowUp!$Y106,database!$Y:$AL,database!AH$5,0))</f>
        <v/>
      </c>
      <c r="AI106" s="64"/>
      <c r="AJ106" s="63"/>
      <c r="AK106" s="128"/>
      <c r="AL106" s="63"/>
      <c r="AM106" s="115" t="e">
        <f>VLOOKUP(FollowUp!$Y106,database!$Y:$AL,database!AL$5,0)</f>
        <v>#N/A</v>
      </c>
    </row>
    <row r="107" spans="1:39"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15">
        <v>100</v>
      </c>
      <c r="AA107" s="125" t="e">
        <f>VLOOKUP(FollowUp!$Y107,database!$Y:$AL,database!AA$5,0)</f>
        <v>#N/A</v>
      </c>
      <c r="AB107" s="119" t="e" cm="1">
        <f t="array" aca="1" ref="AB107" ca="1">HYPERLINK("#"&amp;CELL("address",INDEX(INDIRECT("database!Y:Y",1),MATCH(Y107,INDIRECT("database!Y:Y",1),0))))</f>
        <v>#N/A</v>
      </c>
      <c r="AC107" s="122" t="e">
        <f>VLOOKUP(FollowUp!$Y107,database!$Y:$AL,database!AC$5,0)</f>
        <v>#N/A</v>
      </c>
      <c r="AD107" s="123" t="e">
        <f>VLOOKUP(FollowUp!$Y107,database!$Y:$AL,database!AD$5,0)</f>
        <v>#N/A</v>
      </c>
      <c r="AE107" s="122" t="e">
        <f>VLOOKUP(FollowUp!$Y107,database!$Y:$AL,database!AE$5,0)</f>
        <v>#N/A</v>
      </c>
      <c r="AF107" s="123" t="e">
        <f>VLOOKUP(FollowUp!$Y107,database!$Y:$AL,database!AF$5,0)</f>
        <v>#N/A</v>
      </c>
      <c r="AG107" s="137" t="e">
        <f>VLOOKUP(FollowUp!$Y107,database!$Y:$AL,database!AG$5,0)</f>
        <v>#N/A</v>
      </c>
      <c r="AH107" s="127" t="str">
        <f>IF(ISERROR(VLOOKUP(FollowUp!$Y107,database!$Y:$AL,database!AH$5,0)),"",VLOOKUP(FollowUp!$Y107,database!$Y:$AL,database!AH$5,0))</f>
        <v/>
      </c>
      <c r="AI107" s="64"/>
      <c r="AJ107" s="63"/>
      <c r="AK107" s="128"/>
      <c r="AL107" s="63"/>
      <c r="AM107" s="116" t="e">
        <f>VLOOKUP(FollowUp!$Y107,database!$Y:$AL,database!AL$5,0)</f>
        <v>#N/A</v>
      </c>
    </row>
    <row r="108" spans="1:39"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15">
        <v>101</v>
      </c>
      <c r="AA108" s="124" t="e">
        <f>VLOOKUP(FollowUp!$Y108,database!$Y:$AL,database!AA$5,0)</f>
        <v>#N/A</v>
      </c>
      <c r="AB108" s="118" t="e" cm="1">
        <f t="array" aca="1" ref="AB108" ca="1">HYPERLINK("#"&amp;CELL("address",INDEX(INDIRECT("database!Y:Y",1),MATCH(Y108,INDIRECT("database!Y:Y",1),0))))</f>
        <v>#N/A</v>
      </c>
      <c r="AC108" s="120" t="e">
        <f>VLOOKUP(FollowUp!$Y108,database!$Y:$AL,database!AC$5,0)</f>
        <v>#N/A</v>
      </c>
      <c r="AD108" s="121" t="e">
        <f>VLOOKUP(FollowUp!$Y108,database!$Y:$AL,database!AD$5,0)</f>
        <v>#N/A</v>
      </c>
      <c r="AE108" s="120" t="e">
        <f>VLOOKUP(FollowUp!$Y108,database!$Y:$AL,database!AE$5,0)</f>
        <v>#N/A</v>
      </c>
      <c r="AF108" s="121" t="e">
        <f>VLOOKUP(FollowUp!$Y108,database!$Y:$AL,database!AF$5,0)</f>
        <v>#N/A</v>
      </c>
      <c r="AG108" s="136" t="e">
        <f>VLOOKUP(FollowUp!$Y108,database!$Y:$AL,database!AG$5,0)</f>
        <v>#N/A</v>
      </c>
      <c r="AH108" s="126" t="str">
        <f>IF(ISERROR(VLOOKUP(FollowUp!$Y108,database!$Y:$AL,database!AH$5,0)),"",VLOOKUP(FollowUp!$Y108,database!$Y:$AL,database!AH$5,0))</f>
        <v/>
      </c>
      <c r="AI108" s="64"/>
      <c r="AJ108" s="63"/>
      <c r="AK108" s="128"/>
      <c r="AL108" s="63"/>
      <c r="AM108" s="115" t="e">
        <f>VLOOKUP(FollowUp!$Y108,database!$Y:$AL,database!AL$5,0)</f>
        <v>#N/A</v>
      </c>
    </row>
    <row r="109" spans="1:39"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15">
        <v>102</v>
      </c>
      <c r="AA109" s="125" t="e">
        <f>VLOOKUP(FollowUp!$Y109,database!$Y:$AL,database!AA$5,0)</f>
        <v>#N/A</v>
      </c>
      <c r="AB109" s="119" t="e" cm="1">
        <f t="array" aca="1" ref="AB109" ca="1">HYPERLINK("#"&amp;CELL("address",INDEX(INDIRECT("database!Y:Y",1),MATCH(Y109,INDIRECT("database!Y:Y",1),0))))</f>
        <v>#N/A</v>
      </c>
      <c r="AC109" s="122" t="e">
        <f>VLOOKUP(FollowUp!$Y109,database!$Y:$AL,database!AC$5,0)</f>
        <v>#N/A</v>
      </c>
      <c r="AD109" s="123" t="e">
        <f>VLOOKUP(FollowUp!$Y109,database!$Y:$AL,database!AD$5,0)</f>
        <v>#N/A</v>
      </c>
      <c r="AE109" s="122" t="e">
        <f>VLOOKUP(FollowUp!$Y109,database!$Y:$AL,database!AE$5,0)</f>
        <v>#N/A</v>
      </c>
      <c r="AF109" s="123" t="e">
        <f>VLOOKUP(FollowUp!$Y109,database!$Y:$AL,database!AF$5,0)</f>
        <v>#N/A</v>
      </c>
      <c r="AG109" s="137" t="e">
        <f>VLOOKUP(FollowUp!$Y109,database!$Y:$AL,database!AG$5,0)</f>
        <v>#N/A</v>
      </c>
      <c r="AH109" s="127" t="str">
        <f>IF(ISERROR(VLOOKUP(FollowUp!$Y109,database!$Y:$AL,database!AH$5,0)),"",VLOOKUP(FollowUp!$Y109,database!$Y:$AL,database!AH$5,0))</f>
        <v/>
      </c>
      <c r="AI109" s="64"/>
      <c r="AJ109" s="63"/>
      <c r="AK109" s="128"/>
      <c r="AL109" s="63"/>
      <c r="AM109" s="116" t="e">
        <f>VLOOKUP(FollowUp!$Y109,database!$Y:$AL,database!AL$5,0)</f>
        <v>#N/A</v>
      </c>
    </row>
    <row r="110" spans="1:39"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15">
        <v>103</v>
      </c>
      <c r="AA110" s="124" t="e">
        <f>VLOOKUP(FollowUp!$Y110,database!$Y:$AL,database!AA$5,0)</f>
        <v>#N/A</v>
      </c>
      <c r="AB110" s="118" t="e" cm="1">
        <f t="array" aca="1" ref="AB110" ca="1">HYPERLINK("#"&amp;CELL("address",INDEX(INDIRECT("database!Y:Y",1),MATCH(Y110,INDIRECT("database!Y:Y",1),0))))</f>
        <v>#N/A</v>
      </c>
      <c r="AC110" s="120" t="e">
        <f>VLOOKUP(FollowUp!$Y110,database!$Y:$AL,database!AC$5,0)</f>
        <v>#N/A</v>
      </c>
      <c r="AD110" s="121" t="e">
        <f>VLOOKUP(FollowUp!$Y110,database!$Y:$AL,database!AD$5,0)</f>
        <v>#N/A</v>
      </c>
      <c r="AE110" s="120" t="e">
        <f>VLOOKUP(FollowUp!$Y110,database!$Y:$AL,database!AE$5,0)</f>
        <v>#N/A</v>
      </c>
      <c r="AF110" s="121" t="e">
        <f>VLOOKUP(FollowUp!$Y110,database!$Y:$AL,database!AF$5,0)</f>
        <v>#N/A</v>
      </c>
      <c r="AG110" s="136" t="e">
        <f>VLOOKUP(FollowUp!$Y110,database!$Y:$AL,database!AG$5,0)</f>
        <v>#N/A</v>
      </c>
      <c r="AH110" s="126" t="str">
        <f>IF(ISERROR(VLOOKUP(FollowUp!$Y110,database!$Y:$AL,database!AH$5,0)),"",VLOOKUP(FollowUp!$Y110,database!$Y:$AL,database!AH$5,0))</f>
        <v/>
      </c>
      <c r="AI110" s="64"/>
      <c r="AJ110" s="63"/>
      <c r="AK110" s="128"/>
      <c r="AL110" s="63"/>
      <c r="AM110" s="115" t="e">
        <f>VLOOKUP(FollowUp!$Y110,database!$Y:$AL,database!AL$5,0)</f>
        <v>#N/A</v>
      </c>
    </row>
    <row r="111" spans="1:39"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15">
        <v>104</v>
      </c>
      <c r="AA111" s="125" t="e">
        <f>VLOOKUP(FollowUp!$Y111,database!$Y:$AL,database!AA$5,0)</f>
        <v>#N/A</v>
      </c>
      <c r="AB111" s="119" t="e" cm="1">
        <f t="array" aca="1" ref="AB111" ca="1">HYPERLINK("#"&amp;CELL("address",INDEX(INDIRECT("database!Y:Y",1),MATCH(Y111,INDIRECT("database!Y:Y",1),0))))</f>
        <v>#N/A</v>
      </c>
      <c r="AC111" s="122" t="e">
        <f>VLOOKUP(FollowUp!$Y111,database!$Y:$AL,database!AC$5,0)</f>
        <v>#N/A</v>
      </c>
      <c r="AD111" s="123" t="e">
        <f>VLOOKUP(FollowUp!$Y111,database!$Y:$AL,database!AD$5,0)</f>
        <v>#N/A</v>
      </c>
      <c r="AE111" s="122" t="e">
        <f>VLOOKUP(FollowUp!$Y111,database!$Y:$AL,database!AE$5,0)</f>
        <v>#N/A</v>
      </c>
      <c r="AF111" s="123" t="e">
        <f>VLOOKUP(FollowUp!$Y111,database!$Y:$AL,database!AF$5,0)</f>
        <v>#N/A</v>
      </c>
      <c r="AG111" s="137" t="e">
        <f>VLOOKUP(FollowUp!$Y111,database!$Y:$AL,database!AG$5,0)</f>
        <v>#N/A</v>
      </c>
      <c r="AH111" s="127" t="str">
        <f>IF(ISERROR(VLOOKUP(FollowUp!$Y111,database!$Y:$AL,database!AH$5,0)),"",VLOOKUP(FollowUp!$Y111,database!$Y:$AL,database!AH$5,0))</f>
        <v/>
      </c>
      <c r="AI111" s="64"/>
      <c r="AJ111" s="63"/>
      <c r="AK111" s="128"/>
      <c r="AL111" s="63"/>
      <c r="AM111" s="116" t="e">
        <f>VLOOKUP(FollowUp!$Y111,database!$Y:$AL,database!AL$5,0)</f>
        <v>#N/A</v>
      </c>
    </row>
    <row r="112" spans="1:39"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15">
        <v>105</v>
      </c>
      <c r="AA112" s="124" t="e">
        <f>VLOOKUP(FollowUp!$Y112,database!$Y:$AL,database!AA$5,0)</f>
        <v>#N/A</v>
      </c>
      <c r="AB112" s="118" t="e" cm="1">
        <f t="array" aca="1" ref="AB112" ca="1">HYPERLINK("#"&amp;CELL("address",INDEX(INDIRECT("database!Y:Y",1),MATCH(Y112,INDIRECT("database!Y:Y",1),0))))</f>
        <v>#N/A</v>
      </c>
      <c r="AC112" s="120" t="e">
        <f>VLOOKUP(FollowUp!$Y112,database!$Y:$AL,database!AC$5,0)</f>
        <v>#N/A</v>
      </c>
      <c r="AD112" s="121" t="e">
        <f>VLOOKUP(FollowUp!$Y112,database!$Y:$AL,database!AD$5,0)</f>
        <v>#N/A</v>
      </c>
      <c r="AE112" s="120" t="e">
        <f>VLOOKUP(FollowUp!$Y112,database!$Y:$AL,database!AE$5,0)</f>
        <v>#N/A</v>
      </c>
      <c r="AF112" s="121" t="e">
        <f>VLOOKUP(FollowUp!$Y112,database!$Y:$AL,database!AF$5,0)</f>
        <v>#N/A</v>
      </c>
      <c r="AG112" s="136" t="e">
        <f>VLOOKUP(FollowUp!$Y112,database!$Y:$AL,database!AG$5,0)</f>
        <v>#N/A</v>
      </c>
      <c r="AH112" s="126" t="str">
        <f>IF(ISERROR(VLOOKUP(FollowUp!$Y112,database!$Y:$AL,database!AH$5,0)),"",VLOOKUP(FollowUp!$Y112,database!$Y:$AL,database!AH$5,0))</f>
        <v/>
      </c>
      <c r="AI112" s="64"/>
      <c r="AJ112" s="63"/>
      <c r="AK112" s="128"/>
      <c r="AL112" s="63"/>
      <c r="AM112" s="115" t="e">
        <f>VLOOKUP(FollowUp!$Y112,database!$Y:$AL,database!AL$5,0)</f>
        <v>#N/A</v>
      </c>
    </row>
    <row r="113" spans="1:39"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15">
        <v>106</v>
      </c>
      <c r="AA113" s="125" t="e">
        <f>VLOOKUP(FollowUp!$Y113,database!$Y:$AL,database!AA$5,0)</f>
        <v>#N/A</v>
      </c>
      <c r="AB113" s="119" t="e" cm="1">
        <f t="array" aca="1" ref="AB113" ca="1">HYPERLINK("#"&amp;CELL("address",INDEX(INDIRECT("database!Y:Y",1),MATCH(Y113,INDIRECT("database!Y:Y",1),0))))</f>
        <v>#N/A</v>
      </c>
      <c r="AC113" s="122" t="e">
        <f>VLOOKUP(FollowUp!$Y113,database!$Y:$AL,database!AC$5,0)</f>
        <v>#N/A</v>
      </c>
      <c r="AD113" s="123" t="e">
        <f>VLOOKUP(FollowUp!$Y113,database!$Y:$AL,database!AD$5,0)</f>
        <v>#N/A</v>
      </c>
      <c r="AE113" s="122" t="e">
        <f>VLOOKUP(FollowUp!$Y113,database!$Y:$AL,database!AE$5,0)</f>
        <v>#N/A</v>
      </c>
      <c r="AF113" s="123" t="e">
        <f>VLOOKUP(FollowUp!$Y113,database!$Y:$AL,database!AF$5,0)</f>
        <v>#N/A</v>
      </c>
      <c r="AG113" s="137" t="e">
        <f>VLOOKUP(FollowUp!$Y113,database!$Y:$AL,database!AG$5,0)</f>
        <v>#N/A</v>
      </c>
      <c r="AH113" s="127" t="str">
        <f>IF(ISERROR(VLOOKUP(FollowUp!$Y113,database!$Y:$AL,database!AH$5,0)),"",VLOOKUP(FollowUp!$Y113,database!$Y:$AL,database!AH$5,0))</f>
        <v/>
      </c>
      <c r="AI113" s="64"/>
      <c r="AJ113" s="63"/>
      <c r="AK113" s="128"/>
      <c r="AL113" s="63"/>
      <c r="AM113" s="116" t="e">
        <f>VLOOKUP(FollowUp!$Y113,database!$Y:$AL,database!AL$5,0)</f>
        <v>#N/A</v>
      </c>
    </row>
    <row r="114" spans="1:39"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15">
        <v>107</v>
      </c>
      <c r="AA114" s="124" t="e">
        <f>VLOOKUP(FollowUp!$Y114,database!$Y:$AL,database!AA$5,0)</f>
        <v>#N/A</v>
      </c>
      <c r="AB114" s="118" t="e" cm="1">
        <f t="array" aca="1" ref="AB114" ca="1">HYPERLINK("#"&amp;CELL("address",INDEX(INDIRECT("database!Y:Y",1),MATCH(Y114,INDIRECT("database!Y:Y",1),0))))</f>
        <v>#N/A</v>
      </c>
      <c r="AC114" s="120" t="e">
        <f>VLOOKUP(FollowUp!$Y114,database!$Y:$AL,database!AC$5,0)</f>
        <v>#N/A</v>
      </c>
      <c r="AD114" s="121" t="e">
        <f>VLOOKUP(FollowUp!$Y114,database!$Y:$AL,database!AD$5,0)</f>
        <v>#N/A</v>
      </c>
      <c r="AE114" s="120" t="e">
        <f>VLOOKUP(FollowUp!$Y114,database!$Y:$AL,database!AE$5,0)</f>
        <v>#N/A</v>
      </c>
      <c r="AF114" s="121" t="e">
        <f>VLOOKUP(FollowUp!$Y114,database!$Y:$AL,database!AF$5,0)</f>
        <v>#N/A</v>
      </c>
      <c r="AG114" s="136" t="e">
        <f>VLOOKUP(FollowUp!$Y114,database!$Y:$AL,database!AG$5,0)</f>
        <v>#N/A</v>
      </c>
      <c r="AH114" s="126" t="str">
        <f>IF(ISERROR(VLOOKUP(FollowUp!$Y114,database!$Y:$AL,database!AH$5,0)),"",VLOOKUP(FollowUp!$Y114,database!$Y:$AL,database!AH$5,0))</f>
        <v/>
      </c>
      <c r="AI114" s="64"/>
      <c r="AJ114" s="63"/>
      <c r="AK114" s="128"/>
      <c r="AL114" s="63"/>
      <c r="AM114" s="115" t="e">
        <f>VLOOKUP(FollowUp!$Y114,database!$Y:$AL,database!AL$5,0)</f>
        <v>#N/A</v>
      </c>
    </row>
    <row r="115" spans="1:39"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15">
        <v>108</v>
      </c>
      <c r="AA115" s="125" t="e">
        <f>VLOOKUP(FollowUp!$Y115,database!$Y:$AL,database!AA$5,0)</f>
        <v>#N/A</v>
      </c>
      <c r="AB115" s="119" t="e" cm="1">
        <f t="array" aca="1" ref="AB115" ca="1">HYPERLINK("#"&amp;CELL("address",INDEX(INDIRECT("database!Y:Y",1),MATCH(Y115,INDIRECT("database!Y:Y",1),0))))</f>
        <v>#N/A</v>
      </c>
      <c r="AC115" s="122" t="e">
        <f>VLOOKUP(FollowUp!$Y115,database!$Y:$AL,database!AC$5,0)</f>
        <v>#N/A</v>
      </c>
      <c r="AD115" s="123" t="e">
        <f>VLOOKUP(FollowUp!$Y115,database!$Y:$AL,database!AD$5,0)</f>
        <v>#N/A</v>
      </c>
      <c r="AE115" s="122" t="e">
        <f>VLOOKUP(FollowUp!$Y115,database!$Y:$AL,database!AE$5,0)</f>
        <v>#N/A</v>
      </c>
      <c r="AF115" s="123" t="e">
        <f>VLOOKUP(FollowUp!$Y115,database!$Y:$AL,database!AF$5,0)</f>
        <v>#N/A</v>
      </c>
      <c r="AG115" s="137" t="e">
        <f>VLOOKUP(FollowUp!$Y115,database!$Y:$AL,database!AG$5,0)</f>
        <v>#N/A</v>
      </c>
      <c r="AH115" s="127" t="str">
        <f>IF(ISERROR(VLOOKUP(FollowUp!$Y115,database!$Y:$AL,database!AH$5,0)),"",VLOOKUP(FollowUp!$Y115,database!$Y:$AL,database!AH$5,0))</f>
        <v/>
      </c>
      <c r="AI115" s="64"/>
      <c r="AJ115" s="63"/>
      <c r="AK115" s="128"/>
      <c r="AL115" s="63"/>
      <c r="AM115" s="116" t="e">
        <f>VLOOKUP(FollowUp!$Y115,database!$Y:$AL,database!AL$5,0)</f>
        <v>#N/A</v>
      </c>
    </row>
    <row r="116" spans="1:39"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15">
        <v>109</v>
      </c>
      <c r="AA116" s="124" t="e">
        <f>VLOOKUP(FollowUp!$Y116,database!$Y:$AL,database!AA$5,0)</f>
        <v>#N/A</v>
      </c>
      <c r="AB116" s="118" t="e" cm="1">
        <f t="array" aca="1" ref="AB116" ca="1">HYPERLINK("#"&amp;CELL("address",INDEX(INDIRECT("database!Y:Y",1),MATCH(Y116,INDIRECT("database!Y:Y",1),0))))</f>
        <v>#N/A</v>
      </c>
      <c r="AC116" s="120" t="e">
        <f>VLOOKUP(FollowUp!$Y116,database!$Y:$AL,database!AC$5,0)</f>
        <v>#N/A</v>
      </c>
      <c r="AD116" s="121" t="e">
        <f>VLOOKUP(FollowUp!$Y116,database!$Y:$AL,database!AD$5,0)</f>
        <v>#N/A</v>
      </c>
      <c r="AE116" s="120" t="e">
        <f>VLOOKUP(FollowUp!$Y116,database!$Y:$AL,database!AE$5,0)</f>
        <v>#N/A</v>
      </c>
      <c r="AF116" s="121" t="e">
        <f>VLOOKUP(FollowUp!$Y116,database!$Y:$AL,database!AF$5,0)</f>
        <v>#N/A</v>
      </c>
      <c r="AG116" s="136" t="e">
        <f>VLOOKUP(FollowUp!$Y116,database!$Y:$AL,database!AG$5,0)</f>
        <v>#N/A</v>
      </c>
      <c r="AH116" s="126" t="str">
        <f>IF(ISERROR(VLOOKUP(FollowUp!$Y116,database!$Y:$AL,database!AH$5,0)),"",VLOOKUP(FollowUp!$Y116,database!$Y:$AL,database!AH$5,0))</f>
        <v/>
      </c>
      <c r="AI116" s="64"/>
      <c r="AJ116" s="63"/>
      <c r="AK116" s="128"/>
      <c r="AL116" s="63"/>
      <c r="AM116" s="115" t="e">
        <f>VLOOKUP(FollowUp!$Y116,database!$Y:$AL,database!AL$5,0)</f>
        <v>#N/A</v>
      </c>
    </row>
    <row r="117" spans="1:39"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15">
        <v>110</v>
      </c>
      <c r="AA117" s="125" t="e">
        <f>VLOOKUP(FollowUp!$Y117,database!$Y:$AL,database!AA$5,0)</f>
        <v>#N/A</v>
      </c>
      <c r="AB117" s="119" t="e" cm="1">
        <f t="array" aca="1" ref="AB117" ca="1">HYPERLINK("#"&amp;CELL("address",INDEX(INDIRECT("database!Y:Y",1),MATCH(Y117,INDIRECT("database!Y:Y",1),0))))</f>
        <v>#N/A</v>
      </c>
      <c r="AC117" s="122" t="e">
        <f>VLOOKUP(FollowUp!$Y117,database!$Y:$AL,database!AC$5,0)</f>
        <v>#N/A</v>
      </c>
      <c r="AD117" s="123" t="e">
        <f>VLOOKUP(FollowUp!$Y117,database!$Y:$AL,database!AD$5,0)</f>
        <v>#N/A</v>
      </c>
      <c r="AE117" s="122" t="e">
        <f>VLOOKUP(FollowUp!$Y117,database!$Y:$AL,database!AE$5,0)</f>
        <v>#N/A</v>
      </c>
      <c r="AF117" s="123" t="e">
        <f>VLOOKUP(FollowUp!$Y117,database!$Y:$AL,database!AF$5,0)</f>
        <v>#N/A</v>
      </c>
      <c r="AG117" s="137" t="e">
        <f>VLOOKUP(FollowUp!$Y117,database!$Y:$AL,database!AG$5,0)</f>
        <v>#N/A</v>
      </c>
      <c r="AH117" s="127" t="str">
        <f>IF(ISERROR(VLOOKUP(FollowUp!$Y117,database!$Y:$AL,database!AH$5,0)),"",VLOOKUP(FollowUp!$Y117,database!$Y:$AL,database!AH$5,0))</f>
        <v/>
      </c>
      <c r="AI117" s="64"/>
      <c r="AJ117" s="63"/>
      <c r="AK117" s="128"/>
      <c r="AL117" s="63"/>
      <c r="AM117" s="116" t="e">
        <f>VLOOKUP(FollowUp!$Y117,database!$Y:$AL,database!AL$5,0)</f>
        <v>#N/A</v>
      </c>
    </row>
    <row r="118" spans="1:39"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15">
        <v>111</v>
      </c>
      <c r="AA118" s="124" t="e">
        <f>VLOOKUP(FollowUp!$Y118,database!$Y:$AL,database!AA$5,0)</f>
        <v>#N/A</v>
      </c>
      <c r="AB118" s="118" t="e" cm="1">
        <f t="array" aca="1" ref="AB118" ca="1">HYPERLINK("#"&amp;CELL("address",INDEX(INDIRECT("database!Y:Y",1),MATCH(Y118,INDIRECT("database!Y:Y",1),0))))</f>
        <v>#N/A</v>
      </c>
      <c r="AC118" s="120" t="e">
        <f>VLOOKUP(FollowUp!$Y118,database!$Y:$AL,database!AC$5,0)</f>
        <v>#N/A</v>
      </c>
      <c r="AD118" s="121" t="e">
        <f>VLOOKUP(FollowUp!$Y118,database!$Y:$AL,database!AD$5,0)</f>
        <v>#N/A</v>
      </c>
      <c r="AE118" s="120" t="e">
        <f>VLOOKUP(FollowUp!$Y118,database!$Y:$AL,database!AE$5,0)</f>
        <v>#N/A</v>
      </c>
      <c r="AF118" s="121" t="e">
        <f>VLOOKUP(FollowUp!$Y118,database!$Y:$AL,database!AF$5,0)</f>
        <v>#N/A</v>
      </c>
      <c r="AG118" s="136" t="e">
        <f>VLOOKUP(FollowUp!$Y118,database!$Y:$AL,database!AG$5,0)</f>
        <v>#N/A</v>
      </c>
      <c r="AH118" s="126" t="str">
        <f>IF(ISERROR(VLOOKUP(FollowUp!$Y118,database!$Y:$AL,database!AH$5,0)),"",VLOOKUP(FollowUp!$Y118,database!$Y:$AL,database!AH$5,0))</f>
        <v/>
      </c>
      <c r="AI118" s="64"/>
      <c r="AJ118" s="63"/>
      <c r="AK118" s="128"/>
      <c r="AL118" s="63"/>
      <c r="AM118" s="115" t="e">
        <f>VLOOKUP(FollowUp!$Y118,database!$Y:$AL,database!AL$5,0)</f>
        <v>#N/A</v>
      </c>
    </row>
    <row r="119" spans="1:39"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15">
        <v>112</v>
      </c>
      <c r="AA119" s="125" t="e">
        <f>VLOOKUP(FollowUp!$Y119,database!$Y:$AL,database!AA$5,0)</f>
        <v>#N/A</v>
      </c>
      <c r="AB119" s="119" t="e" cm="1">
        <f t="array" aca="1" ref="AB119" ca="1">HYPERLINK("#"&amp;CELL("address",INDEX(INDIRECT("database!Y:Y",1),MATCH(Y119,INDIRECT("database!Y:Y",1),0))))</f>
        <v>#N/A</v>
      </c>
      <c r="AC119" s="122" t="e">
        <f>VLOOKUP(FollowUp!$Y119,database!$Y:$AL,database!AC$5,0)</f>
        <v>#N/A</v>
      </c>
      <c r="AD119" s="123" t="e">
        <f>VLOOKUP(FollowUp!$Y119,database!$Y:$AL,database!AD$5,0)</f>
        <v>#N/A</v>
      </c>
      <c r="AE119" s="122" t="e">
        <f>VLOOKUP(FollowUp!$Y119,database!$Y:$AL,database!AE$5,0)</f>
        <v>#N/A</v>
      </c>
      <c r="AF119" s="123" t="e">
        <f>VLOOKUP(FollowUp!$Y119,database!$Y:$AL,database!AF$5,0)</f>
        <v>#N/A</v>
      </c>
      <c r="AG119" s="137" t="e">
        <f>VLOOKUP(FollowUp!$Y119,database!$Y:$AL,database!AG$5,0)</f>
        <v>#N/A</v>
      </c>
      <c r="AH119" s="127" t="str">
        <f>IF(ISERROR(VLOOKUP(FollowUp!$Y119,database!$Y:$AL,database!AH$5,0)),"",VLOOKUP(FollowUp!$Y119,database!$Y:$AL,database!AH$5,0))</f>
        <v/>
      </c>
      <c r="AI119" s="64"/>
      <c r="AJ119" s="63"/>
      <c r="AK119" s="128"/>
      <c r="AL119" s="63"/>
      <c r="AM119" s="116" t="e">
        <f>VLOOKUP(FollowUp!$Y119,database!$Y:$AL,database!AL$5,0)</f>
        <v>#N/A</v>
      </c>
    </row>
    <row r="120" spans="1:39"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15">
        <v>113</v>
      </c>
      <c r="AA120" s="124" t="e">
        <f>VLOOKUP(FollowUp!$Y120,database!$Y:$AL,database!AA$5,0)</f>
        <v>#N/A</v>
      </c>
      <c r="AB120" s="118" t="e" cm="1">
        <f t="array" aca="1" ref="AB120" ca="1">HYPERLINK("#"&amp;CELL("address",INDEX(INDIRECT("database!Y:Y",1),MATCH(Y120,INDIRECT("database!Y:Y",1),0))))</f>
        <v>#N/A</v>
      </c>
      <c r="AC120" s="120" t="e">
        <f>VLOOKUP(FollowUp!$Y120,database!$Y:$AL,database!AC$5,0)</f>
        <v>#N/A</v>
      </c>
      <c r="AD120" s="121" t="e">
        <f>VLOOKUP(FollowUp!$Y120,database!$Y:$AL,database!AD$5,0)</f>
        <v>#N/A</v>
      </c>
      <c r="AE120" s="120" t="e">
        <f>VLOOKUP(FollowUp!$Y120,database!$Y:$AL,database!AE$5,0)</f>
        <v>#N/A</v>
      </c>
      <c r="AF120" s="121" t="e">
        <f>VLOOKUP(FollowUp!$Y120,database!$Y:$AL,database!AF$5,0)</f>
        <v>#N/A</v>
      </c>
      <c r="AG120" s="136" t="e">
        <f>VLOOKUP(FollowUp!$Y120,database!$Y:$AL,database!AG$5,0)</f>
        <v>#N/A</v>
      </c>
      <c r="AH120" s="126" t="str">
        <f>IF(ISERROR(VLOOKUP(FollowUp!$Y120,database!$Y:$AL,database!AH$5,0)),"",VLOOKUP(FollowUp!$Y120,database!$Y:$AL,database!AH$5,0))</f>
        <v/>
      </c>
      <c r="AI120" s="64"/>
      <c r="AJ120" s="63"/>
      <c r="AK120" s="128"/>
      <c r="AL120" s="63"/>
      <c r="AM120" s="115" t="e">
        <f>VLOOKUP(FollowUp!$Y120,database!$Y:$AL,database!AL$5,0)</f>
        <v>#N/A</v>
      </c>
    </row>
    <row r="121" spans="1:39"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15">
        <v>114</v>
      </c>
      <c r="AA121" s="125" t="e">
        <f>VLOOKUP(FollowUp!$Y121,database!$Y:$AL,database!AA$5,0)</f>
        <v>#N/A</v>
      </c>
      <c r="AB121" s="119" t="e" cm="1">
        <f t="array" aca="1" ref="AB121" ca="1">HYPERLINK("#"&amp;CELL("address",INDEX(INDIRECT("database!Y:Y",1),MATCH(Y121,INDIRECT("database!Y:Y",1),0))))</f>
        <v>#N/A</v>
      </c>
      <c r="AC121" s="122" t="e">
        <f>VLOOKUP(FollowUp!$Y121,database!$Y:$AL,database!AC$5,0)</f>
        <v>#N/A</v>
      </c>
      <c r="AD121" s="123" t="e">
        <f>VLOOKUP(FollowUp!$Y121,database!$Y:$AL,database!AD$5,0)</f>
        <v>#N/A</v>
      </c>
      <c r="AE121" s="122" t="e">
        <f>VLOOKUP(FollowUp!$Y121,database!$Y:$AL,database!AE$5,0)</f>
        <v>#N/A</v>
      </c>
      <c r="AF121" s="123" t="e">
        <f>VLOOKUP(FollowUp!$Y121,database!$Y:$AL,database!AF$5,0)</f>
        <v>#N/A</v>
      </c>
      <c r="AG121" s="137" t="e">
        <f>VLOOKUP(FollowUp!$Y121,database!$Y:$AL,database!AG$5,0)</f>
        <v>#N/A</v>
      </c>
      <c r="AH121" s="127" t="str">
        <f>IF(ISERROR(VLOOKUP(FollowUp!$Y121,database!$Y:$AL,database!AH$5,0)),"",VLOOKUP(FollowUp!$Y121,database!$Y:$AL,database!AH$5,0))</f>
        <v/>
      </c>
      <c r="AI121" s="64"/>
      <c r="AJ121" s="63"/>
      <c r="AK121" s="128"/>
      <c r="AL121" s="63"/>
      <c r="AM121" s="116" t="e">
        <f>VLOOKUP(FollowUp!$Y121,database!$Y:$AL,database!AL$5,0)</f>
        <v>#N/A</v>
      </c>
    </row>
    <row r="122" spans="1:39"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15">
        <v>115</v>
      </c>
      <c r="AA122" s="124" t="e">
        <f>VLOOKUP(FollowUp!$Y122,database!$Y:$AL,database!AA$5,0)</f>
        <v>#N/A</v>
      </c>
      <c r="AB122" s="118" t="e" cm="1">
        <f t="array" aca="1" ref="AB122" ca="1">HYPERLINK("#"&amp;CELL("address",INDEX(INDIRECT("database!Y:Y",1),MATCH(Y122,INDIRECT("database!Y:Y",1),0))))</f>
        <v>#N/A</v>
      </c>
      <c r="AC122" s="120" t="e">
        <f>VLOOKUP(FollowUp!$Y122,database!$Y:$AL,database!AC$5,0)</f>
        <v>#N/A</v>
      </c>
      <c r="AD122" s="121" t="e">
        <f>VLOOKUP(FollowUp!$Y122,database!$Y:$AL,database!AD$5,0)</f>
        <v>#N/A</v>
      </c>
      <c r="AE122" s="120" t="e">
        <f>VLOOKUP(FollowUp!$Y122,database!$Y:$AL,database!AE$5,0)</f>
        <v>#N/A</v>
      </c>
      <c r="AF122" s="121" t="e">
        <f>VLOOKUP(FollowUp!$Y122,database!$Y:$AL,database!AF$5,0)</f>
        <v>#N/A</v>
      </c>
      <c r="AG122" s="136" t="e">
        <f>VLOOKUP(FollowUp!$Y122,database!$Y:$AL,database!AG$5,0)</f>
        <v>#N/A</v>
      </c>
      <c r="AH122" s="126" t="str">
        <f>IF(ISERROR(VLOOKUP(FollowUp!$Y122,database!$Y:$AL,database!AH$5,0)),"",VLOOKUP(FollowUp!$Y122,database!$Y:$AL,database!AH$5,0))</f>
        <v/>
      </c>
      <c r="AI122" s="64"/>
      <c r="AJ122" s="63"/>
      <c r="AK122" s="128"/>
      <c r="AL122" s="63"/>
      <c r="AM122" s="115" t="e">
        <f>VLOOKUP(FollowUp!$Y122,database!$Y:$AL,database!AL$5,0)</f>
        <v>#N/A</v>
      </c>
    </row>
    <row r="123" spans="1:39"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15">
        <v>116</v>
      </c>
      <c r="AA123" s="125" t="e">
        <f>VLOOKUP(FollowUp!$Y123,database!$Y:$AL,database!AA$5,0)</f>
        <v>#N/A</v>
      </c>
      <c r="AB123" s="119" t="e" cm="1">
        <f t="array" aca="1" ref="AB123" ca="1">HYPERLINK("#"&amp;CELL("address",INDEX(INDIRECT("database!Y:Y",1),MATCH(Y123,INDIRECT("database!Y:Y",1),0))))</f>
        <v>#N/A</v>
      </c>
      <c r="AC123" s="122" t="e">
        <f>VLOOKUP(FollowUp!$Y123,database!$Y:$AL,database!AC$5,0)</f>
        <v>#N/A</v>
      </c>
      <c r="AD123" s="123" t="e">
        <f>VLOOKUP(FollowUp!$Y123,database!$Y:$AL,database!AD$5,0)</f>
        <v>#N/A</v>
      </c>
      <c r="AE123" s="122" t="e">
        <f>VLOOKUP(FollowUp!$Y123,database!$Y:$AL,database!AE$5,0)</f>
        <v>#N/A</v>
      </c>
      <c r="AF123" s="123" t="e">
        <f>VLOOKUP(FollowUp!$Y123,database!$Y:$AL,database!AF$5,0)</f>
        <v>#N/A</v>
      </c>
      <c r="AG123" s="137" t="e">
        <f>VLOOKUP(FollowUp!$Y123,database!$Y:$AL,database!AG$5,0)</f>
        <v>#N/A</v>
      </c>
      <c r="AH123" s="127" t="str">
        <f>IF(ISERROR(VLOOKUP(FollowUp!$Y123,database!$Y:$AL,database!AH$5,0)),"",VLOOKUP(FollowUp!$Y123,database!$Y:$AL,database!AH$5,0))</f>
        <v/>
      </c>
      <c r="AI123" s="64"/>
      <c r="AJ123" s="63"/>
      <c r="AK123" s="128"/>
      <c r="AL123" s="63"/>
      <c r="AM123" s="116" t="e">
        <f>VLOOKUP(FollowUp!$Y123,database!$Y:$AL,database!AL$5,0)</f>
        <v>#N/A</v>
      </c>
    </row>
    <row r="124" spans="1:39"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15">
        <v>117</v>
      </c>
      <c r="AA124" s="124" t="e">
        <f>VLOOKUP(FollowUp!$Y124,database!$Y:$AL,database!AA$5,0)</f>
        <v>#N/A</v>
      </c>
      <c r="AB124" s="118" t="e" cm="1">
        <f t="array" aca="1" ref="AB124" ca="1">HYPERLINK("#"&amp;CELL("address",INDEX(INDIRECT("database!Y:Y",1),MATCH(Y124,INDIRECT("database!Y:Y",1),0))))</f>
        <v>#N/A</v>
      </c>
      <c r="AC124" s="120" t="e">
        <f>VLOOKUP(FollowUp!$Y124,database!$Y:$AL,database!AC$5,0)</f>
        <v>#N/A</v>
      </c>
      <c r="AD124" s="121" t="e">
        <f>VLOOKUP(FollowUp!$Y124,database!$Y:$AL,database!AD$5,0)</f>
        <v>#N/A</v>
      </c>
      <c r="AE124" s="120" t="e">
        <f>VLOOKUP(FollowUp!$Y124,database!$Y:$AL,database!AE$5,0)</f>
        <v>#N/A</v>
      </c>
      <c r="AF124" s="121" t="e">
        <f>VLOOKUP(FollowUp!$Y124,database!$Y:$AL,database!AF$5,0)</f>
        <v>#N/A</v>
      </c>
      <c r="AG124" s="136" t="e">
        <f>VLOOKUP(FollowUp!$Y124,database!$Y:$AL,database!AG$5,0)</f>
        <v>#N/A</v>
      </c>
      <c r="AH124" s="126" t="str">
        <f>IF(ISERROR(VLOOKUP(FollowUp!$Y124,database!$Y:$AL,database!AH$5,0)),"",VLOOKUP(FollowUp!$Y124,database!$Y:$AL,database!AH$5,0))</f>
        <v/>
      </c>
      <c r="AI124" s="64"/>
      <c r="AJ124" s="63"/>
      <c r="AK124" s="128"/>
      <c r="AL124" s="63"/>
      <c r="AM124" s="115" t="e">
        <f>VLOOKUP(FollowUp!$Y124,database!$Y:$AL,database!AL$5,0)</f>
        <v>#N/A</v>
      </c>
    </row>
    <row r="125" spans="1:39"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15">
        <v>118</v>
      </c>
      <c r="AA125" s="125" t="e">
        <f>VLOOKUP(FollowUp!$Y125,database!$Y:$AL,database!AA$5,0)</f>
        <v>#N/A</v>
      </c>
      <c r="AB125" s="119" t="e" cm="1">
        <f t="array" aca="1" ref="AB125" ca="1">HYPERLINK("#"&amp;CELL("address",INDEX(INDIRECT("database!Y:Y",1),MATCH(Y125,INDIRECT("database!Y:Y",1),0))))</f>
        <v>#N/A</v>
      </c>
      <c r="AC125" s="122" t="e">
        <f>VLOOKUP(FollowUp!$Y125,database!$Y:$AL,database!AC$5,0)</f>
        <v>#N/A</v>
      </c>
      <c r="AD125" s="123" t="e">
        <f>VLOOKUP(FollowUp!$Y125,database!$Y:$AL,database!AD$5,0)</f>
        <v>#N/A</v>
      </c>
      <c r="AE125" s="122" t="e">
        <f>VLOOKUP(FollowUp!$Y125,database!$Y:$AL,database!AE$5,0)</f>
        <v>#N/A</v>
      </c>
      <c r="AF125" s="123" t="e">
        <f>VLOOKUP(FollowUp!$Y125,database!$Y:$AL,database!AF$5,0)</f>
        <v>#N/A</v>
      </c>
      <c r="AG125" s="137" t="e">
        <f>VLOOKUP(FollowUp!$Y125,database!$Y:$AL,database!AG$5,0)</f>
        <v>#N/A</v>
      </c>
      <c r="AH125" s="127" t="str">
        <f>IF(ISERROR(VLOOKUP(FollowUp!$Y125,database!$Y:$AL,database!AH$5,0)),"",VLOOKUP(FollowUp!$Y125,database!$Y:$AL,database!AH$5,0))</f>
        <v/>
      </c>
      <c r="AI125" s="64"/>
      <c r="AJ125" s="63"/>
      <c r="AK125" s="128"/>
      <c r="AL125" s="63"/>
      <c r="AM125" s="116" t="e">
        <f>VLOOKUP(FollowUp!$Y125,database!$Y:$AL,database!AL$5,0)</f>
        <v>#N/A</v>
      </c>
    </row>
    <row r="126" spans="1:39"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15">
        <v>119</v>
      </c>
      <c r="AA126" s="124" t="e">
        <f>VLOOKUP(FollowUp!$Y126,database!$Y:$AL,database!AA$5,0)</f>
        <v>#N/A</v>
      </c>
      <c r="AB126" s="118" t="e" cm="1">
        <f t="array" aca="1" ref="AB126" ca="1">HYPERLINK("#"&amp;CELL("address",INDEX(INDIRECT("database!Y:Y",1),MATCH(Y126,INDIRECT("database!Y:Y",1),0))))</f>
        <v>#N/A</v>
      </c>
      <c r="AC126" s="120" t="e">
        <f>VLOOKUP(FollowUp!$Y126,database!$Y:$AL,database!AC$5,0)</f>
        <v>#N/A</v>
      </c>
      <c r="AD126" s="121" t="e">
        <f>VLOOKUP(FollowUp!$Y126,database!$Y:$AL,database!AD$5,0)</f>
        <v>#N/A</v>
      </c>
      <c r="AE126" s="120" t="e">
        <f>VLOOKUP(FollowUp!$Y126,database!$Y:$AL,database!AE$5,0)</f>
        <v>#N/A</v>
      </c>
      <c r="AF126" s="121" t="e">
        <f>VLOOKUP(FollowUp!$Y126,database!$Y:$AL,database!AF$5,0)</f>
        <v>#N/A</v>
      </c>
      <c r="AG126" s="136" t="e">
        <f>VLOOKUP(FollowUp!$Y126,database!$Y:$AL,database!AG$5,0)</f>
        <v>#N/A</v>
      </c>
      <c r="AH126" s="126" t="str">
        <f>IF(ISERROR(VLOOKUP(FollowUp!$Y126,database!$Y:$AL,database!AH$5,0)),"",VLOOKUP(FollowUp!$Y126,database!$Y:$AL,database!AH$5,0))</f>
        <v/>
      </c>
      <c r="AI126" s="64"/>
      <c r="AJ126" s="63"/>
      <c r="AK126" s="128"/>
      <c r="AL126" s="63"/>
      <c r="AM126" s="115" t="e">
        <f>VLOOKUP(FollowUp!$Y126,database!$Y:$AL,database!AL$5,0)</f>
        <v>#N/A</v>
      </c>
    </row>
    <row r="127" spans="1:39"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15">
        <v>120</v>
      </c>
      <c r="AA127" s="125" t="e">
        <f>VLOOKUP(FollowUp!$Y127,database!$Y:$AL,database!AA$5,0)</f>
        <v>#N/A</v>
      </c>
      <c r="AB127" s="119" t="e" cm="1">
        <f t="array" aca="1" ref="AB127" ca="1">HYPERLINK("#"&amp;CELL("address",INDEX(INDIRECT("database!Y:Y",1),MATCH(Y127,INDIRECT("database!Y:Y",1),0))))</f>
        <v>#N/A</v>
      </c>
      <c r="AC127" s="122" t="e">
        <f>VLOOKUP(FollowUp!$Y127,database!$Y:$AL,database!AC$5,0)</f>
        <v>#N/A</v>
      </c>
      <c r="AD127" s="123" t="e">
        <f>VLOOKUP(FollowUp!$Y127,database!$Y:$AL,database!AD$5,0)</f>
        <v>#N/A</v>
      </c>
      <c r="AE127" s="122" t="e">
        <f>VLOOKUP(FollowUp!$Y127,database!$Y:$AL,database!AE$5,0)</f>
        <v>#N/A</v>
      </c>
      <c r="AF127" s="123" t="e">
        <f>VLOOKUP(FollowUp!$Y127,database!$Y:$AL,database!AF$5,0)</f>
        <v>#N/A</v>
      </c>
      <c r="AG127" s="137" t="e">
        <f>VLOOKUP(FollowUp!$Y127,database!$Y:$AL,database!AG$5,0)</f>
        <v>#N/A</v>
      </c>
      <c r="AH127" s="127" t="str">
        <f>IF(ISERROR(VLOOKUP(FollowUp!$Y127,database!$Y:$AL,database!AH$5,0)),"",VLOOKUP(FollowUp!$Y127,database!$Y:$AL,database!AH$5,0))</f>
        <v/>
      </c>
      <c r="AI127" s="64"/>
      <c r="AJ127" s="63"/>
      <c r="AK127" s="128"/>
      <c r="AL127" s="63"/>
      <c r="AM127" s="116" t="e">
        <f>VLOOKUP(FollowUp!$Y127,database!$Y:$AL,database!AL$5,0)</f>
        <v>#N/A</v>
      </c>
    </row>
    <row r="128" spans="1:39"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15">
        <v>121</v>
      </c>
      <c r="AA128" s="124" t="e">
        <f>VLOOKUP(FollowUp!$Y128,database!$Y:$AL,database!AA$5,0)</f>
        <v>#N/A</v>
      </c>
      <c r="AB128" s="118" t="e" cm="1">
        <f t="array" aca="1" ref="AB128" ca="1">HYPERLINK("#"&amp;CELL("address",INDEX(INDIRECT("database!Y:Y",1),MATCH(Y128,INDIRECT("database!Y:Y",1),0))))</f>
        <v>#N/A</v>
      </c>
      <c r="AC128" s="120" t="e">
        <f>VLOOKUP(FollowUp!$Y128,database!$Y:$AL,database!AC$5,0)</f>
        <v>#N/A</v>
      </c>
      <c r="AD128" s="121" t="e">
        <f>VLOOKUP(FollowUp!$Y128,database!$Y:$AL,database!AD$5,0)</f>
        <v>#N/A</v>
      </c>
      <c r="AE128" s="120" t="e">
        <f>VLOOKUP(FollowUp!$Y128,database!$Y:$AL,database!AE$5,0)</f>
        <v>#N/A</v>
      </c>
      <c r="AF128" s="121" t="e">
        <f>VLOOKUP(FollowUp!$Y128,database!$Y:$AL,database!AF$5,0)</f>
        <v>#N/A</v>
      </c>
      <c r="AG128" s="136" t="e">
        <f>VLOOKUP(FollowUp!$Y128,database!$Y:$AL,database!AG$5,0)</f>
        <v>#N/A</v>
      </c>
      <c r="AH128" s="126" t="str">
        <f>IF(ISERROR(VLOOKUP(FollowUp!$Y128,database!$Y:$AL,database!AH$5,0)),"",VLOOKUP(FollowUp!$Y128,database!$Y:$AL,database!AH$5,0))</f>
        <v/>
      </c>
      <c r="AI128" s="64"/>
      <c r="AJ128" s="63"/>
      <c r="AK128" s="128"/>
      <c r="AL128" s="63"/>
      <c r="AM128" s="115" t="e">
        <f>VLOOKUP(FollowUp!$Y128,database!$Y:$AL,database!AL$5,0)</f>
        <v>#N/A</v>
      </c>
    </row>
    <row r="129" spans="1:39"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15">
        <v>122</v>
      </c>
      <c r="AA129" s="125" t="e">
        <f>VLOOKUP(FollowUp!$Y129,database!$Y:$AL,database!AA$5,0)</f>
        <v>#N/A</v>
      </c>
      <c r="AB129" s="119" t="e" cm="1">
        <f t="array" aca="1" ref="AB129" ca="1">HYPERLINK("#"&amp;CELL("address",INDEX(INDIRECT("database!Y:Y",1),MATCH(Y129,INDIRECT("database!Y:Y",1),0))))</f>
        <v>#N/A</v>
      </c>
      <c r="AC129" s="122" t="e">
        <f>VLOOKUP(FollowUp!$Y129,database!$Y:$AL,database!AC$5,0)</f>
        <v>#N/A</v>
      </c>
      <c r="AD129" s="123" t="e">
        <f>VLOOKUP(FollowUp!$Y129,database!$Y:$AL,database!AD$5,0)</f>
        <v>#N/A</v>
      </c>
      <c r="AE129" s="122" t="e">
        <f>VLOOKUP(FollowUp!$Y129,database!$Y:$AL,database!AE$5,0)</f>
        <v>#N/A</v>
      </c>
      <c r="AF129" s="123" t="e">
        <f>VLOOKUP(FollowUp!$Y129,database!$Y:$AL,database!AF$5,0)</f>
        <v>#N/A</v>
      </c>
      <c r="AG129" s="137" t="e">
        <f>VLOOKUP(FollowUp!$Y129,database!$Y:$AL,database!AG$5,0)</f>
        <v>#N/A</v>
      </c>
      <c r="AH129" s="127" t="str">
        <f>IF(ISERROR(VLOOKUP(FollowUp!$Y129,database!$Y:$AL,database!AH$5,0)),"",VLOOKUP(FollowUp!$Y129,database!$Y:$AL,database!AH$5,0))</f>
        <v/>
      </c>
      <c r="AI129" s="64"/>
      <c r="AJ129" s="63"/>
      <c r="AK129" s="128"/>
      <c r="AL129" s="63"/>
      <c r="AM129" s="116" t="e">
        <f>VLOOKUP(FollowUp!$Y129,database!$Y:$AL,database!AL$5,0)</f>
        <v>#N/A</v>
      </c>
    </row>
    <row r="130" spans="1:39"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15">
        <v>123</v>
      </c>
      <c r="AA130" s="124" t="e">
        <f>VLOOKUP(FollowUp!$Y130,database!$Y:$AL,database!AA$5,0)</f>
        <v>#N/A</v>
      </c>
      <c r="AB130" s="118" t="e" cm="1">
        <f t="array" aca="1" ref="AB130" ca="1">HYPERLINK("#"&amp;CELL("address",INDEX(INDIRECT("database!Y:Y",1),MATCH(Y130,INDIRECT("database!Y:Y",1),0))))</f>
        <v>#N/A</v>
      </c>
      <c r="AC130" s="120" t="e">
        <f>VLOOKUP(FollowUp!$Y130,database!$Y:$AL,database!AC$5,0)</f>
        <v>#N/A</v>
      </c>
      <c r="AD130" s="121" t="e">
        <f>VLOOKUP(FollowUp!$Y130,database!$Y:$AL,database!AD$5,0)</f>
        <v>#N/A</v>
      </c>
      <c r="AE130" s="120" t="e">
        <f>VLOOKUP(FollowUp!$Y130,database!$Y:$AL,database!AE$5,0)</f>
        <v>#N/A</v>
      </c>
      <c r="AF130" s="121" t="e">
        <f>VLOOKUP(FollowUp!$Y130,database!$Y:$AL,database!AF$5,0)</f>
        <v>#N/A</v>
      </c>
      <c r="AG130" s="136" t="e">
        <f>VLOOKUP(FollowUp!$Y130,database!$Y:$AL,database!AG$5,0)</f>
        <v>#N/A</v>
      </c>
      <c r="AH130" s="126" t="str">
        <f>IF(ISERROR(VLOOKUP(FollowUp!$Y130,database!$Y:$AL,database!AH$5,0)),"",VLOOKUP(FollowUp!$Y130,database!$Y:$AL,database!AH$5,0))</f>
        <v/>
      </c>
      <c r="AI130" s="64"/>
      <c r="AJ130" s="63"/>
      <c r="AK130" s="128"/>
      <c r="AL130" s="63"/>
      <c r="AM130" s="115" t="e">
        <f>VLOOKUP(FollowUp!$Y130,database!$Y:$AL,database!AL$5,0)</f>
        <v>#N/A</v>
      </c>
    </row>
    <row r="131" spans="1:39"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15">
        <v>124</v>
      </c>
      <c r="AA131" s="125" t="e">
        <f>VLOOKUP(FollowUp!$Y131,database!$Y:$AL,database!AA$5,0)</f>
        <v>#N/A</v>
      </c>
      <c r="AB131" s="119" t="e" cm="1">
        <f t="array" aca="1" ref="AB131" ca="1">HYPERLINK("#"&amp;CELL("address",INDEX(INDIRECT("database!Y:Y",1),MATCH(Y131,INDIRECT("database!Y:Y",1),0))))</f>
        <v>#N/A</v>
      </c>
      <c r="AC131" s="122" t="e">
        <f>VLOOKUP(FollowUp!$Y131,database!$Y:$AL,database!AC$5,0)</f>
        <v>#N/A</v>
      </c>
      <c r="AD131" s="123" t="e">
        <f>VLOOKUP(FollowUp!$Y131,database!$Y:$AL,database!AD$5,0)</f>
        <v>#N/A</v>
      </c>
      <c r="AE131" s="122" t="e">
        <f>VLOOKUP(FollowUp!$Y131,database!$Y:$AL,database!AE$5,0)</f>
        <v>#N/A</v>
      </c>
      <c r="AF131" s="123" t="e">
        <f>VLOOKUP(FollowUp!$Y131,database!$Y:$AL,database!AF$5,0)</f>
        <v>#N/A</v>
      </c>
      <c r="AG131" s="137" t="e">
        <f>VLOOKUP(FollowUp!$Y131,database!$Y:$AL,database!AG$5,0)</f>
        <v>#N/A</v>
      </c>
      <c r="AH131" s="127" t="str">
        <f>IF(ISERROR(VLOOKUP(FollowUp!$Y131,database!$Y:$AL,database!AH$5,0)),"",VLOOKUP(FollowUp!$Y131,database!$Y:$AL,database!AH$5,0))</f>
        <v/>
      </c>
      <c r="AI131" s="64"/>
      <c r="AJ131" s="63"/>
      <c r="AK131" s="128"/>
      <c r="AL131" s="63"/>
      <c r="AM131" s="116" t="e">
        <f>VLOOKUP(FollowUp!$Y131,database!$Y:$AL,database!AL$5,0)</f>
        <v>#N/A</v>
      </c>
    </row>
    <row r="132" spans="1:39"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15">
        <v>125</v>
      </c>
      <c r="AA132" s="124" t="e">
        <f>VLOOKUP(FollowUp!$Y132,database!$Y:$AL,database!AA$5,0)</f>
        <v>#N/A</v>
      </c>
      <c r="AB132" s="118" t="e" cm="1">
        <f t="array" aca="1" ref="AB132" ca="1">HYPERLINK("#"&amp;CELL("address",INDEX(INDIRECT("database!Y:Y",1),MATCH(Y132,INDIRECT("database!Y:Y",1),0))))</f>
        <v>#N/A</v>
      </c>
      <c r="AC132" s="120" t="e">
        <f>VLOOKUP(FollowUp!$Y132,database!$Y:$AL,database!AC$5,0)</f>
        <v>#N/A</v>
      </c>
      <c r="AD132" s="121" t="e">
        <f>VLOOKUP(FollowUp!$Y132,database!$Y:$AL,database!AD$5,0)</f>
        <v>#N/A</v>
      </c>
      <c r="AE132" s="120" t="e">
        <f>VLOOKUP(FollowUp!$Y132,database!$Y:$AL,database!AE$5,0)</f>
        <v>#N/A</v>
      </c>
      <c r="AF132" s="121" t="e">
        <f>VLOOKUP(FollowUp!$Y132,database!$Y:$AL,database!AF$5,0)</f>
        <v>#N/A</v>
      </c>
      <c r="AG132" s="136" t="e">
        <f>VLOOKUP(FollowUp!$Y132,database!$Y:$AL,database!AG$5,0)</f>
        <v>#N/A</v>
      </c>
      <c r="AH132" s="126" t="str">
        <f>IF(ISERROR(VLOOKUP(FollowUp!$Y132,database!$Y:$AL,database!AH$5,0)),"",VLOOKUP(FollowUp!$Y132,database!$Y:$AL,database!AH$5,0))</f>
        <v/>
      </c>
      <c r="AI132" s="64"/>
      <c r="AJ132" s="63"/>
      <c r="AK132" s="128"/>
      <c r="AL132" s="63"/>
      <c r="AM132" s="115" t="e">
        <f>VLOOKUP(FollowUp!$Y132,database!$Y:$AL,database!AL$5,0)</f>
        <v>#N/A</v>
      </c>
    </row>
    <row r="133" spans="1:39"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15">
        <v>126</v>
      </c>
      <c r="AA133" s="125" t="e">
        <f>VLOOKUP(FollowUp!$Y133,database!$Y:$AL,database!AA$5,0)</f>
        <v>#N/A</v>
      </c>
      <c r="AB133" s="119" t="e" cm="1">
        <f t="array" aca="1" ref="AB133" ca="1">HYPERLINK("#"&amp;CELL("address",INDEX(INDIRECT("database!Y:Y",1),MATCH(Y133,INDIRECT("database!Y:Y",1),0))))</f>
        <v>#N/A</v>
      </c>
      <c r="AC133" s="122" t="e">
        <f>VLOOKUP(FollowUp!$Y133,database!$Y:$AL,database!AC$5,0)</f>
        <v>#N/A</v>
      </c>
      <c r="AD133" s="123" t="e">
        <f>VLOOKUP(FollowUp!$Y133,database!$Y:$AL,database!AD$5,0)</f>
        <v>#N/A</v>
      </c>
      <c r="AE133" s="122" t="e">
        <f>VLOOKUP(FollowUp!$Y133,database!$Y:$AL,database!AE$5,0)</f>
        <v>#N/A</v>
      </c>
      <c r="AF133" s="123" t="e">
        <f>VLOOKUP(FollowUp!$Y133,database!$Y:$AL,database!AF$5,0)</f>
        <v>#N/A</v>
      </c>
      <c r="AG133" s="137" t="e">
        <f>VLOOKUP(FollowUp!$Y133,database!$Y:$AL,database!AG$5,0)</f>
        <v>#N/A</v>
      </c>
      <c r="AH133" s="127" t="str">
        <f>IF(ISERROR(VLOOKUP(FollowUp!$Y133,database!$Y:$AL,database!AH$5,0)),"",VLOOKUP(FollowUp!$Y133,database!$Y:$AL,database!AH$5,0))</f>
        <v/>
      </c>
      <c r="AI133" s="64"/>
      <c r="AJ133" s="63"/>
      <c r="AK133" s="128"/>
      <c r="AL133" s="63"/>
      <c r="AM133" s="116" t="e">
        <f>VLOOKUP(FollowUp!$Y133,database!$Y:$AL,database!AL$5,0)</f>
        <v>#N/A</v>
      </c>
    </row>
    <row r="134" spans="1:39"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15">
        <v>127</v>
      </c>
      <c r="AA134" s="124" t="e">
        <f>VLOOKUP(FollowUp!$Y134,database!$Y:$AL,database!AA$5,0)</f>
        <v>#N/A</v>
      </c>
      <c r="AB134" s="118" t="e" cm="1">
        <f t="array" aca="1" ref="AB134" ca="1">HYPERLINK("#"&amp;CELL("address",INDEX(INDIRECT("database!Y:Y",1),MATCH(Y134,INDIRECT("database!Y:Y",1),0))))</f>
        <v>#N/A</v>
      </c>
      <c r="AC134" s="120" t="e">
        <f>VLOOKUP(FollowUp!$Y134,database!$Y:$AL,database!AC$5,0)</f>
        <v>#N/A</v>
      </c>
      <c r="AD134" s="121" t="e">
        <f>VLOOKUP(FollowUp!$Y134,database!$Y:$AL,database!AD$5,0)</f>
        <v>#N/A</v>
      </c>
      <c r="AE134" s="120" t="e">
        <f>VLOOKUP(FollowUp!$Y134,database!$Y:$AL,database!AE$5,0)</f>
        <v>#N/A</v>
      </c>
      <c r="AF134" s="121" t="e">
        <f>VLOOKUP(FollowUp!$Y134,database!$Y:$AL,database!AF$5,0)</f>
        <v>#N/A</v>
      </c>
      <c r="AG134" s="136" t="e">
        <f>VLOOKUP(FollowUp!$Y134,database!$Y:$AL,database!AG$5,0)</f>
        <v>#N/A</v>
      </c>
      <c r="AH134" s="126" t="str">
        <f>IF(ISERROR(VLOOKUP(FollowUp!$Y134,database!$Y:$AL,database!AH$5,0)),"",VLOOKUP(FollowUp!$Y134,database!$Y:$AL,database!AH$5,0))</f>
        <v/>
      </c>
      <c r="AI134" s="64"/>
      <c r="AJ134" s="63"/>
      <c r="AK134" s="128"/>
      <c r="AL134" s="63"/>
      <c r="AM134" s="115" t="e">
        <f>VLOOKUP(FollowUp!$Y134,database!$Y:$AL,database!AL$5,0)</f>
        <v>#N/A</v>
      </c>
    </row>
    <row r="135" spans="1:39"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15">
        <v>128</v>
      </c>
      <c r="AA135" s="125" t="e">
        <f>VLOOKUP(FollowUp!$Y135,database!$Y:$AL,database!AA$5,0)</f>
        <v>#N/A</v>
      </c>
      <c r="AB135" s="119" t="e" cm="1">
        <f t="array" aca="1" ref="AB135" ca="1">HYPERLINK("#"&amp;CELL("address",INDEX(INDIRECT("database!Y:Y",1),MATCH(Y135,INDIRECT("database!Y:Y",1),0))))</f>
        <v>#N/A</v>
      </c>
      <c r="AC135" s="122" t="e">
        <f>VLOOKUP(FollowUp!$Y135,database!$Y:$AL,database!AC$5,0)</f>
        <v>#N/A</v>
      </c>
      <c r="AD135" s="123" t="e">
        <f>VLOOKUP(FollowUp!$Y135,database!$Y:$AL,database!AD$5,0)</f>
        <v>#N/A</v>
      </c>
      <c r="AE135" s="122" t="e">
        <f>VLOOKUP(FollowUp!$Y135,database!$Y:$AL,database!AE$5,0)</f>
        <v>#N/A</v>
      </c>
      <c r="AF135" s="123" t="e">
        <f>VLOOKUP(FollowUp!$Y135,database!$Y:$AL,database!AF$5,0)</f>
        <v>#N/A</v>
      </c>
      <c r="AG135" s="137" t="e">
        <f>VLOOKUP(FollowUp!$Y135,database!$Y:$AL,database!AG$5,0)</f>
        <v>#N/A</v>
      </c>
      <c r="AH135" s="127" t="str">
        <f>IF(ISERROR(VLOOKUP(FollowUp!$Y135,database!$Y:$AL,database!AH$5,0)),"",VLOOKUP(FollowUp!$Y135,database!$Y:$AL,database!AH$5,0))</f>
        <v/>
      </c>
      <c r="AI135" s="64"/>
      <c r="AJ135" s="63"/>
      <c r="AK135" s="128"/>
      <c r="AL135" s="63"/>
      <c r="AM135" s="116" t="e">
        <f>VLOOKUP(FollowUp!$Y135,database!$Y:$AL,database!AL$5,0)</f>
        <v>#N/A</v>
      </c>
    </row>
    <row r="136" spans="1:39"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15">
        <v>129</v>
      </c>
      <c r="AA136" s="124" t="e">
        <f>VLOOKUP(FollowUp!$Y136,database!$Y:$AL,database!AA$5,0)</f>
        <v>#N/A</v>
      </c>
      <c r="AB136" s="118" t="e" cm="1">
        <f t="array" aca="1" ref="AB136" ca="1">HYPERLINK("#"&amp;CELL("address",INDEX(INDIRECT("database!Y:Y",1),MATCH(Y136,INDIRECT("database!Y:Y",1),0))))</f>
        <v>#N/A</v>
      </c>
      <c r="AC136" s="120" t="e">
        <f>VLOOKUP(FollowUp!$Y136,database!$Y:$AL,database!AC$5,0)</f>
        <v>#N/A</v>
      </c>
      <c r="AD136" s="121" t="e">
        <f>VLOOKUP(FollowUp!$Y136,database!$Y:$AL,database!AD$5,0)</f>
        <v>#N/A</v>
      </c>
      <c r="AE136" s="120" t="e">
        <f>VLOOKUP(FollowUp!$Y136,database!$Y:$AL,database!AE$5,0)</f>
        <v>#N/A</v>
      </c>
      <c r="AF136" s="121" t="e">
        <f>VLOOKUP(FollowUp!$Y136,database!$Y:$AL,database!AF$5,0)</f>
        <v>#N/A</v>
      </c>
      <c r="AG136" s="136" t="e">
        <f>VLOOKUP(FollowUp!$Y136,database!$Y:$AL,database!AG$5,0)</f>
        <v>#N/A</v>
      </c>
      <c r="AH136" s="126" t="str">
        <f>IF(ISERROR(VLOOKUP(FollowUp!$Y136,database!$Y:$AL,database!AH$5,0)),"",VLOOKUP(FollowUp!$Y136,database!$Y:$AL,database!AH$5,0))</f>
        <v/>
      </c>
      <c r="AI136" s="64"/>
      <c r="AJ136" s="63"/>
      <c r="AK136" s="128"/>
      <c r="AL136" s="63"/>
      <c r="AM136" s="115" t="e">
        <f>VLOOKUP(FollowUp!$Y136,database!$Y:$AL,database!AL$5,0)</f>
        <v>#N/A</v>
      </c>
    </row>
    <row r="137" spans="1:39"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15">
        <v>130</v>
      </c>
      <c r="AA137" s="125" t="e">
        <f>VLOOKUP(FollowUp!$Y137,database!$Y:$AL,database!AA$5,0)</f>
        <v>#N/A</v>
      </c>
      <c r="AB137" s="119" t="e" cm="1">
        <f t="array" aca="1" ref="AB137" ca="1">HYPERLINK("#"&amp;CELL("address",INDEX(INDIRECT("database!Y:Y",1),MATCH(Y137,INDIRECT("database!Y:Y",1),0))))</f>
        <v>#N/A</v>
      </c>
      <c r="AC137" s="122" t="e">
        <f>VLOOKUP(FollowUp!$Y137,database!$Y:$AL,database!AC$5,0)</f>
        <v>#N/A</v>
      </c>
      <c r="AD137" s="123" t="e">
        <f>VLOOKUP(FollowUp!$Y137,database!$Y:$AL,database!AD$5,0)</f>
        <v>#N/A</v>
      </c>
      <c r="AE137" s="122" t="e">
        <f>VLOOKUP(FollowUp!$Y137,database!$Y:$AL,database!AE$5,0)</f>
        <v>#N/A</v>
      </c>
      <c r="AF137" s="123" t="e">
        <f>VLOOKUP(FollowUp!$Y137,database!$Y:$AL,database!AF$5,0)</f>
        <v>#N/A</v>
      </c>
      <c r="AG137" s="137" t="e">
        <f>VLOOKUP(FollowUp!$Y137,database!$Y:$AL,database!AG$5,0)</f>
        <v>#N/A</v>
      </c>
      <c r="AH137" s="127" t="str">
        <f>IF(ISERROR(VLOOKUP(FollowUp!$Y137,database!$Y:$AL,database!AH$5,0)),"",VLOOKUP(FollowUp!$Y137,database!$Y:$AL,database!AH$5,0))</f>
        <v/>
      </c>
      <c r="AI137" s="64"/>
      <c r="AJ137" s="63"/>
      <c r="AK137" s="128"/>
      <c r="AL137" s="63"/>
      <c r="AM137" s="116" t="e">
        <f>VLOOKUP(FollowUp!$Y137,database!$Y:$AL,database!AL$5,0)</f>
        <v>#N/A</v>
      </c>
    </row>
    <row r="138" spans="1:39"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15">
        <v>131</v>
      </c>
      <c r="AA138" s="124" t="e">
        <f>VLOOKUP(FollowUp!$Y138,database!$Y:$AL,database!AA$5,0)</f>
        <v>#N/A</v>
      </c>
      <c r="AB138" s="118" t="e" cm="1">
        <f t="array" aca="1" ref="AB138" ca="1">HYPERLINK("#"&amp;CELL("address",INDEX(INDIRECT("database!Y:Y",1),MATCH(Y138,INDIRECT("database!Y:Y",1),0))))</f>
        <v>#N/A</v>
      </c>
      <c r="AC138" s="120" t="e">
        <f>VLOOKUP(FollowUp!$Y138,database!$Y:$AL,database!AC$5,0)</f>
        <v>#N/A</v>
      </c>
      <c r="AD138" s="121" t="e">
        <f>VLOOKUP(FollowUp!$Y138,database!$Y:$AL,database!AD$5,0)</f>
        <v>#N/A</v>
      </c>
      <c r="AE138" s="120" t="e">
        <f>VLOOKUP(FollowUp!$Y138,database!$Y:$AL,database!AE$5,0)</f>
        <v>#N/A</v>
      </c>
      <c r="AF138" s="121" t="e">
        <f>VLOOKUP(FollowUp!$Y138,database!$Y:$AL,database!AF$5,0)</f>
        <v>#N/A</v>
      </c>
      <c r="AG138" s="136" t="e">
        <f>VLOOKUP(FollowUp!$Y138,database!$Y:$AL,database!AG$5,0)</f>
        <v>#N/A</v>
      </c>
      <c r="AH138" s="126" t="str">
        <f>IF(ISERROR(VLOOKUP(FollowUp!$Y138,database!$Y:$AL,database!AH$5,0)),"",VLOOKUP(FollowUp!$Y138,database!$Y:$AL,database!AH$5,0))</f>
        <v/>
      </c>
      <c r="AI138" s="64"/>
      <c r="AJ138" s="63"/>
      <c r="AK138" s="128"/>
      <c r="AL138" s="63"/>
      <c r="AM138" s="115" t="e">
        <f>VLOOKUP(FollowUp!$Y138,database!$Y:$AL,database!AL$5,0)</f>
        <v>#N/A</v>
      </c>
    </row>
    <row r="139" spans="1:39"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15">
        <v>132</v>
      </c>
      <c r="AA139" s="125" t="e">
        <f>VLOOKUP(FollowUp!$Y139,database!$Y:$AL,database!AA$5,0)</f>
        <v>#N/A</v>
      </c>
      <c r="AB139" s="119" t="e" cm="1">
        <f t="array" aca="1" ref="AB139" ca="1">HYPERLINK("#"&amp;CELL("address",INDEX(INDIRECT("database!Y:Y",1),MATCH(Y139,INDIRECT("database!Y:Y",1),0))))</f>
        <v>#N/A</v>
      </c>
      <c r="AC139" s="122" t="e">
        <f>VLOOKUP(FollowUp!$Y139,database!$Y:$AL,database!AC$5,0)</f>
        <v>#N/A</v>
      </c>
      <c r="AD139" s="123" t="e">
        <f>VLOOKUP(FollowUp!$Y139,database!$Y:$AL,database!AD$5,0)</f>
        <v>#N/A</v>
      </c>
      <c r="AE139" s="122" t="e">
        <f>VLOOKUP(FollowUp!$Y139,database!$Y:$AL,database!AE$5,0)</f>
        <v>#N/A</v>
      </c>
      <c r="AF139" s="123" t="e">
        <f>VLOOKUP(FollowUp!$Y139,database!$Y:$AL,database!AF$5,0)</f>
        <v>#N/A</v>
      </c>
      <c r="AG139" s="137" t="e">
        <f>VLOOKUP(FollowUp!$Y139,database!$Y:$AL,database!AG$5,0)</f>
        <v>#N/A</v>
      </c>
      <c r="AH139" s="127" t="str">
        <f>IF(ISERROR(VLOOKUP(FollowUp!$Y139,database!$Y:$AL,database!AH$5,0)),"",VLOOKUP(FollowUp!$Y139,database!$Y:$AL,database!AH$5,0))</f>
        <v/>
      </c>
      <c r="AI139" s="64"/>
      <c r="AJ139" s="63"/>
      <c r="AK139" s="128"/>
      <c r="AL139" s="63"/>
      <c r="AM139" s="116" t="e">
        <f>VLOOKUP(FollowUp!$Y139,database!$Y:$AL,database!AL$5,0)</f>
        <v>#N/A</v>
      </c>
    </row>
    <row r="140" spans="1:39"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15">
        <v>133</v>
      </c>
      <c r="AA140" s="124" t="e">
        <f>VLOOKUP(FollowUp!$Y140,database!$Y:$AL,database!AA$5,0)</f>
        <v>#N/A</v>
      </c>
      <c r="AB140" s="118" t="e" cm="1">
        <f t="array" aca="1" ref="AB140" ca="1">HYPERLINK("#"&amp;CELL("address",INDEX(INDIRECT("database!Y:Y",1),MATCH(Y140,INDIRECT("database!Y:Y",1),0))))</f>
        <v>#N/A</v>
      </c>
      <c r="AC140" s="120" t="e">
        <f>VLOOKUP(FollowUp!$Y140,database!$Y:$AL,database!AC$5,0)</f>
        <v>#N/A</v>
      </c>
      <c r="AD140" s="121" t="e">
        <f>VLOOKUP(FollowUp!$Y140,database!$Y:$AL,database!AD$5,0)</f>
        <v>#N/A</v>
      </c>
      <c r="AE140" s="120" t="e">
        <f>VLOOKUP(FollowUp!$Y140,database!$Y:$AL,database!AE$5,0)</f>
        <v>#N/A</v>
      </c>
      <c r="AF140" s="121" t="e">
        <f>VLOOKUP(FollowUp!$Y140,database!$Y:$AL,database!AF$5,0)</f>
        <v>#N/A</v>
      </c>
      <c r="AG140" s="136" t="e">
        <f>VLOOKUP(FollowUp!$Y140,database!$Y:$AL,database!AG$5,0)</f>
        <v>#N/A</v>
      </c>
      <c r="AH140" s="126" t="str">
        <f>IF(ISERROR(VLOOKUP(FollowUp!$Y140,database!$Y:$AL,database!AH$5,0)),"",VLOOKUP(FollowUp!$Y140,database!$Y:$AL,database!AH$5,0))</f>
        <v/>
      </c>
      <c r="AI140" s="64"/>
      <c r="AJ140" s="63"/>
      <c r="AK140" s="128"/>
      <c r="AL140" s="63"/>
      <c r="AM140" s="115" t="e">
        <f>VLOOKUP(FollowUp!$Y140,database!$Y:$AL,database!AL$5,0)</f>
        <v>#N/A</v>
      </c>
    </row>
    <row r="141" spans="1:39"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15">
        <v>134</v>
      </c>
      <c r="AA141" s="125" t="e">
        <f>VLOOKUP(FollowUp!$Y141,database!$Y:$AL,database!AA$5,0)</f>
        <v>#N/A</v>
      </c>
      <c r="AB141" s="119" t="e" cm="1">
        <f t="array" aca="1" ref="AB141" ca="1">HYPERLINK("#"&amp;CELL("address",INDEX(INDIRECT("database!Y:Y",1),MATCH(Y141,INDIRECT("database!Y:Y",1),0))))</f>
        <v>#N/A</v>
      </c>
      <c r="AC141" s="122" t="e">
        <f>VLOOKUP(FollowUp!$Y141,database!$Y:$AL,database!AC$5,0)</f>
        <v>#N/A</v>
      </c>
      <c r="AD141" s="123" t="e">
        <f>VLOOKUP(FollowUp!$Y141,database!$Y:$AL,database!AD$5,0)</f>
        <v>#N/A</v>
      </c>
      <c r="AE141" s="122" t="e">
        <f>VLOOKUP(FollowUp!$Y141,database!$Y:$AL,database!AE$5,0)</f>
        <v>#N/A</v>
      </c>
      <c r="AF141" s="123" t="e">
        <f>VLOOKUP(FollowUp!$Y141,database!$Y:$AL,database!AF$5,0)</f>
        <v>#N/A</v>
      </c>
      <c r="AG141" s="137" t="e">
        <f>VLOOKUP(FollowUp!$Y141,database!$Y:$AL,database!AG$5,0)</f>
        <v>#N/A</v>
      </c>
      <c r="AH141" s="127" t="str">
        <f>IF(ISERROR(VLOOKUP(FollowUp!$Y141,database!$Y:$AL,database!AH$5,0)),"",VLOOKUP(FollowUp!$Y141,database!$Y:$AL,database!AH$5,0))</f>
        <v/>
      </c>
      <c r="AI141" s="64"/>
      <c r="AJ141" s="63"/>
      <c r="AK141" s="128"/>
      <c r="AL141" s="63"/>
      <c r="AM141" s="116" t="e">
        <f>VLOOKUP(FollowUp!$Y141,database!$Y:$AL,database!AL$5,0)</f>
        <v>#N/A</v>
      </c>
    </row>
    <row r="142" spans="1:39"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15">
        <v>135</v>
      </c>
      <c r="AA142" s="124" t="e">
        <f>VLOOKUP(FollowUp!$Y142,database!$Y:$AL,database!AA$5,0)</f>
        <v>#N/A</v>
      </c>
      <c r="AB142" s="118" t="e" cm="1">
        <f t="array" aca="1" ref="AB142" ca="1">HYPERLINK("#"&amp;CELL("address",INDEX(INDIRECT("database!Y:Y",1),MATCH(Y142,INDIRECT("database!Y:Y",1),0))))</f>
        <v>#N/A</v>
      </c>
      <c r="AC142" s="120" t="e">
        <f>VLOOKUP(FollowUp!$Y142,database!$Y:$AL,database!AC$5,0)</f>
        <v>#N/A</v>
      </c>
      <c r="AD142" s="121" t="e">
        <f>VLOOKUP(FollowUp!$Y142,database!$Y:$AL,database!AD$5,0)</f>
        <v>#N/A</v>
      </c>
      <c r="AE142" s="120" t="e">
        <f>VLOOKUP(FollowUp!$Y142,database!$Y:$AL,database!AE$5,0)</f>
        <v>#N/A</v>
      </c>
      <c r="AF142" s="121" t="e">
        <f>VLOOKUP(FollowUp!$Y142,database!$Y:$AL,database!AF$5,0)</f>
        <v>#N/A</v>
      </c>
      <c r="AG142" s="136" t="e">
        <f>VLOOKUP(FollowUp!$Y142,database!$Y:$AL,database!AG$5,0)</f>
        <v>#N/A</v>
      </c>
      <c r="AH142" s="126" t="str">
        <f>IF(ISERROR(VLOOKUP(FollowUp!$Y142,database!$Y:$AL,database!AH$5,0)),"",VLOOKUP(FollowUp!$Y142,database!$Y:$AL,database!AH$5,0))</f>
        <v/>
      </c>
      <c r="AI142" s="64"/>
      <c r="AJ142" s="63"/>
      <c r="AK142" s="128"/>
      <c r="AL142" s="63"/>
      <c r="AM142" s="115" t="e">
        <f>VLOOKUP(FollowUp!$Y142,database!$Y:$AL,database!AL$5,0)</f>
        <v>#N/A</v>
      </c>
    </row>
    <row r="143" spans="1:39"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15">
        <v>136</v>
      </c>
      <c r="AA143" s="125" t="e">
        <f>VLOOKUP(FollowUp!$Y143,database!$Y:$AL,database!AA$5,0)</f>
        <v>#N/A</v>
      </c>
      <c r="AB143" s="119" t="e" cm="1">
        <f t="array" aca="1" ref="AB143" ca="1">HYPERLINK("#"&amp;CELL("address",INDEX(INDIRECT("database!Y:Y",1),MATCH(Y143,INDIRECT("database!Y:Y",1),0))))</f>
        <v>#N/A</v>
      </c>
      <c r="AC143" s="122" t="e">
        <f>VLOOKUP(FollowUp!$Y143,database!$Y:$AL,database!AC$5,0)</f>
        <v>#N/A</v>
      </c>
      <c r="AD143" s="123" t="e">
        <f>VLOOKUP(FollowUp!$Y143,database!$Y:$AL,database!AD$5,0)</f>
        <v>#N/A</v>
      </c>
      <c r="AE143" s="122" t="e">
        <f>VLOOKUP(FollowUp!$Y143,database!$Y:$AL,database!AE$5,0)</f>
        <v>#N/A</v>
      </c>
      <c r="AF143" s="123" t="e">
        <f>VLOOKUP(FollowUp!$Y143,database!$Y:$AL,database!AF$5,0)</f>
        <v>#N/A</v>
      </c>
      <c r="AG143" s="137" t="e">
        <f>VLOOKUP(FollowUp!$Y143,database!$Y:$AL,database!AG$5,0)</f>
        <v>#N/A</v>
      </c>
      <c r="AH143" s="127" t="str">
        <f>IF(ISERROR(VLOOKUP(FollowUp!$Y143,database!$Y:$AL,database!AH$5,0)),"",VLOOKUP(FollowUp!$Y143,database!$Y:$AL,database!AH$5,0))</f>
        <v/>
      </c>
      <c r="AI143" s="64"/>
      <c r="AJ143" s="63"/>
      <c r="AK143" s="128"/>
      <c r="AL143" s="63"/>
      <c r="AM143" s="116" t="e">
        <f>VLOOKUP(FollowUp!$Y143,database!$Y:$AL,database!AL$5,0)</f>
        <v>#N/A</v>
      </c>
    </row>
    <row r="144" spans="1:39"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15">
        <v>137</v>
      </c>
      <c r="AA144" s="124" t="e">
        <f>VLOOKUP(FollowUp!$Y144,database!$Y:$AL,database!AA$5,0)</f>
        <v>#N/A</v>
      </c>
      <c r="AB144" s="118" t="e" cm="1">
        <f t="array" aca="1" ref="AB144" ca="1">HYPERLINK("#"&amp;CELL("address",INDEX(INDIRECT("database!Y:Y",1),MATCH(Y144,INDIRECT("database!Y:Y",1),0))))</f>
        <v>#N/A</v>
      </c>
      <c r="AC144" s="120" t="e">
        <f>VLOOKUP(FollowUp!$Y144,database!$Y:$AL,database!AC$5,0)</f>
        <v>#N/A</v>
      </c>
      <c r="AD144" s="121" t="e">
        <f>VLOOKUP(FollowUp!$Y144,database!$Y:$AL,database!AD$5,0)</f>
        <v>#N/A</v>
      </c>
      <c r="AE144" s="120" t="e">
        <f>VLOOKUP(FollowUp!$Y144,database!$Y:$AL,database!AE$5,0)</f>
        <v>#N/A</v>
      </c>
      <c r="AF144" s="121" t="e">
        <f>VLOOKUP(FollowUp!$Y144,database!$Y:$AL,database!AF$5,0)</f>
        <v>#N/A</v>
      </c>
      <c r="AG144" s="136" t="e">
        <f>VLOOKUP(FollowUp!$Y144,database!$Y:$AL,database!AG$5,0)</f>
        <v>#N/A</v>
      </c>
      <c r="AH144" s="126" t="str">
        <f>IF(ISERROR(VLOOKUP(FollowUp!$Y144,database!$Y:$AL,database!AH$5,0)),"",VLOOKUP(FollowUp!$Y144,database!$Y:$AL,database!AH$5,0))</f>
        <v/>
      </c>
      <c r="AI144" s="64"/>
      <c r="AJ144" s="63"/>
      <c r="AK144" s="128"/>
      <c r="AL144" s="63"/>
      <c r="AM144" s="115" t="e">
        <f>VLOOKUP(FollowUp!$Y144,database!$Y:$AL,database!AL$5,0)</f>
        <v>#N/A</v>
      </c>
    </row>
    <row r="145" spans="1:39"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15">
        <v>138</v>
      </c>
      <c r="AA145" s="125" t="e">
        <f>VLOOKUP(FollowUp!$Y145,database!$Y:$AL,database!AA$5,0)</f>
        <v>#N/A</v>
      </c>
      <c r="AB145" s="119" t="e" cm="1">
        <f t="array" aca="1" ref="AB145" ca="1">HYPERLINK("#"&amp;CELL("address",INDEX(INDIRECT("database!Y:Y",1),MATCH(Y145,INDIRECT("database!Y:Y",1),0))))</f>
        <v>#N/A</v>
      </c>
      <c r="AC145" s="122" t="e">
        <f>VLOOKUP(FollowUp!$Y145,database!$Y:$AL,database!AC$5,0)</f>
        <v>#N/A</v>
      </c>
      <c r="AD145" s="123" t="e">
        <f>VLOOKUP(FollowUp!$Y145,database!$Y:$AL,database!AD$5,0)</f>
        <v>#N/A</v>
      </c>
      <c r="AE145" s="122" t="e">
        <f>VLOOKUP(FollowUp!$Y145,database!$Y:$AL,database!AE$5,0)</f>
        <v>#N/A</v>
      </c>
      <c r="AF145" s="123" t="e">
        <f>VLOOKUP(FollowUp!$Y145,database!$Y:$AL,database!AF$5,0)</f>
        <v>#N/A</v>
      </c>
      <c r="AG145" s="137" t="e">
        <f>VLOOKUP(FollowUp!$Y145,database!$Y:$AL,database!AG$5,0)</f>
        <v>#N/A</v>
      </c>
      <c r="AH145" s="127" t="str">
        <f>IF(ISERROR(VLOOKUP(FollowUp!$Y145,database!$Y:$AL,database!AH$5,0)),"",VLOOKUP(FollowUp!$Y145,database!$Y:$AL,database!AH$5,0))</f>
        <v/>
      </c>
      <c r="AI145" s="64"/>
      <c r="AJ145" s="63"/>
      <c r="AK145" s="128"/>
      <c r="AL145" s="63"/>
      <c r="AM145" s="116" t="e">
        <f>VLOOKUP(FollowUp!$Y145,database!$Y:$AL,database!AL$5,0)</f>
        <v>#N/A</v>
      </c>
    </row>
    <row r="146" spans="1:39"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15">
        <v>139</v>
      </c>
      <c r="AA146" s="124" t="e">
        <f>VLOOKUP(FollowUp!$Y146,database!$Y:$AL,database!AA$5,0)</f>
        <v>#N/A</v>
      </c>
      <c r="AB146" s="118" t="e" cm="1">
        <f t="array" aca="1" ref="AB146" ca="1">HYPERLINK("#"&amp;CELL("address",INDEX(INDIRECT("database!Y:Y",1),MATCH(Y146,INDIRECT("database!Y:Y",1),0))))</f>
        <v>#N/A</v>
      </c>
      <c r="AC146" s="120" t="e">
        <f>VLOOKUP(FollowUp!$Y146,database!$Y:$AL,database!AC$5,0)</f>
        <v>#N/A</v>
      </c>
      <c r="AD146" s="121" t="e">
        <f>VLOOKUP(FollowUp!$Y146,database!$Y:$AL,database!AD$5,0)</f>
        <v>#N/A</v>
      </c>
      <c r="AE146" s="120" t="e">
        <f>VLOOKUP(FollowUp!$Y146,database!$Y:$AL,database!AE$5,0)</f>
        <v>#N/A</v>
      </c>
      <c r="AF146" s="121" t="e">
        <f>VLOOKUP(FollowUp!$Y146,database!$Y:$AL,database!AF$5,0)</f>
        <v>#N/A</v>
      </c>
      <c r="AG146" s="136" t="e">
        <f>VLOOKUP(FollowUp!$Y146,database!$Y:$AL,database!AG$5,0)</f>
        <v>#N/A</v>
      </c>
      <c r="AH146" s="126" t="str">
        <f>IF(ISERROR(VLOOKUP(FollowUp!$Y146,database!$Y:$AL,database!AH$5,0)),"",VLOOKUP(FollowUp!$Y146,database!$Y:$AL,database!AH$5,0))</f>
        <v/>
      </c>
      <c r="AI146" s="64"/>
      <c r="AJ146" s="63"/>
      <c r="AK146" s="128"/>
      <c r="AL146" s="63"/>
      <c r="AM146" s="115" t="e">
        <f>VLOOKUP(FollowUp!$Y146,database!$Y:$AL,database!AL$5,0)</f>
        <v>#N/A</v>
      </c>
    </row>
    <row r="147" spans="1:39"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15">
        <v>140</v>
      </c>
      <c r="AA147" s="125" t="e">
        <f>VLOOKUP(FollowUp!$Y147,database!$Y:$AL,database!AA$5,0)</f>
        <v>#N/A</v>
      </c>
      <c r="AB147" s="119" t="e" cm="1">
        <f t="array" aca="1" ref="AB147" ca="1">HYPERLINK("#"&amp;CELL("address",INDEX(INDIRECT("database!Y:Y",1),MATCH(Y147,INDIRECT("database!Y:Y",1),0))))</f>
        <v>#N/A</v>
      </c>
      <c r="AC147" s="122" t="e">
        <f>VLOOKUP(FollowUp!$Y147,database!$Y:$AL,database!AC$5,0)</f>
        <v>#N/A</v>
      </c>
      <c r="AD147" s="123" t="e">
        <f>VLOOKUP(FollowUp!$Y147,database!$Y:$AL,database!AD$5,0)</f>
        <v>#N/A</v>
      </c>
      <c r="AE147" s="122" t="e">
        <f>VLOOKUP(FollowUp!$Y147,database!$Y:$AL,database!AE$5,0)</f>
        <v>#N/A</v>
      </c>
      <c r="AF147" s="123" t="e">
        <f>VLOOKUP(FollowUp!$Y147,database!$Y:$AL,database!AF$5,0)</f>
        <v>#N/A</v>
      </c>
      <c r="AG147" s="137" t="e">
        <f>VLOOKUP(FollowUp!$Y147,database!$Y:$AL,database!AG$5,0)</f>
        <v>#N/A</v>
      </c>
      <c r="AH147" s="127" t="str">
        <f>IF(ISERROR(VLOOKUP(FollowUp!$Y147,database!$Y:$AL,database!AH$5,0)),"",VLOOKUP(FollowUp!$Y147,database!$Y:$AL,database!AH$5,0))</f>
        <v/>
      </c>
      <c r="AI147" s="64"/>
      <c r="AJ147" s="63"/>
      <c r="AK147" s="128"/>
      <c r="AL147" s="63"/>
      <c r="AM147" s="116" t="e">
        <f>VLOOKUP(FollowUp!$Y147,database!$Y:$AL,database!AL$5,0)</f>
        <v>#N/A</v>
      </c>
    </row>
    <row r="148" spans="1:39"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15">
        <v>141</v>
      </c>
      <c r="AA148" s="124" t="e">
        <f>VLOOKUP(FollowUp!$Y148,database!$Y:$AL,database!AA$5,0)</f>
        <v>#N/A</v>
      </c>
      <c r="AB148" s="118" t="e" cm="1">
        <f t="array" aca="1" ref="AB148" ca="1">HYPERLINK("#"&amp;CELL("address",INDEX(INDIRECT("database!Y:Y",1),MATCH(Y148,INDIRECT("database!Y:Y",1),0))))</f>
        <v>#N/A</v>
      </c>
      <c r="AC148" s="120" t="e">
        <f>VLOOKUP(FollowUp!$Y148,database!$Y:$AL,database!AC$5,0)</f>
        <v>#N/A</v>
      </c>
      <c r="AD148" s="121" t="e">
        <f>VLOOKUP(FollowUp!$Y148,database!$Y:$AL,database!AD$5,0)</f>
        <v>#N/A</v>
      </c>
      <c r="AE148" s="120" t="e">
        <f>VLOOKUP(FollowUp!$Y148,database!$Y:$AL,database!AE$5,0)</f>
        <v>#N/A</v>
      </c>
      <c r="AF148" s="121" t="e">
        <f>VLOOKUP(FollowUp!$Y148,database!$Y:$AL,database!AF$5,0)</f>
        <v>#N/A</v>
      </c>
      <c r="AG148" s="136" t="e">
        <f>VLOOKUP(FollowUp!$Y148,database!$Y:$AL,database!AG$5,0)</f>
        <v>#N/A</v>
      </c>
      <c r="AH148" s="126" t="str">
        <f>IF(ISERROR(VLOOKUP(FollowUp!$Y148,database!$Y:$AL,database!AH$5,0)),"",VLOOKUP(FollowUp!$Y148,database!$Y:$AL,database!AH$5,0))</f>
        <v/>
      </c>
      <c r="AI148" s="64"/>
      <c r="AJ148" s="63"/>
      <c r="AK148" s="128"/>
      <c r="AL148" s="63"/>
      <c r="AM148" s="115" t="e">
        <f>VLOOKUP(FollowUp!$Y148,database!$Y:$AL,database!AL$5,0)</f>
        <v>#N/A</v>
      </c>
    </row>
    <row r="149" spans="1:39"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15">
        <v>142</v>
      </c>
      <c r="AA149" s="125" t="e">
        <f>VLOOKUP(FollowUp!$Y149,database!$Y:$AL,database!AA$5,0)</f>
        <v>#N/A</v>
      </c>
      <c r="AB149" s="119" t="e" cm="1">
        <f t="array" aca="1" ref="AB149" ca="1">HYPERLINK("#"&amp;CELL("address",INDEX(INDIRECT("database!Y:Y",1),MATCH(Y149,INDIRECT("database!Y:Y",1),0))))</f>
        <v>#N/A</v>
      </c>
      <c r="AC149" s="122" t="e">
        <f>VLOOKUP(FollowUp!$Y149,database!$Y:$AL,database!AC$5,0)</f>
        <v>#N/A</v>
      </c>
      <c r="AD149" s="123" t="e">
        <f>VLOOKUP(FollowUp!$Y149,database!$Y:$AL,database!AD$5,0)</f>
        <v>#N/A</v>
      </c>
      <c r="AE149" s="122" t="e">
        <f>VLOOKUP(FollowUp!$Y149,database!$Y:$AL,database!AE$5,0)</f>
        <v>#N/A</v>
      </c>
      <c r="AF149" s="123" t="e">
        <f>VLOOKUP(FollowUp!$Y149,database!$Y:$AL,database!AF$5,0)</f>
        <v>#N/A</v>
      </c>
      <c r="AG149" s="137" t="e">
        <f>VLOOKUP(FollowUp!$Y149,database!$Y:$AL,database!AG$5,0)</f>
        <v>#N/A</v>
      </c>
      <c r="AH149" s="127" t="str">
        <f>IF(ISERROR(VLOOKUP(FollowUp!$Y149,database!$Y:$AL,database!AH$5,0)),"",VLOOKUP(FollowUp!$Y149,database!$Y:$AL,database!AH$5,0))</f>
        <v/>
      </c>
      <c r="AI149" s="64"/>
      <c r="AJ149" s="63"/>
      <c r="AK149" s="128"/>
      <c r="AL149" s="63"/>
      <c r="AM149" s="116" t="e">
        <f>VLOOKUP(FollowUp!$Y149,database!$Y:$AL,database!AL$5,0)</f>
        <v>#N/A</v>
      </c>
    </row>
    <row r="150" spans="1:39"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15">
        <v>143</v>
      </c>
      <c r="AA150" s="124" t="e">
        <f>VLOOKUP(FollowUp!$Y150,database!$Y:$AL,database!AA$5,0)</f>
        <v>#N/A</v>
      </c>
      <c r="AB150" s="118" t="e" cm="1">
        <f t="array" aca="1" ref="AB150" ca="1">HYPERLINK("#"&amp;CELL("address",INDEX(INDIRECT("database!Y:Y",1),MATCH(Y150,INDIRECT("database!Y:Y",1),0))))</f>
        <v>#N/A</v>
      </c>
      <c r="AC150" s="120" t="e">
        <f>VLOOKUP(FollowUp!$Y150,database!$Y:$AL,database!AC$5,0)</f>
        <v>#N/A</v>
      </c>
      <c r="AD150" s="121" t="e">
        <f>VLOOKUP(FollowUp!$Y150,database!$Y:$AL,database!AD$5,0)</f>
        <v>#N/A</v>
      </c>
      <c r="AE150" s="120" t="e">
        <f>VLOOKUP(FollowUp!$Y150,database!$Y:$AL,database!AE$5,0)</f>
        <v>#N/A</v>
      </c>
      <c r="AF150" s="121" t="e">
        <f>VLOOKUP(FollowUp!$Y150,database!$Y:$AL,database!AF$5,0)</f>
        <v>#N/A</v>
      </c>
      <c r="AG150" s="136" t="e">
        <f>VLOOKUP(FollowUp!$Y150,database!$Y:$AL,database!AG$5,0)</f>
        <v>#N/A</v>
      </c>
      <c r="AH150" s="126" t="str">
        <f>IF(ISERROR(VLOOKUP(FollowUp!$Y150,database!$Y:$AL,database!AH$5,0)),"",VLOOKUP(FollowUp!$Y150,database!$Y:$AL,database!AH$5,0))</f>
        <v/>
      </c>
      <c r="AI150" s="64"/>
      <c r="AJ150" s="63"/>
      <c r="AK150" s="128"/>
      <c r="AL150" s="63"/>
      <c r="AM150" s="115" t="e">
        <f>VLOOKUP(FollowUp!$Y150,database!$Y:$AL,database!AL$5,0)</f>
        <v>#N/A</v>
      </c>
    </row>
    <row r="151" spans="1:39"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15">
        <v>144</v>
      </c>
      <c r="AA151" s="125" t="e">
        <f>VLOOKUP(FollowUp!$Y151,database!$Y:$AL,database!AA$5,0)</f>
        <v>#N/A</v>
      </c>
      <c r="AB151" s="119" t="e" cm="1">
        <f t="array" aca="1" ref="AB151" ca="1">HYPERLINK("#"&amp;CELL("address",INDEX(INDIRECT("database!Y:Y",1),MATCH(Y151,INDIRECT("database!Y:Y",1),0))))</f>
        <v>#N/A</v>
      </c>
      <c r="AC151" s="122" t="e">
        <f>VLOOKUP(FollowUp!$Y151,database!$Y:$AL,database!AC$5,0)</f>
        <v>#N/A</v>
      </c>
      <c r="AD151" s="123" t="e">
        <f>VLOOKUP(FollowUp!$Y151,database!$Y:$AL,database!AD$5,0)</f>
        <v>#N/A</v>
      </c>
      <c r="AE151" s="122" t="e">
        <f>VLOOKUP(FollowUp!$Y151,database!$Y:$AL,database!AE$5,0)</f>
        <v>#N/A</v>
      </c>
      <c r="AF151" s="123" t="e">
        <f>VLOOKUP(FollowUp!$Y151,database!$Y:$AL,database!AF$5,0)</f>
        <v>#N/A</v>
      </c>
      <c r="AG151" s="137" t="e">
        <f>VLOOKUP(FollowUp!$Y151,database!$Y:$AL,database!AG$5,0)</f>
        <v>#N/A</v>
      </c>
      <c r="AH151" s="127" t="str">
        <f>IF(ISERROR(VLOOKUP(FollowUp!$Y151,database!$Y:$AL,database!AH$5,0)),"",VLOOKUP(FollowUp!$Y151,database!$Y:$AL,database!AH$5,0))</f>
        <v/>
      </c>
      <c r="AI151" s="64"/>
      <c r="AJ151" s="63"/>
      <c r="AK151" s="128"/>
      <c r="AL151" s="63"/>
      <c r="AM151" s="116" t="e">
        <f>VLOOKUP(FollowUp!$Y151,database!$Y:$AL,database!AL$5,0)</f>
        <v>#N/A</v>
      </c>
    </row>
    <row r="152" spans="1:39"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15">
        <v>145</v>
      </c>
      <c r="AA152" s="124" t="e">
        <f>VLOOKUP(FollowUp!$Y152,database!$Y:$AL,database!AA$5,0)</f>
        <v>#N/A</v>
      </c>
      <c r="AB152" s="118" t="e" cm="1">
        <f t="array" aca="1" ref="AB152" ca="1">HYPERLINK("#"&amp;CELL("address",INDEX(INDIRECT("database!Y:Y",1),MATCH(Y152,INDIRECT("database!Y:Y",1),0))))</f>
        <v>#N/A</v>
      </c>
      <c r="AC152" s="120" t="e">
        <f>VLOOKUP(FollowUp!$Y152,database!$Y:$AL,database!AC$5,0)</f>
        <v>#N/A</v>
      </c>
      <c r="AD152" s="121" t="e">
        <f>VLOOKUP(FollowUp!$Y152,database!$Y:$AL,database!AD$5,0)</f>
        <v>#N/A</v>
      </c>
      <c r="AE152" s="120" t="e">
        <f>VLOOKUP(FollowUp!$Y152,database!$Y:$AL,database!AE$5,0)</f>
        <v>#N/A</v>
      </c>
      <c r="AF152" s="121" t="e">
        <f>VLOOKUP(FollowUp!$Y152,database!$Y:$AL,database!AF$5,0)</f>
        <v>#N/A</v>
      </c>
      <c r="AG152" s="136" t="e">
        <f>VLOOKUP(FollowUp!$Y152,database!$Y:$AL,database!AG$5,0)</f>
        <v>#N/A</v>
      </c>
      <c r="AH152" s="126" t="str">
        <f>IF(ISERROR(VLOOKUP(FollowUp!$Y152,database!$Y:$AL,database!AH$5,0)),"",VLOOKUP(FollowUp!$Y152,database!$Y:$AL,database!AH$5,0))</f>
        <v/>
      </c>
      <c r="AI152" s="64"/>
      <c r="AJ152" s="63"/>
      <c r="AK152" s="128"/>
      <c r="AL152" s="63"/>
      <c r="AM152" s="115" t="e">
        <f>VLOOKUP(FollowUp!$Y152,database!$Y:$AL,database!AL$5,0)</f>
        <v>#N/A</v>
      </c>
    </row>
    <row r="153" spans="1:39"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15">
        <v>146</v>
      </c>
      <c r="AA153" s="125" t="e">
        <f>VLOOKUP(FollowUp!$Y153,database!$Y:$AL,database!AA$5,0)</f>
        <v>#N/A</v>
      </c>
      <c r="AB153" s="119" t="e" cm="1">
        <f t="array" aca="1" ref="AB153" ca="1">HYPERLINK("#"&amp;CELL("address",INDEX(INDIRECT("database!Y:Y",1),MATCH(Y153,INDIRECT("database!Y:Y",1),0))))</f>
        <v>#N/A</v>
      </c>
      <c r="AC153" s="122" t="e">
        <f>VLOOKUP(FollowUp!$Y153,database!$Y:$AL,database!AC$5,0)</f>
        <v>#N/A</v>
      </c>
      <c r="AD153" s="123" t="e">
        <f>VLOOKUP(FollowUp!$Y153,database!$Y:$AL,database!AD$5,0)</f>
        <v>#N/A</v>
      </c>
      <c r="AE153" s="122" t="e">
        <f>VLOOKUP(FollowUp!$Y153,database!$Y:$AL,database!AE$5,0)</f>
        <v>#N/A</v>
      </c>
      <c r="AF153" s="123" t="e">
        <f>VLOOKUP(FollowUp!$Y153,database!$Y:$AL,database!AF$5,0)</f>
        <v>#N/A</v>
      </c>
      <c r="AG153" s="137" t="e">
        <f>VLOOKUP(FollowUp!$Y153,database!$Y:$AL,database!AG$5,0)</f>
        <v>#N/A</v>
      </c>
      <c r="AH153" s="127" t="str">
        <f>IF(ISERROR(VLOOKUP(FollowUp!$Y153,database!$Y:$AL,database!AH$5,0)),"",VLOOKUP(FollowUp!$Y153,database!$Y:$AL,database!AH$5,0))</f>
        <v/>
      </c>
      <c r="AI153" s="64"/>
      <c r="AJ153" s="63"/>
      <c r="AK153" s="128"/>
      <c r="AL153" s="63"/>
      <c r="AM153" s="116" t="e">
        <f>VLOOKUP(FollowUp!$Y153,database!$Y:$AL,database!AL$5,0)</f>
        <v>#N/A</v>
      </c>
    </row>
    <row r="154" spans="1:39"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15">
        <v>147</v>
      </c>
      <c r="AA154" s="124" t="e">
        <f>VLOOKUP(FollowUp!$Y154,database!$Y:$AL,database!AA$5,0)</f>
        <v>#N/A</v>
      </c>
      <c r="AB154" s="118" t="e" cm="1">
        <f t="array" aca="1" ref="AB154" ca="1">HYPERLINK("#"&amp;CELL("address",INDEX(INDIRECT("database!Y:Y",1),MATCH(Y154,INDIRECT("database!Y:Y",1),0))))</f>
        <v>#N/A</v>
      </c>
      <c r="AC154" s="120" t="e">
        <f>VLOOKUP(FollowUp!$Y154,database!$Y:$AL,database!AC$5,0)</f>
        <v>#N/A</v>
      </c>
      <c r="AD154" s="121" t="e">
        <f>VLOOKUP(FollowUp!$Y154,database!$Y:$AL,database!AD$5,0)</f>
        <v>#N/A</v>
      </c>
      <c r="AE154" s="120" t="e">
        <f>VLOOKUP(FollowUp!$Y154,database!$Y:$AL,database!AE$5,0)</f>
        <v>#N/A</v>
      </c>
      <c r="AF154" s="121" t="e">
        <f>VLOOKUP(FollowUp!$Y154,database!$Y:$AL,database!AF$5,0)</f>
        <v>#N/A</v>
      </c>
      <c r="AG154" s="136" t="e">
        <f>VLOOKUP(FollowUp!$Y154,database!$Y:$AL,database!AG$5,0)</f>
        <v>#N/A</v>
      </c>
      <c r="AH154" s="126" t="str">
        <f>IF(ISERROR(VLOOKUP(FollowUp!$Y154,database!$Y:$AL,database!AH$5,0)),"",VLOOKUP(FollowUp!$Y154,database!$Y:$AL,database!AH$5,0))</f>
        <v/>
      </c>
      <c r="AI154" s="64"/>
      <c r="AJ154" s="63"/>
      <c r="AK154" s="128"/>
      <c r="AL154" s="63"/>
      <c r="AM154" s="115" t="e">
        <f>VLOOKUP(FollowUp!$Y154,database!$Y:$AL,database!AL$5,0)</f>
        <v>#N/A</v>
      </c>
    </row>
    <row r="155" spans="1:39"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15">
        <v>148</v>
      </c>
      <c r="AA155" s="125" t="e">
        <f>VLOOKUP(FollowUp!$Y155,database!$Y:$AL,database!AA$5,0)</f>
        <v>#N/A</v>
      </c>
      <c r="AB155" s="119" t="e" cm="1">
        <f t="array" aca="1" ref="AB155" ca="1">HYPERLINK("#"&amp;CELL("address",INDEX(INDIRECT("database!Y:Y",1),MATCH(Y155,INDIRECT("database!Y:Y",1),0))))</f>
        <v>#N/A</v>
      </c>
      <c r="AC155" s="122" t="e">
        <f>VLOOKUP(FollowUp!$Y155,database!$Y:$AL,database!AC$5,0)</f>
        <v>#N/A</v>
      </c>
      <c r="AD155" s="123" t="e">
        <f>VLOOKUP(FollowUp!$Y155,database!$Y:$AL,database!AD$5,0)</f>
        <v>#N/A</v>
      </c>
      <c r="AE155" s="122" t="e">
        <f>VLOOKUP(FollowUp!$Y155,database!$Y:$AL,database!AE$5,0)</f>
        <v>#N/A</v>
      </c>
      <c r="AF155" s="123" t="e">
        <f>VLOOKUP(FollowUp!$Y155,database!$Y:$AL,database!AF$5,0)</f>
        <v>#N/A</v>
      </c>
      <c r="AG155" s="137" t="e">
        <f>VLOOKUP(FollowUp!$Y155,database!$Y:$AL,database!AG$5,0)</f>
        <v>#N/A</v>
      </c>
      <c r="AH155" s="127" t="str">
        <f>IF(ISERROR(VLOOKUP(FollowUp!$Y155,database!$Y:$AL,database!AH$5,0)),"",VLOOKUP(FollowUp!$Y155,database!$Y:$AL,database!AH$5,0))</f>
        <v/>
      </c>
      <c r="AI155" s="64"/>
      <c r="AJ155" s="63"/>
      <c r="AK155" s="128"/>
      <c r="AL155" s="63"/>
      <c r="AM155" s="116" t="e">
        <f>VLOOKUP(FollowUp!$Y155,database!$Y:$AL,database!AL$5,0)</f>
        <v>#N/A</v>
      </c>
    </row>
    <row r="156" spans="1:39"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15">
        <v>149</v>
      </c>
      <c r="AA156" s="124" t="e">
        <f>VLOOKUP(FollowUp!$Y156,database!$Y:$AL,database!AA$5,0)</f>
        <v>#N/A</v>
      </c>
      <c r="AB156" s="118" t="e" cm="1">
        <f t="array" aca="1" ref="AB156" ca="1">HYPERLINK("#"&amp;CELL("address",INDEX(INDIRECT("database!Y:Y",1),MATCH(Y156,INDIRECT("database!Y:Y",1),0))))</f>
        <v>#N/A</v>
      </c>
      <c r="AC156" s="120" t="e">
        <f>VLOOKUP(FollowUp!$Y156,database!$Y:$AL,database!AC$5,0)</f>
        <v>#N/A</v>
      </c>
      <c r="AD156" s="121" t="e">
        <f>VLOOKUP(FollowUp!$Y156,database!$Y:$AL,database!AD$5,0)</f>
        <v>#N/A</v>
      </c>
      <c r="AE156" s="120" t="e">
        <f>VLOOKUP(FollowUp!$Y156,database!$Y:$AL,database!AE$5,0)</f>
        <v>#N/A</v>
      </c>
      <c r="AF156" s="121" t="e">
        <f>VLOOKUP(FollowUp!$Y156,database!$Y:$AL,database!AF$5,0)</f>
        <v>#N/A</v>
      </c>
      <c r="AG156" s="136" t="e">
        <f>VLOOKUP(FollowUp!$Y156,database!$Y:$AL,database!AG$5,0)</f>
        <v>#N/A</v>
      </c>
      <c r="AH156" s="126" t="str">
        <f>IF(ISERROR(VLOOKUP(FollowUp!$Y156,database!$Y:$AL,database!AH$5,0)),"",VLOOKUP(FollowUp!$Y156,database!$Y:$AL,database!AH$5,0))</f>
        <v/>
      </c>
      <c r="AI156" s="64"/>
      <c r="AJ156" s="63"/>
      <c r="AK156" s="128"/>
      <c r="AL156" s="63"/>
      <c r="AM156" s="115" t="e">
        <f>VLOOKUP(FollowUp!$Y156,database!$Y:$AL,database!AL$5,0)</f>
        <v>#N/A</v>
      </c>
    </row>
    <row r="157" spans="1:39"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15">
        <v>150</v>
      </c>
      <c r="AA157" s="125" t="e">
        <f>VLOOKUP(FollowUp!$Y157,database!$Y:$AL,database!AA$5,0)</f>
        <v>#N/A</v>
      </c>
      <c r="AB157" s="119" t="e" cm="1">
        <f t="array" aca="1" ref="AB157" ca="1">HYPERLINK("#"&amp;CELL("address",INDEX(INDIRECT("database!Y:Y",1),MATCH(Y157,INDIRECT("database!Y:Y",1),0))))</f>
        <v>#N/A</v>
      </c>
      <c r="AC157" s="122" t="e">
        <f>VLOOKUP(FollowUp!$Y157,database!$Y:$AL,database!AC$5,0)</f>
        <v>#N/A</v>
      </c>
      <c r="AD157" s="123" t="e">
        <f>VLOOKUP(FollowUp!$Y157,database!$Y:$AL,database!AD$5,0)</f>
        <v>#N/A</v>
      </c>
      <c r="AE157" s="122" t="e">
        <f>VLOOKUP(FollowUp!$Y157,database!$Y:$AL,database!AE$5,0)</f>
        <v>#N/A</v>
      </c>
      <c r="AF157" s="123" t="e">
        <f>VLOOKUP(FollowUp!$Y157,database!$Y:$AL,database!AF$5,0)</f>
        <v>#N/A</v>
      </c>
      <c r="AG157" s="137" t="e">
        <f>VLOOKUP(FollowUp!$Y157,database!$Y:$AL,database!AG$5,0)</f>
        <v>#N/A</v>
      </c>
      <c r="AH157" s="127" t="str">
        <f>IF(ISERROR(VLOOKUP(FollowUp!$Y157,database!$Y:$AL,database!AH$5,0)),"",VLOOKUP(FollowUp!$Y157,database!$Y:$AL,database!AH$5,0))</f>
        <v/>
      </c>
      <c r="AI157" s="64"/>
      <c r="AJ157" s="63"/>
      <c r="AK157" s="128"/>
      <c r="AL157" s="63"/>
      <c r="AM157" s="116" t="e">
        <f>VLOOKUP(FollowUp!$Y157,database!$Y:$AL,database!AL$5,0)</f>
        <v>#N/A</v>
      </c>
    </row>
    <row r="158" spans="1:39"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15">
        <v>151</v>
      </c>
      <c r="AA158" s="124" t="e">
        <f>VLOOKUP(FollowUp!$Y158,database!$Y:$AL,database!AA$5,0)</f>
        <v>#N/A</v>
      </c>
      <c r="AB158" s="118" t="e" cm="1">
        <f t="array" aca="1" ref="AB158" ca="1">HYPERLINK("#"&amp;CELL("address",INDEX(INDIRECT("database!Y:Y",1),MATCH(Y158,INDIRECT("database!Y:Y",1),0))))</f>
        <v>#N/A</v>
      </c>
      <c r="AC158" s="120" t="e">
        <f>VLOOKUP(FollowUp!$Y158,database!$Y:$AL,database!AC$5,0)</f>
        <v>#N/A</v>
      </c>
      <c r="AD158" s="121" t="e">
        <f>VLOOKUP(FollowUp!$Y158,database!$Y:$AL,database!AD$5,0)</f>
        <v>#N/A</v>
      </c>
      <c r="AE158" s="120" t="e">
        <f>VLOOKUP(FollowUp!$Y158,database!$Y:$AL,database!AE$5,0)</f>
        <v>#N/A</v>
      </c>
      <c r="AF158" s="121" t="e">
        <f>VLOOKUP(FollowUp!$Y158,database!$Y:$AL,database!AF$5,0)</f>
        <v>#N/A</v>
      </c>
      <c r="AG158" s="136" t="e">
        <f>VLOOKUP(FollowUp!$Y158,database!$Y:$AL,database!AG$5,0)</f>
        <v>#N/A</v>
      </c>
      <c r="AH158" s="126" t="str">
        <f>IF(ISERROR(VLOOKUP(FollowUp!$Y158,database!$Y:$AL,database!AH$5,0)),"",VLOOKUP(FollowUp!$Y158,database!$Y:$AL,database!AH$5,0))</f>
        <v/>
      </c>
      <c r="AI158" s="64"/>
      <c r="AJ158" s="63"/>
      <c r="AK158" s="128"/>
      <c r="AL158" s="63"/>
      <c r="AM158" s="115" t="e">
        <f>VLOOKUP(FollowUp!$Y158,database!$Y:$AL,database!AL$5,0)</f>
        <v>#N/A</v>
      </c>
    </row>
    <row r="159" spans="1:39"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15">
        <v>152</v>
      </c>
      <c r="AA159" s="125" t="e">
        <f>VLOOKUP(FollowUp!$Y159,database!$Y:$AL,database!AA$5,0)</f>
        <v>#N/A</v>
      </c>
      <c r="AB159" s="119" t="e" cm="1">
        <f t="array" aca="1" ref="AB159" ca="1">HYPERLINK("#"&amp;CELL("address",INDEX(INDIRECT("database!Y:Y",1),MATCH(Y159,INDIRECT("database!Y:Y",1),0))))</f>
        <v>#N/A</v>
      </c>
      <c r="AC159" s="122" t="e">
        <f>VLOOKUP(FollowUp!$Y159,database!$Y:$AL,database!AC$5,0)</f>
        <v>#N/A</v>
      </c>
      <c r="AD159" s="123" t="e">
        <f>VLOOKUP(FollowUp!$Y159,database!$Y:$AL,database!AD$5,0)</f>
        <v>#N/A</v>
      </c>
      <c r="AE159" s="122" t="e">
        <f>VLOOKUP(FollowUp!$Y159,database!$Y:$AL,database!AE$5,0)</f>
        <v>#N/A</v>
      </c>
      <c r="AF159" s="123" t="e">
        <f>VLOOKUP(FollowUp!$Y159,database!$Y:$AL,database!AF$5,0)</f>
        <v>#N/A</v>
      </c>
      <c r="AG159" s="137" t="e">
        <f>VLOOKUP(FollowUp!$Y159,database!$Y:$AL,database!AG$5,0)</f>
        <v>#N/A</v>
      </c>
      <c r="AH159" s="127" t="str">
        <f>IF(ISERROR(VLOOKUP(FollowUp!$Y159,database!$Y:$AL,database!AH$5,0)),"",VLOOKUP(FollowUp!$Y159,database!$Y:$AL,database!AH$5,0))</f>
        <v/>
      </c>
      <c r="AI159" s="64"/>
      <c r="AJ159" s="63"/>
      <c r="AK159" s="128"/>
      <c r="AL159" s="63"/>
      <c r="AM159" s="116" t="e">
        <f>VLOOKUP(FollowUp!$Y159,database!$Y:$AL,database!AL$5,0)</f>
        <v>#N/A</v>
      </c>
    </row>
    <row r="160" spans="1:39"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15">
        <v>153</v>
      </c>
      <c r="AA160" s="124" t="e">
        <f>VLOOKUP(FollowUp!$Y160,database!$Y:$AL,database!AA$5,0)</f>
        <v>#N/A</v>
      </c>
      <c r="AB160" s="118" t="e" cm="1">
        <f t="array" aca="1" ref="AB160" ca="1">HYPERLINK("#"&amp;CELL("address",INDEX(INDIRECT("database!Y:Y",1),MATCH(Y160,INDIRECT("database!Y:Y",1),0))))</f>
        <v>#N/A</v>
      </c>
      <c r="AC160" s="120" t="e">
        <f>VLOOKUP(FollowUp!$Y160,database!$Y:$AL,database!AC$5,0)</f>
        <v>#N/A</v>
      </c>
      <c r="AD160" s="121" t="e">
        <f>VLOOKUP(FollowUp!$Y160,database!$Y:$AL,database!AD$5,0)</f>
        <v>#N/A</v>
      </c>
      <c r="AE160" s="120" t="e">
        <f>VLOOKUP(FollowUp!$Y160,database!$Y:$AL,database!AE$5,0)</f>
        <v>#N/A</v>
      </c>
      <c r="AF160" s="121" t="e">
        <f>VLOOKUP(FollowUp!$Y160,database!$Y:$AL,database!AF$5,0)</f>
        <v>#N/A</v>
      </c>
      <c r="AG160" s="136" t="e">
        <f>VLOOKUP(FollowUp!$Y160,database!$Y:$AL,database!AG$5,0)</f>
        <v>#N/A</v>
      </c>
      <c r="AH160" s="126" t="str">
        <f>IF(ISERROR(VLOOKUP(FollowUp!$Y160,database!$Y:$AL,database!AH$5,0)),"",VLOOKUP(FollowUp!$Y160,database!$Y:$AL,database!AH$5,0))</f>
        <v/>
      </c>
      <c r="AI160" s="64"/>
      <c r="AJ160" s="63"/>
      <c r="AK160" s="128"/>
      <c r="AL160" s="63"/>
      <c r="AM160" s="115" t="e">
        <f>VLOOKUP(FollowUp!$Y160,database!$Y:$AL,database!AL$5,0)</f>
        <v>#N/A</v>
      </c>
    </row>
    <row r="161" spans="1:39"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15">
        <v>154</v>
      </c>
      <c r="AA161" s="125" t="e">
        <f>VLOOKUP(FollowUp!$Y161,database!$Y:$AL,database!AA$5,0)</f>
        <v>#N/A</v>
      </c>
      <c r="AB161" s="119" t="e" cm="1">
        <f t="array" aca="1" ref="AB161" ca="1">HYPERLINK("#"&amp;CELL("address",INDEX(INDIRECT("database!Y:Y",1),MATCH(Y161,INDIRECT("database!Y:Y",1),0))))</f>
        <v>#N/A</v>
      </c>
      <c r="AC161" s="122" t="e">
        <f>VLOOKUP(FollowUp!$Y161,database!$Y:$AL,database!AC$5,0)</f>
        <v>#N/A</v>
      </c>
      <c r="AD161" s="123" t="e">
        <f>VLOOKUP(FollowUp!$Y161,database!$Y:$AL,database!AD$5,0)</f>
        <v>#N/A</v>
      </c>
      <c r="AE161" s="122" t="e">
        <f>VLOOKUP(FollowUp!$Y161,database!$Y:$AL,database!AE$5,0)</f>
        <v>#N/A</v>
      </c>
      <c r="AF161" s="123" t="e">
        <f>VLOOKUP(FollowUp!$Y161,database!$Y:$AL,database!AF$5,0)</f>
        <v>#N/A</v>
      </c>
      <c r="AG161" s="137" t="e">
        <f>VLOOKUP(FollowUp!$Y161,database!$Y:$AL,database!AG$5,0)</f>
        <v>#N/A</v>
      </c>
      <c r="AH161" s="127" t="str">
        <f>IF(ISERROR(VLOOKUP(FollowUp!$Y161,database!$Y:$AL,database!AH$5,0)),"",VLOOKUP(FollowUp!$Y161,database!$Y:$AL,database!AH$5,0))</f>
        <v/>
      </c>
      <c r="AI161" s="64"/>
      <c r="AJ161" s="63"/>
      <c r="AK161" s="128"/>
      <c r="AL161" s="63"/>
      <c r="AM161" s="116" t="e">
        <f>VLOOKUP(FollowUp!$Y161,database!$Y:$AL,database!AL$5,0)</f>
        <v>#N/A</v>
      </c>
    </row>
    <row r="162" spans="1:39"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15">
        <v>155</v>
      </c>
      <c r="AA162" s="124" t="e">
        <f>VLOOKUP(FollowUp!$Y162,database!$Y:$AL,database!AA$5,0)</f>
        <v>#N/A</v>
      </c>
      <c r="AB162" s="118" t="e" cm="1">
        <f t="array" aca="1" ref="AB162" ca="1">HYPERLINK("#"&amp;CELL("address",INDEX(INDIRECT("database!Y:Y",1),MATCH(Y162,INDIRECT("database!Y:Y",1),0))))</f>
        <v>#N/A</v>
      </c>
      <c r="AC162" s="120" t="e">
        <f>VLOOKUP(FollowUp!$Y162,database!$Y:$AL,database!AC$5,0)</f>
        <v>#N/A</v>
      </c>
      <c r="AD162" s="121" t="e">
        <f>VLOOKUP(FollowUp!$Y162,database!$Y:$AL,database!AD$5,0)</f>
        <v>#N/A</v>
      </c>
      <c r="AE162" s="120" t="e">
        <f>VLOOKUP(FollowUp!$Y162,database!$Y:$AL,database!AE$5,0)</f>
        <v>#N/A</v>
      </c>
      <c r="AF162" s="121" t="e">
        <f>VLOOKUP(FollowUp!$Y162,database!$Y:$AL,database!AF$5,0)</f>
        <v>#N/A</v>
      </c>
      <c r="AG162" s="136" t="e">
        <f>VLOOKUP(FollowUp!$Y162,database!$Y:$AL,database!AG$5,0)</f>
        <v>#N/A</v>
      </c>
      <c r="AH162" s="126" t="str">
        <f>IF(ISERROR(VLOOKUP(FollowUp!$Y162,database!$Y:$AL,database!AH$5,0)),"",VLOOKUP(FollowUp!$Y162,database!$Y:$AL,database!AH$5,0))</f>
        <v/>
      </c>
      <c r="AI162" s="64"/>
      <c r="AJ162" s="63"/>
      <c r="AK162" s="128"/>
      <c r="AL162" s="63"/>
      <c r="AM162" s="115" t="e">
        <f>VLOOKUP(FollowUp!$Y162,database!$Y:$AL,database!AL$5,0)</f>
        <v>#N/A</v>
      </c>
    </row>
    <row r="163" spans="1:39"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15">
        <v>156</v>
      </c>
      <c r="AA163" s="125" t="e">
        <f>VLOOKUP(FollowUp!$Y163,database!$Y:$AL,database!AA$5,0)</f>
        <v>#N/A</v>
      </c>
      <c r="AB163" s="119" t="e" cm="1">
        <f t="array" aca="1" ref="AB163" ca="1">HYPERLINK("#"&amp;CELL("address",INDEX(INDIRECT("database!Y:Y",1),MATCH(Y163,INDIRECT("database!Y:Y",1),0))))</f>
        <v>#N/A</v>
      </c>
      <c r="AC163" s="122" t="e">
        <f>VLOOKUP(FollowUp!$Y163,database!$Y:$AL,database!AC$5,0)</f>
        <v>#N/A</v>
      </c>
      <c r="AD163" s="123" t="e">
        <f>VLOOKUP(FollowUp!$Y163,database!$Y:$AL,database!AD$5,0)</f>
        <v>#N/A</v>
      </c>
      <c r="AE163" s="122" t="e">
        <f>VLOOKUP(FollowUp!$Y163,database!$Y:$AL,database!AE$5,0)</f>
        <v>#N/A</v>
      </c>
      <c r="AF163" s="123" t="e">
        <f>VLOOKUP(FollowUp!$Y163,database!$Y:$AL,database!AF$5,0)</f>
        <v>#N/A</v>
      </c>
      <c r="AG163" s="137" t="e">
        <f>VLOOKUP(FollowUp!$Y163,database!$Y:$AL,database!AG$5,0)</f>
        <v>#N/A</v>
      </c>
      <c r="AH163" s="127" t="str">
        <f>IF(ISERROR(VLOOKUP(FollowUp!$Y163,database!$Y:$AL,database!AH$5,0)),"",VLOOKUP(FollowUp!$Y163,database!$Y:$AL,database!AH$5,0))</f>
        <v/>
      </c>
      <c r="AI163" s="64"/>
      <c r="AJ163" s="63"/>
      <c r="AK163" s="128"/>
      <c r="AL163" s="63"/>
      <c r="AM163" s="116" t="e">
        <f>VLOOKUP(FollowUp!$Y163,database!$Y:$AL,database!AL$5,0)</f>
        <v>#N/A</v>
      </c>
    </row>
    <row r="164" spans="1:39"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15">
        <v>157</v>
      </c>
      <c r="AA164" s="124" t="e">
        <f>VLOOKUP(FollowUp!$Y164,database!$Y:$AL,database!AA$5,0)</f>
        <v>#N/A</v>
      </c>
      <c r="AB164" s="118" t="e" cm="1">
        <f t="array" aca="1" ref="AB164" ca="1">HYPERLINK("#"&amp;CELL("address",INDEX(INDIRECT("database!Y:Y",1),MATCH(Y164,INDIRECT("database!Y:Y",1),0))))</f>
        <v>#N/A</v>
      </c>
      <c r="AC164" s="120" t="e">
        <f>VLOOKUP(FollowUp!$Y164,database!$Y:$AL,database!AC$5,0)</f>
        <v>#N/A</v>
      </c>
      <c r="AD164" s="121" t="e">
        <f>VLOOKUP(FollowUp!$Y164,database!$Y:$AL,database!AD$5,0)</f>
        <v>#N/A</v>
      </c>
      <c r="AE164" s="120" t="e">
        <f>VLOOKUP(FollowUp!$Y164,database!$Y:$AL,database!AE$5,0)</f>
        <v>#N/A</v>
      </c>
      <c r="AF164" s="121" t="e">
        <f>VLOOKUP(FollowUp!$Y164,database!$Y:$AL,database!AF$5,0)</f>
        <v>#N/A</v>
      </c>
      <c r="AG164" s="136" t="e">
        <f>VLOOKUP(FollowUp!$Y164,database!$Y:$AL,database!AG$5,0)</f>
        <v>#N/A</v>
      </c>
      <c r="AH164" s="126" t="str">
        <f>IF(ISERROR(VLOOKUP(FollowUp!$Y164,database!$Y:$AL,database!AH$5,0)),"",VLOOKUP(FollowUp!$Y164,database!$Y:$AL,database!AH$5,0))</f>
        <v/>
      </c>
      <c r="AI164" s="64"/>
      <c r="AJ164" s="63"/>
      <c r="AK164" s="128"/>
      <c r="AL164" s="63"/>
      <c r="AM164" s="115" t="e">
        <f>VLOOKUP(FollowUp!$Y164,database!$Y:$AL,database!AL$5,0)</f>
        <v>#N/A</v>
      </c>
    </row>
    <row r="165" spans="1:39"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15">
        <v>158</v>
      </c>
      <c r="AA165" s="125" t="e">
        <f>VLOOKUP(FollowUp!$Y165,database!$Y:$AL,database!AA$5,0)</f>
        <v>#N/A</v>
      </c>
      <c r="AB165" s="119" t="e" cm="1">
        <f t="array" aca="1" ref="AB165" ca="1">HYPERLINK("#"&amp;CELL("address",INDEX(INDIRECT("database!Y:Y",1),MATCH(Y165,INDIRECT("database!Y:Y",1),0))))</f>
        <v>#N/A</v>
      </c>
      <c r="AC165" s="122" t="e">
        <f>VLOOKUP(FollowUp!$Y165,database!$Y:$AL,database!AC$5,0)</f>
        <v>#N/A</v>
      </c>
      <c r="AD165" s="123" t="e">
        <f>VLOOKUP(FollowUp!$Y165,database!$Y:$AL,database!AD$5,0)</f>
        <v>#N/A</v>
      </c>
      <c r="AE165" s="122" t="e">
        <f>VLOOKUP(FollowUp!$Y165,database!$Y:$AL,database!AE$5,0)</f>
        <v>#N/A</v>
      </c>
      <c r="AF165" s="123" t="e">
        <f>VLOOKUP(FollowUp!$Y165,database!$Y:$AL,database!AF$5,0)</f>
        <v>#N/A</v>
      </c>
      <c r="AG165" s="137" t="e">
        <f>VLOOKUP(FollowUp!$Y165,database!$Y:$AL,database!AG$5,0)</f>
        <v>#N/A</v>
      </c>
      <c r="AH165" s="127" t="str">
        <f>IF(ISERROR(VLOOKUP(FollowUp!$Y165,database!$Y:$AL,database!AH$5,0)),"",VLOOKUP(FollowUp!$Y165,database!$Y:$AL,database!AH$5,0))</f>
        <v/>
      </c>
      <c r="AI165" s="64"/>
      <c r="AJ165" s="63"/>
      <c r="AK165" s="128"/>
      <c r="AL165" s="63"/>
      <c r="AM165" s="116" t="e">
        <f>VLOOKUP(FollowUp!$Y165,database!$Y:$AL,database!AL$5,0)</f>
        <v>#N/A</v>
      </c>
    </row>
    <row r="166" spans="1:39"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15">
        <v>159</v>
      </c>
      <c r="AA166" s="124" t="e">
        <f>VLOOKUP(FollowUp!$Y166,database!$Y:$AL,database!AA$5,0)</f>
        <v>#N/A</v>
      </c>
      <c r="AB166" s="118" t="e" cm="1">
        <f t="array" aca="1" ref="AB166" ca="1">HYPERLINK("#"&amp;CELL("address",INDEX(INDIRECT("database!Y:Y",1),MATCH(Y166,INDIRECT("database!Y:Y",1),0))))</f>
        <v>#N/A</v>
      </c>
      <c r="AC166" s="120" t="e">
        <f>VLOOKUP(FollowUp!$Y166,database!$Y:$AL,database!AC$5,0)</f>
        <v>#N/A</v>
      </c>
      <c r="AD166" s="121" t="e">
        <f>VLOOKUP(FollowUp!$Y166,database!$Y:$AL,database!AD$5,0)</f>
        <v>#N/A</v>
      </c>
      <c r="AE166" s="120" t="e">
        <f>VLOOKUP(FollowUp!$Y166,database!$Y:$AL,database!AE$5,0)</f>
        <v>#N/A</v>
      </c>
      <c r="AF166" s="121" t="e">
        <f>VLOOKUP(FollowUp!$Y166,database!$Y:$AL,database!AF$5,0)</f>
        <v>#N/A</v>
      </c>
      <c r="AG166" s="136" t="e">
        <f>VLOOKUP(FollowUp!$Y166,database!$Y:$AL,database!AG$5,0)</f>
        <v>#N/A</v>
      </c>
      <c r="AH166" s="126" t="str">
        <f>IF(ISERROR(VLOOKUP(FollowUp!$Y166,database!$Y:$AL,database!AH$5,0)),"",VLOOKUP(FollowUp!$Y166,database!$Y:$AL,database!AH$5,0))</f>
        <v/>
      </c>
      <c r="AI166" s="64"/>
      <c r="AJ166" s="63"/>
      <c r="AK166" s="128"/>
      <c r="AL166" s="63"/>
      <c r="AM166" s="115" t="e">
        <f>VLOOKUP(FollowUp!$Y166,database!$Y:$AL,database!AL$5,0)</f>
        <v>#N/A</v>
      </c>
    </row>
    <row r="167" spans="1:39"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15">
        <v>160</v>
      </c>
      <c r="AA167" s="125" t="e">
        <f>VLOOKUP(FollowUp!$Y167,database!$Y:$AL,database!AA$5,0)</f>
        <v>#N/A</v>
      </c>
      <c r="AB167" s="119" t="e" cm="1">
        <f t="array" aca="1" ref="AB167" ca="1">HYPERLINK("#"&amp;CELL("address",INDEX(INDIRECT("database!Y:Y",1),MATCH(Y167,INDIRECT("database!Y:Y",1),0))))</f>
        <v>#N/A</v>
      </c>
      <c r="AC167" s="122" t="e">
        <f>VLOOKUP(FollowUp!$Y167,database!$Y:$AL,database!AC$5,0)</f>
        <v>#N/A</v>
      </c>
      <c r="AD167" s="123" t="e">
        <f>VLOOKUP(FollowUp!$Y167,database!$Y:$AL,database!AD$5,0)</f>
        <v>#N/A</v>
      </c>
      <c r="AE167" s="122" t="e">
        <f>VLOOKUP(FollowUp!$Y167,database!$Y:$AL,database!AE$5,0)</f>
        <v>#N/A</v>
      </c>
      <c r="AF167" s="123" t="e">
        <f>VLOOKUP(FollowUp!$Y167,database!$Y:$AL,database!AF$5,0)</f>
        <v>#N/A</v>
      </c>
      <c r="AG167" s="137" t="e">
        <f>VLOOKUP(FollowUp!$Y167,database!$Y:$AL,database!AG$5,0)</f>
        <v>#N/A</v>
      </c>
      <c r="AH167" s="127" t="str">
        <f>IF(ISERROR(VLOOKUP(FollowUp!$Y167,database!$Y:$AL,database!AH$5,0)),"",VLOOKUP(FollowUp!$Y167,database!$Y:$AL,database!AH$5,0))</f>
        <v/>
      </c>
      <c r="AI167" s="64"/>
      <c r="AJ167" s="63"/>
      <c r="AK167" s="128"/>
      <c r="AL167" s="63"/>
      <c r="AM167" s="116" t="e">
        <f>VLOOKUP(FollowUp!$Y167,database!$Y:$AL,database!AL$5,0)</f>
        <v>#N/A</v>
      </c>
    </row>
    <row r="168" spans="1:39"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15">
        <v>161</v>
      </c>
      <c r="AA168" s="124" t="e">
        <f>VLOOKUP(FollowUp!$Y168,database!$Y:$AL,database!AA$5,0)</f>
        <v>#N/A</v>
      </c>
      <c r="AB168" s="118" t="e" cm="1">
        <f t="array" aca="1" ref="AB168" ca="1">HYPERLINK("#"&amp;CELL("address",INDEX(INDIRECT("database!Y:Y",1),MATCH(Y168,INDIRECT("database!Y:Y",1),0))))</f>
        <v>#N/A</v>
      </c>
      <c r="AC168" s="120" t="e">
        <f>VLOOKUP(FollowUp!$Y168,database!$Y:$AL,database!AC$5,0)</f>
        <v>#N/A</v>
      </c>
      <c r="AD168" s="121" t="e">
        <f>VLOOKUP(FollowUp!$Y168,database!$Y:$AL,database!AD$5,0)</f>
        <v>#N/A</v>
      </c>
      <c r="AE168" s="120" t="e">
        <f>VLOOKUP(FollowUp!$Y168,database!$Y:$AL,database!AE$5,0)</f>
        <v>#N/A</v>
      </c>
      <c r="AF168" s="121" t="e">
        <f>VLOOKUP(FollowUp!$Y168,database!$Y:$AL,database!AF$5,0)</f>
        <v>#N/A</v>
      </c>
      <c r="AG168" s="136" t="e">
        <f>VLOOKUP(FollowUp!$Y168,database!$Y:$AL,database!AG$5,0)</f>
        <v>#N/A</v>
      </c>
      <c r="AH168" s="126" t="str">
        <f>IF(ISERROR(VLOOKUP(FollowUp!$Y168,database!$Y:$AL,database!AH$5,0)),"",VLOOKUP(FollowUp!$Y168,database!$Y:$AL,database!AH$5,0))</f>
        <v/>
      </c>
      <c r="AI168" s="64"/>
      <c r="AJ168" s="63"/>
      <c r="AK168" s="128"/>
      <c r="AL168" s="63"/>
      <c r="AM168" s="115" t="e">
        <f>VLOOKUP(FollowUp!$Y168,database!$Y:$AL,database!AL$5,0)</f>
        <v>#N/A</v>
      </c>
    </row>
    <row r="169" spans="1:39"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15">
        <v>162</v>
      </c>
      <c r="AA169" s="125" t="e">
        <f>VLOOKUP(FollowUp!$Y169,database!$Y:$AL,database!AA$5,0)</f>
        <v>#N/A</v>
      </c>
      <c r="AB169" s="119" t="e" cm="1">
        <f t="array" aca="1" ref="AB169" ca="1">HYPERLINK("#"&amp;CELL("address",INDEX(INDIRECT("database!Y:Y",1),MATCH(Y169,INDIRECT("database!Y:Y",1),0))))</f>
        <v>#N/A</v>
      </c>
      <c r="AC169" s="122" t="e">
        <f>VLOOKUP(FollowUp!$Y169,database!$Y:$AL,database!AC$5,0)</f>
        <v>#N/A</v>
      </c>
      <c r="AD169" s="123" t="e">
        <f>VLOOKUP(FollowUp!$Y169,database!$Y:$AL,database!AD$5,0)</f>
        <v>#N/A</v>
      </c>
      <c r="AE169" s="122" t="e">
        <f>VLOOKUP(FollowUp!$Y169,database!$Y:$AL,database!AE$5,0)</f>
        <v>#N/A</v>
      </c>
      <c r="AF169" s="123" t="e">
        <f>VLOOKUP(FollowUp!$Y169,database!$Y:$AL,database!AF$5,0)</f>
        <v>#N/A</v>
      </c>
      <c r="AG169" s="137" t="e">
        <f>VLOOKUP(FollowUp!$Y169,database!$Y:$AL,database!AG$5,0)</f>
        <v>#N/A</v>
      </c>
      <c r="AH169" s="127" t="str">
        <f>IF(ISERROR(VLOOKUP(FollowUp!$Y169,database!$Y:$AL,database!AH$5,0)),"",VLOOKUP(FollowUp!$Y169,database!$Y:$AL,database!AH$5,0))</f>
        <v/>
      </c>
      <c r="AI169" s="64"/>
      <c r="AJ169" s="63"/>
      <c r="AK169" s="128"/>
      <c r="AL169" s="63"/>
      <c r="AM169" s="116" t="e">
        <f>VLOOKUP(FollowUp!$Y169,database!$Y:$AL,database!AL$5,0)</f>
        <v>#N/A</v>
      </c>
    </row>
    <row r="170" spans="1:39"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15">
        <v>163</v>
      </c>
      <c r="AA170" s="124" t="e">
        <f>VLOOKUP(FollowUp!$Y170,database!$Y:$AL,database!AA$5,0)</f>
        <v>#N/A</v>
      </c>
      <c r="AB170" s="118" t="e" cm="1">
        <f t="array" aca="1" ref="AB170" ca="1">HYPERLINK("#"&amp;CELL("address",INDEX(INDIRECT("database!Y:Y",1),MATCH(Y170,INDIRECT("database!Y:Y",1),0))))</f>
        <v>#N/A</v>
      </c>
      <c r="AC170" s="120" t="e">
        <f>VLOOKUP(FollowUp!$Y170,database!$Y:$AL,database!AC$5,0)</f>
        <v>#N/A</v>
      </c>
      <c r="AD170" s="121" t="e">
        <f>VLOOKUP(FollowUp!$Y170,database!$Y:$AL,database!AD$5,0)</f>
        <v>#N/A</v>
      </c>
      <c r="AE170" s="120" t="e">
        <f>VLOOKUP(FollowUp!$Y170,database!$Y:$AL,database!AE$5,0)</f>
        <v>#N/A</v>
      </c>
      <c r="AF170" s="121" t="e">
        <f>VLOOKUP(FollowUp!$Y170,database!$Y:$AL,database!AF$5,0)</f>
        <v>#N/A</v>
      </c>
      <c r="AG170" s="136" t="e">
        <f>VLOOKUP(FollowUp!$Y170,database!$Y:$AL,database!AG$5,0)</f>
        <v>#N/A</v>
      </c>
      <c r="AH170" s="126" t="str">
        <f>IF(ISERROR(VLOOKUP(FollowUp!$Y170,database!$Y:$AL,database!AH$5,0)),"",VLOOKUP(FollowUp!$Y170,database!$Y:$AL,database!AH$5,0))</f>
        <v/>
      </c>
      <c r="AI170" s="64"/>
      <c r="AJ170" s="63"/>
      <c r="AK170" s="128"/>
      <c r="AL170" s="63"/>
      <c r="AM170" s="115" t="e">
        <f>VLOOKUP(FollowUp!$Y170,database!$Y:$AL,database!AL$5,0)</f>
        <v>#N/A</v>
      </c>
    </row>
    <row r="171" spans="1:39"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15">
        <v>164</v>
      </c>
      <c r="AA171" s="125" t="e">
        <f>VLOOKUP(FollowUp!$Y171,database!$Y:$AL,database!AA$5,0)</f>
        <v>#N/A</v>
      </c>
      <c r="AB171" s="119" t="e" cm="1">
        <f t="array" aca="1" ref="AB171" ca="1">HYPERLINK("#"&amp;CELL("address",INDEX(INDIRECT("database!Y:Y",1),MATCH(Y171,INDIRECT("database!Y:Y",1),0))))</f>
        <v>#N/A</v>
      </c>
      <c r="AC171" s="122" t="e">
        <f>VLOOKUP(FollowUp!$Y171,database!$Y:$AL,database!AC$5,0)</f>
        <v>#N/A</v>
      </c>
      <c r="AD171" s="123" t="e">
        <f>VLOOKUP(FollowUp!$Y171,database!$Y:$AL,database!AD$5,0)</f>
        <v>#N/A</v>
      </c>
      <c r="AE171" s="122" t="e">
        <f>VLOOKUP(FollowUp!$Y171,database!$Y:$AL,database!AE$5,0)</f>
        <v>#N/A</v>
      </c>
      <c r="AF171" s="123" t="e">
        <f>VLOOKUP(FollowUp!$Y171,database!$Y:$AL,database!AF$5,0)</f>
        <v>#N/A</v>
      </c>
      <c r="AG171" s="137" t="e">
        <f>VLOOKUP(FollowUp!$Y171,database!$Y:$AL,database!AG$5,0)</f>
        <v>#N/A</v>
      </c>
      <c r="AH171" s="127" t="str">
        <f>IF(ISERROR(VLOOKUP(FollowUp!$Y171,database!$Y:$AL,database!AH$5,0)),"",VLOOKUP(FollowUp!$Y171,database!$Y:$AL,database!AH$5,0))</f>
        <v/>
      </c>
      <c r="AI171" s="64"/>
      <c r="AJ171" s="63"/>
      <c r="AK171" s="128"/>
      <c r="AL171" s="63"/>
      <c r="AM171" s="116" t="e">
        <f>VLOOKUP(FollowUp!$Y171,database!$Y:$AL,database!AL$5,0)</f>
        <v>#N/A</v>
      </c>
    </row>
    <row r="172" spans="1:39"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15">
        <v>165</v>
      </c>
      <c r="AA172" s="124" t="e">
        <f>VLOOKUP(FollowUp!$Y172,database!$Y:$AL,database!AA$5,0)</f>
        <v>#N/A</v>
      </c>
      <c r="AB172" s="118" t="e" cm="1">
        <f t="array" aca="1" ref="AB172" ca="1">HYPERLINK("#"&amp;CELL("address",INDEX(INDIRECT("database!Y:Y",1),MATCH(Y172,INDIRECT("database!Y:Y",1),0))))</f>
        <v>#N/A</v>
      </c>
      <c r="AC172" s="120" t="e">
        <f>VLOOKUP(FollowUp!$Y172,database!$Y:$AL,database!AC$5,0)</f>
        <v>#N/A</v>
      </c>
      <c r="AD172" s="121" t="e">
        <f>VLOOKUP(FollowUp!$Y172,database!$Y:$AL,database!AD$5,0)</f>
        <v>#N/A</v>
      </c>
      <c r="AE172" s="120" t="e">
        <f>VLOOKUP(FollowUp!$Y172,database!$Y:$AL,database!AE$5,0)</f>
        <v>#N/A</v>
      </c>
      <c r="AF172" s="121" t="e">
        <f>VLOOKUP(FollowUp!$Y172,database!$Y:$AL,database!AF$5,0)</f>
        <v>#N/A</v>
      </c>
      <c r="AG172" s="136" t="e">
        <f>VLOOKUP(FollowUp!$Y172,database!$Y:$AL,database!AG$5,0)</f>
        <v>#N/A</v>
      </c>
      <c r="AH172" s="126" t="str">
        <f>IF(ISERROR(VLOOKUP(FollowUp!$Y172,database!$Y:$AL,database!AH$5,0)),"",VLOOKUP(FollowUp!$Y172,database!$Y:$AL,database!AH$5,0))</f>
        <v/>
      </c>
      <c r="AI172" s="64"/>
      <c r="AJ172" s="63"/>
      <c r="AK172" s="128"/>
      <c r="AL172" s="63"/>
      <c r="AM172" s="115" t="e">
        <f>VLOOKUP(FollowUp!$Y172,database!$Y:$AL,database!AL$5,0)</f>
        <v>#N/A</v>
      </c>
    </row>
    <row r="173" spans="1:39"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15">
        <v>166</v>
      </c>
      <c r="AA173" s="125" t="e">
        <f>VLOOKUP(FollowUp!$Y173,database!$Y:$AL,database!AA$5,0)</f>
        <v>#N/A</v>
      </c>
      <c r="AB173" s="119" t="e" cm="1">
        <f t="array" aca="1" ref="AB173" ca="1">HYPERLINK("#"&amp;CELL("address",INDEX(INDIRECT("database!Y:Y",1),MATCH(Y173,INDIRECT("database!Y:Y",1),0))))</f>
        <v>#N/A</v>
      </c>
      <c r="AC173" s="122" t="e">
        <f>VLOOKUP(FollowUp!$Y173,database!$Y:$AL,database!AC$5,0)</f>
        <v>#N/A</v>
      </c>
      <c r="AD173" s="123" t="e">
        <f>VLOOKUP(FollowUp!$Y173,database!$Y:$AL,database!AD$5,0)</f>
        <v>#N/A</v>
      </c>
      <c r="AE173" s="122" t="e">
        <f>VLOOKUP(FollowUp!$Y173,database!$Y:$AL,database!AE$5,0)</f>
        <v>#N/A</v>
      </c>
      <c r="AF173" s="123" t="e">
        <f>VLOOKUP(FollowUp!$Y173,database!$Y:$AL,database!AF$5,0)</f>
        <v>#N/A</v>
      </c>
      <c r="AG173" s="137" t="e">
        <f>VLOOKUP(FollowUp!$Y173,database!$Y:$AL,database!AG$5,0)</f>
        <v>#N/A</v>
      </c>
      <c r="AH173" s="127" t="str">
        <f>IF(ISERROR(VLOOKUP(FollowUp!$Y173,database!$Y:$AL,database!AH$5,0)),"",VLOOKUP(FollowUp!$Y173,database!$Y:$AL,database!AH$5,0))</f>
        <v/>
      </c>
      <c r="AI173" s="64"/>
      <c r="AJ173" s="63"/>
      <c r="AK173" s="128"/>
      <c r="AL173" s="63"/>
      <c r="AM173" s="116" t="e">
        <f>VLOOKUP(FollowUp!$Y173,database!$Y:$AL,database!AL$5,0)</f>
        <v>#N/A</v>
      </c>
    </row>
    <row r="174" spans="1:39"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15">
        <v>167</v>
      </c>
      <c r="AA174" s="124" t="e">
        <f>VLOOKUP(FollowUp!$Y174,database!$Y:$AL,database!AA$5,0)</f>
        <v>#N/A</v>
      </c>
      <c r="AB174" s="118" t="e" cm="1">
        <f t="array" aca="1" ref="AB174" ca="1">HYPERLINK("#"&amp;CELL("address",INDEX(INDIRECT("database!Y:Y",1),MATCH(Y174,INDIRECT("database!Y:Y",1),0))))</f>
        <v>#N/A</v>
      </c>
      <c r="AC174" s="120" t="e">
        <f>VLOOKUP(FollowUp!$Y174,database!$Y:$AL,database!AC$5,0)</f>
        <v>#N/A</v>
      </c>
      <c r="AD174" s="121" t="e">
        <f>VLOOKUP(FollowUp!$Y174,database!$Y:$AL,database!AD$5,0)</f>
        <v>#N/A</v>
      </c>
      <c r="AE174" s="120" t="e">
        <f>VLOOKUP(FollowUp!$Y174,database!$Y:$AL,database!AE$5,0)</f>
        <v>#N/A</v>
      </c>
      <c r="AF174" s="121" t="e">
        <f>VLOOKUP(FollowUp!$Y174,database!$Y:$AL,database!AF$5,0)</f>
        <v>#N/A</v>
      </c>
      <c r="AG174" s="136" t="e">
        <f>VLOOKUP(FollowUp!$Y174,database!$Y:$AL,database!AG$5,0)</f>
        <v>#N/A</v>
      </c>
      <c r="AH174" s="126" t="str">
        <f>IF(ISERROR(VLOOKUP(FollowUp!$Y174,database!$Y:$AL,database!AH$5,0)),"",VLOOKUP(FollowUp!$Y174,database!$Y:$AL,database!AH$5,0))</f>
        <v/>
      </c>
      <c r="AI174" s="64"/>
      <c r="AJ174" s="63"/>
      <c r="AK174" s="128"/>
      <c r="AL174" s="63"/>
      <c r="AM174" s="115" t="e">
        <f>VLOOKUP(FollowUp!$Y174,database!$Y:$AL,database!AL$5,0)</f>
        <v>#N/A</v>
      </c>
    </row>
    <row r="175" spans="1:39"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15">
        <v>168</v>
      </c>
      <c r="AA175" s="125" t="e">
        <f>VLOOKUP(FollowUp!$Y175,database!$Y:$AL,database!AA$5,0)</f>
        <v>#N/A</v>
      </c>
      <c r="AB175" s="119" t="e" cm="1">
        <f t="array" aca="1" ref="AB175" ca="1">HYPERLINK("#"&amp;CELL("address",INDEX(INDIRECT("database!Y:Y",1),MATCH(Y175,INDIRECT("database!Y:Y",1),0))))</f>
        <v>#N/A</v>
      </c>
      <c r="AC175" s="122" t="e">
        <f>VLOOKUP(FollowUp!$Y175,database!$Y:$AL,database!AC$5,0)</f>
        <v>#N/A</v>
      </c>
      <c r="AD175" s="123" t="e">
        <f>VLOOKUP(FollowUp!$Y175,database!$Y:$AL,database!AD$5,0)</f>
        <v>#N/A</v>
      </c>
      <c r="AE175" s="122" t="e">
        <f>VLOOKUP(FollowUp!$Y175,database!$Y:$AL,database!AE$5,0)</f>
        <v>#N/A</v>
      </c>
      <c r="AF175" s="123" t="e">
        <f>VLOOKUP(FollowUp!$Y175,database!$Y:$AL,database!AF$5,0)</f>
        <v>#N/A</v>
      </c>
      <c r="AG175" s="137" t="e">
        <f>VLOOKUP(FollowUp!$Y175,database!$Y:$AL,database!AG$5,0)</f>
        <v>#N/A</v>
      </c>
      <c r="AH175" s="127" t="str">
        <f>IF(ISERROR(VLOOKUP(FollowUp!$Y175,database!$Y:$AL,database!AH$5,0)),"",VLOOKUP(FollowUp!$Y175,database!$Y:$AL,database!AH$5,0))</f>
        <v/>
      </c>
      <c r="AI175" s="64"/>
      <c r="AJ175" s="63"/>
      <c r="AK175" s="128"/>
      <c r="AL175" s="63"/>
      <c r="AM175" s="116" t="e">
        <f>VLOOKUP(FollowUp!$Y175,database!$Y:$AL,database!AL$5,0)</f>
        <v>#N/A</v>
      </c>
    </row>
    <row r="176" spans="1:39"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15">
        <v>169</v>
      </c>
      <c r="AA176" s="124" t="e">
        <f>VLOOKUP(FollowUp!$Y176,database!$Y:$AL,database!AA$5,0)</f>
        <v>#N/A</v>
      </c>
      <c r="AB176" s="118" t="e" cm="1">
        <f t="array" aca="1" ref="AB176" ca="1">HYPERLINK("#"&amp;CELL("address",INDEX(INDIRECT("database!Y:Y",1),MATCH(Y176,INDIRECT("database!Y:Y",1),0))))</f>
        <v>#N/A</v>
      </c>
      <c r="AC176" s="120" t="e">
        <f>VLOOKUP(FollowUp!$Y176,database!$Y:$AL,database!AC$5,0)</f>
        <v>#N/A</v>
      </c>
      <c r="AD176" s="121" t="e">
        <f>VLOOKUP(FollowUp!$Y176,database!$Y:$AL,database!AD$5,0)</f>
        <v>#N/A</v>
      </c>
      <c r="AE176" s="120" t="e">
        <f>VLOOKUP(FollowUp!$Y176,database!$Y:$AL,database!AE$5,0)</f>
        <v>#N/A</v>
      </c>
      <c r="AF176" s="121" t="e">
        <f>VLOOKUP(FollowUp!$Y176,database!$Y:$AL,database!AF$5,0)</f>
        <v>#N/A</v>
      </c>
      <c r="AG176" s="136" t="e">
        <f>VLOOKUP(FollowUp!$Y176,database!$Y:$AL,database!AG$5,0)</f>
        <v>#N/A</v>
      </c>
      <c r="AH176" s="126" t="str">
        <f>IF(ISERROR(VLOOKUP(FollowUp!$Y176,database!$Y:$AL,database!AH$5,0)),"",VLOOKUP(FollowUp!$Y176,database!$Y:$AL,database!AH$5,0))</f>
        <v/>
      </c>
      <c r="AI176" s="64"/>
      <c r="AJ176" s="63"/>
      <c r="AK176" s="128"/>
      <c r="AL176" s="63"/>
      <c r="AM176" s="115" t="e">
        <f>VLOOKUP(FollowUp!$Y176,database!$Y:$AL,database!AL$5,0)</f>
        <v>#N/A</v>
      </c>
    </row>
    <row r="177" spans="1:39"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15">
        <v>170</v>
      </c>
      <c r="AA177" s="125" t="e">
        <f>VLOOKUP(FollowUp!$Y177,database!$Y:$AL,database!AA$5,0)</f>
        <v>#N/A</v>
      </c>
      <c r="AB177" s="119" t="e" cm="1">
        <f t="array" aca="1" ref="AB177" ca="1">HYPERLINK("#"&amp;CELL("address",INDEX(INDIRECT("database!Y:Y",1),MATCH(Y177,INDIRECT("database!Y:Y",1),0))))</f>
        <v>#N/A</v>
      </c>
      <c r="AC177" s="122" t="e">
        <f>VLOOKUP(FollowUp!$Y177,database!$Y:$AL,database!AC$5,0)</f>
        <v>#N/A</v>
      </c>
      <c r="AD177" s="123" t="e">
        <f>VLOOKUP(FollowUp!$Y177,database!$Y:$AL,database!AD$5,0)</f>
        <v>#N/A</v>
      </c>
      <c r="AE177" s="122" t="e">
        <f>VLOOKUP(FollowUp!$Y177,database!$Y:$AL,database!AE$5,0)</f>
        <v>#N/A</v>
      </c>
      <c r="AF177" s="123" t="e">
        <f>VLOOKUP(FollowUp!$Y177,database!$Y:$AL,database!AF$5,0)</f>
        <v>#N/A</v>
      </c>
      <c r="AG177" s="137" t="e">
        <f>VLOOKUP(FollowUp!$Y177,database!$Y:$AL,database!AG$5,0)</f>
        <v>#N/A</v>
      </c>
      <c r="AH177" s="127" t="str">
        <f>IF(ISERROR(VLOOKUP(FollowUp!$Y177,database!$Y:$AL,database!AH$5,0)),"",VLOOKUP(FollowUp!$Y177,database!$Y:$AL,database!AH$5,0))</f>
        <v/>
      </c>
      <c r="AI177" s="64"/>
      <c r="AJ177" s="63"/>
      <c r="AK177" s="128"/>
      <c r="AL177" s="63"/>
      <c r="AM177" s="116" t="e">
        <f>VLOOKUP(FollowUp!$Y177,database!$Y:$AL,database!AL$5,0)</f>
        <v>#N/A</v>
      </c>
    </row>
    <row r="178" spans="1:39"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15">
        <v>171</v>
      </c>
      <c r="AA178" s="124" t="e">
        <f>VLOOKUP(FollowUp!$Y178,database!$Y:$AL,database!AA$5,0)</f>
        <v>#N/A</v>
      </c>
      <c r="AB178" s="118" t="e" cm="1">
        <f t="array" aca="1" ref="AB178" ca="1">HYPERLINK("#"&amp;CELL("address",INDEX(INDIRECT("database!Y:Y",1),MATCH(Y178,INDIRECT("database!Y:Y",1),0))))</f>
        <v>#N/A</v>
      </c>
      <c r="AC178" s="120" t="e">
        <f>VLOOKUP(FollowUp!$Y178,database!$Y:$AL,database!AC$5,0)</f>
        <v>#N/A</v>
      </c>
      <c r="AD178" s="121" t="e">
        <f>VLOOKUP(FollowUp!$Y178,database!$Y:$AL,database!AD$5,0)</f>
        <v>#N/A</v>
      </c>
      <c r="AE178" s="120" t="e">
        <f>VLOOKUP(FollowUp!$Y178,database!$Y:$AL,database!AE$5,0)</f>
        <v>#N/A</v>
      </c>
      <c r="AF178" s="121" t="e">
        <f>VLOOKUP(FollowUp!$Y178,database!$Y:$AL,database!AF$5,0)</f>
        <v>#N/A</v>
      </c>
      <c r="AG178" s="136" t="e">
        <f>VLOOKUP(FollowUp!$Y178,database!$Y:$AL,database!AG$5,0)</f>
        <v>#N/A</v>
      </c>
      <c r="AH178" s="126" t="str">
        <f>IF(ISERROR(VLOOKUP(FollowUp!$Y178,database!$Y:$AL,database!AH$5,0)),"",VLOOKUP(FollowUp!$Y178,database!$Y:$AL,database!AH$5,0))</f>
        <v/>
      </c>
      <c r="AI178" s="64"/>
      <c r="AJ178" s="63"/>
      <c r="AK178" s="128"/>
      <c r="AL178" s="63"/>
      <c r="AM178" s="115" t="e">
        <f>VLOOKUP(FollowUp!$Y178,database!$Y:$AL,database!AL$5,0)</f>
        <v>#N/A</v>
      </c>
    </row>
    <row r="179" spans="1:39"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15">
        <v>172</v>
      </c>
      <c r="AA179" s="125" t="e">
        <f>VLOOKUP(FollowUp!$Y179,database!$Y:$AL,database!AA$5,0)</f>
        <v>#N/A</v>
      </c>
      <c r="AB179" s="119" t="e" cm="1">
        <f t="array" aca="1" ref="AB179" ca="1">HYPERLINK("#"&amp;CELL("address",INDEX(INDIRECT("database!Y:Y",1),MATCH(Y179,INDIRECT("database!Y:Y",1),0))))</f>
        <v>#N/A</v>
      </c>
      <c r="AC179" s="122" t="e">
        <f>VLOOKUP(FollowUp!$Y179,database!$Y:$AL,database!AC$5,0)</f>
        <v>#N/A</v>
      </c>
      <c r="AD179" s="123" t="e">
        <f>VLOOKUP(FollowUp!$Y179,database!$Y:$AL,database!AD$5,0)</f>
        <v>#N/A</v>
      </c>
      <c r="AE179" s="122" t="e">
        <f>VLOOKUP(FollowUp!$Y179,database!$Y:$AL,database!AE$5,0)</f>
        <v>#N/A</v>
      </c>
      <c r="AF179" s="123" t="e">
        <f>VLOOKUP(FollowUp!$Y179,database!$Y:$AL,database!AF$5,0)</f>
        <v>#N/A</v>
      </c>
      <c r="AG179" s="137" t="e">
        <f>VLOOKUP(FollowUp!$Y179,database!$Y:$AL,database!AG$5,0)</f>
        <v>#N/A</v>
      </c>
      <c r="AH179" s="127" t="str">
        <f>IF(ISERROR(VLOOKUP(FollowUp!$Y179,database!$Y:$AL,database!AH$5,0)),"",VLOOKUP(FollowUp!$Y179,database!$Y:$AL,database!AH$5,0))</f>
        <v/>
      </c>
      <c r="AI179" s="64"/>
      <c r="AJ179" s="63"/>
      <c r="AK179" s="128"/>
      <c r="AL179" s="63"/>
      <c r="AM179" s="116" t="e">
        <f>VLOOKUP(FollowUp!$Y179,database!$Y:$AL,database!AL$5,0)</f>
        <v>#N/A</v>
      </c>
    </row>
    <row r="180" spans="1:39"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15">
        <v>173</v>
      </c>
      <c r="AA180" s="124" t="e">
        <f>VLOOKUP(FollowUp!$Y180,database!$Y:$AL,database!AA$5,0)</f>
        <v>#N/A</v>
      </c>
      <c r="AB180" s="118" t="e" cm="1">
        <f t="array" aca="1" ref="AB180" ca="1">HYPERLINK("#"&amp;CELL("address",INDEX(INDIRECT("database!Y:Y",1),MATCH(Y180,INDIRECT("database!Y:Y",1),0))))</f>
        <v>#N/A</v>
      </c>
      <c r="AC180" s="120" t="e">
        <f>VLOOKUP(FollowUp!$Y180,database!$Y:$AL,database!AC$5,0)</f>
        <v>#N/A</v>
      </c>
      <c r="AD180" s="121" t="e">
        <f>VLOOKUP(FollowUp!$Y180,database!$Y:$AL,database!AD$5,0)</f>
        <v>#N/A</v>
      </c>
      <c r="AE180" s="120" t="e">
        <f>VLOOKUP(FollowUp!$Y180,database!$Y:$AL,database!AE$5,0)</f>
        <v>#N/A</v>
      </c>
      <c r="AF180" s="121" t="e">
        <f>VLOOKUP(FollowUp!$Y180,database!$Y:$AL,database!AF$5,0)</f>
        <v>#N/A</v>
      </c>
      <c r="AG180" s="136" t="e">
        <f>VLOOKUP(FollowUp!$Y180,database!$Y:$AL,database!AG$5,0)</f>
        <v>#N/A</v>
      </c>
      <c r="AH180" s="126" t="str">
        <f>IF(ISERROR(VLOOKUP(FollowUp!$Y180,database!$Y:$AL,database!AH$5,0)),"",VLOOKUP(FollowUp!$Y180,database!$Y:$AL,database!AH$5,0))</f>
        <v/>
      </c>
      <c r="AI180" s="64"/>
      <c r="AJ180" s="63"/>
      <c r="AK180" s="128"/>
      <c r="AL180" s="63"/>
      <c r="AM180" s="115" t="e">
        <f>VLOOKUP(FollowUp!$Y180,database!$Y:$AL,database!AL$5,0)</f>
        <v>#N/A</v>
      </c>
    </row>
    <row r="181" spans="1:39"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15">
        <v>174</v>
      </c>
      <c r="AA181" s="125" t="e">
        <f>VLOOKUP(FollowUp!$Y181,database!$Y:$AL,database!AA$5,0)</f>
        <v>#N/A</v>
      </c>
      <c r="AB181" s="119" t="e" cm="1">
        <f t="array" aca="1" ref="AB181" ca="1">HYPERLINK("#"&amp;CELL("address",INDEX(INDIRECT("database!Y:Y",1),MATCH(Y181,INDIRECT("database!Y:Y",1),0))))</f>
        <v>#N/A</v>
      </c>
      <c r="AC181" s="122" t="e">
        <f>VLOOKUP(FollowUp!$Y181,database!$Y:$AL,database!AC$5,0)</f>
        <v>#N/A</v>
      </c>
      <c r="AD181" s="123" t="e">
        <f>VLOOKUP(FollowUp!$Y181,database!$Y:$AL,database!AD$5,0)</f>
        <v>#N/A</v>
      </c>
      <c r="AE181" s="122" t="e">
        <f>VLOOKUP(FollowUp!$Y181,database!$Y:$AL,database!AE$5,0)</f>
        <v>#N/A</v>
      </c>
      <c r="AF181" s="123" t="e">
        <f>VLOOKUP(FollowUp!$Y181,database!$Y:$AL,database!AF$5,0)</f>
        <v>#N/A</v>
      </c>
      <c r="AG181" s="137" t="e">
        <f>VLOOKUP(FollowUp!$Y181,database!$Y:$AL,database!AG$5,0)</f>
        <v>#N/A</v>
      </c>
      <c r="AH181" s="127" t="str">
        <f>IF(ISERROR(VLOOKUP(FollowUp!$Y181,database!$Y:$AL,database!AH$5,0)),"",VLOOKUP(FollowUp!$Y181,database!$Y:$AL,database!AH$5,0))</f>
        <v/>
      </c>
      <c r="AI181" s="64"/>
      <c r="AJ181" s="63"/>
      <c r="AK181" s="128"/>
      <c r="AL181" s="63"/>
      <c r="AM181" s="116" t="e">
        <f>VLOOKUP(FollowUp!$Y181,database!$Y:$AL,database!AL$5,0)</f>
        <v>#N/A</v>
      </c>
    </row>
    <row r="182" spans="1:39"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15">
        <v>175</v>
      </c>
      <c r="AA182" s="124" t="e">
        <f>VLOOKUP(FollowUp!$Y182,database!$Y:$AL,database!AA$5,0)</f>
        <v>#N/A</v>
      </c>
      <c r="AB182" s="118" t="e" cm="1">
        <f t="array" aca="1" ref="AB182" ca="1">HYPERLINK("#"&amp;CELL("address",INDEX(INDIRECT("database!Y:Y",1),MATCH(Y182,INDIRECT("database!Y:Y",1),0))))</f>
        <v>#N/A</v>
      </c>
      <c r="AC182" s="120" t="e">
        <f>VLOOKUP(FollowUp!$Y182,database!$Y:$AL,database!AC$5,0)</f>
        <v>#N/A</v>
      </c>
      <c r="AD182" s="121" t="e">
        <f>VLOOKUP(FollowUp!$Y182,database!$Y:$AL,database!AD$5,0)</f>
        <v>#N/A</v>
      </c>
      <c r="AE182" s="120" t="e">
        <f>VLOOKUP(FollowUp!$Y182,database!$Y:$AL,database!AE$5,0)</f>
        <v>#N/A</v>
      </c>
      <c r="AF182" s="121" t="e">
        <f>VLOOKUP(FollowUp!$Y182,database!$Y:$AL,database!AF$5,0)</f>
        <v>#N/A</v>
      </c>
      <c r="AG182" s="136" t="e">
        <f>VLOOKUP(FollowUp!$Y182,database!$Y:$AL,database!AG$5,0)</f>
        <v>#N/A</v>
      </c>
      <c r="AH182" s="126" t="str">
        <f>IF(ISERROR(VLOOKUP(FollowUp!$Y182,database!$Y:$AL,database!AH$5,0)),"",VLOOKUP(FollowUp!$Y182,database!$Y:$AL,database!AH$5,0))</f>
        <v/>
      </c>
      <c r="AI182" s="64"/>
      <c r="AJ182" s="63"/>
      <c r="AK182" s="128"/>
      <c r="AL182" s="63"/>
      <c r="AM182" s="115" t="e">
        <f>VLOOKUP(FollowUp!$Y182,database!$Y:$AL,database!AL$5,0)</f>
        <v>#N/A</v>
      </c>
    </row>
    <row r="183" spans="1:39"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15">
        <v>176</v>
      </c>
      <c r="AA183" s="125" t="e">
        <f>VLOOKUP(FollowUp!$Y183,database!$Y:$AL,database!AA$5,0)</f>
        <v>#N/A</v>
      </c>
      <c r="AB183" s="119" t="e" cm="1">
        <f t="array" aca="1" ref="AB183" ca="1">HYPERLINK("#"&amp;CELL("address",INDEX(INDIRECT("database!Y:Y",1),MATCH(Y183,INDIRECT("database!Y:Y",1),0))))</f>
        <v>#N/A</v>
      </c>
      <c r="AC183" s="122" t="e">
        <f>VLOOKUP(FollowUp!$Y183,database!$Y:$AL,database!AC$5,0)</f>
        <v>#N/A</v>
      </c>
      <c r="AD183" s="123" t="e">
        <f>VLOOKUP(FollowUp!$Y183,database!$Y:$AL,database!AD$5,0)</f>
        <v>#N/A</v>
      </c>
      <c r="AE183" s="122" t="e">
        <f>VLOOKUP(FollowUp!$Y183,database!$Y:$AL,database!AE$5,0)</f>
        <v>#N/A</v>
      </c>
      <c r="AF183" s="123" t="e">
        <f>VLOOKUP(FollowUp!$Y183,database!$Y:$AL,database!AF$5,0)</f>
        <v>#N/A</v>
      </c>
      <c r="AG183" s="137" t="e">
        <f>VLOOKUP(FollowUp!$Y183,database!$Y:$AL,database!AG$5,0)</f>
        <v>#N/A</v>
      </c>
      <c r="AH183" s="127" t="str">
        <f>IF(ISERROR(VLOOKUP(FollowUp!$Y183,database!$Y:$AL,database!AH$5,0)),"",VLOOKUP(FollowUp!$Y183,database!$Y:$AL,database!AH$5,0))</f>
        <v/>
      </c>
      <c r="AI183" s="64"/>
      <c r="AJ183" s="63"/>
      <c r="AK183" s="128"/>
      <c r="AL183" s="63"/>
      <c r="AM183" s="116" t="e">
        <f>VLOOKUP(FollowUp!$Y183,database!$Y:$AL,database!AL$5,0)</f>
        <v>#N/A</v>
      </c>
    </row>
    <row r="184" spans="1:39"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15">
        <v>177</v>
      </c>
      <c r="AA184" s="124" t="e">
        <f>VLOOKUP(FollowUp!$Y184,database!$Y:$AL,database!AA$5,0)</f>
        <v>#N/A</v>
      </c>
      <c r="AB184" s="118" t="e" cm="1">
        <f t="array" aca="1" ref="AB184" ca="1">HYPERLINK("#"&amp;CELL("address",INDEX(INDIRECT("database!Y:Y",1),MATCH(Y184,INDIRECT("database!Y:Y",1),0))))</f>
        <v>#N/A</v>
      </c>
      <c r="AC184" s="120" t="e">
        <f>VLOOKUP(FollowUp!$Y184,database!$Y:$AL,database!AC$5,0)</f>
        <v>#N/A</v>
      </c>
      <c r="AD184" s="121" t="e">
        <f>VLOOKUP(FollowUp!$Y184,database!$Y:$AL,database!AD$5,0)</f>
        <v>#N/A</v>
      </c>
      <c r="AE184" s="120" t="e">
        <f>VLOOKUP(FollowUp!$Y184,database!$Y:$AL,database!AE$5,0)</f>
        <v>#N/A</v>
      </c>
      <c r="AF184" s="121" t="e">
        <f>VLOOKUP(FollowUp!$Y184,database!$Y:$AL,database!AF$5,0)</f>
        <v>#N/A</v>
      </c>
      <c r="AG184" s="136" t="e">
        <f>VLOOKUP(FollowUp!$Y184,database!$Y:$AL,database!AG$5,0)</f>
        <v>#N/A</v>
      </c>
      <c r="AH184" s="126" t="str">
        <f>IF(ISERROR(VLOOKUP(FollowUp!$Y184,database!$Y:$AL,database!AH$5,0)),"",VLOOKUP(FollowUp!$Y184,database!$Y:$AL,database!AH$5,0))</f>
        <v/>
      </c>
      <c r="AI184" s="64"/>
      <c r="AJ184" s="63"/>
      <c r="AK184" s="128"/>
      <c r="AL184" s="63"/>
      <c r="AM184" s="115" t="e">
        <f>VLOOKUP(FollowUp!$Y184,database!$Y:$AL,database!AL$5,0)</f>
        <v>#N/A</v>
      </c>
    </row>
    <row r="185" spans="1:39"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15">
        <v>178</v>
      </c>
      <c r="AA185" s="125" t="e">
        <f>VLOOKUP(FollowUp!$Y185,database!$Y:$AL,database!AA$5,0)</f>
        <v>#N/A</v>
      </c>
      <c r="AB185" s="119" t="e" cm="1">
        <f t="array" aca="1" ref="AB185" ca="1">HYPERLINK("#"&amp;CELL("address",INDEX(INDIRECT("database!Y:Y",1),MATCH(Y185,INDIRECT("database!Y:Y",1),0))))</f>
        <v>#N/A</v>
      </c>
      <c r="AC185" s="122" t="e">
        <f>VLOOKUP(FollowUp!$Y185,database!$Y:$AL,database!AC$5,0)</f>
        <v>#N/A</v>
      </c>
      <c r="AD185" s="123" t="e">
        <f>VLOOKUP(FollowUp!$Y185,database!$Y:$AL,database!AD$5,0)</f>
        <v>#N/A</v>
      </c>
      <c r="AE185" s="122" t="e">
        <f>VLOOKUP(FollowUp!$Y185,database!$Y:$AL,database!AE$5,0)</f>
        <v>#N/A</v>
      </c>
      <c r="AF185" s="123" t="e">
        <f>VLOOKUP(FollowUp!$Y185,database!$Y:$AL,database!AF$5,0)</f>
        <v>#N/A</v>
      </c>
      <c r="AG185" s="137" t="e">
        <f>VLOOKUP(FollowUp!$Y185,database!$Y:$AL,database!AG$5,0)</f>
        <v>#N/A</v>
      </c>
      <c r="AH185" s="127" t="str">
        <f>IF(ISERROR(VLOOKUP(FollowUp!$Y185,database!$Y:$AL,database!AH$5,0)),"",VLOOKUP(FollowUp!$Y185,database!$Y:$AL,database!AH$5,0))</f>
        <v/>
      </c>
      <c r="AI185" s="64"/>
      <c r="AJ185" s="63"/>
      <c r="AK185" s="128"/>
      <c r="AL185" s="63"/>
      <c r="AM185" s="116" t="e">
        <f>VLOOKUP(FollowUp!$Y185,database!$Y:$AL,database!AL$5,0)</f>
        <v>#N/A</v>
      </c>
    </row>
    <row r="186" spans="1:39"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15">
        <v>179</v>
      </c>
      <c r="AA186" s="124" t="e">
        <f>VLOOKUP(FollowUp!$Y186,database!$Y:$AL,database!AA$5,0)</f>
        <v>#N/A</v>
      </c>
      <c r="AB186" s="118" t="e" cm="1">
        <f t="array" aca="1" ref="AB186" ca="1">HYPERLINK("#"&amp;CELL("address",INDEX(INDIRECT("database!Y:Y",1),MATCH(Y186,INDIRECT("database!Y:Y",1),0))))</f>
        <v>#N/A</v>
      </c>
      <c r="AC186" s="120" t="e">
        <f>VLOOKUP(FollowUp!$Y186,database!$Y:$AL,database!AC$5,0)</f>
        <v>#N/A</v>
      </c>
      <c r="AD186" s="121" t="e">
        <f>VLOOKUP(FollowUp!$Y186,database!$Y:$AL,database!AD$5,0)</f>
        <v>#N/A</v>
      </c>
      <c r="AE186" s="120" t="e">
        <f>VLOOKUP(FollowUp!$Y186,database!$Y:$AL,database!AE$5,0)</f>
        <v>#N/A</v>
      </c>
      <c r="AF186" s="121" t="e">
        <f>VLOOKUP(FollowUp!$Y186,database!$Y:$AL,database!AF$5,0)</f>
        <v>#N/A</v>
      </c>
      <c r="AG186" s="136" t="e">
        <f>VLOOKUP(FollowUp!$Y186,database!$Y:$AL,database!AG$5,0)</f>
        <v>#N/A</v>
      </c>
      <c r="AH186" s="126" t="str">
        <f>IF(ISERROR(VLOOKUP(FollowUp!$Y186,database!$Y:$AL,database!AH$5,0)),"",VLOOKUP(FollowUp!$Y186,database!$Y:$AL,database!AH$5,0))</f>
        <v/>
      </c>
      <c r="AI186" s="64"/>
      <c r="AJ186" s="63"/>
      <c r="AK186" s="128"/>
      <c r="AL186" s="63"/>
      <c r="AM186" s="115" t="e">
        <f>VLOOKUP(FollowUp!$Y186,database!$Y:$AL,database!AL$5,0)</f>
        <v>#N/A</v>
      </c>
    </row>
    <row r="187" spans="1:39"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15">
        <v>180</v>
      </c>
      <c r="AA187" s="125" t="e">
        <f>VLOOKUP(FollowUp!$Y187,database!$Y:$AL,database!AA$5,0)</f>
        <v>#N/A</v>
      </c>
      <c r="AB187" s="119" t="e" cm="1">
        <f t="array" aca="1" ref="AB187" ca="1">HYPERLINK("#"&amp;CELL("address",INDEX(INDIRECT("database!Y:Y",1),MATCH(Y187,INDIRECT("database!Y:Y",1),0))))</f>
        <v>#N/A</v>
      </c>
      <c r="AC187" s="122" t="e">
        <f>VLOOKUP(FollowUp!$Y187,database!$Y:$AL,database!AC$5,0)</f>
        <v>#N/A</v>
      </c>
      <c r="AD187" s="123" t="e">
        <f>VLOOKUP(FollowUp!$Y187,database!$Y:$AL,database!AD$5,0)</f>
        <v>#N/A</v>
      </c>
      <c r="AE187" s="122" t="e">
        <f>VLOOKUP(FollowUp!$Y187,database!$Y:$AL,database!AE$5,0)</f>
        <v>#N/A</v>
      </c>
      <c r="AF187" s="123" t="e">
        <f>VLOOKUP(FollowUp!$Y187,database!$Y:$AL,database!AF$5,0)</f>
        <v>#N/A</v>
      </c>
      <c r="AG187" s="137" t="e">
        <f>VLOOKUP(FollowUp!$Y187,database!$Y:$AL,database!AG$5,0)</f>
        <v>#N/A</v>
      </c>
      <c r="AH187" s="127" t="str">
        <f>IF(ISERROR(VLOOKUP(FollowUp!$Y187,database!$Y:$AL,database!AH$5,0)),"",VLOOKUP(FollowUp!$Y187,database!$Y:$AL,database!AH$5,0))</f>
        <v/>
      </c>
      <c r="AI187" s="64"/>
      <c r="AJ187" s="63"/>
      <c r="AK187" s="128"/>
      <c r="AL187" s="63"/>
      <c r="AM187" s="116" t="e">
        <f>VLOOKUP(FollowUp!$Y187,database!$Y:$AL,database!AL$5,0)</f>
        <v>#N/A</v>
      </c>
    </row>
    <row r="188" spans="1:39"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15">
        <v>181</v>
      </c>
      <c r="AA188" s="124" t="e">
        <f>VLOOKUP(FollowUp!$Y188,database!$Y:$AL,database!AA$5,0)</f>
        <v>#N/A</v>
      </c>
      <c r="AB188" s="118" t="e" cm="1">
        <f t="array" aca="1" ref="AB188" ca="1">HYPERLINK("#"&amp;CELL("address",INDEX(INDIRECT("database!Y:Y",1),MATCH(Y188,INDIRECT("database!Y:Y",1),0))))</f>
        <v>#N/A</v>
      </c>
      <c r="AC188" s="120" t="e">
        <f>VLOOKUP(FollowUp!$Y188,database!$Y:$AL,database!AC$5,0)</f>
        <v>#N/A</v>
      </c>
      <c r="AD188" s="121" t="e">
        <f>VLOOKUP(FollowUp!$Y188,database!$Y:$AL,database!AD$5,0)</f>
        <v>#N/A</v>
      </c>
      <c r="AE188" s="120" t="e">
        <f>VLOOKUP(FollowUp!$Y188,database!$Y:$AL,database!AE$5,0)</f>
        <v>#N/A</v>
      </c>
      <c r="AF188" s="121" t="e">
        <f>VLOOKUP(FollowUp!$Y188,database!$Y:$AL,database!AF$5,0)</f>
        <v>#N/A</v>
      </c>
      <c r="AG188" s="136" t="e">
        <f>VLOOKUP(FollowUp!$Y188,database!$Y:$AL,database!AG$5,0)</f>
        <v>#N/A</v>
      </c>
      <c r="AH188" s="126" t="str">
        <f>IF(ISERROR(VLOOKUP(FollowUp!$Y188,database!$Y:$AL,database!AH$5,0)),"",VLOOKUP(FollowUp!$Y188,database!$Y:$AL,database!AH$5,0))</f>
        <v/>
      </c>
      <c r="AI188" s="64"/>
      <c r="AJ188" s="63"/>
      <c r="AK188" s="128"/>
      <c r="AL188" s="63"/>
      <c r="AM188" s="115" t="e">
        <f>VLOOKUP(FollowUp!$Y188,database!$Y:$AL,database!AL$5,0)</f>
        <v>#N/A</v>
      </c>
    </row>
    <row r="189" spans="1:39"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15">
        <v>182</v>
      </c>
      <c r="AA189" s="125" t="e">
        <f>VLOOKUP(FollowUp!$Y189,database!$Y:$AL,database!AA$5,0)</f>
        <v>#N/A</v>
      </c>
      <c r="AB189" s="119" t="e" cm="1">
        <f t="array" aca="1" ref="AB189" ca="1">HYPERLINK("#"&amp;CELL("address",INDEX(INDIRECT("database!Y:Y",1),MATCH(Y189,INDIRECT("database!Y:Y",1),0))))</f>
        <v>#N/A</v>
      </c>
      <c r="AC189" s="122" t="e">
        <f>VLOOKUP(FollowUp!$Y189,database!$Y:$AL,database!AC$5,0)</f>
        <v>#N/A</v>
      </c>
      <c r="AD189" s="123" t="e">
        <f>VLOOKUP(FollowUp!$Y189,database!$Y:$AL,database!AD$5,0)</f>
        <v>#N/A</v>
      </c>
      <c r="AE189" s="122" t="e">
        <f>VLOOKUP(FollowUp!$Y189,database!$Y:$AL,database!AE$5,0)</f>
        <v>#N/A</v>
      </c>
      <c r="AF189" s="123" t="e">
        <f>VLOOKUP(FollowUp!$Y189,database!$Y:$AL,database!AF$5,0)</f>
        <v>#N/A</v>
      </c>
      <c r="AG189" s="137" t="e">
        <f>VLOOKUP(FollowUp!$Y189,database!$Y:$AL,database!AG$5,0)</f>
        <v>#N/A</v>
      </c>
      <c r="AH189" s="127" t="str">
        <f>IF(ISERROR(VLOOKUP(FollowUp!$Y189,database!$Y:$AL,database!AH$5,0)),"",VLOOKUP(FollowUp!$Y189,database!$Y:$AL,database!AH$5,0))</f>
        <v/>
      </c>
      <c r="AI189" s="64"/>
      <c r="AJ189" s="63"/>
      <c r="AK189" s="128"/>
      <c r="AL189" s="63"/>
      <c r="AM189" s="116" t="e">
        <f>VLOOKUP(FollowUp!$Y189,database!$Y:$AL,database!AL$5,0)</f>
        <v>#N/A</v>
      </c>
    </row>
    <row r="190" spans="1:39"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15">
        <v>183</v>
      </c>
      <c r="AA190" s="124" t="e">
        <f>VLOOKUP(FollowUp!$Y190,database!$Y:$AL,database!AA$5,0)</f>
        <v>#N/A</v>
      </c>
      <c r="AB190" s="118" t="e" cm="1">
        <f t="array" aca="1" ref="AB190" ca="1">HYPERLINK("#"&amp;CELL("address",INDEX(INDIRECT("database!Y:Y",1),MATCH(Y190,INDIRECT("database!Y:Y",1),0))))</f>
        <v>#N/A</v>
      </c>
      <c r="AC190" s="120" t="e">
        <f>VLOOKUP(FollowUp!$Y190,database!$Y:$AL,database!AC$5,0)</f>
        <v>#N/A</v>
      </c>
      <c r="AD190" s="121" t="e">
        <f>VLOOKUP(FollowUp!$Y190,database!$Y:$AL,database!AD$5,0)</f>
        <v>#N/A</v>
      </c>
      <c r="AE190" s="120" t="e">
        <f>VLOOKUP(FollowUp!$Y190,database!$Y:$AL,database!AE$5,0)</f>
        <v>#N/A</v>
      </c>
      <c r="AF190" s="121" t="e">
        <f>VLOOKUP(FollowUp!$Y190,database!$Y:$AL,database!AF$5,0)</f>
        <v>#N/A</v>
      </c>
      <c r="AG190" s="136" t="e">
        <f>VLOOKUP(FollowUp!$Y190,database!$Y:$AL,database!AG$5,0)</f>
        <v>#N/A</v>
      </c>
      <c r="AH190" s="126" t="str">
        <f>IF(ISERROR(VLOOKUP(FollowUp!$Y190,database!$Y:$AL,database!AH$5,0)),"",VLOOKUP(FollowUp!$Y190,database!$Y:$AL,database!AH$5,0))</f>
        <v/>
      </c>
      <c r="AI190" s="64"/>
      <c r="AJ190" s="63"/>
      <c r="AK190" s="128"/>
      <c r="AL190" s="63"/>
      <c r="AM190" s="115" t="e">
        <f>VLOOKUP(FollowUp!$Y190,database!$Y:$AL,database!AL$5,0)</f>
        <v>#N/A</v>
      </c>
    </row>
    <row r="191" spans="1:39"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15">
        <v>184</v>
      </c>
      <c r="AA191" s="125" t="e">
        <f>VLOOKUP(FollowUp!$Y191,database!$Y:$AL,database!AA$5,0)</f>
        <v>#N/A</v>
      </c>
      <c r="AB191" s="119" t="e" cm="1">
        <f t="array" aca="1" ref="AB191" ca="1">HYPERLINK("#"&amp;CELL("address",INDEX(INDIRECT("database!Y:Y",1),MATCH(Y191,INDIRECT("database!Y:Y",1),0))))</f>
        <v>#N/A</v>
      </c>
      <c r="AC191" s="122" t="e">
        <f>VLOOKUP(FollowUp!$Y191,database!$Y:$AL,database!AC$5,0)</f>
        <v>#N/A</v>
      </c>
      <c r="AD191" s="123" t="e">
        <f>VLOOKUP(FollowUp!$Y191,database!$Y:$AL,database!AD$5,0)</f>
        <v>#N/A</v>
      </c>
      <c r="AE191" s="122" t="e">
        <f>VLOOKUP(FollowUp!$Y191,database!$Y:$AL,database!AE$5,0)</f>
        <v>#N/A</v>
      </c>
      <c r="AF191" s="123" t="e">
        <f>VLOOKUP(FollowUp!$Y191,database!$Y:$AL,database!AF$5,0)</f>
        <v>#N/A</v>
      </c>
      <c r="AG191" s="137" t="e">
        <f>VLOOKUP(FollowUp!$Y191,database!$Y:$AL,database!AG$5,0)</f>
        <v>#N/A</v>
      </c>
      <c r="AH191" s="127" t="str">
        <f>IF(ISERROR(VLOOKUP(FollowUp!$Y191,database!$Y:$AL,database!AH$5,0)),"",VLOOKUP(FollowUp!$Y191,database!$Y:$AL,database!AH$5,0))</f>
        <v/>
      </c>
      <c r="AI191" s="64"/>
      <c r="AJ191" s="63"/>
      <c r="AK191" s="128"/>
      <c r="AL191" s="63"/>
      <c r="AM191" s="116" t="e">
        <f>VLOOKUP(FollowUp!$Y191,database!$Y:$AL,database!AL$5,0)</f>
        <v>#N/A</v>
      </c>
    </row>
    <row r="192" spans="1:39"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15">
        <v>185</v>
      </c>
      <c r="AA192" s="124" t="e">
        <f>VLOOKUP(FollowUp!$Y192,database!$Y:$AL,database!AA$5,0)</f>
        <v>#N/A</v>
      </c>
      <c r="AB192" s="118" t="e" cm="1">
        <f t="array" aca="1" ref="AB192" ca="1">HYPERLINK("#"&amp;CELL("address",INDEX(INDIRECT("database!Y:Y",1),MATCH(Y192,INDIRECT("database!Y:Y",1),0))))</f>
        <v>#N/A</v>
      </c>
      <c r="AC192" s="120" t="e">
        <f>VLOOKUP(FollowUp!$Y192,database!$Y:$AL,database!AC$5,0)</f>
        <v>#N/A</v>
      </c>
      <c r="AD192" s="121" t="e">
        <f>VLOOKUP(FollowUp!$Y192,database!$Y:$AL,database!AD$5,0)</f>
        <v>#N/A</v>
      </c>
      <c r="AE192" s="120" t="e">
        <f>VLOOKUP(FollowUp!$Y192,database!$Y:$AL,database!AE$5,0)</f>
        <v>#N/A</v>
      </c>
      <c r="AF192" s="121" t="e">
        <f>VLOOKUP(FollowUp!$Y192,database!$Y:$AL,database!AF$5,0)</f>
        <v>#N/A</v>
      </c>
      <c r="AG192" s="136" t="e">
        <f>VLOOKUP(FollowUp!$Y192,database!$Y:$AL,database!AG$5,0)</f>
        <v>#N/A</v>
      </c>
      <c r="AH192" s="126" t="str">
        <f>IF(ISERROR(VLOOKUP(FollowUp!$Y192,database!$Y:$AL,database!AH$5,0)),"",VLOOKUP(FollowUp!$Y192,database!$Y:$AL,database!AH$5,0))</f>
        <v/>
      </c>
      <c r="AI192" s="64"/>
      <c r="AJ192" s="63"/>
      <c r="AK192" s="128"/>
      <c r="AL192" s="63"/>
      <c r="AM192" s="115" t="e">
        <f>VLOOKUP(FollowUp!$Y192,database!$Y:$AL,database!AL$5,0)</f>
        <v>#N/A</v>
      </c>
    </row>
    <row r="193" spans="1:39"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15">
        <v>186</v>
      </c>
      <c r="AA193" s="125" t="e">
        <f>VLOOKUP(FollowUp!$Y193,database!$Y:$AL,database!AA$5,0)</f>
        <v>#N/A</v>
      </c>
      <c r="AB193" s="119" t="e" cm="1">
        <f t="array" aca="1" ref="AB193" ca="1">HYPERLINK("#"&amp;CELL("address",INDEX(INDIRECT("database!Y:Y",1),MATCH(Y193,INDIRECT("database!Y:Y",1),0))))</f>
        <v>#N/A</v>
      </c>
      <c r="AC193" s="122" t="e">
        <f>VLOOKUP(FollowUp!$Y193,database!$Y:$AL,database!AC$5,0)</f>
        <v>#N/A</v>
      </c>
      <c r="AD193" s="123" t="e">
        <f>VLOOKUP(FollowUp!$Y193,database!$Y:$AL,database!AD$5,0)</f>
        <v>#N/A</v>
      </c>
      <c r="AE193" s="122" t="e">
        <f>VLOOKUP(FollowUp!$Y193,database!$Y:$AL,database!AE$5,0)</f>
        <v>#N/A</v>
      </c>
      <c r="AF193" s="123" t="e">
        <f>VLOOKUP(FollowUp!$Y193,database!$Y:$AL,database!AF$5,0)</f>
        <v>#N/A</v>
      </c>
      <c r="AG193" s="137" t="e">
        <f>VLOOKUP(FollowUp!$Y193,database!$Y:$AL,database!AG$5,0)</f>
        <v>#N/A</v>
      </c>
      <c r="AH193" s="127" t="str">
        <f>IF(ISERROR(VLOOKUP(FollowUp!$Y193,database!$Y:$AL,database!AH$5,0)),"",VLOOKUP(FollowUp!$Y193,database!$Y:$AL,database!AH$5,0))</f>
        <v/>
      </c>
      <c r="AI193" s="64"/>
      <c r="AJ193" s="63"/>
      <c r="AK193" s="128"/>
      <c r="AL193" s="63"/>
      <c r="AM193" s="116" t="e">
        <f>VLOOKUP(FollowUp!$Y193,database!$Y:$AL,database!AL$5,0)</f>
        <v>#N/A</v>
      </c>
    </row>
    <row r="194" spans="1:39"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15">
        <v>187</v>
      </c>
      <c r="AA194" s="124" t="e">
        <f>VLOOKUP(FollowUp!$Y194,database!$Y:$AL,database!AA$5,0)</f>
        <v>#N/A</v>
      </c>
      <c r="AB194" s="118" t="e" cm="1">
        <f t="array" aca="1" ref="AB194" ca="1">HYPERLINK("#"&amp;CELL("address",INDEX(INDIRECT("database!Y:Y",1),MATCH(Y194,INDIRECT("database!Y:Y",1),0))))</f>
        <v>#N/A</v>
      </c>
      <c r="AC194" s="120" t="e">
        <f>VLOOKUP(FollowUp!$Y194,database!$Y:$AL,database!AC$5,0)</f>
        <v>#N/A</v>
      </c>
      <c r="AD194" s="121" t="e">
        <f>VLOOKUP(FollowUp!$Y194,database!$Y:$AL,database!AD$5,0)</f>
        <v>#N/A</v>
      </c>
      <c r="AE194" s="120" t="e">
        <f>VLOOKUP(FollowUp!$Y194,database!$Y:$AL,database!AE$5,0)</f>
        <v>#N/A</v>
      </c>
      <c r="AF194" s="121" t="e">
        <f>VLOOKUP(FollowUp!$Y194,database!$Y:$AL,database!AF$5,0)</f>
        <v>#N/A</v>
      </c>
      <c r="AG194" s="136" t="e">
        <f>VLOOKUP(FollowUp!$Y194,database!$Y:$AL,database!AG$5,0)</f>
        <v>#N/A</v>
      </c>
      <c r="AH194" s="126" t="str">
        <f>IF(ISERROR(VLOOKUP(FollowUp!$Y194,database!$Y:$AL,database!AH$5,0)),"",VLOOKUP(FollowUp!$Y194,database!$Y:$AL,database!AH$5,0))</f>
        <v/>
      </c>
      <c r="AI194" s="64"/>
      <c r="AJ194" s="63"/>
      <c r="AK194" s="128"/>
      <c r="AL194" s="63"/>
      <c r="AM194" s="115" t="e">
        <f>VLOOKUP(FollowUp!$Y194,database!$Y:$AL,database!AL$5,0)</f>
        <v>#N/A</v>
      </c>
    </row>
    <row r="195" spans="1:39"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15">
        <v>188</v>
      </c>
      <c r="AA195" s="125" t="e">
        <f>VLOOKUP(FollowUp!$Y195,database!$Y:$AL,database!AA$5,0)</f>
        <v>#N/A</v>
      </c>
      <c r="AB195" s="119" t="e" cm="1">
        <f t="array" aca="1" ref="AB195" ca="1">HYPERLINK("#"&amp;CELL("address",INDEX(INDIRECT("database!Y:Y",1),MATCH(Y195,INDIRECT("database!Y:Y",1),0))))</f>
        <v>#N/A</v>
      </c>
      <c r="AC195" s="122" t="e">
        <f>VLOOKUP(FollowUp!$Y195,database!$Y:$AL,database!AC$5,0)</f>
        <v>#N/A</v>
      </c>
      <c r="AD195" s="123" t="e">
        <f>VLOOKUP(FollowUp!$Y195,database!$Y:$AL,database!AD$5,0)</f>
        <v>#N/A</v>
      </c>
      <c r="AE195" s="122" t="e">
        <f>VLOOKUP(FollowUp!$Y195,database!$Y:$AL,database!AE$5,0)</f>
        <v>#N/A</v>
      </c>
      <c r="AF195" s="123" t="e">
        <f>VLOOKUP(FollowUp!$Y195,database!$Y:$AL,database!AF$5,0)</f>
        <v>#N/A</v>
      </c>
      <c r="AG195" s="137" t="e">
        <f>VLOOKUP(FollowUp!$Y195,database!$Y:$AL,database!AG$5,0)</f>
        <v>#N/A</v>
      </c>
      <c r="AH195" s="127" t="str">
        <f>IF(ISERROR(VLOOKUP(FollowUp!$Y195,database!$Y:$AL,database!AH$5,0)),"",VLOOKUP(FollowUp!$Y195,database!$Y:$AL,database!AH$5,0))</f>
        <v/>
      </c>
      <c r="AI195" s="64"/>
      <c r="AJ195" s="63"/>
      <c r="AK195" s="128"/>
      <c r="AL195" s="63"/>
      <c r="AM195" s="116" t="e">
        <f>VLOOKUP(FollowUp!$Y195,database!$Y:$AL,database!AL$5,0)</f>
        <v>#N/A</v>
      </c>
    </row>
    <row r="196" spans="1:39"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15">
        <v>189</v>
      </c>
      <c r="AA196" s="124" t="e">
        <f>VLOOKUP(FollowUp!$Y196,database!$Y:$AL,database!AA$5,0)</f>
        <v>#N/A</v>
      </c>
      <c r="AB196" s="118" t="e" cm="1">
        <f t="array" aca="1" ref="AB196" ca="1">HYPERLINK("#"&amp;CELL("address",INDEX(INDIRECT("database!Y:Y",1),MATCH(Y196,INDIRECT("database!Y:Y",1),0))))</f>
        <v>#N/A</v>
      </c>
      <c r="AC196" s="120" t="e">
        <f>VLOOKUP(FollowUp!$Y196,database!$Y:$AL,database!AC$5,0)</f>
        <v>#N/A</v>
      </c>
      <c r="AD196" s="121" t="e">
        <f>VLOOKUP(FollowUp!$Y196,database!$Y:$AL,database!AD$5,0)</f>
        <v>#N/A</v>
      </c>
      <c r="AE196" s="120" t="e">
        <f>VLOOKUP(FollowUp!$Y196,database!$Y:$AL,database!AE$5,0)</f>
        <v>#N/A</v>
      </c>
      <c r="AF196" s="121" t="e">
        <f>VLOOKUP(FollowUp!$Y196,database!$Y:$AL,database!AF$5,0)</f>
        <v>#N/A</v>
      </c>
      <c r="AG196" s="136" t="e">
        <f>VLOOKUP(FollowUp!$Y196,database!$Y:$AL,database!AG$5,0)</f>
        <v>#N/A</v>
      </c>
      <c r="AH196" s="126" t="str">
        <f>IF(ISERROR(VLOOKUP(FollowUp!$Y196,database!$Y:$AL,database!AH$5,0)),"",VLOOKUP(FollowUp!$Y196,database!$Y:$AL,database!AH$5,0))</f>
        <v/>
      </c>
      <c r="AI196" s="64"/>
      <c r="AJ196" s="63"/>
      <c r="AK196" s="128"/>
      <c r="AL196" s="63"/>
      <c r="AM196" s="115" t="e">
        <f>VLOOKUP(FollowUp!$Y196,database!$Y:$AL,database!AL$5,0)</f>
        <v>#N/A</v>
      </c>
    </row>
    <row r="197" spans="1:39"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15">
        <v>190</v>
      </c>
      <c r="AA197" s="125" t="e">
        <f>VLOOKUP(FollowUp!$Y197,database!$Y:$AL,database!AA$5,0)</f>
        <v>#N/A</v>
      </c>
      <c r="AB197" s="119" t="e" cm="1">
        <f t="array" aca="1" ref="AB197" ca="1">HYPERLINK("#"&amp;CELL("address",INDEX(INDIRECT("database!Y:Y",1),MATCH(Y197,INDIRECT("database!Y:Y",1),0))))</f>
        <v>#N/A</v>
      </c>
      <c r="AC197" s="122" t="e">
        <f>VLOOKUP(FollowUp!$Y197,database!$Y:$AL,database!AC$5,0)</f>
        <v>#N/A</v>
      </c>
      <c r="AD197" s="123" t="e">
        <f>VLOOKUP(FollowUp!$Y197,database!$Y:$AL,database!AD$5,0)</f>
        <v>#N/A</v>
      </c>
      <c r="AE197" s="122" t="e">
        <f>VLOOKUP(FollowUp!$Y197,database!$Y:$AL,database!AE$5,0)</f>
        <v>#N/A</v>
      </c>
      <c r="AF197" s="123" t="e">
        <f>VLOOKUP(FollowUp!$Y197,database!$Y:$AL,database!AF$5,0)</f>
        <v>#N/A</v>
      </c>
      <c r="AG197" s="137" t="e">
        <f>VLOOKUP(FollowUp!$Y197,database!$Y:$AL,database!AG$5,0)</f>
        <v>#N/A</v>
      </c>
      <c r="AH197" s="127" t="str">
        <f>IF(ISERROR(VLOOKUP(FollowUp!$Y197,database!$Y:$AL,database!AH$5,0)),"",VLOOKUP(FollowUp!$Y197,database!$Y:$AL,database!AH$5,0))</f>
        <v/>
      </c>
      <c r="AI197" s="64"/>
      <c r="AJ197" s="63"/>
      <c r="AK197" s="128"/>
      <c r="AL197" s="63"/>
      <c r="AM197" s="116" t="e">
        <f>VLOOKUP(FollowUp!$Y197,database!$Y:$AL,database!AL$5,0)</f>
        <v>#N/A</v>
      </c>
    </row>
    <row r="198" spans="1:39"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15">
        <v>191</v>
      </c>
      <c r="AA198" s="124" t="e">
        <f>VLOOKUP(FollowUp!$Y198,database!$Y:$AL,database!AA$5,0)</f>
        <v>#N/A</v>
      </c>
      <c r="AB198" s="118" t="e" cm="1">
        <f t="array" aca="1" ref="AB198" ca="1">HYPERLINK("#"&amp;CELL("address",INDEX(INDIRECT("database!Y:Y",1),MATCH(Y198,INDIRECT("database!Y:Y",1),0))))</f>
        <v>#N/A</v>
      </c>
      <c r="AC198" s="120" t="e">
        <f>VLOOKUP(FollowUp!$Y198,database!$Y:$AL,database!AC$5,0)</f>
        <v>#N/A</v>
      </c>
      <c r="AD198" s="121" t="e">
        <f>VLOOKUP(FollowUp!$Y198,database!$Y:$AL,database!AD$5,0)</f>
        <v>#N/A</v>
      </c>
      <c r="AE198" s="120" t="e">
        <f>VLOOKUP(FollowUp!$Y198,database!$Y:$AL,database!AE$5,0)</f>
        <v>#N/A</v>
      </c>
      <c r="AF198" s="121" t="e">
        <f>VLOOKUP(FollowUp!$Y198,database!$Y:$AL,database!AF$5,0)</f>
        <v>#N/A</v>
      </c>
      <c r="AG198" s="136" t="e">
        <f>VLOOKUP(FollowUp!$Y198,database!$Y:$AL,database!AG$5,0)</f>
        <v>#N/A</v>
      </c>
      <c r="AH198" s="126" t="str">
        <f>IF(ISERROR(VLOOKUP(FollowUp!$Y198,database!$Y:$AL,database!AH$5,0)),"",VLOOKUP(FollowUp!$Y198,database!$Y:$AL,database!AH$5,0))</f>
        <v/>
      </c>
      <c r="AI198" s="64"/>
      <c r="AJ198" s="63"/>
      <c r="AK198" s="128"/>
      <c r="AL198" s="63"/>
      <c r="AM198" s="115" t="e">
        <f>VLOOKUP(FollowUp!$Y198,database!$Y:$AL,database!AL$5,0)</f>
        <v>#N/A</v>
      </c>
    </row>
    <row r="199" spans="1:39"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15">
        <v>192</v>
      </c>
      <c r="AA199" s="125" t="e">
        <f>VLOOKUP(FollowUp!$Y199,database!$Y:$AL,database!AA$5,0)</f>
        <v>#N/A</v>
      </c>
      <c r="AB199" s="119" t="e" cm="1">
        <f t="array" aca="1" ref="AB199" ca="1">HYPERLINK("#"&amp;CELL("address",INDEX(INDIRECT("database!Y:Y",1),MATCH(Y199,INDIRECT("database!Y:Y",1),0))))</f>
        <v>#N/A</v>
      </c>
      <c r="AC199" s="122" t="e">
        <f>VLOOKUP(FollowUp!$Y199,database!$Y:$AL,database!AC$5,0)</f>
        <v>#N/A</v>
      </c>
      <c r="AD199" s="123" t="e">
        <f>VLOOKUP(FollowUp!$Y199,database!$Y:$AL,database!AD$5,0)</f>
        <v>#N/A</v>
      </c>
      <c r="AE199" s="122" t="e">
        <f>VLOOKUP(FollowUp!$Y199,database!$Y:$AL,database!AE$5,0)</f>
        <v>#N/A</v>
      </c>
      <c r="AF199" s="123" t="e">
        <f>VLOOKUP(FollowUp!$Y199,database!$Y:$AL,database!AF$5,0)</f>
        <v>#N/A</v>
      </c>
      <c r="AG199" s="137" t="e">
        <f>VLOOKUP(FollowUp!$Y199,database!$Y:$AL,database!AG$5,0)</f>
        <v>#N/A</v>
      </c>
      <c r="AH199" s="127" t="str">
        <f>IF(ISERROR(VLOOKUP(FollowUp!$Y199,database!$Y:$AL,database!AH$5,0)),"",VLOOKUP(FollowUp!$Y199,database!$Y:$AL,database!AH$5,0))</f>
        <v/>
      </c>
      <c r="AI199" s="64"/>
      <c r="AJ199" s="63"/>
      <c r="AK199" s="128"/>
      <c r="AL199" s="63"/>
      <c r="AM199" s="116" t="e">
        <f>VLOOKUP(FollowUp!$Y199,database!$Y:$AL,database!AL$5,0)</f>
        <v>#N/A</v>
      </c>
    </row>
    <row r="200" spans="1:39"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15">
        <v>193</v>
      </c>
      <c r="AA200" s="124" t="e">
        <f>VLOOKUP(FollowUp!$Y200,database!$Y:$AL,database!AA$5,0)</f>
        <v>#N/A</v>
      </c>
      <c r="AB200" s="118" t="e" cm="1">
        <f t="array" aca="1" ref="AB200" ca="1">HYPERLINK("#"&amp;CELL("address",INDEX(INDIRECT("database!Y:Y",1),MATCH(Y200,INDIRECT("database!Y:Y",1),0))))</f>
        <v>#N/A</v>
      </c>
      <c r="AC200" s="120" t="e">
        <f>VLOOKUP(FollowUp!$Y200,database!$Y:$AL,database!AC$5,0)</f>
        <v>#N/A</v>
      </c>
      <c r="AD200" s="121" t="e">
        <f>VLOOKUP(FollowUp!$Y200,database!$Y:$AL,database!AD$5,0)</f>
        <v>#N/A</v>
      </c>
      <c r="AE200" s="120" t="e">
        <f>VLOOKUP(FollowUp!$Y200,database!$Y:$AL,database!AE$5,0)</f>
        <v>#N/A</v>
      </c>
      <c r="AF200" s="121" t="e">
        <f>VLOOKUP(FollowUp!$Y200,database!$Y:$AL,database!AF$5,0)</f>
        <v>#N/A</v>
      </c>
      <c r="AG200" s="136" t="e">
        <f>VLOOKUP(FollowUp!$Y200,database!$Y:$AL,database!AG$5,0)</f>
        <v>#N/A</v>
      </c>
      <c r="AH200" s="126" t="str">
        <f>IF(ISERROR(VLOOKUP(FollowUp!$Y200,database!$Y:$AL,database!AH$5,0)),"",VLOOKUP(FollowUp!$Y200,database!$Y:$AL,database!AH$5,0))</f>
        <v/>
      </c>
      <c r="AI200" s="64"/>
      <c r="AJ200" s="63"/>
      <c r="AK200" s="128"/>
      <c r="AL200" s="63"/>
      <c r="AM200" s="115" t="e">
        <f>VLOOKUP(FollowUp!$Y200,database!$Y:$AL,database!AL$5,0)</f>
        <v>#N/A</v>
      </c>
    </row>
    <row r="201" spans="1:39"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15">
        <v>194</v>
      </c>
      <c r="AA201" s="125" t="e">
        <f>VLOOKUP(FollowUp!$Y201,database!$Y:$AL,database!AA$5,0)</f>
        <v>#N/A</v>
      </c>
      <c r="AB201" s="119" t="e" cm="1">
        <f t="array" aca="1" ref="AB201" ca="1">HYPERLINK("#"&amp;CELL("address",INDEX(INDIRECT("database!Y:Y",1),MATCH(Y201,INDIRECT("database!Y:Y",1),0))))</f>
        <v>#N/A</v>
      </c>
      <c r="AC201" s="122" t="e">
        <f>VLOOKUP(FollowUp!$Y201,database!$Y:$AL,database!AC$5,0)</f>
        <v>#N/A</v>
      </c>
      <c r="AD201" s="123" t="e">
        <f>VLOOKUP(FollowUp!$Y201,database!$Y:$AL,database!AD$5,0)</f>
        <v>#N/A</v>
      </c>
      <c r="AE201" s="122" t="e">
        <f>VLOOKUP(FollowUp!$Y201,database!$Y:$AL,database!AE$5,0)</f>
        <v>#N/A</v>
      </c>
      <c r="AF201" s="123" t="e">
        <f>VLOOKUP(FollowUp!$Y201,database!$Y:$AL,database!AF$5,0)</f>
        <v>#N/A</v>
      </c>
      <c r="AG201" s="137" t="e">
        <f>VLOOKUP(FollowUp!$Y201,database!$Y:$AL,database!AG$5,0)</f>
        <v>#N/A</v>
      </c>
      <c r="AH201" s="127" t="str">
        <f>IF(ISERROR(VLOOKUP(FollowUp!$Y201,database!$Y:$AL,database!AH$5,0)),"",VLOOKUP(FollowUp!$Y201,database!$Y:$AL,database!AH$5,0))</f>
        <v/>
      </c>
      <c r="AI201" s="64"/>
      <c r="AJ201" s="63"/>
      <c r="AK201" s="128"/>
      <c r="AL201" s="63"/>
      <c r="AM201" s="116" t="e">
        <f>VLOOKUP(FollowUp!$Y201,database!$Y:$AL,database!AL$5,0)</f>
        <v>#N/A</v>
      </c>
    </row>
    <row r="202" spans="1:39"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15">
        <v>195</v>
      </c>
      <c r="AA202" s="124" t="e">
        <f>VLOOKUP(FollowUp!$Y202,database!$Y:$AL,database!AA$5,0)</f>
        <v>#N/A</v>
      </c>
      <c r="AB202" s="118" t="e" cm="1">
        <f t="array" aca="1" ref="AB202" ca="1">HYPERLINK("#"&amp;CELL("address",INDEX(INDIRECT("database!Y:Y",1),MATCH(Y202,INDIRECT("database!Y:Y",1),0))))</f>
        <v>#N/A</v>
      </c>
      <c r="AC202" s="120" t="e">
        <f>VLOOKUP(FollowUp!$Y202,database!$Y:$AL,database!AC$5,0)</f>
        <v>#N/A</v>
      </c>
      <c r="AD202" s="121" t="e">
        <f>VLOOKUP(FollowUp!$Y202,database!$Y:$AL,database!AD$5,0)</f>
        <v>#N/A</v>
      </c>
      <c r="AE202" s="120" t="e">
        <f>VLOOKUP(FollowUp!$Y202,database!$Y:$AL,database!AE$5,0)</f>
        <v>#N/A</v>
      </c>
      <c r="AF202" s="121" t="e">
        <f>VLOOKUP(FollowUp!$Y202,database!$Y:$AL,database!AF$5,0)</f>
        <v>#N/A</v>
      </c>
      <c r="AG202" s="136" t="e">
        <f>VLOOKUP(FollowUp!$Y202,database!$Y:$AL,database!AG$5,0)</f>
        <v>#N/A</v>
      </c>
      <c r="AH202" s="126" t="str">
        <f>IF(ISERROR(VLOOKUP(FollowUp!$Y202,database!$Y:$AL,database!AH$5,0)),"",VLOOKUP(FollowUp!$Y202,database!$Y:$AL,database!AH$5,0))</f>
        <v/>
      </c>
      <c r="AI202" s="64"/>
      <c r="AJ202" s="63"/>
      <c r="AK202" s="128"/>
      <c r="AL202" s="63"/>
      <c r="AM202" s="115" t="e">
        <f>VLOOKUP(FollowUp!$Y202,database!$Y:$AL,database!AL$5,0)</f>
        <v>#N/A</v>
      </c>
    </row>
    <row r="203" spans="1:39"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15">
        <v>196</v>
      </c>
      <c r="AA203" s="125" t="e">
        <f>VLOOKUP(FollowUp!$Y203,database!$Y:$AL,database!AA$5,0)</f>
        <v>#N/A</v>
      </c>
      <c r="AB203" s="119" t="e" cm="1">
        <f t="array" aca="1" ref="AB203" ca="1">HYPERLINK("#"&amp;CELL("address",INDEX(INDIRECT("database!Y:Y",1),MATCH(Y203,INDIRECT("database!Y:Y",1),0))))</f>
        <v>#N/A</v>
      </c>
      <c r="AC203" s="122" t="e">
        <f>VLOOKUP(FollowUp!$Y203,database!$Y:$AL,database!AC$5,0)</f>
        <v>#N/A</v>
      </c>
      <c r="AD203" s="123" t="e">
        <f>VLOOKUP(FollowUp!$Y203,database!$Y:$AL,database!AD$5,0)</f>
        <v>#N/A</v>
      </c>
      <c r="AE203" s="122" t="e">
        <f>VLOOKUP(FollowUp!$Y203,database!$Y:$AL,database!AE$5,0)</f>
        <v>#N/A</v>
      </c>
      <c r="AF203" s="123" t="e">
        <f>VLOOKUP(FollowUp!$Y203,database!$Y:$AL,database!AF$5,0)</f>
        <v>#N/A</v>
      </c>
      <c r="AG203" s="137" t="e">
        <f>VLOOKUP(FollowUp!$Y203,database!$Y:$AL,database!AG$5,0)</f>
        <v>#N/A</v>
      </c>
      <c r="AH203" s="127" t="str">
        <f>IF(ISERROR(VLOOKUP(FollowUp!$Y203,database!$Y:$AL,database!AH$5,0)),"",VLOOKUP(FollowUp!$Y203,database!$Y:$AL,database!AH$5,0))</f>
        <v/>
      </c>
      <c r="AI203" s="64"/>
      <c r="AJ203" s="63"/>
      <c r="AK203" s="128"/>
      <c r="AL203" s="63"/>
      <c r="AM203" s="116" t="e">
        <f>VLOOKUP(FollowUp!$Y203,database!$Y:$AL,database!AL$5,0)</f>
        <v>#N/A</v>
      </c>
    </row>
    <row r="204" spans="1:39"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15">
        <v>197</v>
      </c>
      <c r="AA204" s="124" t="e">
        <f>VLOOKUP(FollowUp!$Y204,database!$Y:$AL,database!AA$5,0)</f>
        <v>#N/A</v>
      </c>
      <c r="AB204" s="118" t="e" cm="1">
        <f t="array" aca="1" ref="AB204" ca="1">HYPERLINK("#"&amp;CELL("address",INDEX(INDIRECT("database!Y:Y",1),MATCH(Y204,INDIRECT("database!Y:Y",1),0))))</f>
        <v>#N/A</v>
      </c>
      <c r="AC204" s="120" t="e">
        <f>VLOOKUP(FollowUp!$Y204,database!$Y:$AL,database!AC$5,0)</f>
        <v>#N/A</v>
      </c>
      <c r="AD204" s="121" t="e">
        <f>VLOOKUP(FollowUp!$Y204,database!$Y:$AL,database!AD$5,0)</f>
        <v>#N/A</v>
      </c>
      <c r="AE204" s="120" t="e">
        <f>VLOOKUP(FollowUp!$Y204,database!$Y:$AL,database!AE$5,0)</f>
        <v>#N/A</v>
      </c>
      <c r="AF204" s="121" t="e">
        <f>VLOOKUP(FollowUp!$Y204,database!$Y:$AL,database!AF$5,0)</f>
        <v>#N/A</v>
      </c>
      <c r="AG204" s="136" t="e">
        <f>VLOOKUP(FollowUp!$Y204,database!$Y:$AL,database!AG$5,0)</f>
        <v>#N/A</v>
      </c>
      <c r="AH204" s="126" t="str">
        <f>IF(ISERROR(VLOOKUP(FollowUp!$Y204,database!$Y:$AL,database!AH$5,0)),"",VLOOKUP(FollowUp!$Y204,database!$Y:$AL,database!AH$5,0))</f>
        <v/>
      </c>
      <c r="AI204" s="64"/>
      <c r="AJ204" s="63"/>
      <c r="AK204" s="128"/>
      <c r="AL204" s="63"/>
      <c r="AM204" s="115" t="e">
        <f>VLOOKUP(FollowUp!$Y204,database!$Y:$AL,database!AL$5,0)</f>
        <v>#N/A</v>
      </c>
    </row>
    <row r="205" spans="1:39"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15">
        <v>198</v>
      </c>
      <c r="AA205" s="125" t="e">
        <f>VLOOKUP(FollowUp!$Y205,database!$Y:$AL,database!AA$5,0)</f>
        <v>#N/A</v>
      </c>
      <c r="AB205" s="119" t="e" cm="1">
        <f t="array" aca="1" ref="AB205" ca="1">HYPERLINK("#"&amp;CELL("address",INDEX(INDIRECT("database!Y:Y",1),MATCH(Y205,INDIRECT("database!Y:Y",1),0))))</f>
        <v>#N/A</v>
      </c>
      <c r="AC205" s="122" t="e">
        <f>VLOOKUP(FollowUp!$Y205,database!$Y:$AL,database!AC$5,0)</f>
        <v>#N/A</v>
      </c>
      <c r="AD205" s="123" t="e">
        <f>VLOOKUP(FollowUp!$Y205,database!$Y:$AL,database!AD$5,0)</f>
        <v>#N/A</v>
      </c>
      <c r="AE205" s="122" t="e">
        <f>VLOOKUP(FollowUp!$Y205,database!$Y:$AL,database!AE$5,0)</f>
        <v>#N/A</v>
      </c>
      <c r="AF205" s="123" t="e">
        <f>VLOOKUP(FollowUp!$Y205,database!$Y:$AL,database!AF$5,0)</f>
        <v>#N/A</v>
      </c>
      <c r="AG205" s="137" t="e">
        <f>VLOOKUP(FollowUp!$Y205,database!$Y:$AL,database!AG$5,0)</f>
        <v>#N/A</v>
      </c>
      <c r="AH205" s="127" t="str">
        <f>IF(ISERROR(VLOOKUP(FollowUp!$Y205,database!$Y:$AL,database!AH$5,0)),"",VLOOKUP(FollowUp!$Y205,database!$Y:$AL,database!AH$5,0))</f>
        <v/>
      </c>
      <c r="AI205" s="64"/>
      <c r="AJ205" s="63"/>
      <c r="AK205" s="128"/>
      <c r="AL205" s="63"/>
      <c r="AM205" s="116" t="e">
        <f>VLOOKUP(FollowUp!$Y205,database!$Y:$AL,database!AL$5,0)</f>
        <v>#N/A</v>
      </c>
    </row>
    <row r="206" spans="1:39"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15">
        <v>199</v>
      </c>
      <c r="AA206" s="124" t="e">
        <f>VLOOKUP(FollowUp!$Y206,database!$Y:$AL,database!AA$5,0)</f>
        <v>#N/A</v>
      </c>
      <c r="AB206" s="118" t="e" cm="1">
        <f t="array" aca="1" ref="AB206" ca="1">HYPERLINK("#"&amp;CELL("address",INDEX(INDIRECT("database!Y:Y",1),MATCH(Y206,INDIRECT("database!Y:Y",1),0))))</f>
        <v>#N/A</v>
      </c>
      <c r="AC206" s="120" t="e">
        <f>VLOOKUP(FollowUp!$Y206,database!$Y:$AL,database!AC$5,0)</f>
        <v>#N/A</v>
      </c>
      <c r="AD206" s="121" t="e">
        <f>VLOOKUP(FollowUp!$Y206,database!$Y:$AL,database!AD$5,0)</f>
        <v>#N/A</v>
      </c>
      <c r="AE206" s="120" t="e">
        <f>VLOOKUP(FollowUp!$Y206,database!$Y:$AL,database!AE$5,0)</f>
        <v>#N/A</v>
      </c>
      <c r="AF206" s="121" t="e">
        <f>VLOOKUP(FollowUp!$Y206,database!$Y:$AL,database!AF$5,0)</f>
        <v>#N/A</v>
      </c>
      <c r="AG206" s="136" t="e">
        <f>VLOOKUP(FollowUp!$Y206,database!$Y:$AL,database!AG$5,0)</f>
        <v>#N/A</v>
      </c>
      <c r="AH206" s="126" t="str">
        <f>IF(ISERROR(VLOOKUP(FollowUp!$Y206,database!$Y:$AL,database!AH$5,0)),"",VLOOKUP(FollowUp!$Y206,database!$Y:$AL,database!AH$5,0))</f>
        <v/>
      </c>
      <c r="AI206" s="64"/>
      <c r="AJ206" s="63"/>
      <c r="AK206" s="128"/>
      <c r="AL206" s="63"/>
      <c r="AM206" s="115" t="e">
        <f>VLOOKUP(FollowUp!$Y206,database!$Y:$AL,database!AL$5,0)</f>
        <v>#N/A</v>
      </c>
    </row>
    <row r="207" spans="1:39"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15">
        <v>200</v>
      </c>
      <c r="AA207" s="125" t="e">
        <f>VLOOKUP(FollowUp!$Y207,database!$Y:$AL,database!AA$5,0)</f>
        <v>#N/A</v>
      </c>
      <c r="AB207" s="119" t="e" cm="1">
        <f t="array" aca="1" ref="AB207" ca="1">HYPERLINK("#"&amp;CELL("address",INDEX(INDIRECT("database!Y:Y",1),MATCH(Y207,INDIRECT("database!Y:Y",1),0))))</f>
        <v>#N/A</v>
      </c>
      <c r="AC207" s="122" t="e">
        <f>VLOOKUP(FollowUp!$Y207,database!$Y:$AL,database!AC$5,0)</f>
        <v>#N/A</v>
      </c>
      <c r="AD207" s="123" t="e">
        <f>VLOOKUP(FollowUp!$Y207,database!$Y:$AL,database!AD$5,0)</f>
        <v>#N/A</v>
      </c>
      <c r="AE207" s="122" t="e">
        <f>VLOOKUP(FollowUp!$Y207,database!$Y:$AL,database!AE$5,0)</f>
        <v>#N/A</v>
      </c>
      <c r="AF207" s="123" t="e">
        <f>VLOOKUP(FollowUp!$Y207,database!$Y:$AL,database!AF$5,0)</f>
        <v>#N/A</v>
      </c>
      <c r="AG207" s="137" t="e">
        <f>VLOOKUP(FollowUp!$Y207,database!$Y:$AL,database!AG$5,0)</f>
        <v>#N/A</v>
      </c>
      <c r="AH207" s="127" t="str">
        <f>IF(ISERROR(VLOOKUP(FollowUp!$Y207,database!$Y:$AL,database!AH$5,0)),"",VLOOKUP(FollowUp!$Y207,database!$Y:$AL,database!AH$5,0))</f>
        <v/>
      </c>
      <c r="AI207" s="64"/>
      <c r="AJ207" s="63"/>
      <c r="AK207" s="128"/>
      <c r="AL207" s="63"/>
      <c r="AM207" s="116" t="e">
        <f>VLOOKUP(FollowUp!$Y207,database!$Y:$AL,database!AL$5,0)</f>
        <v>#N/A</v>
      </c>
    </row>
    <row r="208" spans="1:39"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15">
        <v>201</v>
      </c>
      <c r="AA208" s="124" t="e">
        <f>VLOOKUP(FollowUp!$Y208,database!$Y:$AL,database!AA$5,0)</f>
        <v>#N/A</v>
      </c>
      <c r="AB208" s="118" t="e" cm="1">
        <f t="array" aca="1" ref="AB208" ca="1">HYPERLINK("#"&amp;CELL("address",INDEX(INDIRECT("database!Y:Y",1),MATCH(Y208,INDIRECT("database!Y:Y",1),0))))</f>
        <v>#N/A</v>
      </c>
      <c r="AC208" s="120" t="e">
        <f>VLOOKUP(FollowUp!$Y208,database!$Y:$AL,database!AC$5,0)</f>
        <v>#N/A</v>
      </c>
      <c r="AD208" s="121" t="e">
        <f>VLOOKUP(FollowUp!$Y208,database!$Y:$AL,database!AD$5,0)</f>
        <v>#N/A</v>
      </c>
      <c r="AE208" s="120" t="e">
        <f>VLOOKUP(FollowUp!$Y208,database!$Y:$AL,database!AE$5,0)</f>
        <v>#N/A</v>
      </c>
      <c r="AF208" s="121" t="e">
        <f>VLOOKUP(FollowUp!$Y208,database!$Y:$AL,database!AF$5,0)</f>
        <v>#N/A</v>
      </c>
      <c r="AG208" s="136" t="e">
        <f>VLOOKUP(FollowUp!$Y208,database!$Y:$AL,database!AG$5,0)</f>
        <v>#N/A</v>
      </c>
      <c r="AH208" s="126" t="str">
        <f>IF(ISERROR(VLOOKUP(FollowUp!$Y208,database!$Y:$AL,database!AH$5,0)),"",VLOOKUP(FollowUp!$Y208,database!$Y:$AL,database!AH$5,0))</f>
        <v/>
      </c>
      <c r="AI208" s="64"/>
      <c r="AJ208" s="63"/>
      <c r="AK208" s="128"/>
      <c r="AL208" s="63"/>
      <c r="AM208" s="115" t="e">
        <f>VLOOKUP(FollowUp!$Y208,database!$Y:$AL,database!AL$5,0)</f>
        <v>#N/A</v>
      </c>
    </row>
    <row r="209" spans="1:39"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15">
        <v>202</v>
      </c>
      <c r="AA209" s="125" t="e">
        <f>VLOOKUP(FollowUp!$Y209,database!$Y:$AL,database!AA$5,0)</f>
        <v>#N/A</v>
      </c>
      <c r="AB209" s="119" t="e" cm="1">
        <f t="array" aca="1" ref="AB209" ca="1">HYPERLINK("#"&amp;CELL("address",INDEX(INDIRECT("database!Y:Y",1),MATCH(Y209,INDIRECT("database!Y:Y",1),0))))</f>
        <v>#N/A</v>
      </c>
      <c r="AC209" s="122" t="e">
        <f>VLOOKUP(FollowUp!$Y209,database!$Y:$AL,database!AC$5,0)</f>
        <v>#N/A</v>
      </c>
      <c r="AD209" s="123" t="e">
        <f>VLOOKUP(FollowUp!$Y209,database!$Y:$AL,database!AD$5,0)</f>
        <v>#N/A</v>
      </c>
      <c r="AE209" s="122" t="e">
        <f>VLOOKUP(FollowUp!$Y209,database!$Y:$AL,database!AE$5,0)</f>
        <v>#N/A</v>
      </c>
      <c r="AF209" s="123" t="e">
        <f>VLOOKUP(FollowUp!$Y209,database!$Y:$AL,database!AF$5,0)</f>
        <v>#N/A</v>
      </c>
      <c r="AG209" s="137" t="e">
        <f>VLOOKUP(FollowUp!$Y209,database!$Y:$AL,database!AG$5,0)</f>
        <v>#N/A</v>
      </c>
      <c r="AH209" s="127" t="str">
        <f>IF(ISERROR(VLOOKUP(FollowUp!$Y209,database!$Y:$AL,database!AH$5,0)),"",VLOOKUP(FollowUp!$Y209,database!$Y:$AL,database!AH$5,0))</f>
        <v/>
      </c>
      <c r="AI209" s="64"/>
      <c r="AJ209" s="63"/>
      <c r="AK209" s="128"/>
      <c r="AL209" s="63"/>
      <c r="AM209" s="116" t="e">
        <f>VLOOKUP(FollowUp!$Y209,database!$Y:$AL,database!AL$5,0)</f>
        <v>#N/A</v>
      </c>
    </row>
    <row r="210" spans="1:39"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15">
        <v>203</v>
      </c>
      <c r="AA210" s="124" t="e">
        <f>VLOOKUP(FollowUp!$Y210,database!$Y:$AL,database!AA$5,0)</f>
        <v>#N/A</v>
      </c>
      <c r="AB210" s="118" t="e" cm="1">
        <f t="array" aca="1" ref="AB210" ca="1">HYPERLINK("#"&amp;CELL("address",INDEX(INDIRECT("database!Y:Y",1),MATCH(Y210,INDIRECT("database!Y:Y",1),0))))</f>
        <v>#N/A</v>
      </c>
      <c r="AC210" s="120" t="e">
        <f>VLOOKUP(FollowUp!$Y210,database!$Y:$AL,database!AC$5,0)</f>
        <v>#N/A</v>
      </c>
      <c r="AD210" s="121" t="e">
        <f>VLOOKUP(FollowUp!$Y210,database!$Y:$AL,database!AD$5,0)</f>
        <v>#N/A</v>
      </c>
      <c r="AE210" s="120" t="e">
        <f>VLOOKUP(FollowUp!$Y210,database!$Y:$AL,database!AE$5,0)</f>
        <v>#N/A</v>
      </c>
      <c r="AF210" s="121" t="e">
        <f>VLOOKUP(FollowUp!$Y210,database!$Y:$AL,database!AF$5,0)</f>
        <v>#N/A</v>
      </c>
      <c r="AG210" s="136" t="e">
        <f>VLOOKUP(FollowUp!$Y210,database!$Y:$AL,database!AG$5,0)</f>
        <v>#N/A</v>
      </c>
      <c r="AH210" s="126" t="str">
        <f>IF(ISERROR(VLOOKUP(FollowUp!$Y210,database!$Y:$AL,database!AH$5,0)),"",VLOOKUP(FollowUp!$Y210,database!$Y:$AL,database!AH$5,0))</f>
        <v/>
      </c>
      <c r="AI210" s="64"/>
      <c r="AJ210" s="63"/>
      <c r="AK210" s="128"/>
      <c r="AL210" s="63"/>
      <c r="AM210" s="115" t="e">
        <f>VLOOKUP(FollowUp!$Y210,database!$Y:$AL,database!AL$5,0)</f>
        <v>#N/A</v>
      </c>
    </row>
    <row r="211" spans="1:39"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15">
        <v>204</v>
      </c>
      <c r="AA211" s="125" t="e">
        <f>VLOOKUP(FollowUp!$Y211,database!$Y:$AL,database!AA$5,0)</f>
        <v>#N/A</v>
      </c>
      <c r="AB211" s="119" t="e" cm="1">
        <f t="array" aca="1" ref="AB211" ca="1">HYPERLINK("#"&amp;CELL("address",INDEX(INDIRECT("database!Y:Y",1),MATCH(Y211,INDIRECT("database!Y:Y",1),0))))</f>
        <v>#N/A</v>
      </c>
      <c r="AC211" s="122" t="e">
        <f>VLOOKUP(FollowUp!$Y211,database!$Y:$AL,database!AC$5,0)</f>
        <v>#N/A</v>
      </c>
      <c r="AD211" s="123" t="e">
        <f>VLOOKUP(FollowUp!$Y211,database!$Y:$AL,database!AD$5,0)</f>
        <v>#N/A</v>
      </c>
      <c r="AE211" s="122" t="e">
        <f>VLOOKUP(FollowUp!$Y211,database!$Y:$AL,database!AE$5,0)</f>
        <v>#N/A</v>
      </c>
      <c r="AF211" s="123" t="e">
        <f>VLOOKUP(FollowUp!$Y211,database!$Y:$AL,database!AF$5,0)</f>
        <v>#N/A</v>
      </c>
      <c r="AG211" s="137" t="e">
        <f>VLOOKUP(FollowUp!$Y211,database!$Y:$AL,database!AG$5,0)</f>
        <v>#N/A</v>
      </c>
      <c r="AH211" s="127" t="str">
        <f>IF(ISERROR(VLOOKUP(FollowUp!$Y211,database!$Y:$AL,database!AH$5,0)),"",VLOOKUP(FollowUp!$Y211,database!$Y:$AL,database!AH$5,0))</f>
        <v/>
      </c>
      <c r="AI211" s="64"/>
      <c r="AJ211" s="63"/>
      <c r="AK211" s="128"/>
      <c r="AL211" s="63"/>
      <c r="AM211" s="116" t="e">
        <f>VLOOKUP(FollowUp!$Y211,database!$Y:$AL,database!AL$5,0)</f>
        <v>#N/A</v>
      </c>
    </row>
    <row r="212" spans="1:39"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15">
        <v>205</v>
      </c>
      <c r="AA212" s="124" t="e">
        <f>VLOOKUP(FollowUp!$Y212,database!$Y:$AL,database!AA$5,0)</f>
        <v>#N/A</v>
      </c>
      <c r="AB212" s="118" t="e" cm="1">
        <f t="array" aca="1" ref="AB212" ca="1">HYPERLINK("#"&amp;CELL("address",INDEX(INDIRECT("database!Y:Y",1),MATCH(Y212,INDIRECT("database!Y:Y",1),0))))</f>
        <v>#N/A</v>
      </c>
      <c r="AC212" s="120" t="e">
        <f>VLOOKUP(FollowUp!$Y212,database!$Y:$AL,database!AC$5,0)</f>
        <v>#N/A</v>
      </c>
      <c r="AD212" s="121" t="e">
        <f>VLOOKUP(FollowUp!$Y212,database!$Y:$AL,database!AD$5,0)</f>
        <v>#N/A</v>
      </c>
      <c r="AE212" s="120" t="e">
        <f>VLOOKUP(FollowUp!$Y212,database!$Y:$AL,database!AE$5,0)</f>
        <v>#N/A</v>
      </c>
      <c r="AF212" s="121" t="e">
        <f>VLOOKUP(FollowUp!$Y212,database!$Y:$AL,database!AF$5,0)</f>
        <v>#N/A</v>
      </c>
      <c r="AG212" s="136" t="e">
        <f>VLOOKUP(FollowUp!$Y212,database!$Y:$AL,database!AG$5,0)</f>
        <v>#N/A</v>
      </c>
      <c r="AH212" s="126" t="str">
        <f>IF(ISERROR(VLOOKUP(FollowUp!$Y212,database!$Y:$AL,database!AH$5,0)),"",VLOOKUP(FollowUp!$Y212,database!$Y:$AL,database!AH$5,0))</f>
        <v/>
      </c>
      <c r="AI212" s="64"/>
      <c r="AJ212" s="63"/>
      <c r="AK212" s="128"/>
      <c r="AL212" s="63"/>
      <c r="AM212" s="115" t="e">
        <f>VLOOKUP(FollowUp!$Y212,database!$Y:$AL,database!AL$5,0)</f>
        <v>#N/A</v>
      </c>
    </row>
    <row r="213" spans="1:39"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15">
        <v>206</v>
      </c>
      <c r="AA213" s="125" t="e">
        <f>VLOOKUP(FollowUp!$Y213,database!$Y:$AL,database!AA$5,0)</f>
        <v>#N/A</v>
      </c>
      <c r="AB213" s="119" t="e" cm="1">
        <f t="array" aca="1" ref="AB213" ca="1">HYPERLINK("#"&amp;CELL("address",INDEX(INDIRECT("database!Y:Y",1),MATCH(Y213,INDIRECT("database!Y:Y",1),0))))</f>
        <v>#N/A</v>
      </c>
      <c r="AC213" s="122" t="e">
        <f>VLOOKUP(FollowUp!$Y213,database!$Y:$AL,database!AC$5,0)</f>
        <v>#N/A</v>
      </c>
      <c r="AD213" s="123" t="e">
        <f>VLOOKUP(FollowUp!$Y213,database!$Y:$AL,database!AD$5,0)</f>
        <v>#N/A</v>
      </c>
      <c r="AE213" s="122" t="e">
        <f>VLOOKUP(FollowUp!$Y213,database!$Y:$AL,database!AE$5,0)</f>
        <v>#N/A</v>
      </c>
      <c r="AF213" s="123" t="e">
        <f>VLOOKUP(FollowUp!$Y213,database!$Y:$AL,database!AF$5,0)</f>
        <v>#N/A</v>
      </c>
      <c r="AG213" s="137" t="e">
        <f>VLOOKUP(FollowUp!$Y213,database!$Y:$AL,database!AG$5,0)</f>
        <v>#N/A</v>
      </c>
      <c r="AH213" s="127" t="str">
        <f>IF(ISERROR(VLOOKUP(FollowUp!$Y213,database!$Y:$AL,database!AH$5,0)),"",VLOOKUP(FollowUp!$Y213,database!$Y:$AL,database!AH$5,0))</f>
        <v/>
      </c>
      <c r="AI213" s="64"/>
      <c r="AJ213" s="63"/>
      <c r="AK213" s="128"/>
      <c r="AL213" s="63"/>
      <c r="AM213" s="116" t="e">
        <f>VLOOKUP(FollowUp!$Y213,database!$Y:$AL,database!AL$5,0)</f>
        <v>#N/A</v>
      </c>
    </row>
    <row r="214" spans="1:39"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15">
        <v>207</v>
      </c>
      <c r="AA214" s="124" t="e">
        <f>VLOOKUP(FollowUp!$Y214,database!$Y:$AL,database!AA$5,0)</f>
        <v>#N/A</v>
      </c>
      <c r="AB214" s="118" t="e" cm="1">
        <f t="array" aca="1" ref="AB214" ca="1">HYPERLINK("#"&amp;CELL("address",INDEX(INDIRECT("database!Y:Y",1),MATCH(Y214,INDIRECT("database!Y:Y",1),0))))</f>
        <v>#N/A</v>
      </c>
      <c r="AC214" s="120" t="e">
        <f>VLOOKUP(FollowUp!$Y214,database!$Y:$AL,database!AC$5,0)</f>
        <v>#N/A</v>
      </c>
      <c r="AD214" s="121" t="e">
        <f>VLOOKUP(FollowUp!$Y214,database!$Y:$AL,database!AD$5,0)</f>
        <v>#N/A</v>
      </c>
      <c r="AE214" s="120" t="e">
        <f>VLOOKUP(FollowUp!$Y214,database!$Y:$AL,database!AE$5,0)</f>
        <v>#N/A</v>
      </c>
      <c r="AF214" s="121" t="e">
        <f>VLOOKUP(FollowUp!$Y214,database!$Y:$AL,database!AF$5,0)</f>
        <v>#N/A</v>
      </c>
      <c r="AG214" s="136" t="e">
        <f>VLOOKUP(FollowUp!$Y214,database!$Y:$AL,database!AG$5,0)</f>
        <v>#N/A</v>
      </c>
      <c r="AH214" s="126" t="str">
        <f>IF(ISERROR(VLOOKUP(FollowUp!$Y214,database!$Y:$AL,database!AH$5,0)),"",VLOOKUP(FollowUp!$Y214,database!$Y:$AL,database!AH$5,0))</f>
        <v/>
      </c>
      <c r="AI214" s="64"/>
      <c r="AJ214" s="63"/>
      <c r="AK214" s="128"/>
      <c r="AL214" s="63"/>
      <c r="AM214" s="115" t="e">
        <f>VLOOKUP(FollowUp!$Y214,database!$Y:$AL,database!AL$5,0)</f>
        <v>#N/A</v>
      </c>
    </row>
    <row r="215" spans="1:39"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15">
        <v>208</v>
      </c>
      <c r="AA215" s="125" t="e">
        <f>VLOOKUP(FollowUp!$Y215,database!$Y:$AL,database!AA$5,0)</f>
        <v>#N/A</v>
      </c>
      <c r="AB215" s="119" t="e" cm="1">
        <f t="array" aca="1" ref="AB215" ca="1">HYPERLINK("#"&amp;CELL("address",INDEX(INDIRECT("database!Y:Y",1),MATCH(Y215,INDIRECT("database!Y:Y",1),0))))</f>
        <v>#N/A</v>
      </c>
      <c r="AC215" s="122" t="e">
        <f>VLOOKUP(FollowUp!$Y215,database!$Y:$AL,database!AC$5,0)</f>
        <v>#N/A</v>
      </c>
      <c r="AD215" s="123" t="e">
        <f>VLOOKUP(FollowUp!$Y215,database!$Y:$AL,database!AD$5,0)</f>
        <v>#N/A</v>
      </c>
      <c r="AE215" s="122" t="e">
        <f>VLOOKUP(FollowUp!$Y215,database!$Y:$AL,database!AE$5,0)</f>
        <v>#N/A</v>
      </c>
      <c r="AF215" s="123" t="e">
        <f>VLOOKUP(FollowUp!$Y215,database!$Y:$AL,database!AF$5,0)</f>
        <v>#N/A</v>
      </c>
      <c r="AG215" s="137" t="e">
        <f>VLOOKUP(FollowUp!$Y215,database!$Y:$AL,database!AG$5,0)</f>
        <v>#N/A</v>
      </c>
      <c r="AH215" s="127" t="str">
        <f>IF(ISERROR(VLOOKUP(FollowUp!$Y215,database!$Y:$AL,database!AH$5,0)),"",VLOOKUP(FollowUp!$Y215,database!$Y:$AL,database!AH$5,0))</f>
        <v/>
      </c>
      <c r="AI215" s="64"/>
      <c r="AJ215" s="63"/>
      <c r="AK215" s="128"/>
      <c r="AL215" s="63"/>
      <c r="AM215" s="116" t="e">
        <f>VLOOKUP(FollowUp!$Y215,database!$Y:$AL,database!AL$5,0)</f>
        <v>#N/A</v>
      </c>
    </row>
    <row r="216" spans="1:39"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15">
        <v>209</v>
      </c>
      <c r="AA216" s="124" t="e">
        <f>VLOOKUP(FollowUp!$Y216,database!$Y:$AL,database!AA$5,0)</f>
        <v>#N/A</v>
      </c>
      <c r="AB216" s="118" t="e" cm="1">
        <f t="array" aca="1" ref="AB216" ca="1">HYPERLINK("#"&amp;CELL("address",INDEX(INDIRECT("database!Y:Y",1),MATCH(Y216,INDIRECT("database!Y:Y",1),0))))</f>
        <v>#N/A</v>
      </c>
      <c r="AC216" s="120" t="e">
        <f>VLOOKUP(FollowUp!$Y216,database!$Y:$AL,database!AC$5,0)</f>
        <v>#N/A</v>
      </c>
      <c r="AD216" s="121" t="e">
        <f>VLOOKUP(FollowUp!$Y216,database!$Y:$AL,database!AD$5,0)</f>
        <v>#N/A</v>
      </c>
      <c r="AE216" s="120" t="e">
        <f>VLOOKUP(FollowUp!$Y216,database!$Y:$AL,database!AE$5,0)</f>
        <v>#N/A</v>
      </c>
      <c r="AF216" s="121" t="e">
        <f>VLOOKUP(FollowUp!$Y216,database!$Y:$AL,database!AF$5,0)</f>
        <v>#N/A</v>
      </c>
      <c r="AG216" s="136" t="e">
        <f>VLOOKUP(FollowUp!$Y216,database!$Y:$AL,database!AG$5,0)</f>
        <v>#N/A</v>
      </c>
      <c r="AH216" s="126" t="str">
        <f>IF(ISERROR(VLOOKUP(FollowUp!$Y216,database!$Y:$AL,database!AH$5,0)),"",VLOOKUP(FollowUp!$Y216,database!$Y:$AL,database!AH$5,0))</f>
        <v/>
      </c>
      <c r="AI216" s="64"/>
      <c r="AJ216" s="63"/>
      <c r="AK216" s="128"/>
      <c r="AL216" s="63"/>
      <c r="AM216" s="115" t="e">
        <f>VLOOKUP(FollowUp!$Y216,database!$Y:$AL,database!AL$5,0)</f>
        <v>#N/A</v>
      </c>
    </row>
    <row r="217" spans="1:39"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15">
        <v>210</v>
      </c>
      <c r="AA217" s="125" t="e">
        <f>VLOOKUP(FollowUp!$Y217,database!$Y:$AL,database!AA$5,0)</f>
        <v>#N/A</v>
      </c>
      <c r="AB217" s="119" t="e" cm="1">
        <f t="array" aca="1" ref="AB217" ca="1">HYPERLINK("#"&amp;CELL("address",INDEX(INDIRECT("database!Y:Y",1),MATCH(Y217,INDIRECT("database!Y:Y",1),0))))</f>
        <v>#N/A</v>
      </c>
      <c r="AC217" s="122" t="e">
        <f>VLOOKUP(FollowUp!$Y217,database!$Y:$AL,database!AC$5,0)</f>
        <v>#N/A</v>
      </c>
      <c r="AD217" s="123" t="e">
        <f>VLOOKUP(FollowUp!$Y217,database!$Y:$AL,database!AD$5,0)</f>
        <v>#N/A</v>
      </c>
      <c r="AE217" s="122" t="e">
        <f>VLOOKUP(FollowUp!$Y217,database!$Y:$AL,database!AE$5,0)</f>
        <v>#N/A</v>
      </c>
      <c r="AF217" s="123" t="e">
        <f>VLOOKUP(FollowUp!$Y217,database!$Y:$AL,database!AF$5,0)</f>
        <v>#N/A</v>
      </c>
      <c r="AG217" s="137" t="e">
        <f>VLOOKUP(FollowUp!$Y217,database!$Y:$AL,database!AG$5,0)</f>
        <v>#N/A</v>
      </c>
      <c r="AH217" s="127" t="str">
        <f>IF(ISERROR(VLOOKUP(FollowUp!$Y217,database!$Y:$AL,database!AH$5,0)),"",VLOOKUP(FollowUp!$Y217,database!$Y:$AL,database!AH$5,0))</f>
        <v/>
      </c>
      <c r="AI217" s="64"/>
      <c r="AJ217" s="63"/>
      <c r="AK217" s="128"/>
      <c r="AL217" s="63"/>
      <c r="AM217" s="116" t="e">
        <f>VLOOKUP(FollowUp!$Y217,database!$Y:$AL,database!AL$5,0)</f>
        <v>#N/A</v>
      </c>
    </row>
    <row r="218" spans="1:39"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15">
        <v>211</v>
      </c>
      <c r="AA218" s="124" t="e">
        <f>VLOOKUP(FollowUp!$Y218,database!$Y:$AL,database!AA$5,0)</f>
        <v>#N/A</v>
      </c>
      <c r="AB218" s="118" t="e" cm="1">
        <f t="array" aca="1" ref="AB218" ca="1">HYPERLINK("#"&amp;CELL("address",INDEX(INDIRECT("database!Y:Y",1),MATCH(Y218,INDIRECT("database!Y:Y",1),0))))</f>
        <v>#N/A</v>
      </c>
      <c r="AC218" s="120" t="e">
        <f>VLOOKUP(FollowUp!$Y218,database!$Y:$AL,database!AC$5,0)</f>
        <v>#N/A</v>
      </c>
      <c r="AD218" s="121" t="e">
        <f>VLOOKUP(FollowUp!$Y218,database!$Y:$AL,database!AD$5,0)</f>
        <v>#N/A</v>
      </c>
      <c r="AE218" s="120" t="e">
        <f>VLOOKUP(FollowUp!$Y218,database!$Y:$AL,database!AE$5,0)</f>
        <v>#N/A</v>
      </c>
      <c r="AF218" s="121" t="e">
        <f>VLOOKUP(FollowUp!$Y218,database!$Y:$AL,database!AF$5,0)</f>
        <v>#N/A</v>
      </c>
      <c r="AG218" s="136" t="e">
        <f>VLOOKUP(FollowUp!$Y218,database!$Y:$AL,database!AG$5,0)</f>
        <v>#N/A</v>
      </c>
      <c r="AH218" s="126" t="str">
        <f>IF(ISERROR(VLOOKUP(FollowUp!$Y218,database!$Y:$AL,database!AH$5,0)),"",VLOOKUP(FollowUp!$Y218,database!$Y:$AL,database!AH$5,0))</f>
        <v/>
      </c>
      <c r="AI218" s="64"/>
      <c r="AJ218" s="63"/>
      <c r="AK218" s="128"/>
      <c r="AL218" s="63"/>
      <c r="AM218" s="115" t="e">
        <f>VLOOKUP(FollowUp!$Y218,database!$Y:$AL,database!AL$5,0)</f>
        <v>#N/A</v>
      </c>
    </row>
    <row r="219" spans="1:39"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15">
        <v>212</v>
      </c>
      <c r="AA219" s="125" t="e">
        <f>VLOOKUP(FollowUp!$Y219,database!$Y:$AL,database!AA$5,0)</f>
        <v>#N/A</v>
      </c>
      <c r="AB219" s="119" t="e" cm="1">
        <f t="array" aca="1" ref="AB219" ca="1">HYPERLINK("#"&amp;CELL("address",INDEX(INDIRECT("database!Y:Y",1),MATCH(Y219,INDIRECT("database!Y:Y",1),0))))</f>
        <v>#N/A</v>
      </c>
      <c r="AC219" s="122" t="e">
        <f>VLOOKUP(FollowUp!$Y219,database!$Y:$AL,database!AC$5,0)</f>
        <v>#N/A</v>
      </c>
      <c r="AD219" s="123" t="e">
        <f>VLOOKUP(FollowUp!$Y219,database!$Y:$AL,database!AD$5,0)</f>
        <v>#N/A</v>
      </c>
      <c r="AE219" s="122" t="e">
        <f>VLOOKUP(FollowUp!$Y219,database!$Y:$AL,database!AE$5,0)</f>
        <v>#N/A</v>
      </c>
      <c r="AF219" s="123" t="e">
        <f>VLOOKUP(FollowUp!$Y219,database!$Y:$AL,database!AF$5,0)</f>
        <v>#N/A</v>
      </c>
      <c r="AG219" s="137" t="e">
        <f>VLOOKUP(FollowUp!$Y219,database!$Y:$AL,database!AG$5,0)</f>
        <v>#N/A</v>
      </c>
      <c r="AH219" s="127" t="str">
        <f>IF(ISERROR(VLOOKUP(FollowUp!$Y219,database!$Y:$AL,database!AH$5,0)),"",VLOOKUP(FollowUp!$Y219,database!$Y:$AL,database!AH$5,0))</f>
        <v/>
      </c>
      <c r="AI219" s="64"/>
      <c r="AJ219" s="63"/>
      <c r="AK219" s="128"/>
      <c r="AL219" s="63"/>
      <c r="AM219" s="116" t="e">
        <f>VLOOKUP(FollowUp!$Y219,database!$Y:$AL,database!AL$5,0)</f>
        <v>#N/A</v>
      </c>
    </row>
    <row r="220" spans="1:39"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15">
        <v>213</v>
      </c>
      <c r="AA220" s="124" t="e">
        <f>VLOOKUP(FollowUp!$Y220,database!$Y:$AL,database!AA$5,0)</f>
        <v>#N/A</v>
      </c>
      <c r="AB220" s="118" t="e" cm="1">
        <f t="array" aca="1" ref="AB220" ca="1">HYPERLINK("#"&amp;CELL("address",INDEX(INDIRECT("database!Y:Y",1),MATCH(Y220,INDIRECT("database!Y:Y",1),0))))</f>
        <v>#N/A</v>
      </c>
      <c r="AC220" s="120" t="e">
        <f>VLOOKUP(FollowUp!$Y220,database!$Y:$AL,database!AC$5,0)</f>
        <v>#N/A</v>
      </c>
      <c r="AD220" s="121" t="e">
        <f>VLOOKUP(FollowUp!$Y220,database!$Y:$AL,database!AD$5,0)</f>
        <v>#N/A</v>
      </c>
      <c r="AE220" s="120" t="e">
        <f>VLOOKUP(FollowUp!$Y220,database!$Y:$AL,database!AE$5,0)</f>
        <v>#N/A</v>
      </c>
      <c r="AF220" s="121" t="e">
        <f>VLOOKUP(FollowUp!$Y220,database!$Y:$AL,database!AF$5,0)</f>
        <v>#N/A</v>
      </c>
      <c r="AG220" s="136" t="e">
        <f>VLOOKUP(FollowUp!$Y220,database!$Y:$AL,database!AG$5,0)</f>
        <v>#N/A</v>
      </c>
      <c r="AH220" s="126" t="str">
        <f>IF(ISERROR(VLOOKUP(FollowUp!$Y220,database!$Y:$AL,database!AH$5,0)),"",VLOOKUP(FollowUp!$Y220,database!$Y:$AL,database!AH$5,0))</f>
        <v/>
      </c>
      <c r="AI220" s="64"/>
      <c r="AJ220" s="63"/>
      <c r="AK220" s="128"/>
      <c r="AL220" s="63"/>
      <c r="AM220" s="115" t="e">
        <f>VLOOKUP(FollowUp!$Y220,database!$Y:$AL,database!AL$5,0)</f>
        <v>#N/A</v>
      </c>
    </row>
    <row r="221" spans="1:39"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15">
        <v>214</v>
      </c>
      <c r="AA221" s="125" t="e">
        <f>VLOOKUP(FollowUp!$Y221,database!$Y:$AL,database!AA$5,0)</f>
        <v>#N/A</v>
      </c>
      <c r="AB221" s="119" t="e" cm="1">
        <f t="array" aca="1" ref="AB221" ca="1">HYPERLINK("#"&amp;CELL("address",INDEX(INDIRECT("database!Y:Y",1),MATCH(Y221,INDIRECT("database!Y:Y",1),0))))</f>
        <v>#N/A</v>
      </c>
      <c r="AC221" s="122" t="e">
        <f>VLOOKUP(FollowUp!$Y221,database!$Y:$AL,database!AC$5,0)</f>
        <v>#N/A</v>
      </c>
      <c r="AD221" s="123" t="e">
        <f>VLOOKUP(FollowUp!$Y221,database!$Y:$AL,database!AD$5,0)</f>
        <v>#N/A</v>
      </c>
      <c r="AE221" s="122" t="e">
        <f>VLOOKUP(FollowUp!$Y221,database!$Y:$AL,database!AE$5,0)</f>
        <v>#N/A</v>
      </c>
      <c r="AF221" s="123" t="e">
        <f>VLOOKUP(FollowUp!$Y221,database!$Y:$AL,database!AF$5,0)</f>
        <v>#N/A</v>
      </c>
      <c r="AG221" s="137" t="e">
        <f>VLOOKUP(FollowUp!$Y221,database!$Y:$AL,database!AG$5,0)</f>
        <v>#N/A</v>
      </c>
      <c r="AH221" s="127" t="str">
        <f>IF(ISERROR(VLOOKUP(FollowUp!$Y221,database!$Y:$AL,database!AH$5,0)),"",VLOOKUP(FollowUp!$Y221,database!$Y:$AL,database!AH$5,0))</f>
        <v/>
      </c>
      <c r="AI221" s="64"/>
      <c r="AJ221" s="63"/>
      <c r="AK221" s="128"/>
      <c r="AL221" s="63"/>
      <c r="AM221" s="116" t="e">
        <f>VLOOKUP(FollowUp!$Y221,database!$Y:$AL,database!AL$5,0)</f>
        <v>#N/A</v>
      </c>
    </row>
    <row r="222" spans="1:39"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15">
        <v>215</v>
      </c>
      <c r="AA222" s="124" t="e">
        <f>VLOOKUP(FollowUp!$Y222,database!$Y:$AL,database!AA$5,0)</f>
        <v>#N/A</v>
      </c>
      <c r="AB222" s="118" t="e" cm="1">
        <f t="array" aca="1" ref="AB222" ca="1">HYPERLINK("#"&amp;CELL("address",INDEX(INDIRECT("database!Y:Y",1),MATCH(Y222,INDIRECT("database!Y:Y",1),0))))</f>
        <v>#N/A</v>
      </c>
      <c r="AC222" s="120" t="e">
        <f>VLOOKUP(FollowUp!$Y222,database!$Y:$AL,database!AC$5,0)</f>
        <v>#N/A</v>
      </c>
      <c r="AD222" s="121" t="e">
        <f>VLOOKUP(FollowUp!$Y222,database!$Y:$AL,database!AD$5,0)</f>
        <v>#N/A</v>
      </c>
      <c r="AE222" s="120" t="e">
        <f>VLOOKUP(FollowUp!$Y222,database!$Y:$AL,database!AE$5,0)</f>
        <v>#N/A</v>
      </c>
      <c r="AF222" s="121" t="e">
        <f>VLOOKUP(FollowUp!$Y222,database!$Y:$AL,database!AF$5,0)</f>
        <v>#N/A</v>
      </c>
      <c r="AG222" s="136" t="e">
        <f>VLOOKUP(FollowUp!$Y222,database!$Y:$AL,database!AG$5,0)</f>
        <v>#N/A</v>
      </c>
      <c r="AH222" s="126" t="str">
        <f>IF(ISERROR(VLOOKUP(FollowUp!$Y222,database!$Y:$AL,database!AH$5,0)),"",VLOOKUP(FollowUp!$Y222,database!$Y:$AL,database!AH$5,0))</f>
        <v/>
      </c>
      <c r="AI222" s="64"/>
      <c r="AJ222" s="63"/>
      <c r="AK222" s="128"/>
      <c r="AL222" s="63"/>
      <c r="AM222" s="115" t="e">
        <f>VLOOKUP(FollowUp!$Y222,database!$Y:$AL,database!AL$5,0)</f>
        <v>#N/A</v>
      </c>
    </row>
    <row r="223" spans="1:39"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15">
        <v>216</v>
      </c>
      <c r="AA223" s="125" t="e">
        <f>VLOOKUP(FollowUp!$Y223,database!$Y:$AL,database!AA$5,0)</f>
        <v>#N/A</v>
      </c>
      <c r="AB223" s="119" t="e" cm="1">
        <f t="array" aca="1" ref="AB223" ca="1">HYPERLINK("#"&amp;CELL("address",INDEX(INDIRECT("database!Y:Y",1),MATCH(Y223,INDIRECT("database!Y:Y",1),0))))</f>
        <v>#N/A</v>
      </c>
      <c r="AC223" s="122" t="e">
        <f>VLOOKUP(FollowUp!$Y223,database!$Y:$AL,database!AC$5,0)</f>
        <v>#N/A</v>
      </c>
      <c r="AD223" s="123" t="e">
        <f>VLOOKUP(FollowUp!$Y223,database!$Y:$AL,database!AD$5,0)</f>
        <v>#N/A</v>
      </c>
      <c r="AE223" s="122" t="e">
        <f>VLOOKUP(FollowUp!$Y223,database!$Y:$AL,database!AE$5,0)</f>
        <v>#N/A</v>
      </c>
      <c r="AF223" s="123" t="e">
        <f>VLOOKUP(FollowUp!$Y223,database!$Y:$AL,database!AF$5,0)</f>
        <v>#N/A</v>
      </c>
      <c r="AG223" s="137" t="e">
        <f>VLOOKUP(FollowUp!$Y223,database!$Y:$AL,database!AG$5,0)</f>
        <v>#N/A</v>
      </c>
      <c r="AH223" s="127" t="str">
        <f>IF(ISERROR(VLOOKUP(FollowUp!$Y223,database!$Y:$AL,database!AH$5,0)),"",VLOOKUP(FollowUp!$Y223,database!$Y:$AL,database!AH$5,0))</f>
        <v/>
      </c>
      <c r="AI223" s="64"/>
      <c r="AJ223" s="63"/>
      <c r="AK223" s="128"/>
      <c r="AL223" s="63"/>
      <c r="AM223" s="116" t="e">
        <f>VLOOKUP(FollowUp!$Y223,database!$Y:$AL,database!AL$5,0)</f>
        <v>#N/A</v>
      </c>
    </row>
    <row r="224" spans="1:39"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15">
        <v>217</v>
      </c>
      <c r="AA224" s="124" t="e">
        <f>VLOOKUP(FollowUp!$Y224,database!$Y:$AL,database!AA$5,0)</f>
        <v>#N/A</v>
      </c>
      <c r="AB224" s="118" t="e" cm="1">
        <f t="array" aca="1" ref="AB224" ca="1">HYPERLINK("#"&amp;CELL("address",INDEX(INDIRECT("database!Y:Y",1),MATCH(Y224,INDIRECT("database!Y:Y",1),0))))</f>
        <v>#N/A</v>
      </c>
      <c r="AC224" s="120" t="e">
        <f>VLOOKUP(FollowUp!$Y224,database!$Y:$AL,database!AC$5,0)</f>
        <v>#N/A</v>
      </c>
      <c r="AD224" s="121" t="e">
        <f>VLOOKUP(FollowUp!$Y224,database!$Y:$AL,database!AD$5,0)</f>
        <v>#N/A</v>
      </c>
      <c r="AE224" s="120" t="e">
        <f>VLOOKUP(FollowUp!$Y224,database!$Y:$AL,database!AE$5,0)</f>
        <v>#N/A</v>
      </c>
      <c r="AF224" s="121" t="e">
        <f>VLOOKUP(FollowUp!$Y224,database!$Y:$AL,database!AF$5,0)</f>
        <v>#N/A</v>
      </c>
      <c r="AG224" s="136" t="e">
        <f>VLOOKUP(FollowUp!$Y224,database!$Y:$AL,database!AG$5,0)</f>
        <v>#N/A</v>
      </c>
      <c r="AH224" s="126" t="str">
        <f>IF(ISERROR(VLOOKUP(FollowUp!$Y224,database!$Y:$AL,database!AH$5,0)),"",VLOOKUP(FollowUp!$Y224,database!$Y:$AL,database!AH$5,0))</f>
        <v/>
      </c>
      <c r="AI224" s="64"/>
      <c r="AJ224" s="63"/>
      <c r="AK224" s="128"/>
      <c r="AL224" s="63"/>
      <c r="AM224" s="115" t="e">
        <f>VLOOKUP(FollowUp!$Y224,database!$Y:$AL,database!AL$5,0)</f>
        <v>#N/A</v>
      </c>
    </row>
    <row r="225" spans="1:39"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15">
        <v>218</v>
      </c>
      <c r="AA225" s="125" t="e">
        <f>VLOOKUP(FollowUp!$Y225,database!$Y:$AL,database!AA$5,0)</f>
        <v>#N/A</v>
      </c>
      <c r="AB225" s="119" t="e" cm="1">
        <f t="array" aca="1" ref="AB225" ca="1">HYPERLINK("#"&amp;CELL("address",INDEX(INDIRECT("database!Y:Y",1),MATCH(Y225,INDIRECT("database!Y:Y",1),0))))</f>
        <v>#N/A</v>
      </c>
      <c r="AC225" s="122" t="e">
        <f>VLOOKUP(FollowUp!$Y225,database!$Y:$AL,database!AC$5,0)</f>
        <v>#N/A</v>
      </c>
      <c r="AD225" s="123" t="e">
        <f>VLOOKUP(FollowUp!$Y225,database!$Y:$AL,database!AD$5,0)</f>
        <v>#N/A</v>
      </c>
      <c r="AE225" s="122" t="e">
        <f>VLOOKUP(FollowUp!$Y225,database!$Y:$AL,database!AE$5,0)</f>
        <v>#N/A</v>
      </c>
      <c r="AF225" s="123" t="e">
        <f>VLOOKUP(FollowUp!$Y225,database!$Y:$AL,database!AF$5,0)</f>
        <v>#N/A</v>
      </c>
      <c r="AG225" s="137" t="e">
        <f>VLOOKUP(FollowUp!$Y225,database!$Y:$AL,database!AG$5,0)</f>
        <v>#N/A</v>
      </c>
      <c r="AH225" s="127" t="str">
        <f>IF(ISERROR(VLOOKUP(FollowUp!$Y225,database!$Y:$AL,database!AH$5,0)),"",VLOOKUP(FollowUp!$Y225,database!$Y:$AL,database!AH$5,0))</f>
        <v/>
      </c>
      <c r="AI225" s="64"/>
      <c r="AJ225" s="63"/>
      <c r="AK225" s="128"/>
      <c r="AL225" s="63"/>
      <c r="AM225" s="116" t="e">
        <f>VLOOKUP(FollowUp!$Y225,database!$Y:$AL,database!AL$5,0)</f>
        <v>#N/A</v>
      </c>
    </row>
    <row r="226" spans="1:39"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15">
        <v>219</v>
      </c>
      <c r="AA226" s="124" t="e">
        <f>VLOOKUP(FollowUp!$Y226,database!$Y:$AL,database!AA$5,0)</f>
        <v>#N/A</v>
      </c>
      <c r="AB226" s="118" t="e" cm="1">
        <f t="array" aca="1" ref="AB226" ca="1">HYPERLINK("#"&amp;CELL("address",INDEX(INDIRECT("database!Y:Y",1),MATCH(Y226,INDIRECT("database!Y:Y",1),0))))</f>
        <v>#N/A</v>
      </c>
      <c r="AC226" s="120" t="e">
        <f>VLOOKUP(FollowUp!$Y226,database!$Y:$AL,database!AC$5,0)</f>
        <v>#N/A</v>
      </c>
      <c r="AD226" s="121" t="e">
        <f>VLOOKUP(FollowUp!$Y226,database!$Y:$AL,database!AD$5,0)</f>
        <v>#N/A</v>
      </c>
      <c r="AE226" s="120" t="e">
        <f>VLOOKUP(FollowUp!$Y226,database!$Y:$AL,database!AE$5,0)</f>
        <v>#N/A</v>
      </c>
      <c r="AF226" s="121" t="e">
        <f>VLOOKUP(FollowUp!$Y226,database!$Y:$AL,database!AF$5,0)</f>
        <v>#N/A</v>
      </c>
      <c r="AG226" s="136" t="e">
        <f>VLOOKUP(FollowUp!$Y226,database!$Y:$AL,database!AG$5,0)</f>
        <v>#N/A</v>
      </c>
      <c r="AH226" s="126" t="str">
        <f>IF(ISERROR(VLOOKUP(FollowUp!$Y226,database!$Y:$AL,database!AH$5,0)),"",VLOOKUP(FollowUp!$Y226,database!$Y:$AL,database!AH$5,0))</f>
        <v/>
      </c>
      <c r="AI226" s="64"/>
      <c r="AJ226" s="63"/>
      <c r="AK226" s="128"/>
      <c r="AL226" s="63"/>
      <c r="AM226" s="115" t="e">
        <f>VLOOKUP(FollowUp!$Y226,database!$Y:$AL,database!AL$5,0)</f>
        <v>#N/A</v>
      </c>
    </row>
    <row r="227" spans="1:39"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15">
        <v>220</v>
      </c>
      <c r="AA227" s="125" t="e">
        <f>VLOOKUP(FollowUp!$Y227,database!$Y:$AL,database!AA$5,0)</f>
        <v>#N/A</v>
      </c>
      <c r="AB227" s="119" t="e" cm="1">
        <f t="array" aca="1" ref="AB227" ca="1">HYPERLINK("#"&amp;CELL("address",INDEX(INDIRECT("database!Y:Y",1),MATCH(Y227,INDIRECT("database!Y:Y",1),0))))</f>
        <v>#N/A</v>
      </c>
      <c r="AC227" s="122" t="e">
        <f>VLOOKUP(FollowUp!$Y227,database!$Y:$AL,database!AC$5,0)</f>
        <v>#N/A</v>
      </c>
      <c r="AD227" s="123" t="e">
        <f>VLOOKUP(FollowUp!$Y227,database!$Y:$AL,database!AD$5,0)</f>
        <v>#N/A</v>
      </c>
      <c r="AE227" s="122" t="e">
        <f>VLOOKUP(FollowUp!$Y227,database!$Y:$AL,database!AE$5,0)</f>
        <v>#N/A</v>
      </c>
      <c r="AF227" s="123" t="e">
        <f>VLOOKUP(FollowUp!$Y227,database!$Y:$AL,database!AF$5,0)</f>
        <v>#N/A</v>
      </c>
      <c r="AG227" s="137" t="e">
        <f>VLOOKUP(FollowUp!$Y227,database!$Y:$AL,database!AG$5,0)</f>
        <v>#N/A</v>
      </c>
      <c r="AH227" s="127" t="str">
        <f>IF(ISERROR(VLOOKUP(FollowUp!$Y227,database!$Y:$AL,database!AH$5,0)),"",VLOOKUP(FollowUp!$Y227,database!$Y:$AL,database!AH$5,0))</f>
        <v/>
      </c>
      <c r="AI227" s="64"/>
      <c r="AJ227" s="63"/>
      <c r="AK227" s="128"/>
      <c r="AL227" s="63"/>
      <c r="AM227" s="116" t="e">
        <f>VLOOKUP(FollowUp!$Y227,database!$Y:$AL,database!AL$5,0)</f>
        <v>#N/A</v>
      </c>
    </row>
    <row r="228" spans="1:39"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15">
        <v>221</v>
      </c>
      <c r="AA228" s="124" t="e">
        <f>VLOOKUP(FollowUp!$Y228,database!$Y:$AL,database!AA$5,0)</f>
        <v>#N/A</v>
      </c>
      <c r="AB228" s="118" t="e" cm="1">
        <f t="array" aca="1" ref="AB228" ca="1">HYPERLINK("#"&amp;CELL("address",INDEX(INDIRECT("database!Y:Y",1),MATCH(Y228,INDIRECT("database!Y:Y",1),0))))</f>
        <v>#N/A</v>
      </c>
      <c r="AC228" s="120" t="e">
        <f>VLOOKUP(FollowUp!$Y228,database!$Y:$AL,database!AC$5,0)</f>
        <v>#N/A</v>
      </c>
      <c r="AD228" s="121" t="e">
        <f>VLOOKUP(FollowUp!$Y228,database!$Y:$AL,database!AD$5,0)</f>
        <v>#N/A</v>
      </c>
      <c r="AE228" s="120" t="e">
        <f>VLOOKUP(FollowUp!$Y228,database!$Y:$AL,database!AE$5,0)</f>
        <v>#N/A</v>
      </c>
      <c r="AF228" s="121" t="e">
        <f>VLOOKUP(FollowUp!$Y228,database!$Y:$AL,database!AF$5,0)</f>
        <v>#N/A</v>
      </c>
      <c r="AG228" s="136" t="e">
        <f>VLOOKUP(FollowUp!$Y228,database!$Y:$AL,database!AG$5,0)</f>
        <v>#N/A</v>
      </c>
      <c r="AH228" s="126" t="str">
        <f>IF(ISERROR(VLOOKUP(FollowUp!$Y228,database!$Y:$AL,database!AH$5,0)),"",VLOOKUP(FollowUp!$Y228,database!$Y:$AL,database!AH$5,0))</f>
        <v/>
      </c>
      <c r="AI228" s="64"/>
      <c r="AJ228" s="63"/>
      <c r="AK228" s="128"/>
      <c r="AL228" s="63"/>
      <c r="AM228" s="115" t="e">
        <f>VLOOKUP(FollowUp!$Y228,database!$Y:$AL,database!AL$5,0)</f>
        <v>#N/A</v>
      </c>
    </row>
    <row r="229" spans="1:39"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15">
        <v>222</v>
      </c>
      <c r="AA229" s="125" t="e">
        <f>VLOOKUP(FollowUp!$Y229,database!$Y:$AL,database!AA$5,0)</f>
        <v>#N/A</v>
      </c>
      <c r="AB229" s="119" t="e" cm="1">
        <f t="array" aca="1" ref="AB229" ca="1">HYPERLINK("#"&amp;CELL("address",INDEX(INDIRECT("database!Y:Y",1),MATCH(Y229,INDIRECT("database!Y:Y",1),0))))</f>
        <v>#N/A</v>
      </c>
      <c r="AC229" s="122" t="e">
        <f>VLOOKUP(FollowUp!$Y229,database!$Y:$AL,database!AC$5,0)</f>
        <v>#N/A</v>
      </c>
      <c r="AD229" s="123" t="e">
        <f>VLOOKUP(FollowUp!$Y229,database!$Y:$AL,database!AD$5,0)</f>
        <v>#N/A</v>
      </c>
      <c r="AE229" s="122" t="e">
        <f>VLOOKUP(FollowUp!$Y229,database!$Y:$AL,database!AE$5,0)</f>
        <v>#N/A</v>
      </c>
      <c r="AF229" s="123" t="e">
        <f>VLOOKUP(FollowUp!$Y229,database!$Y:$AL,database!AF$5,0)</f>
        <v>#N/A</v>
      </c>
      <c r="AG229" s="137" t="e">
        <f>VLOOKUP(FollowUp!$Y229,database!$Y:$AL,database!AG$5,0)</f>
        <v>#N/A</v>
      </c>
      <c r="AH229" s="127" t="str">
        <f>IF(ISERROR(VLOOKUP(FollowUp!$Y229,database!$Y:$AL,database!AH$5,0)),"",VLOOKUP(FollowUp!$Y229,database!$Y:$AL,database!AH$5,0))</f>
        <v/>
      </c>
      <c r="AI229" s="64"/>
      <c r="AJ229" s="63"/>
      <c r="AK229" s="128"/>
      <c r="AL229" s="63"/>
      <c r="AM229" s="116" t="e">
        <f>VLOOKUP(FollowUp!$Y229,database!$Y:$AL,database!AL$5,0)</f>
        <v>#N/A</v>
      </c>
    </row>
    <row r="230" spans="1:39"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15">
        <v>223</v>
      </c>
      <c r="AA230" s="124" t="e">
        <f>VLOOKUP(FollowUp!$Y230,database!$Y:$AL,database!AA$5,0)</f>
        <v>#N/A</v>
      </c>
      <c r="AB230" s="118" t="e" cm="1">
        <f t="array" aca="1" ref="AB230" ca="1">HYPERLINK("#"&amp;CELL("address",INDEX(INDIRECT("database!Y:Y",1),MATCH(Y230,INDIRECT("database!Y:Y",1),0))))</f>
        <v>#N/A</v>
      </c>
      <c r="AC230" s="120" t="e">
        <f>VLOOKUP(FollowUp!$Y230,database!$Y:$AL,database!AC$5,0)</f>
        <v>#N/A</v>
      </c>
      <c r="AD230" s="121" t="e">
        <f>VLOOKUP(FollowUp!$Y230,database!$Y:$AL,database!AD$5,0)</f>
        <v>#N/A</v>
      </c>
      <c r="AE230" s="120" t="e">
        <f>VLOOKUP(FollowUp!$Y230,database!$Y:$AL,database!AE$5,0)</f>
        <v>#N/A</v>
      </c>
      <c r="AF230" s="121" t="e">
        <f>VLOOKUP(FollowUp!$Y230,database!$Y:$AL,database!AF$5,0)</f>
        <v>#N/A</v>
      </c>
      <c r="AG230" s="136" t="e">
        <f>VLOOKUP(FollowUp!$Y230,database!$Y:$AL,database!AG$5,0)</f>
        <v>#N/A</v>
      </c>
      <c r="AH230" s="126" t="str">
        <f>IF(ISERROR(VLOOKUP(FollowUp!$Y230,database!$Y:$AL,database!AH$5,0)),"",VLOOKUP(FollowUp!$Y230,database!$Y:$AL,database!AH$5,0))</f>
        <v/>
      </c>
      <c r="AI230" s="64"/>
      <c r="AJ230" s="63"/>
      <c r="AK230" s="128"/>
      <c r="AL230" s="63"/>
      <c r="AM230" s="115" t="e">
        <f>VLOOKUP(FollowUp!$Y230,database!$Y:$AL,database!AL$5,0)</f>
        <v>#N/A</v>
      </c>
    </row>
    <row r="231" spans="1:39"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15">
        <v>224</v>
      </c>
      <c r="AA231" s="125" t="e">
        <f>VLOOKUP(FollowUp!$Y231,database!$Y:$AL,database!AA$5,0)</f>
        <v>#N/A</v>
      </c>
      <c r="AB231" s="119" t="e" cm="1">
        <f t="array" aca="1" ref="AB231" ca="1">HYPERLINK("#"&amp;CELL("address",INDEX(INDIRECT("database!Y:Y",1),MATCH(Y231,INDIRECT("database!Y:Y",1),0))))</f>
        <v>#N/A</v>
      </c>
      <c r="AC231" s="122" t="e">
        <f>VLOOKUP(FollowUp!$Y231,database!$Y:$AL,database!AC$5,0)</f>
        <v>#N/A</v>
      </c>
      <c r="AD231" s="123" t="e">
        <f>VLOOKUP(FollowUp!$Y231,database!$Y:$AL,database!AD$5,0)</f>
        <v>#N/A</v>
      </c>
      <c r="AE231" s="122" t="e">
        <f>VLOOKUP(FollowUp!$Y231,database!$Y:$AL,database!AE$5,0)</f>
        <v>#N/A</v>
      </c>
      <c r="AF231" s="123" t="e">
        <f>VLOOKUP(FollowUp!$Y231,database!$Y:$AL,database!AF$5,0)</f>
        <v>#N/A</v>
      </c>
      <c r="AG231" s="137" t="e">
        <f>VLOOKUP(FollowUp!$Y231,database!$Y:$AL,database!AG$5,0)</f>
        <v>#N/A</v>
      </c>
      <c r="AH231" s="127" t="str">
        <f>IF(ISERROR(VLOOKUP(FollowUp!$Y231,database!$Y:$AL,database!AH$5,0)),"",VLOOKUP(FollowUp!$Y231,database!$Y:$AL,database!AH$5,0))</f>
        <v/>
      </c>
      <c r="AI231" s="64"/>
      <c r="AJ231" s="63"/>
      <c r="AK231" s="128"/>
      <c r="AL231" s="63"/>
      <c r="AM231" s="116" t="e">
        <f>VLOOKUP(FollowUp!$Y231,database!$Y:$AL,database!AL$5,0)</f>
        <v>#N/A</v>
      </c>
    </row>
    <row r="232" spans="1:39"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15">
        <v>225</v>
      </c>
      <c r="AA232" s="124" t="e">
        <f>VLOOKUP(FollowUp!$Y232,database!$Y:$AL,database!AA$5,0)</f>
        <v>#N/A</v>
      </c>
      <c r="AB232" s="118" t="e" cm="1">
        <f t="array" aca="1" ref="AB232" ca="1">HYPERLINK("#"&amp;CELL("address",INDEX(INDIRECT("database!Y:Y",1),MATCH(Y232,INDIRECT("database!Y:Y",1),0))))</f>
        <v>#N/A</v>
      </c>
      <c r="AC232" s="120" t="e">
        <f>VLOOKUP(FollowUp!$Y232,database!$Y:$AL,database!AC$5,0)</f>
        <v>#N/A</v>
      </c>
      <c r="AD232" s="121" t="e">
        <f>VLOOKUP(FollowUp!$Y232,database!$Y:$AL,database!AD$5,0)</f>
        <v>#N/A</v>
      </c>
      <c r="AE232" s="120" t="e">
        <f>VLOOKUP(FollowUp!$Y232,database!$Y:$AL,database!AE$5,0)</f>
        <v>#N/A</v>
      </c>
      <c r="AF232" s="121" t="e">
        <f>VLOOKUP(FollowUp!$Y232,database!$Y:$AL,database!AF$5,0)</f>
        <v>#N/A</v>
      </c>
      <c r="AG232" s="136" t="e">
        <f>VLOOKUP(FollowUp!$Y232,database!$Y:$AL,database!AG$5,0)</f>
        <v>#N/A</v>
      </c>
      <c r="AH232" s="126" t="str">
        <f>IF(ISERROR(VLOOKUP(FollowUp!$Y232,database!$Y:$AL,database!AH$5,0)),"",VLOOKUP(FollowUp!$Y232,database!$Y:$AL,database!AH$5,0))</f>
        <v/>
      </c>
      <c r="AI232" s="64"/>
      <c r="AJ232" s="63"/>
      <c r="AK232" s="128"/>
      <c r="AL232" s="63"/>
      <c r="AM232" s="115" t="e">
        <f>VLOOKUP(FollowUp!$Y232,database!$Y:$AL,database!AL$5,0)</f>
        <v>#N/A</v>
      </c>
    </row>
    <row r="233" spans="1:39"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15">
        <v>226</v>
      </c>
      <c r="AA233" s="125" t="e">
        <f>VLOOKUP(FollowUp!$Y233,database!$Y:$AL,database!AA$5,0)</f>
        <v>#N/A</v>
      </c>
      <c r="AB233" s="119" t="e" cm="1">
        <f t="array" aca="1" ref="AB233" ca="1">HYPERLINK("#"&amp;CELL("address",INDEX(INDIRECT("database!Y:Y",1),MATCH(Y233,INDIRECT("database!Y:Y",1),0))))</f>
        <v>#N/A</v>
      </c>
      <c r="AC233" s="122" t="e">
        <f>VLOOKUP(FollowUp!$Y233,database!$Y:$AL,database!AC$5,0)</f>
        <v>#N/A</v>
      </c>
      <c r="AD233" s="123" t="e">
        <f>VLOOKUP(FollowUp!$Y233,database!$Y:$AL,database!AD$5,0)</f>
        <v>#N/A</v>
      </c>
      <c r="AE233" s="122" t="e">
        <f>VLOOKUP(FollowUp!$Y233,database!$Y:$AL,database!AE$5,0)</f>
        <v>#N/A</v>
      </c>
      <c r="AF233" s="123" t="e">
        <f>VLOOKUP(FollowUp!$Y233,database!$Y:$AL,database!AF$5,0)</f>
        <v>#N/A</v>
      </c>
      <c r="AG233" s="137" t="e">
        <f>VLOOKUP(FollowUp!$Y233,database!$Y:$AL,database!AG$5,0)</f>
        <v>#N/A</v>
      </c>
      <c r="AH233" s="127" t="str">
        <f>IF(ISERROR(VLOOKUP(FollowUp!$Y233,database!$Y:$AL,database!AH$5,0)),"",VLOOKUP(FollowUp!$Y233,database!$Y:$AL,database!AH$5,0))</f>
        <v/>
      </c>
      <c r="AI233" s="64"/>
      <c r="AJ233" s="63"/>
      <c r="AK233" s="128"/>
      <c r="AL233" s="63"/>
      <c r="AM233" s="116" t="e">
        <f>VLOOKUP(FollowUp!$Y233,database!$Y:$AL,database!AL$5,0)</f>
        <v>#N/A</v>
      </c>
    </row>
    <row r="234" spans="1:39"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15">
        <v>227</v>
      </c>
      <c r="AA234" s="124" t="e">
        <f>VLOOKUP(FollowUp!$Y234,database!$Y:$AL,database!AA$5,0)</f>
        <v>#N/A</v>
      </c>
      <c r="AB234" s="118" t="e" cm="1">
        <f t="array" aca="1" ref="AB234" ca="1">HYPERLINK("#"&amp;CELL("address",INDEX(INDIRECT("database!Y:Y",1),MATCH(Y234,INDIRECT("database!Y:Y",1),0))))</f>
        <v>#N/A</v>
      </c>
      <c r="AC234" s="120" t="e">
        <f>VLOOKUP(FollowUp!$Y234,database!$Y:$AL,database!AC$5,0)</f>
        <v>#N/A</v>
      </c>
      <c r="AD234" s="121" t="e">
        <f>VLOOKUP(FollowUp!$Y234,database!$Y:$AL,database!AD$5,0)</f>
        <v>#N/A</v>
      </c>
      <c r="AE234" s="120" t="e">
        <f>VLOOKUP(FollowUp!$Y234,database!$Y:$AL,database!AE$5,0)</f>
        <v>#N/A</v>
      </c>
      <c r="AF234" s="121" t="e">
        <f>VLOOKUP(FollowUp!$Y234,database!$Y:$AL,database!AF$5,0)</f>
        <v>#N/A</v>
      </c>
      <c r="AG234" s="136" t="e">
        <f>VLOOKUP(FollowUp!$Y234,database!$Y:$AL,database!AG$5,0)</f>
        <v>#N/A</v>
      </c>
      <c r="AH234" s="126" t="str">
        <f>IF(ISERROR(VLOOKUP(FollowUp!$Y234,database!$Y:$AL,database!AH$5,0)),"",VLOOKUP(FollowUp!$Y234,database!$Y:$AL,database!AH$5,0))</f>
        <v/>
      </c>
      <c r="AI234" s="64"/>
      <c r="AJ234" s="63"/>
      <c r="AK234" s="128"/>
      <c r="AL234" s="63"/>
      <c r="AM234" s="115" t="e">
        <f>VLOOKUP(FollowUp!$Y234,database!$Y:$AL,database!AL$5,0)</f>
        <v>#N/A</v>
      </c>
    </row>
    <row r="235" spans="1:39"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15">
        <v>228</v>
      </c>
      <c r="AA235" s="125" t="e">
        <f>VLOOKUP(FollowUp!$Y235,database!$Y:$AL,database!AA$5,0)</f>
        <v>#N/A</v>
      </c>
      <c r="AB235" s="119" t="e" cm="1">
        <f t="array" aca="1" ref="AB235" ca="1">HYPERLINK("#"&amp;CELL("address",INDEX(INDIRECT("database!Y:Y",1),MATCH(Y235,INDIRECT("database!Y:Y",1),0))))</f>
        <v>#N/A</v>
      </c>
      <c r="AC235" s="122" t="e">
        <f>VLOOKUP(FollowUp!$Y235,database!$Y:$AL,database!AC$5,0)</f>
        <v>#N/A</v>
      </c>
      <c r="AD235" s="123" t="e">
        <f>VLOOKUP(FollowUp!$Y235,database!$Y:$AL,database!AD$5,0)</f>
        <v>#N/A</v>
      </c>
      <c r="AE235" s="122" t="e">
        <f>VLOOKUP(FollowUp!$Y235,database!$Y:$AL,database!AE$5,0)</f>
        <v>#N/A</v>
      </c>
      <c r="AF235" s="123" t="e">
        <f>VLOOKUP(FollowUp!$Y235,database!$Y:$AL,database!AF$5,0)</f>
        <v>#N/A</v>
      </c>
      <c r="AG235" s="137" t="e">
        <f>VLOOKUP(FollowUp!$Y235,database!$Y:$AL,database!AG$5,0)</f>
        <v>#N/A</v>
      </c>
      <c r="AH235" s="127" t="str">
        <f>IF(ISERROR(VLOOKUP(FollowUp!$Y235,database!$Y:$AL,database!AH$5,0)),"",VLOOKUP(FollowUp!$Y235,database!$Y:$AL,database!AH$5,0))</f>
        <v/>
      </c>
      <c r="AI235" s="64"/>
      <c r="AJ235" s="63"/>
      <c r="AK235" s="128"/>
      <c r="AL235" s="63"/>
      <c r="AM235" s="116" t="e">
        <f>VLOOKUP(FollowUp!$Y235,database!$Y:$AL,database!AL$5,0)</f>
        <v>#N/A</v>
      </c>
    </row>
    <row r="236" spans="1:39"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15">
        <v>229</v>
      </c>
      <c r="AA236" s="124" t="e">
        <f>VLOOKUP(FollowUp!$Y236,database!$Y:$AL,database!AA$5,0)</f>
        <v>#N/A</v>
      </c>
      <c r="AB236" s="118" t="e" cm="1">
        <f t="array" aca="1" ref="AB236" ca="1">HYPERLINK("#"&amp;CELL("address",INDEX(INDIRECT("database!Y:Y",1),MATCH(Y236,INDIRECT("database!Y:Y",1),0))))</f>
        <v>#N/A</v>
      </c>
      <c r="AC236" s="120" t="e">
        <f>VLOOKUP(FollowUp!$Y236,database!$Y:$AL,database!AC$5,0)</f>
        <v>#N/A</v>
      </c>
      <c r="AD236" s="121" t="e">
        <f>VLOOKUP(FollowUp!$Y236,database!$Y:$AL,database!AD$5,0)</f>
        <v>#N/A</v>
      </c>
      <c r="AE236" s="120" t="e">
        <f>VLOOKUP(FollowUp!$Y236,database!$Y:$AL,database!AE$5,0)</f>
        <v>#N/A</v>
      </c>
      <c r="AF236" s="121" t="e">
        <f>VLOOKUP(FollowUp!$Y236,database!$Y:$AL,database!AF$5,0)</f>
        <v>#N/A</v>
      </c>
      <c r="AG236" s="136" t="e">
        <f>VLOOKUP(FollowUp!$Y236,database!$Y:$AL,database!AG$5,0)</f>
        <v>#N/A</v>
      </c>
      <c r="AH236" s="126" t="str">
        <f>IF(ISERROR(VLOOKUP(FollowUp!$Y236,database!$Y:$AL,database!AH$5,0)),"",VLOOKUP(FollowUp!$Y236,database!$Y:$AL,database!AH$5,0))</f>
        <v/>
      </c>
      <c r="AI236" s="64"/>
      <c r="AJ236" s="63"/>
      <c r="AK236" s="128"/>
      <c r="AL236" s="63"/>
      <c r="AM236" s="115" t="e">
        <f>VLOOKUP(FollowUp!$Y236,database!$Y:$AL,database!AL$5,0)</f>
        <v>#N/A</v>
      </c>
    </row>
    <row r="237" spans="1:39"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15">
        <v>230</v>
      </c>
      <c r="AA237" s="125" t="e">
        <f>VLOOKUP(FollowUp!$Y237,database!$Y:$AL,database!AA$5,0)</f>
        <v>#N/A</v>
      </c>
      <c r="AB237" s="119" t="e" cm="1">
        <f t="array" aca="1" ref="AB237" ca="1">HYPERLINK("#"&amp;CELL("address",INDEX(INDIRECT("database!Y:Y",1),MATCH(Y237,INDIRECT("database!Y:Y",1),0))))</f>
        <v>#N/A</v>
      </c>
      <c r="AC237" s="122" t="e">
        <f>VLOOKUP(FollowUp!$Y237,database!$Y:$AL,database!AC$5,0)</f>
        <v>#N/A</v>
      </c>
      <c r="AD237" s="123" t="e">
        <f>VLOOKUP(FollowUp!$Y237,database!$Y:$AL,database!AD$5,0)</f>
        <v>#N/A</v>
      </c>
      <c r="AE237" s="122" t="e">
        <f>VLOOKUP(FollowUp!$Y237,database!$Y:$AL,database!AE$5,0)</f>
        <v>#N/A</v>
      </c>
      <c r="AF237" s="123" t="e">
        <f>VLOOKUP(FollowUp!$Y237,database!$Y:$AL,database!AF$5,0)</f>
        <v>#N/A</v>
      </c>
      <c r="AG237" s="137" t="e">
        <f>VLOOKUP(FollowUp!$Y237,database!$Y:$AL,database!AG$5,0)</f>
        <v>#N/A</v>
      </c>
      <c r="AH237" s="127" t="str">
        <f>IF(ISERROR(VLOOKUP(FollowUp!$Y237,database!$Y:$AL,database!AH$5,0)),"",VLOOKUP(FollowUp!$Y237,database!$Y:$AL,database!AH$5,0))</f>
        <v/>
      </c>
      <c r="AI237" s="64"/>
      <c r="AJ237" s="63"/>
      <c r="AK237" s="128"/>
      <c r="AL237" s="63"/>
      <c r="AM237" s="116" t="e">
        <f>VLOOKUP(FollowUp!$Y237,database!$Y:$AL,database!AL$5,0)</f>
        <v>#N/A</v>
      </c>
    </row>
    <row r="238" spans="1:39"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15">
        <v>231</v>
      </c>
      <c r="AA238" s="124" t="e">
        <f>VLOOKUP(FollowUp!$Y238,database!$Y:$AL,database!AA$5,0)</f>
        <v>#N/A</v>
      </c>
      <c r="AB238" s="118" t="e" cm="1">
        <f t="array" aca="1" ref="AB238" ca="1">HYPERLINK("#"&amp;CELL("address",INDEX(INDIRECT("database!Y:Y",1),MATCH(Y238,INDIRECT("database!Y:Y",1),0))))</f>
        <v>#N/A</v>
      </c>
      <c r="AC238" s="120" t="e">
        <f>VLOOKUP(FollowUp!$Y238,database!$Y:$AL,database!AC$5,0)</f>
        <v>#N/A</v>
      </c>
      <c r="AD238" s="121" t="e">
        <f>VLOOKUP(FollowUp!$Y238,database!$Y:$AL,database!AD$5,0)</f>
        <v>#N/A</v>
      </c>
      <c r="AE238" s="120" t="e">
        <f>VLOOKUP(FollowUp!$Y238,database!$Y:$AL,database!AE$5,0)</f>
        <v>#N/A</v>
      </c>
      <c r="AF238" s="121" t="e">
        <f>VLOOKUP(FollowUp!$Y238,database!$Y:$AL,database!AF$5,0)</f>
        <v>#N/A</v>
      </c>
      <c r="AG238" s="136" t="e">
        <f>VLOOKUP(FollowUp!$Y238,database!$Y:$AL,database!AG$5,0)</f>
        <v>#N/A</v>
      </c>
      <c r="AH238" s="126" t="str">
        <f>IF(ISERROR(VLOOKUP(FollowUp!$Y238,database!$Y:$AL,database!AH$5,0)),"",VLOOKUP(FollowUp!$Y238,database!$Y:$AL,database!AH$5,0))</f>
        <v/>
      </c>
      <c r="AI238" s="64"/>
      <c r="AJ238" s="63"/>
      <c r="AK238" s="128"/>
      <c r="AL238" s="63"/>
      <c r="AM238" s="115" t="e">
        <f>VLOOKUP(FollowUp!$Y238,database!$Y:$AL,database!AL$5,0)</f>
        <v>#N/A</v>
      </c>
    </row>
    <row r="239" spans="1:39"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15">
        <v>232</v>
      </c>
      <c r="AA239" s="125" t="e">
        <f>VLOOKUP(FollowUp!$Y239,database!$Y:$AL,database!AA$5,0)</f>
        <v>#N/A</v>
      </c>
      <c r="AB239" s="119" t="e" cm="1">
        <f t="array" aca="1" ref="AB239" ca="1">HYPERLINK("#"&amp;CELL("address",INDEX(INDIRECT("database!Y:Y",1),MATCH(Y239,INDIRECT("database!Y:Y",1),0))))</f>
        <v>#N/A</v>
      </c>
      <c r="AC239" s="122" t="e">
        <f>VLOOKUP(FollowUp!$Y239,database!$Y:$AL,database!AC$5,0)</f>
        <v>#N/A</v>
      </c>
      <c r="AD239" s="123" t="e">
        <f>VLOOKUP(FollowUp!$Y239,database!$Y:$AL,database!AD$5,0)</f>
        <v>#N/A</v>
      </c>
      <c r="AE239" s="122" t="e">
        <f>VLOOKUP(FollowUp!$Y239,database!$Y:$AL,database!AE$5,0)</f>
        <v>#N/A</v>
      </c>
      <c r="AF239" s="123" t="e">
        <f>VLOOKUP(FollowUp!$Y239,database!$Y:$AL,database!AF$5,0)</f>
        <v>#N/A</v>
      </c>
      <c r="AG239" s="137" t="e">
        <f>VLOOKUP(FollowUp!$Y239,database!$Y:$AL,database!AG$5,0)</f>
        <v>#N/A</v>
      </c>
      <c r="AH239" s="127" t="str">
        <f>IF(ISERROR(VLOOKUP(FollowUp!$Y239,database!$Y:$AL,database!AH$5,0)),"",VLOOKUP(FollowUp!$Y239,database!$Y:$AL,database!AH$5,0))</f>
        <v/>
      </c>
      <c r="AI239" s="64"/>
      <c r="AJ239" s="63"/>
      <c r="AK239" s="128"/>
      <c r="AL239" s="63"/>
      <c r="AM239" s="116" t="e">
        <f>VLOOKUP(FollowUp!$Y239,database!$Y:$AL,database!AL$5,0)</f>
        <v>#N/A</v>
      </c>
    </row>
    <row r="240" spans="1:39"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15">
        <v>233</v>
      </c>
      <c r="AA240" s="124" t="e">
        <f>VLOOKUP(FollowUp!$Y240,database!$Y:$AL,database!AA$5,0)</f>
        <v>#N/A</v>
      </c>
      <c r="AB240" s="118" t="e" cm="1">
        <f t="array" aca="1" ref="AB240" ca="1">HYPERLINK("#"&amp;CELL("address",INDEX(INDIRECT("database!Y:Y",1),MATCH(Y240,INDIRECT("database!Y:Y",1),0))))</f>
        <v>#N/A</v>
      </c>
      <c r="AC240" s="120" t="e">
        <f>VLOOKUP(FollowUp!$Y240,database!$Y:$AL,database!AC$5,0)</f>
        <v>#N/A</v>
      </c>
      <c r="AD240" s="121" t="e">
        <f>VLOOKUP(FollowUp!$Y240,database!$Y:$AL,database!AD$5,0)</f>
        <v>#N/A</v>
      </c>
      <c r="AE240" s="120" t="e">
        <f>VLOOKUP(FollowUp!$Y240,database!$Y:$AL,database!AE$5,0)</f>
        <v>#N/A</v>
      </c>
      <c r="AF240" s="121" t="e">
        <f>VLOOKUP(FollowUp!$Y240,database!$Y:$AL,database!AF$5,0)</f>
        <v>#N/A</v>
      </c>
      <c r="AG240" s="136" t="e">
        <f>VLOOKUP(FollowUp!$Y240,database!$Y:$AL,database!AG$5,0)</f>
        <v>#N/A</v>
      </c>
      <c r="AH240" s="126" t="str">
        <f>IF(ISERROR(VLOOKUP(FollowUp!$Y240,database!$Y:$AL,database!AH$5,0)),"",VLOOKUP(FollowUp!$Y240,database!$Y:$AL,database!AH$5,0))</f>
        <v/>
      </c>
      <c r="AI240" s="64"/>
      <c r="AJ240" s="63"/>
      <c r="AK240" s="128"/>
      <c r="AL240" s="63"/>
      <c r="AM240" s="115" t="e">
        <f>VLOOKUP(FollowUp!$Y240,database!$Y:$AL,database!AL$5,0)</f>
        <v>#N/A</v>
      </c>
    </row>
    <row r="241" spans="1:39"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15">
        <v>234</v>
      </c>
      <c r="AA241" s="125" t="e">
        <f>VLOOKUP(FollowUp!$Y241,database!$Y:$AL,database!AA$5,0)</f>
        <v>#N/A</v>
      </c>
      <c r="AB241" s="119" t="e" cm="1">
        <f t="array" aca="1" ref="AB241" ca="1">HYPERLINK("#"&amp;CELL("address",INDEX(INDIRECT("database!Y:Y",1),MATCH(Y241,INDIRECT("database!Y:Y",1),0))))</f>
        <v>#N/A</v>
      </c>
      <c r="AC241" s="122" t="e">
        <f>VLOOKUP(FollowUp!$Y241,database!$Y:$AL,database!AC$5,0)</f>
        <v>#N/A</v>
      </c>
      <c r="AD241" s="123" t="e">
        <f>VLOOKUP(FollowUp!$Y241,database!$Y:$AL,database!AD$5,0)</f>
        <v>#N/A</v>
      </c>
      <c r="AE241" s="122" t="e">
        <f>VLOOKUP(FollowUp!$Y241,database!$Y:$AL,database!AE$5,0)</f>
        <v>#N/A</v>
      </c>
      <c r="AF241" s="123" t="e">
        <f>VLOOKUP(FollowUp!$Y241,database!$Y:$AL,database!AF$5,0)</f>
        <v>#N/A</v>
      </c>
      <c r="AG241" s="137" t="e">
        <f>VLOOKUP(FollowUp!$Y241,database!$Y:$AL,database!AG$5,0)</f>
        <v>#N/A</v>
      </c>
      <c r="AH241" s="127" t="str">
        <f>IF(ISERROR(VLOOKUP(FollowUp!$Y241,database!$Y:$AL,database!AH$5,0)),"",VLOOKUP(FollowUp!$Y241,database!$Y:$AL,database!AH$5,0))</f>
        <v/>
      </c>
      <c r="AI241" s="64"/>
      <c r="AJ241" s="63"/>
      <c r="AK241" s="128"/>
      <c r="AL241" s="63"/>
      <c r="AM241" s="116" t="e">
        <f>VLOOKUP(FollowUp!$Y241,database!$Y:$AL,database!AL$5,0)</f>
        <v>#N/A</v>
      </c>
    </row>
    <row r="242" spans="1:39"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15">
        <v>235</v>
      </c>
      <c r="AA242" s="124" t="e">
        <f>VLOOKUP(FollowUp!$Y242,database!$Y:$AL,database!AA$5,0)</f>
        <v>#N/A</v>
      </c>
      <c r="AB242" s="118" t="e" cm="1">
        <f t="array" aca="1" ref="AB242" ca="1">HYPERLINK("#"&amp;CELL("address",INDEX(INDIRECT("database!Y:Y",1),MATCH(Y242,INDIRECT("database!Y:Y",1),0))))</f>
        <v>#N/A</v>
      </c>
      <c r="AC242" s="120" t="e">
        <f>VLOOKUP(FollowUp!$Y242,database!$Y:$AL,database!AC$5,0)</f>
        <v>#N/A</v>
      </c>
      <c r="AD242" s="121" t="e">
        <f>VLOOKUP(FollowUp!$Y242,database!$Y:$AL,database!AD$5,0)</f>
        <v>#N/A</v>
      </c>
      <c r="AE242" s="120" t="e">
        <f>VLOOKUP(FollowUp!$Y242,database!$Y:$AL,database!AE$5,0)</f>
        <v>#N/A</v>
      </c>
      <c r="AF242" s="121" t="e">
        <f>VLOOKUP(FollowUp!$Y242,database!$Y:$AL,database!AF$5,0)</f>
        <v>#N/A</v>
      </c>
      <c r="AG242" s="136" t="e">
        <f>VLOOKUP(FollowUp!$Y242,database!$Y:$AL,database!AG$5,0)</f>
        <v>#N/A</v>
      </c>
      <c r="AH242" s="126" t="str">
        <f>IF(ISERROR(VLOOKUP(FollowUp!$Y242,database!$Y:$AL,database!AH$5,0)),"",VLOOKUP(FollowUp!$Y242,database!$Y:$AL,database!AH$5,0))</f>
        <v/>
      </c>
      <c r="AI242" s="64"/>
      <c r="AJ242" s="63"/>
      <c r="AK242" s="128"/>
      <c r="AL242" s="63"/>
      <c r="AM242" s="115" t="e">
        <f>VLOOKUP(FollowUp!$Y242,database!$Y:$AL,database!AL$5,0)</f>
        <v>#N/A</v>
      </c>
    </row>
    <row r="243" spans="1:39"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15">
        <v>236</v>
      </c>
      <c r="AA243" s="125" t="e">
        <f>VLOOKUP(FollowUp!$Y243,database!$Y:$AL,database!AA$5,0)</f>
        <v>#N/A</v>
      </c>
      <c r="AB243" s="119" t="e" cm="1">
        <f t="array" aca="1" ref="AB243" ca="1">HYPERLINK("#"&amp;CELL("address",INDEX(INDIRECT("database!Y:Y",1),MATCH(Y243,INDIRECT("database!Y:Y",1),0))))</f>
        <v>#N/A</v>
      </c>
      <c r="AC243" s="122" t="e">
        <f>VLOOKUP(FollowUp!$Y243,database!$Y:$AL,database!AC$5,0)</f>
        <v>#N/A</v>
      </c>
      <c r="AD243" s="123" t="e">
        <f>VLOOKUP(FollowUp!$Y243,database!$Y:$AL,database!AD$5,0)</f>
        <v>#N/A</v>
      </c>
      <c r="AE243" s="122" t="e">
        <f>VLOOKUP(FollowUp!$Y243,database!$Y:$AL,database!AE$5,0)</f>
        <v>#N/A</v>
      </c>
      <c r="AF243" s="123" t="e">
        <f>VLOOKUP(FollowUp!$Y243,database!$Y:$AL,database!AF$5,0)</f>
        <v>#N/A</v>
      </c>
      <c r="AG243" s="137" t="e">
        <f>VLOOKUP(FollowUp!$Y243,database!$Y:$AL,database!AG$5,0)</f>
        <v>#N/A</v>
      </c>
      <c r="AH243" s="127" t="str">
        <f>IF(ISERROR(VLOOKUP(FollowUp!$Y243,database!$Y:$AL,database!AH$5,0)),"",VLOOKUP(FollowUp!$Y243,database!$Y:$AL,database!AH$5,0))</f>
        <v/>
      </c>
      <c r="AI243" s="64"/>
      <c r="AJ243" s="63"/>
      <c r="AK243" s="128"/>
      <c r="AL243" s="63"/>
      <c r="AM243" s="116" t="e">
        <f>VLOOKUP(FollowUp!$Y243,database!$Y:$AL,database!AL$5,0)</f>
        <v>#N/A</v>
      </c>
    </row>
    <row r="244" spans="1:39"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15">
        <v>237</v>
      </c>
      <c r="AA244" s="124" t="e">
        <f>VLOOKUP(FollowUp!$Y244,database!$Y:$AL,database!AA$5,0)</f>
        <v>#N/A</v>
      </c>
      <c r="AB244" s="118" t="e" cm="1">
        <f t="array" aca="1" ref="AB244" ca="1">HYPERLINK("#"&amp;CELL("address",INDEX(INDIRECT("database!Y:Y",1),MATCH(Y244,INDIRECT("database!Y:Y",1),0))))</f>
        <v>#N/A</v>
      </c>
      <c r="AC244" s="120" t="e">
        <f>VLOOKUP(FollowUp!$Y244,database!$Y:$AL,database!AC$5,0)</f>
        <v>#N/A</v>
      </c>
      <c r="AD244" s="121" t="e">
        <f>VLOOKUP(FollowUp!$Y244,database!$Y:$AL,database!AD$5,0)</f>
        <v>#N/A</v>
      </c>
      <c r="AE244" s="120" t="e">
        <f>VLOOKUP(FollowUp!$Y244,database!$Y:$AL,database!AE$5,0)</f>
        <v>#N/A</v>
      </c>
      <c r="AF244" s="121" t="e">
        <f>VLOOKUP(FollowUp!$Y244,database!$Y:$AL,database!AF$5,0)</f>
        <v>#N/A</v>
      </c>
      <c r="AG244" s="136" t="e">
        <f>VLOOKUP(FollowUp!$Y244,database!$Y:$AL,database!AG$5,0)</f>
        <v>#N/A</v>
      </c>
      <c r="AH244" s="126" t="str">
        <f>IF(ISERROR(VLOOKUP(FollowUp!$Y244,database!$Y:$AL,database!AH$5,0)),"",VLOOKUP(FollowUp!$Y244,database!$Y:$AL,database!AH$5,0))</f>
        <v/>
      </c>
      <c r="AI244" s="64"/>
      <c r="AJ244" s="63"/>
      <c r="AK244" s="128"/>
      <c r="AL244" s="63"/>
      <c r="AM244" s="115" t="e">
        <f>VLOOKUP(FollowUp!$Y244,database!$Y:$AL,database!AL$5,0)</f>
        <v>#N/A</v>
      </c>
    </row>
    <row r="245" spans="1:39"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15">
        <v>238</v>
      </c>
      <c r="AA245" s="125" t="e">
        <f>VLOOKUP(FollowUp!$Y245,database!$Y:$AL,database!AA$5,0)</f>
        <v>#N/A</v>
      </c>
      <c r="AB245" s="119" t="e" cm="1">
        <f t="array" aca="1" ref="AB245" ca="1">HYPERLINK("#"&amp;CELL("address",INDEX(INDIRECT("database!Y:Y",1),MATCH(Y245,INDIRECT("database!Y:Y",1),0))))</f>
        <v>#N/A</v>
      </c>
      <c r="AC245" s="122" t="e">
        <f>VLOOKUP(FollowUp!$Y245,database!$Y:$AL,database!AC$5,0)</f>
        <v>#N/A</v>
      </c>
      <c r="AD245" s="123" t="e">
        <f>VLOOKUP(FollowUp!$Y245,database!$Y:$AL,database!AD$5,0)</f>
        <v>#N/A</v>
      </c>
      <c r="AE245" s="122" t="e">
        <f>VLOOKUP(FollowUp!$Y245,database!$Y:$AL,database!AE$5,0)</f>
        <v>#N/A</v>
      </c>
      <c r="AF245" s="123" t="e">
        <f>VLOOKUP(FollowUp!$Y245,database!$Y:$AL,database!AF$5,0)</f>
        <v>#N/A</v>
      </c>
      <c r="AG245" s="137" t="e">
        <f>VLOOKUP(FollowUp!$Y245,database!$Y:$AL,database!AG$5,0)</f>
        <v>#N/A</v>
      </c>
      <c r="AH245" s="127" t="str">
        <f>IF(ISERROR(VLOOKUP(FollowUp!$Y245,database!$Y:$AL,database!AH$5,0)),"",VLOOKUP(FollowUp!$Y245,database!$Y:$AL,database!AH$5,0))</f>
        <v/>
      </c>
      <c r="AI245" s="64"/>
      <c r="AJ245" s="63"/>
      <c r="AK245" s="128"/>
      <c r="AL245" s="63"/>
      <c r="AM245" s="116" t="e">
        <f>VLOOKUP(FollowUp!$Y245,database!$Y:$AL,database!AL$5,0)</f>
        <v>#N/A</v>
      </c>
    </row>
    <row r="246" spans="1:39"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15">
        <v>239</v>
      </c>
      <c r="AA246" s="124" t="e">
        <f>VLOOKUP(FollowUp!$Y246,database!$Y:$AL,database!AA$5,0)</f>
        <v>#N/A</v>
      </c>
      <c r="AB246" s="118" t="e" cm="1">
        <f t="array" aca="1" ref="AB246" ca="1">HYPERLINK("#"&amp;CELL("address",INDEX(INDIRECT("database!Y:Y",1),MATCH(Y246,INDIRECT("database!Y:Y",1),0))))</f>
        <v>#N/A</v>
      </c>
      <c r="AC246" s="120" t="e">
        <f>VLOOKUP(FollowUp!$Y246,database!$Y:$AL,database!AC$5,0)</f>
        <v>#N/A</v>
      </c>
      <c r="AD246" s="121" t="e">
        <f>VLOOKUP(FollowUp!$Y246,database!$Y:$AL,database!AD$5,0)</f>
        <v>#N/A</v>
      </c>
      <c r="AE246" s="120" t="e">
        <f>VLOOKUP(FollowUp!$Y246,database!$Y:$AL,database!AE$5,0)</f>
        <v>#N/A</v>
      </c>
      <c r="AF246" s="121" t="e">
        <f>VLOOKUP(FollowUp!$Y246,database!$Y:$AL,database!AF$5,0)</f>
        <v>#N/A</v>
      </c>
      <c r="AG246" s="136" t="e">
        <f>VLOOKUP(FollowUp!$Y246,database!$Y:$AL,database!AG$5,0)</f>
        <v>#N/A</v>
      </c>
      <c r="AH246" s="126" t="str">
        <f>IF(ISERROR(VLOOKUP(FollowUp!$Y246,database!$Y:$AL,database!AH$5,0)),"",VLOOKUP(FollowUp!$Y246,database!$Y:$AL,database!AH$5,0))</f>
        <v/>
      </c>
      <c r="AI246" s="64"/>
      <c r="AJ246" s="63"/>
      <c r="AK246" s="128"/>
      <c r="AL246" s="63"/>
      <c r="AM246" s="115" t="e">
        <f>VLOOKUP(FollowUp!$Y246,database!$Y:$AL,database!AL$5,0)</f>
        <v>#N/A</v>
      </c>
    </row>
    <row r="247" spans="1:39"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15">
        <v>240</v>
      </c>
      <c r="AA247" s="125" t="e">
        <f>VLOOKUP(FollowUp!$Y247,database!$Y:$AL,database!AA$5,0)</f>
        <v>#N/A</v>
      </c>
      <c r="AB247" s="119" t="e" cm="1">
        <f t="array" aca="1" ref="AB247" ca="1">HYPERLINK("#"&amp;CELL("address",INDEX(INDIRECT("database!Y:Y",1),MATCH(Y247,INDIRECT("database!Y:Y",1),0))))</f>
        <v>#N/A</v>
      </c>
      <c r="AC247" s="122" t="e">
        <f>VLOOKUP(FollowUp!$Y247,database!$Y:$AL,database!AC$5,0)</f>
        <v>#N/A</v>
      </c>
      <c r="AD247" s="123" t="e">
        <f>VLOOKUP(FollowUp!$Y247,database!$Y:$AL,database!AD$5,0)</f>
        <v>#N/A</v>
      </c>
      <c r="AE247" s="122" t="e">
        <f>VLOOKUP(FollowUp!$Y247,database!$Y:$AL,database!AE$5,0)</f>
        <v>#N/A</v>
      </c>
      <c r="AF247" s="123" t="e">
        <f>VLOOKUP(FollowUp!$Y247,database!$Y:$AL,database!AF$5,0)</f>
        <v>#N/A</v>
      </c>
      <c r="AG247" s="137" t="e">
        <f>VLOOKUP(FollowUp!$Y247,database!$Y:$AL,database!AG$5,0)</f>
        <v>#N/A</v>
      </c>
      <c r="AH247" s="127" t="str">
        <f>IF(ISERROR(VLOOKUP(FollowUp!$Y247,database!$Y:$AL,database!AH$5,0)),"",VLOOKUP(FollowUp!$Y247,database!$Y:$AL,database!AH$5,0))</f>
        <v/>
      </c>
      <c r="AI247" s="64"/>
      <c r="AJ247" s="63"/>
      <c r="AK247" s="128"/>
      <c r="AL247" s="63"/>
      <c r="AM247" s="116" t="e">
        <f>VLOOKUP(FollowUp!$Y247,database!$Y:$AL,database!AL$5,0)</f>
        <v>#N/A</v>
      </c>
    </row>
    <row r="248" spans="1:39"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15">
        <v>241</v>
      </c>
      <c r="AA248" s="124" t="e">
        <f>VLOOKUP(FollowUp!$Y248,database!$Y:$AL,database!AA$5,0)</f>
        <v>#N/A</v>
      </c>
      <c r="AB248" s="118" t="e" cm="1">
        <f t="array" aca="1" ref="AB248" ca="1">HYPERLINK("#"&amp;CELL("address",INDEX(INDIRECT("database!Y:Y",1),MATCH(Y248,INDIRECT("database!Y:Y",1),0))))</f>
        <v>#N/A</v>
      </c>
      <c r="AC248" s="120" t="e">
        <f>VLOOKUP(FollowUp!$Y248,database!$Y:$AL,database!AC$5,0)</f>
        <v>#N/A</v>
      </c>
      <c r="AD248" s="121" t="e">
        <f>VLOOKUP(FollowUp!$Y248,database!$Y:$AL,database!AD$5,0)</f>
        <v>#N/A</v>
      </c>
      <c r="AE248" s="120" t="e">
        <f>VLOOKUP(FollowUp!$Y248,database!$Y:$AL,database!AE$5,0)</f>
        <v>#N/A</v>
      </c>
      <c r="AF248" s="121" t="e">
        <f>VLOOKUP(FollowUp!$Y248,database!$Y:$AL,database!AF$5,0)</f>
        <v>#N/A</v>
      </c>
      <c r="AG248" s="136" t="e">
        <f>VLOOKUP(FollowUp!$Y248,database!$Y:$AL,database!AG$5,0)</f>
        <v>#N/A</v>
      </c>
      <c r="AH248" s="126" t="str">
        <f>IF(ISERROR(VLOOKUP(FollowUp!$Y248,database!$Y:$AL,database!AH$5,0)),"",VLOOKUP(FollowUp!$Y248,database!$Y:$AL,database!AH$5,0))</f>
        <v/>
      </c>
      <c r="AI248" s="64"/>
      <c r="AJ248" s="63"/>
      <c r="AK248" s="128"/>
      <c r="AL248" s="63"/>
      <c r="AM248" s="115" t="e">
        <f>VLOOKUP(FollowUp!$Y248,database!$Y:$AL,database!AL$5,0)</f>
        <v>#N/A</v>
      </c>
    </row>
    <row r="249" spans="1:39"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15">
        <v>242</v>
      </c>
      <c r="AA249" s="125" t="e">
        <f>VLOOKUP(FollowUp!$Y249,database!$Y:$AL,database!AA$5,0)</f>
        <v>#N/A</v>
      </c>
      <c r="AB249" s="119" t="e" cm="1">
        <f t="array" aca="1" ref="AB249" ca="1">HYPERLINK("#"&amp;CELL("address",INDEX(INDIRECT("database!Y:Y",1),MATCH(Y249,INDIRECT("database!Y:Y",1),0))))</f>
        <v>#N/A</v>
      </c>
      <c r="AC249" s="122" t="e">
        <f>VLOOKUP(FollowUp!$Y249,database!$Y:$AL,database!AC$5,0)</f>
        <v>#N/A</v>
      </c>
      <c r="AD249" s="123" t="e">
        <f>VLOOKUP(FollowUp!$Y249,database!$Y:$AL,database!AD$5,0)</f>
        <v>#N/A</v>
      </c>
      <c r="AE249" s="122" t="e">
        <f>VLOOKUP(FollowUp!$Y249,database!$Y:$AL,database!AE$5,0)</f>
        <v>#N/A</v>
      </c>
      <c r="AF249" s="123" t="e">
        <f>VLOOKUP(FollowUp!$Y249,database!$Y:$AL,database!AF$5,0)</f>
        <v>#N/A</v>
      </c>
      <c r="AG249" s="137" t="e">
        <f>VLOOKUP(FollowUp!$Y249,database!$Y:$AL,database!AG$5,0)</f>
        <v>#N/A</v>
      </c>
      <c r="AH249" s="127" t="str">
        <f>IF(ISERROR(VLOOKUP(FollowUp!$Y249,database!$Y:$AL,database!AH$5,0)),"",VLOOKUP(FollowUp!$Y249,database!$Y:$AL,database!AH$5,0))</f>
        <v/>
      </c>
      <c r="AI249" s="64"/>
      <c r="AJ249" s="63"/>
      <c r="AK249" s="128"/>
      <c r="AL249" s="63"/>
      <c r="AM249" s="116" t="e">
        <f>VLOOKUP(FollowUp!$Y249,database!$Y:$AL,database!AL$5,0)</f>
        <v>#N/A</v>
      </c>
    </row>
    <row r="250" spans="1:39"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15">
        <v>243</v>
      </c>
      <c r="AA250" s="124" t="e">
        <f>VLOOKUP(FollowUp!$Y250,database!$Y:$AL,database!AA$5,0)</f>
        <v>#N/A</v>
      </c>
      <c r="AB250" s="118" t="e" cm="1">
        <f t="array" aca="1" ref="AB250" ca="1">HYPERLINK("#"&amp;CELL("address",INDEX(INDIRECT("database!Y:Y",1),MATCH(Y250,INDIRECT("database!Y:Y",1),0))))</f>
        <v>#N/A</v>
      </c>
      <c r="AC250" s="120" t="e">
        <f>VLOOKUP(FollowUp!$Y250,database!$Y:$AL,database!AC$5,0)</f>
        <v>#N/A</v>
      </c>
      <c r="AD250" s="121" t="e">
        <f>VLOOKUP(FollowUp!$Y250,database!$Y:$AL,database!AD$5,0)</f>
        <v>#N/A</v>
      </c>
      <c r="AE250" s="120" t="e">
        <f>VLOOKUP(FollowUp!$Y250,database!$Y:$AL,database!AE$5,0)</f>
        <v>#N/A</v>
      </c>
      <c r="AF250" s="121" t="e">
        <f>VLOOKUP(FollowUp!$Y250,database!$Y:$AL,database!AF$5,0)</f>
        <v>#N/A</v>
      </c>
      <c r="AG250" s="136" t="e">
        <f>VLOOKUP(FollowUp!$Y250,database!$Y:$AL,database!AG$5,0)</f>
        <v>#N/A</v>
      </c>
      <c r="AH250" s="126" t="str">
        <f>IF(ISERROR(VLOOKUP(FollowUp!$Y250,database!$Y:$AL,database!AH$5,0)),"",VLOOKUP(FollowUp!$Y250,database!$Y:$AL,database!AH$5,0))</f>
        <v/>
      </c>
      <c r="AI250" s="64"/>
      <c r="AJ250" s="63"/>
      <c r="AK250" s="128"/>
      <c r="AL250" s="63"/>
      <c r="AM250" s="115" t="e">
        <f>VLOOKUP(FollowUp!$Y250,database!$Y:$AL,database!AL$5,0)</f>
        <v>#N/A</v>
      </c>
    </row>
    <row r="251" spans="1:39"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15">
        <v>244</v>
      </c>
      <c r="AA251" s="125" t="e">
        <f>VLOOKUP(FollowUp!$Y251,database!$Y:$AL,database!AA$5,0)</f>
        <v>#N/A</v>
      </c>
      <c r="AB251" s="119" t="e" cm="1">
        <f t="array" aca="1" ref="AB251" ca="1">HYPERLINK("#"&amp;CELL("address",INDEX(INDIRECT("database!Y:Y",1),MATCH(Y251,INDIRECT("database!Y:Y",1),0))))</f>
        <v>#N/A</v>
      </c>
      <c r="AC251" s="122" t="e">
        <f>VLOOKUP(FollowUp!$Y251,database!$Y:$AL,database!AC$5,0)</f>
        <v>#N/A</v>
      </c>
      <c r="AD251" s="123" t="e">
        <f>VLOOKUP(FollowUp!$Y251,database!$Y:$AL,database!AD$5,0)</f>
        <v>#N/A</v>
      </c>
      <c r="AE251" s="122" t="e">
        <f>VLOOKUP(FollowUp!$Y251,database!$Y:$AL,database!AE$5,0)</f>
        <v>#N/A</v>
      </c>
      <c r="AF251" s="123" t="e">
        <f>VLOOKUP(FollowUp!$Y251,database!$Y:$AL,database!AF$5,0)</f>
        <v>#N/A</v>
      </c>
      <c r="AG251" s="137" t="e">
        <f>VLOOKUP(FollowUp!$Y251,database!$Y:$AL,database!AG$5,0)</f>
        <v>#N/A</v>
      </c>
      <c r="AH251" s="127" t="str">
        <f>IF(ISERROR(VLOOKUP(FollowUp!$Y251,database!$Y:$AL,database!AH$5,0)),"",VLOOKUP(FollowUp!$Y251,database!$Y:$AL,database!AH$5,0))</f>
        <v/>
      </c>
      <c r="AI251" s="64"/>
      <c r="AJ251" s="63"/>
      <c r="AK251" s="128"/>
      <c r="AL251" s="63"/>
      <c r="AM251" s="116" t="e">
        <f>VLOOKUP(FollowUp!$Y251,database!$Y:$AL,database!AL$5,0)</f>
        <v>#N/A</v>
      </c>
    </row>
    <row r="252" spans="1:39"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15">
        <v>245</v>
      </c>
      <c r="AA252" s="124" t="e">
        <f>VLOOKUP(FollowUp!$Y252,database!$Y:$AL,database!AA$5,0)</f>
        <v>#N/A</v>
      </c>
      <c r="AB252" s="118" t="e" cm="1">
        <f t="array" aca="1" ref="AB252" ca="1">HYPERLINK("#"&amp;CELL("address",INDEX(INDIRECT("database!Y:Y",1),MATCH(Y252,INDIRECT("database!Y:Y",1),0))))</f>
        <v>#N/A</v>
      </c>
      <c r="AC252" s="120" t="e">
        <f>VLOOKUP(FollowUp!$Y252,database!$Y:$AL,database!AC$5,0)</f>
        <v>#N/A</v>
      </c>
      <c r="AD252" s="121" t="e">
        <f>VLOOKUP(FollowUp!$Y252,database!$Y:$AL,database!AD$5,0)</f>
        <v>#N/A</v>
      </c>
      <c r="AE252" s="120" t="e">
        <f>VLOOKUP(FollowUp!$Y252,database!$Y:$AL,database!AE$5,0)</f>
        <v>#N/A</v>
      </c>
      <c r="AF252" s="121" t="e">
        <f>VLOOKUP(FollowUp!$Y252,database!$Y:$AL,database!AF$5,0)</f>
        <v>#N/A</v>
      </c>
      <c r="AG252" s="136" t="e">
        <f>VLOOKUP(FollowUp!$Y252,database!$Y:$AL,database!AG$5,0)</f>
        <v>#N/A</v>
      </c>
      <c r="AH252" s="126" t="str">
        <f>IF(ISERROR(VLOOKUP(FollowUp!$Y252,database!$Y:$AL,database!AH$5,0)),"",VLOOKUP(FollowUp!$Y252,database!$Y:$AL,database!AH$5,0))</f>
        <v/>
      </c>
      <c r="AI252" s="64"/>
      <c r="AJ252" s="63"/>
      <c r="AK252" s="128"/>
      <c r="AL252" s="63"/>
      <c r="AM252" s="115" t="e">
        <f>VLOOKUP(FollowUp!$Y252,database!$Y:$AL,database!AL$5,0)</f>
        <v>#N/A</v>
      </c>
    </row>
    <row r="253" spans="1:39"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15">
        <v>246</v>
      </c>
      <c r="AA253" s="125" t="e">
        <f>VLOOKUP(FollowUp!$Y253,database!$Y:$AL,database!AA$5,0)</f>
        <v>#N/A</v>
      </c>
      <c r="AB253" s="119" t="e" cm="1">
        <f t="array" aca="1" ref="AB253" ca="1">HYPERLINK("#"&amp;CELL("address",INDEX(INDIRECT("database!Y:Y",1),MATCH(Y253,INDIRECT("database!Y:Y",1),0))))</f>
        <v>#N/A</v>
      </c>
      <c r="AC253" s="122" t="e">
        <f>VLOOKUP(FollowUp!$Y253,database!$Y:$AL,database!AC$5,0)</f>
        <v>#N/A</v>
      </c>
      <c r="AD253" s="123" t="e">
        <f>VLOOKUP(FollowUp!$Y253,database!$Y:$AL,database!AD$5,0)</f>
        <v>#N/A</v>
      </c>
      <c r="AE253" s="122" t="e">
        <f>VLOOKUP(FollowUp!$Y253,database!$Y:$AL,database!AE$5,0)</f>
        <v>#N/A</v>
      </c>
      <c r="AF253" s="123" t="e">
        <f>VLOOKUP(FollowUp!$Y253,database!$Y:$AL,database!AF$5,0)</f>
        <v>#N/A</v>
      </c>
      <c r="AG253" s="137" t="e">
        <f>VLOOKUP(FollowUp!$Y253,database!$Y:$AL,database!AG$5,0)</f>
        <v>#N/A</v>
      </c>
      <c r="AH253" s="127" t="str">
        <f>IF(ISERROR(VLOOKUP(FollowUp!$Y253,database!$Y:$AL,database!AH$5,0)),"",VLOOKUP(FollowUp!$Y253,database!$Y:$AL,database!AH$5,0))</f>
        <v/>
      </c>
      <c r="AI253" s="64"/>
      <c r="AJ253" s="63"/>
      <c r="AK253" s="128"/>
      <c r="AL253" s="63"/>
      <c r="AM253" s="116" t="e">
        <f>VLOOKUP(FollowUp!$Y253,database!$Y:$AL,database!AL$5,0)</f>
        <v>#N/A</v>
      </c>
    </row>
    <row r="254" spans="1:39"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15">
        <v>247</v>
      </c>
      <c r="AA254" s="124" t="e">
        <f>VLOOKUP(FollowUp!$Y254,database!$Y:$AL,database!AA$5,0)</f>
        <v>#N/A</v>
      </c>
      <c r="AB254" s="118" t="e" cm="1">
        <f t="array" aca="1" ref="AB254" ca="1">HYPERLINK("#"&amp;CELL("address",INDEX(INDIRECT("database!Y:Y",1),MATCH(Y254,INDIRECT("database!Y:Y",1),0))))</f>
        <v>#N/A</v>
      </c>
      <c r="AC254" s="120" t="e">
        <f>VLOOKUP(FollowUp!$Y254,database!$Y:$AL,database!AC$5,0)</f>
        <v>#N/A</v>
      </c>
      <c r="AD254" s="121" t="e">
        <f>VLOOKUP(FollowUp!$Y254,database!$Y:$AL,database!AD$5,0)</f>
        <v>#N/A</v>
      </c>
      <c r="AE254" s="120" t="e">
        <f>VLOOKUP(FollowUp!$Y254,database!$Y:$AL,database!AE$5,0)</f>
        <v>#N/A</v>
      </c>
      <c r="AF254" s="121" t="e">
        <f>VLOOKUP(FollowUp!$Y254,database!$Y:$AL,database!AF$5,0)</f>
        <v>#N/A</v>
      </c>
      <c r="AG254" s="136" t="e">
        <f>VLOOKUP(FollowUp!$Y254,database!$Y:$AL,database!AG$5,0)</f>
        <v>#N/A</v>
      </c>
      <c r="AH254" s="126" t="str">
        <f>IF(ISERROR(VLOOKUP(FollowUp!$Y254,database!$Y:$AL,database!AH$5,0)),"",VLOOKUP(FollowUp!$Y254,database!$Y:$AL,database!AH$5,0))</f>
        <v/>
      </c>
      <c r="AI254" s="64"/>
      <c r="AJ254" s="63"/>
      <c r="AK254" s="128"/>
      <c r="AL254" s="63"/>
      <c r="AM254" s="115" t="e">
        <f>VLOOKUP(FollowUp!$Y254,database!$Y:$AL,database!AL$5,0)</f>
        <v>#N/A</v>
      </c>
    </row>
    <row r="255" spans="1:39"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15">
        <v>248</v>
      </c>
      <c r="AA255" s="125" t="e">
        <f>VLOOKUP(FollowUp!$Y255,database!$Y:$AL,database!AA$5,0)</f>
        <v>#N/A</v>
      </c>
      <c r="AB255" s="119" t="e" cm="1">
        <f t="array" aca="1" ref="AB255" ca="1">HYPERLINK("#"&amp;CELL("address",INDEX(INDIRECT("database!Y:Y",1),MATCH(Y255,INDIRECT("database!Y:Y",1),0))))</f>
        <v>#N/A</v>
      </c>
      <c r="AC255" s="122" t="e">
        <f>VLOOKUP(FollowUp!$Y255,database!$Y:$AL,database!AC$5,0)</f>
        <v>#N/A</v>
      </c>
      <c r="AD255" s="123" t="e">
        <f>VLOOKUP(FollowUp!$Y255,database!$Y:$AL,database!AD$5,0)</f>
        <v>#N/A</v>
      </c>
      <c r="AE255" s="122" t="e">
        <f>VLOOKUP(FollowUp!$Y255,database!$Y:$AL,database!AE$5,0)</f>
        <v>#N/A</v>
      </c>
      <c r="AF255" s="123" t="e">
        <f>VLOOKUP(FollowUp!$Y255,database!$Y:$AL,database!AF$5,0)</f>
        <v>#N/A</v>
      </c>
      <c r="AG255" s="137" t="e">
        <f>VLOOKUP(FollowUp!$Y255,database!$Y:$AL,database!AG$5,0)</f>
        <v>#N/A</v>
      </c>
      <c r="AH255" s="127" t="str">
        <f>IF(ISERROR(VLOOKUP(FollowUp!$Y255,database!$Y:$AL,database!AH$5,0)),"",VLOOKUP(FollowUp!$Y255,database!$Y:$AL,database!AH$5,0))</f>
        <v/>
      </c>
      <c r="AI255" s="64"/>
      <c r="AJ255" s="63"/>
      <c r="AK255" s="128"/>
      <c r="AL255" s="63"/>
      <c r="AM255" s="116" t="e">
        <f>VLOOKUP(FollowUp!$Y255,database!$Y:$AL,database!AL$5,0)</f>
        <v>#N/A</v>
      </c>
    </row>
    <row r="256" spans="1:39"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15">
        <v>249</v>
      </c>
      <c r="AA256" s="124" t="e">
        <f>VLOOKUP(FollowUp!$Y256,database!$Y:$AL,database!AA$5,0)</f>
        <v>#N/A</v>
      </c>
      <c r="AB256" s="118" t="e" cm="1">
        <f t="array" aca="1" ref="AB256" ca="1">HYPERLINK("#"&amp;CELL("address",INDEX(INDIRECT("database!Y:Y",1),MATCH(Y256,INDIRECT("database!Y:Y",1),0))))</f>
        <v>#N/A</v>
      </c>
      <c r="AC256" s="120" t="e">
        <f>VLOOKUP(FollowUp!$Y256,database!$Y:$AL,database!AC$5,0)</f>
        <v>#N/A</v>
      </c>
      <c r="AD256" s="121" t="e">
        <f>VLOOKUP(FollowUp!$Y256,database!$Y:$AL,database!AD$5,0)</f>
        <v>#N/A</v>
      </c>
      <c r="AE256" s="120" t="e">
        <f>VLOOKUP(FollowUp!$Y256,database!$Y:$AL,database!AE$5,0)</f>
        <v>#N/A</v>
      </c>
      <c r="AF256" s="121" t="e">
        <f>VLOOKUP(FollowUp!$Y256,database!$Y:$AL,database!AF$5,0)</f>
        <v>#N/A</v>
      </c>
      <c r="AG256" s="136" t="e">
        <f>VLOOKUP(FollowUp!$Y256,database!$Y:$AL,database!AG$5,0)</f>
        <v>#N/A</v>
      </c>
      <c r="AH256" s="126" t="str">
        <f>IF(ISERROR(VLOOKUP(FollowUp!$Y256,database!$Y:$AL,database!AH$5,0)),"",VLOOKUP(FollowUp!$Y256,database!$Y:$AL,database!AH$5,0))</f>
        <v/>
      </c>
      <c r="AI256" s="64"/>
      <c r="AJ256" s="63"/>
      <c r="AK256" s="128"/>
      <c r="AL256" s="63"/>
      <c r="AM256" s="115" t="e">
        <f>VLOOKUP(FollowUp!$Y256,database!$Y:$AL,database!AL$5,0)</f>
        <v>#N/A</v>
      </c>
    </row>
    <row r="257" spans="1:39"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15">
        <v>250</v>
      </c>
      <c r="AA257" s="125" t="e">
        <f>VLOOKUP(FollowUp!$Y257,database!$Y:$AL,database!AA$5,0)</f>
        <v>#N/A</v>
      </c>
      <c r="AB257" s="119" t="e" cm="1">
        <f t="array" aca="1" ref="AB257" ca="1">HYPERLINK("#"&amp;CELL("address",INDEX(INDIRECT("database!Y:Y",1),MATCH(Y257,INDIRECT("database!Y:Y",1),0))))</f>
        <v>#N/A</v>
      </c>
      <c r="AC257" s="122" t="e">
        <f>VLOOKUP(FollowUp!$Y257,database!$Y:$AL,database!AC$5,0)</f>
        <v>#N/A</v>
      </c>
      <c r="AD257" s="123" t="e">
        <f>VLOOKUP(FollowUp!$Y257,database!$Y:$AL,database!AD$5,0)</f>
        <v>#N/A</v>
      </c>
      <c r="AE257" s="122" t="e">
        <f>VLOOKUP(FollowUp!$Y257,database!$Y:$AL,database!AE$5,0)</f>
        <v>#N/A</v>
      </c>
      <c r="AF257" s="123" t="e">
        <f>VLOOKUP(FollowUp!$Y257,database!$Y:$AL,database!AF$5,0)</f>
        <v>#N/A</v>
      </c>
      <c r="AG257" s="137" t="e">
        <f>VLOOKUP(FollowUp!$Y257,database!$Y:$AL,database!AG$5,0)</f>
        <v>#N/A</v>
      </c>
      <c r="AH257" s="127" t="str">
        <f>IF(ISERROR(VLOOKUP(FollowUp!$Y257,database!$Y:$AL,database!AH$5,0)),"",VLOOKUP(FollowUp!$Y257,database!$Y:$AL,database!AH$5,0))</f>
        <v/>
      </c>
      <c r="AI257" s="64"/>
      <c r="AJ257" s="63"/>
      <c r="AK257" s="128"/>
      <c r="AL257" s="63"/>
      <c r="AM257" s="116" t="e">
        <f>VLOOKUP(FollowUp!$Y257,database!$Y:$AL,database!AL$5,0)</f>
        <v>#N/A</v>
      </c>
    </row>
    <row r="258" spans="1:39"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15">
        <v>251</v>
      </c>
      <c r="AA258" s="124" t="e">
        <f>VLOOKUP(FollowUp!$Y258,database!$Y:$AL,database!AA$5,0)</f>
        <v>#N/A</v>
      </c>
      <c r="AB258" s="118" t="e" cm="1">
        <f t="array" aca="1" ref="AB258" ca="1">HYPERLINK("#"&amp;CELL("address",INDEX(INDIRECT("database!Y:Y",1),MATCH(Y258,INDIRECT("database!Y:Y",1),0))))</f>
        <v>#N/A</v>
      </c>
      <c r="AC258" s="120" t="e">
        <f>VLOOKUP(FollowUp!$Y258,database!$Y:$AL,database!AC$5,0)</f>
        <v>#N/A</v>
      </c>
      <c r="AD258" s="121" t="e">
        <f>VLOOKUP(FollowUp!$Y258,database!$Y:$AL,database!AD$5,0)</f>
        <v>#N/A</v>
      </c>
      <c r="AE258" s="120" t="e">
        <f>VLOOKUP(FollowUp!$Y258,database!$Y:$AL,database!AE$5,0)</f>
        <v>#N/A</v>
      </c>
      <c r="AF258" s="121" t="e">
        <f>VLOOKUP(FollowUp!$Y258,database!$Y:$AL,database!AF$5,0)</f>
        <v>#N/A</v>
      </c>
      <c r="AG258" s="136" t="e">
        <f>VLOOKUP(FollowUp!$Y258,database!$Y:$AL,database!AG$5,0)</f>
        <v>#N/A</v>
      </c>
      <c r="AH258" s="126" t="str">
        <f>IF(ISERROR(VLOOKUP(FollowUp!$Y258,database!$Y:$AL,database!AH$5,0)),"",VLOOKUP(FollowUp!$Y258,database!$Y:$AL,database!AH$5,0))</f>
        <v/>
      </c>
      <c r="AI258" s="64"/>
      <c r="AJ258" s="63"/>
      <c r="AK258" s="128"/>
      <c r="AL258" s="63"/>
      <c r="AM258" s="115" t="e">
        <f>VLOOKUP(FollowUp!$Y258,database!$Y:$AL,database!AL$5,0)</f>
        <v>#N/A</v>
      </c>
    </row>
    <row r="259" spans="1:39"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15">
        <v>252</v>
      </c>
      <c r="AA259" s="125" t="e">
        <f>VLOOKUP(FollowUp!$Y259,database!$Y:$AL,database!AA$5,0)</f>
        <v>#N/A</v>
      </c>
      <c r="AB259" s="119" t="e" cm="1">
        <f t="array" aca="1" ref="AB259" ca="1">HYPERLINK("#"&amp;CELL("address",INDEX(INDIRECT("database!Y:Y",1),MATCH(Y259,INDIRECT("database!Y:Y",1),0))))</f>
        <v>#N/A</v>
      </c>
      <c r="AC259" s="122" t="e">
        <f>VLOOKUP(FollowUp!$Y259,database!$Y:$AL,database!AC$5,0)</f>
        <v>#N/A</v>
      </c>
      <c r="AD259" s="123" t="e">
        <f>VLOOKUP(FollowUp!$Y259,database!$Y:$AL,database!AD$5,0)</f>
        <v>#N/A</v>
      </c>
      <c r="AE259" s="122" t="e">
        <f>VLOOKUP(FollowUp!$Y259,database!$Y:$AL,database!AE$5,0)</f>
        <v>#N/A</v>
      </c>
      <c r="AF259" s="123" t="e">
        <f>VLOOKUP(FollowUp!$Y259,database!$Y:$AL,database!AF$5,0)</f>
        <v>#N/A</v>
      </c>
      <c r="AG259" s="137" t="e">
        <f>VLOOKUP(FollowUp!$Y259,database!$Y:$AL,database!AG$5,0)</f>
        <v>#N/A</v>
      </c>
      <c r="AH259" s="127" t="str">
        <f>IF(ISERROR(VLOOKUP(FollowUp!$Y259,database!$Y:$AL,database!AH$5,0)),"",VLOOKUP(FollowUp!$Y259,database!$Y:$AL,database!AH$5,0))</f>
        <v/>
      </c>
      <c r="AI259" s="64"/>
      <c r="AJ259" s="63"/>
      <c r="AK259" s="128"/>
      <c r="AL259" s="63"/>
      <c r="AM259" s="116" t="e">
        <f>VLOOKUP(FollowUp!$Y259,database!$Y:$AL,database!AL$5,0)</f>
        <v>#N/A</v>
      </c>
    </row>
    <row r="260" spans="1:39"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15">
        <v>253</v>
      </c>
      <c r="AA260" s="124" t="e">
        <f>VLOOKUP(FollowUp!$Y260,database!$Y:$AL,database!AA$5,0)</f>
        <v>#N/A</v>
      </c>
      <c r="AB260" s="118" t="e" cm="1">
        <f t="array" aca="1" ref="AB260" ca="1">HYPERLINK("#"&amp;CELL("address",INDEX(INDIRECT("database!Y:Y",1),MATCH(Y260,INDIRECT("database!Y:Y",1),0))))</f>
        <v>#N/A</v>
      </c>
      <c r="AC260" s="120" t="e">
        <f>VLOOKUP(FollowUp!$Y260,database!$Y:$AL,database!AC$5,0)</f>
        <v>#N/A</v>
      </c>
      <c r="AD260" s="121" t="e">
        <f>VLOOKUP(FollowUp!$Y260,database!$Y:$AL,database!AD$5,0)</f>
        <v>#N/A</v>
      </c>
      <c r="AE260" s="120" t="e">
        <f>VLOOKUP(FollowUp!$Y260,database!$Y:$AL,database!AE$5,0)</f>
        <v>#N/A</v>
      </c>
      <c r="AF260" s="121" t="e">
        <f>VLOOKUP(FollowUp!$Y260,database!$Y:$AL,database!AF$5,0)</f>
        <v>#N/A</v>
      </c>
      <c r="AG260" s="136" t="e">
        <f>VLOOKUP(FollowUp!$Y260,database!$Y:$AL,database!AG$5,0)</f>
        <v>#N/A</v>
      </c>
      <c r="AH260" s="126" t="str">
        <f>IF(ISERROR(VLOOKUP(FollowUp!$Y260,database!$Y:$AL,database!AH$5,0)),"",VLOOKUP(FollowUp!$Y260,database!$Y:$AL,database!AH$5,0))</f>
        <v/>
      </c>
      <c r="AI260" s="64"/>
      <c r="AJ260" s="63"/>
      <c r="AK260" s="128"/>
      <c r="AL260" s="63"/>
      <c r="AM260" s="115" t="e">
        <f>VLOOKUP(FollowUp!$Y260,database!$Y:$AL,database!AL$5,0)</f>
        <v>#N/A</v>
      </c>
    </row>
    <row r="261" spans="1:39"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15">
        <v>254</v>
      </c>
      <c r="AA261" s="125" t="e">
        <f>VLOOKUP(FollowUp!$Y261,database!$Y:$AL,database!AA$5,0)</f>
        <v>#N/A</v>
      </c>
      <c r="AB261" s="119" t="e" cm="1">
        <f t="array" aca="1" ref="AB261" ca="1">HYPERLINK("#"&amp;CELL("address",INDEX(INDIRECT("database!Y:Y",1),MATCH(Y261,INDIRECT("database!Y:Y",1),0))))</f>
        <v>#N/A</v>
      </c>
      <c r="AC261" s="122" t="e">
        <f>VLOOKUP(FollowUp!$Y261,database!$Y:$AL,database!AC$5,0)</f>
        <v>#N/A</v>
      </c>
      <c r="AD261" s="123" t="e">
        <f>VLOOKUP(FollowUp!$Y261,database!$Y:$AL,database!AD$5,0)</f>
        <v>#N/A</v>
      </c>
      <c r="AE261" s="122" t="e">
        <f>VLOOKUP(FollowUp!$Y261,database!$Y:$AL,database!AE$5,0)</f>
        <v>#N/A</v>
      </c>
      <c r="AF261" s="123" t="e">
        <f>VLOOKUP(FollowUp!$Y261,database!$Y:$AL,database!AF$5,0)</f>
        <v>#N/A</v>
      </c>
      <c r="AG261" s="137" t="e">
        <f>VLOOKUP(FollowUp!$Y261,database!$Y:$AL,database!AG$5,0)</f>
        <v>#N/A</v>
      </c>
      <c r="AH261" s="127" t="str">
        <f>IF(ISERROR(VLOOKUP(FollowUp!$Y261,database!$Y:$AL,database!AH$5,0)),"",VLOOKUP(FollowUp!$Y261,database!$Y:$AL,database!AH$5,0))</f>
        <v/>
      </c>
      <c r="AI261" s="64"/>
      <c r="AJ261" s="63"/>
      <c r="AK261" s="128"/>
      <c r="AL261" s="63"/>
      <c r="AM261" s="116" t="e">
        <f>VLOOKUP(FollowUp!$Y261,database!$Y:$AL,database!AL$5,0)</f>
        <v>#N/A</v>
      </c>
    </row>
    <row r="262" spans="1:39"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15">
        <v>255</v>
      </c>
      <c r="AA262" s="124" t="e">
        <f>VLOOKUP(FollowUp!$Y262,database!$Y:$AL,database!AA$5,0)</f>
        <v>#N/A</v>
      </c>
      <c r="AB262" s="118" t="e" cm="1">
        <f t="array" aca="1" ref="AB262" ca="1">HYPERLINK("#"&amp;CELL("address",INDEX(INDIRECT("database!Y:Y",1),MATCH(Y262,INDIRECT("database!Y:Y",1),0))))</f>
        <v>#N/A</v>
      </c>
      <c r="AC262" s="120" t="e">
        <f>VLOOKUP(FollowUp!$Y262,database!$Y:$AL,database!AC$5,0)</f>
        <v>#N/A</v>
      </c>
      <c r="AD262" s="121" t="e">
        <f>VLOOKUP(FollowUp!$Y262,database!$Y:$AL,database!AD$5,0)</f>
        <v>#N/A</v>
      </c>
      <c r="AE262" s="120" t="e">
        <f>VLOOKUP(FollowUp!$Y262,database!$Y:$AL,database!AE$5,0)</f>
        <v>#N/A</v>
      </c>
      <c r="AF262" s="121" t="e">
        <f>VLOOKUP(FollowUp!$Y262,database!$Y:$AL,database!AF$5,0)</f>
        <v>#N/A</v>
      </c>
      <c r="AG262" s="136" t="e">
        <f>VLOOKUP(FollowUp!$Y262,database!$Y:$AL,database!AG$5,0)</f>
        <v>#N/A</v>
      </c>
      <c r="AH262" s="126" t="str">
        <f>IF(ISERROR(VLOOKUP(FollowUp!$Y262,database!$Y:$AL,database!AH$5,0)),"",VLOOKUP(FollowUp!$Y262,database!$Y:$AL,database!AH$5,0))</f>
        <v/>
      </c>
      <c r="AI262" s="64"/>
      <c r="AJ262" s="63"/>
      <c r="AK262" s="128"/>
      <c r="AL262" s="63"/>
      <c r="AM262" s="115" t="e">
        <f>VLOOKUP(FollowUp!$Y262,database!$Y:$AL,database!AL$5,0)</f>
        <v>#N/A</v>
      </c>
    </row>
    <row r="263" spans="1:39"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15">
        <v>256</v>
      </c>
      <c r="AA263" s="125" t="e">
        <f>VLOOKUP(FollowUp!$Y263,database!$Y:$AL,database!AA$5,0)</f>
        <v>#N/A</v>
      </c>
      <c r="AB263" s="119" t="e" cm="1">
        <f t="array" aca="1" ref="AB263" ca="1">HYPERLINK("#"&amp;CELL("address",INDEX(INDIRECT("database!Y:Y",1),MATCH(Y263,INDIRECT("database!Y:Y",1),0))))</f>
        <v>#N/A</v>
      </c>
      <c r="AC263" s="122" t="e">
        <f>VLOOKUP(FollowUp!$Y263,database!$Y:$AL,database!AC$5,0)</f>
        <v>#N/A</v>
      </c>
      <c r="AD263" s="123" t="e">
        <f>VLOOKUP(FollowUp!$Y263,database!$Y:$AL,database!AD$5,0)</f>
        <v>#N/A</v>
      </c>
      <c r="AE263" s="122" t="e">
        <f>VLOOKUP(FollowUp!$Y263,database!$Y:$AL,database!AE$5,0)</f>
        <v>#N/A</v>
      </c>
      <c r="AF263" s="123" t="e">
        <f>VLOOKUP(FollowUp!$Y263,database!$Y:$AL,database!AF$5,0)</f>
        <v>#N/A</v>
      </c>
      <c r="AG263" s="137" t="e">
        <f>VLOOKUP(FollowUp!$Y263,database!$Y:$AL,database!AG$5,0)</f>
        <v>#N/A</v>
      </c>
      <c r="AH263" s="127" t="str">
        <f>IF(ISERROR(VLOOKUP(FollowUp!$Y263,database!$Y:$AL,database!AH$5,0)),"",VLOOKUP(FollowUp!$Y263,database!$Y:$AL,database!AH$5,0))</f>
        <v/>
      </c>
      <c r="AI263" s="64"/>
      <c r="AJ263" s="63"/>
      <c r="AK263" s="128"/>
      <c r="AL263" s="63"/>
      <c r="AM263" s="116" t="e">
        <f>VLOOKUP(FollowUp!$Y263,database!$Y:$AL,database!AL$5,0)</f>
        <v>#N/A</v>
      </c>
    </row>
    <row r="264" spans="1:39"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15">
        <v>257</v>
      </c>
      <c r="AA264" s="124" t="e">
        <f>VLOOKUP(FollowUp!$Y264,database!$Y:$AL,database!AA$5,0)</f>
        <v>#N/A</v>
      </c>
      <c r="AB264" s="118" t="e" cm="1">
        <f t="array" aca="1" ref="AB264" ca="1">HYPERLINK("#"&amp;CELL("address",INDEX(INDIRECT("database!Y:Y",1),MATCH(Y264,INDIRECT("database!Y:Y",1),0))))</f>
        <v>#N/A</v>
      </c>
      <c r="AC264" s="120" t="e">
        <f>VLOOKUP(FollowUp!$Y264,database!$Y:$AL,database!AC$5,0)</f>
        <v>#N/A</v>
      </c>
      <c r="AD264" s="121" t="e">
        <f>VLOOKUP(FollowUp!$Y264,database!$Y:$AL,database!AD$5,0)</f>
        <v>#N/A</v>
      </c>
      <c r="AE264" s="120" t="e">
        <f>VLOOKUP(FollowUp!$Y264,database!$Y:$AL,database!AE$5,0)</f>
        <v>#N/A</v>
      </c>
      <c r="AF264" s="121" t="e">
        <f>VLOOKUP(FollowUp!$Y264,database!$Y:$AL,database!AF$5,0)</f>
        <v>#N/A</v>
      </c>
      <c r="AG264" s="136" t="e">
        <f>VLOOKUP(FollowUp!$Y264,database!$Y:$AL,database!AG$5,0)</f>
        <v>#N/A</v>
      </c>
      <c r="AH264" s="126" t="str">
        <f>IF(ISERROR(VLOOKUP(FollowUp!$Y264,database!$Y:$AL,database!AH$5,0)),"",VLOOKUP(FollowUp!$Y264,database!$Y:$AL,database!AH$5,0))</f>
        <v/>
      </c>
      <c r="AI264" s="64"/>
      <c r="AJ264" s="63"/>
      <c r="AK264" s="128"/>
      <c r="AL264" s="63"/>
      <c r="AM264" s="115" t="e">
        <f>VLOOKUP(FollowUp!$Y264,database!$Y:$AL,database!AL$5,0)</f>
        <v>#N/A</v>
      </c>
    </row>
    <row r="265" spans="1:39"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15">
        <v>258</v>
      </c>
      <c r="AA265" s="125" t="e">
        <f>VLOOKUP(FollowUp!$Y265,database!$Y:$AL,database!AA$5,0)</f>
        <v>#N/A</v>
      </c>
      <c r="AB265" s="119" t="e" cm="1">
        <f t="array" aca="1" ref="AB265" ca="1">HYPERLINK("#"&amp;CELL("address",INDEX(INDIRECT("database!Y:Y",1),MATCH(Y265,INDIRECT("database!Y:Y",1),0))))</f>
        <v>#N/A</v>
      </c>
      <c r="AC265" s="122" t="e">
        <f>VLOOKUP(FollowUp!$Y265,database!$Y:$AL,database!AC$5,0)</f>
        <v>#N/A</v>
      </c>
      <c r="AD265" s="123" t="e">
        <f>VLOOKUP(FollowUp!$Y265,database!$Y:$AL,database!AD$5,0)</f>
        <v>#N/A</v>
      </c>
      <c r="AE265" s="122" t="e">
        <f>VLOOKUP(FollowUp!$Y265,database!$Y:$AL,database!AE$5,0)</f>
        <v>#N/A</v>
      </c>
      <c r="AF265" s="123" t="e">
        <f>VLOOKUP(FollowUp!$Y265,database!$Y:$AL,database!AF$5,0)</f>
        <v>#N/A</v>
      </c>
      <c r="AG265" s="137" t="e">
        <f>VLOOKUP(FollowUp!$Y265,database!$Y:$AL,database!AG$5,0)</f>
        <v>#N/A</v>
      </c>
      <c r="AH265" s="127" t="str">
        <f>IF(ISERROR(VLOOKUP(FollowUp!$Y265,database!$Y:$AL,database!AH$5,0)),"",VLOOKUP(FollowUp!$Y265,database!$Y:$AL,database!AH$5,0))</f>
        <v/>
      </c>
      <c r="AI265" s="64"/>
      <c r="AJ265" s="63"/>
      <c r="AK265" s="128"/>
      <c r="AL265" s="63"/>
      <c r="AM265" s="116" t="e">
        <f>VLOOKUP(FollowUp!$Y265,database!$Y:$AL,database!AL$5,0)</f>
        <v>#N/A</v>
      </c>
    </row>
    <row r="266" spans="1:39"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15">
        <v>259</v>
      </c>
      <c r="AA266" s="124" t="e">
        <f>VLOOKUP(FollowUp!$Y266,database!$Y:$AL,database!AA$5,0)</f>
        <v>#N/A</v>
      </c>
      <c r="AB266" s="118" t="e" cm="1">
        <f t="array" aca="1" ref="AB266" ca="1">HYPERLINK("#"&amp;CELL("address",INDEX(INDIRECT("database!Y:Y",1),MATCH(Y266,INDIRECT("database!Y:Y",1),0))))</f>
        <v>#N/A</v>
      </c>
      <c r="AC266" s="120" t="e">
        <f>VLOOKUP(FollowUp!$Y266,database!$Y:$AL,database!AC$5,0)</f>
        <v>#N/A</v>
      </c>
      <c r="AD266" s="121" t="e">
        <f>VLOOKUP(FollowUp!$Y266,database!$Y:$AL,database!AD$5,0)</f>
        <v>#N/A</v>
      </c>
      <c r="AE266" s="120" t="e">
        <f>VLOOKUP(FollowUp!$Y266,database!$Y:$AL,database!AE$5,0)</f>
        <v>#N/A</v>
      </c>
      <c r="AF266" s="121" t="e">
        <f>VLOOKUP(FollowUp!$Y266,database!$Y:$AL,database!AF$5,0)</f>
        <v>#N/A</v>
      </c>
      <c r="AG266" s="136" t="e">
        <f>VLOOKUP(FollowUp!$Y266,database!$Y:$AL,database!AG$5,0)</f>
        <v>#N/A</v>
      </c>
      <c r="AH266" s="126" t="str">
        <f>IF(ISERROR(VLOOKUP(FollowUp!$Y266,database!$Y:$AL,database!AH$5,0)),"",VLOOKUP(FollowUp!$Y266,database!$Y:$AL,database!AH$5,0))</f>
        <v/>
      </c>
      <c r="AI266" s="64"/>
      <c r="AJ266" s="63"/>
      <c r="AK266" s="128"/>
      <c r="AL266" s="63"/>
      <c r="AM266" s="115" t="e">
        <f>VLOOKUP(FollowUp!$Y266,database!$Y:$AL,database!AL$5,0)</f>
        <v>#N/A</v>
      </c>
    </row>
    <row r="267" spans="1:39"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15">
        <v>260</v>
      </c>
      <c r="AA267" s="125" t="e">
        <f>VLOOKUP(FollowUp!$Y267,database!$Y:$AL,database!AA$5,0)</f>
        <v>#N/A</v>
      </c>
      <c r="AB267" s="119" t="e" cm="1">
        <f t="array" aca="1" ref="AB267" ca="1">HYPERLINK("#"&amp;CELL("address",INDEX(INDIRECT("database!Y:Y",1),MATCH(Y267,INDIRECT("database!Y:Y",1),0))))</f>
        <v>#N/A</v>
      </c>
      <c r="AC267" s="122" t="e">
        <f>VLOOKUP(FollowUp!$Y267,database!$Y:$AL,database!AC$5,0)</f>
        <v>#N/A</v>
      </c>
      <c r="AD267" s="123" t="e">
        <f>VLOOKUP(FollowUp!$Y267,database!$Y:$AL,database!AD$5,0)</f>
        <v>#N/A</v>
      </c>
      <c r="AE267" s="122" t="e">
        <f>VLOOKUP(FollowUp!$Y267,database!$Y:$AL,database!AE$5,0)</f>
        <v>#N/A</v>
      </c>
      <c r="AF267" s="123" t="e">
        <f>VLOOKUP(FollowUp!$Y267,database!$Y:$AL,database!AF$5,0)</f>
        <v>#N/A</v>
      </c>
      <c r="AG267" s="137" t="e">
        <f>VLOOKUP(FollowUp!$Y267,database!$Y:$AL,database!AG$5,0)</f>
        <v>#N/A</v>
      </c>
      <c r="AH267" s="127" t="str">
        <f>IF(ISERROR(VLOOKUP(FollowUp!$Y267,database!$Y:$AL,database!AH$5,0)),"",VLOOKUP(FollowUp!$Y267,database!$Y:$AL,database!AH$5,0))</f>
        <v/>
      </c>
      <c r="AI267" s="64"/>
      <c r="AJ267" s="63"/>
      <c r="AK267" s="128"/>
      <c r="AL267" s="63"/>
      <c r="AM267" s="116" t="e">
        <f>VLOOKUP(FollowUp!$Y267,database!$Y:$AL,database!AL$5,0)</f>
        <v>#N/A</v>
      </c>
    </row>
    <row r="268" spans="1:39"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15">
        <v>261</v>
      </c>
      <c r="AA268" s="124" t="e">
        <f>VLOOKUP(FollowUp!$Y268,database!$Y:$AL,database!AA$5,0)</f>
        <v>#N/A</v>
      </c>
      <c r="AB268" s="118" t="e" cm="1">
        <f t="array" aca="1" ref="AB268" ca="1">HYPERLINK("#"&amp;CELL("address",INDEX(INDIRECT("database!Y:Y",1),MATCH(Y268,INDIRECT("database!Y:Y",1),0))))</f>
        <v>#N/A</v>
      </c>
      <c r="AC268" s="120" t="e">
        <f>VLOOKUP(FollowUp!$Y268,database!$Y:$AL,database!AC$5,0)</f>
        <v>#N/A</v>
      </c>
      <c r="AD268" s="121" t="e">
        <f>VLOOKUP(FollowUp!$Y268,database!$Y:$AL,database!AD$5,0)</f>
        <v>#N/A</v>
      </c>
      <c r="AE268" s="120" t="e">
        <f>VLOOKUP(FollowUp!$Y268,database!$Y:$AL,database!AE$5,0)</f>
        <v>#N/A</v>
      </c>
      <c r="AF268" s="121" t="e">
        <f>VLOOKUP(FollowUp!$Y268,database!$Y:$AL,database!AF$5,0)</f>
        <v>#N/A</v>
      </c>
      <c r="AG268" s="136" t="e">
        <f>VLOOKUP(FollowUp!$Y268,database!$Y:$AL,database!AG$5,0)</f>
        <v>#N/A</v>
      </c>
      <c r="AH268" s="126" t="str">
        <f>IF(ISERROR(VLOOKUP(FollowUp!$Y268,database!$Y:$AL,database!AH$5,0)),"",VLOOKUP(FollowUp!$Y268,database!$Y:$AL,database!AH$5,0))</f>
        <v/>
      </c>
      <c r="AI268" s="64"/>
      <c r="AJ268" s="63"/>
      <c r="AK268" s="128"/>
      <c r="AL268" s="63"/>
      <c r="AM268" s="115" t="e">
        <f>VLOOKUP(FollowUp!$Y268,database!$Y:$AL,database!AL$5,0)</f>
        <v>#N/A</v>
      </c>
    </row>
    <row r="269" spans="1:39"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15">
        <v>262</v>
      </c>
      <c r="AA269" s="125" t="e">
        <f>VLOOKUP(FollowUp!$Y269,database!$Y:$AL,database!AA$5,0)</f>
        <v>#N/A</v>
      </c>
      <c r="AB269" s="119" t="e" cm="1">
        <f t="array" aca="1" ref="AB269" ca="1">HYPERLINK("#"&amp;CELL("address",INDEX(INDIRECT("database!Y:Y",1),MATCH(Y269,INDIRECT("database!Y:Y",1),0))))</f>
        <v>#N/A</v>
      </c>
      <c r="AC269" s="122" t="e">
        <f>VLOOKUP(FollowUp!$Y269,database!$Y:$AL,database!AC$5,0)</f>
        <v>#N/A</v>
      </c>
      <c r="AD269" s="123" t="e">
        <f>VLOOKUP(FollowUp!$Y269,database!$Y:$AL,database!AD$5,0)</f>
        <v>#N/A</v>
      </c>
      <c r="AE269" s="122" t="e">
        <f>VLOOKUP(FollowUp!$Y269,database!$Y:$AL,database!AE$5,0)</f>
        <v>#N/A</v>
      </c>
      <c r="AF269" s="123" t="e">
        <f>VLOOKUP(FollowUp!$Y269,database!$Y:$AL,database!AF$5,0)</f>
        <v>#N/A</v>
      </c>
      <c r="AG269" s="137" t="e">
        <f>VLOOKUP(FollowUp!$Y269,database!$Y:$AL,database!AG$5,0)</f>
        <v>#N/A</v>
      </c>
      <c r="AH269" s="127" t="str">
        <f>IF(ISERROR(VLOOKUP(FollowUp!$Y269,database!$Y:$AL,database!AH$5,0)),"",VLOOKUP(FollowUp!$Y269,database!$Y:$AL,database!AH$5,0))</f>
        <v/>
      </c>
      <c r="AI269" s="64"/>
      <c r="AJ269" s="63"/>
      <c r="AK269" s="128"/>
      <c r="AL269" s="63"/>
      <c r="AM269" s="116" t="e">
        <f>VLOOKUP(FollowUp!$Y269,database!$Y:$AL,database!AL$5,0)</f>
        <v>#N/A</v>
      </c>
    </row>
    <row r="270" spans="1:39"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15">
        <v>263</v>
      </c>
      <c r="AA270" s="124" t="e">
        <f>VLOOKUP(FollowUp!$Y270,database!$Y:$AL,database!AA$5,0)</f>
        <v>#N/A</v>
      </c>
      <c r="AB270" s="118" t="e" cm="1">
        <f t="array" aca="1" ref="AB270" ca="1">HYPERLINK("#"&amp;CELL("address",INDEX(INDIRECT("database!Y:Y",1),MATCH(Y270,INDIRECT("database!Y:Y",1),0))))</f>
        <v>#N/A</v>
      </c>
      <c r="AC270" s="120" t="e">
        <f>VLOOKUP(FollowUp!$Y270,database!$Y:$AL,database!AC$5,0)</f>
        <v>#N/A</v>
      </c>
      <c r="AD270" s="121" t="e">
        <f>VLOOKUP(FollowUp!$Y270,database!$Y:$AL,database!AD$5,0)</f>
        <v>#N/A</v>
      </c>
      <c r="AE270" s="120" t="e">
        <f>VLOOKUP(FollowUp!$Y270,database!$Y:$AL,database!AE$5,0)</f>
        <v>#N/A</v>
      </c>
      <c r="AF270" s="121" t="e">
        <f>VLOOKUP(FollowUp!$Y270,database!$Y:$AL,database!AF$5,0)</f>
        <v>#N/A</v>
      </c>
      <c r="AG270" s="136" t="e">
        <f>VLOOKUP(FollowUp!$Y270,database!$Y:$AL,database!AG$5,0)</f>
        <v>#N/A</v>
      </c>
      <c r="AH270" s="126" t="str">
        <f>IF(ISERROR(VLOOKUP(FollowUp!$Y270,database!$Y:$AL,database!AH$5,0)),"",VLOOKUP(FollowUp!$Y270,database!$Y:$AL,database!AH$5,0))</f>
        <v/>
      </c>
      <c r="AI270" s="64"/>
      <c r="AJ270" s="63"/>
      <c r="AK270" s="128"/>
      <c r="AL270" s="63"/>
      <c r="AM270" s="115" t="e">
        <f>VLOOKUP(FollowUp!$Y270,database!$Y:$AL,database!AL$5,0)</f>
        <v>#N/A</v>
      </c>
    </row>
    <row r="271" spans="1:39"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15">
        <v>264</v>
      </c>
      <c r="AA271" s="125" t="e">
        <f>VLOOKUP(FollowUp!$Y271,database!$Y:$AL,database!AA$5,0)</f>
        <v>#N/A</v>
      </c>
      <c r="AB271" s="119" t="e" cm="1">
        <f t="array" aca="1" ref="AB271" ca="1">HYPERLINK("#"&amp;CELL("address",INDEX(INDIRECT("database!Y:Y",1),MATCH(Y271,INDIRECT("database!Y:Y",1),0))))</f>
        <v>#N/A</v>
      </c>
      <c r="AC271" s="122" t="e">
        <f>VLOOKUP(FollowUp!$Y271,database!$Y:$AL,database!AC$5,0)</f>
        <v>#N/A</v>
      </c>
      <c r="AD271" s="123" t="e">
        <f>VLOOKUP(FollowUp!$Y271,database!$Y:$AL,database!AD$5,0)</f>
        <v>#N/A</v>
      </c>
      <c r="AE271" s="122" t="e">
        <f>VLOOKUP(FollowUp!$Y271,database!$Y:$AL,database!AE$5,0)</f>
        <v>#N/A</v>
      </c>
      <c r="AF271" s="123" t="e">
        <f>VLOOKUP(FollowUp!$Y271,database!$Y:$AL,database!AF$5,0)</f>
        <v>#N/A</v>
      </c>
      <c r="AG271" s="137" t="e">
        <f>VLOOKUP(FollowUp!$Y271,database!$Y:$AL,database!AG$5,0)</f>
        <v>#N/A</v>
      </c>
      <c r="AH271" s="127" t="str">
        <f>IF(ISERROR(VLOOKUP(FollowUp!$Y271,database!$Y:$AL,database!AH$5,0)),"",VLOOKUP(FollowUp!$Y271,database!$Y:$AL,database!AH$5,0))</f>
        <v/>
      </c>
      <c r="AI271" s="64"/>
      <c r="AJ271" s="63"/>
      <c r="AK271" s="128"/>
      <c r="AL271" s="63"/>
      <c r="AM271" s="116" t="e">
        <f>VLOOKUP(FollowUp!$Y271,database!$Y:$AL,database!AL$5,0)</f>
        <v>#N/A</v>
      </c>
    </row>
    <row r="272" spans="1:39"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15">
        <v>265</v>
      </c>
      <c r="AA272" s="124" t="e">
        <f>VLOOKUP(FollowUp!$Y272,database!$Y:$AL,database!AA$5,0)</f>
        <v>#N/A</v>
      </c>
      <c r="AB272" s="118" t="e" cm="1">
        <f t="array" aca="1" ref="AB272" ca="1">HYPERLINK("#"&amp;CELL("address",INDEX(INDIRECT("database!Y:Y",1),MATCH(Y272,INDIRECT("database!Y:Y",1),0))))</f>
        <v>#N/A</v>
      </c>
      <c r="AC272" s="120" t="e">
        <f>VLOOKUP(FollowUp!$Y272,database!$Y:$AL,database!AC$5,0)</f>
        <v>#N/A</v>
      </c>
      <c r="AD272" s="121" t="e">
        <f>VLOOKUP(FollowUp!$Y272,database!$Y:$AL,database!AD$5,0)</f>
        <v>#N/A</v>
      </c>
      <c r="AE272" s="120" t="e">
        <f>VLOOKUP(FollowUp!$Y272,database!$Y:$AL,database!AE$5,0)</f>
        <v>#N/A</v>
      </c>
      <c r="AF272" s="121" t="e">
        <f>VLOOKUP(FollowUp!$Y272,database!$Y:$AL,database!AF$5,0)</f>
        <v>#N/A</v>
      </c>
      <c r="AG272" s="136" t="e">
        <f>VLOOKUP(FollowUp!$Y272,database!$Y:$AL,database!AG$5,0)</f>
        <v>#N/A</v>
      </c>
      <c r="AH272" s="126" t="str">
        <f>IF(ISERROR(VLOOKUP(FollowUp!$Y272,database!$Y:$AL,database!AH$5,0)),"",VLOOKUP(FollowUp!$Y272,database!$Y:$AL,database!AH$5,0))</f>
        <v/>
      </c>
      <c r="AI272" s="64"/>
      <c r="AJ272" s="63"/>
      <c r="AK272" s="128"/>
      <c r="AL272" s="63"/>
      <c r="AM272" s="115" t="e">
        <f>VLOOKUP(FollowUp!$Y272,database!$Y:$AL,database!AL$5,0)</f>
        <v>#N/A</v>
      </c>
    </row>
    <row r="273" spans="1:39"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15">
        <v>266</v>
      </c>
      <c r="AA273" s="125" t="e">
        <f>VLOOKUP(FollowUp!$Y273,database!$Y:$AL,database!AA$5,0)</f>
        <v>#N/A</v>
      </c>
      <c r="AB273" s="119" t="e" cm="1">
        <f t="array" aca="1" ref="AB273" ca="1">HYPERLINK("#"&amp;CELL("address",INDEX(INDIRECT("database!Y:Y",1),MATCH(Y273,INDIRECT("database!Y:Y",1),0))))</f>
        <v>#N/A</v>
      </c>
      <c r="AC273" s="122" t="e">
        <f>VLOOKUP(FollowUp!$Y273,database!$Y:$AL,database!AC$5,0)</f>
        <v>#N/A</v>
      </c>
      <c r="AD273" s="123" t="e">
        <f>VLOOKUP(FollowUp!$Y273,database!$Y:$AL,database!AD$5,0)</f>
        <v>#N/A</v>
      </c>
      <c r="AE273" s="122" t="e">
        <f>VLOOKUP(FollowUp!$Y273,database!$Y:$AL,database!AE$5,0)</f>
        <v>#N/A</v>
      </c>
      <c r="AF273" s="123" t="e">
        <f>VLOOKUP(FollowUp!$Y273,database!$Y:$AL,database!AF$5,0)</f>
        <v>#N/A</v>
      </c>
      <c r="AG273" s="137" t="e">
        <f>VLOOKUP(FollowUp!$Y273,database!$Y:$AL,database!AG$5,0)</f>
        <v>#N/A</v>
      </c>
      <c r="AH273" s="127" t="str">
        <f>IF(ISERROR(VLOOKUP(FollowUp!$Y273,database!$Y:$AL,database!AH$5,0)),"",VLOOKUP(FollowUp!$Y273,database!$Y:$AL,database!AH$5,0))</f>
        <v/>
      </c>
      <c r="AI273" s="64"/>
      <c r="AJ273" s="63"/>
      <c r="AK273" s="128"/>
      <c r="AL273" s="63"/>
      <c r="AM273" s="116" t="e">
        <f>VLOOKUP(FollowUp!$Y273,database!$Y:$AL,database!AL$5,0)</f>
        <v>#N/A</v>
      </c>
    </row>
    <row r="274" spans="1:39"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15">
        <v>267</v>
      </c>
      <c r="AA274" s="124" t="e">
        <f>VLOOKUP(FollowUp!$Y274,database!$Y:$AL,database!AA$5,0)</f>
        <v>#N/A</v>
      </c>
      <c r="AB274" s="118" t="e" cm="1">
        <f t="array" aca="1" ref="AB274" ca="1">HYPERLINK("#"&amp;CELL("address",INDEX(INDIRECT("database!Y:Y",1),MATCH(Y274,INDIRECT("database!Y:Y",1),0))))</f>
        <v>#N/A</v>
      </c>
      <c r="AC274" s="120" t="e">
        <f>VLOOKUP(FollowUp!$Y274,database!$Y:$AL,database!AC$5,0)</f>
        <v>#N/A</v>
      </c>
      <c r="AD274" s="121" t="e">
        <f>VLOOKUP(FollowUp!$Y274,database!$Y:$AL,database!AD$5,0)</f>
        <v>#N/A</v>
      </c>
      <c r="AE274" s="120" t="e">
        <f>VLOOKUP(FollowUp!$Y274,database!$Y:$AL,database!AE$5,0)</f>
        <v>#N/A</v>
      </c>
      <c r="AF274" s="121" t="e">
        <f>VLOOKUP(FollowUp!$Y274,database!$Y:$AL,database!AF$5,0)</f>
        <v>#N/A</v>
      </c>
      <c r="AG274" s="136" t="e">
        <f>VLOOKUP(FollowUp!$Y274,database!$Y:$AL,database!AG$5,0)</f>
        <v>#N/A</v>
      </c>
      <c r="AH274" s="126" t="str">
        <f>IF(ISERROR(VLOOKUP(FollowUp!$Y274,database!$Y:$AL,database!AH$5,0)),"",VLOOKUP(FollowUp!$Y274,database!$Y:$AL,database!AH$5,0))</f>
        <v/>
      </c>
      <c r="AI274" s="64"/>
      <c r="AJ274" s="63"/>
      <c r="AK274" s="128"/>
      <c r="AL274" s="63"/>
      <c r="AM274" s="115" t="e">
        <f>VLOOKUP(FollowUp!$Y274,database!$Y:$AL,database!AL$5,0)</f>
        <v>#N/A</v>
      </c>
    </row>
    <row r="275" spans="1:39"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15">
        <v>268</v>
      </c>
      <c r="AA275" s="125" t="e">
        <f>VLOOKUP(FollowUp!$Y275,database!$Y:$AL,database!AA$5,0)</f>
        <v>#N/A</v>
      </c>
      <c r="AB275" s="119" t="e" cm="1">
        <f t="array" aca="1" ref="AB275" ca="1">HYPERLINK("#"&amp;CELL("address",INDEX(INDIRECT("database!Y:Y",1),MATCH(Y275,INDIRECT("database!Y:Y",1),0))))</f>
        <v>#N/A</v>
      </c>
      <c r="AC275" s="122" t="e">
        <f>VLOOKUP(FollowUp!$Y275,database!$Y:$AL,database!AC$5,0)</f>
        <v>#N/A</v>
      </c>
      <c r="AD275" s="123" t="e">
        <f>VLOOKUP(FollowUp!$Y275,database!$Y:$AL,database!AD$5,0)</f>
        <v>#N/A</v>
      </c>
      <c r="AE275" s="122" t="e">
        <f>VLOOKUP(FollowUp!$Y275,database!$Y:$AL,database!AE$5,0)</f>
        <v>#N/A</v>
      </c>
      <c r="AF275" s="123" t="e">
        <f>VLOOKUP(FollowUp!$Y275,database!$Y:$AL,database!AF$5,0)</f>
        <v>#N/A</v>
      </c>
      <c r="AG275" s="137" t="e">
        <f>VLOOKUP(FollowUp!$Y275,database!$Y:$AL,database!AG$5,0)</f>
        <v>#N/A</v>
      </c>
      <c r="AH275" s="127" t="str">
        <f>IF(ISERROR(VLOOKUP(FollowUp!$Y275,database!$Y:$AL,database!AH$5,0)),"",VLOOKUP(FollowUp!$Y275,database!$Y:$AL,database!AH$5,0))</f>
        <v/>
      </c>
      <c r="AI275" s="64"/>
      <c r="AJ275" s="63"/>
      <c r="AK275" s="128"/>
      <c r="AL275" s="63"/>
      <c r="AM275" s="116" t="e">
        <f>VLOOKUP(FollowUp!$Y275,database!$Y:$AL,database!AL$5,0)</f>
        <v>#N/A</v>
      </c>
    </row>
    <row r="276" spans="1:39"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15">
        <v>269</v>
      </c>
      <c r="AA276" s="124" t="e">
        <f>VLOOKUP(FollowUp!$Y276,database!$Y:$AL,database!AA$5,0)</f>
        <v>#N/A</v>
      </c>
      <c r="AB276" s="118" t="e" cm="1">
        <f t="array" aca="1" ref="AB276" ca="1">HYPERLINK("#"&amp;CELL("address",INDEX(INDIRECT("database!Y:Y",1),MATCH(Y276,INDIRECT("database!Y:Y",1),0))))</f>
        <v>#N/A</v>
      </c>
      <c r="AC276" s="120" t="e">
        <f>VLOOKUP(FollowUp!$Y276,database!$Y:$AL,database!AC$5,0)</f>
        <v>#N/A</v>
      </c>
      <c r="AD276" s="121" t="e">
        <f>VLOOKUP(FollowUp!$Y276,database!$Y:$AL,database!AD$5,0)</f>
        <v>#N/A</v>
      </c>
      <c r="AE276" s="120" t="e">
        <f>VLOOKUP(FollowUp!$Y276,database!$Y:$AL,database!AE$5,0)</f>
        <v>#N/A</v>
      </c>
      <c r="AF276" s="121" t="e">
        <f>VLOOKUP(FollowUp!$Y276,database!$Y:$AL,database!AF$5,0)</f>
        <v>#N/A</v>
      </c>
      <c r="AG276" s="136" t="e">
        <f>VLOOKUP(FollowUp!$Y276,database!$Y:$AL,database!AG$5,0)</f>
        <v>#N/A</v>
      </c>
      <c r="AH276" s="126" t="str">
        <f>IF(ISERROR(VLOOKUP(FollowUp!$Y276,database!$Y:$AL,database!AH$5,0)),"",VLOOKUP(FollowUp!$Y276,database!$Y:$AL,database!AH$5,0))</f>
        <v/>
      </c>
      <c r="AI276" s="64"/>
      <c r="AJ276" s="63"/>
      <c r="AK276" s="128"/>
      <c r="AL276" s="63"/>
      <c r="AM276" s="115" t="e">
        <f>VLOOKUP(FollowUp!$Y276,database!$Y:$AL,database!AL$5,0)</f>
        <v>#N/A</v>
      </c>
    </row>
    <row r="277" spans="1:39"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15">
        <v>270</v>
      </c>
      <c r="AA277" s="125" t="e">
        <f>VLOOKUP(FollowUp!$Y277,database!$Y:$AL,database!AA$5,0)</f>
        <v>#N/A</v>
      </c>
      <c r="AB277" s="119" t="e" cm="1">
        <f t="array" aca="1" ref="AB277" ca="1">HYPERLINK("#"&amp;CELL("address",INDEX(INDIRECT("database!Y:Y",1),MATCH(Y277,INDIRECT("database!Y:Y",1),0))))</f>
        <v>#N/A</v>
      </c>
      <c r="AC277" s="122" t="e">
        <f>VLOOKUP(FollowUp!$Y277,database!$Y:$AL,database!AC$5,0)</f>
        <v>#N/A</v>
      </c>
      <c r="AD277" s="123" t="e">
        <f>VLOOKUP(FollowUp!$Y277,database!$Y:$AL,database!AD$5,0)</f>
        <v>#N/A</v>
      </c>
      <c r="AE277" s="122" t="e">
        <f>VLOOKUP(FollowUp!$Y277,database!$Y:$AL,database!AE$5,0)</f>
        <v>#N/A</v>
      </c>
      <c r="AF277" s="123" t="e">
        <f>VLOOKUP(FollowUp!$Y277,database!$Y:$AL,database!AF$5,0)</f>
        <v>#N/A</v>
      </c>
      <c r="AG277" s="137" t="e">
        <f>VLOOKUP(FollowUp!$Y277,database!$Y:$AL,database!AG$5,0)</f>
        <v>#N/A</v>
      </c>
      <c r="AH277" s="127" t="str">
        <f>IF(ISERROR(VLOOKUP(FollowUp!$Y277,database!$Y:$AL,database!AH$5,0)),"",VLOOKUP(FollowUp!$Y277,database!$Y:$AL,database!AH$5,0))</f>
        <v/>
      </c>
      <c r="AI277" s="64"/>
      <c r="AJ277" s="63"/>
      <c r="AK277" s="128"/>
      <c r="AL277" s="63"/>
      <c r="AM277" s="116" t="e">
        <f>VLOOKUP(FollowUp!$Y277,database!$Y:$AL,database!AL$5,0)</f>
        <v>#N/A</v>
      </c>
    </row>
    <row r="278" spans="1:39"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15">
        <v>271</v>
      </c>
      <c r="AA278" s="124" t="e">
        <f>VLOOKUP(FollowUp!$Y278,database!$Y:$AL,database!AA$5,0)</f>
        <v>#N/A</v>
      </c>
      <c r="AB278" s="118" t="e" cm="1">
        <f t="array" aca="1" ref="AB278" ca="1">HYPERLINK("#"&amp;CELL("address",INDEX(INDIRECT("database!Y:Y",1),MATCH(Y278,INDIRECT("database!Y:Y",1),0))))</f>
        <v>#N/A</v>
      </c>
      <c r="AC278" s="120" t="e">
        <f>VLOOKUP(FollowUp!$Y278,database!$Y:$AL,database!AC$5,0)</f>
        <v>#N/A</v>
      </c>
      <c r="AD278" s="121" t="e">
        <f>VLOOKUP(FollowUp!$Y278,database!$Y:$AL,database!AD$5,0)</f>
        <v>#N/A</v>
      </c>
      <c r="AE278" s="120" t="e">
        <f>VLOOKUP(FollowUp!$Y278,database!$Y:$AL,database!AE$5,0)</f>
        <v>#N/A</v>
      </c>
      <c r="AF278" s="121" t="e">
        <f>VLOOKUP(FollowUp!$Y278,database!$Y:$AL,database!AF$5,0)</f>
        <v>#N/A</v>
      </c>
      <c r="AG278" s="136" t="e">
        <f>VLOOKUP(FollowUp!$Y278,database!$Y:$AL,database!AG$5,0)</f>
        <v>#N/A</v>
      </c>
      <c r="AH278" s="126" t="str">
        <f>IF(ISERROR(VLOOKUP(FollowUp!$Y278,database!$Y:$AL,database!AH$5,0)),"",VLOOKUP(FollowUp!$Y278,database!$Y:$AL,database!AH$5,0))</f>
        <v/>
      </c>
      <c r="AI278" s="64"/>
      <c r="AJ278" s="63"/>
      <c r="AK278" s="128"/>
      <c r="AL278" s="63"/>
      <c r="AM278" s="115" t="e">
        <f>VLOOKUP(FollowUp!$Y278,database!$Y:$AL,database!AL$5,0)</f>
        <v>#N/A</v>
      </c>
    </row>
    <row r="279" spans="1:39"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15">
        <v>272</v>
      </c>
      <c r="AA279" s="125" t="e">
        <f>VLOOKUP(FollowUp!$Y279,database!$Y:$AL,database!AA$5,0)</f>
        <v>#N/A</v>
      </c>
      <c r="AB279" s="119" t="e" cm="1">
        <f t="array" aca="1" ref="AB279" ca="1">HYPERLINK("#"&amp;CELL("address",INDEX(INDIRECT("database!Y:Y",1),MATCH(Y279,INDIRECT("database!Y:Y",1),0))))</f>
        <v>#N/A</v>
      </c>
      <c r="AC279" s="122" t="e">
        <f>VLOOKUP(FollowUp!$Y279,database!$Y:$AL,database!AC$5,0)</f>
        <v>#N/A</v>
      </c>
      <c r="AD279" s="123" t="e">
        <f>VLOOKUP(FollowUp!$Y279,database!$Y:$AL,database!AD$5,0)</f>
        <v>#N/A</v>
      </c>
      <c r="AE279" s="122" t="e">
        <f>VLOOKUP(FollowUp!$Y279,database!$Y:$AL,database!AE$5,0)</f>
        <v>#N/A</v>
      </c>
      <c r="AF279" s="123" t="e">
        <f>VLOOKUP(FollowUp!$Y279,database!$Y:$AL,database!AF$5,0)</f>
        <v>#N/A</v>
      </c>
      <c r="AG279" s="137" t="e">
        <f>VLOOKUP(FollowUp!$Y279,database!$Y:$AL,database!AG$5,0)</f>
        <v>#N/A</v>
      </c>
      <c r="AH279" s="127" t="str">
        <f>IF(ISERROR(VLOOKUP(FollowUp!$Y279,database!$Y:$AL,database!AH$5,0)),"",VLOOKUP(FollowUp!$Y279,database!$Y:$AL,database!AH$5,0))</f>
        <v/>
      </c>
      <c r="AI279" s="64"/>
      <c r="AJ279" s="63"/>
      <c r="AK279" s="128"/>
      <c r="AL279" s="63"/>
      <c r="AM279" s="116" t="e">
        <f>VLOOKUP(FollowUp!$Y279,database!$Y:$AL,database!AL$5,0)</f>
        <v>#N/A</v>
      </c>
    </row>
    <row r="280" spans="1:39"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15">
        <v>273</v>
      </c>
      <c r="AA280" s="124" t="e">
        <f>VLOOKUP(FollowUp!$Y280,database!$Y:$AL,database!AA$5,0)</f>
        <v>#N/A</v>
      </c>
      <c r="AB280" s="118" t="e" cm="1">
        <f t="array" aca="1" ref="AB280" ca="1">HYPERLINK("#"&amp;CELL("address",INDEX(INDIRECT("database!Y:Y",1),MATCH(Y280,INDIRECT("database!Y:Y",1),0))))</f>
        <v>#N/A</v>
      </c>
      <c r="AC280" s="120" t="e">
        <f>VLOOKUP(FollowUp!$Y280,database!$Y:$AL,database!AC$5,0)</f>
        <v>#N/A</v>
      </c>
      <c r="AD280" s="121" t="e">
        <f>VLOOKUP(FollowUp!$Y280,database!$Y:$AL,database!AD$5,0)</f>
        <v>#N/A</v>
      </c>
      <c r="AE280" s="120" t="e">
        <f>VLOOKUP(FollowUp!$Y280,database!$Y:$AL,database!AE$5,0)</f>
        <v>#N/A</v>
      </c>
      <c r="AF280" s="121" t="e">
        <f>VLOOKUP(FollowUp!$Y280,database!$Y:$AL,database!AF$5,0)</f>
        <v>#N/A</v>
      </c>
      <c r="AG280" s="136" t="e">
        <f>VLOOKUP(FollowUp!$Y280,database!$Y:$AL,database!AG$5,0)</f>
        <v>#N/A</v>
      </c>
      <c r="AH280" s="126" t="str">
        <f>IF(ISERROR(VLOOKUP(FollowUp!$Y280,database!$Y:$AL,database!AH$5,0)),"",VLOOKUP(FollowUp!$Y280,database!$Y:$AL,database!AH$5,0))</f>
        <v/>
      </c>
      <c r="AI280" s="64"/>
      <c r="AJ280" s="63"/>
      <c r="AK280" s="128"/>
      <c r="AL280" s="63"/>
      <c r="AM280" s="115" t="e">
        <f>VLOOKUP(FollowUp!$Y280,database!$Y:$AL,database!AL$5,0)</f>
        <v>#N/A</v>
      </c>
    </row>
    <row r="281" spans="1:39"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15">
        <v>274</v>
      </c>
      <c r="AA281" s="125" t="e">
        <f>VLOOKUP(FollowUp!$Y281,database!$Y:$AL,database!AA$5,0)</f>
        <v>#N/A</v>
      </c>
      <c r="AB281" s="119" t="e" cm="1">
        <f t="array" aca="1" ref="AB281" ca="1">HYPERLINK("#"&amp;CELL("address",INDEX(INDIRECT("database!Y:Y",1),MATCH(Y281,INDIRECT("database!Y:Y",1),0))))</f>
        <v>#N/A</v>
      </c>
      <c r="AC281" s="122" t="e">
        <f>VLOOKUP(FollowUp!$Y281,database!$Y:$AL,database!AC$5,0)</f>
        <v>#N/A</v>
      </c>
      <c r="AD281" s="123" t="e">
        <f>VLOOKUP(FollowUp!$Y281,database!$Y:$AL,database!AD$5,0)</f>
        <v>#N/A</v>
      </c>
      <c r="AE281" s="122" t="e">
        <f>VLOOKUP(FollowUp!$Y281,database!$Y:$AL,database!AE$5,0)</f>
        <v>#N/A</v>
      </c>
      <c r="AF281" s="123" t="e">
        <f>VLOOKUP(FollowUp!$Y281,database!$Y:$AL,database!AF$5,0)</f>
        <v>#N/A</v>
      </c>
      <c r="AG281" s="137" t="e">
        <f>VLOOKUP(FollowUp!$Y281,database!$Y:$AL,database!AG$5,0)</f>
        <v>#N/A</v>
      </c>
      <c r="AH281" s="127" t="str">
        <f>IF(ISERROR(VLOOKUP(FollowUp!$Y281,database!$Y:$AL,database!AH$5,0)),"",VLOOKUP(FollowUp!$Y281,database!$Y:$AL,database!AH$5,0))</f>
        <v/>
      </c>
      <c r="AI281" s="64"/>
      <c r="AJ281" s="63"/>
      <c r="AK281" s="128"/>
      <c r="AL281" s="63"/>
      <c r="AM281" s="116" t="e">
        <f>VLOOKUP(FollowUp!$Y281,database!$Y:$AL,database!AL$5,0)</f>
        <v>#N/A</v>
      </c>
    </row>
    <row r="282" spans="1:39"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15">
        <v>275</v>
      </c>
      <c r="AA282" s="124" t="e">
        <f>VLOOKUP(FollowUp!$Y282,database!$Y:$AL,database!AA$5,0)</f>
        <v>#N/A</v>
      </c>
      <c r="AB282" s="118" t="e" cm="1">
        <f t="array" aca="1" ref="AB282" ca="1">HYPERLINK("#"&amp;CELL("address",INDEX(INDIRECT("database!Y:Y",1),MATCH(Y282,INDIRECT("database!Y:Y",1),0))))</f>
        <v>#N/A</v>
      </c>
      <c r="AC282" s="120" t="e">
        <f>VLOOKUP(FollowUp!$Y282,database!$Y:$AL,database!AC$5,0)</f>
        <v>#N/A</v>
      </c>
      <c r="AD282" s="121" t="e">
        <f>VLOOKUP(FollowUp!$Y282,database!$Y:$AL,database!AD$5,0)</f>
        <v>#N/A</v>
      </c>
      <c r="AE282" s="120" t="e">
        <f>VLOOKUP(FollowUp!$Y282,database!$Y:$AL,database!AE$5,0)</f>
        <v>#N/A</v>
      </c>
      <c r="AF282" s="121" t="e">
        <f>VLOOKUP(FollowUp!$Y282,database!$Y:$AL,database!AF$5,0)</f>
        <v>#N/A</v>
      </c>
      <c r="AG282" s="136" t="e">
        <f>VLOOKUP(FollowUp!$Y282,database!$Y:$AL,database!AG$5,0)</f>
        <v>#N/A</v>
      </c>
      <c r="AH282" s="126" t="str">
        <f>IF(ISERROR(VLOOKUP(FollowUp!$Y282,database!$Y:$AL,database!AH$5,0)),"",VLOOKUP(FollowUp!$Y282,database!$Y:$AL,database!AH$5,0))</f>
        <v/>
      </c>
      <c r="AI282" s="64"/>
      <c r="AJ282" s="63"/>
      <c r="AK282" s="128"/>
      <c r="AL282" s="63"/>
      <c r="AM282" s="115" t="e">
        <f>VLOOKUP(FollowUp!$Y282,database!$Y:$AL,database!AL$5,0)</f>
        <v>#N/A</v>
      </c>
    </row>
    <row r="283" spans="1:39"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15">
        <v>276</v>
      </c>
      <c r="AA283" s="125" t="e">
        <f>VLOOKUP(FollowUp!$Y283,database!$Y:$AL,database!AA$5,0)</f>
        <v>#N/A</v>
      </c>
      <c r="AB283" s="119" t="e" cm="1">
        <f t="array" aca="1" ref="AB283" ca="1">HYPERLINK("#"&amp;CELL("address",INDEX(INDIRECT("database!Y:Y",1),MATCH(Y283,INDIRECT("database!Y:Y",1),0))))</f>
        <v>#N/A</v>
      </c>
      <c r="AC283" s="122" t="e">
        <f>VLOOKUP(FollowUp!$Y283,database!$Y:$AL,database!AC$5,0)</f>
        <v>#N/A</v>
      </c>
      <c r="AD283" s="123" t="e">
        <f>VLOOKUP(FollowUp!$Y283,database!$Y:$AL,database!AD$5,0)</f>
        <v>#N/A</v>
      </c>
      <c r="AE283" s="122" t="e">
        <f>VLOOKUP(FollowUp!$Y283,database!$Y:$AL,database!AE$5,0)</f>
        <v>#N/A</v>
      </c>
      <c r="AF283" s="123" t="e">
        <f>VLOOKUP(FollowUp!$Y283,database!$Y:$AL,database!AF$5,0)</f>
        <v>#N/A</v>
      </c>
      <c r="AG283" s="137" t="e">
        <f>VLOOKUP(FollowUp!$Y283,database!$Y:$AL,database!AG$5,0)</f>
        <v>#N/A</v>
      </c>
      <c r="AH283" s="127" t="str">
        <f>IF(ISERROR(VLOOKUP(FollowUp!$Y283,database!$Y:$AL,database!AH$5,0)),"",VLOOKUP(FollowUp!$Y283,database!$Y:$AL,database!AH$5,0))</f>
        <v/>
      </c>
      <c r="AI283" s="64"/>
      <c r="AJ283" s="63"/>
      <c r="AK283" s="128"/>
      <c r="AL283" s="63"/>
      <c r="AM283" s="116" t="e">
        <f>VLOOKUP(FollowUp!$Y283,database!$Y:$AL,database!AL$5,0)</f>
        <v>#N/A</v>
      </c>
    </row>
    <row r="284" spans="1:39"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15">
        <v>277</v>
      </c>
      <c r="AA284" s="124" t="e">
        <f>VLOOKUP(FollowUp!$Y284,database!$Y:$AL,database!AA$5,0)</f>
        <v>#N/A</v>
      </c>
      <c r="AB284" s="118" t="e" cm="1">
        <f t="array" aca="1" ref="AB284" ca="1">HYPERLINK("#"&amp;CELL("address",INDEX(INDIRECT("database!Y:Y",1),MATCH(Y284,INDIRECT("database!Y:Y",1),0))))</f>
        <v>#N/A</v>
      </c>
      <c r="AC284" s="120" t="e">
        <f>VLOOKUP(FollowUp!$Y284,database!$Y:$AL,database!AC$5,0)</f>
        <v>#N/A</v>
      </c>
      <c r="AD284" s="121" t="e">
        <f>VLOOKUP(FollowUp!$Y284,database!$Y:$AL,database!AD$5,0)</f>
        <v>#N/A</v>
      </c>
      <c r="AE284" s="120" t="e">
        <f>VLOOKUP(FollowUp!$Y284,database!$Y:$AL,database!AE$5,0)</f>
        <v>#N/A</v>
      </c>
      <c r="AF284" s="121" t="e">
        <f>VLOOKUP(FollowUp!$Y284,database!$Y:$AL,database!AF$5,0)</f>
        <v>#N/A</v>
      </c>
      <c r="AG284" s="136" t="e">
        <f>VLOOKUP(FollowUp!$Y284,database!$Y:$AL,database!AG$5,0)</f>
        <v>#N/A</v>
      </c>
      <c r="AH284" s="126" t="str">
        <f>IF(ISERROR(VLOOKUP(FollowUp!$Y284,database!$Y:$AL,database!AH$5,0)),"",VLOOKUP(FollowUp!$Y284,database!$Y:$AL,database!AH$5,0))</f>
        <v/>
      </c>
      <c r="AI284" s="64"/>
      <c r="AJ284" s="63"/>
      <c r="AK284" s="128"/>
      <c r="AL284" s="63"/>
      <c r="AM284" s="115" t="e">
        <f>VLOOKUP(FollowUp!$Y284,database!$Y:$AL,database!AL$5,0)</f>
        <v>#N/A</v>
      </c>
    </row>
    <row r="285" spans="1:39"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15">
        <v>278</v>
      </c>
      <c r="AA285" s="125" t="e">
        <f>VLOOKUP(FollowUp!$Y285,database!$Y:$AL,database!AA$5,0)</f>
        <v>#N/A</v>
      </c>
      <c r="AB285" s="119" t="e" cm="1">
        <f t="array" aca="1" ref="AB285" ca="1">HYPERLINK("#"&amp;CELL("address",INDEX(INDIRECT("database!Y:Y",1),MATCH(Y285,INDIRECT("database!Y:Y",1),0))))</f>
        <v>#N/A</v>
      </c>
      <c r="AC285" s="122" t="e">
        <f>VLOOKUP(FollowUp!$Y285,database!$Y:$AL,database!AC$5,0)</f>
        <v>#N/A</v>
      </c>
      <c r="AD285" s="123" t="e">
        <f>VLOOKUP(FollowUp!$Y285,database!$Y:$AL,database!AD$5,0)</f>
        <v>#N/A</v>
      </c>
      <c r="AE285" s="122" t="e">
        <f>VLOOKUP(FollowUp!$Y285,database!$Y:$AL,database!AE$5,0)</f>
        <v>#N/A</v>
      </c>
      <c r="AF285" s="123" t="e">
        <f>VLOOKUP(FollowUp!$Y285,database!$Y:$AL,database!AF$5,0)</f>
        <v>#N/A</v>
      </c>
      <c r="AG285" s="137" t="e">
        <f>VLOOKUP(FollowUp!$Y285,database!$Y:$AL,database!AG$5,0)</f>
        <v>#N/A</v>
      </c>
      <c r="AH285" s="127" t="str">
        <f>IF(ISERROR(VLOOKUP(FollowUp!$Y285,database!$Y:$AL,database!AH$5,0)),"",VLOOKUP(FollowUp!$Y285,database!$Y:$AL,database!AH$5,0))</f>
        <v/>
      </c>
      <c r="AI285" s="64"/>
      <c r="AJ285" s="63"/>
      <c r="AK285" s="128"/>
      <c r="AL285" s="63"/>
      <c r="AM285" s="116" t="e">
        <f>VLOOKUP(FollowUp!$Y285,database!$Y:$AL,database!AL$5,0)</f>
        <v>#N/A</v>
      </c>
    </row>
    <row r="286" spans="1:39"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15">
        <v>279</v>
      </c>
      <c r="AA286" s="124" t="e">
        <f>VLOOKUP(FollowUp!$Y286,database!$Y:$AL,database!AA$5,0)</f>
        <v>#N/A</v>
      </c>
      <c r="AB286" s="118" t="e" cm="1">
        <f t="array" aca="1" ref="AB286" ca="1">HYPERLINK("#"&amp;CELL("address",INDEX(INDIRECT("database!Y:Y",1),MATCH(Y286,INDIRECT("database!Y:Y",1),0))))</f>
        <v>#N/A</v>
      </c>
      <c r="AC286" s="120" t="e">
        <f>VLOOKUP(FollowUp!$Y286,database!$Y:$AL,database!AC$5,0)</f>
        <v>#N/A</v>
      </c>
      <c r="AD286" s="121" t="e">
        <f>VLOOKUP(FollowUp!$Y286,database!$Y:$AL,database!AD$5,0)</f>
        <v>#N/A</v>
      </c>
      <c r="AE286" s="120" t="e">
        <f>VLOOKUP(FollowUp!$Y286,database!$Y:$AL,database!AE$5,0)</f>
        <v>#N/A</v>
      </c>
      <c r="AF286" s="121" t="e">
        <f>VLOOKUP(FollowUp!$Y286,database!$Y:$AL,database!AF$5,0)</f>
        <v>#N/A</v>
      </c>
      <c r="AG286" s="136" t="e">
        <f>VLOOKUP(FollowUp!$Y286,database!$Y:$AL,database!AG$5,0)</f>
        <v>#N/A</v>
      </c>
      <c r="AH286" s="126" t="str">
        <f>IF(ISERROR(VLOOKUP(FollowUp!$Y286,database!$Y:$AL,database!AH$5,0)),"",VLOOKUP(FollowUp!$Y286,database!$Y:$AL,database!AH$5,0))</f>
        <v/>
      </c>
      <c r="AI286" s="64"/>
      <c r="AJ286" s="63"/>
      <c r="AK286" s="128"/>
      <c r="AL286" s="63"/>
      <c r="AM286" s="115" t="e">
        <f>VLOOKUP(FollowUp!$Y286,database!$Y:$AL,database!AL$5,0)</f>
        <v>#N/A</v>
      </c>
    </row>
    <row r="287" spans="1:39"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15">
        <v>280</v>
      </c>
      <c r="AA287" s="125" t="e">
        <f>VLOOKUP(FollowUp!$Y287,database!$Y:$AL,database!AA$5,0)</f>
        <v>#N/A</v>
      </c>
      <c r="AB287" s="119" t="e" cm="1">
        <f t="array" aca="1" ref="AB287" ca="1">HYPERLINK("#"&amp;CELL("address",INDEX(INDIRECT("database!Y:Y",1),MATCH(Y287,INDIRECT("database!Y:Y",1),0))))</f>
        <v>#N/A</v>
      </c>
      <c r="AC287" s="122" t="e">
        <f>VLOOKUP(FollowUp!$Y287,database!$Y:$AL,database!AC$5,0)</f>
        <v>#N/A</v>
      </c>
      <c r="AD287" s="123" t="e">
        <f>VLOOKUP(FollowUp!$Y287,database!$Y:$AL,database!AD$5,0)</f>
        <v>#N/A</v>
      </c>
      <c r="AE287" s="122" t="e">
        <f>VLOOKUP(FollowUp!$Y287,database!$Y:$AL,database!AE$5,0)</f>
        <v>#N/A</v>
      </c>
      <c r="AF287" s="123" t="e">
        <f>VLOOKUP(FollowUp!$Y287,database!$Y:$AL,database!AF$5,0)</f>
        <v>#N/A</v>
      </c>
      <c r="AG287" s="137" t="e">
        <f>VLOOKUP(FollowUp!$Y287,database!$Y:$AL,database!AG$5,0)</f>
        <v>#N/A</v>
      </c>
      <c r="AH287" s="127" t="str">
        <f>IF(ISERROR(VLOOKUP(FollowUp!$Y287,database!$Y:$AL,database!AH$5,0)),"",VLOOKUP(FollowUp!$Y287,database!$Y:$AL,database!AH$5,0))</f>
        <v/>
      </c>
      <c r="AI287" s="64"/>
      <c r="AJ287" s="63"/>
      <c r="AK287" s="128"/>
      <c r="AL287" s="63"/>
      <c r="AM287" s="116" t="e">
        <f>VLOOKUP(FollowUp!$Y287,database!$Y:$AL,database!AL$5,0)</f>
        <v>#N/A</v>
      </c>
    </row>
    <row r="288" spans="1:39"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15">
        <v>281</v>
      </c>
      <c r="AA288" s="124" t="e">
        <f>VLOOKUP(FollowUp!$Y288,database!$Y:$AL,database!AA$5,0)</f>
        <v>#N/A</v>
      </c>
      <c r="AB288" s="118" t="e" cm="1">
        <f t="array" aca="1" ref="AB288" ca="1">HYPERLINK("#"&amp;CELL("address",INDEX(INDIRECT("database!Y:Y",1),MATCH(Y288,INDIRECT("database!Y:Y",1),0))))</f>
        <v>#N/A</v>
      </c>
      <c r="AC288" s="120" t="e">
        <f>VLOOKUP(FollowUp!$Y288,database!$Y:$AL,database!AC$5,0)</f>
        <v>#N/A</v>
      </c>
      <c r="AD288" s="121" t="e">
        <f>VLOOKUP(FollowUp!$Y288,database!$Y:$AL,database!AD$5,0)</f>
        <v>#N/A</v>
      </c>
      <c r="AE288" s="120" t="e">
        <f>VLOOKUP(FollowUp!$Y288,database!$Y:$AL,database!AE$5,0)</f>
        <v>#N/A</v>
      </c>
      <c r="AF288" s="121" t="e">
        <f>VLOOKUP(FollowUp!$Y288,database!$Y:$AL,database!AF$5,0)</f>
        <v>#N/A</v>
      </c>
      <c r="AG288" s="136" t="e">
        <f>VLOOKUP(FollowUp!$Y288,database!$Y:$AL,database!AG$5,0)</f>
        <v>#N/A</v>
      </c>
      <c r="AH288" s="126" t="str">
        <f>IF(ISERROR(VLOOKUP(FollowUp!$Y288,database!$Y:$AL,database!AH$5,0)),"",VLOOKUP(FollowUp!$Y288,database!$Y:$AL,database!AH$5,0))</f>
        <v/>
      </c>
      <c r="AI288" s="64"/>
      <c r="AJ288" s="63"/>
      <c r="AK288" s="128"/>
      <c r="AL288" s="63"/>
      <c r="AM288" s="115" t="e">
        <f>VLOOKUP(FollowUp!$Y288,database!$Y:$AL,database!AL$5,0)</f>
        <v>#N/A</v>
      </c>
    </row>
    <row r="289" spans="1:39"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15">
        <v>282</v>
      </c>
      <c r="AA289" s="125" t="e">
        <f>VLOOKUP(FollowUp!$Y289,database!$Y:$AL,database!AA$5,0)</f>
        <v>#N/A</v>
      </c>
      <c r="AB289" s="119" t="e" cm="1">
        <f t="array" aca="1" ref="AB289" ca="1">HYPERLINK("#"&amp;CELL("address",INDEX(INDIRECT("database!Y:Y",1),MATCH(Y289,INDIRECT("database!Y:Y",1),0))))</f>
        <v>#N/A</v>
      </c>
      <c r="AC289" s="122" t="e">
        <f>VLOOKUP(FollowUp!$Y289,database!$Y:$AL,database!AC$5,0)</f>
        <v>#N/A</v>
      </c>
      <c r="AD289" s="123" t="e">
        <f>VLOOKUP(FollowUp!$Y289,database!$Y:$AL,database!AD$5,0)</f>
        <v>#N/A</v>
      </c>
      <c r="AE289" s="122" t="e">
        <f>VLOOKUP(FollowUp!$Y289,database!$Y:$AL,database!AE$5,0)</f>
        <v>#N/A</v>
      </c>
      <c r="AF289" s="123" t="e">
        <f>VLOOKUP(FollowUp!$Y289,database!$Y:$AL,database!AF$5,0)</f>
        <v>#N/A</v>
      </c>
      <c r="AG289" s="137" t="e">
        <f>VLOOKUP(FollowUp!$Y289,database!$Y:$AL,database!AG$5,0)</f>
        <v>#N/A</v>
      </c>
      <c r="AH289" s="127" t="str">
        <f>IF(ISERROR(VLOOKUP(FollowUp!$Y289,database!$Y:$AL,database!AH$5,0)),"",VLOOKUP(FollowUp!$Y289,database!$Y:$AL,database!AH$5,0))</f>
        <v/>
      </c>
      <c r="AI289" s="64"/>
      <c r="AJ289" s="63"/>
      <c r="AK289" s="128"/>
      <c r="AL289" s="63"/>
      <c r="AM289" s="116" t="e">
        <f>VLOOKUP(FollowUp!$Y289,database!$Y:$AL,database!AL$5,0)</f>
        <v>#N/A</v>
      </c>
    </row>
    <row r="290" spans="1:39"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15">
        <v>283</v>
      </c>
      <c r="AA290" s="124" t="e">
        <f>VLOOKUP(FollowUp!$Y290,database!$Y:$AL,database!AA$5,0)</f>
        <v>#N/A</v>
      </c>
      <c r="AB290" s="118" t="e" cm="1">
        <f t="array" aca="1" ref="AB290" ca="1">HYPERLINK("#"&amp;CELL("address",INDEX(INDIRECT("database!Y:Y",1),MATCH(Y290,INDIRECT("database!Y:Y",1),0))))</f>
        <v>#N/A</v>
      </c>
      <c r="AC290" s="120" t="e">
        <f>VLOOKUP(FollowUp!$Y290,database!$Y:$AL,database!AC$5,0)</f>
        <v>#N/A</v>
      </c>
      <c r="AD290" s="121" t="e">
        <f>VLOOKUP(FollowUp!$Y290,database!$Y:$AL,database!AD$5,0)</f>
        <v>#N/A</v>
      </c>
      <c r="AE290" s="120" t="e">
        <f>VLOOKUP(FollowUp!$Y290,database!$Y:$AL,database!AE$5,0)</f>
        <v>#N/A</v>
      </c>
      <c r="AF290" s="121" t="e">
        <f>VLOOKUP(FollowUp!$Y290,database!$Y:$AL,database!AF$5,0)</f>
        <v>#N/A</v>
      </c>
      <c r="AG290" s="136" t="e">
        <f>VLOOKUP(FollowUp!$Y290,database!$Y:$AL,database!AG$5,0)</f>
        <v>#N/A</v>
      </c>
      <c r="AH290" s="126" t="str">
        <f>IF(ISERROR(VLOOKUP(FollowUp!$Y290,database!$Y:$AL,database!AH$5,0)),"",VLOOKUP(FollowUp!$Y290,database!$Y:$AL,database!AH$5,0))</f>
        <v/>
      </c>
      <c r="AI290" s="64"/>
      <c r="AJ290" s="63"/>
      <c r="AK290" s="128"/>
      <c r="AL290" s="63"/>
      <c r="AM290" s="115" t="e">
        <f>VLOOKUP(FollowUp!$Y290,database!$Y:$AL,database!AL$5,0)</f>
        <v>#N/A</v>
      </c>
    </row>
    <row r="291" spans="1:39"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15">
        <v>284</v>
      </c>
      <c r="AA291" s="125" t="e">
        <f>VLOOKUP(FollowUp!$Y291,database!$Y:$AL,database!AA$5,0)</f>
        <v>#N/A</v>
      </c>
      <c r="AB291" s="119" t="e" cm="1">
        <f t="array" aca="1" ref="AB291" ca="1">HYPERLINK("#"&amp;CELL("address",INDEX(INDIRECT("database!Y:Y",1),MATCH(Y291,INDIRECT("database!Y:Y",1),0))))</f>
        <v>#N/A</v>
      </c>
      <c r="AC291" s="122" t="e">
        <f>VLOOKUP(FollowUp!$Y291,database!$Y:$AL,database!AC$5,0)</f>
        <v>#N/A</v>
      </c>
      <c r="AD291" s="123" t="e">
        <f>VLOOKUP(FollowUp!$Y291,database!$Y:$AL,database!AD$5,0)</f>
        <v>#N/A</v>
      </c>
      <c r="AE291" s="122" t="e">
        <f>VLOOKUP(FollowUp!$Y291,database!$Y:$AL,database!AE$5,0)</f>
        <v>#N/A</v>
      </c>
      <c r="AF291" s="123" t="e">
        <f>VLOOKUP(FollowUp!$Y291,database!$Y:$AL,database!AF$5,0)</f>
        <v>#N/A</v>
      </c>
      <c r="AG291" s="137" t="e">
        <f>VLOOKUP(FollowUp!$Y291,database!$Y:$AL,database!AG$5,0)</f>
        <v>#N/A</v>
      </c>
      <c r="AH291" s="127" t="str">
        <f>IF(ISERROR(VLOOKUP(FollowUp!$Y291,database!$Y:$AL,database!AH$5,0)),"",VLOOKUP(FollowUp!$Y291,database!$Y:$AL,database!AH$5,0))</f>
        <v/>
      </c>
      <c r="AI291" s="64"/>
      <c r="AJ291" s="63"/>
      <c r="AK291" s="128"/>
      <c r="AL291" s="63"/>
      <c r="AM291" s="116" t="e">
        <f>VLOOKUP(FollowUp!$Y291,database!$Y:$AL,database!AL$5,0)</f>
        <v>#N/A</v>
      </c>
    </row>
    <row r="292" spans="1:39"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15">
        <v>285</v>
      </c>
      <c r="AA292" s="124" t="e">
        <f>VLOOKUP(FollowUp!$Y292,database!$Y:$AL,database!AA$5,0)</f>
        <v>#N/A</v>
      </c>
      <c r="AB292" s="118" t="e" cm="1">
        <f t="array" aca="1" ref="AB292" ca="1">HYPERLINK("#"&amp;CELL("address",INDEX(INDIRECT("database!Y:Y",1),MATCH(Y292,INDIRECT("database!Y:Y",1),0))))</f>
        <v>#N/A</v>
      </c>
      <c r="AC292" s="120" t="e">
        <f>VLOOKUP(FollowUp!$Y292,database!$Y:$AL,database!AC$5,0)</f>
        <v>#N/A</v>
      </c>
      <c r="AD292" s="121" t="e">
        <f>VLOOKUP(FollowUp!$Y292,database!$Y:$AL,database!AD$5,0)</f>
        <v>#N/A</v>
      </c>
      <c r="AE292" s="120" t="e">
        <f>VLOOKUP(FollowUp!$Y292,database!$Y:$AL,database!AE$5,0)</f>
        <v>#N/A</v>
      </c>
      <c r="AF292" s="121" t="e">
        <f>VLOOKUP(FollowUp!$Y292,database!$Y:$AL,database!AF$5,0)</f>
        <v>#N/A</v>
      </c>
      <c r="AG292" s="136" t="e">
        <f>VLOOKUP(FollowUp!$Y292,database!$Y:$AL,database!AG$5,0)</f>
        <v>#N/A</v>
      </c>
      <c r="AH292" s="126" t="str">
        <f>IF(ISERROR(VLOOKUP(FollowUp!$Y292,database!$Y:$AL,database!AH$5,0)),"",VLOOKUP(FollowUp!$Y292,database!$Y:$AL,database!AH$5,0))</f>
        <v/>
      </c>
      <c r="AI292" s="64"/>
      <c r="AJ292" s="63"/>
      <c r="AK292" s="128"/>
      <c r="AL292" s="63"/>
      <c r="AM292" s="115" t="e">
        <f>VLOOKUP(FollowUp!$Y292,database!$Y:$AL,database!AL$5,0)</f>
        <v>#N/A</v>
      </c>
    </row>
    <row r="293" spans="1:39"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15">
        <v>286</v>
      </c>
      <c r="AA293" s="125" t="e">
        <f>VLOOKUP(FollowUp!$Y293,database!$Y:$AL,database!AA$5,0)</f>
        <v>#N/A</v>
      </c>
      <c r="AB293" s="119" t="e" cm="1">
        <f t="array" aca="1" ref="AB293" ca="1">HYPERLINK("#"&amp;CELL("address",INDEX(INDIRECT("database!Y:Y",1),MATCH(Y293,INDIRECT("database!Y:Y",1),0))))</f>
        <v>#N/A</v>
      </c>
      <c r="AC293" s="122" t="e">
        <f>VLOOKUP(FollowUp!$Y293,database!$Y:$AL,database!AC$5,0)</f>
        <v>#N/A</v>
      </c>
      <c r="AD293" s="123" t="e">
        <f>VLOOKUP(FollowUp!$Y293,database!$Y:$AL,database!AD$5,0)</f>
        <v>#N/A</v>
      </c>
      <c r="AE293" s="122" t="e">
        <f>VLOOKUP(FollowUp!$Y293,database!$Y:$AL,database!AE$5,0)</f>
        <v>#N/A</v>
      </c>
      <c r="AF293" s="123" t="e">
        <f>VLOOKUP(FollowUp!$Y293,database!$Y:$AL,database!AF$5,0)</f>
        <v>#N/A</v>
      </c>
      <c r="AG293" s="137" t="e">
        <f>VLOOKUP(FollowUp!$Y293,database!$Y:$AL,database!AG$5,0)</f>
        <v>#N/A</v>
      </c>
      <c r="AH293" s="127" t="str">
        <f>IF(ISERROR(VLOOKUP(FollowUp!$Y293,database!$Y:$AL,database!AH$5,0)),"",VLOOKUP(FollowUp!$Y293,database!$Y:$AL,database!AH$5,0))</f>
        <v/>
      </c>
      <c r="AI293" s="64"/>
      <c r="AJ293" s="63"/>
      <c r="AK293" s="128"/>
      <c r="AL293" s="63"/>
      <c r="AM293" s="116" t="e">
        <f>VLOOKUP(FollowUp!$Y293,database!$Y:$AL,database!AL$5,0)</f>
        <v>#N/A</v>
      </c>
    </row>
    <row r="294" spans="1:39"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15">
        <v>287</v>
      </c>
      <c r="AA294" s="124" t="e">
        <f>VLOOKUP(FollowUp!$Y294,database!$Y:$AL,database!AA$5,0)</f>
        <v>#N/A</v>
      </c>
      <c r="AB294" s="118" t="e" cm="1">
        <f t="array" aca="1" ref="AB294" ca="1">HYPERLINK("#"&amp;CELL("address",INDEX(INDIRECT("database!Y:Y",1),MATCH(Y294,INDIRECT("database!Y:Y",1),0))))</f>
        <v>#N/A</v>
      </c>
      <c r="AC294" s="120" t="e">
        <f>VLOOKUP(FollowUp!$Y294,database!$Y:$AL,database!AC$5,0)</f>
        <v>#N/A</v>
      </c>
      <c r="AD294" s="121" t="e">
        <f>VLOOKUP(FollowUp!$Y294,database!$Y:$AL,database!AD$5,0)</f>
        <v>#N/A</v>
      </c>
      <c r="AE294" s="120" t="e">
        <f>VLOOKUP(FollowUp!$Y294,database!$Y:$AL,database!AE$5,0)</f>
        <v>#N/A</v>
      </c>
      <c r="AF294" s="121" t="e">
        <f>VLOOKUP(FollowUp!$Y294,database!$Y:$AL,database!AF$5,0)</f>
        <v>#N/A</v>
      </c>
      <c r="AG294" s="136" t="e">
        <f>VLOOKUP(FollowUp!$Y294,database!$Y:$AL,database!AG$5,0)</f>
        <v>#N/A</v>
      </c>
      <c r="AH294" s="126" t="str">
        <f>IF(ISERROR(VLOOKUP(FollowUp!$Y294,database!$Y:$AL,database!AH$5,0)),"",VLOOKUP(FollowUp!$Y294,database!$Y:$AL,database!AH$5,0))</f>
        <v/>
      </c>
      <c r="AI294" s="64"/>
      <c r="AJ294" s="63"/>
      <c r="AK294" s="128"/>
      <c r="AL294" s="63"/>
      <c r="AM294" s="115" t="e">
        <f>VLOOKUP(FollowUp!$Y294,database!$Y:$AL,database!AL$5,0)</f>
        <v>#N/A</v>
      </c>
    </row>
    <row r="295" spans="1:39"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15">
        <v>288</v>
      </c>
      <c r="AA295" s="125" t="e">
        <f>VLOOKUP(FollowUp!$Y295,database!$Y:$AL,database!AA$5,0)</f>
        <v>#N/A</v>
      </c>
      <c r="AB295" s="119" t="e" cm="1">
        <f t="array" aca="1" ref="AB295" ca="1">HYPERLINK("#"&amp;CELL("address",INDEX(INDIRECT("database!Y:Y",1),MATCH(Y295,INDIRECT("database!Y:Y",1),0))))</f>
        <v>#N/A</v>
      </c>
      <c r="AC295" s="122" t="e">
        <f>VLOOKUP(FollowUp!$Y295,database!$Y:$AL,database!AC$5,0)</f>
        <v>#N/A</v>
      </c>
      <c r="AD295" s="123" t="e">
        <f>VLOOKUP(FollowUp!$Y295,database!$Y:$AL,database!AD$5,0)</f>
        <v>#N/A</v>
      </c>
      <c r="AE295" s="122" t="e">
        <f>VLOOKUP(FollowUp!$Y295,database!$Y:$AL,database!AE$5,0)</f>
        <v>#N/A</v>
      </c>
      <c r="AF295" s="123" t="e">
        <f>VLOOKUP(FollowUp!$Y295,database!$Y:$AL,database!AF$5,0)</f>
        <v>#N/A</v>
      </c>
      <c r="AG295" s="137" t="e">
        <f>VLOOKUP(FollowUp!$Y295,database!$Y:$AL,database!AG$5,0)</f>
        <v>#N/A</v>
      </c>
      <c r="AH295" s="127" t="str">
        <f>IF(ISERROR(VLOOKUP(FollowUp!$Y295,database!$Y:$AL,database!AH$5,0)),"",VLOOKUP(FollowUp!$Y295,database!$Y:$AL,database!AH$5,0))</f>
        <v/>
      </c>
      <c r="AI295" s="64"/>
      <c r="AJ295" s="63"/>
      <c r="AK295" s="128"/>
      <c r="AL295" s="63"/>
      <c r="AM295" s="116" t="e">
        <f>VLOOKUP(FollowUp!$Y295,database!$Y:$AL,database!AL$5,0)</f>
        <v>#N/A</v>
      </c>
    </row>
    <row r="296" spans="1:39"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15">
        <v>289</v>
      </c>
      <c r="AA296" s="124" t="e">
        <f>VLOOKUP(FollowUp!$Y296,database!$Y:$AL,database!AA$5,0)</f>
        <v>#N/A</v>
      </c>
      <c r="AB296" s="118" t="e" cm="1">
        <f t="array" aca="1" ref="AB296" ca="1">HYPERLINK("#"&amp;CELL("address",INDEX(INDIRECT("database!Y:Y",1),MATCH(Y296,INDIRECT("database!Y:Y",1),0))))</f>
        <v>#N/A</v>
      </c>
      <c r="AC296" s="120" t="e">
        <f>VLOOKUP(FollowUp!$Y296,database!$Y:$AL,database!AC$5,0)</f>
        <v>#N/A</v>
      </c>
      <c r="AD296" s="121" t="e">
        <f>VLOOKUP(FollowUp!$Y296,database!$Y:$AL,database!AD$5,0)</f>
        <v>#N/A</v>
      </c>
      <c r="AE296" s="120" t="e">
        <f>VLOOKUP(FollowUp!$Y296,database!$Y:$AL,database!AE$5,0)</f>
        <v>#N/A</v>
      </c>
      <c r="AF296" s="121" t="e">
        <f>VLOOKUP(FollowUp!$Y296,database!$Y:$AL,database!AF$5,0)</f>
        <v>#N/A</v>
      </c>
      <c r="AG296" s="136" t="e">
        <f>VLOOKUP(FollowUp!$Y296,database!$Y:$AL,database!AG$5,0)</f>
        <v>#N/A</v>
      </c>
      <c r="AH296" s="126" t="str">
        <f>IF(ISERROR(VLOOKUP(FollowUp!$Y296,database!$Y:$AL,database!AH$5,0)),"",VLOOKUP(FollowUp!$Y296,database!$Y:$AL,database!AH$5,0))</f>
        <v/>
      </c>
      <c r="AI296" s="64"/>
      <c r="AJ296" s="63"/>
      <c r="AK296" s="128"/>
      <c r="AL296" s="63"/>
      <c r="AM296" s="115" t="e">
        <f>VLOOKUP(FollowUp!$Y296,database!$Y:$AL,database!AL$5,0)</f>
        <v>#N/A</v>
      </c>
    </row>
    <row r="297" spans="1:39"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15">
        <v>290</v>
      </c>
      <c r="AA297" s="125" t="e">
        <f>VLOOKUP(FollowUp!$Y297,database!$Y:$AL,database!AA$5,0)</f>
        <v>#N/A</v>
      </c>
      <c r="AB297" s="119" t="e" cm="1">
        <f t="array" aca="1" ref="AB297" ca="1">HYPERLINK("#"&amp;CELL("address",INDEX(INDIRECT("database!Y:Y",1),MATCH(Y297,INDIRECT("database!Y:Y",1),0))))</f>
        <v>#N/A</v>
      </c>
      <c r="AC297" s="122" t="e">
        <f>VLOOKUP(FollowUp!$Y297,database!$Y:$AL,database!AC$5,0)</f>
        <v>#N/A</v>
      </c>
      <c r="AD297" s="123" t="e">
        <f>VLOOKUP(FollowUp!$Y297,database!$Y:$AL,database!AD$5,0)</f>
        <v>#N/A</v>
      </c>
      <c r="AE297" s="122" t="e">
        <f>VLOOKUP(FollowUp!$Y297,database!$Y:$AL,database!AE$5,0)</f>
        <v>#N/A</v>
      </c>
      <c r="AF297" s="123" t="e">
        <f>VLOOKUP(FollowUp!$Y297,database!$Y:$AL,database!AF$5,0)</f>
        <v>#N/A</v>
      </c>
      <c r="AG297" s="137" t="e">
        <f>VLOOKUP(FollowUp!$Y297,database!$Y:$AL,database!AG$5,0)</f>
        <v>#N/A</v>
      </c>
      <c r="AH297" s="127" t="str">
        <f>IF(ISERROR(VLOOKUP(FollowUp!$Y297,database!$Y:$AL,database!AH$5,0)),"",VLOOKUP(FollowUp!$Y297,database!$Y:$AL,database!AH$5,0))</f>
        <v/>
      </c>
      <c r="AI297" s="64"/>
      <c r="AJ297" s="63"/>
      <c r="AK297" s="128"/>
      <c r="AL297" s="63"/>
      <c r="AM297" s="116" t="e">
        <f>VLOOKUP(FollowUp!$Y297,database!$Y:$AL,database!AL$5,0)</f>
        <v>#N/A</v>
      </c>
    </row>
    <row r="298" spans="1:39"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15">
        <v>291</v>
      </c>
      <c r="AA298" s="124" t="e">
        <f>VLOOKUP(FollowUp!$Y298,database!$Y:$AL,database!AA$5,0)</f>
        <v>#N/A</v>
      </c>
      <c r="AB298" s="118" t="e" cm="1">
        <f t="array" aca="1" ref="AB298" ca="1">HYPERLINK("#"&amp;CELL("address",INDEX(INDIRECT("database!Y:Y",1),MATCH(Y298,INDIRECT("database!Y:Y",1),0))))</f>
        <v>#N/A</v>
      </c>
      <c r="AC298" s="120" t="e">
        <f>VLOOKUP(FollowUp!$Y298,database!$Y:$AL,database!AC$5,0)</f>
        <v>#N/A</v>
      </c>
      <c r="AD298" s="121" t="e">
        <f>VLOOKUP(FollowUp!$Y298,database!$Y:$AL,database!AD$5,0)</f>
        <v>#N/A</v>
      </c>
      <c r="AE298" s="120" t="e">
        <f>VLOOKUP(FollowUp!$Y298,database!$Y:$AL,database!AE$5,0)</f>
        <v>#N/A</v>
      </c>
      <c r="AF298" s="121" t="e">
        <f>VLOOKUP(FollowUp!$Y298,database!$Y:$AL,database!AF$5,0)</f>
        <v>#N/A</v>
      </c>
      <c r="AG298" s="136" t="e">
        <f>VLOOKUP(FollowUp!$Y298,database!$Y:$AL,database!AG$5,0)</f>
        <v>#N/A</v>
      </c>
      <c r="AH298" s="126" t="str">
        <f>IF(ISERROR(VLOOKUP(FollowUp!$Y298,database!$Y:$AL,database!AH$5,0)),"",VLOOKUP(FollowUp!$Y298,database!$Y:$AL,database!AH$5,0))</f>
        <v/>
      </c>
      <c r="AI298" s="64"/>
      <c r="AJ298" s="63"/>
      <c r="AK298" s="128"/>
      <c r="AL298" s="63"/>
      <c r="AM298" s="115" t="e">
        <f>VLOOKUP(FollowUp!$Y298,database!$Y:$AL,database!AL$5,0)</f>
        <v>#N/A</v>
      </c>
    </row>
    <row r="299" spans="1:39"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15">
        <v>292</v>
      </c>
      <c r="AA299" s="125" t="e">
        <f>VLOOKUP(FollowUp!$Y299,database!$Y:$AL,database!AA$5,0)</f>
        <v>#N/A</v>
      </c>
      <c r="AB299" s="119" t="e" cm="1">
        <f t="array" aca="1" ref="AB299" ca="1">HYPERLINK("#"&amp;CELL("address",INDEX(INDIRECT("database!Y:Y",1),MATCH(Y299,INDIRECT("database!Y:Y",1),0))))</f>
        <v>#N/A</v>
      </c>
      <c r="AC299" s="122" t="e">
        <f>VLOOKUP(FollowUp!$Y299,database!$Y:$AL,database!AC$5,0)</f>
        <v>#N/A</v>
      </c>
      <c r="AD299" s="123" t="e">
        <f>VLOOKUP(FollowUp!$Y299,database!$Y:$AL,database!AD$5,0)</f>
        <v>#N/A</v>
      </c>
      <c r="AE299" s="122" t="e">
        <f>VLOOKUP(FollowUp!$Y299,database!$Y:$AL,database!AE$5,0)</f>
        <v>#N/A</v>
      </c>
      <c r="AF299" s="123" t="e">
        <f>VLOOKUP(FollowUp!$Y299,database!$Y:$AL,database!AF$5,0)</f>
        <v>#N/A</v>
      </c>
      <c r="AG299" s="137" t="e">
        <f>VLOOKUP(FollowUp!$Y299,database!$Y:$AL,database!AG$5,0)</f>
        <v>#N/A</v>
      </c>
      <c r="AH299" s="127" t="str">
        <f>IF(ISERROR(VLOOKUP(FollowUp!$Y299,database!$Y:$AL,database!AH$5,0)),"",VLOOKUP(FollowUp!$Y299,database!$Y:$AL,database!AH$5,0))</f>
        <v/>
      </c>
      <c r="AI299" s="64"/>
      <c r="AJ299" s="63"/>
      <c r="AK299" s="128"/>
      <c r="AL299" s="63"/>
      <c r="AM299" s="116" t="e">
        <f>VLOOKUP(FollowUp!$Y299,database!$Y:$AL,database!AL$5,0)</f>
        <v>#N/A</v>
      </c>
    </row>
    <row r="300" spans="1:39"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15">
        <v>293</v>
      </c>
      <c r="AA300" s="124" t="e">
        <f>VLOOKUP(FollowUp!$Y300,database!$Y:$AL,database!AA$5,0)</f>
        <v>#N/A</v>
      </c>
      <c r="AB300" s="118" t="e" cm="1">
        <f t="array" aca="1" ref="AB300" ca="1">HYPERLINK("#"&amp;CELL("address",INDEX(INDIRECT("database!Y:Y",1),MATCH(Y300,INDIRECT("database!Y:Y",1),0))))</f>
        <v>#N/A</v>
      </c>
      <c r="AC300" s="120" t="e">
        <f>VLOOKUP(FollowUp!$Y300,database!$Y:$AL,database!AC$5,0)</f>
        <v>#N/A</v>
      </c>
      <c r="AD300" s="121" t="e">
        <f>VLOOKUP(FollowUp!$Y300,database!$Y:$AL,database!AD$5,0)</f>
        <v>#N/A</v>
      </c>
      <c r="AE300" s="120" t="e">
        <f>VLOOKUP(FollowUp!$Y300,database!$Y:$AL,database!AE$5,0)</f>
        <v>#N/A</v>
      </c>
      <c r="AF300" s="121" t="e">
        <f>VLOOKUP(FollowUp!$Y300,database!$Y:$AL,database!AF$5,0)</f>
        <v>#N/A</v>
      </c>
      <c r="AG300" s="136" t="e">
        <f>VLOOKUP(FollowUp!$Y300,database!$Y:$AL,database!AG$5,0)</f>
        <v>#N/A</v>
      </c>
      <c r="AH300" s="126" t="str">
        <f>IF(ISERROR(VLOOKUP(FollowUp!$Y300,database!$Y:$AL,database!AH$5,0)),"",VLOOKUP(FollowUp!$Y300,database!$Y:$AL,database!AH$5,0))</f>
        <v/>
      </c>
      <c r="AI300" s="64"/>
      <c r="AJ300" s="63"/>
      <c r="AK300" s="128"/>
      <c r="AL300" s="63"/>
      <c r="AM300" s="115" t="e">
        <f>VLOOKUP(FollowUp!$Y300,database!$Y:$AL,database!AL$5,0)</f>
        <v>#N/A</v>
      </c>
    </row>
    <row r="301" spans="1:39"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15">
        <v>294</v>
      </c>
      <c r="AA301" s="125" t="e">
        <f>VLOOKUP(FollowUp!$Y301,database!$Y:$AL,database!AA$5,0)</f>
        <v>#N/A</v>
      </c>
      <c r="AB301" s="119" t="e" cm="1">
        <f t="array" aca="1" ref="AB301" ca="1">HYPERLINK("#"&amp;CELL("address",INDEX(INDIRECT("database!Y:Y",1),MATCH(Y301,INDIRECT("database!Y:Y",1),0))))</f>
        <v>#N/A</v>
      </c>
      <c r="AC301" s="122" t="e">
        <f>VLOOKUP(FollowUp!$Y301,database!$Y:$AL,database!AC$5,0)</f>
        <v>#N/A</v>
      </c>
      <c r="AD301" s="123" t="e">
        <f>VLOOKUP(FollowUp!$Y301,database!$Y:$AL,database!AD$5,0)</f>
        <v>#N/A</v>
      </c>
      <c r="AE301" s="122" t="e">
        <f>VLOOKUP(FollowUp!$Y301,database!$Y:$AL,database!AE$5,0)</f>
        <v>#N/A</v>
      </c>
      <c r="AF301" s="123" t="e">
        <f>VLOOKUP(FollowUp!$Y301,database!$Y:$AL,database!AF$5,0)</f>
        <v>#N/A</v>
      </c>
      <c r="AG301" s="137" t="e">
        <f>VLOOKUP(FollowUp!$Y301,database!$Y:$AL,database!AG$5,0)</f>
        <v>#N/A</v>
      </c>
      <c r="AH301" s="127" t="str">
        <f>IF(ISERROR(VLOOKUP(FollowUp!$Y301,database!$Y:$AL,database!AH$5,0)),"",VLOOKUP(FollowUp!$Y301,database!$Y:$AL,database!AH$5,0))</f>
        <v/>
      </c>
      <c r="AI301" s="64"/>
      <c r="AJ301" s="63"/>
      <c r="AK301" s="128"/>
      <c r="AL301" s="63"/>
      <c r="AM301" s="116" t="e">
        <f>VLOOKUP(FollowUp!$Y301,database!$Y:$AL,database!AL$5,0)</f>
        <v>#N/A</v>
      </c>
    </row>
    <row r="302" spans="1:39"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15">
        <v>295</v>
      </c>
      <c r="AA302" s="124" t="e">
        <f>VLOOKUP(FollowUp!$Y302,database!$Y:$AL,database!AA$5,0)</f>
        <v>#N/A</v>
      </c>
      <c r="AB302" s="118" t="e" cm="1">
        <f t="array" aca="1" ref="AB302" ca="1">HYPERLINK("#"&amp;CELL("address",INDEX(INDIRECT("database!Y:Y",1),MATCH(Y302,INDIRECT("database!Y:Y",1),0))))</f>
        <v>#N/A</v>
      </c>
      <c r="AC302" s="120" t="e">
        <f>VLOOKUP(FollowUp!$Y302,database!$Y:$AL,database!AC$5,0)</f>
        <v>#N/A</v>
      </c>
      <c r="AD302" s="121" t="e">
        <f>VLOOKUP(FollowUp!$Y302,database!$Y:$AL,database!AD$5,0)</f>
        <v>#N/A</v>
      </c>
      <c r="AE302" s="120" t="e">
        <f>VLOOKUP(FollowUp!$Y302,database!$Y:$AL,database!AE$5,0)</f>
        <v>#N/A</v>
      </c>
      <c r="AF302" s="121" t="e">
        <f>VLOOKUP(FollowUp!$Y302,database!$Y:$AL,database!AF$5,0)</f>
        <v>#N/A</v>
      </c>
      <c r="AG302" s="136" t="e">
        <f>VLOOKUP(FollowUp!$Y302,database!$Y:$AL,database!AG$5,0)</f>
        <v>#N/A</v>
      </c>
      <c r="AH302" s="126" t="str">
        <f>IF(ISERROR(VLOOKUP(FollowUp!$Y302,database!$Y:$AL,database!AH$5,0)),"",VLOOKUP(FollowUp!$Y302,database!$Y:$AL,database!AH$5,0))</f>
        <v/>
      </c>
      <c r="AI302" s="64"/>
      <c r="AJ302" s="63"/>
      <c r="AK302" s="128"/>
      <c r="AL302" s="63"/>
      <c r="AM302" s="115" t="e">
        <f>VLOOKUP(FollowUp!$Y302,database!$Y:$AL,database!AL$5,0)</f>
        <v>#N/A</v>
      </c>
    </row>
    <row r="303" spans="1:39"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15">
        <v>296</v>
      </c>
      <c r="AA303" s="125" t="e">
        <f>VLOOKUP(FollowUp!$Y303,database!$Y:$AL,database!AA$5,0)</f>
        <v>#N/A</v>
      </c>
      <c r="AB303" s="119" t="e" cm="1">
        <f t="array" aca="1" ref="AB303" ca="1">HYPERLINK("#"&amp;CELL("address",INDEX(INDIRECT("database!Y:Y",1),MATCH(Y303,INDIRECT("database!Y:Y",1),0))))</f>
        <v>#N/A</v>
      </c>
      <c r="AC303" s="122" t="e">
        <f>VLOOKUP(FollowUp!$Y303,database!$Y:$AL,database!AC$5,0)</f>
        <v>#N/A</v>
      </c>
      <c r="AD303" s="123" t="e">
        <f>VLOOKUP(FollowUp!$Y303,database!$Y:$AL,database!AD$5,0)</f>
        <v>#N/A</v>
      </c>
      <c r="AE303" s="122" t="e">
        <f>VLOOKUP(FollowUp!$Y303,database!$Y:$AL,database!AE$5,0)</f>
        <v>#N/A</v>
      </c>
      <c r="AF303" s="123" t="e">
        <f>VLOOKUP(FollowUp!$Y303,database!$Y:$AL,database!AF$5,0)</f>
        <v>#N/A</v>
      </c>
      <c r="AG303" s="137" t="e">
        <f>VLOOKUP(FollowUp!$Y303,database!$Y:$AL,database!AG$5,0)</f>
        <v>#N/A</v>
      </c>
      <c r="AH303" s="127" t="str">
        <f>IF(ISERROR(VLOOKUP(FollowUp!$Y303,database!$Y:$AL,database!AH$5,0)),"",VLOOKUP(FollowUp!$Y303,database!$Y:$AL,database!AH$5,0))</f>
        <v/>
      </c>
      <c r="AI303" s="64"/>
      <c r="AJ303" s="63"/>
      <c r="AK303" s="128"/>
      <c r="AL303" s="63"/>
      <c r="AM303" s="116" t="e">
        <f>VLOOKUP(FollowUp!$Y303,database!$Y:$AL,database!AL$5,0)</f>
        <v>#N/A</v>
      </c>
    </row>
    <row r="304" spans="1:39"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15">
        <v>297</v>
      </c>
      <c r="AA304" s="124" t="e">
        <f>VLOOKUP(FollowUp!$Y304,database!$Y:$AL,database!AA$5,0)</f>
        <v>#N/A</v>
      </c>
      <c r="AB304" s="118" t="e" cm="1">
        <f t="array" aca="1" ref="AB304" ca="1">HYPERLINK("#"&amp;CELL("address",INDEX(INDIRECT("database!Y:Y",1),MATCH(Y304,INDIRECT("database!Y:Y",1),0))))</f>
        <v>#N/A</v>
      </c>
      <c r="AC304" s="120" t="e">
        <f>VLOOKUP(FollowUp!$Y304,database!$Y:$AL,database!AC$5,0)</f>
        <v>#N/A</v>
      </c>
      <c r="AD304" s="121" t="e">
        <f>VLOOKUP(FollowUp!$Y304,database!$Y:$AL,database!AD$5,0)</f>
        <v>#N/A</v>
      </c>
      <c r="AE304" s="120" t="e">
        <f>VLOOKUP(FollowUp!$Y304,database!$Y:$AL,database!AE$5,0)</f>
        <v>#N/A</v>
      </c>
      <c r="AF304" s="121" t="e">
        <f>VLOOKUP(FollowUp!$Y304,database!$Y:$AL,database!AF$5,0)</f>
        <v>#N/A</v>
      </c>
      <c r="AG304" s="136" t="e">
        <f>VLOOKUP(FollowUp!$Y304,database!$Y:$AL,database!AG$5,0)</f>
        <v>#N/A</v>
      </c>
      <c r="AH304" s="126" t="str">
        <f>IF(ISERROR(VLOOKUP(FollowUp!$Y304,database!$Y:$AL,database!AH$5,0)),"",VLOOKUP(FollowUp!$Y304,database!$Y:$AL,database!AH$5,0))</f>
        <v/>
      </c>
      <c r="AI304" s="64"/>
      <c r="AJ304" s="63"/>
      <c r="AK304" s="128"/>
      <c r="AL304" s="63"/>
      <c r="AM304" s="115" t="e">
        <f>VLOOKUP(FollowUp!$Y304,database!$Y:$AL,database!AL$5,0)</f>
        <v>#N/A</v>
      </c>
    </row>
    <row r="305" spans="1:39"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15">
        <v>298</v>
      </c>
      <c r="AA305" s="125" t="e">
        <f>VLOOKUP(FollowUp!$Y305,database!$Y:$AL,database!AA$5,0)</f>
        <v>#N/A</v>
      </c>
      <c r="AB305" s="119" t="e" cm="1">
        <f t="array" aca="1" ref="AB305" ca="1">HYPERLINK("#"&amp;CELL("address",INDEX(INDIRECT("database!Y:Y",1),MATCH(Y305,INDIRECT("database!Y:Y",1),0))))</f>
        <v>#N/A</v>
      </c>
      <c r="AC305" s="122" t="e">
        <f>VLOOKUP(FollowUp!$Y305,database!$Y:$AL,database!AC$5,0)</f>
        <v>#N/A</v>
      </c>
      <c r="AD305" s="123" t="e">
        <f>VLOOKUP(FollowUp!$Y305,database!$Y:$AL,database!AD$5,0)</f>
        <v>#N/A</v>
      </c>
      <c r="AE305" s="122" t="e">
        <f>VLOOKUP(FollowUp!$Y305,database!$Y:$AL,database!AE$5,0)</f>
        <v>#N/A</v>
      </c>
      <c r="AF305" s="123" t="e">
        <f>VLOOKUP(FollowUp!$Y305,database!$Y:$AL,database!AF$5,0)</f>
        <v>#N/A</v>
      </c>
      <c r="AG305" s="137" t="e">
        <f>VLOOKUP(FollowUp!$Y305,database!$Y:$AL,database!AG$5,0)</f>
        <v>#N/A</v>
      </c>
      <c r="AH305" s="127" t="str">
        <f>IF(ISERROR(VLOOKUP(FollowUp!$Y305,database!$Y:$AL,database!AH$5,0)),"",VLOOKUP(FollowUp!$Y305,database!$Y:$AL,database!AH$5,0))</f>
        <v/>
      </c>
      <c r="AI305" s="64"/>
      <c r="AJ305" s="63"/>
      <c r="AK305" s="128"/>
      <c r="AL305" s="63"/>
      <c r="AM305" s="116" t="e">
        <f>VLOOKUP(FollowUp!$Y305,database!$Y:$AL,database!AL$5,0)</f>
        <v>#N/A</v>
      </c>
    </row>
    <row r="306" spans="1:39"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15">
        <v>299</v>
      </c>
      <c r="AA306" s="124" t="e">
        <f>VLOOKUP(FollowUp!$Y306,database!$Y:$AL,database!AA$5,0)</f>
        <v>#N/A</v>
      </c>
      <c r="AB306" s="118" t="e" cm="1">
        <f t="array" aca="1" ref="AB306" ca="1">HYPERLINK("#"&amp;CELL("address",INDEX(INDIRECT("database!Y:Y",1),MATCH(Y306,INDIRECT("database!Y:Y",1),0))))</f>
        <v>#N/A</v>
      </c>
      <c r="AC306" s="120" t="e">
        <f>VLOOKUP(FollowUp!$Y306,database!$Y:$AL,database!AC$5,0)</f>
        <v>#N/A</v>
      </c>
      <c r="AD306" s="121" t="e">
        <f>VLOOKUP(FollowUp!$Y306,database!$Y:$AL,database!AD$5,0)</f>
        <v>#N/A</v>
      </c>
      <c r="AE306" s="120" t="e">
        <f>VLOOKUP(FollowUp!$Y306,database!$Y:$AL,database!AE$5,0)</f>
        <v>#N/A</v>
      </c>
      <c r="AF306" s="121" t="e">
        <f>VLOOKUP(FollowUp!$Y306,database!$Y:$AL,database!AF$5,0)</f>
        <v>#N/A</v>
      </c>
      <c r="AG306" s="136" t="e">
        <f>VLOOKUP(FollowUp!$Y306,database!$Y:$AL,database!AG$5,0)</f>
        <v>#N/A</v>
      </c>
      <c r="AH306" s="126" t="str">
        <f>IF(ISERROR(VLOOKUP(FollowUp!$Y306,database!$Y:$AL,database!AH$5,0)),"",VLOOKUP(FollowUp!$Y306,database!$Y:$AL,database!AH$5,0))</f>
        <v/>
      </c>
      <c r="AI306" s="64"/>
      <c r="AJ306" s="63"/>
      <c r="AK306" s="128"/>
      <c r="AL306" s="63"/>
      <c r="AM306" s="115" t="e">
        <f>VLOOKUP(FollowUp!$Y306,database!$Y:$AL,database!AL$5,0)</f>
        <v>#N/A</v>
      </c>
    </row>
    <row r="307" spans="1:39"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15">
        <v>300</v>
      </c>
      <c r="AA307" s="125" t="e">
        <f>VLOOKUP(FollowUp!$Y307,database!$Y:$AL,database!AA$5,0)</f>
        <v>#N/A</v>
      </c>
      <c r="AB307" s="119" t="e" cm="1">
        <f t="array" aca="1" ref="AB307" ca="1">HYPERLINK("#"&amp;CELL("address",INDEX(INDIRECT("database!Y:Y",1),MATCH(Y307,INDIRECT("database!Y:Y",1),0))))</f>
        <v>#N/A</v>
      </c>
      <c r="AC307" s="122" t="e">
        <f>VLOOKUP(FollowUp!$Y307,database!$Y:$AL,database!AC$5,0)</f>
        <v>#N/A</v>
      </c>
      <c r="AD307" s="123" t="e">
        <f>VLOOKUP(FollowUp!$Y307,database!$Y:$AL,database!AD$5,0)</f>
        <v>#N/A</v>
      </c>
      <c r="AE307" s="122" t="e">
        <f>VLOOKUP(FollowUp!$Y307,database!$Y:$AL,database!AE$5,0)</f>
        <v>#N/A</v>
      </c>
      <c r="AF307" s="123" t="e">
        <f>VLOOKUP(FollowUp!$Y307,database!$Y:$AL,database!AF$5,0)</f>
        <v>#N/A</v>
      </c>
      <c r="AG307" s="137" t="e">
        <f>VLOOKUP(FollowUp!$Y307,database!$Y:$AL,database!AG$5,0)</f>
        <v>#N/A</v>
      </c>
      <c r="AH307" s="127" t="str">
        <f>IF(ISERROR(VLOOKUP(FollowUp!$Y307,database!$Y:$AL,database!AH$5,0)),"",VLOOKUP(FollowUp!$Y307,database!$Y:$AL,database!AH$5,0))</f>
        <v/>
      </c>
      <c r="AI307" s="64"/>
      <c r="AJ307" s="63"/>
      <c r="AK307" s="128"/>
      <c r="AL307" s="63"/>
      <c r="AM307" s="116" t="e">
        <f>VLOOKUP(FollowUp!$Y307,database!$Y:$AL,database!AL$5,0)</f>
        <v>#N/A</v>
      </c>
    </row>
    <row r="308" spans="1:39"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15">
        <v>301</v>
      </c>
      <c r="AA308" s="124" t="e">
        <f>VLOOKUP(FollowUp!$Y308,database!$Y:$AL,database!AA$5,0)</f>
        <v>#N/A</v>
      </c>
      <c r="AB308" s="118" t="e" cm="1">
        <f t="array" aca="1" ref="AB308" ca="1">HYPERLINK("#"&amp;CELL("address",INDEX(INDIRECT("database!Y:Y",1),MATCH(Y308,INDIRECT("database!Y:Y",1),0))))</f>
        <v>#N/A</v>
      </c>
      <c r="AC308" s="120" t="e">
        <f>VLOOKUP(FollowUp!$Y308,database!$Y:$AL,database!AC$5,0)</f>
        <v>#N/A</v>
      </c>
      <c r="AD308" s="121" t="e">
        <f>VLOOKUP(FollowUp!$Y308,database!$Y:$AL,database!AD$5,0)</f>
        <v>#N/A</v>
      </c>
      <c r="AE308" s="120" t="e">
        <f>VLOOKUP(FollowUp!$Y308,database!$Y:$AL,database!AE$5,0)</f>
        <v>#N/A</v>
      </c>
      <c r="AF308" s="121" t="e">
        <f>VLOOKUP(FollowUp!$Y308,database!$Y:$AL,database!AF$5,0)</f>
        <v>#N/A</v>
      </c>
      <c r="AG308" s="136" t="e">
        <f>VLOOKUP(FollowUp!$Y308,database!$Y:$AL,database!AG$5,0)</f>
        <v>#N/A</v>
      </c>
      <c r="AH308" s="126" t="str">
        <f>IF(ISERROR(VLOOKUP(FollowUp!$Y308,database!$Y:$AL,database!AH$5,0)),"",VLOOKUP(FollowUp!$Y308,database!$Y:$AL,database!AH$5,0))</f>
        <v/>
      </c>
      <c r="AI308" s="64"/>
      <c r="AJ308" s="63"/>
      <c r="AK308" s="128"/>
      <c r="AL308" s="63"/>
      <c r="AM308" s="115" t="e">
        <f>VLOOKUP(FollowUp!$Y308,database!$Y:$AL,database!AL$5,0)</f>
        <v>#N/A</v>
      </c>
    </row>
    <row r="309" spans="1:3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15">
        <v>302</v>
      </c>
      <c r="AA309" s="125" t="e">
        <f>VLOOKUP(FollowUp!$Y309,database!$Y:$AL,database!AA$5,0)</f>
        <v>#N/A</v>
      </c>
      <c r="AB309" s="119" t="e" cm="1">
        <f t="array" aca="1" ref="AB309" ca="1">HYPERLINK("#"&amp;CELL("address",INDEX(INDIRECT("database!Y:Y",1),MATCH(Y309,INDIRECT("database!Y:Y",1),0))))</f>
        <v>#N/A</v>
      </c>
      <c r="AC309" s="122" t="e">
        <f>VLOOKUP(FollowUp!$Y309,database!$Y:$AL,database!AC$5,0)</f>
        <v>#N/A</v>
      </c>
      <c r="AD309" s="123" t="e">
        <f>VLOOKUP(FollowUp!$Y309,database!$Y:$AL,database!AD$5,0)</f>
        <v>#N/A</v>
      </c>
      <c r="AE309" s="122" t="e">
        <f>VLOOKUP(FollowUp!$Y309,database!$Y:$AL,database!AE$5,0)</f>
        <v>#N/A</v>
      </c>
      <c r="AF309" s="123" t="e">
        <f>VLOOKUP(FollowUp!$Y309,database!$Y:$AL,database!AF$5,0)</f>
        <v>#N/A</v>
      </c>
      <c r="AG309" s="137" t="e">
        <f>VLOOKUP(FollowUp!$Y309,database!$Y:$AL,database!AG$5,0)</f>
        <v>#N/A</v>
      </c>
      <c r="AH309" s="127" t="str">
        <f>IF(ISERROR(VLOOKUP(FollowUp!$Y309,database!$Y:$AL,database!AH$5,0)),"",VLOOKUP(FollowUp!$Y309,database!$Y:$AL,database!AH$5,0))</f>
        <v/>
      </c>
      <c r="AI309" s="64"/>
      <c r="AJ309" s="63"/>
      <c r="AK309" s="128"/>
      <c r="AL309" s="63"/>
      <c r="AM309" s="116" t="e">
        <f>VLOOKUP(FollowUp!$Y309,database!$Y:$AL,database!AL$5,0)</f>
        <v>#N/A</v>
      </c>
    </row>
    <row r="310" spans="1:3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15">
        <v>303</v>
      </c>
      <c r="AA310" s="124" t="e">
        <f>VLOOKUP(FollowUp!$Y310,database!$Y:$AL,database!AA$5,0)</f>
        <v>#N/A</v>
      </c>
      <c r="AB310" s="118" t="e" cm="1">
        <f t="array" aca="1" ref="AB310" ca="1">HYPERLINK("#"&amp;CELL("address",INDEX(INDIRECT("database!Y:Y",1),MATCH(Y310,INDIRECT("database!Y:Y",1),0))))</f>
        <v>#N/A</v>
      </c>
      <c r="AC310" s="120" t="e">
        <f>VLOOKUP(FollowUp!$Y310,database!$Y:$AL,database!AC$5,0)</f>
        <v>#N/A</v>
      </c>
      <c r="AD310" s="121" t="e">
        <f>VLOOKUP(FollowUp!$Y310,database!$Y:$AL,database!AD$5,0)</f>
        <v>#N/A</v>
      </c>
      <c r="AE310" s="120" t="e">
        <f>VLOOKUP(FollowUp!$Y310,database!$Y:$AL,database!AE$5,0)</f>
        <v>#N/A</v>
      </c>
      <c r="AF310" s="121" t="e">
        <f>VLOOKUP(FollowUp!$Y310,database!$Y:$AL,database!AF$5,0)</f>
        <v>#N/A</v>
      </c>
      <c r="AG310" s="136" t="e">
        <f>VLOOKUP(FollowUp!$Y310,database!$Y:$AL,database!AG$5,0)</f>
        <v>#N/A</v>
      </c>
      <c r="AH310" s="126" t="str">
        <f>IF(ISERROR(VLOOKUP(FollowUp!$Y310,database!$Y:$AL,database!AH$5,0)),"",VLOOKUP(FollowUp!$Y310,database!$Y:$AL,database!AH$5,0))</f>
        <v/>
      </c>
      <c r="AI310" s="64"/>
      <c r="AJ310" s="63"/>
      <c r="AK310" s="128"/>
      <c r="AL310" s="63"/>
      <c r="AM310" s="115" t="e">
        <f>VLOOKUP(FollowUp!$Y310,database!$Y:$AL,database!AL$5,0)</f>
        <v>#N/A</v>
      </c>
    </row>
    <row r="311" spans="1:3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15">
        <v>304</v>
      </c>
      <c r="AA311" s="125" t="e">
        <f>VLOOKUP(FollowUp!$Y311,database!$Y:$AL,database!AA$5,0)</f>
        <v>#N/A</v>
      </c>
      <c r="AB311" s="119" t="e" cm="1">
        <f t="array" aca="1" ref="AB311" ca="1">HYPERLINK("#"&amp;CELL("address",INDEX(INDIRECT("database!Y:Y",1),MATCH(Y311,INDIRECT("database!Y:Y",1),0))))</f>
        <v>#N/A</v>
      </c>
      <c r="AC311" s="122" t="e">
        <f>VLOOKUP(FollowUp!$Y311,database!$Y:$AL,database!AC$5,0)</f>
        <v>#N/A</v>
      </c>
      <c r="AD311" s="123" t="e">
        <f>VLOOKUP(FollowUp!$Y311,database!$Y:$AL,database!AD$5,0)</f>
        <v>#N/A</v>
      </c>
      <c r="AE311" s="122" t="e">
        <f>VLOOKUP(FollowUp!$Y311,database!$Y:$AL,database!AE$5,0)</f>
        <v>#N/A</v>
      </c>
      <c r="AF311" s="123" t="e">
        <f>VLOOKUP(FollowUp!$Y311,database!$Y:$AL,database!AF$5,0)</f>
        <v>#N/A</v>
      </c>
      <c r="AG311" s="137" t="e">
        <f>VLOOKUP(FollowUp!$Y311,database!$Y:$AL,database!AG$5,0)</f>
        <v>#N/A</v>
      </c>
      <c r="AH311" s="127" t="str">
        <f>IF(ISERROR(VLOOKUP(FollowUp!$Y311,database!$Y:$AL,database!AH$5,0)),"",VLOOKUP(FollowUp!$Y311,database!$Y:$AL,database!AH$5,0))</f>
        <v/>
      </c>
      <c r="AI311" s="64"/>
      <c r="AJ311" s="63"/>
      <c r="AK311" s="128"/>
      <c r="AL311" s="63"/>
      <c r="AM311" s="116" t="e">
        <f>VLOOKUP(FollowUp!$Y311,database!$Y:$AL,database!AL$5,0)</f>
        <v>#N/A</v>
      </c>
    </row>
    <row r="312" spans="1:3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15">
        <v>305</v>
      </c>
      <c r="AA312" s="124" t="e">
        <f>VLOOKUP(FollowUp!$Y312,database!$Y:$AL,database!AA$5,0)</f>
        <v>#N/A</v>
      </c>
      <c r="AB312" s="118" t="e" cm="1">
        <f t="array" aca="1" ref="AB312" ca="1">HYPERLINK("#"&amp;CELL("address",INDEX(INDIRECT("database!Y:Y",1),MATCH(Y312,INDIRECT("database!Y:Y",1),0))))</f>
        <v>#N/A</v>
      </c>
      <c r="AC312" s="120" t="e">
        <f>VLOOKUP(FollowUp!$Y312,database!$Y:$AL,database!AC$5,0)</f>
        <v>#N/A</v>
      </c>
      <c r="AD312" s="121" t="e">
        <f>VLOOKUP(FollowUp!$Y312,database!$Y:$AL,database!AD$5,0)</f>
        <v>#N/A</v>
      </c>
      <c r="AE312" s="120" t="e">
        <f>VLOOKUP(FollowUp!$Y312,database!$Y:$AL,database!AE$5,0)</f>
        <v>#N/A</v>
      </c>
      <c r="AF312" s="121" t="e">
        <f>VLOOKUP(FollowUp!$Y312,database!$Y:$AL,database!AF$5,0)</f>
        <v>#N/A</v>
      </c>
      <c r="AG312" s="136" t="e">
        <f>VLOOKUP(FollowUp!$Y312,database!$Y:$AL,database!AG$5,0)</f>
        <v>#N/A</v>
      </c>
      <c r="AH312" s="126" t="str">
        <f>IF(ISERROR(VLOOKUP(FollowUp!$Y312,database!$Y:$AL,database!AH$5,0)),"",VLOOKUP(FollowUp!$Y312,database!$Y:$AL,database!AH$5,0))</f>
        <v/>
      </c>
      <c r="AI312" s="64"/>
      <c r="AJ312" s="63"/>
      <c r="AK312" s="128"/>
      <c r="AL312" s="63"/>
      <c r="AM312" s="115" t="e">
        <f>VLOOKUP(FollowUp!$Y312,database!$Y:$AL,database!AL$5,0)</f>
        <v>#N/A</v>
      </c>
    </row>
    <row r="313" spans="1:3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15">
        <v>306</v>
      </c>
      <c r="AA313" s="125" t="e">
        <f>VLOOKUP(FollowUp!$Y313,database!$Y:$AL,database!AA$5,0)</f>
        <v>#N/A</v>
      </c>
      <c r="AB313" s="119" t="e" cm="1">
        <f t="array" aca="1" ref="AB313" ca="1">HYPERLINK("#"&amp;CELL("address",INDEX(INDIRECT("database!Y:Y",1),MATCH(Y313,INDIRECT("database!Y:Y",1),0))))</f>
        <v>#N/A</v>
      </c>
      <c r="AC313" s="122" t="e">
        <f>VLOOKUP(FollowUp!$Y313,database!$Y:$AL,database!AC$5,0)</f>
        <v>#N/A</v>
      </c>
      <c r="AD313" s="123" t="e">
        <f>VLOOKUP(FollowUp!$Y313,database!$Y:$AL,database!AD$5,0)</f>
        <v>#N/A</v>
      </c>
      <c r="AE313" s="122" t="e">
        <f>VLOOKUP(FollowUp!$Y313,database!$Y:$AL,database!AE$5,0)</f>
        <v>#N/A</v>
      </c>
      <c r="AF313" s="123" t="e">
        <f>VLOOKUP(FollowUp!$Y313,database!$Y:$AL,database!AF$5,0)</f>
        <v>#N/A</v>
      </c>
      <c r="AG313" s="137" t="e">
        <f>VLOOKUP(FollowUp!$Y313,database!$Y:$AL,database!AG$5,0)</f>
        <v>#N/A</v>
      </c>
      <c r="AH313" s="127" t="str">
        <f>IF(ISERROR(VLOOKUP(FollowUp!$Y313,database!$Y:$AL,database!AH$5,0)),"",VLOOKUP(FollowUp!$Y313,database!$Y:$AL,database!AH$5,0))</f>
        <v/>
      </c>
      <c r="AI313" s="64"/>
      <c r="AJ313" s="63"/>
      <c r="AK313" s="128"/>
      <c r="AL313" s="63"/>
      <c r="AM313" s="116" t="e">
        <f>VLOOKUP(FollowUp!$Y313,database!$Y:$AL,database!AL$5,0)</f>
        <v>#N/A</v>
      </c>
    </row>
    <row r="314" spans="1:3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15">
        <v>307</v>
      </c>
      <c r="AA314" s="124" t="e">
        <f>VLOOKUP(FollowUp!$Y314,database!$Y:$AL,database!AA$5,0)</f>
        <v>#N/A</v>
      </c>
      <c r="AB314" s="118" t="e" cm="1">
        <f t="array" aca="1" ref="AB314" ca="1">HYPERLINK("#"&amp;CELL("address",INDEX(INDIRECT("database!Y:Y",1),MATCH(Y314,INDIRECT("database!Y:Y",1),0))))</f>
        <v>#N/A</v>
      </c>
      <c r="AC314" s="120" t="e">
        <f>VLOOKUP(FollowUp!$Y314,database!$Y:$AL,database!AC$5,0)</f>
        <v>#N/A</v>
      </c>
      <c r="AD314" s="121" t="e">
        <f>VLOOKUP(FollowUp!$Y314,database!$Y:$AL,database!AD$5,0)</f>
        <v>#N/A</v>
      </c>
      <c r="AE314" s="120" t="e">
        <f>VLOOKUP(FollowUp!$Y314,database!$Y:$AL,database!AE$5,0)</f>
        <v>#N/A</v>
      </c>
      <c r="AF314" s="121" t="e">
        <f>VLOOKUP(FollowUp!$Y314,database!$Y:$AL,database!AF$5,0)</f>
        <v>#N/A</v>
      </c>
      <c r="AG314" s="136" t="e">
        <f>VLOOKUP(FollowUp!$Y314,database!$Y:$AL,database!AG$5,0)</f>
        <v>#N/A</v>
      </c>
      <c r="AH314" s="126" t="str">
        <f>IF(ISERROR(VLOOKUP(FollowUp!$Y314,database!$Y:$AL,database!AH$5,0)),"",VLOOKUP(FollowUp!$Y314,database!$Y:$AL,database!AH$5,0))</f>
        <v/>
      </c>
      <c r="AI314" s="64"/>
      <c r="AJ314" s="63"/>
      <c r="AK314" s="128"/>
      <c r="AL314" s="63"/>
      <c r="AM314" s="115" t="e">
        <f>VLOOKUP(FollowUp!$Y314,database!$Y:$AL,database!AL$5,0)</f>
        <v>#N/A</v>
      </c>
    </row>
    <row r="315" spans="1:3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15">
        <v>308</v>
      </c>
      <c r="AA315" s="125" t="e">
        <f>VLOOKUP(FollowUp!$Y315,database!$Y:$AL,database!AA$5,0)</f>
        <v>#N/A</v>
      </c>
      <c r="AB315" s="119" t="e" cm="1">
        <f t="array" aca="1" ref="AB315" ca="1">HYPERLINK("#"&amp;CELL("address",INDEX(INDIRECT("database!Y:Y",1),MATCH(Y315,INDIRECT("database!Y:Y",1),0))))</f>
        <v>#N/A</v>
      </c>
      <c r="AC315" s="122" t="e">
        <f>VLOOKUP(FollowUp!$Y315,database!$Y:$AL,database!AC$5,0)</f>
        <v>#N/A</v>
      </c>
      <c r="AD315" s="123" t="e">
        <f>VLOOKUP(FollowUp!$Y315,database!$Y:$AL,database!AD$5,0)</f>
        <v>#N/A</v>
      </c>
      <c r="AE315" s="122" t="e">
        <f>VLOOKUP(FollowUp!$Y315,database!$Y:$AL,database!AE$5,0)</f>
        <v>#N/A</v>
      </c>
      <c r="AF315" s="123" t="e">
        <f>VLOOKUP(FollowUp!$Y315,database!$Y:$AL,database!AF$5,0)</f>
        <v>#N/A</v>
      </c>
      <c r="AG315" s="137" t="e">
        <f>VLOOKUP(FollowUp!$Y315,database!$Y:$AL,database!AG$5,0)</f>
        <v>#N/A</v>
      </c>
      <c r="AH315" s="127" t="str">
        <f>IF(ISERROR(VLOOKUP(FollowUp!$Y315,database!$Y:$AL,database!AH$5,0)),"",VLOOKUP(FollowUp!$Y315,database!$Y:$AL,database!AH$5,0))</f>
        <v/>
      </c>
      <c r="AI315" s="64"/>
      <c r="AJ315" s="63"/>
      <c r="AK315" s="128"/>
      <c r="AL315" s="63"/>
      <c r="AM315" s="116" t="e">
        <f>VLOOKUP(FollowUp!$Y315,database!$Y:$AL,database!AL$5,0)</f>
        <v>#N/A</v>
      </c>
    </row>
    <row r="316" spans="1:3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15">
        <v>309</v>
      </c>
      <c r="AA316" s="124" t="e">
        <f>VLOOKUP(FollowUp!$Y316,database!$Y:$AL,database!AA$5,0)</f>
        <v>#N/A</v>
      </c>
      <c r="AB316" s="118" t="e" cm="1">
        <f t="array" aca="1" ref="AB316" ca="1">HYPERLINK("#"&amp;CELL("address",INDEX(INDIRECT("database!Y:Y",1),MATCH(Y316,INDIRECT("database!Y:Y",1),0))))</f>
        <v>#N/A</v>
      </c>
      <c r="AC316" s="120" t="e">
        <f>VLOOKUP(FollowUp!$Y316,database!$Y:$AL,database!AC$5,0)</f>
        <v>#N/A</v>
      </c>
      <c r="AD316" s="121" t="e">
        <f>VLOOKUP(FollowUp!$Y316,database!$Y:$AL,database!AD$5,0)</f>
        <v>#N/A</v>
      </c>
      <c r="AE316" s="120" t="e">
        <f>VLOOKUP(FollowUp!$Y316,database!$Y:$AL,database!AE$5,0)</f>
        <v>#N/A</v>
      </c>
      <c r="AF316" s="121" t="e">
        <f>VLOOKUP(FollowUp!$Y316,database!$Y:$AL,database!AF$5,0)</f>
        <v>#N/A</v>
      </c>
      <c r="AG316" s="136" t="e">
        <f>VLOOKUP(FollowUp!$Y316,database!$Y:$AL,database!AG$5,0)</f>
        <v>#N/A</v>
      </c>
      <c r="AH316" s="126" t="str">
        <f>IF(ISERROR(VLOOKUP(FollowUp!$Y316,database!$Y:$AL,database!AH$5,0)),"",VLOOKUP(FollowUp!$Y316,database!$Y:$AL,database!AH$5,0))</f>
        <v/>
      </c>
      <c r="AI316" s="64"/>
      <c r="AJ316" s="63"/>
      <c r="AK316" s="128"/>
      <c r="AL316" s="63"/>
      <c r="AM316" s="115" t="e">
        <f>VLOOKUP(FollowUp!$Y316,database!$Y:$AL,database!AL$5,0)</f>
        <v>#N/A</v>
      </c>
    </row>
    <row r="317" spans="1:3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15">
        <v>310</v>
      </c>
      <c r="AA317" s="125" t="e">
        <f>VLOOKUP(FollowUp!$Y317,database!$Y:$AL,database!AA$5,0)</f>
        <v>#N/A</v>
      </c>
      <c r="AB317" s="119" t="e" cm="1">
        <f t="array" aca="1" ref="AB317" ca="1">HYPERLINK("#"&amp;CELL("address",INDEX(INDIRECT("database!Y:Y",1),MATCH(Y317,INDIRECT("database!Y:Y",1),0))))</f>
        <v>#N/A</v>
      </c>
      <c r="AC317" s="122" t="e">
        <f>VLOOKUP(FollowUp!$Y317,database!$Y:$AL,database!AC$5,0)</f>
        <v>#N/A</v>
      </c>
      <c r="AD317" s="123" t="e">
        <f>VLOOKUP(FollowUp!$Y317,database!$Y:$AL,database!AD$5,0)</f>
        <v>#N/A</v>
      </c>
      <c r="AE317" s="122" t="e">
        <f>VLOOKUP(FollowUp!$Y317,database!$Y:$AL,database!AE$5,0)</f>
        <v>#N/A</v>
      </c>
      <c r="AF317" s="123" t="e">
        <f>VLOOKUP(FollowUp!$Y317,database!$Y:$AL,database!AF$5,0)</f>
        <v>#N/A</v>
      </c>
      <c r="AG317" s="137" t="e">
        <f>VLOOKUP(FollowUp!$Y317,database!$Y:$AL,database!AG$5,0)</f>
        <v>#N/A</v>
      </c>
      <c r="AH317" s="127" t="str">
        <f>IF(ISERROR(VLOOKUP(FollowUp!$Y317,database!$Y:$AL,database!AH$5,0)),"",VLOOKUP(FollowUp!$Y317,database!$Y:$AL,database!AH$5,0))</f>
        <v/>
      </c>
      <c r="AI317" s="64"/>
      <c r="AJ317" s="63"/>
      <c r="AK317" s="128"/>
      <c r="AL317" s="63"/>
      <c r="AM317" s="116" t="e">
        <f>VLOOKUP(FollowUp!$Y317,database!$Y:$AL,database!AL$5,0)</f>
        <v>#N/A</v>
      </c>
    </row>
    <row r="318" spans="1:3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15">
        <v>311</v>
      </c>
      <c r="AA318" s="124" t="e">
        <f>VLOOKUP(FollowUp!$Y318,database!$Y:$AL,database!AA$5,0)</f>
        <v>#N/A</v>
      </c>
      <c r="AB318" s="118" t="e" cm="1">
        <f t="array" aca="1" ref="AB318" ca="1">HYPERLINK("#"&amp;CELL("address",INDEX(INDIRECT("database!Y:Y",1),MATCH(Y318,INDIRECT("database!Y:Y",1),0))))</f>
        <v>#N/A</v>
      </c>
      <c r="AC318" s="120" t="e">
        <f>VLOOKUP(FollowUp!$Y318,database!$Y:$AL,database!AC$5,0)</f>
        <v>#N/A</v>
      </c>
      <c r="AD318" s="121" t="e">
        <f>VLOOKUP(FollowUp!$Y318,database!$Y:$AL,database!AD$5,0)</f>
        <v>#N/A</v>
      </c>
      <c r="AE318" s="120" t="e">
        <f>VLOOKUP(FollowUp!$Y318,database!$Y:$AL,database!AE$5,0)</f>
        <v>#N/A</v>
      </c>
      <c r="AF318" s="121" t="e">
        <f>VLOOKUP(FollowUp!$Y318,database!$Y:$AL,database!AF$5,0)</f>
        <v>#N/A</v>
      </c>
      <c r="AG318" s="136" t="e">
        <f>VLOOKUP(FollowUp!$Y318,database!$Y:$AL,database!AG$5,0)</f>
        <v>#N/A</v>
      </c>
      <c r="AH318" s="126" t="str">
        <f>IF(ISERROR(VLOOKUP(FollowUp!$Y318,database!$Y:$AL,database!AH$5,0)),"",VLOOKUP(FollowUp!$Y318,database!$Y:$AL,database!AH$5,0))</f>
        <v/>
      </c>
      <c r="AI318" s="64"/>
      <c r="AJ318" s="63"/>
      <c r="AK318" s="128"/>
      <c r="AL318" s="63"/>
      <c r="AM318" s="115" t="e">
        <f>VLOOKUP(FollowUp!$Y318,database!$Y:$AL,database!AL$5,0)</f>
        <v>#N/A</v>
      </c>
    </row>
    <row r="319" spans="1:3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15">
        <v>312</v>
      </c>
      <c r="AA319" s="125" t="e">
        <f>VLOOKUP(FollowUp!$Y319,database!$Y:$AL,database!AA$5,0)</f>
        <v>#N/A</v>
      </c>
      <c r="AB319" s="119" t="e" cm="1">
        <f t="array" aca="1" ref="AB319" ca="1">HYPERLINK("#"&amp;CELL("address",INDEX(INDIRECT("database!Y:Y",1),MATCH(Y319,INDIRECT("database!Y:Y",1),0))))</f>
        <v>#N/A</v>
      </c>
      <c r="AC319" s="122" t="e">
        <f>VLOOKUP(FollowUp!$Y319,database!$Y:$AL,database!AC$5,0)</f>
        <v>#N/A</v>
      </c>
      <c r="AD319" s="123" t="e">
        <f>VLOOKUP(FollowUp!$Y319,database!$Y:$AL,database!AD$5,0)</f>
        <v>#N/A</v>
      </c>
      <c r="AE319" s="122" t="e">
        <f>VLOOKUP(FollowUp!$Y319,database!$Y:$AL,database!AE$5,0)</f>
        <v>#N/A</v>
      </c>
      <c r="AF319" s="123" t="e">
        <f>VLOOKUP(FollowUp!$Y319,database!$Y:$AL,database!AF$5,0)</f>
        <v>#N/A</v>
      </c>
      <c r="AG319" s="137" t="e">
        <f>VLOOKUP(FollowUp!$Y319,database!$Y:$AL,database!AG$5,0)</f>
        <v>#N/A</v>
      </c>
      <c r="AH319" s="127" t="str">
        <f>IF(ISERROR(VLOOKUP(FollowUp!$Y319,database!$Y:$AL,database!AH$5,0)),"",VLOOKUP(FollowUp!$Y319,database!$Y:$AL,database!AH$5,0))</f>
        <v/>
      </c>
      <c r="AI319" s="64"/>
      <c r="AJ319" s="63"/>
      <c r="AK319" s="128"/>
      <c r="AL319" s="63"/>
      <c r="AM319" s="116" t="e">
        <f>VLOOKUP(FollowUp!$Y319,database!$Y:$AL,database!AL$5,0)</f>
        <v>#N/A</v>
      </c>
    </row>
    <row r="320" spans="1:3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15">
        <v>313</v>
      </c>
      <c r="AA320" s="124" t="e">
        <f>VLOOKUP(FollowUp!$Y320,database!$Y:$AL,database!AA$5,0)</f>
        <v>#N/A</v>
      </c>
      <c r="AB320" s="118" t="e" cm="1">
        <f t="array" aca="1" ref="AB320" ca="1">HYPERLINK("#"&amp;CELL("address",INDEX(INDIRECT("database!Y:Y",1),MATCH(Y320,INDIRECT("database!Y:Y",1),0))))</f>
        <v>#N/A</v>
      </c>
      <c r="AC320" s="120" t="e">
        <f>VLOOKUP(FollowUp!$Y320,database!$Y:$AL,database!AC$5,0)</f>
        <v>#N/A</v>
      </c>
      <c r="AD320" s="121" t="e">
        <f>VLOOKUP(FollowUp!$Y320,database!$Y:$AL,database!AD$5,0)</f>
        <v>#N/A</v>
      </c>
      <c r="AE320" s="120" t="e">
        <f>VLOOKUP(FollowUp!$Y320,database!$Y:$AL,database!AE$5,0)</f>
        <v>#N/A</v>
      </c>
      <c r="AF320" s="121" t="e">
        <f>VLOOKUP(FollowUp!$Y320,database!$Y:$AL,database!AF$5,0)</f>
        <v>#N/A</v>
      </c>
      <c r="AG320" s="136" t="e">
        <f>VLOOKUP(FollowUp!$Y320,database!$Y:$AL,database!AG$5,0)</f>
        <v>#N/A</v>
      </c>
      <c r="AH320" s="126" t="str">
        <f>IF(ISERROR(VLOOKUP(FollowUp!$Y320,database!$Y:$AL,database!AH$5,0)),"",VLOOKUP(FollowUp!$Y320,database!$Y:$AL,database!AH$5,0))</f>
        <v/>
      </c>
      <c r="AI320" s="64"/>
      <c r="AJ320" s="63"/>
      <c r="AK320" s="128"/>
      <c r="AL320" s="63"/>
      <c r="AM320" s="115" t="e">
        <f>VLOOKUP(FollowUp!$Y320,database!$Y:$AL,database!AL$5,0)</f>
        <v>#N/A</v>
      </c>
    </row>
    <row r="321" spans="1:39"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15">
        <v>314</v>
      </c>
      <c r="AA321" s="125" t="e">
        <f>VLOOKUP(FollowUp!$Y321,database!$Y:$AL,database!AA$5,0)</f>
        <v>#N/A</v>
      </c>
      <c r="AB321" s="119" t="e" cm="1">
        <f t="array" aca="1" ref="AB321" ca="1">HYPERLINK("#"&amp;CELL("address",INDEX(INDIRECT("database!Y:Y",1),MATCH(Y321,INDIRECT("database!Y:Y",1),0))))</f>
        <v>#N/A</v>
      </c>
      <c r="AC321" s="122" t="e">
        <f>VLOOKUP(FollowUp!$Y321,database!$Y:$AL,database!AC$5,0)</f>
        <v>#N/A</v>
      </c>
      <c r="AD321" s="123" t="e">
        <f>VLOOKUP(FollowUp!$Y321,database!$Y:$AL,database!AD$5,0)</f>
        <v>#N/A</v>
      </c>
      <c r="AE321" s="122" t="e">
        <f>VLOOKUP(FollowUp!$Y321,database!$Y:$AL,database!AE$5,0)</f>
        <v>#N/A</v>
      </c>
      <c r="AF321" s="123" t="e">
        <f>VLOOKUP(FollowUp!$Y321,database!$Y:$AL,database!AF$5,0)</f>
        <v>#N/A</v>
      </c>
      <c r="AG321" s="137" t="e">
        <f>VLOOKUP(FollowUp!$Y321,database!$Y:$AL,database!AG$5,0)</f>
        <v>#N/A</v>
      </c>
      <c r="AH321" s="127" t="str">
        <f>IF(ISERROR(VLOOKUP(FollowUp!$Y321,database!$Y:$AL,database!AH$5,0)),"",VLOOKUP(FollowUp!$Y321,database!$Y:$AL,database!AH$5,0))</f>
        <v/>
      </c>
      <c r="AI321" s="64"/>
      <c r="AJ321" s="63"/>
      <c r="AK321" s="128"/>
      <c r="AL321" s="63"/>
      <c r="AM321" s="116" t="e">
        <f>VLOOKUP(FollowUp!$Y321,database!$Y:$AL,database!AL$5,0)</f>
        <v>#N/A</v>
      </c>
    </row>
    <row r="322" spans="1:39"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15">
        <v>315</v>
      </c>
      <c r="AA322" s="124" t="e">
        <f>VLOOKUP(FollowUp!$Y322,database!$Y:$AL,database!AA$5,0)</f>
        <v>#N/A</v>
      </c>
      <c r="AB322" s="118" t="e" cm="1">
        <f t="array" aca="1" ref="AB322" ca="1">HYPERLINK("#"&amp;CELL("address",INDEX(INDIRECT("database!Y:Y",1),MATCH(Y322,INDIRECT("database!Y:Y",1),0))))</f>
        <v>#N/A</v>
      </c>
      <c r="AC322" s="120" t="e">
        <f>VLOOKUP(FollowUp!$Y322,database!$Y:$AL,database!AC$5,0)</f>
        <v>#N/A</v>
      </c>
      <c r="AD322" s="121" t="e">
        <f>VLOOKUP(FollowUp!$Y322,database!$Y:$AL,database!AD$5,0)</f>
        <v>#N/A</v>
      </c>
      <c r="AE322" s="120" t="e">
        <f>VLOOKUP(FollowUp!$Y322,database!$Y:$AL,database!AE$5,0)</f>
        <v>#N/A</v>
      </c>
      <c r="AF322" s="121" t="e">
        <f>VLOOKUP(FollowUp!$Y322,database!$Y:$AL,database!AF$5,0)</f>
        <v>#N/A</v>
      </c>
      <c r="AG322" s="136" t="e">
        <f>VLOOKUP(FollowUp!$Y322,database!$Y:$AL,database!AG$5,0)</f>
        <v>#N/A</v>
      </c>
      <c r="AH322" s="126" t="str">
        <f>IF(ISERROR(VLOOKUP(FollowUp!$Y322,database!$Y:$AL,database!AH$5,0)),"",VLOOKUP(FollowUp!$Y322,database!$Y:$AL,database!AH$5,0))</f>
        <v/>
      </c>
      <c r="AI322" s="64"/>
      <c r="AJ322" s="63"/>
      <c r="AK322" s="128"/>
      <c r="AL322" s="63"/>
      <c r="AM322" s="115" t="e">
        <f>VLOOKUP(FollowUp!$Y322,database!$Y:$AL,database!AL$5,0)</f>
        <v>#N/A</v>
      </c>
    </row>
    <row r="323" spans="1:39"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15">
        <v>316</v>
      </c>
      <c r="AA323" s="125" t="e">
        <f>VLOOKUP(FollowUp!$Y323,database!$Y:$AL,database!AA$5,0)</f>
        <v>#N/A</v>
      </c>
      <c r="AB323" s="119" t="e" cm="1">
        <f t="array" aca="1" ref="AB323" ca="1">HYPERLINK("#"&amp;CELL("address",INDEX(INDIRECT("database!Y:Y",1),MATCH(Y323,INDIRECT("database!Y:Y",1),0))))</f>
        <v>#N/A</v>
      </c>
      <c r="AC323" s="122" t="e">
        <f>VLOOKUP(FollowUp!$Y323,database!$Y:$AL,database!AC$5,0)</f>
        <v>#N/A</v>
      </c>
      <c r="AD323" s="123" t="e">
        <f>VLOOKUP(FollowUp!$Y323,database!$Y:$AL,database!AD$5,0)</f>
        <v>#N/A</v>
      </c>
      <c r="AE323" s="122" t="e">
        <f>VLOOKUP(FollowUp!$Y323,database!$Y:$AL,database!AE$5,0)</f>
        <v>#N/A</v>
      </c>
      <c r="AF323" s="123" t="e">
        <f>VLOOKUP(FollowUp!$Y323,database!$Y:$AL,database!AF$5,0)</f>
        <v>#N/A</v>
      </c>
      <c r="AG323" s="137" t="e">
        <f>VLOOKUP(FollowUp!$Y323,database!$Y:$AL,database!AG$5,0)</f>
        <v>#N/A</v>
      </c>
      <c r="AH323" s="127" t="str">
        <f>IF(ISERROR(VLOOKUP(FollowUp!$Y323,database!$Y:$AL,database!AH$5,0)),"",VLOOKUP(FollowUp!$Y323,database!$Y:$AL,database!AH$5,0))</f>
        <v/>
      </c>
      <c r="AI323" s="64"/>
      <c r="AJ323" s="63"/>
      <c r="AK323" s="128"/>
      <c r="AL323" s="63"/>
      <c r="AM323" s="116" t="e">
        <f>VLOOKUP(FollowUp!$Y323,database!$Y:$AL,database!AL$5,0)</f>
        <v>#N/A</v>
      </c>
    </row>
    <row r="324" spans="1:39"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15">
        <v>317</v>
      </c>
      <c r="AA324" s="124" t="e">
        <f>VLOOKUP(FollowUp!$Y324,database!$Y:$AL,database!AA$5,0)</f>
        <v>#N/A</v>
      </c>
      <c r="AB324" s="118" t="e" cm="1">
        <f t="array" aca="1" ref="AB324" ca="1">HYPERLINK("#"&amp;CELL("address",INDEX(INDIRECT("database!Y:Y",1),MATCH(Y324,INDIRECT("database!Y:Y",1),0))))</f>
        <v>#N/A</v>
      </c>
      <c r="AC324" s="120" t="e">
        <f>VLOOKUP(FollowUp!$Y324,database!$Y:$AL,database!AC$5,0)</f>
        <v>#N/A</v>
      </c>
      <c r="AD324" s="121" t="e">
        <f>VLOOKUP(FollowUp!$Y324,database!$Y:$AL,database!AD$5,0)</f>
        <v>#N/A</v>
      </c>
      <c r="AE324" s="120" t="e">
        <f>VLOOKUP(FollowUp!$Y324,database!$Y:$AL,database!AE$5,0)</f>
        <v>#N/A</v>
      </c>
      <c r="AF324" s="121" t="e">
        <f>VLOOKUP(FollowUp!$Y324,database!$Y:$AL,database!AF$5,0)</f>
        <v>#N/A</v>
      </c>
      <c r="AG324" s="136" t="e">
        <f>VLOOKUP(FollowUp!$Y324,database!$Y:$AL,database!AG$5,0)</f>
        <v>#N/A</v>
      </c>
      <c r="AH324" s="126" t="str">
        <f>IF(ISERROR(VLOOKUP(FollowUp!$Y324,database!$Y:$AL,database!AH$5,0)),"",VLOOKUP(FollowUp!$Y324,database!$Y:$AL,database!AH$5,0))</f>
        <v/>
      </c>
      <c r="AI324" s="64"/>
      <c r="AJ324" s="63"/>
      <c r="AK324" s="128"/>
      <c r="AL324" s="63"/>
      <c r="AM324" s="115" t="e">
        <f>VLOOKUP(FollowUp!$Y324,database!$Y:$AL,database!AL$5,0)</f>
        <v>#N/A</v>
      </c>
    </row>
    <row r="325" spans="1:39"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15">
        <v>318</v>
      </c>
      <c r="AA325" s="125" t="e">
        <f>VLOOKUP(FollowUp!$Y325,database!$Y:$AL,database!AA$5,0)</f>
        <v>#N/A</v>
      </c>
      <c r="AB325" s="119" t="e" cm="1">
        <f t="array" aca="1" ref="AB325" ca="1">HYPERLINK("#"&amp;CELL("address",INDEX(INDIRECT("database!Y:Y",1),MATCH(Y325,INDIRECT("database!Y:Y",1),0))))</f>
        <v>#N/A</v>
      </c>
      <c r="AC325" s="122" t="e">
        <f>VLOOKUP(FollowUp!$Y325,database!$Y:$AL,database!AC$5,0)</f>
        <v>#N/A</v>
      </c>
      <c r="AD325" s="123" t="e">
        <f>VLOOKUP(FollowUp!$Y325,database!$Y:$AL,database!AD$5,0)</f>
        <v>#N/A</v>
      </c>
      <c r="AE325" s="122" t="e">
        <f>VLOOKUP(FollowUp!$Y325,database!$Y:$AL,database!AE$5,0)</f>
        <v>#N/A</v>
      </c>
      <c r="AF325" s="123" t="e">
        <f>VLOOKUP(FollowUp!$Y325,database!$Y:$AL,database!AF$5,0)</f>
        <v>#N/A</v>
      </c>
      <c r="AG325" s="137" t="e">
        <f>VLOOKUP(FollowUp!$Y325,database!$Y:$AL,database!AG$5,0)</f>
        <v>#N/A</v>
      </c>
      <c r="AH325" s="127" t="str">
        <f>IF(ISERROR(VLOOKUP(FollowUp!$Y325,database!$Y:$AL,database!AH$5,0)),"",VLOOKUP(FollowUp!$Y325,database!$Y:$AL,database!AH$5,0))</f>
        <v/>
      </c>
      <c r="AI325" s="64"/>
      <c r="AJ325" s="63"/>
      <c r="AK325" s="128"/>
      <c r="AL325" s="63"/>
      <c r="AM325" s="116" t="e">
        <f>VLOOKUP(FollowUp!$Y325,database!$Y:$AL,database!AL$5,0)</f>
        <v>#N/A</v>
      </c>
    </row>
    <row r="326" spans="1:39"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15">
        <v>319</v>
      </c>
      <c r="AA326" s="124" t="e">
        <f>VLOOKUP(FollowUp!$Y326,database!$Y:$AL,database!AA$5,0)</f>
        <v>#N/A</v>
      </c>
      <c r="AB326" s="118" t="e" cm="1">
        <f t="array" aca="1" ref="AB326" ca="1">HYPERLINK("#"&amp;CELL("address",INDEX(INDIRECT("database!Y:Y",1),MATCH(Y326,INDIRECT("database!Y:Y",1),0))))</f>
        <v>#N/A</v>
      </c>
      <c r="AC326" s="120" t="e">
        <f>VLOOKUP(FollowUp!$Y326,database!$Y:$AL,database!AC$5,0)</f>
        <v>#N/A</v>
      </c>
      <c r="AD326" s="121" t="e">
        <f>VLOOKUP(FollowUp!$Y326,database!$Y:$AL,database!AD$5,0)</f>
        <v>#N/A</v>
      </c>
      <c r="AE326" s="120" t="e">
        <f>VLOOKUP(FollowUp!$Y326,database!$Y:$AL,database!AE$5,0)</f>
        <v>#N/A</v>
      </c>
      <c r="AF326" s="121" t="e">
        <f>VLOOKUP(FollowUp!$Y326,database!$Y:$AL,database!AF$5,0)</f>
        <v>#N/A</v>
      </c>
      <c r="AG326" s="136" t="e">
        <f>VLOOKUP(FollowUp!$Y326,database!$Y:$AL,database!AG$5,0)</f>
        <v>#N/A</v>
      </c>
      <c r="AH326" s="126" t="str">
        <f>IF(ISERROR(VLOOKUP(FollowUp!$Y326,database!$Y:$AL,database!AH$5,0)),"",VLOOKUP(FollowUp!$Y326,database!$Y:$AL,database!AH$5,0))</f>
        <v/>
      </c>
      <c r="AI326" s="64"/>
      <c r="AJ326" s="63"/>
      <c r="AK326" s="128"/>
      <c r="AL326" s="63"/>
      <c r="AM326" s="115" t="e">
        <f>VLOOKUP(FollowUp!$Y326,database!$Y:$AL,database!AL$5,0)</f>
        <v>#N/A</v>
      </c>
    </row>
    <row r="327" spans="1:39"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15">
        <v>320</v>
      </c>
      <c r="AA327" s="125" t="e">
        <f>VLOOKUP(FollowUp!$Y327,database!$Y:$AL,database!AA$5,0)</f>
        <v>#N/A</v>
      </c>
      <c r="AB327" s="119" t="e" cm="1">
        <f t="array" aca="1" ref="AB327" ca="1">HYPERLINK("#"&amp;CELL("address",INDEX(INDIRECT("database!Y:Y",1),MATCH(Y327,INDIRECT("database!Y:Y",1),0))))</f>
        <v>#N/A</v>
      </c>
      <c r="AC327" s="122" t="e">
        <f>VLOOKUP(FollowUp!$Y327,database!$Y:$AL,database!AC$5,0)</f>
        <v>#N/A</v>
      </c>
      <c r="AD327" s="123" t="e">
        <f>VLOOKUP(FollowUp!$Y327,database!$Y:$AL,database!AD$5,0)</f>
        <v>#N/A</v>
      </c>
      <c r="AE327" s="122" t="e">
        <f>VLOOKUP(FollowUp!$Y327,database!$Y:$AL,database!AE$5,0)</f>
        <v>#N/A</v>
      </c>
      <c r="AF327" s="123" t="e">
        <f>VLOOKUP(FollowUp!$Y327,database!$Y:$AL,database!AF$5,0)</f>
        <v>#N/A</v>
      </c>
      <c r="AG327" s="137" t="e">
        <f>VLOOKUP(FollowUp!$Y327,database!$Y:$AL,database!AG$5,0)</f>
        <v>#N/A</v>
      </c>
      <c r="AH327" s="127" t="str">
        <f>IF(ISERROR(VLOOKUP(FollowUp!$Y327,database!$Y:$AL,database!AH$5,0)),"",VLOOKUP(FollowUp!$Y327,database!$Y:$AL,database!AH$5,0))</f>
        <v/>
      </c>
      <c r="AI327" s="64"/>
      <c r="AJ327" s="63"/>
      <c r="AK327" s="128"/>
      <c r="AL327" s="63"/>
      <c r="AM327" s="116" t="e">
        <f>VLOOKUP(FollowUp!$Y327,database!$Y:$AL,database!AL$5,0)</f>
        <v>#N/A</v>
      </c>
    </row>
    <row r="328" spans="1:39"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15">
        <v>321</v>
      </c>
      <c r="AA328" s="124" t="e">
        <f>VLOOKUP(FollowUp!$Y328,database!$Y:$AL,database!AA$5,0)</f>
        <v>#N/A</v>
      </c>
      <c r="AB328" s="118" t="e" cm="1">
        <f t="array" aca="1" ref="AB328" ca="1">HYPERLINK("#"&amp;CELL("address",INDEX(INDIRECT("database!Y:Y",1),MATCH(Y328,INDIRECT("database!Y:Y",1),0))))</f>
        <v>#N/A</v>
      </c>
      <c r="AC328" s="120" t="e">
        <f>VLOOKUP(FollowUp!$Y328,database!$Y:$AL,database!AC$5,0)</f>
        <v>#N/A</v>
      </c>
      <c r="AD328" s="121" t="e">
        <f>VLOOKUP(FollowUp!$Y328,database!$Y:$AL,database!AD$5,0)</f>
        <v>#N/A</v>
      </c>
      <c r="AE328" s="120" t="e">
        <f>VLOOKUP(FollowUp!$Y328,database!$Y:$AL,database!AE$5,0)</f>
        <v>#N/A</v>
      </c>
      <c r="AF328" s="121" t="e">
        <f>VLOOKUP(FollowUp!$Y328,database!$Y:$AL,database!AF$5,0)</f>
        <v>#N/A</v>
      </c>
      <c r="AG328" s="136" t="e">
        <f>VLOOKUP(FollowUp!$Y328,database!$Y:$AL,database!AG$5,0)</f>
        <v>#N/A</v>
      </c>
      <c r="AH328" s="126" t="str">
        <f>IF(ISERROR(VLOOKUP(FollowUp!$Y328,database!$Y:$AL,database!AH$5,0)),"",VLOOKUP(FollowUp!$Y328,database!$Y:$AL,database!AH$5,0))</f>
        <v/>
      </c>
      <c r="AI328" s="64"/>
      <c r="AJ328" s="63"/>
      <c r="AK328" s="128"/>
      <c r="AL328" s="63"/>
      <c r="AM328" s="115" t="e">
        <f>VLOOKUP(FollowUp!$Y328,database!$Y:$AL,database!AL$5,0)</f>
        <v>#N/A</v>
      </c>
    </row>
    <row r="329" spans="1:39"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15">
        <v>322</v>
      </c>
      <c r="AA329" s="125" t="e">
        <f>VLOOKUP(FollowUp!$Y329,database!$Y:$AL,database!AA$5,0)</f>
        <v>#N/A</v>
      </c>
      <c r="AB329" s="119" t="e" cm="1">
        <f t="array" aca="1" ref="AB329" ca="1">HYPERLINK("#"&amp;CELL("address",INDEX(INDIRECT("database!Y:Y",1),MATCH(Y329,INDIRECT("database!Y:Y",1),0))))</f>
        <v>#N/A</v>
      </c>
      <c r="AC329" s="122" t="e">
        <f>VLOOKUP(FollowUp!$Y329,database!$Y:$AL,database!AC$5,0)</f>
        <v>#N/A</v>
      </c>
      <c r="AD329" s="123" t="e">
        <f>VLOOKUP(FollowUp!$Y329,database!$Y:$AL,database!AD$5,0)</f>
        <v>#N/A</v>
      </c>
      <c r="AE329" s="122" t="e">
        <f>VLOOKUP(FollowUp!$Y329,database!$Y:$AL,database!AE$5,0)</f>
        <v>#N/A</v>
      </c>
      <c r="AF329" s="123" t="e">
        <f>VLOOKUP(FollowUp!$Y329,database!$Y:$AL,database!AF$5,0)</f>
        <v>#N/A</v>
      </c>
      <c r="AG329" s="137" t="e">
        <f>VLOOKUP(FollowUp!$Y329,database!$Y:$AL,database!AG$5,0)</f>
        <v>#N/A</v>
      </c>
      <c r="AH329" s="127" t="str">
        <f>IF(ISERROR(VLOOKUP(FollowUp!$Y329,database!$Y:$AL,database!AH$5,0)),"",VLOOKUP(FollowUp!$Y329,database!$Y:$AL,database!AH$5,0))</f>
        <v/>
      </c>
      <c r="AI329" s="64"/>
      <c r="AJ329" s="63"/>
      <c r="AK329" s="128"/>
      <c r="AL329" s="63"/>
      <c r="AM329" s="116" t="e">
        <f>VLOOKUP(FollowUp!$Y329,database!$Y:$AL,database!AL$5,0)</f>
        <v>#N/A</v>
      </c>
    </row>
    <row r="330" spans="1:39"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15">
        <v>323</v>
      </c>
      <c r="AA330" s="124" t="e">
        <f>VLOOKUP(FollowUp!$Y330,database!$Y:$AL,database!AA$5,0)</f>
        <v>#N/A</v>
      </c>
      <c r="AB330" s="118" t="e" cm="1">
        <f t="array" aca="1" ref="AB330" ca="1">HYPERLINK("#"&amp;CELL("address",INDEX(INDIRECT("database!Y:Y",1),MATCH(Y330,INDIRECT("database!Y:Y",1),0))))</f>
        <v>#N/A</v>
      </c>
      <c r="AC330" s="120" t="e">
        <f>VLOOKUP(FollowUp!$Y330,database!$Y:$AL,database!AC$5,0)</f>
        <v>#N/A</v>
      </c>
      <c r="AD330" s="121" t="e">
        <f>VLOOKUP(FollowUp!$Y330,database!$Y:$AL,database!AD$5,0)</f>
        <v>#N/A</v>
      </c>
      <c r="AE330" s="120" t="e">
        <f>VLOOKUP(FollowUp!$Y330,database!$Y:$AL,database!AE$5,0)</f>
        <v>#N/A</v>
      </c>
      <c r="AF330" s="121" t="e">
        <f>VLOOKUP(FollowUp!$Y330,database!$Y:$AL,database!AF$5,0)</f>
        <v>#N/A</v>
      </c>
      <c r="AG330" s="136" t="e">
        <f>VLOOKUP(FollowUp!$Y330,database!$Y:$AL,database!AG$5,0)</f>
        <v>#N/A</v>
      </c>
      <c r="AH330" s="126" t="str">
        <f>IF(ISERROR(VLOOKUP(FollowUp!$Y330,database!$Y:$AL,database!AH$5,0)),"",VLOOKUP(FollowUp!$Y330,database!$Y:$AL,database!AH$5,0))</f>
        <v/>
      </c>
      <c r="AI330" s="64"/>
      <c r="AJ330" s="63"/>
      <c r="AK330" s="128"/>
      <c r="AL330" s="63"/>
      <c r="AM330" s="115" t="e">
        <f>VLOOKUP(FollowUp!$Y330,database!$Y:$AL,database!AL$5,0)</f>
        <v>#N/A</v>
      </c>
    </row>
    <row r="331" spans="1:39"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15">
        <v>324</v>
      </c>
      <c r="AA331" s="125" t="e">
        <f>VLOOKUP(FollowUp!$Y331,database!$Y:$AL,database!AA$5,0)</f>
        <v>#N/A</v>
      </c>
      <c r="AB331" s="119" t="e" cm="1">
        <f t="array" aca="1" ref="AB331" ca="1">HYPERLINK("#"&amp;CELL("address",INDEX(INDIRECT("database!Y:Y",1),MATCH(Y331,INDIRECT("database!Y:Y",1),0))))</f>
        <v>#N/A</v>
      </c>
      <c r="AC331" s="122" t="e">
        <f>VLOOKUP(FollowUp!$Y331,database!$Y:$AL,database!AC$5,0)</f>
        <v>#N/A</v>
      </c>
      <c r="AD331" s="123" t="e">
        <f>VLOOKUP(FollowUp!$Y331,database!$Y:$AL,database!AD$5,0)</f>
        <v>#N/A</v>
      </c>
      <c r="AE331" s="122" t="e">
        <f>VLOOKUP(FollowUp!$Y331,database!$Y:$AL,database!AE$5,0)</f>
        <v>#N/A</v>
      </c>
      <c r="AF331" s="123" t="e">
        <f>VLOOKUP(FollowUp!$Y331,database!$Y:$AL,database!AF$5,0)</f>
        <v>#N/A</v>
      </c>
      <c r="AG331" s="137" t="e">
        <f>VLOOKUP(FollowUp!$Y331,database!$Y:$AL,database!AG$5,0)</f>
        <v>#N/A</v>
      </c>
      <c r="AH331" s="127" t="str">
        <f>IF(ISERROR(VLOOKUP(FollowUp!$Y331,database!$Y:$AL,database!AH$5,0)),"",VLOOKUP(FollowUp!$Y331,database!$Y:$AL,database!AH$5,0))</f>
        <v/>
      </c>
      <c r="AI331" s="64"/>
      <c r="AJ331" s="63"/>
      <c r="AK331" s="128"/>
      <c r="AL331" s="63"/>
      <c r="AM331" s="116" t="e">
        <f>VLOOKUP(FollowUp!$Y331,database!$Y:$AL,database!AL$5,0)</f>
        <v>#N/A</v>
      </c>
    </row>
    <row r="332" spans="1:39"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15">
        <v>325</v>
      </c>
      <c r="AA332" s="124" t="e">
        <f>VLOOKUP(FollowUp!$Y332,database!$Y:$AL,database!AA$5,0)</f>
        <v>#N/A</v>
      </c>
      <c r="AB332" s="118" t="e" cm="1">
        <f t="array" aca="1" ref="AB332" ca="1">HYPERLINK("#"&amp;CELL("address",INDEX(INDIRECT("database!Y:Y",1),MATCH(Y332,INDIRECT("database!Y:Y",1),0))))</f>
        <v>#N/A</v>
      </c>
      <c r="AC332" s="120" t="e">
        <f>VLOOKUP(FollowUp!$Y332,database!$Y:$AL,database!AC$5,0)</f>
        <v>#N/A</v>
      </c>
      <c r="AD332" s="121" t="e">
        <f>VLOOKUP(FollowUp!$Y332,database!$Y:$AL,database!AD$5,0)</f>
        <v>#N/A</v>
      </c>
      <c r="AE332" s="120" t="e">
        <f>VLOOKUP(FollowUp!$Y332,database!$Y:$AL,database!AE$5,0)</f>
        <v>#N/A</v>
      </c>
      <c r="AF332" s="121" t="e">
        <f>VLOOKUP(FollowUp!$Y332,database!$Y:$AL,database!AF$5,0)</f>
        <v>#N/A</v>
      </c>
      <c r="AG332" s="136" t="e">
        <f>VLOOKUP(FollowUp!$Y332,database!$Y:$AL,database!AG$5,0)</f>
        <v>#N/A</v>
      </c>
      <c r="AH332" s="126" t="str">
        <f>IF(ISERROR(VLOOKUP(FollowUp!$Y332,database!$Y:$AL,database!AH$5,0)),"",VLOOKUP(FollowUp!$Y332,database!$Y:$AL,database!AH$5,0))</f>
        <v/>
      </c>
      <c r="AI332" s="64"/>
      <c r="AJ332" s="63"/>
      <c r="AK332" s="128"/>
      <c r="AL332" s="63"/>
      <c r="AM332" s="115" t="e">
        <f>VLOOKUP(FollowUp!$Y332,database!$Y:$AL,database!AL$5,0)</f>
        <v>#N/A</v>
      </c>
    </row>
    <row r="333" spans="1:39"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15">
        <v>326</v>
      </c>
      <c r="AA333" s="125" t="e">
        <f>VLOOKUP(FollowUp!$Y333,database!$Y:$AL,database!AA$5,0)</f>
        <v>#N/A</v>
      </c>
      <c r="AB333" s="119" t="e" cm="1">
        <f t="array" aca="1" ref="AB333" ca="1">HYPERLINK("#"&amp;CELL("address",INDEX(INDIRECT("database!Y:Y",1),MATCH(Y333,INDIRECT("database!Y:Y",1),0))))</f>
        <v>#N/A</v>
      </c>
      <c r="AC333" s="122" t="e">
        <f>VLOOKUP(FollowUp!$Y333,database!$Y:$AL,database!AC$5,0)</f>
        <v>#N/A</v>
      </c>
      <c r="AD333" s="123" t="e">
        <f>VLOOKUP(FollowUp!$Y333,database!$Y:$AL,database!AD$5,0)</f>
        <v>#N/A</v>
      </c>
      <c r="AE333" s="122" t="e">
        <f>VLOOKUP(FollowUp!$Y333,database!$Y:$AL,database!AE$5,0)</f>
        <v>#N/A</v>
      </c>
      <c r="AF333" s="123" t="e">
        <f>VLOOKUP(FollowUp!$Y333,database!$Y:$AL,database!AF$5,0)</f>
        <v>#N/A</v>
      </c>
      <c r="AG333" s="137" t="e">
        <f>VLOOKUP(FollowUp!$Y333,database!$Y:$AL,database!AG$5,0)</f>
        <v>#N/A</v>
      </c>
      <c r="AH333" s="127" t="str">
        <f>IF(ISERROR(VLOOKUP(FollowUp!$Y333,database!$Y:$AL,database!AH$5,0)),"",VLOOKUP(FollowUp!$Y333,database!$Y:$AL,database!AH$5,0))</f>
        <v/>
      </c>
      <c r="AI333" s="64"/>
      <c r="AJ333" s="63"/>
      <c r="AK333" s="128"/>
      <c r="AL333" s="63"/>
      <c r="AM333" s="116" t="e">
        <f>VLOOKUP(FollowUp!$Y333,database!$Y:$AL,database!AL$5,0)</f>
        <v>#N/A</v>
      </c>
    </row>
    <row r="334" spans="1:39"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15">
        <v>327</v>
      </c>
      <c r="AA334" s="124" t="e">
        <f>VLOOKUP(FollowUp!$Y334,database!$Y:$AL,database!AA$5,0)</f>
        <v>#N/A</v>
      </c>
      <c r="AB334" s="118" t="e" cm="1">
        <f t="array" aca="1" ref="AB334" ca="1">HYPERLINK("#"&amp;CELL("address",INDEX(INDIRECT("database!Y:Y",1),MATCH(Y334,INDIRECT("database!Y:Y",1),0))))</f>
        <v>#N/A</v>
      </c>
      <c r="AC334" s="120" t="e">
        <f>VLOOKUP(FollowUp!$Y334,database!$Y:$AL,database!AC$5,0)</f>
        <v>#N/A</v>
      </c>
      <c r="AD334" s="121" t="e">
        <f>VLOOKUP(FollowUp!$Y334,database!$Y:$AL,database!AD$5,0)</f>
        <v>#N/A</v>
      </c>
      <c r="AE334" s="120" t="e">
        <f>VLOOKUP(FollowUp!$Y334,database!$Y:$AL,database!AE$5,0)</f>
        <v>#N/A</v>
      </c>
      <c r="AF334" s="121" t="e">
        <f>VLOOKUP(FollowUp!$Y334,database!$Y:$AL,database!AF$5,0)</f>
        <v>#N/A</v>
      </c>
      <c r="AG334" s="136" t="e">
        <f>VLOOKUP(FollowUp!$Y334,database!$Y:$AL,database!AG$5,0)</f>
        <v>#N/A</v>
      </c>
      <c r="AH334" s="126" t="str">
        <f>IF(ISERROR(VLOOKUP(FollowUp!$Y334,database!$Y:$AL,database!AH$5,0)),"",VLOOKUP(FollowUp!$Y334,database!$Y:$AL,database!AH$5,0))</f>
        <v/>
      </c>
      <c r="AI334" s="64"/>
      <c r="AJ334" s="63"/>
      <c r="AK334" s="128"/>
      <c r="AL334" s="63"/>
      <c r="AM334" s="115" t="e">
        <f>VLOOKUP(FollowUp!$Y334,database!$Y:$AL,database!AL$5,0)</f>
        <v>#N/A</v>
      </c>
    </row>
    <row r="335" spans="1:39"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15">
        <v>328</v>
      </c>
      <c r="AA335" s="125" t="e">
        <f>VLOOKUP(FollowUp!$Y335,database!$Y:$AL,database!AA$5,0)</f>
        <v>#N/A</v>
      </c>
      <c r="AB335" s="119" t="e" cm="1">
        <f t="array" aca="1" ref="AB335" ca="1">HYPERLINK("#"&amp;CELL("address",INDEX(INDIRECT("database!Y:Y",1),MATCH(Y335,INDIRECT("database!Y:Y",1),0))))</f>
        <v>#N/A</v>
      </c>
      <c r="AC335" s="122" t="e">
        <f>VLOOKUP(FollowUp!$Y335,database!$Y:$AL,database!AC$5,0)</f>
        <v>#N/A</v>
      </c>
      <c r="AD335" s="123" t="e">
        <f>VLOOKUP(FollowUp!$Y335,database!$Y:$AL,database!AD$5,0)</f>
        <v>#N/A</v>
      </c>
      <c r="AE335" s="122" t="e">
        <f>VLOOKUP(FollowUp!$Y335,database!$Y:$AL,database!AE$5,0)</f>
        <v>#N/A</v>
      </c>
      <c r="AF335" s="123" t="e">
        <f>VLOOKUP(FollowUp!$Y335,database!$Y:$AL,database!AF$5,0)</f>
        <v>#N/A</v>
      </c>
      <c r="AG335" s="137" t="e">
        <f>VLOOKUP(FollowUp!$Y335,database!$Y:$AL,database!AG$5,0)</f>
        <v>#N/A</v>
      </c>
      <c r="AH335" s="127" t="str">
        <f>IF(ISERROR(VLOOKUP(FollowUp!$Y335,database!$Y:$AL,database!AH$5,0)),"",VLOOKUP(FollowUp!$Y335,database!$Y:$AL,database!AH$5,0))</f>
        <v/>
      </c>
      <c r="AI335" s="64"/>
      <c r="AJ335" s="63"/>
      <c r="AK335" s="128"/>
      <c r="AL335" s="63"/>
      <c r="AM335" s="116" t="e">
        <f>VLOOKUP(FollowUp!$Y335,database!$Y:$AL,database!AL$5,0)</f>
        <v>#N/A</v>
      </c>
    </row>
    <row r="336" spans="1:39"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15">
        <v>329</v>
      </c>
      <c r="AA336" s="124" t="e">
        <f>VLOOKUP(FollowUp!$Y336,database!$Y:$AL,database!AA$5,0)</f>
        <v>#N/A</v>
      </c>
      <c r="AB336" s="118" t="e" cm="1">
        <f t="array" aca="1" ref="AB336" ca="1">HYPERLINK("#"&amp;CELL("address",INDEX(INDIRECT("database!Y:Y",1),MATCH(Y336,INDIRECT("database!Y:Y",1),0))))</f>
        <v>#N/A</v>
      </c>
      <c r="AC336" s="120" t="e">
        <f>VLOOKUP(FollowUp!$Y336,database!$Y:$AL,database!AC$5,0)</f>
        <v>#N/A</v>
      </c>
      <c r="AD336" s="121" t="e">
        <f>VLOOKUP(FollowUp!$Y336,database!$Y:$AL,database!AD$5,0)</f>
        <v>#N/A</v>
      </c>
      <c r="AE336" s="120" t="e">
        <f>VLOOKUP(FollowUp!$Y336,database!$Y:$AL,database!AE$5,0)</f>
        <v>#N/A</v>
      </c>
      <c r="AF336" s="121" t="e">
        <f>VLOOKUP(FollowUp!$Y336,database!$Y:$AL,database!AF$5,0)</f>
        <v>#N/A</v>
      </c>
      <c r="AG336" s="136" t="e">
        <f>VLOOKUP(FollowUp!$Y336,database!$Y:$AL,database!AG$5,0)</f>
        <v>#N/A</v>
      </c>
      <c r="AH336" s="126" t="str">
        <f>IF(ISERROR(VLOOKUP(FollowUp!$Y336,database!$Y:$AL,database!AH$5,0)),"",VLOOKUP(FollowUp!$Y336,database!$Y:$AL,database!AH$5,0))</f>
        <v/>
      </c>
      <c r="AI336" s="64"/>
      <c r="AJ336" s="63"/>
      <c r="AK336" s="128"/>
      <c r="AL336" s="63"/>
      <c r="AM336" s="115" t="e">
        <f>VLOOKUP(FollowUp!$Y336,database!$Y:$AL,database!AL$5,0)</f>
        <v>#N/A</v>
      </c>
    </row>
    <row r="337" spans="1:39"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15">
        <v>330</v>
      </c>
      <c r="AA337" s="125" t="e">
        <f>VLOOKUP(FollowUp!$Y337,database!$Y:$AL,database!AA$5,0)</f>
        <v>#N/A</v>
      </c>
      <c r="AB337" s="119" t="e" cm="1">
        <f t="array" aca="1" ref="AB337" ca="1">HYPERLINK("#"&amp;CELL("address",INDEX(INDIRECT("database!Y:Y",1),MATCH(Y337,INDIRECT("database!Y:Y",1),0))))</f>
        <v>#N/A</v>
      </c>
      <c r="AC337" s="122" t="e">
        <f>VLOOKUP(FollowUp!$Y337,database!$Y:$AL,database!AC$5,0)</f>
        <v>#N/A</v>
      </c>
      <c r="AD337" s="123" t="e">
        <f>VLOOKUP(FollowUp!$Y337,database!$Y:$AL,database!AD$5,0)</f>
        <v>#N/A</v>
      </c>
      <c r="AE337" s="122" t="e">
        <f>VLOOKUP(FollowUp!$Y337,database!$Y:$AL,database!AE$5,0)</f>
        <v>#N/A</v>
      </c>
      <c r="AF337" s="123" t="e">
        <f>VLOOKUP(FollowUp!$Y337,database!$Y:$AL,database!AF$5,0)</f>
        <v>#N/A</v>
      </c>
      <c r="AG337" s="137" t="e">
        <f>VLOOKUP(FollowUp!$Y337,database!$Y:$AL,database!AG$5,0)</f>
        <v>#N/A</v>
      </c>
      <c r="AH337" s="127" t="str">
        <f>IF(ISERROR(VLOOKUP(FollowUp!$Y337,database!$Y:$AL,database!AH$5,0)),"",VLOOKUP(FollowUp!$Y337,database!$Y:$AL,database!AH$5,0))</f>
        <v/>
      </c>
      <c r="AI337" s="64"/>
      <c r="AJ337" s="63"/>
      <c r="AK337" s="128"/>
      <c r="AL337" s="63"/>
      <c r="AM337" s="116" t="e">
        <f>VLOOKUP(FollowUp!$Y337,database!$Y:$AL,database!AL$5,0)</f>
        <v>#N/A</v>
      </c>
    </row>
    <row r="338" spans="1:39"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15">
        <v>331</v>
      </c>
      <c r="AA338" s="124" t="e">
        <f>VLOOKUP(FollowUp!$Y338,database!$Y:$AL,database!AA$5,0)</f>
        <v>#N/A</v>
      </c>
      <c r="AB338" s="118" t="e" cm="1">
        <f t="array" aca="1" ref="AB338" ca="1">HYPERLINK("#"&amp;CELL("address",INDEX(INDIRECT("database!Y:Y",1),MATCH(Y338,INDIRECT("database!Y:Y",1),0))))</f>
        <v>#N/A</v>
      </c>
      <c r="AC338" s="120" t="e">
        <f>VLOOKUP(FollowUp!$Y338,database!$Y:$AL,database!AC$5,0)</f>
        <v>#N/A</v>
      </c>
      <c r="AD338" s="121" t="e">
        <f>VLOOKUP(FollowUp!$Y338,database!$Y:$AL,database!AD$5,0)</f>
        <v>#N/A</v>
      </c>
      <c r="AE338" s="120" t="e">
        <f>VLOOKUP(FollowUp!$Y338,database!$Y:$AL,database!AE$5,0)</f>
        <v>#N/A</v>
      </c>
      <c r="AF338" s="121" t="e">
        <f>VLOOKUP(FollowUp!$Y338,database!$Y:$AL,database!AF$5,0)</f>
        <v>#N/A</v>
      </c>
      <c r="AG338" s="136" t="e">
        <f>VLOOKUP(FollowUp!$Y338,database!$Y:$AL,database!AG$5,0)</f>
        <v>#N/A</v>
      </c>
      <c r="AH338" s="126" t="str">
        <f>IF(ISERROR(VLOOKUP(FollowUp!$Y338,database!$Y:$AL,database!AH$5,0)),"",VLOOKUP(FollowUp!$Y338,database!$Y:$AL,database!AH$5,0))</f>
        <v/>
      </c>
      <c r="AI338" s="64"/>
      <c r="AJ338" s="63"/>
      <c r="AK338" s="128"/>
      <c r="AL338" s="63"/>
      <c r="AM338" s="115" t="e">
        <f>VLOOKUP(FollowUp!$Y338,database!$Y:$AL,database!AL$5,0)</f>
        <v>#N/A</v>
      </c>
    </row>
    <row r="339" spans="1:39"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15">
        <v>332</v>
      </c>
      <c r="AA339" s="125" t="e">
        <f>VLOOKUP(FollowUp!$Y339,database!$Y:$AL,database!AA$5,0)</f>
        <v>#N/A</v>
      </c>
      <c r="AB339" s="119" t="e" cm="1">
        <f t="array" aca="1" ref="AB339" ca="1">HYPERLINK("#"&amp;CELL("address",INDEX(INDIRECT("database!Y:Y",1),MATCH(Y339,INDIRECT("database!Y:Y",1),0))))</f>
        <v>#N/A</v>
      </c>
      <c r="AC339" s="122" t="e">
        <f>VLOOKUP(FollowUp!$Y339,database!$Y:$AL,database!AC$5,0)</f>
        <v>#N/A</v>
      </c>
      <c r="AD339" s="123" t="e">
        <f>VLOOKUP(FollowUp!$Y339,database!$Y:$AL,database!AD$5,0)</f>
        <v>#N/A</v>
      </c>
      <c r="AE339" s="122" t="e">
        <f>VLOOKUP(FollowUp!$Y339,database!$Y:$AL,database!AE$5,0)</f>
        <v>#N/A</v>
      </c>
      <c r="AF339" s="123" t="e">
        <f>VLOOKUP(FollowUp!$Y339,database!$Y:$AL,database!AF$5,0)</f>
        <v>#N/A</v>
      </c>
      <c r="AG339" s="137" t="e">
        <f>VLOOKUP(FollowUp!$Y339,database!$Y:$AL,database!AG$5,0)</f>
        <v>#N/A</v>
      </c>
      <c r="AH339" s="127" t="str">
        <f>IF(ISERROR(VLOOKUP(FollowUp!$Y339,database!$Y:$AL,database!AH$5,0)),"",VLOOKUP(FollowUp!$Y339,database!$Y:$AL,database!AH$5,0))</f>
        <v/>
      </c>
      <c r="AI339" s="64"/>
      <c r="AJ339" s="63"/>
      <c r="AK339" s="128"/>
      <c r="AL339" s="63"/>
      <c r="AM339" s="116" t="e">
        <f>VLOOKUP(FollowUp!$Y339,database!$Y:$AL,database!AL$5,0)</f>
        <v>#N/A</v>
      </c>
    </row>
    <row r="340" spans="1:39"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15">
        <v>333</v>
      </c>
      <c r="AA340" s="124" t="e">
        <f>VLOOKUP(FollowUp!$Y340,database!$Y:$AL,database!AA$5,0)</f>
        <v>#N/A</v>
      </c>
      <c r="AB340" s="118" t="e" cm="1">
        <f t="array" aca="1" ref="AB340" ca="1">HYPERLINK("#"&amp;CELL("address",INDEX(INDIRECT("database!Y:Y",1),MATCH(Y340,INDIRECT("database!Y:Y",1),0))))</f>
        <v>#N/A</v>
      </c>
      <c r="AC340" s="120" t="e">
        <f>VLOOKUP(FollowUp!$Y340,database!$Y:$AL,database!AC$5,0)</f>
        <v>#N/A</v>
      </c>
      <c r="AD340" s="121" t="e">
        <f>VLOOKUP(FollowUp!$Y340,database!$Y:$AL,database!AD$5,0)</f>
        <v>#N/A</v>
      </c>
      <c r="AE340" s="120" t="e">
        <f>VLOOKUP(FollowUp!$Y340,database!$Y:$AL,database!AE$5,0)</f>
        <v>#N/A</v>
      </c>
      <c r="AF340" s="121" t="e">
        <f>VLOOKUP(FollowUp!$Y340,database!$Y:$AL,database!AF$5,0)</f>
        <v>#N/A</v>
      </c>
      <c r="AG340" s="136" t="e">
        <f>VLOOKUP(FollowUp!$Y340,database!$Y:$AL,database!AG$5,0)</f>
        <v>#N/A</v>
      </c>
      <c r="AH340" s="126" t="str">
        <f>IF(ISERROR(VLOOKUP(FollowUp!$Y340,database!$Y:$AL,database!AH$5,0)),"",VLOOKUP(FollowUp!$Y340,database!$Y:$AL,database!AH$5,0))</f>
        <v/>
      </c>
      <c r="AI340" s="64"/>
      <c r="AJ340" s="63"/>
      <c r="AK340" s="128"/>
      <c r="AL340" s="63"/>
      <c r="AM340" s="115" t="e">
        <f>VLOOKUP(FollowUp!$Y340,database!$Y:$AL,database!AL$5,0)</f>
        <v>#N/A</v>
      </c>
    </row>
    <row r="341" spans="1:39"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15">
        <v>334</v>
      </c>
      <c r="AA341" s="125" t="e">
        <f>VLOOKUP(FollowUp!$Y341,database!$Y:$AL,database!AA$5,0)</f>
        <v>#N/A</v>
      </c>
      <c r="AB341" s="119" t="e" cm="1">
        <f t="array" aca="1" ref="AB341" ca="1">HYPERLINK("#"&amp;CELL("address",INDEX(INDIRECT("database!Y:Y",1),MATCH(Y341,INDIRECT("database!Y:Y",1),0))))</f>
        <v>#N/A</v>
      </c>
      <c r="AC341" s="122" t="e">
        <f>VLOOKUP(FollowUp!$Y341,database!$Y:$AL,database!AC$5,0)</f>
        <v>#N/A</v>
      </c>
      <c r="AD341" s="123" t="e">
        <f>VLOOKUP(FollowUp!$Y341,database!$Y:$AL,database!AD$5,0)</f>
        <v>#N/A</v>
      </c>
      <c r="AE341" s="122" t="e">
        <f>VLOOKUP(FollowUp!$Y341,database!$Y:$AL,database!AE$5,0)</f>
        <v>#N/A</v>
      </c>
      <c r="AF341" s="123" t="e">
        <f>VLOOKUP(FollowUp!$Y341,database!$Y:$AL,database!AF$5,0)</f>
        <v>#N/A</v>
      </c>
      <c r="AG341" s="137" t="e">
        <f>VLOOKUP(FollowUp!$Y341,database!$Y:$AL,database!AG$5,0)</f>
        <v>#N/A</v>
      </c>
      <c r="AH341" s="127" t="str">
        <f>IF(ISERROR(VLOOKUP(FollowUp!$Y341,database!$Y:$AL,database!AH$5,0)),"",VLOOKUP(FollowUp!$Y341,database!$Y:$AL,database!AH$5,0))</f>
        <v/>
      </c>
      <c r="AI341" s="64"/>
      <c r="AJ341" s="63"/>
      <c r="AK341" s="128"/>
      <c r="AL341" s="63"/>
      <c r="AM341" s="116" t="e">
        <f>VLOOKUP(FollowUp!$Y341,database!$Y:$AL,database!AL$5,0)</f>
        <v>#N/A</v>
      </c>
    </row>
    <row r="342" spans="1:39"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15">
        <v>335</v>
      </c>
      <c r="AA342" s="124" t="e">
        <f>VLOOKUP(FollowUp!$Y342,database!$Y:$AL,database!AA$5,0)</f>
        <v>#N/A</v>
      </c>
      <c r="AB342" s="118" t="e" cm="1">
        <f t="array" aca="1" ref="AB342" ca="1">HYPERLINK("#"&amp;CELL("address",INDEX(INDIRECT("database!Y:Y",1),MATCH(Y342,INDIRECT("database!Y:Y",1),0))))</f>
        <v>#N/A</v>
      </c>
      <c r="AC342" s="120" t="e">
        <f>VLOOKUP(FollowUp!$Y342,database!$Y:$AL,database!AC$5,0)</f>
        <v>#N/A</v>
      </c>
      <c r="AD342" s="121" t="e">
        <f>VLOOKUP(FollowUp!$Y342,database!$Y:$AL,database!AD$5,0)</f>
        <v>#N/A</v>
      </c>
      <c r="AE342" s="120" t="e">
        <f>VLOOKUP(FollowUp!$Y342,database!$Y:$AL,database!AE$5,0)</f>
        <v>#N/A</v>
      </c>
      <c r="AF342" s="121" t="e">
        <f>VLOOKUP(FollowUp!$Y342,database!$Y:$AL,database!AF$5,0)</f>
        <v>#N/A</v>
      </c>
      <c r="AG342" s="136" t="e">
        <f>VLOOKUP(FollowUp!$Y342,database!$Y:$AL,database!AG$5,0)</f>
        <v>#N/A</v>
      </c>
      <c r="AH342" s="126" t="str">
        <f>IF(ISERROR(VLOOKUP(FollowUp!$Y342,database!$Y:$AL,database!AH$5,0)),"",VLOOKUP(FollowUp!$Y342,database!$Y:$AL,database!AH$5,0))</f>
        <v/>
      </c>
      <c r="AI342" s="64"/>
      <c r="AJ342" s="63"/>
      <c r="AK342" s="128"/>
      <c r="AL342" s="63"/>
      <c r="AM342" s="115" t="e">
        <f>VLOOKUP(FollowUp!$Y342,database!$Y:$AL,database!AL$5,0)</f>
        <v>#N/A</v>
      </c>
    </row>
    <row r="343" spans="1:39"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15">
        <v>336</v>
      </c>
      <c r="AA343" s="125" t="e">
        <f>VLOOKUP(FollowUp!$Y343,database!$Y:$AL,database!AA$5,0)</f>
        <v>#N/A</v>
      </c>
      <c r="AB343" s="119" t="e" cm="1">
        <f t="array" aca="1" ref="AB343" ca="1">HYPERLINK("#"&amp;CELL("address",INDEX(INDIRECT("database!Y:Y",1),MATCH(Y343,INDIRECT("database!Y:Y",1),0))))</f>
        <v>#N/A</v>
      </c>
      <c r="AC343" s="122" t="e">
        <f>VLOOKUP(FollowUp!$Y343,database!$Y:$AL,database!AC$5,0)</f>
        <v>#N/A</v>
      </c>
      <c r="AD343" s="123" t="e">
        <f>VLOOKUP(FollowUp!$Y343,database!$Y:$AL,database!AD$5,0)</f>
        <v>#N/A</v>
      </c>
      <c r="AE343" s="122" t="e">
        <f>VLOOKUP(FollowUp!$Y343,database!$Y:$AL,database!AE$5,0)</f>
        <v>#N/A</v>
      </c>
      <c r="AF343" s="123" t="e">
        <f>VLOOKUP(FollowUp!$Y343,database!$Y:$AL,database!AF$5,0)</f>
        <v>#N/A</v>
      </c>
      <c r="AG343" s="137" t="e">
        <f>VLOOKUP(FollowUp!$Y343,database!$Y:$AL,database!AG$5,0)</f>
        <v>#N/A</v>
      </c>
      <c r="AH343" s="127" t="str">
        <f>IF(ISERROR(VLOOKUP(FollowUp!$Y343,database!$Y:$AL,database!AH$5,0)),"",VLOOKUP(FollowUp!$Y343,database!$Y:$AL,database!AH$5,0))</f>
        <v/>
      </c>
      <c r="AI343" s="64"/>
      <c r="AJ343" s="63"/>
      <c r="AK343" s="128"/>
      <c r="AL343" s="63"/>
      <c r="AM343" s="116" t="e">
        <f>VLOOKUP(FollowUp!$Y343,database!$Y:$AL,database!AL$5,0)</f>
        <v>#N/A</v>
      </c>
    </row>
    <row r="344" spans="1:39"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15">
        <v>337</v>
      </c>
      <c r="AA344" s="124" t="e">
        <f>VLOOKUP(FollowUp!$Y344,database!$Y:$AL,database!AA$5,0)</f>
        <v>#N/A</v>
      </c>
      <c r="AB344" s="118" t="e" cm="1">
        <f t="array" aca="1" ref="AB344" ca="1">HYPERLINK("#"&amp;CELL("address",INDEX(INDIRECT("database!Y:Y",1),MATCH(Y344,INDIRECT("database!Y:Y",1),0))))</f>
        <v>#N/A</v>
      </c>
      <c r="AC344" s="120" t="e">
        <f>VLOOKUP(FollowUp!$Y344,database!$Y:$AL,database!AC$5,0)</f>
        <v>#N/A</v>
      </c>
      <c r="AD344" s="121" t="e">
        <f>VLOOKUP(FollowUp!$Y344,database!$Y:$AL,database!AD$5,0)</f>
        <v>#N/A</v>
      </c>
      <c r="AE344" s="120" t="e">
        <f>VLOOKUP(FollowUp!$Y344,database!$Y:$AL,database!AE$5,0)</f>
        <v>#N/A</v>
      </c>
      <c r="AF344" s="121" t="e">
        <f>VLOOKUP(FollowUp!$Y344,database!$Y:$AL,database!AF$5,0)</f>
        <v>#N/A</v>
      </c>
      <c r="AG344" s="136" t="e">
        <f>VLOOKUP(FollowUp!$Y344,database!$Y:$AL,database!AG$5,0)</f>
        <v>#N/A</v>
      </c>
      <c r="AH344" s="126" t="str">
        <f>IF(ISERROR(VLOOKUP(FollowUp!$Y344,database!$Y:$AL,database!AH$5,0)),"",VLOOKUP(FollowUp!$Y344,database!$Y:$AL,database!AH$5,0))</f>
        <v/>
      </c>
      <c r="AI344" s="64"/>
      <c r="AJ344" s="63"/>
      <c r="AK344" s="128"/>
      <c r="AL344" s="63"/>
      <c r="AM344" s="115" t="e">
        <f>VLOOKUP(FollowUp!$Y344,database!$Y:$AL,database!AL$5,0)</f>
        <v>#N/A</v>
      </c>
    </row>
    <row r="345" spans="1:39"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15">
        <v>338</v>
      </c>
      <c r="AA345" s="125" t="e">
        <f>VLOOKUP(FollowUp!$Y345,database!$Y:$AL,database!AA$5,0)</f>
        <v>#N/A</v>
      </c>
      <c r="AB345" s="119" t="e" cm="1">
        <f t="array" aca="1" ref="AB345" ca="1">HYPERLINK("#"&amp;CELL("address",INDEX(INDIRECT("database!Y:Y",1),MATCH(Y345,INDIRECT("database!Y:Y",1),0))))</f>
        <v>#N/A</v>
      </c>
      <c r="AC345" s="122" t="e">
        <f>VLOOKUP(FollowUp!$Y345,database!$Y:$AL,database!AC$5,0)</f>
        <v>#N/A</v>
      </c>
      <c r="AD345" s="123" t="e">
        <f>VLOOKUP(FollowUp!$Y345,database!$Y:$AL,database!AD$5,0)</f>
        <v>#N/A</v>
      </c>
      <c r="AE345" s="122" t="e">
        <f>VLOOKUP(FollowUp!$Y345,database!$Y:$AL,database!AE$5,0)</f>
        <v>#N/A</v>
      </c>
      <c r="AF345" s="123" t="e">
        <f>VLOOKUP(FollowUp!$Y345,database!$Y:$AL,database!AF$5,0)</f>
        <v>#N/A</v>
      </c>
      <c r="AG345" s="137" t="e">
        <f>VLOOKUP(FollowUp!$Y345,database!$Y:$AL,database!AG$5,0)</f>
        <v>#N/A</v>
      </c>
      <c r="AH345" s="127" t="str">
        <f>IF(ISERROR(VLOOKUP(FollowUp!$Y345,database!$Y:$AL,database!AH$5,0)),"",VLOOKUP(FollowUp!$Y345,database!$Y:$AL,database!AH$5,0))</f>
        <v/>
      </c>
      <c r="AI345" s="64"/>
      <c r="AJ345" s="63"/>
      <c r="AK345" s="128"/>
      <c r="AL345" s="63"/>
      <c r="AM345" s="116" t="e">
        <f>VLOOKUP(FollowUp!$Y345,database!$Y:$AL,database!AL$5,0)</f>
        <v>#N/A</v>
      </c>
    </row>
    <row r="346" spans="1:39"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15">
        <v>339</v>
      </c>
      <c r="AA346" s="124" t="e">
        <f>VLOOKUP(FollowUp!$Y346,database!$Y:$AL,database!AA$5,0)</f>
        <v>#N/A</v>
      </c>
      <c r="AB346" s="118" t="e" cm="1">
        <f t="array" aca="1" ref="AB346" ca="1">HYPERLINK("#"&amp;CELL("address",INDEX(INDIRECT("database!Y:Y",1),MATCH(Y346,INDIRECT("database!Y:Y",1),0))))</f>
        <v>#N/A</v>
      </c>
      <c r="AC346" s="120" t="e">
        <f>VLOOKUP(FollowUp!$Y346,database!$Y:$AL,database!AC$5,0)</f>
        <v>#N/A</v>
      </c>
      <c r="AD346" s="121" t="e">
        <f>VLOOKUP(FollowUp!$Y346,database!$Y:$AL,database!AD$5,0)</f>
        <v>#N/A</v>
      </c>
      <c r="AE346" s="120" t="e">
        <f>VLOOKUP(FollowUp!$Y346,database!$Y:$AL,database!AE$5,0)</f>
        <v>#N/A</v>
      </c>
      <c r="AF346" s="121" t="e">
        <f>VLOOKUP(FollowUp!$Y346,database!$Y:$AL,database!AF$5,0)</f>
        <v>#N/A</v>
      </c>
      <c r="AG346" s="136" t="e">
        <f>VLOOKUP(FollowUp!$Y346,database!$Y:$AL,database!AG$5,0)</f>
        <v>#N/A</v>
      </c>
      <c r="AH346" s="126" t="str">
        <f>IF(ISERROR(VLOOKUP(FollowUp!$Y346,database!$Y:$AL,database!AH$5,0)),"",VLOOKUP(FollowUp!$Y346,database!$Y:$AL,database!AH$5,0))</f>
        <v/>
      </c>
      <c r="AI346" s="64"/>
      <c r="AJ346" s="63"/>
      <c r="AK346" s="128"/>
      <c r="AL346" s="63"/>
      <c r="AM346" s="115" t="e">
        <f>VLOOKUP(FollowUp!$Y346,database!$Y:$AL,database!AL$5,0)</f>
        <v>#N/A</v>
      </c>
    </row>
    <row r="347" spans="1:39"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15">
        <v>340</v>
      </c>
      <c r="AA347" s="125" t="e">
        <f>VLOOKUP(FollowUp!$Y347,database!$Y:$AL,database!AA$5,0)</f>
        <v>#N/A</v>
      </c>
      <c r="AB347" s="119" t="e" cm="1">
        <f t="array" aca="1" ref="AB347" ca="1">HYPERLINK("#"&amp;CELL("address",INDEX(INDIRECT("database!Y:Y",1),MATCH(Y347,INDIRECT("database!Y:Y",1),0))))</f>
        <v>#N/A</v>
      </c>
      <c r="AC347" s="122" t="e">
        <f>VLOOKUP(FollowUp!$Y347,database!$Y:$AL,database!AC$5,0)</f>
        <v>#N/A</v>
      </c>
      <c r="AD347" s="123" t="e">
        <f>VLOOKUP(FollowUp!$Y347,database!$Y:$AL,database!AD$5,0)</f>
        <v>#N/A</v>
      </c>
      <c r="AE347" s="122" t="e">
        <f>VLOOKUP(FollowUp!$Y347,database!$Y:$AL,database!AE$5,0)</f>
        <v>#N/A</v>
      </c>
      <c r="AF347" s="123" t="e">
        <f>VLOOKUP(FollowUp!$Y347,database!$Y:$AL,database!AF$5,0)</f>
        <v>#N/A</v>
      </c>
      <c r="AG347" s="137" t="e">
        <f>VLOOKUP(FollowUp!$Y347,database!$Y:$AL,database!AG$5,0)</f>
        <v>#N/A</v>
      </c>
      <c r="AH347" s="127" t="str">
        <f>IF(ISERROR(VLOOKUP(FollowUp!$Y347,database!$Y:$AL,database!AH$5,0)),"",VLOOKUP(FollowUp!$Y347,database!$Y:$AL,database!AH$5,0))</f>
        <v/>
      </c>
      <c r="AI347" s="64"/>
      <c r="AJ347" s="63"/>
      <c r="AK347" s="128"/>
      <c r="AL347" s="63"/>
      <c r="AM347" s="116" t="e">
        <f>VLOOKUP(FollowUp!$Y347,database!$Y:$AL,database!AL$5,0)</f>
        <v>#N/A</v>
      </c>
    </row>
    <row r="348" spans="1:39"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15">
        <v>341</v>
      </c>
      <c r="AA348" s="124" t="e">
        <f>VLOOKUP(FollowUp!$Y348,database!$Y:$AL,database!AA$5,0)</f>
        <v>#N/A</v>
      </c>
      <c r="AB348" s="118" t="e" cm="1">
        <f t="array" aca="1" ref="AB348" ca="1">HYPERLINK("#"&amp;CELL("address",INDEX(INDIRECT("database!Y:Y",1),MATCH(Y348,INDIRECT("database!Y:Y",1),0))))</f>
        <v>#N/A</v>
      </c>
      <c r="AC348" s="120" t="e">
        <f>VLOOKUP(FollowUp!$Y348,database!$Y:$AL,database!AC$5,0)</f>
        <v>#N/A</v>
      </c>
      <c r="AD348" s="121" t="e">
        <f>VLOOKUP(FollowUp!$Y348,database!$Y:$AL,database!AD$5,0)</f>
        <v>#N/A</v>
      </c>
      <c r="AE348" s="120" t="e">
        <f>VLOOKUP(FollowUp!$Y348,database!$Y:$AL,database!AE$5,0)</f>
        <v>#N/A</v>
      </c>
      <c r="AF348" s="121" t="e">
        <f>VLOOKUP(FollowUp!$Y348,database!$Y:$AL,database!AF$5,0)</f>
        <v>#N/A</v>
      </c>
      <c r="AG348" s="136" t="e">
        <f>VLOOKUP(FollowUp!$Y348,database!$Y:$AL,database!AG$5,0)</f>
        <v>#N/A</v>
      </c>
      <c r="AH348" s="126" t="str">
        <f>IF(ISERROR(VLOOKUP(FollowUp!$Y348,database!$Y:$AL,database!AH$5,0)),"",VLOOKUP(FollowUp!$Y348,database!$Y:$AL,database!AH$5,0))</f>
        <v/>
      </c>
      <c r="AI348" s="64"/>
      <c r="AJ348" s="63"/>
      <c r="AK348" s="128"/>
      <c r="AL348" s="63"/>
      <c r="AM348" s="115" t="e">
        <f>VLOOKUP(FollowUp!$Y348,database!$Y:$AL,database!AL$5,0)</f>
        <v>#N/A</v>
      </c>
    </row>
    <row r="349" spans="1:39"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15">
        <v>342</v>
      </c>
      <c r="AA349" s="125" t="e">
        <f>VLOOKUP(FollowUp!$Y349,database!$Y:$AL,database!AA$5,0)</f>
        <v>#N/A</v>
      </c>
      <c r="AB349" s="119" t="e" cm="1">
        <f t="array" aca="1" ref="AB349" ca="1">HYPERLINK("#"&amp;CELL("address",INDEX(INDIRECT("database!Y:Y",1),MATCH(Y349,INDIRECT("database!Y:Y",1),0))))</f>
        <v>#N/A</v>
      </c>
      <c r="AC349" s="122" t="e">
        <f>VLOOKUP(FollowUp!$Y349,database!$Y:$AL,database!AC$5,0)</f>
        <v>#N/A</v>
      </c>
      <c r="AD349" s="123" t="e">
        <f>VLOOKUP(FollowUp!$Y349,database!$Y:$AL,database!AD$5,0)</f>
        <v>#N/A</v>
      </c>
      <c r="AE349" s="122" t="e">
        <f>VLOOKUP(FollowUp!$Y349,database!$Y:$AL,database!AE$5,0)</f>
        <v>#N/A</v>
      </c>
      <c r="AF349" s="123" t="e">
        <f>VLOOKUP(FollowUp!$Y349,database!$Y:$AL,database!AF$5,0)</f>
        <v>#N/A</v>
      </c>
      <c r="AG349" s="137" t="e">
        <f>VLOOKUP(FollowUp!$Y349,database!$Y:$AL,database!AG$5,0)</f>
        <v>#N/A</v>
      </c>
      <c r="AH349" s="127" t="str">
        <f>IF(ISERROR(VLOOKUP(FollowUp!$Y349,database!$Y:$AL,database!AH$5,0)),"",VLOOKUP(FollowUp!$Y349,database!$Y:$AL,database!AH$5,0))</f>
        <v/>
      </c>
      <c r="AI349" s="64"/>
      <c r="AJ349" s="63"/>
      <c r="AK349" s="128"/>
      <c r="AL349" s="63"/>
      <c r="AM349" s="116" t="e">
        <f>VLOOKUP(FollowUp!$Y349,database!$Y:$AL,database!AL$5,0)</f>
        <v>#N/A</v>
      </c>
    </row>
    <row r="350" spans="1:39"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15">
        <v>343</v>
      </c>
      <c r="AA350" s="124" t="e">
        <f>VLOOKUP(FollowUp!$Y350,database!$Y:$AL,database!AA$5,0)</f>
        <v>#N/A</v>
      </c>
      <c r="AB350" s="118" t="e" cm="1">
        <f t="array" aca="1" ref="AB350" ca="1">HYPERLINK("#"&amp;CELL("address",INDEX(INDIRECT("database!Y:Y",1),MATCH(Y350,INDIRECT("database!Y:Y",1),0))))</f>
        <v>#N/A</v>
      </c>
      <c r="AC350" s="120" t="e">
        <f>VLOOKUP(FollowUp!$Y350,database!$Y:$AL,database!AC$5,0)</f>
        <v>#N/A</v>
      </c>
      <c r="AD350" s="121" t="e">
        <f>VLOOKUP(FollowUp!$Y350,database!$Y:$AL,database!AD$5,0)</f>
        <v>#N/A</v>
      </c>
      <c r="AE350" s="120" t="e">
        <f>VLOOKUP(FollowUp!$Y350,database!$Y:$AL,database!AE$5,0)</f>
        <v>#N/A</v>
      </c>
      <c r="AF350" s="121" t="e">
        <f>VLOOKUP(FollowUp!$Y350,database!$Y:$AL,database!AF$5,0)</f>
        <v>#N/A</v>
      </c>
      <c r="AG350" s="136" t="e">
        <f>VLOOKUP(FollowUp!$Y350,database!$Y:$AL,database!AG$5,0)</f>
        <v>#N/A</v>
      </c>
      <c r="AH350" s="126" t="str">
        <f>IF(ISERROR(VLOOKUP(FollowUp!$Y350,database!$Y:$AL,database!AH$5,0)),"",VLOOKUP(FollowUp!$Y350,database!$Y:$AL,database!AH$5,0))</f>
        <v/>
      </c>
      <c r="AI350" s="64"/>
      <c r="AJ350" s="63"/>
      <c r="AK350" s="128"/>
      <c r="AL350" s="63"/>
      <c r="AM350" s="115" t="e">
        <f>VLOOKUP(FollowUp!$Y350,database!$Y:$AL,database!AL$5,0)</f>
        <v>#N/A</v>
      </c>
    </row>
    <row r="351" spans="1:39"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15">
        <v>344</v>
      </c>
      <c r="AA351" s="125" t="e">
        <f>VLOOKUP(FollowUp!$Y351,database!$Y:$AL,database!AA$5,0)</f>
        <v>#N/A</v>
      </c>
      <c r="AB351" s="119" t="e" cm="1">
        <f t="array" aca="1" ref="AB351" ca="1">HYPERLINK("#"&amp;CELL("address",INDEX(INDIRECT("database!Y:Y",1),MATCH(Y351,INDIRECT("database!Y:Y",1),0))))</f>
        <v>#N/A</v>
      </c>
      <c r="AC351" s="122" t="e">
        <f>VLOOKUP(FollowUp!$Y351,database!$Y:$AL,database!AC$5,0)</f>
        <v>#N/A</v>
      </c>
      <c r="AD351" s="123" t="e">
        <f>VLOOKUP(FollowUp!$Y351,database!$Y:$AL,database!AD$5,0)</f>
        <v>#N/A</v>
      </c>
      <c r="AE351" s="122" t="e">
        <f>VLOOKUP(FollowUp!$Y351,database!$Y:$AL,database!AE$5,0)</f>
        <v>#N/A</v>
      </c>
      <c r="AF351" s="123" t="e">
        <f>VLOOKUP(FollowUp!$Y351,database!$Y:$AL,database!AF$5,0)</f>
        <v>#N/A</v>
      </c>
      <c r="AG351" s="137" t="e">
        <f>VLOOKUP(FollowUp!$Y351,database!$Y:$AL,database!AG$5,0)</f>
        <v>#N/A</v>
      </c>
      <c r="AH351" s="127" t="str">
        <f>IF(ISERROR(VLOOKUP(FollowUp!$Y351,database!$Y:$AL,database!AH$5,0)),"",VLOOKUP(FollowUp!$Y351,database!$Y:$AL,database!AH$5,0))</f>
        <v/>
      </c>
      <c r="AI351" s="64"/>
      <c r="AJ351" s="63"/>
      <c r="AK351" s="128"/>
      <c r="AL351" s="63"/>
      <c r="AM351" s="116" t="e">
        <f>VLOOKUP(FollowUp!$Y351,database!$Y:$AL,database!AL$5,0)</f>
        <v>#N/A</v>
      </c>
    </row>
    <row r="352" spans="1:39"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15">
        <v>345</v>
      </c>
      <c r="AA352" s="124" t="e">
        <f>VLOOKUP(FollowUp!$Y352,database!$Y:$AL,database!AA$5,0)</f>
        <v>#N/A</v>
      </c>
      <c r="AB352" s="118" t="e" cm="1">
        <f t="array" aca="1" ref="AB352" ca="1">HYPERLINK("#"&amp;CELL("address",INDEX(INDIRECT("database!Y:Y",1),MATCH(Y352,INDIRECT("database!Y:Y",1),0))))</f>
        <v>#N/A</v>
      </c>
      <c r="AC352" s="120" t="e">
        <f>VLOOKUP(FollowUp!$Y352,database!$Y:$AL,database!AC$5,0)</f>
        <v>#N/A</v>
      </c>
      <c r="AD352" s="121" t="e">
        <f>VLOOKUP(FollowUp!$Y352,database!$Y:$AL,database!AD$5,0)</f>
        <v>#N/A</v>
      </c>
      <c r="AE352" s="120" t="e">
        <f>VLOOKUP(FollowUp!$Y352,database!$Y:$AL,database!AE$5,0)</f>
        <v>#N/A</v>
      </c>
      <c r="AF352" s="121" t="e">
        <f>VLOOKUP(FollowUp!$Y352,database!$Y:$AL,database!AF$5,0)</f>
        <v>#N/A</v>
      </c>
      <c r="AG352" s="136" t="e">
        <f>VLOOKUP(FollowUp!$Y352,database!$Y:$AL,database!AG$5,0)</f>
        <v>#N/A</v>
      </c>
      <c r="AH352" s="126" t="str">
        <f>IF(ISERROR(VLOOKUP(FollowUp!$Y352,database!$Y:$AL,database!AH$5,0)),"",VLOOKUP(FollowUp!$Y352,database!$Y:$AL,database!AH$5,0))</f>
        <v/>
      </c>
      <c r="AI352" s="64"/>
      <c r="AJ352" s="63"/>
      <c r="AK352" s="128"/>
      <c r="AL352" s="63"/>
      <c r="AM352" s="115" t="e">
        <f>VLOOKUP(FollowUp!$Y352,database!$Y:$AL,database!AL$5,0)</f>
        <v>#N/A</v>
      </c>
    </row>
    <row r="353" spans="1:39"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15">
        <v>346</v>
      </c>
      <c r="AA353" s="125" t="e">
        <f>VLOOKUP(FollowUp!$Y353,database!$Y:$AL,database!AA$5,0)</f>
        <v>#N/A</v>
      </c>
      <c r="AB353" s="119" t="e" cm="1">
        <f t="array" aca="1" ref="AB353" ca="1">HYPERLINK("#"&amp;CELL("address",INDEX(INDIRECT("database!Y:Y",1),MATCH(Y353,INDIRECT("database!Y:Y",1),0))))</f>
        <v>#N/A</v>
      </c>
      <c r="AC353" s="122" t="e">
        <f>VLOOKUP(FollowUp!$Y353,database!$Y:$AL,database!AC$5,0)</f>
        <v>#N/A</v>
      </c>
      <c r="AD353" s="123" t="e">
        <f>VLOOKUP(FollowUp!$Y353,database!$Y:$AL,database!AD$5,0)</f>
        <v>#N/A</v>
      </c>
      <c r="AE353" s="122" t="e">
        <f>VLOOKUP(FollowUp!$Y353,database!$Y:$AL,database!AE$5,0)</f>
        <v>#N/A</v>
      </c>
      <c r="AF353" s="123" t="e">
        <f>VLOOKUP(FollowUp!$Y353,database!$Y:$AL,database!AF$5,0)</f>
        <v>#N/A</v>
      </c>
      <c r="AG353" s="137" t="e">
        <f>VLOOKUP(FollowUp!$Y353,database!$Y:$AL,database!AG$5,0)</f>
        <v>#N/A</v>
      </c>
      <c r="AH353" s="127" t="str">
        <f>IF(ISERROR(VLOOKUP(FollowUp!$Y353,database!$Y:$AL,database!AH$5,0)),"",VLOOKUP(FollowUp!$Y353,database!$Y:$AL,database!AH$5,0))</f>
        <v/>
      </c>
      <c r="AI353" s="64"/>
      <c r="AJ353" s="63"/>
      <c r="AK353" s="128"/>
      <c r="AL353" s="63"/>
      <c r="AM353" s="116" t="e">
        <f>VLOOKUP(FollowUp!$Y353,database!$Y:$AL,database!AL$5,0)</f>
        <v>#N/A</v>
      </c>
    </row>
    <row r="354" spans="1:39"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15">
        <v>347</v>
      </c>
      <c r="AA354" s="124" t="e">
        <f>VLOOKUP(FollowUp!$Y354,database!$Y:$AL,database!AA$5,0)</f>
        <v>#N/A</v>
      </c>
      <c r="AB354" s="118" t="e" cm="1">
        <f t="array" aca="1" ref="AB354" ca="1">HYPERLINK("#"&amp;CELL("address",INDEX(INDIRECT("database!Y:Y",1),MATCH(Y354,INDIRECT("database!Y:Y",1),0))))</f>
        <v>#N/A</v>
      </c>
      <c r="AC354" s="120" t="e">
        <f>VLOOKUP(FollowUp!$Y354,database!$Y:$AL,database!AC$5,0)</f>
        <v>#N/A</v>
      </c>
      <c r="AD354" s="121" t="e">
        <f>VLOOKUP(FollowUp!$Y354,database!$Y:$AL,database!AD$5,0)</f>
        <v>#N/A</v>
      </c>
      <c r="AE354" s="120" t="e">
        <f>VLOOKUP(FollowUp!$Y354,database!$Y:$AL,database!AE$5,0)</f>
        <v>#N/A</v>
      </c>
      <c r="AF354" s="121" t="e">
        <f>VLOOKUP(FollowUp!$Y354,database!$Y:$AL,database!AF$5,0)</f>
        <v>#N/A</v>
      </c>
      <c r="AG354" s="136" t="e">
        <f>VLOOKUP(FollowUp!$Y354,database!$Y:$AL,database!AG$5,0)</f>
        <v>#N/A</v>
      </c>
      <c r="AH354" s="126" t="str">
        <f>IF(ISERROR(VLOOKUP(FollowUp!$Y354,database!$Y:$AL,database!AH$5,0)),"",VLOOKUP(FollowUp!$Y354,database!$Y:$AL,database!AH$5,0))</f>
        <v/>
      </c>
      <c r="AI354" s="64"/>
      <c r="AJ354" s="63"/>
      <c r="AK354" s="128"/>
      <c r="AL354" s="63"/>
      <c r="AM354" s="115" t="e">
        <f>VLOOKUP(FollowUp!$Y354,database!$Y:$AL,database!AL$5,0)</f>
        <v>#N/A</v>
      </c>
    </row>
    <row r="355" spans="1:39"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15">
        <v>348</v>
      </c>
      <c r="AA355" s="125" t="e">
        <f>VLOOKUP(FollowUp!$Y355,database!$Y:$AL,database!AA$5,0)</f>
        <v>#N/A</v>
      </c>
      <c r="AB355" s="119" t="e" cm="1">
        <f t="array" aca="1" ref="AB355" ca="1">HYPERLINK("#"&amp;CELL("address",INDEX(INDIRECT("database!Y:Y",1),MATCH(Y355,INDIRECT("database!Y:Y",1),0))))</f>
        <v>#N/A</v>
      </c>
      <c r="AC355" s="122" t="e">
        <f>VLOOKUP(FollowUp!$Y355,database!$Y:$AL,database!AC$5,0)</f>
        <v>#N/A</v>
      </c>
      <c r="AD355" s="123" t="e">
        <f>VLOOKUP(FollowUp!$Y355,database!$Y:$AL,database!AD$5,0)</f>
        <v>#N/A</v>
      </c>
      <c r="AE355" s="122" t="e">
        <f>VLOOKUP(FollowUp!$Y355,database!$Y:$AL,database!AE$5,0)</f>
        <v>#N/A</v>
      </c>
      <c r="AF355" s="123" t="e">
        <f>VLOOKUP(FollowUp!$Y355,database!$Y:$AL,database!AF$5,0)</f>
        <v>#N/A</v>
      </c>
      <c r="AG355" s="137" t="e">
        <f>VLOOKUP(FollowUp!$Y355,database!$Y:$AL,database!AG$5,0)</f>
        <v>#N/A</v>
      </c>
      <c r="AH355" s="127" t="str">
        <f>IF(ISERROR(VLOOKUP(FollowUp!$Y355,database!$Y:$AL,database!AH$5,0)),"",VLOOKUP(FollowUp!$Y355,database!$Y:$AL,database!AH$5,0))</f>
        <v/>
      </c>
      <c r="AI355" s="64"/>
      <c r="AJ355" s="63"/>
      <c r="AK355" s="128"/>
      <c r="AL355" s="63"/>
      <c r="AM355" s="116" t="e">
        <f>VLOOKUP(FollowUp!$Y355,database!$Y:$AL,database!AL$5,0)</f>
        <v>#N/A</v>
      </c>
    </row>
    <row r="356" spans="1:39"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15">
        <v>349</v>
      </c>
      <c r="AA356" s="124" t="e">
        <f>VLOOKUP(FollowUp!$Y356,database!$Y:$AL,database!AA$5,0)</f>
        <v>#N/A</v>
      </c>
      <c r="AB356" s="118" t="e" cm="1">
        <f t="array" aca="1" ref="AB356" ca="1">HYPERLINK("#"&amp;CELL("address",INDEX(INDIRECT("database!Y:Y",1),MATCH(Y356,INDIRECT("database!Y:Y",1),0))))</f>
        <v>#N/A</v>
      </c>
      <c r="AC356" s="120" t="e">
        <f>VLOOKUP(FollowUp!$Y356,database!$Y:$AL,database!AC$5,0)</f>
        <v>#N/A</v>
      </c>
      <c r="AD356" s="121" t="e">
        <f>VLOOKUP(FollowUp!$Y356,database!$Y:$AL,database!AD$5,0)</f>
        <v>#N/A</v>
      </c>
      <c r="AE356" s="120" t="e">
        <f>VLOOKUP(FollowUp!$Y356,database!$Y:$AL,database!AE$5,0)</f>
        <v>#N/A</v>
      </c>
      <c r="AF356" s="121" t="e">
        <f>VLOOKUP(FollowUp!$Y356,database!$Y:$AL,database!AF$5,0)</f>
        <v>#N/A</v>
      </c>
      <c r="AG356" s="136" t="e">
        <f>VLOOKUP(FollowUp!$Y356,database!$Y:$AL,database!AG$5,0)</f>
        <v>#N/A</v>
      </c>
      <c r="AH356" s="126" t="str">
        <f>IF(ISERROR(VLOOKUP(FollowUp!$Y356,database!$Y:$AL,database!AH$5,0)),"",VLOOKUP(FollowUp!$Y356,database!$Y:$AL,database!AH$5,0))</f>
        <v/>
      </c>
      <c r="AI356" s="64"/>
      <c r="AJ356" s="63"/>
      <c r="AK356" s="128"/>
      <c r="AL356" s="63"/>
      <c r="AM356" s="115" t="e">
        <f>VLOOKUP(FollowUp!$Y356,database!$Y:$AL,database!AL$5,0)</f>
        <v>#N/A</v>
      </c>
    </row>
    <row r="357" spans="1:39"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15">
        <v>350</v>
      </c>
      <c r="AA357" s="125" t="e">
        <f>VLOOKUP(FollowUp!$Y357,database!$Y:$AL,database!AA$5,0)</f>
        <v>#N/A</v>
      </c>
      <c r="AB357" s="119" t="e" cm="1">
        <f t="array" aca="1" ref="AB357" ca="1">HYPERLINK("#"&amp;CELL("address",INDEX(INDIRECT("database!Y:Y",1),MATCH(Y357,INDIRECT("database!Y:Y",1),0))))</f>
        <v>#N/A</v>
      </c>
      <c r="AC357" s="122" t="e">
        <f>VLOOKUP(FollowUp!$Y357,database!$Y:$AL,database!AC$5,0)</f>
        <v>#N/A</v>
      </c>
      <c r="AD357" s="123" t="e">
        <f>VLOOKUP(FollowUp!$Y357,database!$Y:$AL,database!AD$5,0)</f>
        <v>#N/A</v>
      </c>
      <c r="AE357" s="122" t="e">
        <f>VLOOKUP(FollowUp!$Y357,database!$Y:$AL,database!AE$5,0)</f>
        <v>#N/A</v>
      </c>
      <c r="AF357" s="123" t="e">
        <f>VLOOKUP(FollowUp!$Y357,database!$Y:$AL,database!AF$5,0)</f>
        <v>#N/A</v>
      </c>
      <c r="AG357" s="137" t="e">
        <f>VLOOKUP(FollowUp!$Y357,database!$Y:$AL,database!AG$5,0)</f>
        <v>#N/A</v>
      </c>
      <c r="AH357" s="127" t="str">
        <f>IF(ISERROR(VLOOKUP(FollowUp!$Y357,database!$Y:$AL,database!AH$5,0)),"",VLOOKUP(FollowUp!$Y357,database!$Y:$AL,database!AH$5,0))</f>
        <v/>
      </c>
      <c r="AI357" s="64"/>
      <c r="AJ357" s="63"/>
      <c r="AK357" s="128"/>
      <c r="AL357" s="63"/>
      <c r="AM357" s="116" t="e">
        <f>VLOOKUP(FollowUp!$Y357,database!$Y:$AL,database!AL$5,0)</f>
        <v>#N/A</v>
      </c>
    </row>
    <row r="358" spans="1:39"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15">
        <v>351</v>
      </c>
      <c r="AA358" s="124" t="e">
        <f>VLOOKUP(FollowUp!$Y358,database!$Y:$AL,database!AA$5,0)</f>
        <v>#N/A</v>
      </c>
      <c r="AB358" s="118" t="e" cm="1">
        <f t="array" aca="1" ref="AB358" ca="1">HYPERLINK("#"&amp;CELL("address",INDEX(INDIRECT("database!Y:Y",1),MATCH(Y358,INDIRECT("database!Y:Y",1),0))))</f>
        <v>#N/A</v>
      </c>
      <c r="AC358" s="120" t="e">
        <f>VLOOKUP(FollowUp!$Y358,database!$Y:$AL,database!AC$5,0)</f>
        <v>#N/A</v>
      </c>
      <c r="AD358" s="121" t="e">
        <f>VLOOKUP(FollowUp!$Y358,database!$Y:$AL,database!AD$5,0)</f>
        <v>#N/A</v>
      </c>
      <c r="AE358" s="120" t="e">
        <f>VLOOKUP(FollowUp!$Y358,database!$Y:$AL,database!AE$5,0)</f>
        <v>#N/A</v>
      </c>
      <c r="AF358" s="121" t="e">
        <f>VLOOKUP(FollowUp!$Y358,database!$Y:$AL,database!AF$5,0)</f>
        <v>#N/A</v>
      </c>
      <c r="AG358" s="136" t="e">
        <f>VLOOKUP(FollowUp!$Y358,database!$Y:$AL,database!AG$5,0)</f>
        <v>#N/A</v>
      </c>
      <c r="AH358" s="126" t="str">
        <f>IF(ISERROR(VLOOKUP(FollowUp!$Y358,database!$Y:$AL,database!AH$5,0)),"",VLOOKUP(FollowUp!$Y358,database!$Y:$AL,database!AH$5,0))</f>
        <v/>
      </c>
      <c r="AI358" s="64"/>
      <c r="AJ358" s="63"/>
      <c r="AK358" s="128"/>
      <c r="AL358" s="63"/>
      <c r="AM358" s="115" t="e">
        <f>VLOOKUP(FollowUp!$Y358,database!$Y:$AL,database!AL$5,0)</f>
        <v>#N/A</v>
      </c>
    </row>
    <row r="359" spans="1:39"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15">
        <v>352</v>
      </c>
      <c r="AA359" s="125" t="e">
        <f>VLOOKUP(FollowUp!$Y359,database!$Y:$AL,database!AA$5,0)</f>
        <v>#N/A</v>
      </c>
      <c r="AB359" s="119" t="e" cm="1">
        <f t="array" aca="1" ref="AB359" ca="1">HYPERLINK("#"&amp;CELL("address",INDEX(INDIRECT("database!Y:Y",1),MATCH(Y359,INDIRECT("database!Y:Y",1),0))))</f>
        <v>#N/A</v>
      </c>
      <c r="AC359" s="122" t="e">
        <f>VLOOKUP(FollowUp!$Y359,database!$Y:$AL,database!AC$5,0)</f>
        <v>#N/A</v>
      </c>
      <c r="AD359" s="123" t="e">
        <f>VLOOKUP(FollowUp!$Y359,database!$Y:$AL,database!AD$5,0)</f>
        <v>#N/A</v>
      </c>
      <c r="AE359" s="122" t="e">
        <f>VLOOKUP(FollowUp!$Y359,database!$Y:$AL,database!AE$5,0)</f>
        <v>#N/A</v>
      </c>
      <c r="AF359" s="123" t="e">
        <f>VLOOKUP(FollowUp!$Y359,database!$Y:$AL,database!AF$5,0)</f>
        <v>#N/A</v>
      </c>
      <c r="AG359" s="137" t="e">
        <f>VLOOKUP(FollowUp!$Y359,database!$Y:$AL,database!AG$5,0)</f>
        <v>#N/A</v>
      </c>
      <c r="AH359" s="127" t="str">
        <f>IF(ISERROR(VLOOKUP(FollowUp!$Y359,database!$Y:$AL,database!AH$5,0)),"",VLOOKUP(FollowUp!$Y359,database!$Y:$AL,database!AH$5,0))</f>
        <v/>
      </c>
      <c r="AI359" s="64"/>
      <c r="AJ359" s="63"/>
      <c r="AK359" s="128"/>
      <c r="AL359" s="63"/>
      <c r="AM359" s="116" t="e">
        <f>VLOOKUP(FollowUp!$Y359,database!$Y:$AL,database!AL$5,0)</f>
        <v>#N/A</v>
      </c>
    </row>
    <row r="360" spans="1:39"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15">
        <v>353</v>
      </c>
      <c r="AA360" s="124" t="e">
        <f>VLOOKUP(FollowUp!$Y360,database!$Y:$AL,database!AA$5,0)</f>
        <v>#N/A</v>
      </c>
      <c r="AB360" s="118" t="e" cm="1">
        <f t="array" aca="1" ref="AB360" ca="1">HYPERLINK("#"&amp;CELL("address",INDEX(INDIRECT("database!Y:Y",1),MATCH(Y360,INDIRECT("database!Y:Y",1),0))))</f>
        <v>#N/A</v>
      </c>
      <c r="AC360" s="120" t="e">
        <f>VLOOKUP(FollowUp!$Y360,database!$Y:$AL,database!AC$5,0)</f>
        <v>#N/A</v>
      </c>
      <c r="AD360" s="121" t="e">
        <f>VLOOKUP(FollowUp!$Y360,database!$Y:$AL,database!AD$5,0)</f>
        <v>#N/A</v>
      </c>
      <c r="AE360" s="120" t="e">
        <f>VLOOKUP(FollowUp!$Y360,database!$Y:$AL,database!AE$5,0)</f>
        <v>#N/A</v>
      </c>
      <c r="AF360" s="121" t="e">
        <f>VLOOKUP(FollowUp!$Y360,database!$Y:$AL,database!AF$5,0)</f>
        <v>#N/A</v>
      </c>
      <c r="AG360" s="136" t="e">
        <f>VLOOKUP(FollowUp!$Y360,database!$Y:$AL,database!AG$5,0)</f>
        <v>#N/A</v>
      </c>
      <c r="AH360" s="126" t="str">
        <f>IF(ISERROR(VLOOKUP(FollowUp!$Y360,database!$Y:$AL,database!AH$5,0)),"",VLOOKUP(FollowUp!$Y360,database!$Y:$AL,database!AH$5,0))</f>
        <v/>
      </c>
      <c r="AI360" s="64"/>
      <c r="AJ360" s="63"/>
      <c r="AK360" s="128"/>
      <c r="AL360" s="63"/>
      <c r="AM360" s="115" t="e">
        <f>VLOOKUP(FollowUp!$Y360,database!$Y:$AL,database!AL$5,0)</f>
        <v>#N/A</v>
      </c>
    </row>
    <row r="361" spans="1:39"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15">
        <v>354</v>
      </c>
      <c r="AA361" s="125" t="e">
        <f>VLOOKUP(FollowUp!$Y361,database!$Y:$AL,database!AA$5,0)</f>
        <v>#N/A</v>
      </c>
      <c r="AB361" s="119" t="e" cm="1">
        <f t="array" aca="1" ref="AB361" ca="1">HYPERLINK("#"&amp;CELL("address",INDEX(INDIRECT("database!Y:Y",1),MATCH(Y361,INDIRECT("database!Y:Y",1),0))))</f>
        <v>#N/A</v>
      </c>
      <c r="AC361" s="122" t="e">
        <f>VLOOKUP(FollowUp!$Y361,database!$Y:$AL,database!AC$5,0)</f>
        <v>#N/A</v>
      </c>
      <c r="AD361" s="123" t="e">
        <f>VLOOKUP(FollowUp!$Y361,database!$Y:$AL,database!AD$5,0)</f>
        <v>#N/A</v>
      </c>
      <c r="AE361" s="122" t="e">
        <f>VLOOKUP(FollowUp!$Y361,database!$Y:$AL,database!AE$5,0)</f>
        <v>#N/A</v>
      </c>
      <c r="AF361" s="123" t="e">
        <f>VLOOKUP(FollowUp!$Y361,database!$Y:$AL,database!AF$5,0)</f>
        <v>#N/A</v>
      </c>
      <c r="AG361" s="137" t="e">
        <f>VLOOKUP(FollowUp!$Y361,database!$Y:$AL,database!AG$5,0)</f>
        <v>#N/A</v>
      </c>
      <c r="AH361" s="127" t="str">
        <f>IF(ISERROR(VLOOKUP(FollowUp!$Y361,database!$Y:$AL,database!AH$5,0)),"",VLOOKUP(FollowUp!$Y361,database!$Y:$AL,database!AH$5,0))</f>
        <v/>
      </c>
      <c r="AI361" s="64"/>
      <c r="AJ361" s="63"/>
      <c r="AK361" s="128"/>
      <c r="AL361" s="63"/>
      <c r="AM361" s="116" t="e">
        <f>VLOOKUP(FollowUp!$Y361,database!$Y:$AL,database!AL$5,0)</f>
        <v>#N/A</v>
      </c>
    </row>
    <row r="362" spans="1:39"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15">
        <v>355</v>
      </c>
      <c r="AA362" s="124" t="e">
        <f>VLOOKUP(FollowUp!$Y362,database!$Y:$AL,database!AA$5,0)</f>
        <v>#N/A</v>
      </c>
      <c r="AB362" s="118" t="e" cm="1">
        <f t="array" aca="1" ref="AB362" ca="1">HYPERLINK("#"&amp;CELL("address",INDEX(INDIRECT("database!Y:Y",1),MATCH(Y362,INDIRECT("database!Y:Y",1),0))))</f>
        <v>#N/A</v>
      </c>
      <c r="AC362" s="120" t="e">
        <f>VLOOKUP(FollowUp!$Y362,database!$Y:$AL,database!AC$5,0)</f>
        <v>#N/A</v>
      </c>
      <c r="AD362" s="121" t="e">
        <f>VLOOKUP(FollowUp!$Y362,database!$Y:$AL,database!AD$5,0)</f>
        <v>#N/A</v>
      </c>
      <c r="AE362" s="120" t="e">
        <f>VLOOKUP(FollowUp!$Y362,database!$Y:$AL,database!AE$5,0)</f>
        <v>#N/A</v>
      </c>
      <c r="AF362" s="121" t="e">
        <f>VLOOKUP(FollowUp!$Y362,database!$Y:$AL,database!AF$5,0)</f>
        <v>#N/A</v>
      </c>
      <c r="AG362" s="136" t="e">
        <f>VLOOKUP(FollowUp!$Y362,database!$Y:$AL,database!AG$5,0)</f>
        <v>#N/A</v>
      </c>
      <c r="AH362" s="126" t="str">
        <f>IF(ISERROR(VLOOKUP(FollowUp!$Y362,database!$Y:$AL,database!AH$5,0)),"",VLOOKUP(FollowUp!$Y362,database!$Y:$AL,database!AH$5,0))</f>
        <v/>
      </c>
      <c r="AI362" s="64"/>
      <c r="AJ362" s="63"/>
      <c r="AK362" s="128"/>
      <c r="AL362" s="63"/>
      <c r="AM362" s="115" t="e">
        <f>VLOOKUP(FollowUp!$Y362,database!$Y:$AL,database!AL$5,0)</f>
        <v>#N/A</v>
      </c>
    </row>
    <row r="363" spans="1:39"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15">
        <v>356</v>
      </c>
      <c r="AA363" s="125" t="e">
        <f>VLOOKUP(FollowUp!$Y363,database!$Y:$AL,database!AA$5,0)</f>
        <v>#N/A</v>
      </c>
      <c r="AB363" s="119" t="e" cm="1">
        <f t="array" aca="1" ref="AB363" ca="1">HYPERLINK("#"&amp;CELL("address",INDEX(INDIRECT("database!Y:Y",1),MATCH(Y363,INDIRECT("database!Y:Y",1),0))))</f>
        <v>#N/A</v>
      </c>
      <c r="AC363" s="122" t="e">
        <f>VLOOKUP(FollowUp!$Y363,database!$Y:$AL,database!AC$5,0)</f>
        <v>#N/A</v>
      </c>
      <c r="AD363" s="123" t="e">
        <f>VLOOKUP(FollowUp!$Y363,database!$Y:$AL,database!AD$5,0)</f>
        <v>#N/A</v>
      </c>
      <c r="AE363" s="122" t="e">
        <f>VLOOKUP(FollowUp!$Y363,database!$Y:$AL,database!AE$5,0)</f>
        <v>#N/A</v>
      </c>
      <c r="AF363" s="123" t="e">
        <f>VLOOKUP(FollowUp!$Y363,database!$Y:$AL,database!AF$5,0)</f>
        <v>#N/A</v>
      </c>
      <c r="AG363" s="137" t="e">
        <f>VLOOKUP(FollowUp!$Y363,database!$Y:$AL,database!AG$5,0)</f>
        <v>#N/A</v>
      </c>
      <c r="AH363" s="127" t="str">
        <f>IF(ISERROR(VLOOKUP(FollowUp!$Y363,database!$Y:$AL,database!AH$5,0)),"",VLOOKUP(FollowUp!$Y363,database!$Y:$AL,database!AH$5,0))</f>
        <v/>
      </c>
      <c r="AI363" s="64"/>
      <c r="AJ363" s="63"/>
      <c r="AK363" s="128"/>
      <c r="AL363" s="63"/>
      <c r="AM363" s="116" t="e">
        <f>VLOOKUP(FollowUp!$Y363,database!$Y:$AL,database!AL$5,0)</f>
        <v>#N/A</v>
      </c>
    </row>
    <row r="364" spans="1:39"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15">
        <v>357</v>
      </c>
      <c r="AA364" s="124" t="e">
        <f>VLOOKUP(FollowUp!$Y364,database!$Y:$AL,database!AA$5,0)</f>
        <v>#N/A</v>
      </c>
      <c r="AB364" s="118" t="e" cm="1">
        <f t="array" aca="1" ref="AB364" ca="1">HYPERLINK("#"&amp;CELL("address",INDEX(INDIRECT("database!Y:Y",1),MATCH(Y364,INDIRECT("database!Y:Y",1),0))))</f>
        <v>#N/A</v>
      </c>
      <c r="AC364" s="120" t="e">
        <f>VLOOKUP(FollowUp!$Y364,database!$Y:$AL,database!AC$5,0)</f>
        <v>#N/A</v>
      </c>
      <c r="AD364" s="121" t="e">
        <f>VLOOKUP(FollowUp!$Y364,database!$Y:$AL,database!AD$5,0)</f>
        <v>#N/A</v>
      </c>
      <c r="AE364" s="120" t="e">
        <f>VLOOKUP(FollowUp!$Y364,database!$Y:$AL,database!AE$5,0)</f>
        <v>#N/A</v>
      </c>
      <c r="AF364" s="121" t="e">
        <f>VLOOKUP(FollowUp!$Y364,database!$Y:$AL,database!AF$5,0)</f>
        <v>#N/A</v>
      </c>
      <c r="AG364" s="136" t="e">
        <f>VLOOKUP(FollowUp!$Y364,database!$Y:$AL,database!AG$5,0)</f>
        <v>#N/A</v>
      </c>
      <c r="AH364" s="126" t="str">
        <f>IF(ISERROR(VLOOKUP(FollowUp!$Y364,database!$Y:$AL,database!AH$5,0)),"",VLOOKUP(FollowUp!$Y364,database!$Y:$AL,database!AH$5,0))</f>
        <v/>
      </c>
      <c r="AI364" s="64"/>
      <c r="AJ364" s="63"/>
      <c r="AK364" s="128"/>
      <c r="AL364" s="63"/>
      <c r="AM364" s="115" t="e">
        <f>VLOOKUP(FollowUp!$Y364,database!$Y:$AL,database!AL$5,0)</f>
        <v>#N/A</v>
      </c>
    </row>
    <row r="365" spans="1:39"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15">
        <v>358</v>
      </c>
      <c r="AA365" s="125" t="e">
        <f>VLOOKUP(FollowUp!$Y365,database!$Y:$AL,database!AA$5,0)</f>
        <v>#N/A</v>
      </c>
      <c r="AB365" s="119" t="e" cm="1">
        <f t="array" aca="1" ref="AB365" ca="1">HYPERLINK("#"&amp;CELL("address",INDEX(INDIRECT("database!Y:Y",1),MATCH(Y365,INDIRECT("database!Y:Y",1),0))))</f>
        <v>#N/A</v>
      </c>
      <c r="AC365" s="122" t="e">
        <f>VLOOKUP(FollowUp!$Y365,database!$Y:$AL,database!AC$5,0)</f>
        <v>#N/A</v>
      </c>
      <c r="AD365" s="123" t="e">
        <f>VLOOKUP(FollowUp!$Y365,database!$Y:$AL,database!AD$5,0)</f>
        <v>#N/A</v>
      </c>
      <c r="AE365" s="122" t="e">
        <f>VLOOKUP(FollowUp!$Y365,database!$Y:$AL,database!AE$5,0)</f>
        <v>#N/A</v>
      </c>
      <c r="AF365" s="123" t="e">
        <f>VLOOKUP(FollowUp!$Y365,database!$Y:$AL,database!AF$5,0)</f>
        <v>#N/A</v>
      </c>
      <c r="AG365" s="137" t="e">
        <f>VLOOKUP(FollowUp!$Y365,database!$Y:$AL,database!AG$5,0)</f>
        <v>#N/A</v>
      </c>
      <c r="AH365" s="127" t="str">
        <f>IF(ISERROR(VLOOKUP(FollowUp!$Y365,database!$Y:$AL,database!AH$5,0)),"",VLOOKUP(FollowUp!$Y365,database!$Y:$AL,database!AH$5,0))</f>
        <v/>
      </c>
      <c r="AI365" s="64"/>
      <c r="AJ365" s="63"/>
      <c r="AK365" s="128"/>
      <c r="AL365" s="63"/>
      <c r="AM365" s="116" t="e">
        <f>VLOOKUP(FollowUp!$Y365,database!$Y:$AL,database!AL$5,0)</f>
        <v>#N/A</v>
      </c>
    </row>
    <row r="366" spans="1:39"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15">
        <v>359</v>
      </c>
      <c r="AA366" s="124" t="e">
        <f>VLOOKUP(FollowUp!$Y366,database!$Y:$AL,database!AA$5,0)</f>
        <v>#N/A</v>
      </c>
      <c r="AB366" s="118" t="e" cm="1">
        <f t="array" aca="1" ref="AB366" ca="1">HYPERLINK("#"&amp;CELL("address",INDEX(INDIRECT("database!Y:Y",1),MATCH(Y366,INDIRECT("database!Y:Y",1),0))))</f>
        <v>#N/A</v>
      </c>
      <c r="AC366" s="120" t="e">
        <f>VLOOKUP(FollowUp!$Y366,database!$Y:$AL,database!AC$5,0)</f>
        <v>#N/A</v>
      </c>
      <c r="AD366" s="121" t="e">
        <f>VLOOKUP(FollowUp!$Y366,database!$Y:$AL,database!AD$5,0)</f>
        <v>#N/A</v>
      </c>
      <c r="AE366" s="120" t="e">
        <f>VLOOKUP(FollowUp!$Y366,database!$Y:$AL,database!AE$5,0)</f>
        <v>#N/A</v>
      </c>
      <c r="AF366" s="121" t="e">
        <f>VLOOKUP(FollowUp!$Y366,database!$Y:$AL,database!AF$5,0)</f>
        <v>#N/A</v>
      </c>
      <c r="AG366" s="136" t="e">
        <f>VLOOKUP(FollowUp!$Y366,database!$Y:$AL,database!AG$5,0)</f>
        <v>#N/A</v>
      </c>
      <c r="AH366" s="126" t="str">
        <f>IF(ISERROR(VLOOKUP(FollowUp!$Y366,database!$Y:$AL,database!AH$5,0)),"",VLOOKUP(FollowUp!$Y366,database!$Y:$AL,database!AH$5,0))</f>
        <v/>
      </c>
      <c r="AI366" s="64"/>
      <c r="AJ366" s="63"/>
      <c r="AK366" s="128"/>
      <c r="AL366" s="63"/>
      <c r="AM366" s="115" t="e">
        <f>VLOOKUP(FollowUp!$Y366,database!$Y:$AL,database!AL$5,0)</f>
        <v>#N/A</v>
      </c>
    </row>
    <row r="367" spans="1:39"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15">
        <v>360</v>
      </c>
      <c r="AA367" s="125" t="e">
        <f>VLOOKUP(FollowUp!$Y367,database!$Y:$AL,database!AA$5,0)</f>
        <v>#N/A</v>
      </c>
      <c r="AB367" s="119" t="e" cm="1">
        <f t="array" aca="1" ref="AB367" ca="1">HYPERLINK("#"&amp;CELL("address",INDEX(INDIRECT("database!Y:Y",1),MATCH(Y367,INDIRECT("database!Y:Y",1),0))))</f>
        <v>#N/A</v>
      </c>
      <c r="AC367" s="122" t="e">
        <f>VLOOKUP(FollowUp!$Y367,database!$Y:$AL,database!AC$5,0)</f>
        <v>#N/A</v>
      </c>
      <c r="AD367" s="123" t="e">
        <f>VLOOKUP(FollowUp!$Y367,database!$Y:$AL,database!AD$5,0)</f>
        <v>#N/A</v>
      </c>
      <c r="AE367" s="122" t="e">
        <f>VLOOKUP(FollowUp!$Y367,database!$Y:$AL,database!AE$5,0)</f>
        <v>#N/A</v>
      </c>
      <c r="AF367" s="123" t="e">
        <f>VLOOKUP(FollowUp!$Y367,database!$Y:$AL,database!AF$5,0)</f>
        <v>#N/A</v>
      </c>
      <c r="AG367" s="137" t="e">
        <f>VLOOKUP(FollowUp!$Y367,database!$Y:$AL,database!AG$5,0)</f>
        <v>#N/A</v>
      </c>
      <c r="AH367" s="127" t="str">
        <f>IF(ISERROR(VLOOKUP(FollowUp!$Y367,database!$Y:$AL,database!AH$5,0)),"",VLOOKUP(FollowUp!$Y367,database!$Y:$AL,database!AH$5,0))</f>
        <v/>
      </c>
      <c r="AI367" s="64"/>
      <c r="AJ367" s="63"/>
      <c r="AK367" s="128"/>
      <c r="AL367" s="63"/>
      <c r="AM367" s="116" t="e">
        <f>VLOOKUP(FollowUp!$Y367,database!$Y:$AL,database!AL$5,0)</f>
        <v>#N/A</v>
      </c>
    </row>
    <row r="368" spans="1:39"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15">
        <v>361</v>
      </c>
      <c r="AA368" s="124" t="e">
        <f>VLOOKUP(FollowUp!$Y368,database!$Y:$AL,database!AA$5,0)</f>
        <v>#N/A</v>
      </c>
      <c r="AB368" s="118" t="e" cm="1">
        <f t="array" aca="1" ref="AB368" ca="1">HYPERLINK("#"&amp;CELL("address",INDEX(INDIRECT("database!Y:Y",1),MATCH(Y368,INDIRECT("database!Y:Y",1),0))))</f>
        <v>#N/A</v>
      </c>
      <c r="AC368" s="120" t="e">
        <f>VLOOKUP(FollowUp!$Y368,database!$Y:$AL,database!AC$5,0)</f>
        <v>#N/A</v>
      </c>
      <c r="AD368" s="121" t="e">
        <f>VLOOKUP(FollowUp!$Y368,database!$Y:$AL,database!AD$5,0)</f>
        <v>#N/A</v>
      </c>
      <c r="AE368" s="120" t="e">
        <f>VLOOKUP(FollowUp!$Y368,database!$Y:$AL,database!AE$5,0)</f>
        <v>#N/A</v>
      </c>
      <c r="AF368" s="121" t="e">
        <f>VLOOKUP(FollowUp!$Y368,database!$Y:$AL,database!AF$5,0)</f>
        <v>#N/A</v>
      </c>
      <c r="AG368" s="136" t="e">
        <f>VLOOKUP(FollowUp!$Y368,database!$Y:$AL,database!AG$5,0)</f>
        <v>#N/A</v>
      </c>
      <c r="AH368" s="126" t="str">
        <f>IF(ISERROR(VLOOKUP(FollowUp!$Y368,database!$Y:$AL,database!AH$5,0)),"",VLOOKUP(FollowUp!$Y368,database!$Y:$AL,database!AH$5,0))</f>
        <v/>
      </c>
      <c r="AI368" s="64"/>
      <c r="AJ368" s="63"/>
      <c r="AK368" s="128"/>
      <c r="AL368" s="63"/>
      <c r="AM368" s="115" t="e">
        <f>VLOOKUP(FollowUp!$Y368,database!$Y:$AL,database!AL$5,0)</f>
        <v>#N/A</v>
      </c>
    </row>
    <row r="369" spans="1:39"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15">
        <v>362</v>
      </c>
      <c r="AA369" s="125" t="e">
        <f>VLOOKUP(FollowUp!$Y369,database!$Y:$AL,database!AA$5,0)</f>
        <v>#N/A</v>
      </c>
      <c r="AB369" s="119" t="e" cm="1">
        <f t="array" aca="1" ref="AB369" ca="1">HYPERLINK("#"&amp;CELL("address",INDEX(INDIRECT("database!Y:Y",1),MATCH(Y369,INDIRECT("database!Y:Y",1),0))))</f>
        <v>#N/A</v>
      </c>
      <c r="AC369" s="122" t="e">
        <f>VLOOKUP(FollowUp!$Y369,database!$Y:$AL,database!AC$5,0)</f>
        <v>#N/A</v>
      </c>
      <c r="AD369" s="123" t="e">
        <f>VLOOKUP(FollowUp!$Y369,database!$Y:$AL,database!AD$5,0)</f>
        <v>#N/A</v>
      </c>
      <c r="AE369" s="122" t="e">
        <f>VLOOKUP(FollowUp!$Y369,database!$Y:$AL,database!AE$5,0)</f>
        <v>#N/A</v>
      </c>
      <c r="AF369" s="123" t="e">
        <f>VLOOKUP(FollowUp!$Y369,database!$Y:$AL,database!AF$5,0)</f>
        <v>#N/A</v>
      </c>
      <c r="AG369" s="137" t="e">
        <f>VLOOKUP(FollowUp!$Y369,database!$Y:$AL,database!AG$5,0)</f>
        <v>#N/A</v>
      </c>
      <c r="AH369" s="127" t="str">
        <f>IF(ISERROR(VLOOKUP(FollowUp!$Y369,database!$Y:$AL,database!AH$5,0)),"",VLOOKUP(FollowUp!$Y369,database!$Y:$AL,database!AH$5,0))</f>
        <v/>
      </c>
      <c r="AI369" s="64"/>
      <c r="AJ369" s="63"/>
      <c r="AK369" s="128"/>
      <c r="AL369" s="63"/>
      <c r="AM369" s="116" t="e">
        <f>VLOOKUP(FollowUp!$Y369,database!$Y:$AL,database!AL$5,0)</f>
        <v>#N/A</v>
      </c>
    </row>
    <row r="370" spans="1:39"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15">
        <v>363</v>
      </c>
      <c r="AA370" s="124" t="e">
        <f>VLOOKUP(FollowUp!$Y370,database!$Y:$AL,database!AA$5,0)</f>
        <v>#N/A</v>
      </c>
      <c r="AB370" s="118" t="e" cm="1">
        <f t="array" aca="1" ref="AB370" ca="1">HYPERLINK("#"&amp;CELL("address",INDEX(INDIRECT("database!Y:Y",1),MATCH(Y370,INDIRECT("database!Y:Y",1),0))))</f>
        <v>#N/A</v>
      </c>
      <c r="AC370" s="120" t="e">
        <f>VLOOKUP(FollowUp!$Y370,database!$Y:$AL,database!AC$5,0)</f>
        <v>#N/A</v>
      </c>
      <c r="AD370" s="121" t="e">
        <f>VLOOKUP(FollowUp!$Y370,database!$Y:$AL,database!AD$5,0)</f>
        <v>#N/A</v>
      </c>
      <c r="AE370" s="120" t="e">
        <f>VLOOKUP(FollowUp!$Y370,database!$Y:$AL,database!AE$5,0)</f>
        <v>#N/A</v>
      </c>
      <c r="AF370" s="121" t="e">
        <f>VLOOKUP(FollowUp!$Y370,database!$Y:$AL,database!AF$5,0)</f>
        <v>#N/A</v>
      </c>
      <c r="AG370" s="136" t="e">
        <f>VLOOKUP(FollowUp!$Y370,database!$Y:$AL,database!AG$5,0)</f>
        <v>#N/A</v>
      </c>
      <c r="AH370" s="126" t="str">
        <f>IF(ISERROR(VLOOKUP(FollowUp!$Y370,database!$Y:$AL,database!AH$5,0)),"",VLOOKUP(FollowUp!$Y370,database!$Y:$AL,database!AH$5,0))</f>
        <v/>
      </c>
      <c r="AI370" s="64"/>
      <c r="AJ370" s="63"/>
      <c r="AK370" s="128"/>
      <c r="AL370" s="63"/>
      <c r="AM370" s="115" t="e">
        <f>VLOOKUP(FollowUp!$Y370,database!$Y:$AL,database!AL$5,0)</f>
        <v>#N/A</v>
      </c>
    </row>
    <row r="371" spans="1:39"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15">
        <v>364</v>
      </c>
      <c r="AA371" s="125" t="e">
        <f>VLOOKUP(FollowUp!$Y371,database!$Y:$AL,database!AA$5,0)</f>
        <v>#N/A</v>
      </c>
      <c r="AB371" s="119" t="e" cm="1">
        <f t="array" aca="1" ref="AB371" ca="1">HYPERLINK("#"&amp;CELL("address",INDEX(INDIRECT("database!Y:Y",1),MATCH(Y371,INDIRECT("database!Y:Y",1),0))))</f>
        <v>#N/A</v>
      </c>
      <c r="AC371" s="122" t="e">
        <f>VLOOKUP(FollowUp!$Y371,database!$Y:$AL,database!AC$5,0)</f>
        <v>#N/A</v>
      </c>
      <c r="AD371" s="123" t="e">
        <f>VLOOKUP(FollowUp!$Y371,database!$Y:$AL,database!AD$5,0)</f>
        <v>#N/A</v>
      </c>
      <c r="AE371" s="122" t="e">
        <f>VLOOKUP(FollowUp!$Y371,database!$Y:$AL,database!AE$5,0)</f>
        <v>#N/A</v>
      </c>
      <c r="AF371" s="123" t="e">
        <f>VLOOKUP(FollowUp!$Y371,database!$Y:$AL,database!AF$5,0)</f>
        <v>#N/A</v>
      </c>
      <c r="AG371" s="137" t="e">
        <f>VLOOKUP(FollowUp!$Y371,database!$Y:$AL,database!AG$5,0)</f>
        <v>#N/A</v>
      </c>
      <c r="AH371" s="127" t="str">
        <f>IF(ISERROR(VLOOKUP(FollowUp!$Y371,database!$Y:$AL,database!AH$5,0)),"",VLOOKUP(FollowUp!$Y371,database!$Y:$AL,database!AH$5,0))</f>
        <v/>
      </c>
      <c r="AI371" s="64"/>
      <c r="AJ371" s="63"/>
      <c r="AK371" s="128"/>
      <c r="AL371" s="63"/>
      <c r="AM371" s="116" t="e">
        <f>VLOOKUP(FollowUp!$Y371,database!$Y:$AL,database!AL$5,0)</f>
        <v>#N/A</v>
      </c>
    </row>
    <row r="372" spans="1:39"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15">
        <v>365</v>
      </c>
      <c r="AA372" s="124" t="e">
        <f>VLOOKUP(FollowUp!$Y372,database!$Y:$AL,database!AA$5,0)</f>
        <v>#N/A</v>
      </c>
      <c r="AB372" s="118" t="e" cm="1">
        <f t="array" aca="1" ref="AB372" ca="1">HYPERLINK("#"&amp;CELL("address",INDEX(INDIRECT("database!Y:Y",1),MATCH(Y372,INDIRECT("database!Y:Y",1),0))))</f>
        <v>#N/A</v>
      </c>
      <c r="AC372" s="120" t="e">
        <f>VLOOKUP(FollowUp!$Y372,database!$Y:$AL,database!AC$5,0)</f>
        <v>#N/A</v>
      </c>
      <c r="AD372" s="121" t="e">
        <f>VLOOKUP(FollowUp!$Y372,database!$Y:$AL,database!AD$5,0)</f>
        <v>#N/A</v>
      </c>
      <c r="AE372" s="120" t="e">
        <f>VLOOKUP(FollowUp!$Y372,database!$Y:$AL,database!AE$5,0)</f>
        <v>#N/A</v>
      </c>
      <c r="AF372" s="121" t="e">
        <f>VLOOKUP(FollowUp!$Y372,database!$Y:$AL,database!AF$5,0)</f>
        <v>#N/A</v>
      </c>
      <c r="AG372" s="136" t="e">
        <f>VLOOKUP(FollowUp!$Y372,database!$Y:$AL,database!AG$5,0)</f>
        <v>#N/A</v>
      </c>
      <c r="AH372" s="126" t="str">
        <f>IF(ISERROR(VLOOKUP(FollowUp!$Y372,database!$Y:$AL,database!AH$5,0)),"",VLOOKUP(FollowUp!$Y372,database!$Y:$AL,database!AH$5,0))</f>
        <v/>
      </c>
      <c r="AI372" s="64"/>
      <c r="AJ372" s="63"/>
      <c r="AK372" s="128"/>
      <c r="AL372" s="63"/>
      <c r="AM372" s="115" t="e">
        <f>VLOOKUP(FollowUp!$Y372,database!$Y:$AL,database!AL$5,0)</f>
        <v>#N/A</v>
      </c>
    </row>
    <row r="373" spans="1:39"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15">
        <v>366</v>
      </c>
      <c r="AA373" s="125" t="e">
        <f>VLOOKUP(FollowUp!$Y373,database!$Y:$AL,database!AA$5,0)</f>
        <v>#N/A</v>
      </c>
      <c r="AB373" s="119" t="e" cm="1">
        <f t="array" aca="1" ref="AB373" ca="1">HYPERLINK("#"&amp;CELL("address",INDEX(INDIRECT("database!Y:Y",1),MATCH(Y373,INDIRECT("database!Y:Y",1),0))))</f>
        <v>#N/A</v>
      </c>
      <c r="AC373" s="122" t="e">
        <f>VLOOKUP(FollowUp!$Y373,database!$Y:$AL,database!AC$5,0)</f>
        <v>#N/A</v>
      </c>
      <c r="AD373" s="123" t="e">
        <f>VLOOKUP(FollowUp!$Y373,database!$Y:$AL,database!AD$5,0)</f>
        <v>#N/A</v>
      </c>
      <c r="AE373" s="122" t="e">
        <f>VLOOKUP(FollowUp!$Y373,database!$Y:$AL,database!AE$5,0)</f>
        <v>#N/A</v>
      </c>
      <c r="AF373" s="123" t="e">
        <f>VLOOKUP(FollowUp!$Y373,database!$Y:$AL,database!AF$5,0)</f>
        <v>#N/A</v>
      </c>
      <c r="AG373" s="137" t="e">
        <f>VLOOKUP(FollowUp!$Y373,database!$Y:$AL,database!AG$5,0)</f>
        <v>#N/A</v>
      </c>
      <c r="AH373" s="127" t="str">
        <f>IF(ISERROR(VLOOKUP(FollowUp!$Y373,database!$Y:$AL,database!AH$5,0)),"",VLOOKUP(FollowUp!$Y373,database!$Y:$AL,database!AH$5,0))</f>
        <v/>
      </c>
      <c r="AI373" s="64"/>
      <c r="AJ373" s="63"/>
      <c r="AK373" s="128"/>
      <c r="AL373" s="63"/>
      <c r="AM373" s="116" t="e">
        <f>VLOOKUP(FollowUp!$Y373,database!$Y:$AL,database!AL$5,0)</f>
        <v>#N/A</v>
      </c>
    </row>
    <row r="374" spans="1:39"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15">
        <v>367</v>
      </c>
      <c r="AA374" s="124" t="e">
        <f>VLOOKUP(FollowUp!$Y374,database!$Y:$AL,database!AA$5,0)</f>
        <v>#N/A</v>
      </c>
      <c r="AB374" s="118" t="e" cm="1">
        <f t="array" aca="1" ref="AB374" ca="1">HYPERLINK("#"&amp;CELL("address",INDEX(INDIRECT("database!Y:Y",1),MATCH(Y374,INDIRECT("database!Y:Y",1),0))))</f>
        <v>#N/A</v>
      </c>
      <c r="AC374" s="120" t="e">
        <f>VLOOKUP(FollowUp!$Y374,database!$Y:$AL,database!AC$5,0)</f>
        <v>#N/A</v>
      </c>
      <c r="AD374" s="121" t="e">
        <f>VLOOKUP(FollowUp!$Y374,database!$Y:$AL,database!AD$5,0)</f>
        <v>#N/A</v>
      </c>
      <c r="AE374" s="120" t="e">
        <f>VLOOKUP(FollowUp!$Y374,database!$Y:$AL,database!AE$5,0)</f>
        <v>#N/A</v>
      </c>
      <c r="AF374" s="121" t="e">
        <f>VLOOKUP(FollowUp!$Y374,database!$Y:$AL,database!AF$5,0)</f>
        <v>#N/A</v>
      </c>
      <c r="AG374" s="136" t="e">
        <f>VLOOKUP(FollowUp!$Y374,database!$Y:$AL,database!AG$5,0)</f>
        <v>#N/A</v>
      </c>
      <c r="AH374" s="126" t="str">
        <f>IF(ISERROR(VLOOKUP(FollowUp!$Y374,database!$Y:$AL,database!AH$5,0)),"",VLOOKUP(FollowUp!$Y374,database!$Y:$AL,database!AH$5,0))</f>
        <v/>
      </c>
      <c r="AI374" s="64"/>
      <c r="AJ374" s="63"/>
      <c r="AK374" s="128"/>
      <c r="AL374" s="63"/>
      <c r="AM374" s="115" t="e">
        <f>VLOOKUP(FollowUp!$Y374,database!$Y:$AL,database!AL$5,0)</f>
        <v>#N/A</v>
      </c>
    </row>
    <row r="375" spans="1:39"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15">
        <v>368</v>
      </c>
      <c r="AA375" s="125" t="e">
        <f>VLOOKUP(FollowUp!$Y375,database!$Y:$AL,database!AA$5,0)</f>
        <v>#N/A</v>
      </c>
      <c r="AB375" s="119" t="e" cm="1">
        <f t="array" aca="1" ref="AB375" ca="1">HYPERLINK("#"&amp;CELL("address",INDEX(INDIRECT("database!Y:Y",1),MATCH(Y375,INDIRECT("database!Y:Y",1),0))))</f>
        <v>#N/A</v>
      </c>
      <c r="AC375" s="122" t="e">
        <f>VLOOKUP(FollowUp!$Y375,database!$Y:$AL,database!AC$5,0)</f>
        <v>#N/A</v>
      </c>
      <c r="AD375" s="123" t="e">
        <f>VLOOKUP(FollowUp!$Y375,database!$Y:$AL,database!AD$5,0)</f>
        <v>#N/A</v>
      </c>
      <c r="AE375" s="122" t="e">
        <f>VLOOKUP(FollowUp!$Y375,database!$Y:$AL,database!AE$5,0)</f>
        <v>#N/A</v>
      </c>
      <c r="AF375" s="123" t="e">
        <f>VLOOKUP(FollowUp!$Y375,database!$Y:$AL,database!AF$5,0)</f>
        <v>#N/A</v>
      </c>
      <c r="AG375" s="137" t="e">
        <f>VLOOKUP(FollowUp!$Y375,database!$Y:$AL,database!AG$5,0)</f>
        <v>#N/A</v>
      </c>
      <c r="AH375" s="127" t="str">
        <f>IF(ISERROR(VLOOKUP(FollowUp!$Y375,database!$Y:$AL,database!AH$5,0)),"",VLOOKUP(FollowUp!$Y375,database!$Y:$AL,database!AH$5,0))</f>
        <v/>
      </c>
      <c r="AI375" s="64"/>
      <c r="AJ375" s="63"/>
      <c r="AK375" s="128"/>
      <c r="AL375" s="63"/>
      <c r="AM375" s="116" t="e">
        <f>VLOOKUP(FollowUp!$Y375,database!$Y:$AL,database!AL$5,0)</f>
        <v>#N/A</v>
      </c>
    </row>
    <row r="376" spans="1:39"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15">
        <v>369</v>
      </c>
      <c r="AA376" s="124" t="e">
        <f>VLOOKUP(FollowUp!$Y376,database!$Y:$AL,database!AA$5,0)</f>
        <v>#N/A</v>
      </c>
      <c r="AB376" s="118" t="e" cm="1">
        <f t="array" aca="1" ref="AB376" ca="1">HYPERLINK("#"&amp;CELL("address",INDEX(INDIRECT("database!Y:Y",1),MATCH(Y376,INDIRECT("database!Y:Y",1),0))))</f>
        <v>#N/A</v>
      </c>
      <c r="AC376" s="120" t="e">
        <f>VLOOKUP(FollowUp!$Y376,database!$Y:$AL,database!AC$5,0)</f>
        <v>#N/A</v>
      </c>
      <c r="AD376" s="121" t="e">
        <f>VLOOKUP(FollowUp!$Y376,database!$Y:$AL,database!AD$5,0)</f>
        <v>#N/A</v>
      </c>
      <c r="AE376" s="120" t="e">
        <f>VLOOKUP(FollowUp!$Y376,database!$Y:$AL,database!AE$5,0)</f>
        <v>#N/A</v>
      </c>
      <c r="AF376" s="121" t="e">
        <f>VLOOKUP(FollowUp!$Y376,database!$Y:$AL,database!AF$5,0)</f>
        <v>#N/A</v>
      </c>
      <c r="AG376" s="136" t="e">
        <f>VLOOKUP(FollowUp!$Y376,database!$Y:$AL,database!AG$5,0)</f>
        <v>#N/A</v>
      </c>
      <c r="AH376" s="126" t="str">
        <f>IF(ISERROR(VLOOKUP(FollowUp!$Y376,database!$Y:$AL,database!AH$5,0)),"",VLOOKUP(FollowUp!$Y376,database!$Y:$AL,database!AH$5,0))</f>
        <v/>
      </c>
      <c r="AI376" s="64"/>
      <c r="AJ376" s="63"/>
      <c r="AK376" s="128"/>
      <c r="AL376" s="63"/>
      <c r="AM376" s="115" t="e">
        <f>VLOOKUP(FollowUp!$Y376,database!$Y:$AL,database!AL$5,0)</f>
        <v>#N/A</v>
      </c>
    </row>
    <row r="377" spans="1:39"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15">
        <v>370</v>
      </c>
      <c r="AA377" s="125" t="e">
        <f>VLOOKUP(FollowUp!$Y377,database!$Y:$AL,database!AA$5,0)</f>
        <v>#N/A</v>
      </c>
      <c r="AB377" s="119" t="e" cm="1">
        <f t="array" aca="1" ref="AB377" ca="1">HYPERLINK("#"&amp;CELL("address",INDEX(INDIRECT("database!Y:Y",1),MATCH(Y377,INDIRECT("database!Y:Y",1),0))))</f>
        <v>#N/A</v>
      </c>
      <c r="AC377" s="122" t="e">
        <f>VLOOKUP(FollowUp!$Y377,database!$Y:$AL,database!AC$5,0)</f>
        <v>#N/A</v>
      </c>
      <c r="AD377" s="123" t="e">
        <f>VLOOKUP(FollowUp!$Y377,database!$Y:$AL,database!AD$5,0)</f>
        <v>#N/A</v>
      </c>
      <c r="AE377" s="122" t="e">
        <f>VLOOKUP(FollowUp!$Y377,database!$Y:$AL,database!AE$5,0)</f>
        <v>#N/A</v>
      </c>
      <c r="AF377" s="123" t="e">
        <f>VLOOKUP(FollowUp!$Y377,database!$Y:$AL,database!AF$5,0)</f>
        <v>#N/A</v>
      </c>
      <c r="AG377" s="137" t="e">
        <f>VLOOKUP(FollowUp!$Y377,database!$Y:$AL,database!AG$5,0)</f>
        <v>#N/A</v>
      </c>
      <c r="AH377" s="127" t="str">
        <f>IF(ISERROR(VLOOKUP(FollowUp!$Y377,database!$Y:$AL,database!AH$5,0)),"",VLOOKUP(FollowUp!$Y377,database!$Y:$AL,database!AH$5,0))</f>
        <v/>
      </c>
      <c r="AI377" s="64"/>
      <c r="AJ377" s="63"/>
      <c r="AK377" s="128"/>
      <c r="AL377" s="63"/>
      <c r="AM377" s="116" t="e">
        <f>VLOOKUP(FollowUp!$Y377,database!$Y:$AL,database!AL$5,0)</f>
        <v>#N/A</v>
      </c>
    </row>
    <row r="378" spans="1:39"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15">
        <v>371</v>
      </c>
      <c r="AA378" s="124" t="e">
        <f>VLOOKUP(FollowUp!$Y378,database!$Y:$AL,database!AA$5,0)</f>
        <v>#N/A</v>
      </c>
      <c r="AB378" s="118" t="e" cm="1">
        <f t="array" aca="1" ref="AB378" ca="1">HYPERLINK("#"&amp;CELL("address",INDEX(INDIRECT("database!Y:Y",1),MATCH(Y378,INDIRECT("database!Y:Y",1),0))))</f>
        <v>#N/A</v>
      </c>
      <c r="AC378" s="120" t="e">
        <f>VLOOKUP(FollowUp!$Y378,database!$Y:$AL,database!AC$5,0)</f>
        <v>#N/A</v>
      </c>
      <c r="AD378" s="121" t="e">
        <f>VLOOKUP(FollowUp!$Y378,database!$Y:$AL,database!AD$5,0)</f>
        <v>#N/A</v>
      </c>
      <c r="AE378" s="120" t="e">
        <f>VLOOKUP(FollowUp!$Y378,database!$Y:$AL,database!AE$5,0)</f>
        <v>#N/A</v>
      </c>
      <c r="AF378" s="121" t="e">
        <f>VLOOKUP(FollowUp!$Y378,database!$Y:$AL,database!AF$5,0)</f>
        <v>#N/A</v>
      </c>
      <c r="AG378" s="136" t="e">
        <f>VLOOKUP(FollowUp!$Y378,database!$Y:$AL,database!AG$5,0)</f>
        <v>#N/A</v>
      </c>
      <c r="AH378" s="126" t="str">
        <f>IF(ISERROR(VLOOKUP(FollowUp!$Y378,database!$Y:$AL,database!AH$5,0)),"",VLOOKUP(FollowUp!$Y378,database!$Y:$AL,database!AH$5,0))</f>
        <v/>
      </c>
      <c r="AI378" s="64"/>
      <c r="AJ378" s="63"/>
      <c r="AK378" s="128"/>
      <c r="AL378" s="63"/>
      <c r="AM378" s="115" t="e">
        <f>VLOOKUP(FollowUp!$Y378,database!$Y:$AL,database!AL$5,0)</f>
        <v>#N/A</v>
      </c>
    </row>
    <row r="379" spans="1:39"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15">
        <v>372</v>
      </c>
      <c r="AA379" s="125" t="e">
        <f>VLOOKUP(FollowUp!$Y379,database!$Y:$AL,database!AA$5,0)</f>
        <v>#N/A</v>
      </c>
      <c r="AB379" s="119" t="e" cm="1">
        <f t="array" aca="1" ref="AB379" ca="1">HYPERLINK("#"&amp;CELL("address",INDEX(INDIRECT("database!Y:Y",1),MATCH(Y379,INDIRECT("database!Y:Y",1),0))))</f>
        <v>#N/A</v>
      </c>
      <c r="AC379" s="122" t="e">
        <f>VLOOKUP(FollowUp!$Y379,database!$Y:$AL,database!AC$5,0)</f>
        <v>#N/A</v>
      </c>
      <c r="AD379" s="123" t="e">
        <f>VLOOKUP(FollowUp!$Y379,database!$Y:$AL,database!AD$5,0)</f>
        <v>#N/A</v>
      </c>
      <c r="AE379" s="122" t="e">
        <f>VLOOKUP(FollowUp!$Y379,database!$Y:$AL,database!AE$5,0)</f>
        <v>#N/A</v>
      </c>
      <c r="AF379" s="123" t="e">
        <f>VLOOKUP(FollowUp!$Y379,database!$Y:$AL,database!AF$5,0)</f>
        <v>#N/A</v>
      </c>
      <c r="AG379" s="137" t="e">
        <f>VLOOKUP(FollowUp!$Y379,database!$Y:$AL,database!AG$5,0)</f>
        <v>#N/A</v>
      </c>
      <c r="AH379" s="127" t="str">
        <f>IF(ISERROR(VLOOKUP(FollowUp!$Y379,database!$Y:$AL,database!AH$5,0)),"",VLOOKUP(FollowUp!$Y379,database!$Y:$AL,database!AH$5,0))</f>
        <v/>
      </c>
      <c r="AI379" s="64"/>
      <c r="AJ379" s="63"/>
      <c r="AK379" s="128"/>
      <c r="AL379" s="63"/>
      <c r="AM379" s="116" t="e">
        <f>VLOOKUP(FollowUp!$Y379,database!$Y:$AL,database!AL$5,0)</f>
        <v>#N/A</v>
      </c>
    </row>
    <row r="380" spans="1:39"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15">
        <v>373</v>
      </c>
      <c r="AA380" s="124" t="e">
        <f>VLOOKUP(FollowUp!$Y380,database!$Y:$AL,database!AA$5,0)</f>
        <v>#N/A</v>
      </c>
      <c r="AB380" s="118" t="e" cm="1">
        <f t="array" aca="1" ref="AB380" ca="1">HYPERLINK("#"&amp;CELL("address",INDEX(INDIRECT("database!Y:Y",1),MATCH(Y380,INDIRECT("database!Y:Y",1),0))))</f>
        <v>#N/A</v>
      </c>
      <c r="AC380" s="120" t="e">
        <f>VLOOKUP(FollowUp!$Y380,database!$Y:$AL,database!AC$5,0)</f>
        <v>#N/A</v>
      </c>
      <c r="AD380" s="121" t="e">
        <f>VLOOKUP(FollowUp!$Y380,database!$Y:$AL,database!AD$5,0)</f>
        <v>#N/A</v>
      </c>
      <c r="AE380" s="120" t="e">
        <f>VLOOKUP(FollowUp!$Y380,database!$Y:$AL,database!AE$5,0)</f>
        <v>#N/A</v>
      </c>
      <c r="AF380" s="121" t="e">
        <f>VLOOKUP(FollowUp!$Y380,database!$Y:$AL,database!AF$5,0)</f>
        <v>#N/A</v>
      </c>
      <c r="AG380" s="136" t="e">
        <f>VLOOKUP(FollowUp!$Y380,database!$Y:$AL,database!AG$5,0)</f>
        <v>#N/A</v>
      </c>
      <c r="AH380" s="126" t="str">
        <f>IF(ISERROR(VLOOKUP(FollowUp!$Y380,database!$Y:$AL,database!AH$5,0)),"",VLOOKUP(FollowUp!$Y380,database!$Y:$AL,database!AH$5,0))</f>
        <v/>
      </c>
      <c r="AI380" s="64"/>
      <c r="AJ380" s="63"/>
      <c r="AK380" s="128"/>
      <c r="AL380" s="63"/>
      <c r="AM380" s="115" t="e">
        <f>VLOOKUP(FollowUp!$Y380,database!$Y:$AL,database!AL$5,0)</f>
        <v>#N/A</v>
      </c>
    </row>
    <row r="381" spans="1:39"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15">
        <v>374</v>
      </c>
      <c r="AA381" s="125" t="e">
        <f>VLOOKUP(FollowUp!$Y381,database!$Y:$AL,database!AA$5,0)</f>
        <v>#N/A</v>
      </c>
      <c r="AB381" s="119" t="e" cm="1">
        <f t="array" aca="1" ref="AB381" ca="1">HYPERLINK("#"&amp;CELL("address",INDEX(INDIRECT("database!Y:Y",1),MATCH(Y381,INDIRECT("database!Y:Y",1),0))))</f>
        <v>#N/A</v>
      </c>
      <c r="AC381" s="122" t="e">
        <f>VLOOKUP(FollowUp!$Y381,database!$Y:$AL,database!AC$5,0)</f>
        <v>#N/A</v>
      </c>
      <c r="AD381" s="123" t="e">
        <f>VLOOKUP(FollowUp!$Y381,database!$Y:$AL,database!AD$5,0)</f>
        <v>#N/A</v>
      </c>
      <c r="AE381" s="122" t="e">
        <f>VLOOKUP(FollowUp!$Y381,database!$Y:$AL,database!AE$5,0)</f>
        <v>#N/A</v>
      </c>
      <c r="AF381" s="123" t="e">
        <f>VLOOKUP(FollowUp!$Y381,database!$Y:$AL,database!AF$5,0)</f>
        <v>#N/A</v>
      </c>
      <c r="AG381" s="137" t="e">
        <f>VLOOKUP(FollowUp!$Y381,database!$Y:$AL,database!AG$5,0)</f>
        <v>#N/A</v>
      </c>
      <c r="AH381" s="127" t="str">
        <f>IF(ISERROR(VLOOKUP(FollowUp!$Y381,database!$Y:$AL,database!AH$5,0)),"",VLOOKUP(FollowUp!$Y381,database!$Y:$AL,database!AH$5,0))</f>
        <v/>
      </c>
      <c r="AI381" s="64"/>
      <c r="AJ381" s="63"/>
      <c r="AK381" s="128"/>
      <c r="AL381" s="63"/>
      <c r="AM381" s="116" t="e">
        <f>VLOOKUP(FollowUp!$Y381,database!$Y:$AL,database!AL$5,0)</f>
        <v>#N/A</v>
      </c>
    </row>
    <row r="382" spans="1:39"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15">
        <v>375</v>
      </c>
      <c r="AA382" s="124" t="e">
        <f>VLOOKUP(FollowUp!$Y382,database!$Y:$AL,database!AA$5,0)</f>
        <v>#N/A</v>
      </c>
      <c r="AB382" s="118" t="e" cm="1">
        <f t="array" aca="1" ref="AB382" ca="1">HYPERLINK("#"&amp;CELL("address",INDEX(INDIRECT("database!Y:Y",1),MATCH(Y382,INDIRECT("database!Y:Y",1),0))))</f>
        <v>#N/A</v>
      </c>
      <c r="AC382" s="120" t="e">
        <f>VLOOKUP(FollowUp!$Y382,database!$Y:$AL,database!AC$5,0)</f>
        <v>#N/A</v>
      </c>
      <c r="AD382" s="121" t="e">
        <f>VLOOKUP(FollowUp!$Y382,database!$Y:$AL,database!AD$5,0)</f>
        <v>#N/A</v>
      </c>
      <c r="AE382" s="120" t="e">
        <f>VLOOKUP(FollowUp!$Y382,database!$Y:$AL,database!AE$5,0)</f>
        <v>#N/A</v>
      </c>
      <c r="AF382" s="121" t="e">
        <f>VLOOKUP(FollowUp!$Y382,database!$Y:$AL,database!AF$5,0)</f>
        <v>#N/A</v>
      </c>
      <c r="AG382" s="136" t="e">
        <f>VLOOKUP(FollowUp!$Y382,database!$Y:$AL,database!AG$5,0)</f>
        <v>#N/A</v>
      </c>
      <c r="AH382" s="126" t="str">
        <f>IF(ISERROR(VLOOKUP(FollowUp!$Y382,database!$Y:$AL,database!AH$5,0)),"",VLOOKUP(FollowUp!$Y382,database!$Y:$AL,database!AH$5,0))</f>
        <v/>
      </c>
      <c r="AI382" s="64"/>
      <c r="AJ382" s="63"/>
      <c r="AK382" s="128"/>
      <c r="AL382" s="63"/>
      <c r="AM382" s="115" t="e">
        <f>VLOOKUP(FollowUp!$Y382,database!$Y:$AL,database!AL$5,0)</f>
        <v>#N/A</v>
      </c>
    </row>
    <row r="383" spans="1:39"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15">
        <v>376</v>
      </c>
      <c r="AA383" s="125" t="e">
        <f>VLOOKUP(FollowUp!$Y383,database!$Y:$AL,database!AA$5,0)</f>
        <v>#N/A</v>
      </c>
      <c r="AB383" s="119" t="e" cm="1">
        <f t="array" aca="1" ref="AB383" ca="1">HYPERLINK("#"&amp;CELL("address",INDEX(INDIRECT("database!Y:Y",1),MATCH(Y383,INDIRECT("database!Y:Y",1),0))))</f>
        <v>#N/A</v>
      </c>
      <c r="AC383" s="122" t="e">
        <f>VLOOKUP(FollowUp!$Y383,database!$Y:$AL,database!AC$5,0)</f>
        <v>#N/A</v>
      </c>
      <c r="AD383" s="123" t="e">
        <f>VLOOKUP(FollowUp!$Y383,database!$Y:$AL,database!AD$5,0)</f>
        <v>#N/A</v>
      </c>
      <c r="AE383" s="122" t="e">
        <f>VLOOKUP(FollowUp!$Y383,database!$Y:$AL,database!AE$5,0)</f>
        <v>#N/A</v>
      </c>
      <c r="AF383" s="123" t="e">
        <f>VLOOKUP(FollowUp!$Y383,database!$Y:$AL,database!AF$5,0)</f>
        <v>#N/A</v>
      </c>
      <c r="AG383" s="137" t="e">
        <f>VLOOKUP(FollowUp!$Y383,database!$Y:$AL,database!AG$5,0)</f>
        <v>#N/A</v>
      </c>
      <c r="AH383" s="127" t="str">
        <f>IF(ISERROR(VLOOKUP(FollowUp!$Y383,database!$Y:$AL,database!AH$5,0)),"",VLOOKUP(FollowUp!$Y383,database!$Y:$AL,database!AH$5,0))</f>
        <v/>
      </c>
      <c r="AI383" s="64"/>
      <c r="AJ383" s="63"/>
      <c r="AK383" s="128"/>
      <c r="AL383" s="63"/>
      <c r="AM383" s="116" t="e">
        <f>VLOOKUP(FollowUp!$Y383,database!$Y:$AL,database!AL$5,0)</f>
        <v>#N/A</v>
      </c>
    </row>
    <row r="384" spans="1:39"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15">
        <v>377</v>
      </c>
      <c r="AA384" s="124" t="e">
        <f>VLOOKUP(FollowUp!$Y384,database!$Y:$AL,database!AA$5,0)</f>
        <v>#N/A</v>
      </c>
      <c r="AB384" s="118" t="e" cm="1">
        <f t="array" aca="1" ref="AB384" ca="1">HYPERLINK("#"&amp;CELL("address",INDEX(INDIRECT("database!Y:Y",1),MATCH(Y384,INDIRECT("database!Y:Y",1),0))))</f>
        <v>#N/A</v>
      </c>
      <c r="AC384" s="120" t="e">
        <f>VLOOKUP(FollowUp!$Y384,database!$Y:$AL,database!AC$5,0)</f>
        <v>#N/A</v>
      </c>
      <c r="AD384" s="121" t="e">
        <f>VLOOKUP(FollowUp!$Y384,database!$Y:$AL,database!AD$5,0)</f>
        <v>#N/A</v>
      </c>
      <c r="AE384" s="120" t="e">
        <f>VLOOKUP(FollowUp!$Y384,database!$Y:$AL,database!AE$5,0)</f>
        <v>#N/A</v>
      </c>
      <c r="AF384" s="121" t="e">
        <f>VLOOKUP(FollowUp!$Y384,database!$Y:$AL,database!AF$5,0)</f>
        <v>#N/A</v>
      </c>
      <c r="AG384" s="136" t="e">
        <f>VLOOKUP(FollowUp!$Y384,database!$Y:$AL,database!AG$5,0)</f>
        <v>#N/A</v>
      </c>
      <c r="AH384" s="126" t="str">
        <f>IF(ISERROR(VLOOKUP(FollowUp!$Y384,database!$Y:$AL,database!AH$5,0)),"",VLOOKUP(FollowUp!$Y384,database!$Y:$AL,database!AH$5,0))</f>
        <v/>
      </c>
      <c r="AI384" s="64"/>
      <c r="AJ384" s="63"/>
      <c r="AK384" s="128"/>
      <c r="AL384" s="63"/>
      <c r="AM384" s="115" t="e">
        <f>VLOOKUP(FollowUp!$Y384,database!$Y:$AL,database!AL$5,0)</f>
        <v>#N/A</v>
      </c>
    </row>
    <row r="385" spans="1:39"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15">
        <v>378</v>
      </c>
      <c r="AA385" s="125" t="e">
        <f>VLOOKUP(FollowUp!$Y385,database!$Y:$AL,database!AA$5,0)</f>
        <v>#N/A</v>
      </c>
      <c r="AB385" s="119" t="e" cm="1">
        <f t="array" aca="1" ref="AB385" ca="1">HYPERLINK("#"&amp;CELL("address",INDEX(INDIRECT("database!Y:Y",1),MATCH(Y385,INDIRECT("database!Y:Y",1),0))))</f>
        <v>#N/A</v>
      </c>
      <c r="AC385" s="122" t="e">
        <f>VLOOKUP(FollowUp!$Y385,database!$Y:$AL,database!AC$5,0)</f>
        <v>#N/A</v>
      </c>
      <c r="AD385" s="123" t="e">
        <f>VLOOKUP(FollowUp!$Y385,database!$Y:$AL,database!AD$5,0)</f>
        <v>#N/A</v>
      </c>
      <c r="AE385" s="122" t="e">
        <f>VLOOKUP(FollowUp!$Y385,database!$Y:$AL,database!AE$5,0)</f>
        <v>#N/A</v>
      </c>
      <c r="AF385" s="123" t="e">
        <f>VLOOKUP(FollowUp!$Y385,database!$Y:$AL,database!AF$5,0)</f>
        <v>#N/A</v>
      </c>
      <c r="AG385" s="137" t="e">
        <f>VLOOKUP(FollowUp!$Y385,database!$Y:$AL,database!AG$5,0)</f>
        <v>#N/A</v>
      </c>
      <c r="AH385" s="127" t="str">
        <f>IF(ISERROR(VLOOKUP(FollowUp!$Y385,database!$Y:$AL,database!AH$5,0)),"",VLOOKUP(FollowUp!$Y385,database!$Y:$AL,database!AH$5,0))</f>
        <v/>
      </c>
      <c r="AI385" s="64"/>
      <c r="AJ385" s="63"/>
      <c r="AK385" s="128"/>
      <c r="AL385" s="63"/>
      <c r="AM385" s="116" t="e">
        <f>VLOOKUP(FollowUp!$Y385,database!$Y:$AL,database!AL$5,0)</f>
        <v>#N/A</v>
      </c>
    </row>
    <row r="386" spans="1:39"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15">
        <v>379</v>
      </c>
      <c r="AA386" s="124" t="e">
        <f>VLOOKUP(FollowUp!$Y386,database!$Y:$AL,database!AA$5,0)</f>
        <v>#N/A</v>
      </c>
      <c r="AB386" s="118" t="e" cm="1">
        <f t="array" aca="1" ref="AB386" ca="1">HYPERLINK("#"&amp;CELL("address",INDEX(INDIRECT("database!Y:Y",1),MATCH(Y386,INDIRECT("database!Y:Y",1),0))))</f>
        <v>#N/A</v>
      </c>
      <c r="AC386" s="120" t="e">
        <f>VLOOKUP(FollowUp!$Y386,database!$Y:$AL,database!AC$5,0)</f>
        <v>#N/A</v>
      </c>
      <c r="AD386" s="121" t="e">
        <f>VLOOKUP(FollowUp!$Y386,database!$Y:$AL,database!AD$5,0)</f>
        <v>#N/A</v>
      </c>
      <c r="AE386" s="120" t="e">
        <f>VLOOKUP(FollowUp!$Y386,database!$Y:$AL,database!AE$5,0)</f>
        <v>#N/A</v>
      </c>
      <c r="AF386" s="121" t="e">
        <f>VLOOKUP(FollowUp!$Y386,database!$Y:$AL,database!AF$5,0)</f>
        <v>#N/A</v>
      </c>
      <c r="AG386" s="136" t="e">
        <f>VLOOKUP(FollowUp!$Y386,database!$Y:$AL,database!AG$5,0)</f>
        <v>#N/A</v>
      </c>
      <c r="AH386" s="126" t="str">
        <f>IF(ISERROR(VLOOKUP(FollowUp!$Y386,database!$Y:$AL,database!AH$5,0)),"",VLOOKUP(FollowUp!$Y386,database!$Y:$AL,database!AH$5,0))</f>
        <v/>
      </c>
      <c r="AI386" s="64"/>
      <c r="AJ386" s="63"/>
      <c r="AK386" s="128"/>
      <c r="AL386" s="63"/>
      <c r="AM386" s="115" t="e">
        <f>VLOOKUP(FollowUp!$Y386,database!$Y:$AL,database!AL$5,0)</f>
        <v>#N/A</v>
      </c>
    </row>
    <row r="387" spans="1:39"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15">
        <v>380</v>
      </c>
      <c r="AA387" s="125" t="e">
        <f>VLOOKUP(FollowUp!$Y387,database!$Y:$AL,database!AA$5,0)</f>
        <v>#N/A</v>
      </c>
      <c r="AB387" s="119" t="e" cm="1">
        <f t="array" aca="1" ref="AB387" ca="1">HYPERLINK("#"&amp;CELL("address",INDEX(INDIRECT("database!Y:Y",1),MATCH(Y387,INDIRECT("database!Y:Y",1),0))))</f>
        <v>#N/A</v>
      </c>
      <c r="AC387" s="122" t="e">
        <f>VLOOKUP(FollowUp!$Y387,database!$Y:$AL,database!AC$5,0)</f>
        <v>#N/A</v>
      </c>
      <c r="AD387" s="123" t="e">
        <f>VLOOKUP(FollowUp!$Y387,database!$Y:$AL,database!AD$5,0)</f>
        <v>#N/A</v>
      </c>
      <c r="AE387" s="122" t="e">
        <f>VLOOKUP(FollowUp!$Y387,database!$Y:$AL,database!AE$5,0)</f>
        <v>#N/A</v>
      </c>
      <c r="AF387" s="123" t="e">
        <f>VLOOKUP(FollowUp!$Y387,database!$Y:$AL,database!AF$5,0)</f>
        <v>#N/A</v>
      </c>
      <c r="AG387" s="137" t="e">
        <f>VLOOKUP(FollowUp!$Y387,database!$Y:$AL,database!AG$5,0)</f>
        <v>#N/A</v>
      </c>
      <c r="AH387" s="127" t="str">
        <f>IF(ISERROR(VLOOKUP(FollowUp!$Y387,database!$Y:$AL,database!AH$5,0)),"",VLOOKUP(FollowUp!$Y387,database!$Y:$AL,database!AH$5,0))</f>
        <v/>
      </c>
      <c r="AI387" s="64"/>
      <c r="AJ387" s="63"/>
      <c r="AK387" s="128"/>
      <c r="AL387" s="63"/>
      <c r="AM387" s="116" t="e">
        <f>VLOOKUP(FollowUp!$Y387,database!$Y:$AL,database!AL$5,0)</f>
        <v>#N/A</v>
      </c>
    </row>
    <row r="388" spans="1:39"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15">
        <v>381</v>
      </c>
      <c r="AA388" s="124" t="e">
        <f>VLOOKUP(FollowUp!$Y388,database!$Y:$AL,database!AA$5,0)</f>
        <v>#N/A</v>
      </c>
      <c r="AB388" s="118" t="e" cm="1">
        <f t="array" aca="1" ref="AB388" ca="1">HYPERLINK("#"&amp;CELL("address",INDEX(INDIRECT("database!Y:Y",1),MATCH(Y388,INDIRECT("database!Y:Y",1),0))))</f>
        <v>#N/A</v>
      </c>
      <c r="AC388" s="120" t="e">
        <f>VLOOKUP(FollowUp!$Y388,database!$Y:$AL,database!AC$5,0)</f>
        <v>#N/A</v>
      </c>
      <c r="AD388" s="121" t="e">
        <f>VLOOKUP(FollowUp!$Y388,database!$Y:$AL,database!AD$5,0)</f>
        <v>#N/A</v>
      </c>
      <c r="AE388" s="120" t="e">
        <f>VLOOKUP(FollowUp!$Y388,database!$Y:$AL,database!AE$5,0)</f>
        <v>#N/A</v>
      </c>
      <c r="AF388" s="121" t="e">
        <f>VLOOKUP(FollowUp!$Y388,database!$Y:$AL,database!AF$5,0)</f>
        <v>#N/A</v>
      </c>
      <c r="AG388" s="136" t="e">
        <f>VLOOKUP(FollowUp!$Y388,database!$Y:$AL,database!AG$5,0)</f>
        <v>#N/A</v>
      </c>
      <c r="AH388" s="126" t="str">
        <f>IF(ISERROR(VLOOKUP(FollowUp!$Y388,database!$Y:$AL,database!AH$5,0)),"",VLOOKUP(FollowUp!$Y388,database!$Y:$AL,database!AH$5,0))</f>
        <v/>
      </c>
      <c r="AI388" s="64"/>
      <c r="AJ388" s="63"/>
      <c r="AK388" s="128"/>
      <c r="AL388" s="63"/>
      <c r="AM388" s="115" t="e">
        <f>VLOOKUP(FollowUp!$Y388,database!$Y:$AL,database!AL$5,0)</f>
        <v>#N/A</v>
      </c>
    </row>
    <row r="389" spans="1:39"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15">
        <v>382</v>
      </c>
      <c r="AA389" s="125" t="e">
        <f>VLOOKUP(FollowUp!$Y389,database!$Y:$AL,database!AA$5,0)</f>
        <v>#N/A</v>
      </c>
      <c r="AB389" s="119" t="e" cm="1">
        <f t="array" aca="1" ref="AB389" ca="1">HYPERLINK("#"&amp;CELL("address",INDEX(INDIRECT("database!Y:Y",1),MATCH(Y389,INDIRECT("database!Y:Y",1),0))))</f>
        <v>#N/A</v>
      </c>
      <c r="AC389" s="122" t="e">
        <f>VLOOKUP(FollowUp!$Y389,database!$Y:$AL,database!AC$5,0)</f>
        <v>#N/A</v>
      </c>
      <c r="AD389" s="123" t="e">
        <f>VLOOKUP(FollowUp!$Y389,database!$Y:$AL,database!AD$5,0)</f>
        <v>#N/A</v>
      </c>
      <c r="AE389" s="122" t="e">
        <f>VLOOKUP(FollowUp!$Y389,database!$Y:$AL,database!AE$5,0)</f>
        <v>#N/A</v>
      </c>
      <c r="AF389" s="123" t="e">
        <f>VLOOKUP(FollowUp!$Y389,database!$Y:$AL,database!AF$5,0)</f>
        <v>#N/A</v>
      </c>
      <c r="AG389" s="137" t="e">
        <f>VLOOKUP(FollowUp!$Y389,database!$Y:$AL,database!AG$5,0)</f>
        <v>#N/A</v>
      </c>
      <c r="AH389" s="127" t="str">
        <f>IF(ISERROR(VLOOKUP(FollowUp!$Y389,database!$Y:$AL,database!AH$5,0)),"",VLOOKUP(FollowUp!$Y389,database!$Y:$AL,database!AH$5,0))</f>
        <v/>
      </c>
      <c r="AI389" s="64"/>
      <c r="AJ389" s="63"/>
      <c r="AK389" s="128"/>
      <c r="AL389" s="63"/>
      <c r="AM389" s="116" t="e">
        <f>VLOOKUP(FollowUp!$Y389,database!$Y:$AL,database!AL$5,0)</f>
        <v>#N/A</v>
      </c>
    </row>
    <row r="390" spans="1:39"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15">
        <v>383</v>
      </c>
      <c r="AA390" s="124" t="e">
        <f>VLOOKUP(FollowUp!$Y390,database!$Y:$AL,database!AA$5,0)</f>
        <v>#N/A</v>
      </c>
      <c r="AB390" s="118" t="e" cm="1">
        <f t="array" aca="1" ref="AB390" ca="1">HYPERLINK("#"&amp;CELL("address",INDEX(INDIRECT("database!Y:Y",1),MATCH(Y390,INDIRECT("database!Y:Y",1),0))))</f>
        <v>#N/A</v>
      </c>
      <c r="AC390" s="120" t="e">
        <f>VLOOKUP(FollowUp!$Y390,database!$Y:$AL,database!AC$5,0)</f>
        <v>#N/A</v>
      </c>
      <c r="AD390" s="121" t="e">
        <f>VLOOKUP(FollowUp!$Y390,database!$Y:$AL,database!AD$5,0)</f>
        <v>#N/A</v>
      </c>
      <c r="AE390" s="120" t="e">
        <f>VLOOKUP(FollowUp!$Y390,database!$Y:$AL,database!AE$5,0)</f>
        <v>#N/A</v>
      </c>
      <c r="AF390" s="121" t="e">
        <f>VLOOKUP(FollowUp!$Y390,database!$Y:$AL,database!AF$5,0)</f>
        <v>#N/A</v>
      </c>
      <c r="AG390" s="136" t="e">
        <f>VLOOKUP(FollowUp!$Y390,database!$Y:$AL,database!AG$5,0)</f>
        <v>#N/A</v>
      </c>
      <c r="AH390" s="126" t="str">
        <f>IF(ISERROR(VLOOKUP(FollowUp!$Y390,database!$Y:$AL,database!AH$5,0)),"",VLOOKUP(FollowUp!$Y390,database!$Y:$AL,database!AH$5,0))</f>
        <v/>
      </c>
      <c r="AI390" s="64"/>
      <c r="AJ390" s="63"/>
      <c r="AK390" s="128"/>
      <c r="AL390" s="63"/>
      <c r="AM390" s="115" t="e">
        <f>VLOOKUP(FollowUp!$Y390,database!$Y:$AL,database!AL$5,0)</f>
        <v>#N/A</v>
      </c>
    </row>
    <row r="391" spans="1:39"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15">
        <v>384</v>
      </c>
      <c r="AA391" s="125" t="e">
        <f>VLOOKUP(FollowUp!$Y391,database!$Y:$AL,database!AA$5,0)</f>
        <v>#N/A</v>
      </c>
      <c r="AB391" s="119" t="e" cm="1">
        <f t="array" aca="1" ref="AB391" ca="1">HYPERLINK("#"&amp;CELL("address",INDEX(INDIRECT("database!Y:Y",1),MATCH(Y391,INDIRECT("database!Y:Y",1),0))))</f>
        <v>#N/A</v>
      </c>
      <c r="AC391" s="122" t="e">
        <f>VLOOKUP(FollowUp!$Y391,database!$Y:$AL,database!AC$5,0)</f>
        <v>#N/A</v>
      </c>
      <c r="AD391" s="123" t="e">
        <f>VLOOKUP(FollowUp!$Y391,database!$Y:$AL,database!AD$5,0)</f>
        <v>#N/A</v>
      </c>
      <c r="AE391" s="122" t="e">
        <f>VLOOKUP(FollowUp!$Y391,database!$Y:$AL,database!AE$5,0)</f>
        <v>#N/A</v>
      </c>
      <c r="AF391" s="123" t="e">
        <f>VLOOKUP(FollowUp!$Y391,database!$Y:$AL,database!AF$5,0)</f>
        <v>#N/A</v>
      </c>
      <c r="AG391" s="137" t="e">
        <f>VLOOKUP(FollowUp!$Y391,database!$Y:$AL,database!AG$5,0)</f>
        <v>#N/A</v>
      </c>
      <c r="AH391" s="127" t="str">
        <f>IF(ISERROR(VLOOKUP(FollowUp!$Y391,database!$Y:$AL,database!AH$5,0)),"",VLOOKUP(FollowUp!$Y391,database!$Y:$AL,database!AH$5,0))</f>
        <v/>
      </c>
      <c r="AI391" s="64"/>
      <c r="AJ391" s="63"/>
      <c r="AK391" s="128"/>
      <c r="AL391" s="63"/>
      <c r="AM391" s="116" t="e">
        <f>VLOOKUP(FollowUp!$Y391,database!$Y:$AL,database!AL$5,0)</f>
        <v>#N/A</v>
      </c>
    </row>
    <row r="392" spans="1:39"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15">
        <v>385</v>
      </c>
      <c r="AA392" s="124" t="e">
        <f>VLOOKUP(FollowUp!$Y392,database!$Y:$AL,database!AA$5,0)</f>
        <v>#N/A</v>
      </c>
      <c r="AB392" s="118" t="e" cm="1">
        <f t="array" aca="1" ref="AB392" ca="1">HYPERLINK("#"&amp;CELL("address",INDEX(INDIRECT("database!Y:Y",1),MATCH(Y392,INDIRECT("database!Y:Y",1),0))))</f>
        <v>#N/A</v>
      </c>
      <c r="AC392" s="120" t="e">
        <f>VLOOKUP(FollowUp!$Y392,database!$Y:$AL,database!AC$5,0)</f>
        <v>#N/A</v>
      </c>
      <c r="AD392" s="121" t="e">
        <f>VLOOKUP(FollowUp!$Y392,database!$Y:$AL,database!AD$5,0)</f>
        <v>#N/A</v>
      </c>
      <c r="AE392" s="120" t="e">
        <f>VLOOKUP(FollowUp!$Y392,database!$Y:$AL,database!AE$5,0)</f>
        <v>#N/A</v>
      </c>
      <c r="AF392" s="121" t="e">
        <f>VLOOKUP(FollowUp!$Y392,database!$Y:$AL,database!AF$5,0)</f>
        <v>#N/A</v>
      </c>
      <c r="AG392" s="136" t="e">
        <f>VLOOKUP(FollowUp!$Y392,database!$Y:$AL,database!AG$5,0)</f>
        <v>#N/A</v>
      </c>
      <c r="AH392" s="126" t="str">
        <f>IF(ISERROR(VLOOKUP(FollowUp!$Y392,database!$Y:$AL,database!AH$5,0)),"",VLOOKUP(FollowUp!$Y392,database!$Y:$AL,database!AH$5,0))</f>
        <v/>
      </c>
      <c r="AI392" s="64"/>
      <c r="AJ392" s="63"/>
      <c r="AK392" s="128"/>
      <c r="AL392" s="63"/>
      <c r="AM392" s="115" t="e">
        <f>VLOOKUP(FollowUp!$Y392,database!$Y:$AL,database!AL$5,0)</f>
        <v>#N/A</v>
      </c>
    </row>
    <row r="393" spans="1:39"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15">
        <v>386</v>
      </c>
      <c r="AA393" s="125" t="e">
        <f>VLOOKUP(FollowUp!$Y393,database!$Y:$AL,database!AA$5,0)</f>
        <v>#N/A</v>
      </c>
      <c r="AB393" s="119" t="e" cm="1">
        <f t="array" aca="1" ref="AB393" ca="1">HYPERLINK("#"&amp;CELL("address",INDEX(INDIRECT("database!Y:Y",1),MATCH(Y393,INDIRECT("database!Y:Y",1),0))))</f>
        <v>#N/A</v>
      </c>
      <c r="AC393" s="122" t="e">
        <f>VLOOKUP(FollowUp!$Y393,database!$Y:$AL,database!AC$5,0)</f>
        <v>#N/A</v>
      </c>
      <c r="AD393" s="123" t="e">
        <f>VLOOKUP(FollowUp!$Y393,database!$Y:$AL,database!AD$5,0)</f>
        <v>#N/A</v>
      </c>
      <c r="AE393" s="122" t="e">
        <f>VLOOKUP(FollowUp!$Y393,database!$Y:$AL,database!AE$5,0)</f>
        <v>#N/A</v>
      </c>
      <c r="AF393" s="123" t="e">
        <f>VLOOKUP(FollowUp!$Y393,database!$Y:$AL,database!AF$5,0)</f>
        <v>#N/A</v>
      </c>
      <c r="AG393" s="137" t="e">
        <f>VLOOKUP(FollowUp!$Y393,database!$Y:$AL,database!AG$5,0)</f>
        <v>#N/A</v>
      </c>
      <c r="AH393" s="127" t="str">
        <f>IF(ISERROR(VLOOKUP(FollowUp!$Y393,database!$Y:$AL,database!AH$5,0)),"",VLOOKUP(FollowUp!$Y393,database!$Y:$AL,database!AH$5,0))</f>
        <v/>
      </c>
      <c r="AI393" s="64"/>
      <c r="AJ393" s="63"/>
      <c r="AK393" s="128"/>
      <c r="AL393" s="63"/>
      <c r="AM393" s="116" t="e">
        <f>VLOOKUP(FollowUp!$Y393,database!$Y:$AL,database!AL$5,0)</f>
        <v>#N/A</v>
      </c>
    </row>
    <row r="394" spans="1:39"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15">
        <v>387</v>
      </c>
      <c r="AA394" s="124" t="e">
        <f>VLOOKUP(FollowUp!$Y394,database!$Y:$AL,database!AA$5,0)</f>
        <v>#N/A</v>
      </c>
      <c r="AB394" s="118" t="e" cm="1">
        <f t="array" aca="1" ref="AB394" ca="1">HYPERLINK("#"&amp;CELL("address",INDEX(INDIRECT("database!Y:Y",1),MATCH(Y394,INDIRECT("database!Y:Y",1),0))))</f>
        <v>#N/A</v>
      </c>
      <c r="AC394" s="120" t="e">
        <f>VLOOKUP(FollowUp!$Y394,database!$Y:$AL,database!AC$5,0)</f>
        <v>#N/A</v>
      </c>
      <c r="AD394" s="121" t="e">
        <f>VLOOKUP(FollowUp!$Y394,database!$Y:$AL,database!AD$5,0)</f>
        <v>#N/A</v>
      </c>
      <c r="AE394" s="120" t="e">
        <f>VLOOKUP(FollowUp!$Y394,database!$Y:$AL,database!AE$5,0)</f>
        <v>#N/A</v>
      </c>
      <c r="AF394" s="121" t="e">
        <f>VLOOKUP(FollowUp!$Y394,database!$Y:$AL,database!AF$5,0)</f>
        <v>#N/A</v>
      </c>
      <c r="AG394" s="136" t="e">
        <f>VLOOKUP(FollowUp!$Y394,database!$Y:$AL,database!AG$5,0)</f>
        <v>#N/A</v>
      </c>
      <c r="AH394" s="126" t="str">
        <f>IF(ISERROR(VLOOKUP(FollowUp!$Y394,database!$Y:$AL,database!AH$5,0)),"",VLOOKUP(FollowUp!$Y394,database!$Y:$AL,database!AH$5,0))</f>
        <v/>
      </c>
      <c r="AI394" s="64"/>
      <c r="AJ394" s="63"/>
      <c r="AK394" s="128"/>
      <c r="AL394" s="63"/>
      <c r="AM394" s="115" t="e">
        <f>VLOOKUP(FollowUp!$Y394,database!$Y:$AL,database!AL$5,0)</f>
        <v>#N/A</v>
      </c>
    </row>
    <row r="395" spans="1:39"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15">
        <v>388</v>
      </c>
      <c r="AA395" s="125" t="e">
        <f>VLOOKUP(FollowUp!$Y395,database!$Y:$AL,database!AA$5,0)</f>
        <v>#N/A</v>
      </c>
      <c r="AB395" s="119" t="e" cm="1">
        <f t="array" aca="1" ref="AB395" ca="1">HYPERLINK("#"&amp;CELL("address",INDEX(INDIRECT("database!Y:Y",1),MATCH(Y395,INDIRECT("database!Y:Y",1),0))))</f>
        <v>#N/A</v>
      </c>
      <c r="AC395" s="122" t="e">
        <f>VLOOKUP(FollowUp!$Y395,database!$Y:$AL,database!AC$5,0)</f>
        <v>#N/A</v>
      </c>
      <c r="AD395" s="123" t="e">
        <f>VLOOKUP(FollowUp!$Y395,database!$Y:$AL,database!AD$5,0)</f>
        <v>#N/A</v>
      </c>
      <c r="AE395" s="122" t="e">
        <f>VLOOKUP(FollowUp!$Y395,database!$Y:$AL,database!AE$5,0)</f>
        <v>#N/A</v>
      </c>
      <c r="AF395" s="123" t="e">
        <f>VLOOKUP(FollowUp!$Y395,database!$Y:$AL,database!AF$5,0)</f>
        <v>#N/A</v>
      </c>
      <c r="AG395" s="137" t="e">
        <f>VLOOKUP(FollowUp!$Y395,database!$Y:$AL,database!AG$5,0)</f>
        <v>#N/A</v>
      </c>
      <c r="AH395" s="127" t="str">
        <f>IF(ISERROR(VLOOKUP(FollowUp!$Y395,database!$Y:$AL,database!AH$5,0)),"",VLOOKUP(FollowUp!$Y395,database!$Y:$AL,database!AH$5,0))</f>
        <v/>
      </c>
      <c r="AI395" s="64"/>
      <c r="AJ395" s="63"/>
      <c r="AK395" s="128"/>
      <c r="AL395" s="63"/>
      <c r="AM395" s="116" t="e">
        <f>VLOOKUP(FollowUp!$Y395,database!$Y:$AL,database!AL$5,0)</f>
        <v>#N/A</v>
      </c>
    </row>
    <row r="396" spans="1:39"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15">
        <v>389</v>
      </c>
      <c r="AA396" s="124" t="e">
        <f>VLOOKUP(FollowUp!$Y396,database!$Y:$AL,database!AA$5,0)</f>
        <v>#N/A</v>
      </c>
      <c r="AB396" s="118" t="e" cm="1">
        <f t="array" aca="1" ref="AB396" ca="1">HYPERLINK("#"&amp;CELL("address",INDEX(INDIRECT("database!Y:Y",1),MATCH(Y396,INDIRECT("database!Y:Y",1),0))))</f>
        <v>#N/A</v>
      </c>
      <c r="AC396" s="120" t="e">
        <f>VLOOKUP(FollowUp!$Y396,database!$Y:$AL,database!AC$5,0)</f>
        <v>#N/A</v>
      </c>
      <c r="AD396" s="121" t="e">
        <f>VLOOKUP(FollowUp!$Y396,database!$Y:$AL,database!AD$5,0)</f>
        <v>#N/A</v>
      </c>
      <c r="AE396" s="120" t="e">
        <f>VLOOKUP(FollowUp!$Y396,database!$Y:$AL,database!AE$5,0)</f>
        <v>#N/A</v>
      </c>
      <c r="AF396" s="121" t="e">
        <f>VLOOKUP(FollowUp!$Y396,database!$Y:$AL,database!AF$5,0)</f>
        <v>#N/A</v>
      </c>
      <c r="AG396" s="136" t="e">
        <f>VLOOKUP(FollowUp!$Y396,database!$Y:$AL,database!AG$5,0)</f>
        <v>#N/A</v>
      </c>
      <c r="AH396" s="126" t="str">
        <f>IF(ISERROR(VLOOKUP(FollowUp!$Y396,database!$Y:$AL,database!AH$5,0)),"",VLOOKUP(FollowUp!$Y396,database!$Y:$AL,database!AH$5,0))</f>
        <v/>
      </c>
      <c r="AI396" s="64"/>
      <c r="AJ396" s="63"/>
      <c r="AK396" s="128"/>
      <c r="AL396" s="63"/>
      <c r="AM396" s="115" t="e">
        <f>VLOOKUP(FollowUp!$Y396,database!$Y:$AL,database!AL$5,0)</f>
        <v>#N/A</v>
      </c>
    </row>
    <row r="397" spans="1:39"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15">
        <v>390</v>
      </c>
      <c r="AA397" s="125" t="e">
        <f>VLOOKUP(FollowUp!$Y397,database!$Y:$AL,database!AA$5,0)</f>
        <v>#N/A</v>
      </c>
      <c r="AB397" s="119" t="e" cm="1">
        <f t="array" aca="1" ref="AB397" ca="1">HYPERLINK("#"&amp;CELL("address",INDEX(INDIRECT("database!Y:Y",1),MATCH(Y397,INDIRECT("database!Y:Y",1),0))))</f>
        <v>#N/A</v>
      </c>
      <c r="AC397" s="122" t="e">
        <f>VLOOKUP(FollowUp!$Y397,database!$Y:$AL,database!AC$5,0)</f>
        <v>#N/A</v>
      </c>
      <c r="AD397" s="123" t="e">
        <f>VLOOKUP(FollowUp!$Y397,database!$Y:$AL,database!AD$5,0)</f>
        <v>#N/A</v>
      </c>
      <c r="AE397" s="122" t="e">
        <f>VLOOKUP(FollowUp!$Y397,database!$Y:$AL,database!AE$5,0)</f>
        <v>#N/A</v>
      </c>
      <c r="AF397" s="123" t="e">
        <f>VLOOKUP(FollowUp!$Y397,database!$Y:$AL,database!AF$5,0)</f>
        <v>#N/A</v>
      </c>
      <c r="AG397" s="137" t="e">
        <f>VLOOKUP(FollowUp!$Y397,database!$Y:$AL,database!AG$5,0)</f>
        <v>#N/A</v>
      </c>
      <c r="AH397" s="127" t="str">
        <f>IF(ISERROR(VLOOKUP(FollowUp!$Y397,database!$Y:$AL,database!AH$5,0)),"",VLOOKUP(FollowUp!$Y397,database!$Y:$AL,database!AH$5,0))</f>
        <v/>
      </c>
      <c r="AI397" s="64"/>
      <c r="AJ397" s="63"/>
      <c r="AK397" s="128"/>
      <c r="AL397" s="63"/>
      <c r="AM397" s="116" t="e">
        <f>VLOOKUP(FollowUp!$Y397,database!$Y:$AL,database!AL$5,0)</f>
        <v>#N/A</v>
      </c>
    </row>
    <row r="398" spans="1:39"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15">
        <v>391</v>
      </c>
      <c r="AA398" s="124" t="e">
        <f>VLOOKUP(FollowUp!$Y398,database!$Y:$AL,database!AA$5,0)</f>
        <v>#N/A</v>
      </c>
      <c r="AB398" s="118" t="e" cm="1">
        <f t="array" aca="1" ref="AB398" ca="1">HYPERLINK("#"&amp;CELL("address",INDEX(INDIRECT("database!Y:Y",1),MATCH(Y398,INDIRECT("database!Y:Y",1),0))))</f>
        <v>#N/A</v>
      </c>
      <c r="AC398" s="120" t="e">
        <f>VLOOKUP(FollowUp!$Y398,database!$Y:$AL,database!AC$5,0)</f>
        <v>#N/A</v>
      </c>
      <c r="AD398" s="121" t="e">
        <f>VLOOKUP(FollowUp!$Y398,database!$Y:$AL,database!AD$5,0)</f>
        <v>#N/A</v>
      </c>
      <c r="AE398" s="120" t="e">
        <f>VLOOKUP(FollowUp!$Y398,database!$Y:$AL,database!AE$5,0)</f>
        <v>#N/A</v>
      </c>
      <c r="AF398" s="121" t="e">
        <f>VLOOKUP(FollowUp!$Y398,database!$Y:$AL,database!AF$5,0)</f>
        <v>#N/A</v>
      </c>
      <c r="AG398" s="136" t="e">
        <f>VLOOKUP(FollowUp!$Y398,database!$Y:$AL,database!AG$5,0)</f>
        <v>#N/A</v>
      </c>
      <c r="AH398" s="126" t="str">
        <f>IF(ISERROR(VLOOKUP(FollowUp!$Y398,database!$Y:$AL,database!AH$5,0)),"",VLOOKUP(FollowUp!$Y398,database!$Y:$AL,database!AH$5,0))</f>
        <v/>
      </c>
      <c r="AI398" s="64"/>
      <c r="AJ398" s="63"/>
      <c r="AK398" s="128"/>
      <c r="AL398" s="63"/>
      <c r="AM398" s="115" t="e">
        <f>VLOOKUP(FollowUp!$Y398,database!$Y:$AL,database!AL$5,0)</f>
        <v>#N/A</v>
      </c>
    </row>
    <row r="399" spans="1:39"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15">
        <v>392</v>
      </c>
      <c r="AA399" s="125" t="e">
        <f>VLOOKUP(FollowUp!$Y399,database!$Y:$AL,database!AA$5,0)</f>
        <v>#N/A</v>
      </c>
      <c r="AB399" s="119" t="e" cm="1">
        <f t="array" aca="1" ref="AB399" ca="1">HYPERLINK("#"&amp;CELL("address",INDEX(INDIRECT("database!Y:Y",1),MATCH(Y399,INDIRECT("database!Y:Y",1),0))))</f>
        <v>#N/A</v>
      </c>
      <c r="AC399" s="122" t="e">
        <f>VLOOKUP(FollowUp!$Y399,database!$Y:$AL,database!AC$5,0)</f>
        <v>#N/A</v>
      </c>
      <c r="AD399" s="123" t="e">
        <f>VLOOKUP(FollowUp!$Y399,database!$Y:$AL,database!AD$5,0)</f>
        <v>#N/A</v>
      </c>
      <c r="AE399" s="122" t="e">
        <f>VLOOKUP(FollowUp!$Y399,database!$Y:$AL,database!AE$5,0)</f>
        <v>#N/A</v>
      </c>
      <c r="AF399" s="123" t="e">
        <f>VLOOKUP(FollowUp!$Y399,database!$Y:$AL,database!AF$5,0)</f>
        <v>#N/A</v>
      </c>
      <c r="AG399" s="137" t="e">
        <f>VLOOKUP(FollowUp!$Y399,database!$Y:$AL,database!AG$5,0)</f>
        <v>#N/A</v>
      </c>
      <c r="AH399" s="127" t="str">
        <f>IF(ISERROR(VLOOKUP(FollowUp!$Y399,database!$Y:$AL,database!AH$5,0)),"",VLOOKUP(FollowUp!$Y399,database!$Y:$AL,database!AH$5,0))</f>
        <v/>
      </c>
      <c r="AI399" s="64"/>
      <c r="AJ399" s="63"/>
      <c r="AK399" s="128"/>
      <c r="AL399" s="63"/>
      <c r="AM399" s="116" t="e">
        <f>VLOOKUP(FollowUp!$Y399,database!$Y:$AL,database!AL$5,0)</f>
        <v>#N/A</v>
      </c>
    </row>
    <row r="400" spans="1:39"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15">
        <v>393</v>
      </c>
      <c r="AA400" s="124" t="e">
        <f>VLOOKUP(FollowUp!$Y400,database!$Y:$AL,database!AA$5,0)</f>
        <v>#N/A</v>
      </c>
      <c r="AB400" s="118" t="e" cm="1">
        <f t="array" aca="1" ref="AB400" ca="1">HYPERLINK("#"&amp;CELL("address",INDEX(INDIRECT("database!Y:Y",1),MATCH(Y400,INDIRECT("database!Y:Y",1),0))))</f>
        <v>#N/A</v>
      </c>
      <c r="AC400" s="120" t="e">
        <f>VLOOKUP(FollowUp!$Y400,database!$Y:$AL,database!AC$5,0)</f>
        <v>#N/A</v>
      </c>
      <c r="AD400" s="121" t="e">
        <f>VLOOKUP(FollowUp!$Y400,database!$Y:$AL,database!AD$5,0)</f>
        <v>#N/A</v>
      </c>
      <c r="AE400" s="120" t="e">
        <f>VLOOKUP(FollowUp!$Y400,database!$Y:$AL,database!AE$5,0)</f>
        <v>#N/A</v>
      </c>
      <c r="AF400" s="121" t="e">
        <f>VLOOKUP(FollowUp!$Y400,database!$Y:$AL,database!AF$5,0)</f>
        <v>#N/A</v>
      </c>
      <c r="AG400" s="136" t="e">
        <f>VLOOKUP(FollowUp!$Y400,database!$Y:$AL,database!AG$5,0)</f>
        <v>#N/A</v>
      </c>
      <c r="AH400" s="126" t="str">
        <f>IF(ISERROR(VLOOKUP(FollowUp!$Y400,database!$Y:$AL,database!AH$5,0)),"",VLOOKUP(FollowUp!$Y400,database!$Y:$AL,database!AH$5,0))</f>
        <v/>
      </c>
      <c r="AI400" s="64"/>
      <c r="AJ400" s="63"/>
      <c r="AK400" s="128"/>
      <c r="AL400" s="63"/>
      <c r="AM400" s="115" t="e">
        <f>VLOOKUP(FollowUp!$Y400,database!$Y:$AL,database!AL$5,0)</f>
        <v>#N/A</v>
      </c>
    </row>
    <row r="401" spans="1:39"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15">
        <v>394</v>
      </c>
      <c r="AA401" s="125" t="e">
        <f>VLOOKUP(FollowUp!$Y401,database!$Y:$AL,database!AA$5,0)</f>
        <v>#N/A</v>
      </c>
      <c r="AB401" s="119" t="e" cm="1">
        <f t="array" aca="1" ref="AB401" ca="1">HYPERLINK("#"&amp;CELL("address",INDEX(INDIRECT("database!Y:Y",1),MATCH(Y401,INDIRECT("database!Y:Y",1),0))))</f>
        <v>#N/A</v>
      </c>
      <c r="AC401" s="122" t="e">
        <f>VLOOKUP(FollowUp!$Y401,database!$Y:$AL,database!AC$5,0)</f>
        <v>#N/A</v>
      </c>
      <c r="AD401" s="123" t="e">
        <f>VLOOKUP(FollowUp!$Y401,database!$Y:$AL,database!AD$5,0)</f>
        <v>#N/A</v>
      </c>
      <c r="AE401" s="122" t="e">
        <f>VLOOKUP(FollowUp!$Y401,database!$Y:$AL,database!AE$5,0)</f>
        <v>#N/A</v>
      </c>
      <c r="AF401" s="123" t="e">
        <f>VLOOKUP(FollowUp!$Y401,database!$Y:$AL,database!AF$5,0)</f>
        <v>#N/A</v>
      </c>
      <c r="AG401" s="137" t="e">
        <f>VLOOKUP(FollowUp!$Y401,database!$Y:$AL,database!AG$5,0)</f>
        <v>#N/A</v>
      </c>
      <c r="AH401" s="127" t="str">
        <f>IF(ISERROR(VLOOKUP(FollowUp!$Y401,database!$Y:$AL,database!AH$5,0)),"",VLOOKUP(FollowUp!$Y401,database!$Y:$AL,database!AH$5,0))</f>
        <v/>
      </c>
      <c r="AI401" s="64"/>
      <c r="AJ401" s="63"/>
      <c r="AK401" s="128"/>
      <c r="AL401" s="63"/>
      <c r="AM401" s="116" t="e">
        <f>VLOOKUP(FollowUp!$Y401,database!$Y:$AL,database!AL$5,0)</f>
        <v>#N/A</v>
      </c>
    </row>
    <row r="402" spans="1:39"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15">
        <v>395</v>
      </c>
      <c r="AA402" s="124" t="e">
        <f>VLOOKUP(FollowUp!$Y402,database!$Y:$AL,database!AA$5,0)</f>
        <v>#N/A</v>
      </c>
      <c r="AB402" s="118" t="e" cm="1">
        <f t="array" aca="1" ref="AB402" ca="1">HYPERLINK("#"&amp;CELL("address",INDEX(INDIRECT("database!Y:Y",1),MATCH(Y402,INDIRECT("database!Y:Y",1),0))))</f>
        <v>#N/A</v>
      </c>
      <c r="AC402" s="120" t="e">
        <f>VLOOKUP(FollowUp!$Y402,database!$Y:$AL,database!AC$5,0)</f>
        <v>#N/A</v>
      </c>
      <c r="AD402" s="121" t="e">
        <f>VLOOKUP(FollowUp!$Y402,database!$Y:$AL,database!AD$5,0)</f>
        <v>#N/A</v>
      </c>
      <c r="AE402" s="120" t="e">
        <f>VLOOKUP(FollowUp!$Y402,database!$Y:$AL,database!AE$5,0)</f>
        <v>#N/A</v>
      </c>
      <c r="AF402" s="121" t="e">
        <f>VLOOKUP(FollowUp!$Y402,database!$Y:$AL,database!AF$5,0)</f>
        <v>#N/A</v>
      </c>
      <c r="AG402" s="136" t="e">
        <f>VLOOKUP(FollowUp!$Y402,database!$Y:$AL,database!AG$5,0)</f>
        <v>#N/A</v>
      </c>
      <c r="AH402" s="126" t="str">
        <f>IF(ISERROR(VLOOKUP(FollowUp!$Y402,database!$Y:$AL,database!AH$5,0)),"",VLOOKUP(FollowUp!$Y402,database!$Y:$AL,database!AH$5,0))</f>
        <v/>
      </c>
      <c r="AI402" s="64"/>
      <c r="AJ402" s="63"/>
      <c r="AK402" s="128"/>
      <c r="AL402" s="63"/>
      <c r="AM402" s="115" t="e">
        <f>VLOOKUP(FollowUp!$Y402,database!$Y:$AL,database!AL$5,0)</f>
        <v>#N/A</v>
      </c>
    </row>
    <row r="403" spans="1:39"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15">
        <v>396</v>
      </c>
      <c r="AA403" s="125" t="e">
        <f>VLOOKUP(FollowUp!$Y403,database!$Y:$AL,database!AA$5,0)</f>
        <v>#N/A</v>
      </c>
      <c r="AB403" s="119" t="e" cm="1">
        <f t="array" aca="1" ref="AB403" ca="1">HYPERLINK("#"&amp;CELL("address",INDEX(INDIRECT("database!Y:Y",1),MATCH(Y403,INDIRECT("database!Y:Y",1),0))))</f>
        <v>#N/A</v>
      </c>
      <c r="AC403" s="122" t="e">
        <f>VLOOKUP(FollowUp!$Y403,database!$Y:$AL,database!AC$5,0)</f>
        <v>#N/A</v>
      </c>
      <c r="AD403" s="123" t="e">
        <f>VLOOKUP(FollowUp!$Y403,database!$Y:$AL,database!AD$5,0)</f>
        <v>#N/A</v>
      </c>
      <c r="AE403" s="122" t="e">
        <f>VLOOKUP(FollowUp!$Y403,database!$Y:$AL,database!AE$5,0)</f>
        <v>#N/A</v>
      </c>
      <c r="AF403" s="123" t="e">
        <f>VLOOKUP(FollowUp!$Y403,database!$Y:$AL,database!AF$5,0)</f>
        <v>#N/A</v>
      </c>
      <c r="AG403" s="137" t="e">
        <f>VLOOKUP(FollowUp!$Y403,database!$Y:$AL,database!AG$5,0)</f>
        <v>#N/A</v>
      </c>
      <c r="AH403" s="127" t="str">
        <f>IF(ISERROR(VLOOKUP(FollowUp!$Y403,database!$Y:$AL,database!AH$5,0)),"",VLOOKUP(FollowUp!$Y403,database!$Y:$AL,database!AH$5,0))</f>
        <v/>
      </c>
      <c r="AI403" s="64"/>
      <c r="AJ403" s="63"/>
      <c r="AK403" s="128"/>
      <c r="AL403" s="63"/>
      <c r="AM403" s="116" t="e">
        <f>VLOOKUP(FollowUp!$Y403,database!$Y:$AL,database!AL$5,0)</f>
        <v>#N/A</v>
      </c>
    </row>
    <row r="404" spans="1:39"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15">
        <v>397</v>
      </c>
      <c r="AA404" s="124" t="e">
        <f>VLOOKUP(FollowUp!$Y404,database!$Y:$AL,database!AA$5,0)</f>
        <v>#N/A</v>
      </c>
      <c r="AB404" s="118" t="e" cm="1">
        <f t="array" aca="1" ref="AB404" ca="1">HYPERLINK("#"&amp;CELL("address",INDEX(INDIRECT("database!Y:Y",1),MATCH(Y404,INDIRECT("database!Y:Y",1),0))))</f>
        <v>#N/A</v>
      </c>
      <c r="AC404" s="120" t="e">
        <f>VLOOKUP(FollowUp!$Y404,database!$Y:$AL,database!AC$5,0)</f>
        <v>#N/A</v>
      </c>
      <c r="AD404" s="121" t="e">
        <f>VLOOKUP(FollowUp!$Y404,database!$Y:$AL,database!AD$5,0)</f>
        <v>#N/A</v>
      </c>
      <c r="AE404" s="120" t="e">
        <f>VLOOKUP(FollowUp!$Y404,database!$Y:$AL,database!AE$5,0)</f>
        <v>#N/A</v>
      </c>
      <c r="AF404" s="121" t="e">
        <f>VLOOKUP(FollowUp!$Y404,database!$Y:$AL,database!AF$5,0)</f>
        <v>#N/A</v>
      </c>
      <c r="AG404" s="136" t="e">
        <f>VLOOKUP(FollowUp!$Y404,database!$Y:$AL,database!AG$5,0)</f>
        <v>#N/A</v>
      </c>
      <c r="AH404" s="126" t="str">
        <f>IF(ISERROR(VLOOKUP(FollowUp!$Y404,database!$Y:$AL,database!AH$5,0)),"",VLOOKUP(FollowUp!$Y404,database!$Y:$AL,database!AH$5,0))</f>
        <v/>
      </c>
      <c r="AI404" s="64"/>
      <c r="AJ404" s="63"/>
      <c r="AK404" s="128"/>
      <c r="AL404" s="63"/>
      <c r="AM404" s="115" t="e">
        <f>VLOOKUP(FollowUp!$Y404,database!$Y:$AL,database!AL$5,0)</f>
        <v>#N/A</v>
      </c>
    </row>
    <row r="405" spans="1:39"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15">
        <v>398</v>
      </c>
      <c r="AA405" s="125" t="e">
        <f>VLOOKUP(FollowUp!$Y405,database!$Y:$AL,database!AA$5,0)</f>
        <v>#N/A</v>
      </c>
      <c r="AB405" s="119" t="e" cm="1">
        <f t="array" aca="1" ref="AB405" ca="1">HYPERLINK("#"&amp;CELL("address",INDEX(INDIRECT("database!Y:Y",1),MATCH(Y405,INDIRECT("database!Y:Y",1),0))))</f>
        <v>#N/A</v>
      </c>
      <c r="AC405" s="122" t="e">
        <f>VLOOKUP(FollowUp!$Y405,database!$Y:$AL,database!AC$5,0)</f>
        <v>#N/A</v>
      </c>
      <c r="AD405" s="123" t="e">
        <f>VLOOKUP(FollowUp!$Y405,database!$Y:$AL,database!AD$5,0)</f>
        <v>#N/A</v>
      </c>
      <c r="AE405" s="122" t="e">
        <f>VLOOKUP(FollowUp!$Y405,database!$Y:$AL,database!AE$5,0)</f>
        <v>#N/A</v>
      </c>
      <c r="AF405" s="123" t="e">
        <f>VLOOKUP(FollowUp!$Y405,database!$Y:$AL,database!AF$5,0)</f>
        <v>#N/A</v>
      </c>
      <c r="AG405" s="137" t="e">
        <f>VLOOKUP(FollowUp!$Y405,database!$Y:$AL,database!AG$5,0)</f>
        <v>#N/A</v>
      </c>
      <c r="AH405" s="127" t="str">
        <f>IF(ISERROR(VLOOKUP(FollowUp!$Y405,database!$Y:$AL,database!AH$5,0)),"",VLOOKUP(FollowUp!$Y405,database!$Y:$AL,database!AH$5,0))</f>
        <v/>
      </c>
      <c r="AI405" s="64"/>
      <c r="AJ405" s="63"/>
      <c r="AK405" s="128"/>
      <c r="AL405" s="63"/>
      <c r="AM405" s="116" t="e">
        <f>VLOOKUP(FollowUp!$Y405,database!$Y:$AL,database!AL$5,0)</f>
        <v>#N/A</v>
      </c>
    </row>
    <row r="406" spans="1:39"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15">
        <v>399</v>
      </c>
      <c r="AA406" s="124" t="e">
        <f>VLOOKUP(FollowUp!$Y406,database!$Y:$AL,database!AA$5,0)</f>
        <v>#N/A</v>
      </c>
      <c r="AB406" s="118" t="e" cm="1">
        <f t="array" aca="1" ref="AB406" ca="1">HYPERLINK("#"&amp;CELL("address",INDEX(INDIRECT("database!Y:Y",1),MATCH(Y406,INDIRECT("database!Y:Y",1),0))))</f>
        <v>#N/A</v>
      </c>
      <c r="AC406" s="120" t="e">
        <f>VLOOKUP(FollowUp!$Y406,database!$Y:$AL,database!AC$5,0)</f>
        <v>#N/A</v>
      </c>
      <c r="AD406" s="121" t="e">
        <f>VLOOKUP(FollowUp!$Y406,database!$Y:$AL,database!AD$5,0)</f>
        <v>#N/A</v>
      </c>
      <c r="AE406" s="120" t="e">
        <f>VLOOKUP(FollowUp!$Y406,database!$Y:$AL,database!AE$5,0)</f>
        <v>#N/A</v>
      </c>
      <c r="AF406" s="121" t="e">
        <f>VLOOKUP(FollowUp!$Y406,database!$Y:$AL,database!AF$5,0)</f>
        <v>#N/A</v>
      </c>
      <c r="AG406" s="136" t="e">
        <f>VLOOKUP(FollowUp!$Y406,database!$Y:$AL,database!AG$5,0)</f>
        <v>#N/A</v>
      </c>
      <c r="AH406" s="126" t="str">
        <f>IF(ISERROR(VLOOKUP(FollowUp!$Y406,database!$Y:$AL,database!AH$5,0)),"",VLOOKUP(FollowUp!$Y406,database!$Y:$AL,database!AH$5,0))</f>
        <v/>
      </c>
      <c r="AI406" s="64"/>
      <c r="AJ406" s="63"/>
      <c r="AK406" s="128"/>
      <c r="AL406" s="63"/>
      <c r="AM406" s="115" t="e">
        <f>VLOOKUP(FollowUp!$Y406,database!$Y:$AL,database!AL$5,0)</f>
        <v>#N/A</v>
      </c>
    </row>
    <row r="407" spans="1:39"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15">
        <v>400</v>
      </c>
      <c r="AA407" s="125" t="e">
        <f>VLOOKUP(FollowUp!$Y407,database!$Y:$AL,database!AA$5,0)</f>
        <v>#N/A</v>
      </c>
      <c r="AB407" s="119" t="e" cm="1">
        <f t="array" aca="1" ref="AB407" ca="1">HYPERLINK("#"&amp;CELL("address",INDEX(INDIRECT("database!Y:Y",1),MATCH(Y407,INDIRECT("database!Y:Y",1),0))))</f>
        <v>#N/A</v>
      </c>
      <c r="AC407" s="122" t="e">
        <f>VLOOKUP(FollowUp!$Y407,database!$Y:$AL,database!AC$5,0)</f>
        <v>#N/A</v>
      </c>
      <c r="AD407" s="123" t="e">
        <f>VLOOKUP(FollowUp!$Y407,database!$Y:$AL,database!AD$5,0)</f>
        <v>#N/A</v>
      </c>
      <c r="AE407" s="122" t="e">
        <f>VLOOKUP(FollowUp!$Y407,database!$Y:$AL,database!AE$5,0)</f>
        <v>#N/A</v>
      </c>
      <c r="AF407" s="123" t="e">
        <f>VLOOKUP(FollowUp!$Y407,database!$Y:$AL,database!AF$5,0)</f>
        <v>#N/A</v>
      </c>
      <c r="AG407" s="137" t="e">
        <f>VLOOKUP(FollowUp!$Y407,database!$Y:$AL,database!AG$5,0)</f>
        <v>#N/A</v>
      </c>
      <c r="AH407" s="127" t="str">
        <f>IF(ISERROR(VLOOKUP(FollowUp!$Y407,database!$Y:$AL,database!AH$5,0)),"",VLOOKUP(FollowUp!$Y407,database!$Y:$AL,database!AH$5,0))</f>
        <v/>
      </c>
      <c r="AI407" s="64"/>
      <c r="AJ407" s="63"/>
      <c r="AK407" s="128"/>
      <c r="AL407" s="63"/>
      <c r="AM407" s="116" t="e">
        <f>VLOOKUP(FollowUp!$Y407,database!$Y:$AL,database!AL$5,0)</f>
        <v>#N/A</v>
      </c>
    </row>
    <row r="408" spans="1:39"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15">
        <v>401</v>
      </c>
      <c r="AA408" s="124" t="e">
        <f>VLOOKUP(FollowUp!$Y408,database!$Y:$AL,database!AA$5,0)</f>
        <v>#N/A</v>
      </c>
      <c r="AB408" s="118" t="e" cm="1">
        <f t="array" aca="1" ref="AB408" ca="1">HYPERLINK("#"&amp;CELL("address",INDEX(INDIRECT("database!Y:Y",1),MATCH(Y408,INDIRECT("database!Y:Y",1),0))))</f>
        <v>#N/A</v>
      </c>
      <c r="AC408" s="120" t="e">
        <f>VLOOKUP(FollowUp!$Y408,database!$Y:$AL,database!AC$5,0)</f>
        <v>#N/A</v>
      </c>
      <c r="AD408" s="121" t="e">
        <f>VLOOKUP(FollowUp!$Y408,database!$Y:$AL,database!AD$5,0)</f>
        <v>#N/A</v>
      </c>
      <c r="AE408" s="120" t="e">
        <f>VLOOKUP(FollowUp!$Y408,database!$Y:$AL,database!AE$5,0)</f>
        <v>#N/A</v>
      </c>
      <c r="AF408" s="121" t="e">
        <f>VLOOKUP(FollowUp!$Y408,database!$Y:$AL,database!AF$5,0)</f>
        <v>#N/A</v>
      </c>
      <c r="AG408" s="136" t="e">
        <f>VLOOKUP(FollowUp!$Y408,database!$Y:$AL,database!AG$5,0)</f>
        <v>#N/A</v>
      </c>
      <c r="AH408" s="126" t="str">
        <f>IF(ISERROR(VLOOKUP(FollowUp!$Y408,database!$Y:$AL,database!AH$5,0)),"",VLOOKUP(FollowUp!$Y408,database!$Y:$AL,database!AH$5,0))</f>
        <v/>
      </c>
      <c r="AI408" s="64"/>
      <c r="AJ408" s="63"/>
      <c r="AK408" s="128"/>
      <c r="AL408" s="63"/>
      <c r="AM408" s="115" t="e">
        <f>VLOOKUP(FollowUp!$Y408,database!$Y:$AL,database!AL$5,0)</f>
        <v>#N/A</v>
      </c>
    </row>
    <row r="409" spans="1:39"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15">
        <v>402</v>
      </c>
      <c r="AA409" s="125" t="e">
        <f>VLOOKUP(FollowUp!$Y409,database!$Y:$AL,database!AA$5,0)</f>
        <v>#N/A</v>
      </c>
      <c r="AB409" s="119" t="e" cm="1">
        <f t="array" aca="1" ref="AB409" ca="1">HYPERLINK("#"&amp;CELL("address",INDEX(INDIRECT("database!Y:Y",1),MATCH(Y409,INDIRECT("database!Y:Y",1),0))))</f>
        <v>#N/A</v>
      </c>
      <c r="AC409" s="122" t="e">
        <f>VLOOKUP(FollowUp!$Y409,database!$Y:$AL,database!AC$5,0)</f>
        <v>#N/A</v>
      </c>
      <c r="AD409" s="123" t="e">
        <f>VLOOKUP(FollowUp!$Y409,database!$Y:$AL,database!AD$5,0)</f>
        <v>#N/A</v>
      </c>
      <c r="AE409" s="122" t="e">
        <f>VLOOKUP(FollowUp!$Y409,database!$Y:$AL,database!AE$5,0)</f>
        <v>#N/A</v>
      </c>
      <c r="AF409" s="123" t="e">
        <f>VLOOKUP(FollowUp!$Y409,database!$Y:$AL,database!AF$5,0)</f>
        <v>#N/A</v>
      </c>
      <c r="AG409" s="137" t="e">
        <f>VLOOKUP(FollowUp!$Y409,database!$Y:$AL,database!AG$5,0)</f>
        <v>#N/A</v>
      </c>
      <c r="AH409" s="127" t="str">
        <f>IF(ISERROR(VLOOKUP(FollowUp!$Y409,database!$Y:$AL,database!AH$5,0)),"",VLOOKUP(FollowUp!$Y409,database!$Y:$AL,database!AH$5,0))</f>
        <v/>
      </c>
      <c r="AI409" s="64"/>
      <c r="AJ409" s="63"/>
      <c r="AK409" s="128"/>
      <c r="AL409" s="63"/>
      <c r="AM409" s="116" t="e">
        <f>VLOOKUP(FollowUp!$Y409,database!$Y:$AL,database!AL$5,0)</f>
        <v>#N/A</v>
      </c>
    </row>
    <row r="410" spans="1:39"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15">
        <v>403</v>
      </c>
      <c r="AA410" s="124" t="e">
        <f>VLOOKUP(FollowUp!$Y410,database!$Y:$AL,database!AA$5,0)</f>
        <v>#N/A</v>
      </c>
      <c r="AB410" s="118" t="e" cm="1">
        <f t="array" aca="1" ref="AB410" ca="1">HYPERLINK("#"&amp;CELL("address",INDEX(INDIRECT("database!Y:Y",1),MATCH(Y410,INDIRECT("database!Y:Y",1),0))))</f>
        <v>#N/A</v>
      </c>
      <c r="AC410" s="120" t="e">
        <f>VLOOKUP(FollowUp!$Y410,database!$Y:$AL,database!AC$5,0)</f>
        <v>#N/A</v>
      </c>
      <c r="AD410" s="121" t="e">
        <f>VLOOKUP(FollowUp!$Y410,database!$Y:$AL,database!AD$5,0)</f>
        <v>#N/A</v>
      </c>
      <c r="AE410" s="120" t="e">
        <f>VLOOKUP(FollowUp!$Y410,database!$Y:$AL,database!AE$5,0)</f>
        <v>#N/A</v>
      </c>
      <c r="AF410" s="121" t="e">
        <f>VLOOKUP(FollowUp!$Y410,database!$Y:$AL,database!AF$5,0)</f>
        <v>#N/A</v>
      </c>
      <c r="AG410" s="136" t="e">
        <f>VLOOKUP(FollowUp!$Y410,database!$Y:$AL,database!AG$5,0)</f>
        <v>#N/A</v>
      </c>
      <c r="AH410" s="126" t="str">
        <f>IF(ISERROR(VLOOKUP(FollowUp!$Y410,database!$Y:$AL,database!AH$5,0)),"",VLOOKUP(FollowUp!$Y410,database!$Y:$AL,database!AH$5,0))</f>
        <v/>
      </c>
      <c r="AI410" s="64"/>
      <c r="AJ410" s="63"/>
      <c r="AK410" s="128"/>
      <c r="AL410" s="63"/>
      <c r="AM410" s="115" t="e">
        <f>VLOOKUP(FollowUp!$Y410,database!$Y:$AL,database!AL$5,0)</f>
        <v>#N/A</v>
      </c>
    </row>
    <row r="411" spans="1:39"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15">
        <v>404</v>
      </c>
      <c r="AA411" s="125" t="e">
        <f>VLOOKUP(FollowUp!$Y411,database!$Y:$AL,database!AA$5,0)</f>
        <v>#N/A</v>
      </c>
      <c r="AB411" s="119" t="e" cm="1">
        <f t="array" aca="1" ref="AB411" ca="1">HYPERLINK("#"&amp;CELL("address",INDEX(INDIRECT("database!Y:Y",1),MATCH(Y411,INDIRECT("database!Y:Y",1),0))))</f>
        <v>#N/A</v>
      </c>
      <c r="AC411" s="122" t="e">
        <f>VLOOKUP(FollowUp!$Y411,database!$Y:$AL,database!AC$5,0)</f>
        <v>#N/A</v>
      </c>
      <c r="AD411" s="123" t="e">
        <f>VLOOKUP(FollowUp!$Y411,database!$Y:$AL,database!AD$5,0)</f>
        <v>#N/A</v>
      </c>
      <c r="AE411" s="122" t="e">
        <f>VLOOKUP(FollowUp!$Y411,database!$Y:$AL,database!AE$5,0)</f>
        <v>#N/A</v>
      </c>
      <c r="AF411" s="123" t="e">
        <f>VLOOKUP(FollowUp!$Y411,database!$Y:$AL,database!AF$5,0)</f>
        <v>#N/A</v>
      </c>
      <c r="AG411" s="137" t="e">
        <f>VLOOKUP(FollowUp!$Y411,database!$Y:$AL,database!AG$5,0)</f>
        <v>#N/A</v>
      </c>
      <c r="AH411" s="127" t="str">
        <f>IF(ISERROR(VLOOKUP(FollowUp!$Y411,database!$Y:$AL,database!AH$5,0)),"",VLOOKUP(FollowUp!$Y411,database!$Y:$AL,database!AH$5,0))</f>
        <v/>
      </c>
      <c r="AI411" s="64"/>
      <c r="AJ411" s="63"/>
      <c r="AK411" s="128"/>
      <c r="AL411" s="63"/>
      <c r="AM411" s="116" t="e">
        <f>VLOOKUP(FollowUp!$Y411,database!$Y:$AL,database!AL$5,0)</f>
        <v>#N/A</v>
      </c>
    </row>
    <row r="412" spans="1:39"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15">
        <v>405</v>
      </c>
      <c r="AA412" s="124" t="e">
        <f>VLOOKUP(FollowUp!$Y412,database!$Y:$AL,database!AA$5,0)</f>
        <v>#N/A</v>
      </c>
      <c r="AB412" s="118" t="e" cm="1">
        <f t="array" aca="1" ref="AB412" ca="1">HYPERLINK("#"&amp;CELL("address",INDEX(INDIRECT("database!Y:Y",1),MATCH(Y412,INDIRECT("database!Y:Y",1),0))))</f>
        <v>#N/A</v>
      </c>
      <c r="AC412" s="120" t="e">
        <f>VLOOKUP(FollowUp!$Y412,database!$Y:$AL,database!AC$5,0)</f>
        <v>#N/A</v>
      </c>
      <c r="AD412" s="121" t="e">
        <f>VLOOKUP(FollowUp!$Y412,database!$Y:$AL,database!AD$5,0)</f>
        <v>#N/A</v>
      </c>
      <c r="AE412" s="120" t="e">
        <f>VLOOKUP(FollowUp!$Y412,database!$Y:$AL,database!AE$5,0)</f>
        <v>#N/A</v>
      </c>
      <c r="AF412" s="121" t="e">
        <f>VLOOKUP(FollowUp!$Y412,database!$Y:$AL,database!AF$5,0)</f>
        <v>#N/A</v>
      </c>
      <c r="AG412" s="136" t="e">
        <f>VLOOKUP(FollowUp!$Y412,database!$Y:$AL,database!AG$5,0)</f>
        <v>#N/A</v>
      </c>
      <c r="AH412" s="126" t="str">
        <f>IF(ISERROR(VLOOKUP(FollowUp!$Y412,database!$Y:$AL,database!AH$5,0)),"",VLOOKUP(FollowUp!$Y412,database!$Y:$AL,database!AH$5,0))</f>
        <v/>
      </c>
      <c r="AI412" s="64"/>
      <c r="AJ412" s="63"/>
      <c r="AK412" s="128"/>
      <c r="AL412" s="63"/>
      <c r="AM412" s="115" t="e">
        <f>VLOOKUP(FollowUp!$Y412,database!$Y:$AL,database!AL$5,0)</f>
        <v>#N/A</v>
      </c>
    </row>
    <row r="413" spans="1:39"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15">
        <v>406</v>
      </c>
      <c r="AA413" s="125" t="e">
        <f>VLOOKUP(FollowUp!$Y413,database!$Y:$AL,database!AA$5,0)</f>
        <v>#N/A</v>
      </c>
      <c r="AB413" s="119" t="e" cm="1">
        <f t="array" aca="1" ref="AB413" ca="1">HYPERLINK("#"&amp;CELL("address",INDEX(INDIRECT("database!Y:Y",1),MATCH(Y413,INDIRECT("database!Y:Y",1),0))))</f>
        <v>#N/A</v>
      </c>
      <c r="AC413" s="122" t="e">
        <f>VLOOKUP(FollowUp!$Y413,database!$Y:$AL,database!AC$5,0)</f>
        <v>#N/A</v>
      </c>
      <c r="AD413" s="123" t="e">
        <f>VLOOKUP(FollowUp!$Y413,database!$Y:$AL,database!AD$5,0)</f>
        <v>#N/A</v>
      </c>
      <c r="AE413" s="122" t="e">
        <f>VLOOKUP(FollowUp!$Y413,database!$Y:$AL,database!AE$5,0)</f>
        <v>#N/A</v>
      </c>
      <c r="AF413" s="123" t="e">
        <f>VLOOKUP(FollowUp!$Y413,database!$Y:$AL,database!AF$5,0)</f>
        <v>#N/A</v>
      </c>
      <c r="AG413" s="137" t="e">
        <f>VLOOKUP(FollowUp!$Y413,database!$Y:$AL,database!AG$5,0)</f>
        <v>#N/A</v>
      </c>
      <c r="AH413" s="127" t="str">
        <f>IF(ISERROR(VLOOKUP(FollowUp!$Y413,database!$Y:$AL,database!AH$5,0)),"",VLOOKUP(FollowUp!$Y413,database!$Y:$AL,database!AH$5,0))</f>
        <v/>
      </c>
      <c r="AI413" s="64"/>
      <c r="AJ413" s="63"/>
      <c r="AK413" s="128"/>
      <c r="AL413" s="63"/>
      <c r="AM413" s="116" t="e">
        <f>VLOOKUP(FollowUp!$Y413,database!$Y:$AL,database!AL$5,0)</f>
        <v>#N/A</v>
      </c>
    </row>
    <row r="414" spans="1:39"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15">
        <v>407</v>
      </c>
      <c r="AA414" s="124" t="e">
        <f>VLOOKUP(FollowUp!$Y414,database!$Y:$AL,database!AA$5,0)</f>
        <v>#N/A</v>
      </c>
      <c r="AB414" s="118" t="e" cm="1">
        <f t="array" aca="1" ref="AB414" ca="1">HYPERLINK("#"&amp;CELL("address",INDEX(INDIRECT("database!Y:Y",1),MATCH(Y414,INDIRECT("database!Y:Y",1),0))))</f>
        <v>#N/A</v>
      </c>
      <c r="AC414" s="120" t="e">
        <f>VLOOKUP(FollowUp!$Y414,database!$Y:$AL,database!AC$5,0)</f>
        <v>#N/A</v>
      </c>
      <c r="AD414" s="121" t="e">
        <f>VLOOKUP(FollowUp!$Y414,database!$Y:$AL,database!AD$5,0)</f>
        <v>#N/A</v>
      </c>
      <c r="AE414" s="120" t="e">
        <f>VLOOKUP(FollowUp!$Y414,database!$Y:$AL,database!AE$5,0)</f>
        <v>#N/A</v>
      </c>
      <c r="AF414" s="121" t="e">
        <f>VLOOKUP(FollowUp!$Y414,database!$Y:$AL,database!AF$5,0)</f>
        <v>#N/A</v>
      </c>
      <c r="AG414" s="136" t="e">
        <f>VLOOKUP(FollowUp!$Y414,database!$Y:$AL,database!AG$5,0)</f>
        <v>#N/A</v>
      </c>
      <c r="AH414" s="126" t="str">
        <f>IF(ISERROR(VLOOKUP(FollowUp!$Y414,database!$Y:$AL,database!AH$5,0)),"",VLOOKUP(FollowUp!$Y414,database!$Y:$AL,database!AH$5,0))</f>
        <v/>
      </c>
      <c r="AI414" s="64"/>
      <c r="AJ414" s="63"/>
      <c r="AK414" s="128"/>
      <c r="AL414" s="63"/>
      <c r="AM414" s="115" t="e">
        <f>VLOOKUP(FollowUp!$Y414,database!$Y:$AL,database!AL$5,0)</f>
        <v>#N/A</v>
      </c>
    </row>
    <row r="415" spans="1:39"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15">
        <v>408</v>
      </c>
      <c r="AA415" s="125" t="e">
        <f>VLOOKUP(FollowUp!$Y415,database!$Y:$AL,database!AA$5,0)</f>
        <v>#N/A</v>
      </c>
      <c r="AB415" s="119" t="e" cm="1">
        <f t="array" aca="1" ref="AB415" ca="1">HYPERLINK("#"&amp;CELL("address",INDEX(INDIRECT("database!Y:Y",1),MATCH(Y415,INDIRECT("database!Y:Y",1),0))))</f>
        <v>#N/A</v>
      </c>
      <c r="AC415" s="122" t="e">
        <f>VLOOKUP(FollowUp!$Y415,database!$Y:$AL,database!AC$5,0)</f>
        <v>#N/A</v>
      </c>
      <c r="AD415" s="123" t="e">
        <f>VLOOKUP(FollowUp!$Y415,database!$Y:$AL,database!AD$5,0)</f>
        <v>#N/A</v>
      </c>
      <c r="AE415" s="122" t="e">
        <f>VLOOKUP(FollowUp!$Y415,database!$Y:$AL,database!AE$5,0)</f>
        <v>#N/A</v>
      </c>
      <c r="AF415" s="123" t="e">
        <f>VLOOKUP(FollowUp!$Y415,database!$Y:$AL,database!AF$5,0)</f>
        <v>#N/A</v>
      </c>
      <c r="AG415" s="137" t="e">
        <f>VLOOKUP(FollowUp!$Y415,database!$Y:$AL,database!AG$5,0)</f>
        <v>#N/A</v>
      </c>
      <c r="AH415" s="127" t="str">
        <f>IF(ISERROR(VLOOKUP(FollowUp!$Y415,database!$Y:$AL,database!AH$5,0)),"",VLOOKUP(FollowUp!$Y415,database!$Y:$AL,database!AH$5,0))</f>
        <v/>
      </c>
      <c r="AI415" s="64"/>
      <c r="AJ415" s="63"/>
      <c r="AK415" s="128"/>
      <c r="AL415" s="63"/>
      <c r="AM415" s="116" t="e">
        <f>VLOOKUP(FollowUp!$Y415,database!$Y:$AL,database!AL$5,0)</f>
        <v>#N/A</v>
      </c>
    </row>
    <row r="416" spans="1:39"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15">
        <v>409</v>
      </c>
      <c r="AA416" s="124" t="e">
        <f>VLOOKUP(FollowUp!$Y416,database!$Y:$AL,database!AA$5,0)</f>
        <v>#N/A</v>
      </c>
      <c r="AB416" s="118" t="e" cm="1">
        <f t="array" aca="1" ref="AB416" ca="1">HYPERLINK("#"&amp;CELL("address",INDEX(INDIRECT("database!Y:Y",1),MATCH(Y416,INDIRECT("database!Y:Y",1),0))))</f>
        <v>#N/A</v>
      </c>
      <c r="AC416" s="120" t="e">
        <f>VLOOKUP(FollowUp!$Y416,database!$Y:$AL,database!AC$5,0)</f>
        <v>#N/A</v>
      </c>
      <c r="AD416" s="121" t="e">
        <f>VLOOKUP(FollowUp!$Y416,database!$Y:$AL,database!AD$5,0)</f>
        <v>#N/A</v>
      </c>
      <c r="AE416" s="120" t="e">
        <f>VLOOKUP(FollowUp!$Y416,database!$Y:$AL,database!AE$5,0)</f>
        <v>#N/A</v>
      </c>
      <c r="AF416" s="121" t="e">
        <f>VLOOKUP(FollowUp!$Y416,database!$Y:$AL,database!AF$5,0)</f>
        <v>#N/A</v>
      </c>
      <c r="AG416" s="136" t="e">
        <f>VLOOKUP(FollowUp!$Y416,database!$Y:$AL,database!AG$5,0)</f>
        <v>#N/A</v>
      </c>
      <c r="AH416" s="126" t="str">
        <f>IF(ISERROR(VLOOKUP(FollowUp!$Y416,database!$Y:$AL,database!AH$5,0)),"",VLOOKUP(FollowUp!$Y416,database!$Y:$AL,database!AH$5,0))</f>
        <v/>
      </c>
      <c r="AI416" s="64"/>
      <c r="AJ416" s="63"/>
      <c r="AK416" s="128"/>
      <c r="AL416" s="63"/>
      <c r="AM416" s="115" t="e">
        <f>VLOOKUP(FollowUp!$Y416,database!$Y:$AL,database!AL$5,0)</f>
        <v>#N/A</v>
      </c>
    </row>
    <row r="417" spans="1:39"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15">
        <v>410</v>
      </c>
      <c r="AA417" s="125" t="e">
        <f>VLOOKUP(FollowUp!$Y417,database!$Y:$AL,database!AA$5,0)</f>
        <v>#N/A</v>
      </c>
      <c r="AB417" s="119" t="e" cm="1">
        <f t="array" aca="1" ref="AB417" ca="1">HYPERLINK("#"&amp;CELL("address",INDEX(INDIRECT("database!Y:Y",1),MATCH(Y417,INDIRECT("database!Y:Y",1),0))))</f>
        <v>#N/A</v>
      </c>
      <c r="AC417" s="122" t="e">
        <f>VLOOKUP(FollowUp!$Y417,database!$Y:$AL,database!AC$5,0)</f>
        <v>#N/A</v>
      </c>
      <c r="AD417" s="123" t="e">
        <f>VLOOKUP(FollowUp!$Y417,database!$Y:$AL,database!AD$5,0)</f>
        <v>#N/A</v>
      </c>
      <c r="AE417" s="122" t="e">
        <f>VLOOKUP(FollowUp!$Y417,database!$Y:$AL,database!AE$5,0)</f>
        <v>#N/A</v>
      </c>
      <c r="AF417" s="123" t="e">
        <f>VLOOKUP(FollowUp!$Y417,database!$Y:$AL,database!AF$5,0)</f>
        <v>#N/A</v>
      </c>
      <c r="AG417" s="137" t="e">
        <f>VLOOKUP(FollowUp!$Y417,database!$Y:$AL,database!AG$5,0)</f>
        <v>#N/A</v>
      </c>
      <c r="AH417" s="127" t="str">
        <f>IF(ISERROR(VLOOKUP(FollowUp!$Y417,database!$Y:$AL,database!AH$5,0)),"",VLOOKUP(FollowUp!$Y417,database!$Y:$AL,database!AH$5,0))</f>
        <v/>
      </c>
      <c r="AI417" s="64"/>
      <c r="AJ417" s="63"/>
      <c r="AK417" s="128"/>
      <c r="AL417" s="63"/>
      <c r="AM417" s="116" t="e">
        <f>VLOOKUP(FollowUp!$Y417,database!$Y:$AL,database!AL$5,0)</f>
        <v>#N/A</v>
      </c>
    </row>
    <row r="418" spans="1:39"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15">
        <v>411</v>
      </c>
      <c r="AA418" s="124" t="e">
        <f>VLOOKUP(FollowUp!$Y418,database!$Y:$AL,database!AA$5,0)</f>
        <v>#N/A</v>
      </c>
      <c r="AB418" s="118" t="e" cm="1">
        <f t="array" aca="1" ref="AB418" ca="1">HYPERLINK("#"&amp;CELL("address",INDEX(INDIRECT("database!Y:Y",1),MATCH(Y418,INDIRECT("database!Y:Y",1),0))))</f>
        <v>#N/A</v>
      </c>
      <c r="AC418" s="120" t="e">
        <f>VLOOKUP(FollowUp!$Y418,database!$Y:$AL,database!AC$5,0)</f>
        <v>#N/A</v>
      </c>
      <c r="AD418" s="121" t="e">
        <f>VLOOKUP(FollowUp!$Y418,database!$Y:$AL,database!AD$5,0)</f>
        <v>#N/A</v>
      </c>
      <c r="AE418" s="120" t="e">
        <f>VLOOKUP(FollowUp!$Y418,database!$Y:$AL,database!AE$5,0)</f>
        <v>#N/A</v>
      </c>
      <c r="AF418" s="121" t="e">
        <f>VLOOKUP(FollowUp!$Y418,database!$Y:$AL,database!AF$5,0)</f>
        <v>#N/A</v>
      </c>
      <c r="AG418" s="136" t="e">
        <f>VLOOKUP(FollowUp!$Y418,database!$Y:$AL,database!AG$5,0)</f>
        <v>#N/A</v>
      </c>
      <c r="AH418" s="126" t="str">
        <f>IF(ISERROR(VLOOKUP(FollowUp!$Y418,database!$Y:$AL,database!AH$5,0)),"",VLOOKUP(FollowUp!$Y418,database!$Y:$AL,database!AH$5,0))</f>
        <v/>
      </c>
      <c r="AI418" s="64"/>
      <c r="AJ418" s="63"/>
      <c r="AK418" s="128"/>
      <c r="AL418" s="63"/>
      <c r="AM418" s="115" t="e">
        <f>VLOOKUP(FollowUp!$Y418,database!$Y:$AL,database!AL$5,0)</f>
        <v>#N/A</v>
      </c>
    </row>
    <row r="419" spans="1:39"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15">
        <v>412</v>
      </c>
      <c r="AA419" s="125" t="e">
        <f>VLOOKUP(FollowUp!$Y419,database!$Y:$AL,database!AA$5,0)</f>
        <v>#N/A</v>
      </c>
      <c r="AB419" s="119" t="e" cm="1">
        <f t="array" aca="1" ref="AB419" ca="1">HYPERLINK("#"&amp;CELL("address",INDEX(INDIRECT("database!Y:Y",1),MATCH(Y419,INDIRECT("database!Y:Y",1),0))))</f>
        <v>#N/A</v>
      </c>
      <c r="AC419" s="122" t="e">
        <f>VLOOKUP(FollowUp!$Y419,database!$Y:$AL,database!AC$5,0)</f>
        <v>#N/A</v>
      </c>
      <c r="AD419" s="123" t="e">
        <f>VLOOKUP(FollowUp!$Y419,database!$Y:$AL,database!AD$5,0)</f>
        <v>#N/A</v>
      </c>
      <c r="AE419" s="122" t="e">
        <f>VLOOKUP(FollowUp!$Y419,database!$Y:$AL,database!AE$5,0)</f>
        <v>#N/A</v>
      </c>
      <c r="AF419" s="123" t="e">
        <f>VLOOKUP(FollowUp!$Y419,database!$Y:$AL,database!AF$5,0)</f>
        <v>#N/A</v>
      </c>
      <c r="AG419" s="137" t="e">
        <f>VLOOKUP(FollowUp!$Y419,database!$Y:$AL,database!AG$5,0)</f>
        <v>#N/A</v>
      </c>
      <c r="AH419" s="127" t="str">
        <f>IF(ISERROR(VLOOKUP(FollowUp!$Y419,database!$Y:$AL,database!AH$5,0)),"",VLOOKUP(FollowUp!$Y419,database!$Y:$AL,database!AH$5,0))</f>
        <v/>
      </c>
      <c r="AI419" s="64"/>
      <c r="AJ419" s="63"/>
      <c r="AK419" s="128"/>
      <c r="AL419" s="63"/>
      <c r="AM419" s="116" t="e">
        <f>VLOOKUP(FollowUp!$Y419,database!$Y:$AL,database!AL$5,0)</f>
        <v>#N/A</v>
      </c>
    </row>
    <row r="420" spans="1:39"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15">
        <v>413</v>
      </c>
      <c r="AA420" s="124" t="e">
        <f>VLOOKUP(FollowUp!$Y420,database!$Y:$AL,database!AA$5,0)</f>
        <v>#N/A</v>
      </c>
      <c r="AB420" s="118" t="e" cm="1">
        <f t="array" aca="1" ref="AB420" ca="1">HYPERLINK("#"&amp;CELL("address",INDEX(INDIRECT("database!Y:Y",1),MATCH(Y420,INDIRECT("database!Y:Y",1),0))))</f>
        <v>#N/A</v>
      </c>
      <c r="AC420" s="120" t="e">
        <f>VLOOKUP(FollowUp!$Y420,database!$Y:$AL,database!AC$5,0)</f>
        <v>#N/A</v>
      </c>
      <c r="AD420" s="121" t="e">
        <f>VLOOKUP(FollowUp!$Y420,database!$Y:$AL,database!AD$5,0)</f>
        <v>#N/A</v>
      </c>
      <c r="AE420" s="120" t="e">
        <f>VLOOKUP(FollowUp!$Y420,database!$Y:$AL,database!AE$5,0)</f>
        <v>#N/A</v>
      </c>
      <c r="AF420" s="121" t="e">
        <f>VLOOKUP(FollowUp!$Y420,database!$Y:$AL,database!AF$5,0)</f>
        <v>#N/A</v>
      </c>
      <c r="AG420" s="136" t="e">
        <f>VLOOKUP(FollowUp!$Y420,database!$Y:$AL,database!AG$5,0)</f>
        <v>#N/A</v>
      </c>
      <c r="AH420" s="126" t="str">
        <f>IF(ISERROR(VLOOKUP(FollowUp!$Y420,database!$Y:$AL,database!AH$5,0)),"",VLOOKUP(FollowUp!$Y420,database!$Y:$AL,database!AH$5,0))</f>
        <v/>
      </c>
      <c r="AI420" s="64"/>
      <c r="AJ420" s="63"/>
      <c r="AK420" s="128"/>
      <c r="AL420" s="63"/>
      <c r="AM420" s="115" t="e">
        <f>VLOOKUP(FollowUp!$Y420,database!$Y:$AL,database!AL$5,0)</f>
        <v>#N/A</v>
      </c>
    </row>
    <row r="421" spans="1:39"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15">
        <v>414</v>
      </c>
      <c r="AA421" s="125" t="e">
        <f>VLOOKUP(FollowUp!$Y421,database!$Y:$AL,database!AA$5,0)</f>
        <v>#N/A</v>
      </c>
      <c r="AB421" s="119" t="e" cm="1">
        <f t="array" aca="1" ref="AB421" ca="1">HYPERLINK("#"&amp;CELL("address",INDEX(INDIRECT("database!Y:Y",1),MATCH(Y421,INDIRECT("database!Y:Y",1),0))))</f>
        <v>#N/A</v>
      </c>
      <c r="AC421" s="122" t="e">
        <f>VLOOKUP(FollowUp!$Y421,database!$Y:$AL,database!AC$5,0)</f>
        <v>#N/A</v>
      </c>
      <c r="AD421" s="123" t="e">
        <f>VLOOKUP(FollowUp!$Y421,database!$Y:$AL,database!AD$5,0)</f>
        <v>#N/A</v>
      </c>
      <c r="AE421" s="122" t="e">
        <f>VLOOKUP(FollowUp!$Y421,database!$Y:$AL,database!AE$5,0)</f>
        <v>#N/A</v>
      </c>
      <c r="AF421" s="123" t="e">
        <f>VLOOKUP(FollowUp!$Y421,database!$Y:$AL,database!AF$5,0)</f>
        <v>#N/A</v>
      </c>
      <c r="AG421" s="137" t="e">
        <f>VLOOKUP(FollowUp!$Y421,database!$Y:$AL,database!AG$5,0)</f>
        <v>#N/A</v>
      </c>
      <c r="AH421" s="127" t="str">
        <f>IF(ISERROR(VLOOKUP(FollowUp!$Y421,database!$Y:$AL,database!AH$5,0)),"",VLOOKUP(FollowUp!$Y421,database!$Y:$AL,database!AH$5,0))</f>
        <v/>
      </c>
      <c r="AI421" s="64"/>
      <c r="AJ421" s="63"/>
      <c r="AK421" s="128"/>
      <c r="AL421" s="63"/>
      <c r="AM421" s="116" t="e">
        <f>VLOOKUP(FollowUp!$Y421,database!$Y:$AL,database!AL$5,0)</f>
        <v>#N/A</v>
      </c>
    </row>
    <row r="422" spans="1:39"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15">
        <v>415</v>
      </c>
      <c r="AA422" s="124" t="e">
        <f>VLOOKUP(FollowUp!$Y422,database!$Y:$AL,database!AA$5,0)</f>
        <v>#N/A</v>
      </c>
      <c r="AB422" s="118" t="e" cm="1">
        <f t="array" aca="1" ref="AB422" ca="1">HYPERLINK("#"&amp;CELL("address",INDEX(INDIRECT("database!Y:Y",1),MATCH(Y422,INDIRECT("database!Y:Y",1),0))))</f>
        <v>#N/A</v>
      </c>
      <c r="AC422" s="120" t="e">
        <f>VLOOKUP(FollowUp!$Y422,database!$Y:$AL,database!AC$5,0)</f>
        <v>#N/A</v>
      </c>
      <c r="AD422" s="121" t="e">
        <f>VLOOKUP(FollowUp!$Y422,database!$Y:$AL,database!AD$5,0)</f>
        <v>#N/A</v>
      </c>
      <c r="AE422" s="120" t="e">
        <f>VLOOKUP(FollowUp!$Y422,database!$Y:$AL,database!AE$5,0)</f>
        <v>#N/A</v>
      </c>
      <c r="AF422" s="121" t="e">
        <f>VLOOKUP(FollowUp!$Y422,database!$Y:$AL,database!AF$5,0)</f>
        <v>#N/A</v>
      </c>
      <c r="AG422" s="136" t="e">
        <f>VLOOKUP(FollowUp!$Y422,database!$Y:$AL,database!AG$5,0)</f>
        <v>#N/A</v>
      </c>
      <c r="AH422" s="126" t="str">
        <f>IF(ISERROR(VLOOKUP(FollowUp!$Y422,database!$Y:$AL,database!AH$5,0)),"",VLOOKUP(FollowUp!$Y422,database!$Y:$AL,database!AH$5,0))</f>
        <v/>
      </c>
      <c r="AI422" s="64"/>
      <c r="AJ422" s="63"/>
      <c r="AK422" s="128"/>
      <c r="AL422" s="63"/>
      <c r="AM422" s="115" t="e">
        <f>VLOOKUP(FollowUp!$Y422,database!$Y:$AL,database!AL$5,0)</f>
        <v>#N/A</v>
      </c>
    </row>
    <row r="423" spans="1:39"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15">
        <v>416</v>
      </c>
      <c r="AA423" s="125" t="e">
        <f>VLOOKUP(FollowUp!$Y423,database!$Y:$AL,database!AA$5,0)</f>
        <v>#N/A</v>
      </c>
      <c r="AB423" s="119" t="e" cm="1">
        <f t="array" aca="1" ref="AB423" ca="1">HYPERLINK("#"&amp;CELL("address",INDEX(INDIRECT("database!Y:Y",1),MATCH(Y423,INDIRECT("database!Y:Y",1),0))))</f>
        <v>#N/A</v>
      </c>
      <c r="AC423" s="122" t="e">
        <f>VLOOKUP(FollowUp!$Y423,database!$Y:$AL,database!AC$5,0)</f>
        <v>#N/A</v>
      </c>
      <c r="AD423" s="123" t="e">
        <f>VLOOKUP(FollowUp!$Y423,database!$Y:$AL,database!AD$5,0)</f>
        <v>#N/A</v>
      </c>
      <c r="AE423" s="122" t="e">
        <f>VLOOKUP(FollowUp!$Y423,database!$Y:$AL,database!AE$5,0)</f>
        <v>#N/A</v>
      </c>
      <c r="AF423" s="123" t="e">
        <f>VLOOKUP(FollowUp!$Y423,database!$Y:$AL,database!AF$5,0)</f>
        <v>#N/A</v>
      </c>
      <c r="AG423" s="137" t="e">
        <f>VLOOKUP(FollowUp!$Y423,database!$Y:$AL,database!AG$5,0)</f>
        <v>#N/A</v>
      </c>
      <c r="AH423" s="127" t="str">
        <f>IF(ISERROR(VLOOKUP(FollowUp!$Y423,database!$Y:$AL,database!AH$5,0)),"",VLOOKUP(FollowUp!$Y423,database!$Y:$AL,database!AH$5,0))</f>
        <v/>
      </c>
      <c r="AI423" s="64"/>
      <c r="AJ423" s="63"/>
      <c r="AK423" s="128"/>
      <c r="AL423" s="63"/>
      <c r="AM423" s="116" t="e">
        <f>VLOOKUP(FollowUp!$Y423,database!$Y:$AL,database!AL$5,0)</f>
        <v>#N/A</v>
      </c>
    </row>
    <row r="424" spans="1:39"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15">
        <v>417</v>
      </c>
      <c r="AA424" s="124" t="e">
        <f>VLOOKUP(FollowUp!$Y424,database!$Y:$AL,database!AA$5,0)</f>
        <v>#N/A</v>
      </c>
      <c r="AB424" s="118" t="e" cm="1">
        <f t="array" aca="1" ref="AB424" ca="1">HYPERLINK("#"&amp;CELL("address",INDEX(INDIRECT("database!Y:Y",1),MATCH(Y424,INDIRECT("database!Y:Y",1),0))))</f>
        <v>#N/A</v>
      </c>
      <c r="AC424" s="120" t="e">
        <f>VLOOKUP(FollowUp!$Y424,database!$Y:$AL,database!AC$5,0)</f>
        <v>#N/A</v>
      </c>
      <c r="AD424" s="121" t="e">
        <f>VLOOKUP(FollowUp!$Y424,database!$Y:$AL,database!AD$5,0)</f>
        <v>#N/A</v>
      </c>
      <c r="AE424" s="120" t="e">
        <f>VLOOKUP(FollowUp!$Y424,database!$Y:$AL,database!AE$5,0)</f>
        <v>#N/A</v>
      </c>
      <c r="AF424" s="121" t="e">
        <f>VLOOKUP(FollowUp!$Y424,database!$Y:$AL,database!AF$5,0)</f>
        <v>#N/A</v>
      </c>
      <c r="AG424" s="136" t="e">
        <f>VLOOKUP(FollowUp!$Y424,database!$Y:$AL,database!AG$5,0)</f>
        <v>#N/A</v>
      </c>
      <c r="AH424" s="126" t="str">
        <f>IF(ISERROR(VLOOKUP(FollowUp!$Y424,database!$Y:$AL,database!AH$5,0)),"",VLOOKUP(FollowUp!$Y424,database!$Y:$AL,database!AH$5,0))</f>
        <v/>
      </c>
      <c r="AI424" s="64"/>
      <c r="AJ424" s="63"/>
      <c r="AK424" s="128"/>
      <c r="AL424" s="63"/>
      <c r="AM424" s="115" t="e">
        <f>VLOOKUP(FollowUp!$Y424,database!$Y:$AL,database!AL$5,0)</f>
        <v>#N/A</v>
      </c>
    </row>
    <row r="425" spans="1:39"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15">
        <v>418</v>
      </c>
      <c r="AA425" s="125" t="e">
        <f>VLOOKUP(FollowUp!$Y425,database!$Y:$AL,database!AA$5,0)</f>
        <v>#N/A</v>
      </c>
      <c r="AB425" s="119" t="e" cm="1">
        <f t="array" aca="1" ref="AB425" ca="1">HYPERLINK("#"&amp;CELL("address",INDEX(INDIRECT("database!Y:Y",1),MATCH(Y425,INDIRECT("database!Y:Y",1),0))))</f>
        <v>#N/A</v>
      </c>
      <c r="AC425" s="122" t="e">
        <f>VLOOKUP(FollowUp!$Y425,database!$Y:$AL,database!AC$5,0)</f>
        <v>#N/A</v>
      </c>
      <c r="AD425" s="123" t="e">
        <f>VLOOKUP(FollowUp!$Y425,database!$Y:$AL,database!AD$5,0)</f>
        <v>#N/A</v>
      </c>
      <c r="AE425" s="122" t="e">
        <f>VLOOKUP(FollowUp!$Y425,database!$Y:$AL,database!AE$5,0)</f>
        <v>#N/A</v>
      </c>
      <c r="AF425" s="123" t="e">
        <f>VLOOKUP(FollowUp!$Y425,database!$Y:$AL,database!AF$5,0)</f>
        <v>#N/A</v>
      </c>
      <c r="AG425" s="137" t="e">
        <f>VLOOKUP(FollowUp!$Y425,database!$Y:$AL,database!AG$5,0)</f>
        <v>#N/A</v>
      </c>
      <c r="AH425" s="127" t="str">
        <f>IF(ISERROR(VLOOKUP(FollowUp!$Y425,database!$Y:$AL,database!AH$5,0)),"",VLOOKUP(FollowUp!$Y425,database!$Y:$AL,database!AH$5,0))</f>
        <v/>
      </c>
      <c r="AI425" s="64"/>
      <c r="AJ425" s="63"/>
      <c r="AK425" s="128"/>
      <c r="AL425" s="63"/>
      <c r="AM425" s="116" t="e">
        <f>VLOOKUP(FollowUp!$Y425,database!$Y:$AL,database!AL$5,0)</f>
        <v>#N/A</v>
      </c>
    </row>
    <row r="426" spans="1:39"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15">
        <v>419</v>
      </c>
      <c r="AA426" s="124" t="e">
        <f>VLOOKUP(FollowUp!$Y426,database!$Y:$AL,database!AA$5,0)</f>
        <v>#N/A</v>
      </c>
      <c r="AB426" s="118" t="e" cm="1">
        <f t="array" aca="1" ref="AB426" ca="1">HYPERLINK("#"&amp;CELL("address",INDEX(INDIRECT("database!Y:Y",1),MATCH(Y426,INDIRECT("database!Y:Y",1),0))))</f>
        <v>#N/A</v>
      </c>
      <c r="AC426" s="120" t="e">
        <f>VLOOKUP(FollowUp!$Y426,database!$Y:$AL,database!AC$5,0)</f>
        <v>#N/A</v>
      </c>
      <c r="AD426" s="121" t="e">
        <f>VLOOKUP(FollowUp!$Y426,database!$Y:$AL,database!AD$5,0)</f>
        <v>#N/A</v>
      </c>
      <c r="AE426" s="120" t="e">
        <f>VLOOKUP(FollowUp!$Y426,database!$Y:$AL,database!AE$5,0)</f>
        <v>#N/A</v>
      </c>
      <c r="AF426" s="121" t="e">
        <f>VLOOKUP(FollowUp!$Y426,database!$Y:$AL,database!AF$5,0)</f>
        <v>#N/A</v>
      </c>
      <c r="AG426" s="136" t="e">
        <f>VLOOKUP(FollowUp!$Y426,database!$Y:$AL,database!AG$5,0)</f>
        <v>#N/A</v>
      </c>
      <c r="AH426" s="126" t="str">
        <f>IF(ISERROR(VLOOKUP(FollowUp!$Y426,database!$Y:$AL,database!AH$5,0)),"",VLOOKUP(FollowUp!$Y426,database!$Y:$AL,database!AH$5,0))</f>
        <v/>
      </c>
      <c r="AI426" s="64"/>
      <c r="AJ426" s="63"/>
      <c r="AK426" s="128"/>
      <c r="AL426" s="63"/>
      <c r="AM426" s="115" t="e">
        <f>VLOOKUP(FollowUp!$Y426,database!$Y:$AL,database!AL$5,0)</f>
        <v>#N/A</v>
      </c>
    </row>
    <row r="427" spans="1:39"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15">
        <v>420</v>
      </c>
      <c r="AA427" s="125" t="e">
        <f>VLOOKUP(FollowUp!$Y427,database!$Y:$AL,database!AA$5,0)</f>
        <v>#N/A</v>
      </c>
      <c r="AB427" s="119" t="e" cm="1">
        <f t="array" aca="1" ref="AB427" ca="1">HYPERLINK("#"&amp;CELL("address",INDEX(INDIRECT("database!Y:Y",1),MATCH(Y427,INDIRECT("database!Y:Y",1),0))))</f>
        <v>#N/A</v>
      </c>
      <c r="AC427" s="122" t="e">
        <f>VLOOKUP(FollowUp!$Y427,database!$Y:$AL,database!AC$5,0)</f>
        <v>#N/A</v>
      </c>
      <c r="AD427" s="123" t="e">
        <f>VLOOKUP(FollowUp!$Y427,database!$Y:$AL,database!AD$5,0)</f>
        <v>#N/A</v>
      </c>
      <c r="AE427" s="122" t="e">
        <f>VLOOKUP(FollowUp!$Y427,database!$Y:$AL,database!AE$5,0)</f>
        <v>#N/A</v>
      </c>
      <c r="AF427" s="123" t="e">
        <f>VLOOKUP(FollowUp!$Y427,database!$Y:$AL,database!AF$5,0)</f>
        <v>#N/A</v>
      </c>
      <c r="AG427" s="137" t="e">
        <f>VLOOKUP(FollowUp!$Y427,database!$Y:$AL,database!AG$5,0)</f>
        <v>#N/A</v>
      </c>
      <c r="AH427" s="127" t="str">
        <f>IF(ISERROR(VLOOKUP(FollowUp!$Y427,database!$Y:$AL,database!AH$5,0)),"",VLOOKUP(FollowUp!$Y427,database!$Y:$AL,database!AH$5,0))</f>
        <v/>
      </c>
      <c r="AI427" s="64"/>
      <c r="AJ427" s="63"/>
      <c r="AK427" s="128"/>
      <c r="AL427" s="63"/>
      <c r="AM427" s="116" t="e">
        <f>VLOOKUP(FollowUp!$Y427,database!$Y:$AL,database!AL$5,0)</f>
        <v>#N/A</v>
      </c>
    </row>
    <row r="428" spans="1:39"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15">
        <v>421</v>
      </c>
      <c r="AA428" s="124" t="e">
        <f>VLOOKUP(FollowUp!$Y428,database!$Y:$AL,database!AA$5,0)</f>
        <v>#N/A</v>
      </c>
      <c r="AB428" s="118" t="e" cm="1">
        <f t="array" aca="1" ref="AB428" ca="1">HYPERLINK("#"&amp;CELL("address",INDEX(INDIRECT("database!Y:Y",1),MATCH(Y428,INDIRECT("database!Y:Y",1),0))))</f>
        <v>#N/A</v>
      </c>
      <c r="AC428" s="120" t="e">
        <f>VLOOKUP(FollowUp!$Y428,database!$Y:$AL,database!AC$5,0)</f>
        <v>#N/A</v>
      </c>
      <c r="AD428" s="121" t="e">
        <f>VLOOKUP(FollowUp!$Y428,database!$Y:$AL,database!AD$5,0)</f>
        <v>#N/A</v>
      </c>
      <c r="AE428" s="120" t="e">
        <f>VLOOKUP(FollowUp!$Y428,database!$Y:$AL,database!AE$5,0)</f>
        <v>#N/A</v>
      </c>
      <c r="AF428" s="121" t="e">
        <f>VLOOKUP(FollowUp!$Y428,database!$Y:$AL,database!AF$5,0)</f>
        <v>#N/A</v>
      </c>
      <c r="AG428" s="136" t="e">
        <f>VLOOKUP(FollowUp!$Y428,database!$Y:$AL,database!AG$5,0)</f>
        <v>#N/A</v>
      </c>
      <c r="AH428" s="126" t="str">
        <f>IF(ISERROR(VLOOKUP(FollowUp!$Y428,database!$Y:$AL,database!AH$5,0)),"",VLOOKUP(FollowUp!$Y428,database!$Y:$AL,database!AH$5,0))</f>
        <v/>
      </c>
      <c r="AI428" s="64"/>
      <c r="AJ428" s="63"/>
      <c r="AK428" s="128"/>
      <c r="AL428" s="63"/>
      <c r="AM428" s="115" t="e">
        <f>VLOOKUP(FollowUp!$Y428,database!$Y:$AL,database!AL$5,0)</f>
        <v>#N/A</v>
      </c>
    </row>
    <row r="429" spans="1:39"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15">
        <v>422</v>
      </c>
      <c r="AA429" s="125" t="e">
        <f>VLOOKUP(FollowUp!$Y429,database!$Y:$AL,database!AA$5,0)</f>
        <v>#N/A</v>
      </c>
      <c r="AB429" s="119" t="e" cm="1">
        <f t="array" aca="1" ref="AB429" ca="1">HYPERLINK("#"&amp;CELL("address",INDEX(INDIRECT("database!Y:Y",1),MATCH(Y429,INDIRECT("database!Y:Y",1),0))))</f>
        <v>#N/A</v>
      </c>
      <c r="AC429" s="122" t="e">
        <f>VLOOKUP(FollowUp!$Y429,database!$Y:$AL,database!AC$5,0)</f>
        <v>#N/A</v>
      </c>
      <c r="AD429" s="123" t="e">
        <f>VLOOKUP(FollowUp!$Y429,database!$Y:$AL,database!AD$5,0)</f>
        <v>#N/A</v>
      </c>
      <c r="AE429" s="122" t="e">
        <f>VLOOKUP(FollowUp!$Y429,database!$Y:$AL,database!AE$5,0)</f>
        <v>#N/A</v>
      </c>
      <c r="AF429" s="123" t="e">
        <f>VLOOKUP(FollowUp!$Y429,database!$Y:$AL,database!AF$5,0)</f>
        <v>#N/A</v>
      </c>
      <c r="AG429" s="137" t="e">
        <f>VLOOKUP(FollowUp!$Y429,database!$Y:$AL,database!AG$5,0)</f>
        <v>#N/A</v>
      </c>
      <c r="AH429" s="127" t="str">
        <f>IF(ISERROR(VLOOKUP(FollowUp!$Y429,database!$Y:$AL,database!AH$5,0)),"",VLOOKUP(FollowUp!$Y429,database!$Y:$AL,database!AH$5,0))</f>
        <v/>
      </c>
      <c r="AI429" s="64"/>
      <c r="AJ429" s="63"/>
      <c r="AK429" s="128"/>
      <c r="AL429" s="63"/>
      <c r="AM429" s="116" t="e">
        <f>VLOOKUP(FollowUp!$Y429,database!$Y:$AL,database!AL$5,0)</f>
        <v>#N/A</v>
      </c>
    </row>
    <row r="430" spans="1:39"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15">
        <v>423</v>
      </c>
      <c r="AA430" s="124" t="e">
        <f>VLOOKUP(FollowUp!$Y430,database!$Y:$AL,database!AA$5,0)</f>
        <v>#N/A</v>
      </c>
      <c r="AB430" s="118" t="e" cm="1">
        <f t="array" aca="1" ref="AB430" ca="1">HYPERLINK("#"&amp;CELL("address",INDEX(INDIRECT("database!Y:Y",1),MATCH(Y430,INDIRECT("database!Y:Y",1),0))))</f>
        <v>#N/A</v>
      </c>
      <c r="AC430" s="120" t="e">
        <f>VLOOKUP(FollowUp!$Y430,database!$Y:$AL,database!AC$5,0)</f>
        <v>#N/A</v>
      </c>
      <c r="AD430" s="121" t="e">
        <f>VLOOKUP(FollowUp!$Y430,database!$Y:$AL,database!AD$5,0)</f>
        <v>#N/A</v>
      </c>
      <c r="AE430" s="120" t="e">
        <f>VLOOKUP(FollowUp!$Y430,database!$Y:$AL,database!AE$5,0)</f>
        <v>#N/A</v>
      </c>
      <c r="AF430" s="121" t="e">
        <f>VLOOKUP(FollowUp!$Y430,database!$Y:$AL,database!AF$5,0)</f>
        <v>#N/A</v>
      </c>
      <c r="AG430" s="136" t="e">
        <f>VLOOKUP(FollowUp!$Y430,database!$Y:$AL,database!AG$5,0)</f>
        <v>#N/A</v>
      </c>
      <c r="AH430" s="126" t="str">
        <f>IF(ISERROR(VLOOKUP(FollowUp!$Y430,database!$Y:$AL,database!AH$5,0)),"",VLOOKUP(FollowUp!$Y430,database!$Y:$AL,database!AH$5,0))</f>
        <v/>
      </c>
      <c r="AI430" s="64"/>
      <c r="AJ430" s="63"/>
      <c r="AK430" s="128"/>
      <c r="AL430" s="63"/>
      <c r="AM430" s="115" t="e">
        <f>VLOOKUP(FollowUp!$Y430,database!$Y:$AL,database!AL$5,0)</f>
        <v>#N/A</v>
      </c>
    </row>
    <row r="431" spans="1:39"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15">
        <v>424</v>
      </c>
      <c r="AA431" s="125" t="e">
        <f>VLOOKUP(FollowUp!$Y431,database!$Y:$AL,database!AA$5,0)</f>
        <v>#N/A</v>
      </c>
      <c r="AB431" s="119" t="e" cm="1">
        <f t="array" aca="1" ref="AB431" ca="1">HYPERLINK("#"&amp;CELL("address",INDEX(INDIRECT("database!Y:Y",1),MATCH(Y431,INDIRECT("database!Y:Y",1),0))))</f>
        <v>#N/A</v>
      </c>
      <c r="AC431" s="122" t="e">
        <f>VLOOKUP(FollowUp!$Y431,database!$Y:$AL,database!AC$5,0)</f>
        <v>#N/A</v>
      </c>
      <c r="AD431" s="123" t="e">
        <f>VLOOKUP(FollowUp!$Y431,database!$Y:$AL,database!AD$5,0)</f>
        <v>#N/A</v>
      </c>
      <c r="AE431" s="122" t="e">
        <f>VLOOKUP(FollowUp!$Y431,database!$Y:$AL,database!AE$5,0)</f>
        <v>#N/A</v>
      </c>
      <c r="AF431" s="123" t="e">
        <f>VLOOKUP(FollowUp!$Y431,database!$Y:$AL,database!AF$5,0)</f>
        <v>#N/A</v>
      </c>
      <c r="AG431" s="137" t="e">
        <f>VLOOKUP(FollowUp!$Y431,database!$Y:$AL,database!AG$5,0)</f>
        <v>#N/A</v>
      </c>
      <c r="AH431" s="127" t="str">
        <f>IF(ISERROR(VLOOKUP(FollowUp!$Y431,database!$Y:$AL,database!AH$5,0)),"",VLOOKUP(FollowUp!$Y431,database!$Y:$AL,database!AH$5,0))</f>
        <v/>
      </c>
      <c r="AI431" s="64"/>
      <c r="AJ431" s="63"/>
      <c r="AK431" s="128"/>
      <c r="AL431" s="63"/>
      <c r="AM431" s="116" t="e">
        <f>VLOOKUP(FollowUp!$Y431,database!$Y:$AL,database!AL$5,0)</f>
        <v>#N/A</v>
      </c>
    </row>
    <row r="432" spans="1:39"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15">
        <v>425</v>
      </c>
      <c r="AA432" s="124" t="e">
        <f>VLOOKUP(FollowUp!$Y432,database!$Y:$AL,database!AA$5,0)</f>
        <v>#N/A</v>
      </c>
      <c r="AB432" s="118" t="e" cm="1">
        <f t="array" aca="1" ref="AB432" ca="1">HYPERLINK("#"&amp;CELL("address",INDEX(INDIRECT("database!Y:Y",1),MATCH(Y432,INDIRECT("database!Y:Y",1),0))))</f>
        <v>#N/A</v>
      </c>
      <c r="AC432" s="120" t="e">
        <f>VLOOKUP(FollowUp!$Y432,database!$Y:$AL,database!AC$5,0)</f>
        <v>#N/A</v>
      </c>
      <c r="AD432" s="121" t="e">
        <f>VLOOKUP(FollowUp!$Y432,database!$Y:$AL,database!AD$5,0)</f>
        <v>#N/A</v>
      </c>
      <c r="AE432" s="120" t="e">
        <f>VLOOKUP(FollowUp!$Y432,database!$Y:$AL,database!AE$5,0)</f>
        <v>#N/A</v>
      </c>
      <c r="AF432" s="121" t="e">
        <f>VLOOKUP(FollowUp!$Y432,database!$Y:$AL,database!AF$5,0)</f>
        <v>#N/A</v>
      </c>
      <c r="AG432" s="136" t="e">
        <f>VLOOKUP(FollowUp!$Y432,database!$Y:$AL,database!AG$5,0)</f>
        <v>#N/A</v>
      </c>
      <c r="AH432" s="126" t="str">
        <f>IF(ISERROR(VLOOKUP(FollowUp!$Y432,database!$Y:$AL,database!AH$5,0)),"",VLOOKUP(FollowUp!$Y432,database!$Y:$AL,database!AH$5,0))</f>
        <v/>
      </c>
      <c r="AI432" s="64"/>
      <c r="AJ432" s="63"/>
      <c r="AK432" s="128"/>
      <c r="AL432" s="63"/>
      <c r="AM432" s="115" t="e">
        <f>VLOOKUP(FollowUp!$Y432,database!$Y:$AL,database!AL$5,0)</f>
        <v>#N/A</v>
      </c>
    </row>
    <row r="433" spans="1:39"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15">
        <v>426</v>
      </c>
      <c r="AA433" s="125" t="e">
        <f>VLOOKUP(FollowUp!$Y433,database!$Y:$AL,database!AA$5,0)</f>
        <v>#N/A</v>
      </c>
      <c r="AB433" s="119" t="e" cm="1">
        <f t="array" aca="1" ref="AB433" ca="1">HYPERLINK("#"&amp;CELL("address",INDEX(INDIRECT("database!Y:Y",1),MATCH(Y433,INDIRECT("database!Y:Y",1),0))))</f>
        <v>#N/A</v>
      </c>
      <c r="AC433" s="122" t="e">
        <f>VLOOKUP(FollowUp!$Y433,database!$Y:$AL,database!AC$5,0)</f>
        <v>#N/A</v>
      </c>
      <c r="AD433" s="123" t="e">
        <f>VLOOKUP(FollowUp!$Y433,database!$Y:$AL,database!AD$5,0)</f>
        <v>#N/A</v>
      </c>
      <c r="AE433" s="122" t="e">
        <f>VLOOKUP(FollowUp!$Y433,database!$Y:$AL,database!AE$5,0)</f>
        <v>#N/A</v>
      </c>
      <c r="AF433" s="123" t="e">
        <f>VLOOKUP(FollowUp!$Y433,database!$Y:$AL,database!AF$5,0)</f>
        <v>#N/A</v>
      </c>
      <c r="AG433" s="137" t="e">
        <f>VLOOKUP(FollowUp!$Y433,database!$Y:$AL,database!AG$5,0)</f>
        <v>#N/A</v>
      </c>
      <c r="AH433" s="127" t="str">
        <f>IF(ISERROR(VLOOKUP(FollowUp!$Y433,database!$Y:$AL,database!AH$5,0)),"",VLOOKUP(FollowUp!$Y433,database!$Y:$AL,database!AH$5,0))</f>
        <v/>
      </c>
      <c r="AI433" s="64"/>
      <c r="AJ433" s="63"/>
      <c r="AK433" s="128"/>
      <c r="AL433" s="63"/>
      <c r="AM433" s="116" t="e">
        <f>VLOOKUP(FollowUp!$Y433,database!$Y:$AL,database!AL$5,0)</f>
        <v>#N/A</v>
      </c>
    </row>
    <row r="434" spans="1:39"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15">
        <v>427</v>
      </c>
      <c r="AA434" s="124" t="e">
        <f>VLOOKUP(FollowUp!$Y434,database!$Y:$AL,database!AA$5,0)</f>
        <v>#N/A</v>
      </c>
      <c r="AB434" s="118" t="e" cm="1">
        <f t="array" aca="1" ref="AB434" ca="1">HYPERLINK("#"&amp;CELL("address",INDEX(INDIRECT("database!Y:Y",1),MATCH(Y434,INDIRECT("database!Y:Y",1),0))))</f>
        <v>#N/A</v>
      </c>
      <c r="AC434" s="120" t="e">
        <f>VLOOKUP(FollowUp!$Y434,database!$Y:$AL,database!AC$5,0)</f>
        <v>#N/A</v>
      </c>
      <c r="AD434" s="121" t="e">
        <f>VLOOKUP(FollowUp!$Y434,database!$Y:$AL,database!AD$5,0)</f>
        <v>#N/A</v>
      </c>
      <c r="AE434" s="120" t="e">
        <f>VLOOKUP(FollowUp!$Y434,database!$Y:$AL,database!AE$5,0)</f>
        <v>#N/A</v>
      </c>
      <c r="AF434" s="121" t="e">
        <f>VLOOKUP(FollowUp!$Y434,database!$Y:$AL,database!AF$5,0)</f>
        <v>#N/A</v>
      </c>
      <c r="AG434" s="136" t="e">
        <f>VLOOKUP(FollowUp!$Y434,database!$Y:$AL,database!AG$5,0)</f>
        <v>#N/A</v>
      </c>
      <c r="AH434" s="126" t="str">
        <f>IF(ISERROR(VLOOKUP(FollowUp!$Y434,database!$Y:$AL,database!AH$5,0)),"",VLOOKUP(FollowUp!$Y434,database!$Y:$AL,database!AH$5,0))</f>
        <v/>
      </c>
      <c r="AI434" s="64"/>
      <c r="AJ434" s="63"/>
      <c r="AK434" s="128"/>
      <c r="AL434" s="63"/>
      <c r="AM434" s="115" t="e">
        <f>VLOOKUP(FollowUp!$Y434,database!$Y:$AL,database!AL$5,0)</f>
        <v>#N/A</v>
      </c>
    </row>
    <row r="435" spans="1:39"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15">
        <v>428</v>
      </c>
      <c r="AA435" s="125" t="e">
        <f>VLOOKUP(FollowUp!$Y435,database!$Y:$AL,database!AA$5,0)</f>
        <v>#N/A</v>
      </c>
      <c r="AB435" s="119" t="e" cm="1">
        <f t="array" aca="1" ref="AB435" ca="1">HYPERLINK("#"&amp;CELL("address",INDEX(INDIRECT("database!Y:Y",1),MATCH(Y435,INDIRECT("database!Y:Y",1),0))))</f>
        <v>#N/A</v>
      </c>
      <c r="AC435" s="122" t="e">
        <f>VLOOKUP(FollowUp!$Y435,database!$Y:$AL,database!AC$5,0)</f>
        <v>#N/A</v>
      </c>
      <c r="AD435" s="123" t="e">
        <f>VLOOKUP(FollowUp!$Y435,database!$Y:$AL,database!AD$5,0)</f>
        <v>#N/A</v>
      </c>
      <c r="AE435" s="122" t="e">
        <f>VLOOKUP(FollowUp!$Y435,database!$Y:$AL,database!AE$5,0)</f>
        <v>#N/A</v>
      </c>
      <c r="AF435" s="123" t="e">
        <f>VLOOKUP(FollowUp!$Y435,database!$Y:$AL,database!AF$5,0)</f>
        <v>#N/A</v>
      </c>
      <c r="AG435" s="137" t="e">
        <f>VLOOKUP(FollowUp!$Y435,database!$Y:$AL,database!AG$5,0)</f>
        <v>#N/A</v>
      </c>
      <c r="AH435" s="127" t="str">
        <f>IF(ISERROR(VLOOKUP(FollowUp!$Y435,database!$Y:$AL,database!AH$5,0)),"",VLOOKUP(FollowUp!$Y435,database!$Y:$AL,database!AH$5,0))</f>
        <v/>
      </c>
      <c r="AI435" s="64"/>
      <c r="AJ435" s="63"/>
      <c r="AK435" s="128"/>
      <c r="AL435" s="63"/>
      <c r="AM435" s="116" t="e">
        <f>VLOOKUP(FollowUp!$Y435,database!$Y:$AL,database!AL$5,0)</f>
        <v>#N/A</v>
      </c>
    </row>
    <row r="436" spans="1:39"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15">
        <v>429</v>
      </c>
      <c r="AA436" s="124" t="e">
        <f>VLOOKUP(FollowUp!$Y436,database!$Y:$AL,database!AA$5,0)</f>
        <v>#N/A</v>
      </c>
      <c r="AB436" s="118" t="e" cm="1">
        <f t="array" aca="1" ref="AB436" ca="1">HYPERLINK("#"&amp;CELL("address",INDEX(INDIRECT("database!Y:Y",1),MATCH(Y436,INDIRECT("database!Y:Y",1),0))))</f>
        <v>#N/A</v>
      </c>
      <c r="AC436" s="120" t="e">
        <f>VLOOKUP(FollowUp!$Y436,database!$Y:$AL,database!AC$5,0)</f>
        <v>#N/A</v>
      </c>
      <c r="AD436" s="121" t="e">
        <f>VLOOKUP(FollowUp!$Y436,database!$Y:$AL,database!AD$5,0)</f>
        <v>#N/A</v>
      </c>
      <c r="AE436" s="120" t="e">
        <f>VLOOKUP(FollowUp!$Y436,database!$Y:$AL,database!AE$5,0)</f>
        <v>#N/A</v>
      </c>
      <c r="AF436" s="121" t="e">
        <f>VLOOKUP(FollowUp!$Y436,database!$Y:$AL,database!AF$5,0)</f>
        <v>#N/A</v>
      </c>
      <c r="AG436" s="136" t="e">
        <f>VLOOKUP(FollowUp!$Y436,database!$Y:$AL,database!AG$5,0)</f>
        <v>#N/A</v>
      </c>
      <c r="AH436" s="126" t="str">
        <f>IF(ISERROR(VLOOKUP(FollowUp!$Y436,database!$Y:$AL,database!AH$5,0)),"",VLOOKUP(FollowUp!$Y436,database!$Y:$AL,database!AH$5,0))</f>
        <v/>
      </c>
      <c r="AI436" s="64"/>
      <c r="AJ436" s="63"/>
      <c r="AK436" s="128"/>
      <c r="AL436" s="63"/>
      <c r="AM436" s="115" t="e">
        <f>VLOOKUP(FollowUp!$Y436,database!$Y:$AL,database!AL$5,0)</f>
        <v>#N/A</v>
      </c>
    </row>
    <row r="437" spans="1:39"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15">
        <v>430</v>
      </c>
      <c r="AA437" s="125" t="e">
        <f>VLOOKUP(FollowUp!$Y437,database!$Y:$AL,database!AA$5,0)</f>
        <v>#N/A</v>
      </c>
      <c r="AB437" s="119" t="e" cm="1">
        <f t="array" aca="1" ref="AB437" ca="1">HYPERLINK("#"&amp;CELL("address",INDEX(INDIRECT("database!Y:Y",1),MATCH(Y437,INDIRECT("database!Y:Y",1),0))))</f>
        <v>#N/A</v>
      </c>
      <c r="AC437" s="122" t="e">
        <f>VLOOKUP(FollowUp!$Y437,database!$Y:$AL,database!AC$5,0)</f>
        <v>#N/A</v>
      </c>
      <c r="AD437" s="123" t="e">
        <f>VLOOKUP(FollowUp!$Y437,database!$Y:$AL,database!AD$5,0)</f>
        <v>#N/A</v>
      </c>
      <c r="AE437" s="122" t="e">
        <f>VLOOKUP(FollowUp!$Y437,database!$Y:$AL,database!AE$5,0)</f>
        <v>#N/A</v>
      </c>
      <c r="AF437" s="123" t="e">
        <f>VLOOKUP(FollowUp!$Y437,database!$Y:$AL,database!AF$5,0)</f>
        <v>#N/A</v>
      </c>
      <c r="AG437" s="137" t="e">
        <f>VLOOKUP(FollowUp!$Y437,database!$Y:$AL,database!AG$5,0)</f>
        <v>#N/A</v>
      </c>
      <c r="AH437" s="127" t="str">
        <f>IF(ISERROR(VLOOKUP(FollowUp!$Y437,database!$Y:$AL,database!AH$5,0)),"",VLOOKUP(FollowUp!$Y437,database!$Y:$AL,database!AH$5,0))</f>
        <v/>
      </c>
      <c r="AI437" s="64"/>
      <c r="AJ437" s="63"/>
      <c r="AK437" s="128"/>
      <c r="AL437" s="63"/>
      <c r="AM437" s="116" t="e">
        <f>VLOOKUP(FollowUp!$Y437,database!$Y:$AL,database!AL$5,0)</f>
        <v>#N/A</v>
      </c>
    </row>
    <row r="438" spans="1:39"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15">
        <v>431</v>
      </c>
      <c r="AA438" s="124" t="e">
        <f>VLOOKUP(FollowUp!$Y438,database!$Y:$AL,database!AA$5,0)</f>
        <v>#N/A</v>
      </c>
      <c r="AB438" s="118" t="e" cm="1">
        <f t="array" aca="1" ref="AB438" ca="1">HYPERLINK("#"&amp;CELL("address",INDEX(INDIRECT("database!Y:Y",1),MATCH(Y438,INDIRECT("database!Y:Y",1),0))))</f>
        <v>#N/A</v>
      </c>
      <c r="AC438" s="120" t="e">
        <f>VLOOKUP(FollowUp!$Y438,database!$Y:$AL,database!AC$5,0)</f>
        <v>#N/A</v>
      </c>
      <c r="AD438" s="121" t="e">
        <f>VLOOKUP(FollowUp!$Y438,database!$Y:$AL,database!AD$5,0)</f>
        <v>#N/A</v>
      </c>
      <c r="AE438" s="120" t="e">
        <f>VLOOKUP(FollowUp!$Y438,database!$Y:$AL,database!AE$5,0)</f>
        <v>#N/A</v>
      </c>
      <c r="AF438" s="121" t="e">
        <f>VLOOKUP(FollowUp!$Y438,database!$Y:$AL,database!AF$5,0)</f>
        <v>#N/A</v>
      </c>
      <c r="AG438" s="136" t="e">
        <f>VLOOKUP(FollowUp!$Y438,database!$Y:$AL,database!AG$5,0)</f>
        <v>#N/A</v>
      </c>
      <c r="AH438" s="126" t="str">
        <f>IF(ISERROR(VLOOKUP(FollowUp!$Y438,database!$Y:$AL,database!AH$5,0)),"",VLOOKUP(FollowUp!$Y438,database!$Y:$AL,database!AH$5,0))</f>
        <v/>
      </c>
      <c r="AI438" s="64"/>
      <c r="AJ438" s="63"/>
      <c r="AK438" s="128"/>
      <c r="AL438" s="63"/>
      <c r="AM438" s="115" t="e">
        <f>VLOOKUP(FollowUp!$Y438,database!$Y:$AL,database!AL$5,0)</f>
        <v>#N/A</v>
      </c>
    </row>
    <row r="439" spans="1:39"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15">
        <v>432</v>
      </c>
      <c r="AA439" s="125" t="e">
        <f>VLOOKUP(FollowUp!$Y439,database!$Y:$AL,database!AA$5,0)</f>
        <v>#N/A</v>
      </c>
      <c r="AB439" s="119" t="e" cm="1">
        <f t="array" aca="1" ref="AB439" ca="1">HYPERLINK("#"&amp;CELL("address",INDEX(INDIRECT("database!Y:Y",1),MATCH(Y439,INDIRECT("database!Y:Y",1),0))))</f>
        <v>#N/A</v>
      </c>
      <c r="AC439" s="122" t="e">
        <f>VLOOKUP(FollowUp!$Y439,database!$Y:$AL,database!AC$5,0)</f>
        <v>#N/A</v>
      </c>
      <c r="AD439" s="123" t="e">
        <f>VLOOKUP(FollowUp!$Y439,database!$Y:$AL,database!AD$5,0)</f>
        <v>#N/A</v>
      </c>
      <c r="AE439" s="122" t="e">
        <f>VLOOKUP(FollowUp!$Y439,database!$Y:$AL,database!AE$5,0)</f>
        <v>#N/A</v>
      </c>
      <c r="AF439" s="123" t="e">
        <f>VLOOKUP(FollowUp!$Y439,database!$Y:$AL,database!AF$5,0)</f>
        <v>#N/A</v>
      </c>
      <c r="AG439" s="137" t="e">
        <f>VLOOKUP(FollowUp!$Y439,database!$Y:$AL,database!AG$5,0)</f>
        <v>#N/A</v>
      </c>
      <c r="AH439" s="127" t="str">
        <f>IF(ISERROR(VLOOKUP(FollowUp!$Y439,database!$Y:$AL,database!AH$5,0)),"",VLOOKUP(FollowUp!$Y439,database!$Y:$AL,database!AH$5,0))</f>
        <v/>
      </c>
      <c r="AI439" s="64"/>
      <c r="AJ439" s="63"/>
      <c r="AK439" s="128"/>
      <c r="AL439" s="63"/>
      <c r="AM439" s="116" t="e">
        <f>VLOOKUP(FollowUp!$Y439,database!$Y:$AL,database!AL$5,0)</f>
        <v>#N/A</v>
      </c>
    </row>
    <row r="440" spans="1:39"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15">
        <v>433</v>
      </c>
      <c r="AA440" s="124" t="e">
        <f>VLOOKUP(FollowUp!$Y440,database!$Y:$AL,database!AA$5,0)</f>
        <v>#N/A</v>
      </c>
      <c r="AB440" s="118" t="e" cm="1">
        <f t="array" aca="1" ref="AB440" ca="1">HYPERLINK("#"&amp;CELL("address",INDEX(INDIRECT("database!Y:Y",1),MATCH(Y440,INDIRECT("database!Y:Y",1),0))))</f>
        <v>#N/A</v>
      </c>
      <c r="AC440" s="120" t="e">
        <f>VLOOKUP(FollowUp!$Y440,database!$Y:$AL,database!AC$5,0)</f>
        <v>#N/A</v>
      </c>
      <c r="AD440" s="121" t="e">
        <f>VLOOKUP(FollowUp!$Y440,database!$Y:$AL,database!AD$5,0)</f>
        <v>#N/A</v>
      </c>
      <c r="AE440" s="120" t="e">
        <f>VLOOKUP(FollowUp!$Y440,database!$Y:$AL,database!AE$5,0)</f>
        <v>#N/A</v>
      </c>
      <c r="AF440" s="121" t="e">
        <f>VLOOKUP(FollowUp!$Y440,database!$Y:$AL,database!AF$5,0)</f>
        <v>#N/A</v>
      </c>
      <c r="AG440" s="136" t="e">
        <f>VLOOKUP(FollowUp!$Y440,database!$Y:$AL,database!AG$5,0)</f>
        <v>#N/A</v>
      </c>
      <c r="AH440" s="126" t="str">
        <f>IF(ISERROR(VLOOKUP(FollowUp!$Y440,database!$Y:$AL,database!AH$5,0)),"",VLOOKUP(FollowUp!$Y440,database!$Y:$AL,database!AH$5,0))</f>
        <v/>
      </c>
      <c r="AI440" s="64"/>
      <c r="AJ440" s="63"/>
      <c r="AK440" s="128"/>
      <c r="AL440" s="63"/>
      <c r="AM440" s="115" t="e">
        <f>VLOOKUP(FollowUp!$Y440,database!$Y:$AL,database!AL$5,0)</f>
        <v>#N/A</v>
      </c>
    </row>
    <row r="441" spans="1:39"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15">
        <v>434</v>
      </c>
      <c r="AA441" s="125" t="e">
        <f>VLOOKUP(FollowUp!$Y441,database!$Y:$AL,database!AA$5,0)</f>
        <v>#N/A</v>
      </c>
      <c r="AB441" s="119" t="e" cm="1">
        <f t="array" aca="1" ref="AB441" ca="1">HYPERLINK("#"&amp;CELL("address",INDEX(INDIRECT("database!Y:Y",1),MATCH(Y441,INDIRECT("database!Y:Y",1),0))))</f>
        <v>#N/A</v>
      </c>
      <c r="AC441" s="122" t="e">
        <f>VLOOKUP(FollowUp!$Y441,database!$Y:$AL,database!AC$5,0)</f>
        <v>#N/A</v>
      </c>
      <c r="AD441" s="123" t="e">
        <f>VLOOKUP(FollowUp!$Y441,database!$Y:$AL,database!AD$5,0)</f>
        <v>#N/A</v>
      </c>
      <c r="AE441" s="122" t="e">
        <f>VLOOKUP(FollowUp!$Y441,database!$Y:$AL,database!AE$5,0)</f>
        <v>#N/A</v>
      </c>
      <c r="AF441" s="123" t="e">
        <f>VLOOKUP(FollowUp!$Y441,database!$Y:$AL,database!AF$5,0)</f>
        <v>#N/A</v>
      </c>
      <c r="AG441" s="137" t="e">
        <f>VLOOKUP(FollowUp!$Y441,database!$Y:$AL,database!AG$5,0)</f>
        <v>#N/A</v>
      </c>
      <c r="AH441" s="127" t="str">
        <f>IF(ISERROR(VLOOKUP(FollowUp!$Y441,database!$Y:$AL,database!AH$5,0)),"",VLOOKUP(FollowUp!$Y441,database!$Y:$AL,database!AH$5,0))</f>
        <v/>
      </c>
      <c r="AI441" s="64"/>
      <c r="AJ441" s="63"/>
      <c r="AK441" s="128"/>
      <c r="AL441" s="63"/>
      <c r="AM441" s="116" t="e">
        <f>VLOOKUP(FollowUp!$Y441,database!$Y:$AL,database!AL$5,0)</f>
        <v>#N/A</v>
      </c>
    </row>
    <row r="442" spans="1:39"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15">
        <v>435</v>
      </c>
      <c r="AA442" s="124" t="e">
        <f>VLOOKUP(FollowUp!$Y442,database!$Y:$AL,database!AA$5,0)</f>
        <v>#N/A</v>
      </c>
      <c r="AB442" s="118" t="e" cm="1">
        <f t="array" aca="1" ref="AB442" ca="1">HYPERLINK("#"&amp;CELL("address",INDEX(INDIRECT("database!Y:Y",1),MATCH(Y442,INDIRECT("database!Y:Y",1),0))))</f>
        <v>#N/A</v>
      </c>
      <c r="AC442" s="120" t="e">
        <f>VLOOKUP(FollowUp!$Y442,database!$Y:$AL,database!AC$5,0)</f>
        <v>#N/A</v>
      </c>
      <c r="AD442" s="121" t="e">
        <f>VLOOKUP(FollowUp!$Y442,database!$Y:$AL,database!AD$5,0)</f>
        <v>#N/A</v>
      </c>
      <c r="AE442" s="120" t="e">
        <f>VLOOKUP(FollowUp!$Y442,database!$Y:$AL,database!AE$5,0)</f>
        <v>#N/A</v>
      </c>
      <c r="AF442" s="121" t="e">
        <f>VLOOKUP(FollowUp!$Y442,database!$Y:$AL,database!AF$5,0)</f>
        <v>#N/A</v>
      </c>
      <c r="AG442" s="136" t="e">
        <f>VLOOKUP(FollowUp!$Y442,database!$Y:$AL,database!AG$5,0)</f>
        <v>#N/A</v>
      </c>
      <c r="AH442" s="126" t="str">
        <f>IF(ISERROR(VLOOKUP(FollowUp!$Y442,database!$Y:$AL,database!AH$5,0)),"",VLOOKUP(FollowUp!$Y442,database!$Y:$AL,database!AH$5,0))</f>
        <v/>
      </c>
      <c r="AI442" s="64"/>
      <c r="AJ442" s="63"/>
      <c r="AK442" s="128"/>
      <c r="AL442" s="63"/>
      <c r="AM442" s="115" t="e">
        <f>VLOOKUP(FollowUp!$Y442,database!$Y:$AL,database!AL$5,0)</f>
        <v>#N/A</v>
      </c>
    </row>
    <row r="443" spans="1:39"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15">
        <v>436</v>
      </c>
      <c r="AA443" s="125" t="e">
        <f>VLOOKUP(FollowUp!$Y443,database!$Y:$AL,database!AA$5,0)</f>
        <v>#N/A</v>
      </c>
      <c r="AB443" s="119" t="e" cm="1">
        <f t="array" aca="1" ref="AB443" ca="1">HYPERLINK("#"&amp;CELL("address",INDEX(INDIRECT("database!Y:Y",1),MATCH(Y443,INDIRECT("database!Y:Y",1),0))))</f>
        <v>#N/A</v>
      </c>
      <c r="AC443" s="122" t="e">
        <f>VLOOKUP(FollowUp!$Y443,database!$Y:$AL,database!AC$5,0)</f>
        <v>#N/A</v>
      </c>
      <c r="AD443" s="123" t="e">
        <f>VLOOKUP(FollowUp!$Y443,database!$Y:$AL,database!AD$5,0)</f>
        <v>#N/A</v>
      </c>
      <c r="AE443" s="122" t="e">
        <f>VLOOKUP(FollowUp!$Y443,database!$Y:$AL,database!AE$5,0)</f>
        <v>#N/A</v>
      </c>
      <c r="AF443" s="123" t="e">
        <f>VLOOKUP(FollowUp!$Y443,database!$Y:$AL,database!AF$5,0)</f>
        <v>#N/A</v>
      </c>
      <c r="AG443" s="137" t="e">
        <f>VLOOKUP(FollowUp!$Y443,database!$Y:$AL,database!AG$5,0)</f>
        <v>#N/A</v>
      </c>
      <c r="AH443" s="127" t="str">
        <f>IF(ISERROR(VLOOKUP(FollowUp!$Y443,database!$Y:$AL,database!AH$5,0)),"",VLOOKUP(FollowUp!$Y443,database!$Y:$AL,database!AH$5,0))</f>
        <v/>
      </c>
      <c r="AI443" s="64"/>
      <c r="AJ443" s="63"/>
      <c r="AK443" s="128"/>
      <c r="AL443" s="63"/>
      <c r="AM443" s="116" t="e">
        <f>VLOOKUP(FollowUp!$Y443,database!$Y:$AL,database!AL$5,0)</f>
        <v>#N/A</v>
      </c>
    </row>
    <row r="444" spans="1:39"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15">
        <v>437</v>
      </c>
      <c r="AA444" s="124" t="e">
        <f>VLOOKUP(FollowUp!$Y444,database!$Y:$AL,database!AA$5,0)</f>
        <v>#N/A</v>
      </c>
      <c r="AB444" s="118" t="e" cm="1">
        <f t="array" aca="1" ref="AB444" ca="1">HYPERLINK("#"&amp;CELL("address",INDEX(INDIRECT("database!Y:Y",1),MATCH(Y444,INDIRECT("database!Y:Y",1),0))))</f>
        <v>#N/A</v>
      </c>
      <c r="AC444" s="120" t="e">
        <f>VLOOKUP(FollowUp!$Y444,database!$Y:$AL,database!AC$5,0)</f>
        <v>#N/A</v>
      </c>
      <c r="AD444" s="121" t="e">
        <f>VLOOKUP(FollowUp!$Y444,database!$Y:$AL,database!AD$5,0)</f>
        <v>#N/A</v>
      </c>
      <c r="AE444" s="120" t="e">
        <f>VLOOKUP(FollowUp!$Y444,database!$Y:$AL,database!AE$5,0)</f>
        <v>#N/A</v>
      </c>
      <c r="AF444" s="121" t="e">
        <f>VLOOKUP(FollowUp!$Y444,database!$Y:$AL,database!AF$5,0)</f>
        <v>#N/A</v>
      </c>
      <c r="AG444" s="136" t="e">
        <f>VLOOKUP(FollowUp!$Y444,database!$Y:$AL,database!AG$5,0)</f>
        <v>#N/A</v>
      </c>
      <c r="AH444" s="126" t="str">
        <f>IF(ISERROR(VLOOKUP(FollowUp!$Y444,database!$Y:$AL,database!AH$5,0)),"",VLOOKUP(FollowUp!$Y444,database!$Y:$AL,database!AH$5,0))</f>
        <v/>
      </c>
      <c r="AI444" s="64"/>
      <c r="AJ444" s="63"/>
      <c r="AK444" s="128"/>
      <c r="AL444" s="63"/>
      <c r="AM444" s="115" t="e">
        <f>VLOOKUP(FollowUp!$Y444,database!$Y:$AL,database!AL$5,0)</f>
        <v>#N/A</v>
      </c>
    </row>
    <row r="445" spans="1:39"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15">
        <v>438</v>
      </c>
      <c r="AA445" s="125" t="e">
        <f>VLOOKUP(FollowUp!$Y445,database!$Y:$AL,database!AA$5,0)</f>
        <v>#N/A</v>
      </c>
      <c r="AB445" s="119" t="e" cm="1">
        <f t="array" aca="1" ref="AB445" ca="1">HYPERLINK("#"&amp;CELL("address",INDEX(INDIRECT("database!Y:Y",1),MATCH(Y445,INDIRECT("database!Y:Y",1),0))))</f>
        <v>#N/A</v>
      </c>
      <c r="AC445" s="122" t="e">
        <f>VLOOKUP(FollowUp!$Y445,database!$Y:$AL,database!AC$5,0)</f>
        <v>#N/A</v>
      </c>
      <c r="AD445" s="123" t="e">
        <f>VLOOKUP(FollowUp!$Y445,database!$Y:$AL,database!AD$5,0)</f>
        <v>#N/A</v>
      </c>
      <c r="AE445" s="122" t="e">
        <f>VLOOKUP(FollowUp!$Y445,database!$Y:$AL,database!AE$5,0)</f>
        <v>#N/A</v>
      </c>
      <c r="AF445" s="123" t="e">
        <f>VLOOKUP(FollowUp!$Y445,database!$Y:$AL,database!AF$5,0)</f>
        <v>#N/A</v>
      </c>
      <c r="AG445" s="137" t="e">
        <f>VLOOKUP(FollowUp!$Y445,database!$Y:$AL,database!AG$5,0)</f>
        <v>#N/A</v>
      </c>
      <c r="AH445" s="127" t="str">
        <f>IF(ISERROR(VLOOKUP(FollowUp!$Y445,database!$Y:$AL,database!AH$5,0)),"",VLOOKUP(FollowUp!$Y445,database!$Y:$AL,database!AH$5,0))</f>
        <v/>
      </c>
      <c r="AI445" s="64"/>
      <c r="AJ445" s="63"/>
      <c r="AK445" s="128"/>
      <c r="AL445" s="63"/>
      <c r="AM445" s="116" t="e">
        <f>VLOOKUP(FollowUp!$Y445,database!$Y:$AL,database!AL$5,0)</f>
        <v>#N/A</v>
      </c>
    </row>
    <row r="446" spans="1:39"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15">
        <v>439</v>
      </c>
      <c r="AA446" s="124" t="e">
        <f>VLOOKUP(FollowUp!$Y446,database!$Y:$AL,database!AA$5,0)</f>
        <v>#N/A</v>
      </c>
      <c r="AB446" s="118" t="e" cm="1">
        <f t="array" aca="1" ref="AB446" ca="1">HYPERLINK("#"&amp;CELL("address",INDEX(INDIRECT("database!Y:Y",1),MATCH(Y446,INDIRECT("database!Y:Y",1),0))))</f>
        <v>#N/A</v>
      </c>
      <c r="AC446" s="120" t="e">
        <f>VLOOKUP(FollowUp!$Y446,database!$Y:$AL,database!AC$5,0)</f>
        <v>#N/A</v>
      </c>
      <c r="AD446" s="121" t="e">
        <f>VLOOKUP(FollowUp!$Y446,database!$Y:$AL,database!AD$5,0)</f>
        <v>#N/A</v>
      </c>
      <c r="AE446" s="120" t="e">
        <f>VLOOKUP(FollowUp!$Y446,database!$Y:$AL,database!AE$5,0)</f>
        <v>#N/A</v>
      </c>
      <c r="AF446" s="121" t="e">
        <f>VLOOKUP(FollowUp!$Y446,database!$Y:$AL,database!AF$5,0)</f>
        <v>#N/A</v>
      </c>
      <c r="AG446" s="136" t="e">
        <f>VLOOKUP(FollowUp!$Y446,database!$Y:$AL,database!AG$5,0)</f>
        <v>#N/A</v>
      </c>
      <c r="AH446" s="126" t="str">
        <f>IF(ISERROR(VLOOKUP(FollowUp!$Y446,database!$Y:$AL,database!AH$5,0)),"",VLOOKUP(FollowUp!$Y446,database!$Y:$AL,database!AH$5,0))</f>
        <v/>
      </c>
      <c r="AI446" s="64"/>
      <c r="AJ446" s="63"/>
      <c r="AK446" s="128"/>
      <c r="AL446" s="63"/>
      <c r="AM446" s="115" t="e">
        <f>VLOOKUP(FollowUp!$Y446,database!$Y:$AL,database!AL$5,0)</f>
        <v>#N/A</v>
      </c>
    </row>
    <row r="447" spans="1:39"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15">
        <v>440</v>
      </c>
      <c r="AA447" s="125" t="e">
        <f>VLOOKUP(FollowUp!$Y447,database!$Y:$AL,database!AA$5,0)</f>
        <v>#N/A</v>
      </c>
      <c r="AB447" s="119" t="e" cm="1">
        <f t="array" aca="1" ref="AB447" ca="1">HYPERLINK("#"&amp;CELL("address",INDEX(INDIRECT("database!Y:Y",1),MATCH(Y447,INDIRECT("database!Y:Y",1),0))))</f>
        <v>#N/A</v>
      </c>
      <c r="AC447" s="122" t="e">
        <f>VLOOKUP(FollowUp!$Y447,database!$Y:$AL,database!AC$5,0)</f>
        <v>#N/A</v>
      </c>
      <c r="AD447" s="123" t="e">
        <f>VLOOKUP(FollowUp!$Y447,database!$Y:$AL,database!AD$5,0)</f>
        <v>#N/A</v>
      </c>
      <c r="AE447" s="122" t="e">
        <f>VLOOKUP(FollowUp!$Y447,database!$Y:$AL,database!AE$5,0)</f>
        <v>#N/A</v>
      </c>
      <c r="AF447" s="123" t="e">
        <f>VLOOKUP(FollowUp!$Y447,database!$Y:$AL,database!AF$5,0)</f>
        <v>#N/A</v>
      </c>
      <c r="AG447" s="137" t="e">
        <f>VLOOKUP(FollowUp!$Y447,database!$Y:$AL,database!AG$5,0)</f>
        <v>#N/A</v>
      </c>
      <c r="AH447" s="127" t="str">
        <f>IF(ISERROR(VLOOKUP(FollowUp!$Y447,database!$Y:$AL,database!AH$5,0)),"",VLOOKUP(FollowUp!$Y447,database!$Y:$AL,database!AH$5,0))</f>
        <v/>
      </c>
      <c r="AI447" s="64"/>
      <c r="AJ447" s="63"/>
      <c r="AK447" s="128"/>
      <c r="AL447" s="63"/>
      <c r="AM447" s="116" t="e">
        <f>VLOOKUP(FollowUp!$Y447,database!$Y:$AL,database!AL$5,0)</f>
        <v>#N/A</v>
      </c>
    </row>
    <row r="448" spans="1:39"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15">
        <v>441</v>
      </c>
      <c r="AA448" s="124" t="e">
        <f>VLOOKUP(FollowUp!$Y448,database!$Y:$AL,database!AA$5,0)</f>
        <v>#N/A</v>
      </c>
      <c r="AB448" s="118" t="e" cm="1">
        <f t="array" aca="1" ref="AB448" ca="1">HYPERLINK("#"&amp;CELL("address",INDEX(INDIRECT("database!Y:Y",1),MATCH(Y448,INDIRECT("database!Y:Y",1),0))))</f>
        <v>#N/A</v>
      </c>
      <c r="AC448" s="120" t="e">
        <f>VLOOKUP(FollowUp!$Y448,database!$Y:$AL,database!AC$5,0)</f>
        <v>#N/A</v>
      </c>
      <c r="AD448" s="121" t="e">
        <f>VLOOKUP(FollowUp!$Y448,database!$Y:$AL,database!AD$5,0)</f>
        <v>#N/A</v>
      </c>
      <c r="AE448" s="120" t="e">
        <f>VLOOKUP(FollowUp!$Y448,database!$Y:$AL,database!AE$5,0)</f>
        <v>#N/A</v>
      </c>
      <c r="AF448" s="121" t="e">
        <f>VLOOKUP(FollowUp!$Y448,database!$Y:$AL,database!AF$5,0)</f>
        <v>#N/A</v>
      </c>
      <c r="AG448" s="136" t="e">
        <f>VLOOKUP(FollowUp!$Y448,database!$Y:$AL,database!AG$5,0)</f>
        <v>#N/A</v>
      </c>
      <c r="AH448" s="126" t="str">
        <f>IF(ISERROR(VLOOKUP(FollowUp!$Y448,database!$Y:$AL,database!AH$5,0)),"",VLOOKUP(FollowUp!$Y448,database!$Y:$AL,database!AH$5,0))</f>
        <v/>
      </c>
      <c r="AI448" s="64"/>
      <c r="AJ448" s="63"/>
      <c r="AK448" s="128"/>
      <c r="AL448" s="63"/>
      <c r="AM448" s="115" t="e">
        <f>VLOOKUP(FollowUp!$Y448,database!$Y:$AL,database!AL$5,0)</f>
        <v>#N/A</v>
      </c>
    </row>
    <row r="449" spans="1:39"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15">
        <v>442</v>
      </c>
      <c r="AA449" s="125" t="e">
        <f>VLOOKUP(FollowUp!$Y449,database!$Y:$AL,database!AA$5,0)</f>
        <v>#N/A</v>
      </c>
      <c r="AB449" s="119" t="e" cm="1">
        <f t="array" aca="1" ref="AB449" ca="1">HYPERLINK("#"&amp;CELL("address",INDEX(INDIRECT("database!Y:Y",1),MATCH(Y449,INDIRECT("database!Y:Y",1),0))))</f>
        <v>#N/A</v>
      </c>
      <c r="AC449" s="122" t="e">
        <f>VLOOKUP(FollowUp!$Y449,database!$Y:$AL,database!AC$5,0)</f>
        <v>#N/A</v>
      </c>
      <c r="AD449" s="123" t="e">
        <f>VLOOKUP(FollowUp!$Y449,database!$Y:$AL,database!AD$5,0)</f>
        <v>#N/A</v>
      </c>
      <c r="AE449" s="122" t="e">
        <f>VLOOKUP(FollowUp!$Y449,database!$Y:$AL,database!AE$5,0)</f>
        <v>#N/A</v>
      </c>
      <c r="AF449" s="123" t="e">
        <f>VLOOKUP(FollowUp!$Y449,database!$Y:$AL,database!AF$5,0)</f>
        <v>#N/A</v>
      </c>
      <c r="AG449" s="137" t="e">
        <f>VLOOKUP(FollowUp!$Y449,database!$Y:$AL,database!AG$5,0)</f>
        <v>#N/A</v>
      </c>
      <c r="AH449" s="127" t="str">
        <f>IF(ISERROR(VLOOKUP(FollowUp!$Y449,database!$Y:$AL,database!AH$5,0)),"",VLOOKUP(FollowUp!$Y449,database!$Y:$AL,database!AH$5,0))</f>
        <v/>
      </c>
      <c r="AI449" s="64"/>
      <c r="AJ449" s="63"/>
      <c r="AK449" s="128"/>
      <c r="AL449" s="63"/>
      <c r="AM449" s="116" t="e">
        <f>VLOOKUP(FollowUp!$Y449,database!$Y:$AL,database!AL$5,0)</f>
        <v>#N/A</v>
      </c>
    </row>
    <row r="450" spans="1:39"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15">
        <v>443</v>
      </c>
      <c r="AA450" s="124" t="e">
        <f>VLOOKUP(FollowUp!$Y450,database!$Y:$AL,database!AA$5,0)</f>
        <v>#N/A</v>
      </c>
      <c r="AB450" s="118" t="e" cm="1">
        <f t="array" aca="1" ref="AB450" ca="1">HYPERLINK("#"&amp;CELL("address",INDEX(INDIRECT("database!Y:Y",1),MATCH(Y450,INDIRECT("database!Y:Y",1),0))))</f>
        <v>#N/A</v>
      </c>
      <c r="AC450" s="120" t="e">
        <f>VLOOKUP(FollowUp!$Y450,database!$Y:$AL,database!AC$5,0)</f>
        <v>#N/A</v>
      </c>
      <c r="AD450" s="121" t="e">
        <f>VLOOKUP(FollowUp!$Y450,database!$Y:$AL,database!AD$5,0)</f>
        <v>#N/A</v>
      </c>
      <c r="AE450" s="120" t="e">
        <f>VLOOKUP(FollowUp!$Y450,database!$Y:$AL,database!AE$5,0)</f>
        <v>#N/A</v>
      </c>
      <c r="AF450" s="121" t="e">
        <f>VLOOKUP(FollowUp!$Y450,database!$Y:$AL,database!AF$5,0)</f>
        <v>#N/A</v>
      </c>
      <c r="AG450" s="136" t="e">
        <f>VLOOKUP(FollowUp!$Y450,database!$Y:$AL,database!AG$5,0)</f>
        <v>#N/A</v>
      </c>
      <c r="AH450" s="126" t="str">
        <f>IF(ISERROR(VLOOKUP(FollowUp!$Y450,database!$Y:$AL,database!AH$5,0)),"",VLOOKUP(FollowUp!$Y450,database!$Y:$AL,database!AH$5,0))</f>
        <v/>
      </c>
      <c r="AI450" s="64"/>
      <c r="AJ450" s="63"/>
      <c r="AK450" s="128"/>
      <c r="AL450" s="63"/>
      <c r="AM450" s="115" t="e">
        <f>VLOOKUP(FollowUp!$Y450,database!$Y:$AL,database!AL$5,0)</f>
        <v>#N/A</v>
      </c>
    </row>
    <row r="451" spans="1:39"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15">
        <v>444</v>
      </c>
      <c r="AA451" s="125" t="e">
        <f>VLOOKUP(FollowUp!$Y451,database!$Y:$AL,database!AA$5,0)</f>
        <v>#N/A</v>
      </c>
      <c r="AB451" s="119" t="e" cm="1">
        <f t="array" aca="1" ref="AB451" ca="1">HYPERLINK("#"&amp;CELL("address",INDEX(INDIRECT("database!Y:Y",1),MATCH(Y451,INDIRECT("database!Y:Y",1),0))))</f>
        <v>#N/A</v>
      </c>
      <c r="AC451" s="122" t="e">
        <f>VLOOKUP(FollowUp!$Y451,database!$Y:$AL,database!AC$5,0)</f>
        <v>#N/A</v>
      </c>
      <c r="AD451" s="123" t="e">
        <f>VLOOKUP(FollowUp!$Y451,database!$Y:$AL,database!AD$5,0)</f>
        <v>#N/A</v>
      </c>
      <c r="AE451" s="122" t="e">
        <f>VLOOKUP(FollowUp!$Y451,database!$Y:$AL,database!AE$5,0)</f>
        <v>#N/A</v>
      </c>
      <c r="AF451" s="123" t="e">
        <f>VLOOKUP(FollowUp!$Y451,database!$Y:$AL,database!AF$5,0)</f>
        <v>#N/A</v>
      </c>
      <c r="AG451" s="137" t="e">
        <f>VLOOKUP(FollowUp!$Y451,database!$Y:$AL,database!AG$5,0)</f>
        <v>#N/A</v>
      </c>
      <c r="AH451" s="127" t="str">
        <f>IF(ISERROR(VLOOKUP(FollowUp!$Y451,database!$Y:$AL,database!AH$5,0)),"",VLOOKUP(FollowUp!$Y451,database!$Y:$AL,database!AH$5,0))</f>
        <v/>
      </c>
      <c r="AI451" s="64"/>
      <c r="AJ451" s="63"/>
      <c r="AK451" s="128"/>
      <c r="AL451" s="63"/>
      <c r="AM451" s="116" t="e">
        <f>VLOOKUP(FollowUp!$Y451,database!$Y:$AL,database!AL$5,0)</f>
        <v>#N/A</v>
      </c>
    </row>
    <row r="452" spans="1:39"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15">
        <v>445</v>
      </c>
      <c r="AA452" s="124" t="e">
        <f>VLOOKUP(FollowUp!$Y452,database!$Y:$AL,database!AA$5,0)</f>
        <v>#N/A</v>
      </c>
      <c r="AB452" s="118" t="e" cm="1">
        <f t="array" aca="1" ref="AB452" ca="1">HYPERLINK("#"&amp;CELL("address",INDEX(INDIRECT("database!Y:Y",1),MATCH(Y452,INDIRECT("database!Y:Y",1),0))))</f>
        <v>#N/A</v>
      </c>
      <c r="AC452" s="120" t="e">
        <f>VLOOKUP(FollowUp!$Y452,database!$Y:$AL,database!AC$5,0)</f>
        <v>#N/A</v>
      </c>
      <c r="AD452" s="121" t="e">
        <f>VLOOKUP(FollowUp!$Y452,database!$Y:$AL,database!AD$5,0)</f>
        <v>#N/A</v>
      </c>
      <c r="AE452" s="120" t="e">
        <f>VLOOKUP(FollowUp!$Y452,database!$Y:$AL,database!AE$5,0)</f>
        <v>#N/A</v>
      </c>
      <c r="AF452" s="121" t="e">
        <f>VLOOKUP(FollowUp!$Y452,database!$Y:$AL,database!AF$5,0)</f>
        <v>#N/A</v>
      </c>
      <c r="AG452" s="136" t="e">
        <f>VLOOKUP(FollowUp!$Y452,database!$Y:$AL,database!AG$5,0)</f>
        <v>#N/A</v>
      </c>
      <c r="AH452" s="126" t="str">
        <f>IF(ISERROR(VLOOKUP(FollowUp!$Y452,database!$Y:$AL,database!AH$5,0)),"",VLOOKUP(FollowUp!$Y452,database!$Y:$AL,database!AH$5,0))</f>
        <v/>
      </c>
      <c r="AI452" s="64"/>
      <c r="AJ452" s="63"/>
      <c r="AK452" s="128"/>
      <c r="AL452" s="63"/>
      <c r="AM452" s="115" t="e">
        <f>VLOOKUP(FollowUp!$Y452,database!$Y:$AL,database!AL$5,0)</f>
        <v>#N/A</v>
      </c>
    </row>
    <row r="453" spans="1:39"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15">
        <v>446</v>
      </c>
      <c r="AA453" s="125" t="e">
        <f>VLOOKUP(FollowUp!$Y453,database!$Y:$AL,database!AA$5,0)</f>
        <v>#N/A</v>
      </c>
      <c r="AB453" s="119" t="e" cm="1">
        <f t="array" aca="1" ref="AB453" ca="1">HYPERLINK("#"&amp;CELL("address",INDEX(INDIRECT("database!Y:Y",1),MATCH(Y453,INDIRECT("database!Y:Y",1),0))))</f>
        <v>#N/A</v>
      </c>
      <c r="AC453" s="122" t="e">
        <f>VLOOKUP(FollowUp!$Y453,database!$Y:$AL,database!AC$5,0)</f>
        <v>#N/A</v>
      </c>
      <c r="AD453" s="123" t="e">
        <f>VLOOKUP(FollowUp!$Y453,database!$Y:$AL,database!AD$5,0)</f>
        <v>#N/A</v>
      </c>
      <c r="AE453" s="122" t="e">
        <f>VLOOKUP(FollowUp!$Y453,database!$Y:$AL,database!AE$5,0)</f>
        <v>#N/A</v>
      </c>
      <c r="AF453" s="123" t="e">
        <f>VLOOKUP(FollowUp!$Y453,database!$Y:$AL,database!AF$5,0)</f>
        <v>#N/A</v>
      </c>
      <c r="AG453" s="137" t="e">
        <f>VLOOKUP(FollowUp!$Y453,database!$Y:$AL,database!AG$5,0)</f>
        <v>#N/A</v>
      </c>
      <c r="AH453" s="127" t="str">
        <f>IF(ISERROR(VLOOKUP(FollowUp!$Y453,database!$Y:$AL,database!AH$5,0)),"",VLOOKUP(FollowUp!$Y453,database!$Y:$AL,database!AH$5,0))</f>
        <v/>
      </c>
      <c r="AI453" s="64"/>
      <c r="AJ453" s="63"/>
      <c r="AK453" s="128"/>
      <c r="AL453" s="63"/>
      <c r="AM453" s="116" t="e">
        <f>VLOOKUP(FollowUp!$Y453,database!$Y:$AL,database!AL$5,0)</f>
        <v>#N/A</v>
      </c>
    </row>
    <row r="454" spans="1:39"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15">
        <v>447</v>
      </c>
      <c r="AA454" s="124" t="e">
        <f>VLOOKUP(FollowUp!$Y454,database!$Y:$AL,database!AA$5,0)</f>
        <v>#N/A</v>
      </c>
      <c r="AB454" s="118" t="e" cm="1">
        <f t="array" aca="1" ref="AB454" ca="1">HYPERLINK("#"&amp;CELL("address",INDEX(INDIRECT("database!Y:Y",1),MATCH(Y454,INDIRECT("database!Y:Y",1),0))))</f>
        <v>#N/A</v>
      </c>
      <c r="AC454" s="120" t="e">
        <f>VLOOKUP(FollowUp!$Y454,database!$Y:$AL,database!AC$5,0)</f>
        <v>#N/A</v>
      </c>
      <c r="AD454" s="121" t="e">
        <f>VLOOKUP(FollowUp!$Y454,database!$Y:$AL,database!AD$5,0)</f>
        <v>#N/A</v>
      </c>
      <c r="AE454" s="120" t="e">
        <f>VLOOKUP(FollowUp!$Y454,database!$Y:$AL,database!AE$5,0)</f>
        <v>#N/A</v>
      </c>
      <c r="AF454" s="121" t="e">
        <f>VLOOKUP(FollowUp!$Y454,database!$Y:$AL,database!AF$5,0)</f>
        <v>#N/A</v>
      </c>
      <c r="AG454" s="136" t="e">
        <f>VLOOKUP(FollowUp!$Y454,database!$Y:$AL,database!AG$5,0)</f>
        <v>#N/A</v>
      </c>
      <c r="AH454" s="126" t="str">
        <f>IF(ISERROR(VLOOKUP(FollowUp!$Y454,database!$Y:$AL,database!AH$5,0)),"",VLOOKUP(FollowUp!$Y454,database!$Y:$AL,database!AH$5,0))</f>
        <v/>
      </c>
      <c r="AI454" s="64"/>
      <c r="AJ454" s="63"/>
      <c r="AK454" s="128"/>
      <c r="AL454" s="63"/>
      <c r="AM454" s="115" t="e">
        <f>VLOOKUP(FollowUp!$Y454,database!$Y:$AL,database!AL$5,0)</f>
        <v>#N/A</v>
      </c>
    </row>
    <row r="455" spans="1:39"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15">
        <v>448</v>
      </c>
      <c r="AA455" s="125" t="e">
        <f>VLOOKUP(FollowUp!$Y455,database!$Y:$AL,database!AA$5,0)</f>
        <v>#N/A</v>
      </c>
      <c r="AB455" s="119" t="e" cm="1">
        <f t="array" aca="1" ref="AB455" ca="1">HYPERLINK("#"&amp;CELL("address",INDEX(INDIRECT("database!Y:Y",1),MATCH(Y455,INDIRECT("database!Y:Y",1),0))))</f>
        <v>#N/A</v>
      </c>
      <c r="AC455" s="122" t="e">
        <f>VLOOKUP(FollowUp!$Y455,database!$Y:$AL,database!AC$5,0)</f>
        <v>#N/A</v>
      </c>
      <c r="AD455" s="123" t="e">
        <f>VLOOKUP(FollowUp!$Y455,database!$Y:$AL,database!AD$5,0)</f>
        <v>#N/A</v>
      </c>
      <c r="AE455" s="122" t="e">
        <f>VLOOKUP(FollowUp!$Y455,database!$Y:$AL,database!AE$5,0)</f>
        <v>#N/A</v>
      </c>
      <c r="AF455" s="123" t="e">
        <f>VLOOKUP(FollowUp!$Y455,database!$Y:$AL,database!AF$5,0)</f>
        <v>#N/A</v>
      </c>
      <c r="AG455" s="137" t="e">
        <f>VLOOKUP(FollowUp!$Y455,database!$Y:$AL,database!AG$5,0)</f>
        <v>#N/A</v>
      </c>
      <c r="AH455" s="127" t="str">
        <f>IF(ISERROR(VLOOKUP(FollowUp!$Y455,database!$Y:$AL,database!AH$5,0)),"",VLOOKUP(FollowUp!$Y455,database!$Y:$AL,database!AH$5,0))</f>
        <v/>
      </c>
      <c r="AI455" s="64"/>
      <c r="AJ455" s="63"/>
      <c r="AK455" s="128"/>
      <c r="AL455" s="63"/>
      <c r="AM455" s="116" t="e">
        <f>VLOOKUP(FollowUp!$Y455,database!$Y:$AL,database!AL$5,0)</f>
        <v>#N/A</v>
      </c>
    </row>
    <row r="456" spans="1:39"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15">
        <v>449</v>
      </c>
      <c r="AA456" s="124" t="e">
        <f>VLOOKUP(FollowUp!$Y456,database!$Y:$AL,database!AA$5,0)</f>
        <v>#N/A</v>
      </c>
      <c r="AB456" s="118" t="e" cm="1">
        <f t="array" aca="1" ref="AB456" ca="1">HYPERLINK("#"&amp;CELL("address",INDEX(INDIRECT("database!Y:Y",1),MATCH(Y456,INDIRECT("database!Y:Y",1),0))))</f>
        <v>#N/A</v>
      </c>
      <c r="AC456" s="120" t="e">
        <f>VLOOKUP(FollowUp!$Y456,database!$Y:$AL,database!AC$5,0)</f>
        <v>#N/A</v>
      </c>
      <c r="AD456" s="121" t="e">
        <f>VLOOKUP(FollowUp!$Y456,database!$Y:$AL,database!AD$5,0)</f>
        <v>#N/A</v>
      </c>
      <c r="AE456" s="120" t="e">
        <f>VLOOKUP(FollowUp!$Y456,database!$Y:$AL,database!AE$5,0)</f>
        <v>#N/A</v>
      </c>
      <c r="AF456" s="121" t="e">
        <f>VLOOKUP(FollowUp!$Y456,database!$Y:$AL,database!AF$5,0)</f>
        <v>#N/A</v>
      </c>
      <c r="AG456" s="136" t="e">
        <f>VLOOKUP(FollowUp!$Y456,database!$Y:$AL,database!AG$5,0)</f>
        <v>#N/A</v>
      </c>
      <c r="AH456" s="126" t="str">
        <f>IF(ISERROR(VLOOKUP(FollowUp!$Y456,database!$Y:$AL,database!AH$5,0)),"",VLOOKUP(FollowUp!$Y456,database!$Y:$AL,database!AH$5,0))</f>
        <v/>
      </c>
      <c r="AI456" s="64"/>
      <c r="AJ456" s="63"/>
      <c r="AK456" s="128"/>
      <c r="AL456" s="63"/>
      <c r="AM456" s="115" t="e">
        <f>VLOOKUP(FollowUp!$Y456,database!$Y:$AL,database!AL$5,0)</f>
        <v>#N/A</v>
      </c>
    </row>
    <row r="457" spans="1:39"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15">
        <v>450</v>
      </c>
      <c r="AA457" s="125" t="e">
        <f>VLOOKUP(FollowUp!$Y457,database!$Y:$AL,database!AA$5,0)</f>
        <v>#N/A</v>
      </c>
      <c r="AB457" s="119" t="e" cm="1">
        <f t="array" aca="1" ref="AB457" ca="1">HYPERLINK("#"&amp;CELL("address",INDEX(INDIRECT("database!Y:Y",1),MATCH(Y457,INDIRECT("database!Y:Y",1),0))))</f>
        <v>#N/A</v>
      </c>
      <c r="AC457" s="122" t="e">
        <f>VLOOKUP(FollowUp!$Y457,database!$Y:$AL,database!AC$5,0)</f>
        <v>#N/A</v>
      </c>
      <c r="AD457" s="123" t="e">
        <f>VLOOKUP(FollowUp!$Y457,database!$Y:$AL,database!AD$5,0)</f>
        <v>#N/A</v>
      </c>
      <c r="AE457" s="122" t="e">
        <f>VLOOKUP(FollowUp!$Y457,database!$Y:$AL,database!AE$5,0)</f>
        <v>#N/A</v>
      </c>
      <c r="AF457" s="123" t="e">
        <f>VLOOKUP(FollowUp!$Y457,database!$Y:$AL,database!AF$5,0)</f>
        <v>#N/A</v>
      </c>
      <c r="AG457" s="137" t="e">
        <f>VLOOKUP(FollowUp!$Y457,database!$Y:$AL,database!AG$5,0)</f>
        <v>#N/A</v>
      </c>
      <c r="AH457" s="127" t="str">
        <f>IF(ISERROR(VLOOKUP(FollowUp!$Y457,database!$Y:$AL,database!AH$5,0)),"",VLOOKUP(FollowUp!$Y457,database!$Y:$AL,database!AH$5,0))</f>
        <v/>
      </c>
      <c r="AI457" s="64"/>
      <c r="AJ457" s="63"/>
      <c r="AK457" s="128"/>
      <c r="AL457" s="63"/>
      <c r="AM457" s="116" t="e">
        <f>VLOOKUP(FollowUp!$Y457,database!$Y:$AL,database!AL$5,0)</f>
        <v>#N/A</v>
      </c>
    </row>
    <row r="458" spans="1:39"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15">
        <v>451</v>
      </c>
      <c r="AA458" s="124" t="e">
        <f>VLOOKUP(FollowUp!$Y458,database!$Y:$AL,database!AA$5,0)</f>
        <v>#N/A</v>
      </c>
      <c r="AB458" s="118" t="e" cm="1">
        <f t="array" aca="1" ref="AB458" ca="1">HYPERLINK("#"&amp;CELL("address",INDEX(INDIRECT("database!Y:Y",1),MATCH(Y458,INDIRECT("database!Y:Y",1),0))))</f>
        <v>#N/A</v>
      </c>
      <c r="AC458" s="120" t="e">
        <f>VLOOKUP(FollowUp!$Y458,database!$Y:$AL,database!AC$5,0)</f>
        <v>#N/A</v>
      </c>
      <c r="AD458" s="121" t="e">
        <f>VLOOKUP(FollowUp!$Y458,database!$Y:$AL,database!AD$5,0)</f>
        <v>#N/A</v>
      </c>
      <c r="AE458" s="120" t="e">
        <f>VLOOKUP(FollowUp!$Y458,database!$Y:$AL,database!AE$5,0)</f>
        <v>#N/A</v>
      </c>
      <c r="AF458" s="121" t="e">
        <f>VLOOKUP(FollowUp!$Y458,database!$Y:$AL,database!AF$5,0)</f>
        <v>#N/A</v>
      </c>
      <c r="AG458" s="136" t="e">
        <f>VLOOKUP(FollowUp!$Y458,database!$Y:$AL,database!AG$5,0)</f>
        <v>#N/A</v>
      </c>
      <c r="AH458" s="126" t="str">
        <f>IF(ISERROR(VLOOKUP(FollowUp!$Y458,database!$Y:$AL,database!AH$5,0)),"",VLOOKUP(FollowUp!$Y458,database!$Y:$AL,database!AH$5,0))</f>
        <v/>
      </c>
      <c r="AI458" s="64"/>
      <c r="AJ458" s="63"/>
      <c r="AK458" s="128"/>
      <c r="AL458" s="63"/>
      <c r="AM458" s="115" t="e">
        <f>VLOOKUP(FollowUp!$Y458,database!$Y:$AL,database!AL$5,0)</f>
        <v>#N/A</v>
      </c>
    </row>
    <row r="459" spans="1:39"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15">
        <v>452</v>
      </c>
      <c r="AA459" s="125" t="e">
        <f>VLOOKUP(FollowUp!$Y459,database!$Y:$AL,database!AA$5,0)</f>
        <v>#N/A</v>
      </c>
      <c r="AB459" s="119" t="e" cm="1">
        <f t="array" aca="1" ref="AB459" ca="1">HYPERLINK("#"&amp;CELL("address",INDEX(INDIRECT("database!Y:Y",1),MATCH(Y459,INDIRECT("database!Y:Y",1),0))))</f>
        <v>#N/A</v>
      </c>
      <c r="AC459" s="122" t="e">
        <f>VLOOKUP(FollowUp!$Y459,database!$Y:$AL,database!AC$5,0)</f>
        <v>#N/A</v>
      </c>
      <c r="AD459" s="123" t="e">
        <f>VLOOKUP(FollowUp!$Y459,database!$Y:$AL,database!AD$5,0)</f>
        <v>#N/A</v>
      </c>
      <c r="AE459" s="122" t="e">
        <f>VLOOKUP(FollowUp!$Y459,database!$Y:$AL,database!AE$5,0)</f>
        <v>#N/A</v>
      </c>
      <c r="AF459" s="123" t="e">
        <f>VLOOKUP(FollowUp!$Y459,database!$Y:$AL,database!AF$5,0)</f>
        <v>#N/A</v>
      </c>
      <c r="AG459" s="137" t="e">
        <f>VLOOKUP(FollowUp!$Y459,database!$Y:$AL,database!AG$5,0)</f>
        <v>#N/A</v>
      </c>
      <c r="AH459" s="127" t="str">
        <f>IF(ISERROR(VLOOKUP(FollowUp!$Y459,database!$Y:$AL,database!AH$5,0)),"",VLOOKUP(FollowUp!$Y459,database!$Y:$AL,database!AH$5,0))</f>
        <v/>
      </c>
      <c r="AI459" s="64"/>
      <c r="AJ459" s="63"/>
      <c r="AK459" s="128"/>
      <c r="AL459" s="63"/>
      <c r="AM459" s="116" t="e">
        <f>VLOOKUP(FollowUp!$Y459,database!$Y:$AL,database!AL$5,0)</f>
        <v>#N/A</v>
      </c>
    </row>
    <row r="460" spans="1:39"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15">
        <v>453</v>
      </c>
      <c r="AA460" s="124" t="e">
        <f>VLOOKUP(FollowUp!$Y460,database!$Y:$AL,database!AA$5,0)</f>
        <v>#N/A</v>
      </c>
      <c r="AB460" s="118" t="e" cm="1">
        <f t="array" aca="1" ref="AB460" ca="1">HYPERLINK("#"&amp;CELL("address",INDEX(INDIRECT("database!Y:Y",1),MATCH(Y460,INDIRECT("database!Y:Y",1),0))))</f>
        <v>#N/A</v>
      </c>
      <c r="AC460" s="120" t="e">
        <f>VLOOKUP(FollowUp!$Y460,database!$Y:$AL,database!AC$5,0)</f>
        <v>#N/A</v>
      </c>
      <c r="AD460" s="121" t="e">
        <f>VLOOKUP(FollowUp!$Y460,database!$Y:$AL,database!AD$5,0)</f>
        <v>#N/A</v>
      </c>
      <c r="AE460" s="120" t="e">
        <f>VLOOKUP(FollowUp!$Y460,database!$Y:$AL,database!AE$5,0)</f>
        <v>#N/A</v>
      </c>
      <c r="AF460" s="121" t="e">
        <f>VLOOKUP(FollowUp!$Y460,database!$Y:$AL,database!AF$5,0)</f>
        <v>#N/A</v>
      </c>
      <c r="AG460" s="136" t="e">
        <f>VLOOKUP(FollowUp!$Y460,database!$Y:$AL,database!AG$5,0)</f>
        <v>#N/A</v>
      </c>
      <c r="AH460" s="126" t="str">
        <f>IF(ISERROR(VLOOKUP(FollowUp!$Y460,database!$Y:$AL,database!AH$5,0)),"",VLOOKUP(FollowUp!$Y460,database!$Y:$AL,database!AH$5,0))</f>
        <v/>
      </c>
      <c r="AI460" s="64"/>
      <c r="AJ460" s="63"/>
      <c r="AK460" s="128"/>
      <c r="AL460" s="63"/>
      <c r="AM460" s="115" t="e">
        <f>VLOOKUP(FollowUp!$Y460,database!$Y:$AL,database!AL$5,0)</f>
        <v>#N/A</v>
      </c>
    </row>
    <row r="461" spans="1:39"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15">
        <v>454</v>
      </c>
      <c r="AA461" s="125" t="e">
        <f>VLOOKUP(FollowUp!$Y461,database!$Y:$AL,database!AA$5,0)</f>
        <v>#N/A</v>
      </c>
      <c r="AB461" s="119" t="e" cm="1">
        <f t="array" aca="1" ref="AB461" ca="1">HYPERLINK("#"&amp;CELL("address",INDEX(INDIRECT("database!Y:Y",1),MATCH(Y461,INDIRECT("database!Y:Y",1),0))))</f>
        <v>#N/A</v>
      </c>
      <c r="AC461" s="122" t="e">
        <f>VLOOKUP(FollowUp!$Y461,database!$Y:$AL,database!AC$5,0)</f>
        <v>#N/A</v>
      </c>
      <c r="AD461" s="123" t="e">
        <f>VLOOKUP(FollowUp!$Y461,database!$Y:$AL,database!AD$5,0)</f>
        <v>#N/A</v>
      </c>
      <c r="AE461" s="122" t="e">
        <f>VLOOKUP(FollowUp!$Y461,database!$Y:$AL,database!AE$5,0)</f>
        <v>#N/A</v>
      </c>
      <c r="AF461" s="123" t="e">
        <f>VLOOKUP(FollowUp!$Y461,database!$Y:$AL,database!AF$5,0)</f>
        <v>#N/A</v>
      </c>
      <c r="AG461" s="137" t="e">
        <f>VLOOKUP(FollowUp!$Y461,database!$Y:$AL,database!AG$5,0)</f>
        <v>#N/A</v>
      </c>
      <c r="AH461" s="127" t="str">
        <f>IF(ISERROR(VLOOKUP(FollowUp!$Y461,database!$Y:$AL,database!AH$5,0)),"",VLOOKUP(FollowUp!$Y461,database!$Y:$AL,database!AH$5,0))</f>
        <v/>
      </c>
      <c r="AI461" s="64"/>
      <c r="AJ461" s="63"/>
      <c r="AK461" s="128"/>
      <c r="AL461" s="63"/>
      <c r="AM461" s="116" t="e">
        <f>VLOOKUP(FollowUp!$Y461,database!$Y:$AL,database!AL$5,0)</f>
        <v>#N/A</v>
      </c>
    </row>
    <row r="462" spans="1:39"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15">
        <v>455</v>
      </c>
      <c r="AA462" s="124" t="e">
        <f>VLOOKUP(FollowUp!$Y462,database!$Y:$AL,database!AA$5,0)</f>
        <v>#N/A</v>
      </c>
      <c r="AB462" s="118" t="e" cm="1">
        <f t="array" aca="1" ref="AB462" ca="1">HYPERLINK("#"&amp;CELL("address",INDEX(INDIRECT("database!Y:Y",1),MATCH(Y462,INDIRECT("database!Y:Y",1),0))))</f>
        <v>#N/A</v>
      </c>
      <c r="AC462" s="120" t="e">
        <f>VLOOKUP(FollowUp!$Y462,database!$Y:$AL,database!AC$5,0)</f>
        <v>#N/A</v>
      </c>
      <c r="AD462" s="121" t="e">
        <f>VLOOKUP(FollowUp!$Y462,database!$Y:$AL,database!AD$5,0)</f>
        <v>#N/A</v>
      </c>
      <c r="AE462" s="120" t="e">
        <f>VLOOKUP(FollowUp!$Y462,database!$Y:$AL,database!AE$5,0)</f>
        <v>#N/A</v>
      </c>
      <c r="AF462" s="121" t="e">
        <f>VLOOKUP(FollowUp!$Y462,database!$Y:$AL,database!AF$5,0)</f>
        <v>#N/A</v>
      </c>
      <c r="AG462" s="136" t="e">
        <f>VLOOKUP(FollowUp!$Y462,database!$Y:$AL,database!AG$5,0)</f>
        <v>#N/A</v>
      </c>
      <c r="AH462" s="126" t="str">
        <f>IF(ISERROR(VLOOKUP(FollowUp!$Y462,database!$Y:$AL,database!AH$5,0)),"",VLOOKUP(FollowUp!$Y462,database!$Y:$AL,database!AH$5,0))</f>
        <v/>
      </c>
      <c r="AI462" s="64"/>
      <c r="AJ462" s="63"/>
      <c r="AK462" s="128"/>
      <c r="AL462" s="63"/>
      <c r="AM462" s="115" t="e">
        <f>VLOOKUP(FollowUp!$Y462,database!$Y:$AL,database!AL$5,0)</f>
        <v>#N/A</v>
      </c>
    </row>
    <row r="463" spans="1:39"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15">
        <v>456</v>
      </c>
      <c r="AA463" s="125" t="e">
        <f>VLOOKUP(FollowUp!$Y463,database!$Y:$AL,database!AA$5,0)</f>
        <v>#N/A</v>
      </c>
      <c r="AB463" s="119" t="e" cm="1">
        <f t="array" aca="1" ref="AB463" ca="1">HYPERLINK("#"&amp;CELL("address",INDEX(INDIRECT("database!Y:Y",1),MATCH(Y463,INDIRECT("database!Y:Y",1),0))))</f>
        <v>#N/A</v>
      </c>
      <c r="AC463" s="122" t="e">
        <f>VLOOKUP(FollowUp!$Y463,database!$Y:$AL,database!AC$5,0)</f>
        <v>#N/A</v>
      </c>
      <c r="AD463" s="123" t="e">
        <f>VLOOKUP(FollowUp!$Y463,database!$Y:$AL,database!AD$5,0)</f>
        <v>#N/A</v>
      </c>
      <c r="AE463" s="122" t="e">
        <f>VLOOKUP(FollowUp!$Y463,database!$Y:$AL,database!AE$5,0)</f>
        <v>#N/A</v>
      </c>
      <c r="AF463" s="123" t="e">
        <f>VLOOKUP(FollowUp!$Y463,database!$Y:$AL,database!AF$5,0)</f>
        <v>#N/A</v>
      </c>
      <c r="AG463" s="137" t="e">
        <f>VLOOKUP(FollowUp!$Y463,database!$Y:$AL,database!AG$5,0)</f>
        <v>#N/A</v>
      </c>
      <c r="AH463" s="127" t="str">
        <f>IF(ISERROR(VLOOKUP(FollowUp!$Y463,database!$Y:$AL,database!AH$5,0)),"",VLOOKUP(FollowUp!$Y463,database!$Y:$AL,database!AH$5,0))</f>
        <v/>
      </c>
      <c r="AI463" s="64"/>
      <c r="AJ463" s="63"/>
      <c r="AK463" s="128"/>
      <c r="AL463" s="63"/>
      <c r="AM463" s="116" t="e">
        <f>VLOOKUP(FollowUp!$Y463,database!$Y:$AL,database!AL$5,0)</f>
        <v>#N/A</v>
      </c>
    </row>
    <row r="464" spans="1:39"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15">
        <v>457</v>
      </c>
      <c r="AA464" s="124" t="e">
        <f>VLOOKUP(FollowUp!$Y464,database!$Y:$AL,database!AA$5,0)</f>
        <v>#N/A</v>
      </c>
      <c r="AB464" s="118" t="e" cm="1">
        <f t="array" aca="1" ref="AB464" ca="1">HYPERLINK("#"&amp;CELL("address",INDEX(INDIRECT("database!Y:Y",1),MATCH(Y464,INDIRECT("database!Y:Y",1),0))))</f>
        <v>#N/A</v>
      </c>
      <c r="AC464" s="120" t="e">
        <f>VLOOKUP(FollowUp!$Y464,database!$Y:$AL,database!AC$5,0)</f>
        <v>#N/A</v>
      </c>
      <c r="AD464" s="121" t="e">
        <f>VLOOKUP(FollowUp!$Y464,database!$Y:$AL,database!AD$5,0)</f>
        <v>#N/A</v>
      </c>
      <c r="AE464" s="120" t="e">
        <f>VLOOKUP(FollowUp!$Y464,database!$Y:$AL,database!AE$5,0)</f>
        <v>#N/A</v>
      </c>
      <c r="AF464" s="121" t="e">
        <f>VLOOKUP(FollowUp!$Y464,database!$Y:$AL,database!AF$5,0)</f>
        <v>#N/A</v>
      </c>
      <c r="AG464" s="136" t="e">
        <f>VLOOKUP(FollowUp!$Y464,database!$Y:$AL,database!AG$5,0)</f>
        <v>#N/A</v>
      </c>
      <c r="AH464" s="126" t="str">
        <f>IF(ISERROR(VLOOKUP(FollowUp!$Y464,database!$Y:$AL,database!AH$5,0)),"",VLOOKUP(FollowUp!$Y464,database!$Y:$AL,database!AH$5,0))</f>
        <v/>
      </c>
      <c r="AI464" s="64"/>
      <c r="AJ464" s="63"/>
      <c r="AK464" s="128"/>
      <c r="AL464" s="63"/>
      <c r="AM464" s="115" t="e">
        <f>VLOOKUP(FollowUp!$Y464,database!$Y:$AL,database!AL$5,0)</f>
        <v>#N/A</v>
      </c>
    </row>
    <row r="465" spans="1:39"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15">
        <v>458</v>
      </c>
      <c r="AA465" s="125" t="e">
        <f>VLOOKUP(FollowUp!$Y465,database!$Y:$AL,database!AA$5,0)</f>
        <v>#N/A</v>
      </c>
      <c r="AB465" s="119" t="e" cm="1">
        <f t="array" aca="1" ref="AB465" ca="1">HYPERLINK("#"&amp;CELL("address",INDEX(INDIRECT("database!Y:Y",1),MATCH(Y465,INDIRECT("database!Y:Y",1),0))))</f>
        <v>#N/A</v>
      </c>
      <c r="AC465" s="122" t="e">
        <f>VLOOKUP(FollowUp!$Y465,database!$Y:$AL,database!AC$5,0)</f>
        <v>#N/A</v>
      </c>
      <c r="AD465" s="123" t="e">
        <f>VLOOKUP(FollowUp!$Y465,database!$Y:$AL,database!AD$5,0)</f>
        <v>#N/A</v>
      </c>
      <c r="AE465" s="122" t="e">
        <f>VLOOKUP(FollowUp!$Y465,database!$Y:$AL,database!AE$5,0)</f>
        <v>#N/A</v>
      </c>
      <c r="AF465" s="123" t="e">
        <f>VLOOKUP(FollowUp!$Y465,database!$Y:$AL,database!AF$5,0)</f>
        <v>#N/A</v>
      </c>
      <c r="AG465" s="137" t="e">
        <f>VLOOKUP(FollowUp!$Y465,database!$Y:$AL,database!AG$5,0)</f>
        <v>#N/A</v>
      </c>
      <c r="AH465" s="127" t="str">
        <f>IF(ISERROR(VLOOKUP(FollowUp!$Y465,database!$Y:$AL,database!AH$5,0)),"",VLOOKUP(FollowUp!$Y465,database!$Y:$AL,database!AH$5,0))</f>
        <v/>
      </c>
      <c r="AI465" s="64"/>
      <c r="AJ465" s="63"/>
      <c r="AK465" s="128"/>
      <c r="AL465" s="63"/>
      <c r="AM465" s="116" t="e">
        <f>VLOOKUP(FollowUp!$Y465,database!$Y:$AL,database!AL$5,0)</f>
        <v>#N/A</v>
      </c>
    </row>
    <row r="466" spans="1:39"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15">
        <v>459</v>
      </c>
      <c r="AA466" s="124" t="e">
        <f>VLOOKUP(FollowUp!$Y466,database!$Y:$AL,database!AA$5,0)</f>
        <v>#N/A</v>
      </c>
      <c r="AB466" s="118" t="e" cm="1">
        <f t="array" aca="1" ref="AB466" ca="1">HYPERLINK("#"&amp;CELL("address",INDEX(INDIRECT("database!Y:Y",1),MATCH(Y466,INDIRECT("database!Y:Y",1),0))))</f>
        <v>#N/A</v>
      </c>
      <c r="AC466" s="120" t="e">
        <f>VLOOKUP(FollowUp!$Y466,database!$Y:$AL,database!AC$5,0)</f>
        <v>#N/A</v>
      </c>
      <c r="AD466" s="121" t="e">
        <f>VLOOKUP(FollowUp!$Y466,database!$Y:$AL,database!AD$5,0)</f>
        <v>#N/A</v>
      </c>
      <c r="AE466" s="120" t="e">
        <f>VLOOKUP(FollowUp!$Y466,database!$Y:$AL,database!AE$5,0)</f>
        <v>#N/A</v>
      </c>
      <c r="AF466" s="121" t="e">
        <f>VLOOKUP(FollowUp!$Y466,database!$Y:$AL,database!AF$5,0)</f>
        <v>#N/A</v>
      </c>
      <c r="AG466" s="136" t="e">
        <f>VLOOKUP(FollowUp!$Y466,database!$Y:$AL,database!AG$5,0)</f>
        <v>#N/A</v>
      </c>
      <c r="AH466" s="126" t="str">
        <f>IF(ISERROR(VLOOKUP(FollowUp!$Y466,database!$Y:$AL,database!AH$5,0)),"",VLOOKUP(FollowUp!$Y466,database!$Y:$AL,database!AH$5,0))</f>
        <v/>
      </c>
      <c r="AI466" s="64"/>
      <c r="AJ466" s="63"/>
      <c r="AK466" s="128"/>
      <c r="AL466" s="63"/>
      <c r="AM466" s="115" t="e">
        <f>VLOOKUP(FollowUp!$Y466,database!$Y:$AL,database!AL$5,0)</f>
        <v>#N/A</v>
      </c>
    </row>
    <row r="467" spans="1:39"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15">
        <v>460</v>
      </c>
      <c r="AA467" s="125" t="e">
        <f>VLOOKUP(FollowUp!$Y467,database!$Y:$AL,database!AA$5,0)</f>
        <v>#N/A</v>
      </c>
      <c r="AB467" s="119" t="e" cm="1">
        <f t="array" aca="1" ref="AB467" ca="1">HYPERLINK("#"&amp;CELL("address",INDEX(INDIRECT("database!Y:Y",1),MATCH(Y467,INDIRECT("database!Y:Y",1),0))))</f>
        <v>#N/A</v>
      </c>
      <c r="AC467" s="122" t="e">
        <f>VLOOKUP(FollowUp!$Y467,database!$Y:$AL,database!AC$5,0)</f>
        <v>#N/A</v>
      </c>
      <c r="AD467" s="123" t="e">
        <f>VLOOKUP(FollowUp!$Y467,database!$Y:$AL,database!AD$5,0)</f>
        <v>#N/A</v>
      </c>
      <c r="AE467" s="122" t="e">
        <f>VLOOKUP(FollowUp!$Y467,database!$Y:$AL,database!AE$5,0)</f>
        <v>#N/A</v>
      </c>
      <c r="AF467" s="123" t="e">
        <f>VLOOKUP(FollowUp!$Y467,database!$Y:$AL,database!AF$5,0)</f>
        <v>#N/A</v>
      </c>
      <c r="AG467" s="137" t="e">
        <f>VLOOKUP(FollowUp!$Y467,database!$Y:$AL,database!AG$5,0)</f>
        <v>#N/A</v>
      </c>
      <c r="AH467" s="127" t="str">
        <f>IF(ISERROR(VLOOKUP(FollowUp!$Y467,database!$Y:$AL,database!AH$5,0)),"",VLOOKUP(FollowUp!$Y467,database!$Y:$AL,database!AH$5,0))</f>
        <v/>
      </c>
      <c r="AI467" s="64"/>
      <c r="AJ467" s="63"/>
      <c r="AK467" s="128"/>
      <c r="AL467" s="63"/>
      <c r="AM467" s="116" t="e">
        <f>VLOOKUP(FollowUp!$Y467,database!$Y:$AL,database!AL$5,0)</f>
        <v>#N/A</v>
      </c>
    </row>
    <row r="468" spans="1:39"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15">
        <v>461</v>
      </c>
      <c r="AA468" s="124" t="e">
        <f>VLOOKUP(FollowUp!$Y468,database!$Y:$AL,database!AA$5,0)</f>
        <v>#N/A</v>
      </c>
      <c r="AB468" s="118" t="e" cm="1">
        <f t="array" aca="1" ref="AB468" ca="1">HYPERLINK("#"&amp;CELL("address",INDEX(INDIRECT("database!Y:Y",1),MATCH(Y468,INDIRECT("database!Y:Y",1),0))))</f>
        <v>#N/A</v>
      </c>
      <c r="AC468" s="120" t="e">
        <f>VLOOKUP(FollowUp!$Y468,database!$Y:$AL,database!AC$5,0)</f>
        <v>#N/A</v>
      </c>
      <c r="AD468" s="121" t="e">
        <f>VLOOKUP(FollowUp!$Y468,database!$Y:$AL,database!AD$5,0)</f>
        <v>#N/A</v>
      </c>
      <c r="AE468" s="120" t="e">
        <f>VLOOKUP(FollowUp!$Y468,database!$Y:$AL,database!AE$5,0)</f>
        <v>#N/A</v>
      </c>
      <c r="AF468" s="121" t="e">
        <f>VLOOKUP(FollowUp!$Y468,database!$Y:$AL,database!AF$5,0)</f>
        <v>#N/A</v>
      </c>
      <c r="AG468" s="136" t="e">
        <f>VLOOKUP(FollowUp!$Y468,database!$Y:$AL,database!AG$5,0)</f>
        <v>#N/A</v>
      </c>
      <c r="AH468" s="126" t="str">
        <f>IF(ISERROR(VLOOKUP(FollowUp!$Y468,database!$Y:$AL,database!AH$5,0)),"",VLOOKUP(FollowUp!$Y468,database!$Y:$AL,database!AH$5,0))</f>
        <v/>
      </c>
      <c r="AI468" s="64"/>
      <c r="AJ468" s="63"/>
      <c r="AK468" s="128"/>
      <c r="AL468" s="63"/>
      <c r="AM468" s="115" t="e">
        <f>VLOOKUP(FollowUp!$Y468,database!$Y:$AL,database!AL$5,0)</f>
        <v>#N/A</v>
      </c>
    </row>
    <row r="469" spans="1:39"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15">
        <v>462</v>
      </c>
      <c r="AA469" s="125" t="e">
        <f>VLOOKUP(FollowUp!$Y469,database!$Y:$AL,database!AA$5,0)</f>
        <v>#N/A</v>
      </c>
      <c r="AB469" s="119" t="e" cm="1">
        <f t="array" aca="1" ref="AB469" ca="1">HYPERLINK("#"&amp;CELL("address",INDEX(INDIRECT("database!Y:Y",1),MATCH(Y469,INDIRECT("database!Y:Y",1),0))))</f>
        <v>#N/A</v>
      </c>
      <c r="AC469" s="122" t="e">
        <f>VLOOKUP(FollowUp!$Y469,database!$Y:$AL,database!AC$5,0)</f>
        <v>#N/A</v>
      </c>
      <c r="AD469" s="123" t="e">
        <f>VLOOKUP(FollowUp!$Y469,database!$Y:$AL,database!AD$5,0)</f>
        <v>#N/A</v>
      </c>
      <c r="AE469" s="122" t="e">
        <f>VLOOKUP(FollowUp!$Y469,database!$Y:$AL,database!AE$5,0)</f>
        <v>#N/A</v>
      </c>
      <c r="AF469" s="123" t="e">
        <f>VLOOKUP(FollowUp!$Y469,database!$Y:$AL,database!AF$5,0)</f>
        <v>#N/A</v>
      </c>
      <c r="AG469" s="137" t="e">
        <f>VLOOKUP(FollowUp!$Y469,database!$Y:$AL,database!AG$5,0)</f>
        <v>#N/A</v>
      </c>
      <c r="AH469" s="127" t="str">
        <f>IF(ISERROR(VLOOKUP(FollowUp!$Y469,database!$Y:$AL,database!AH$5,0)),"",VLOOKUP(FollowUp!$Y469,database!$Y:$AL,database!AH$5,0))</f>
        <v/>
      </c>
      <c r="AI469" s="64"/>
      <c r="AJ469" s="63"/>
      <c r="AK469" s="128"/>
      <c r="AL469" s="63"/>
      <c r="AM469" s="116" t="e">
        <f>VLOOKUP(FollowUp!$Y469,database!$Y:$AL,database!AL$5,0)</f>
        <v>#N/A</v>
      </c>
    </row>
    <row r="470" spans="1:39"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15">
        <v>463</v>
      </c>
      <c r="AA470" s="124" t="e">
        <f>VLOOKUP(FollowUp!$Y470,database!$Y:$AL,database!AA$5,0)</f>
        <v>#N/A</v>
      </c>
      <c r="AB470" s="118" t="e" cm="1">
        <f t="array" aca="1" ref="AB470" ca="1">HYPERLINK("#"&amp;CELL("address",INDEX(INDIRECT("database!Y:Y",1),MATCH(Y470,INDIRECT("database!Y:Y",1),0))))</f>
        <v>#N/A</v>
      </c>
      <c r="AC470" s="120" t="e">
        <f>VLOOKUP(FollowUp!$Y470,database!$Y:$AL,database!AC$5,0)</f>
        <v>#N/A</v>
      </c>
      <c r="AD470" s="121" t="e">
        <f>VLOOKUP(FollowUp!$Y470,database!$Y:$AL,database!AD$5,0)</f>
        <v>#N/A</v>
      </c>
      <c r="AE470" s="120" t="e">
        <f>VLOOKUP(FollowUp!$Y470,database!$Y:$AL,database!AE$5,0)</f>
        <v>#N/A</v>
      </c>
      <c r="AF470" s="121" t="e">
        <f>VLOOKUP(FollowUp!$Y470,database!$Y:$AL,database!AF$5,0)</f>
        <v>#N/A</v>
      </c>
      <c r="AG470" s="136" t="e">
        <f>VLOOKUP(FollowUp!$Y470,database!$Y:$AL,database!AG$5,0)</f>
        <v>#N/A</v>
      </c>
      <c r="AH470" s="126" t="str">
        <f>IF(ISERROR(VLOOKUP(FollowUp!$Y470,database!$Y:$AL,database!AH$5,0)),"",VLOOKUP(FollowUp!$Y470,database!$Y:$AL,database!AH$5,0))</f>
        <v/>
      </c>
      <c r="AI470" s="64"/>
      <c r="AJ470" s="63"/>
      <c r="AK470" s="128"/>
      <c r="AL470" s="63"/>
      <c r="AM470" s="115" t="e">
        <f>VLOOKUP(FollowUp!$Y470,database!$Y:$AL,database!AL$5,0)</f>
        <v>#N/A</v>
      </c>
    </row>
    <row r="471" spans="1:39"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15">
        <v>464</v>
      </c>
      <c r="AA471" s="125" t="e">
        <f>VLOOKUP(FollowUp!$Y471,database!$Y:$AL,database!AA$5,0)</f>
        <v>#N/A</v>
      </c>
      <c r="AB471" s="119" t="e" cm="1">
        <f t="array" aca="1" ref="AB471" ca="1">HYPERLINK("#"&amp;CELL("address",INDEX(INDIRECT("database!Y:Y",1),MATCH(Y471,INDIRECT("database!Y:Y",1),0))))</f>
        <v>#N/A</v>
      </c>
      <c r="AC471" s="122" t="e">
        <f>VLOOKUP(FollowUp!$Y471,database!$Y:$AL,database!AC$5,0)</f>
        <v>#N/A</v>
      </c>
      <c r="AD471" s="123" t="e">
        <f>VLOOKUP(FollowUp!$Y471,database!$Y:$AL,database!AD$5,0)</f>
        <v>#N/A</v>
      </c>
      <c r="AE471" s="122" t="e">
        <f>VLOOKUP(FollowUp!$Y471,database!$Y:$AL,database!AE$5,0)</f>
        <v>#N/A</v>
      </c>
      <c r="AF471" s="123" t="e">
        <f>VLOOKUP(FollowUp!$Y471,database!$Y:$AL,database!AF$5,0)</f>
        <v>#N/A</v>
      </c>
      <c r="AG471" s="137" t="e">
        <f>VLOOKUP(FollowUp!$Y471,database!$Y:$AL,database!AG$5,0)</f>
        <v>#N/A</v>
      </c>
      <c r="AH471" s="127" t="str">
        <f>IF(ISERROR(VLOOKUP(FollowUp!$Y471,database!$Y:$AL,database!AH$5,0)),"",VLOOKUP(FollowUp!$Y471,database!$Y:$AL,database!AH$5,0))</f>
        <v/>
      </c>
      <c r="AI471" s="64"/>
      <c r="AJ471" s="63"/>
      <c r="AK471" s="128"/>
      <c r="AL471" s="63"/>
      <c r="AM471" s="116" t="e">
        <f>VLOOKUP(FollowUp!$Y471,database!$Y:$AL,database!AL$5,0)</f>
        <v>#N/A</v>
      </c>
    </row>
    <row r="472" spans="1:39"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15">
        <v>465</v>
      </c>
      <c r="AA472" s="124" t="e">
        <f>VLOOKUP(FollowUp!$Y472,database!$Y:$AL,database!AA$5,0)</f>
        <v>#N/A</v>
      </c>
      <c r="AB472" s="118" t="e" cm="1">
        <f t="array" aca="1" ref="AB472" ca="1">HYPERLINK("#"&amp;CELL("address",INDEX(INDIRECT("database!Y:Y",1),MATCH(Y472,INDIRECT("database!Y:Y",1),0))))</f>
        <v>#N/A</v>
      </c>
      <c r="AC472" s="120" t="e">
        <f>VLOOKUP(FollowUp!$Y472,database!$Y:$AL,database!AC$5,0)</f>
        <v>#N/A</v>
      </c>
      <c r="AD472" s="121" t="e">
        <f>VLOOKUP(FollowUp!$Y472,database!$Y:$AL,database!AD$5,0)</f>
        <v>#N/A</v>
      </c>
      <c r="AE472" s="120" t="e">
        <f>VLOOKUP(FollowUp!$Y472,database!$Y:$AL,database!AE$5,0)</f>
        <v>#N/A</v>
      </c>
      <c r="AF472" s="121" t="e">
        <f>VLOOKUP(FollowUp!$Y472,database!$Y:$AL,database!AF$5,0)</f>
        <v>#N/A</v>
      </c>
      <c r="AG472" s="136" t="e">
        <f>VLOOKUP(FollowUp!$Y472,database!$Y:$AL,database!AG$5,0)</f>
        <v>#N/A</v>
      </c>
      <c r="AH472" s="126" t="str">
        <f>IF(ISERROR(VLOOKUP(FollowUp!$Y472,database!$Y:$AL,database!AH$5,0)),"",VLOOKUP(FollowUp!$Y472,database!$Y:$AL,database!AH$5,0))</f>
        <v/>
      </c>
      <c r="AI472" s="64"/>
      <c r="AJ472" s="63"/>
      <c r="AK472" s="128"/>
      <c r="AL472" s="63"/>
      <c r="AM472" s="115" t="e">
        <f>VLOOKUP(FollowUp!$Y472,database!$Y:$AL,database!AL$5,0)</f>
        <v>#N/A</v>
      </c>
    </row>
    <row r="473" spans="1:39"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15">
        <v>466</v>
      </c>
      <c r="AA473" s="125" t="e">
        <f>VLOOKUP(FollowUp!$Y473,database!$Y:$AL,database!AA$5,0)</f>
        <v>#N/A</v>
      </c>
      <c r="AB473" s="119" t="e" cm="1">
        <f t="array" aca="1" ref="AB473" ca="1">HYPERLINK("#"&amp;CELL("address",INDEX(INDIRECT("database!Y:Y",1),MATCH(Y473,INDIRECT("database!Y:Y",1),0))))</f>
        <v>#N/A</v>
      </c>
      <c r="AC473" s="122" t="e">
        <f>VLOOKUP(FollowUp!$Y473,database!$Y:$AL,database!AC$5,0)</f>
        <v>#N/A</v>
      </c>
      <c r="AD473" s="123" t="e">
        <f>VLOOKUP(FollowUp!$Y473,database!$Y:$AL,database!AD$5,0)</f>
        <v>#N/A</v>
      </c>
      <c r="AE473" s="122" t="e">
        <f>VLOOKUP(FollowUp!$Y473,database!$Y:$AL,database!AE$5,0)</f>
        <v>#N/A</v>
      </c>
      <c r="AF473" s="123" t="e">
        <f>VLOOKUP(FollowUp!$Y473,database!$Y:$AL,database!AF$5,0)</f>
        <v>#N/A</v>
      </c>
      <c r="AG473" s="137" t="e">
        <f>VLOOKUP(FollowUp!$Y473,database!$Y:$AL,database!AG$5,0)</f>
        <v>#N/A</v>
      </c>
      <c r="AH473" s="127" t="str">
        <f>IF(ISERROR(VLOOKUP(FollowUp!$Y473,database!$Y:$AL,database!AH$5,0)),"",VLOOKUP(FollowUp!$Y473,database!$Y:$AL,database!AH$5,0))</f>
        <v/>
      </c>
      <c r="AI473" s="64"/>
      <c r="AJ473" s="63"/>
      <c r="AK473" s="128"/>
      <c r="AL473" s="63"/>
      <c r="AM473" s="116" t="e">
        <f>VLOOKUP(FollowUp!$Y473,database!$Y:$AL,database!AL$5,0)</f>
        <v>#N/A</v>
      </c>
    </row>
    <row r="474" spans="1:39"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15">
        <v>467</v>
      </c>
      <c r="AA474" s="124" t="e">
        <f>VLOOKUP(FollowUp!$Y474,database!$Y:$AL,database!AA$5,0)</f>
        <v>#N/A</v>
      </c>
      <c r="AB474" s="118" t="e" cm="1">
        <f t="array" aca="1" ref="AB474" ca="1">HYPERLINK("#"&amp;CELL("address",INDEX(INDIRECT("database!Y:Y",1),MATCH(Y474,INDIRECT("database!Y:Y",1),0))))</f>
        <v>#N/A</v>
      </c>
      <c r="AC474" s="120" t="e">
        <f>VLOOKUP(FollowUp!$Y474,database!$Y:$AL,database!AC$5,0)</f>
        <v>#N/A</v>
      </c>
      <c r="AD474" s="121" t="e">
        <f>VLOOKUP(FollowUp!$Y474,database!$Y:$AL,database!AD$5,0)</f>
        <v>#N/A</v>
      </c>
      <c r="AE474" s="120" t="e">
        <f>VLOOKUP(FollowUp!$Y474,database!$Y:$AL,database!AE$5,0)</f>
        <v>#N/A</v>
      </c>
      <c r="AF474" s="121" t="e">
        <f>VLOOKUP(FollowUp!$Y474,database!$Y:$AL,database!AF$5,0)</f>
        <v>#N/A</v>
      </c>
      <c r="AG474" s="136" t="e">
        <f>VLOOKUP(FollowUp!$Y474,database!$Y:$AL,database!AG$5,0)</f>
        <v>#N/A</v>
      </c>
      <c r="AH474" s="126" t="str">
        <f>IF(ISERROR(VLOOKUP(FollowUp!$Y474,database!$Y:$AL,database!AH$5,0)),"",VLOOKUP(FollowUp!$Y474,database!$Y:$AL,database!AH$5,0))</f>
        <v/>
      </c>
      <c r="AI474" s="64"/>
      <c r="AJ474" s="63"/>
      <c r="AK474" s="128"/>
      <c r="AL474" s="63"/>
      <c r="AM474" s="115" t="e">
        <f>VLOOKUP(FollowUp!$Y474,database!$Y:$AL,database!AL$5,0)</f>
        <v>#N/A</v>
      </c>
    </row>
    <row r="475" spans="1:39"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15">
        <v>468</v>
      </c>
      <c r="AA475" s="125" t="e">
        <f>VLOOKUP(FollowUp!$Y475,database!$Y:$AL,database!AA$5,0)</f>
        <v>#N/A</v>
      </c>
      <c r="AB475" s="119" t="e" cm="1">
        <f t="array" aca="1" ref="AB475" ca="1">HYPERLINK("#"&amp;CELL("address",INDEX(INDIRECT("database!Y:Y",1),MATCH(Y475,INDIRECT("database!Y:Y",1),0))))</f>
        <v>#N/A</v>
      </c>
      <c r="AC475" s="122" t="e">
        <f>VLOOKUP(FollowUp!$Y475,database!$Y:$AL,database!AC$5,0)</f>
        <v>#N/A</v>
      </c>
      <c r="AD475" s="123" t="e">
        <f>VLOOKUP(FollowUp!$Y475,database!$Y:$AL,database!AD$5,0)</f>
        <v>#N/A</v>
      </c>
      <c r="AE475" s="122" t="e">
        <f>VLOOKUP(FollowUp!$Y475,database!$Y:$AL,database!AE$5,0)</f>
        <v>#N/A</v>
      </c>
      <c r="AF475" s="123" t="e">
        <f>VLOOKUP(FollowUp!$Y475,database!$Y:$AL,database!AF$5,0)</f>
        <v>#N/A</v>
      </c>
      <c r="AG475" s="137" t="e">
        <f>VLOOKUP(FollowUp!$Y475,database!$Y:$AL,database!AG$5,0)</f>
        <v>#N/A</v>
      </c>
      <c r="AH475" s="127" t="str">
        <f>IF(ISERROR(VLOOKUP(FollowUp!$Y475,database!$Y:$AL,database!AH$5,0)),"",VLOOKUP(FollowUp!$Y475,database!$Y:$AL,database!AH$5,0))</f>
        <v/>
      </c>
      <c r="AI475" s="64"/>
      <c r="AJ475" s="63"/>
      <c r="AK475" s="128"/>
      <c r="AL475" s="63"/>
      <c r="AM475" s="116" t="e">
        <f>VLOOKUP(FollowUp!$Y475,database!$Y:$AL,database!AL$5,0)</f>
        <v>#N/A</v>
      </c>
    </row>
    <row r="476" spans="1:39"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15">
        <v>469</v>
      </c>
      <c r="AA476" s="124" t="e">
        <f>VLOOKUP(FollowUp!$Y476,database!$Y:$AL,database!AA$5,0)</f>
        <v>#N/A</v>
      </c>
      <c r="AB476" s="118" t="e" cm="1">
        <f t="array" aca="1" ref="AB476" ca="1">HYPERLINK("#"&amp;CELL("address",INDEX(INDIRECT("database!Y:Y",1),MATCH(Y476,INDIRECT("database!Y:Y",1),0))))</f>
        <v>#N/A</v>
      </c>
      <c r="AC476" s="120" t="e">
        <f>VLOOKUP(FollowUp!$Y476,database!$Y:$AL,database!AC$5,0)</f>
        <v>#N/A</v>
      </c>
      <c r="AD476" s="121" t="e">
        <f>VLOOKUP(FollowUp!$Y476,database!$Y:$AL,database!AD$5,0)</f>
        <v>#N/A</v>
      </c>
      <c r="AE476" s="120" t="e">
        <f>VLOOKUP(FollowUp!$Y476,database!$Y:$AL,database!AE$5,0)</f>
        <v>#N/A</v>
      </c>
      <c r="AF476" s="121" t="e">
        <f>VLOOKUP(FollowUp!$Y476,database!$Y:$AL,database!AF$5,0)</f>
        <v>#N/A</v>
      </c>
      <c r="AG476" s="136" t="e">
        <f>VLOOKUP(FollowUp!$Y476,database!$Y:$AL,database!AG$5,0)</f>
        <v>#N/A</v>
      </c>
      <c r="AH476" s="126" t="str">
        <f>IF(ISERROR(VLOOKUP(FollowUp!$Y476,database!$Y:$AL,database!AH$5,0)),"",VLOOKUP(FollowUp!$Y476,database!$Y:$AL,database!AH$5,0))</f>
        <v/>
      </c>
      <c r="AI476" s="64"/>
      <c r="AJ476" s="63"/>
      <c r="AK476" s="128"/>
      <c r="AL476" s="63"/>
      <c r="AM476" s="115" t="e">
        <f>VLOOKUP(FollowUp!$Y476,database!$Y:$AL,database!AL$5,0)</f>
        <v>#N/A</v>
      </c>
    </row>
    <row r="477" spans="1:39"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15">
        <v>470</v>
      </c>
      <c r="AA477" s="125" t="e">
        <f>VLOOKUP(FollowUp!$Y477,database!$Y:$AL,database!AA$5,0)</f>
        <v>#N/A</v>
      </c>
      <c r="AB477" s="119" t="e" cm="1">
        <f t="array" aca="1" ref="AB477" ca="1">HYPERLINK("#"&amp;CELL("address",INDEX(INDIRECT("database!Y:Y",1),MATCH(Y477,INDIRECT("database!Y:Y",1),0))))</f>
        <v>#N/A</v>
      </c>
      <c r="AC477" s="122" t="e">
        <f>VLOOKUP(FollowUp!$Y477,database!$Y:$AL,database!AC$5,0)</f>
        <v>#N/A</v>
      </c>
      <c r="AD477" s="123" t="e">
        <f>VLOOKUP(FollowUp!$Y477,database!$Y:$AL,database!AD$5,0)</f>
        <v>#N/A</v>
      </c>
      <c r="AE477" s="122" t="e">
        <f>VLOOKUP(FollowUp!$Y477,database!$Y:$AL,database!AE$5,0)</f>
        <v>#N/A</v>
      </c>
      <c r="AF477" s="123" t="e">
        <f>VLOOKUP(FollowUp!$Y477,database!$Y:$AL,database!AF$5,0)</f>
        <v>#N/A</v>
      </c>
      <c r="AG477" s="137" t="e">
        <f>VLOOKUP(FollowUp!$Y477,database!$Y:$AL,database!AG$5,0)</f>
        <v>#N/A</v>
      </c>
      <c r="AH477" s="127" t="str">
        <f>IF(ISERROR(VLOOKUP(FollowUp!$Y477,database!$Y:$AL,database!AH$5,0)),"",VLOOKUP(FollowUp!$Y477,database!$Y:$AL,database!AH$5,0))</f>
        <v/>
      </c>
      <c r="AI477" s="64"/>
      <c r="AJ477" s="63"/>
      <c r="AK477" s="128"/>
      <c r="AL477" s="63"/>
      <c r="AM477" s="116" t="e">
        <f>VLOOKUP(FollowUp!$Y477,database!$Y:$AL,database!AL$5,0)</f>
        <v>#N/A</v>
      </c>
    </row>
    <row r="478" spans="1:39"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15">
        <v>471</v>
      </c>
      <c r="AA478" s="124" t="e">
        <f>VLOOKUP(FollowUp!$Y478,database!$Y:$AL,database!AA$5,0)</f>
        <v>#N/A</v>
      </c>
      <c r="AB478" s="118" t="e" cm="1">
        <f t="array" aca="1" ref="AB478" ca="1">HYPERLINK("#"&amp;CELL("address",INDEX(INDIRECT("database!Y:Y",1),MATCH(Y478,INDIRECT("database!Y:Y",1),0))))</f>
        <v>#N/A</v>
      </c>
      <c r="AC478" s="120" t="e">
        <f>VLOOKUP(FollowUp!$Y478,database!$Y:$AL,database!AC$5,0)</f>
        <v>#N/A</v>
      </c>
      <c r="AD478" s="121" t="e">
        <f>VLOOKUP(FollowUp!$Y478,database!$Y:$AL,database!AD$5,0)</f>
        <v>#N/A</v>
      </c>
      <c r="AE478" s="120" t="e">
        <f>VLOOKUP(FollowUp!$Y478,database!$Y:$AL,database!AE$5,0)</f>
        <v>#N/A</v>
      </c>
      <c r="AF478" s="121" t="e">
        <f>VLOOKUP(FollowUp!$Y478,database!$Y:$AL,database!AF$5,0)</f>
        <v>#N/A</v>
      </c>
      <c r="AG478" s="136" t="e">
        <f>VLOOKUP(FollowUp!$Y478,database!$Y:$AL,database!AG$5,0)</f>
        <v>#N/A</v>
      </c>
      <c r="AH478" s="126" t="str">
        <f>IF(ISERROR(VLOOKUP(FollowUp!$Y478,database!$Y:$AL,database!AH$5,0)),"",VLOOKUP(FollowUp!$Y478,database!$Y:$AL,database!AH$5,0))</f>
        <v/>
      </c>
      <c r="AI478" s="64"/>
      <c r="AJ478" s="63"/>
      <c r="AK478" s="128"/>
      <c r="AL478" s="63"/>
      <c r="AM478" s="115" t="e">
        <f>VLOOKUP(FollowUp!$Y478,database!$Y:$AL,database!AL$5,0)</f>
        <v>#N/A</v>
      </c>
    </row>
    <row r="479" spans="1:39"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15">
        <v>472</v>
      </c>
      <c r="AA479" s="125" t="e">
        <f>VLOOKUP(FollowUp!$Y479,database!$Y:$AL,database!AA$5,0)</f>
        <v>#N/A</v>
      </c>
      <c r="AB479" s="119" t="e" cm="1">
        <f t="array" aca="1" ref="AB479" ca="1">HYPERLINK("#"&amp;CELL("address",INDEX(INDIRECT("database!Y:Y",1),MATCH(Y479,INDIRECT("database!Y:Y",1),0))))</f>
        <v>#N/A</v>
      </c>
      <c r="AC479" s="122" t="e">
        <f>VLOOKUP(FollowUp!$Y479,database!$Y:$AL,database!AC$5,0)</f>
        <v>#N/A</v>
      </c>
      <c r="AD479" s="123" t="e">
        <f>VLOOKUP(FollowUp!$Y479,database!$Y:$AL,database!AD$5,0)</f>
        <v>#N/A</v>
      </c>
      <c r="AE479" s="122" t="e">
        <f>VLOOKUP(FollowUp!$Y479,database!$Y:$AL,database!AE$5,0)</f>
        <v>#N/A</v>
      </c>
      <c r="AF479" s="123" t="e">
        <f>VLOOKUP(FollowUp!$Y479,database!$Y:$AL,database!AF$5,0)</f>
        <v>#N/A</v>
      </c>
      <c r="AG479" s="137" t="e">
        <f>VLOOKUP(FollowUp!$Y479,database!$Y:$AL,database!AG$5,0)</f>
        <v>#N/A</v>
      </c>
      <c r="AH479" s="127" t="str">
        <f>IF(ISERROR(VLOOKUP(FollowUp!$Y479,database!$Y:$AL,database!AH$5,0)),"",VLOOKUP(FollowUp!$Y479,database!$Y:$AL,database!AH$5,0))</f>
        <v/>
      </c>
      <c r="AI479" s="64"/>
      <c r="AJ479" s="63"/>
      <c r="AK479" s="128"/>
      <c r="AL479" s="63"/>
      <c r="AM479" s="116" t="e">
        <f>VLOOKUP(FollowUp!$Y479,database!$Y:$AL,database!AL$5,0)</f>
        <v>#N/A</v>
      </c>
    </row>
    <row r="480" spans="1:39"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15">
        <v>473</v>
      </c>
      <c r="AA480" s="124" t="e">
        <f>VLOOKUP(FollowUp!$Y480,database!$Y:$AL,database!AA$5,0)</f>
        <v>#N/A</v>
      </c>
      <c r="AB480" s="118" t="e" cm="1">
        <f t="array" aca="1" ref="AB480" ca="1">HYPERLINK("#"&amp;CELL("address",INDEX(INDIRECT("database!Y:Y",1),MATCH(Y480,INDIRECT("database!Y:Y",1),0))))</f>
        <v>#N/A</v>
      </c>
      <c r="AC480" s="120" t="e">
        <f>VLOOKUP(FollowUp!$Y480,database!$Y:$AL,database!AC$5,0)</f>
        <v>#N/A</v>
      </c>
      <c r="AD480" s="121" t="e">
        <f>VLOOKUP(FollowUp!$Y480,database!$Y:$AL,database!AD$5,0)</f>
        <v>#N/A</v>
      </c>
      <c r="AE480" s="120" t="e">
        <f>VLOOKUP(FollowUp!$Y480,database!$Y:$AL,database!AE$5,0)</f>
        <v>#N/A</v>
      </c>
      <c r="AF480" s="121" t="e">
        <f>VLOOKUP(FollowUp!$Y480,database!$Y:$AL,database!AF$5,0)</f>
        <v>#N/A</v>
      </c>
      <c r="AG480" s="136" t="e">
        <f>VLOOKUP(FollowUp!$Y480,database!$Y:$AL,database!AG$5,0)</f>
        <v>#N/A</v>
      </c>
      <c r="AH480" s="126" t="str">
        <f>IF(ISERROR(VLOOKUP(FollowUp!$Y480,database!$Y:$AL,database!AH$5,0)),"",VLOOKUP(FollowUp!$Y480,database!$Y:$AL,database!AH$5,0))</f>
        <v/>
      </c>
      <c r="AI480" s="64"/>
      <c r="AJ480" s="63"/>
      <c r="AK480" s="128"/>
      <c r="AL480" s="63"/>
      <c r="AM480" s="115" t="e">
        <f>VLOOKUP(FollowUp!$Y480,database!$Y:$AL,database!AL$5,0)</f>
        <v>#N/A</v>
      </c>
    </row>
    <row r="481" spans="1:39"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15">
        <v>474</v>
      </c>
      <c r="AA481" s="125" t="e">
        <f>VLOOKUP(FollowUp!$Y481,database!$Y:$AL,database!AA$5,0)</f>
        <v>#N/A</v>
      </c>
      <c r="AB481" s="119" t="e" cm="1">
        <f t="array" aca="1" ref="AB481" ca="1">HYPERLINK("#"&amp;CELL("address",INDEX(INDIRECT("database!Y:Y",1),MATCH(Y481,INDIRECT("database!Y:Y",1),0))))</f>
        <v>#N/A</v>
      </c>
      <c r="AC481" s="122" t="e">
        <f>VLOOKUP(FollowUp!$Y481,database!$Y:$AL,database!AC$5,0)</f>
        <v>#N/A</v>
      </c>
      <c r="AD481" s="123" t="e">
        <f>VLOOKUP(FollowUp!$Y481,database!$Y:$AL,database!AD$5,0)</f>
        <v>#N/A</v>
      </c>
      <c r="AE481" s="122" t="e">
        <f>VLOOKUP(FollowUp!$Y481,database!$Y:$AL,database!AE$5,0)</f>
        <v>#N/A</v>
      </c>
      <c r="AF481" s="123" t="e">
        <f>VLOOKUP(FollowUp!$Y481,database!$Y:$AL,database!AF$5,0)</f>
        <v>#N/A</v>
      </c>
      <c r="AG481" s="137" t="e">
        <f>VLOOKUP(FollowUp!$Y481,database!$Y:$AL,database!AG$5,0)</f>
        <v>#N/A</v>
      </c>
      <c r="AH481" s="127" t="str">
        <f>IF(ISERROR(VLOOKUP(FollowUp!$Y481,database!$Y:$AL,database!AH$5,0)),"",VLOOKUP(FollowUp!$Y481,database!$Y:$AL,database!AH$5,0))</f>
        <v/>
      </c>
      <c r="AI481" s="64"/>
      <c r="AJ481" s="63"/>
      <c r="AK481" s="128"/>
      <c r="AL481" s="63"/>
      <c r="AM481" s="116" t="e">
        <f>VLOOKUP(FollowUp!$Y481,database!$Y:$AL,database!AL$5,0)</f>
        <v>#N/A</v>
      </c>
    </row>
    <row r="482" spans="1:39"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15">
        <v>475</v>
      </c>
      <c r="AA482" s="124" t="e">
        <f>VLOOKUP(FollowUp!$Y482,database!$Y:$AL,database!AA$5,0)</f>
        <v>#N/A</v>
      </c>
      <c r="AB482" s="118" t="e" cm="1">
        <f t="array" aca="1" ref="AB482" ca="1">HYPERLINK("#"&amp;CELL("address",INDEX(INDIRECT("database!Y:Y",1),MATCH(Y482,INDIRECT("database!Y:Y",1),0))))</f>
        <v>#N/A</v>
      </c>
      <c r="AC482" s="120" t="e">
        <f>VLOOKUP(FollowUp!$Y482,database!$Y:$AL,database!AC$5,0)</f>
        <v>#N/A</v>
      </c>
      <c r="AD482" s="121" t="e">
        <f>VLOOKUP(FollowUp!$Y482,database!$Y:$AL,database!AD$5,0)</f>
        <v>#N/A</v>
      </c>
      <c r="AE482" s="120" t="e">
        <f>VLOOKUP(FollowUp!$Y482,database!$Y:$AL,database!AE$5,0)</f>
        <v>#N/A</v>
      </c>
      <c r="AF482" s="121" t="e">
        <f>VLOOKUP(FollowUp!$Y482,database!$Y:$AL,database!AF$5,0)</f>
        <v>#N/A</v>
      </c>
      <c r="AG482" s="136" t="e">
        <f>VLOOKUP(FollowUp!$Y482,database!$Y:$AL,database!AG$5,0)</f>
        <v>#N/A</v>
      </c>
      <c r="AH482" s="126" t="str">
        <f>IF(ISERROR(VLOOKUP(FollowUp!$Y482,database!$Y:$AL,database!AH$5,0)),"",VLOOKUP(FollowUp!$Y482,database!$Y:$AL,database!AH$5,0))</f>
        <v/>
      </c>
      <c r="AI482" s="64"/>
      <c r="AJ482" s="63"/>
      <c r="AK482" s="128"/>
      <c r="AL482" s="63"/>
      <c r="AM482" s="115" t="e">
        <f>VLOOKUP(FollowUp!$Y482,database!$Y:$AL,database!AL$5,0)</f>
        <v>#N/A</v>
      </c>
    </row>
    <row r="483" spans="1:39"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15">
        <v>476</v>
      </c>
      <c r="AA483" s="125" t="e">
        <f>VLOOKUP(FollowUp!$Y483,database!$Y:$AL,database!AA$5,0)</f>
        <v>#N/A</v>
      </c>
      <c r="AB483" s="119" t="e" cm="1">
        <f t="array" aca="1" ref="AB483" ca="1">HYPERLINK("#"&amp;CELL("address",INDEX(INDIRECT("database!Y:Y",1),MATCH(Y483,INDIRECT("database!Y:Y",1),0))))</f>
        <v>#N/A</v>
      </c>
      <c r="AC483" s="122" t="e">
        <f>VLOOKUP(FollowUp!$Y483,database!$Y:$AL,database!AC$5,0)</f>
        <v>#N/A</v>
      </c>
      <c r="AD483" s="123" t="e">
        <f>VLOOKUP(FollowUp!$Y483,database!$Y:$AL,database!AD$5,0)</f>
        <v>#N/A</v>
      </c>
      <c r="AE483" s="122" t="e">
        <f>VLOOKUP(FollowUp!$Y483,database!$Y:$AL,database!AE$5,0)</f>
        <v>#N/A</v>
      </c>
      <c r="AF483" s="123" t="e">
        <f>VLOOKUP(FollowUp!$Y483,database!$Y:$AL,database!AF$5,0)</f>
        <v>#N/A</v>
      </c>
      <c r="AG483" s="137" t="e">
        <f>VLOOKUP(FollowUp!$Y483,database!$Y:$AL,database!AG$5,0)</f>
        <v>#N/A</v>
      </c>
      <c r="AH483" s="127" t="str">
        <f>IF(ISERROR(VLOOKUP(FollowUp!$Y483,database!$Y:$AL,database!AH$5,0)),"",VLOOKUP(FollowUp!$Y483,database!$Y:$AL,database!AH$5,0))</f>
        <v/>
      </c>
      <c r="AI483" s="64"/>
      <c r="AJ483" s="63"/>
      <c r="AK483" s="128"/>
      <c r="AL483" s="63"/>
      <c r="AM483" s="116" t="e">
        <f>VLOOKUP(FollowUp!$Y483,database!$Y:$AL,database!AL$5,0)</f>
        <v>#N/A</v>
      </c>
    </row>
    <row r="484" spans="1:39"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15">
        <v>477</v>
      </c>
      <c r="AA484" s="124" t="e">
        <f>VLOOKUP(FollowUp!$Y484,database!$Y:$AL,database!AA$5,0)</f>
        <v>#N/A</v>
      </c>
      <c r="AB484" s="118" t="e" cm="1">
        <f t="array" aca="1" ref="AB484" ca="1">HYPERLINK("#"&amp;CELL("address",INDEX(INDIRECT("database!Y:Y",1),MATCH(Y484,INDIRECT("database!Y:Y",1),0))))</f>
        <v>#N/A</v>
      </c>
      <c r="AC484" s="120" t="e">
        <f>VLOOKUP(FollowUp!$Y484,database!$Y:$AL,database!AC$5,0)</f>
        <v>#N/A</v>
      </c>
      <c r="AD484" s="121" t="e">
        <f>VLOOKUP(FollowUp!$Y484,database!$Y:$AL,database!AD$5,0)</f>
        <v>#N/A</v>
      </c>
      <c r="AE484" s="120" t="e">
        <f>VLOOKUP(FollowUp!$Y484,database!$Y:$AL,database!AE$5,0)</f>
        <v>#N/A</v>
      </c>
      <c r="AF484" s="121" t="e">
        <f>VLOOKUP(FollowUp!$Y484,database!$Y:$AL,database!AF$5,0)</f>
        <v>#N/A</v>
      </c>
      <c r="AG484" s="136" t="e">
        <f>VLOOKUP(FollowUp!$Y484,database!$Y:$AL,database!AG$5,0)</f>
        <v>#N/A</v>
      </c>
      <c r="AH484" s="126" t="str">
        <f>IF(ISERROR(VLOOKUP(FollowUp!$Y484,database!$Y:$AL,database!AH$5,0)),"",VLOOKUP(FollowUp!$Y484,database!$Y:$AL,database!AH$5,0))</f>
        <v/>
      </c>
      <c r="AI484" s="64"/>
      <c r="AJ484" s="63"/>
      <c r="AK484" s="128"/>
      <c r="AL484" s="63"/>
      <c r="AM484" s="115" t="e">
        <f>VLOOKUP(FollowUp!$Y484,database!$Y:$AL,database!AL$5,0)</f>
        <v>#N/A</v>
      </c>
    </row>
    <row r="485" spans="1:39"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15">
        <v>478</v>
      </c>
      <c r="AA485" s="125" t="e">
        <f>VLOOKUP(FollowUp!$Y485,database!$Y:$AL,database!AA$5,0)</f>
        <v>#N/A</v>
      </c>
      <c r="AB485" s="119" t="e" cm="1">
        <f t="array" aca="1" ref="AB485" ca="1">HYPERLINK("#"&amp;CELL("address",INDEX(INDIRECT("database!Y:Y",1),MATCH(Y485,INDIRECT("database!Y:Y",1),0))))</f>
        <v>#N/A</v>
      </c>
      <c r="AC485" s="122" t="e">
        <f>VLOOKUP(FollowUp!$Y485,database!$Y:$AL,database!AC$5,0)</f>
        <v>#N/A</v>
      </c>
      <c r="AD485" s="123" t="e">
        <f>VLOOKUP(FollowUp!$Y485,database!$Y:$AL,database!AD$5,0)</f>
        <v>#N/A</v>
      </c>
      <c r="AE485" s="122" t="e">
        <f>VLOOKUP(FollowUp!$Y485,database!$Y:$AL,database!AE$5,0)</f>
        <v>#N/A</v>
      </c>
      <c r="AF485" s="123" t="e">
        <f>VLOOKUP(FollowUp!$Y485,database!$Y:$AL,database!AF$5,0)</f>
        <v>#N/A</v>
      </c>
      <c r="AG485" s="137" t="e">
        <f>VLOOKUP(FollowUp!$Y485,database!$Y:$AL,database!AG$5,0)</f>
        <v>#N/A</v>
      </c>
      <c r="AH485" s="127" t="str">
        <f>IF(ISERROR(VLOOKUP(FollowUp!$Y485,database!$Y:$AL,database!AH$5,0)),"",VLOOKUP(FollowUp!$Y485,database!$Y:$AL,database!AH$5,0))</f>
        <v/>
      </c>
      <c r="AI485" s="64"/>
      <c r="AJ485" s="63"/>
      <c r="AK485" s="128"/>
      <c r="AL485" s="63"/>
      <c r="AM485" s="116" t="e">
        <f>VLOOKUP(FollowUp!$Y485,database!$Y:$AL,database!AL$5,0)</f>
        <v>#N/A</v>
      </c>
    </row>
    <row r="486" spans="1:39"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15">
        <v>479</v>
      </c>
      <c r="AA486" s="124" t="e">
        <f>VLOOKUP(FollowUp!$Y486,database!$Y:$AL,database!AA$5,0)</f>
        <v>#N/A</v>
      </c>
      <c r="AB486" s="118" t="e" cm="1">
        <f t="array" aca="1" ref="AB486" ca="1">HYPERLINK("#"&amp;CELL("address",INDEX(INDIRECT("database!Y:Y",1),MATCH(Y486,INDIRECT("database!Y:Y",1),0))))</f>
        <v>#N/A</v>
      </c>
      <c r="AC486" s="120" t="e">
        <f>VLOOKUP(FollowUp!$Y486,database!$Y:$AL,database!AC$5,0)</f>
        <v>#N/A</v>
      </c>
      <c r="AD486" s="121" t="e">
        <f>VLOOKUP(FollowUp!$Y486,database!$Y:$AL,database!AD$5,0)</f>
        <v>#N/A</v>
      </c>
      <c r="AE486" s="120" t="e">
        <f>VLOOKUP(FollowUp!$Y486,database!$Y:$AL,database!AE$5,0)</f>
        <v>#N/A</v>
      </c>
      <c r="AF486" s="121" t="e">
        <f>VLOOKUP(FollowUp!$Y486,database!$Y:$AL,database!AF$5,0)</f>
        <v>#N/A</v>
      </c>
      <c r="AG486" s="136" t="e">
        <f>VLOOKUP(FollowUp!$Y486,database!$Y:$AL,database!AG$5,0)</f>
        <v>#N/A</v>
      </c>
      <c r="AH486" s="126" t="str">
        <f>IF(ISERROR(VLOOKUP(FollowUp!$Y486,database!$Y:$AL,database!AH$5,0)),"",VLOOKUP(FollowUp!$Y486,database!$Y:$AL,database!AH$5,0))</f>
        <v/>
      </c>
      <c r="AI486" s="64"/>
      <c r="AJ486" s="63"/>
      <c r="AK486" s="128"/>
      <c r="AL486" s="63"/>
      <c r="AM486" s="115" t="e">
        <f>VLOOKUP(FollowUp!$Y486,database!$Y:$AL,database!AL$5,0)</f>
        <v>#N/A</v>
      </c>
    </row>
    <row r="487" spans="1:39"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15">
        <v>480</v>
      </c>
      <c r="AA487" s="125" t="e">
        <f>VLOOKUP(FollowUp!$Y487,database!$Y:$AL,database!AA$5,0)</f>
        <v>#N/A</v>
      </c>
      <c r="AB487" s="119" t="e" cm="1">
        <f t="array" aca="1" ref="AB487" ca="1">HYPERLINK("#"&amp;CELL("address",INDEX(INDIRECT("database!Y:Y",1),MATCH(Y487,INDIRECT("database!Y:Y",1),0))))</f>
        <v>#N/A</v>
      </c>
      <c r="AC487" s="122" t="e">
        <f>VLOOKUP(FollowUp!$Y487,database!$Y:$AL,database!AC$5,0)</f>
        <v>#N/A</v>
      </c>
      <c r="AD487" s="123" t="e">
        <f>VLOOKUP(FollowUp!$Y487,database!$Y:$AL,database!AD$5,0)</f>
        <v>#N/A</v>
      </c>
      <c r="AE487" s="122" t="e">
        <f>VLOOKUP(FollowUp!$Y487,database!$Y:$AL,database!AE$5,0)</f>
        <v>#N/A</v>
      </c>
      <c r="AF487" s="123" t="e">
        <f>VLOOKUP(FollowUp!$Y487,database!$Y:$AL,database!AF$5,0)</f>
        <v>#N/A</v>
      </c>
      <c r="AG487" s="137" t="e">
        <f>VLOOKUP(FollowUp!$Y487,database!$Y:$AL,database!AG$5,0)</f>
        <v>#N/A</v>
      </c>
      <c r="AH487" s="127" t="str">
        <f>IF(ISERROR(VLOOKUP(FollowUp!$Y487,database!$Y:$AL,database!AH$5,0)),"",VLOOKUP(FollowUp!$Y487,database!$Y:$AL,database!AH$5,0))</f>
        <v/>
      </c>
      <c r="AI487" s="64"/>
      <c r="AJ487" s="63"/>
      <c r="AK487" s="128"/>
      <c r="AL487" s="63"/>
      <c r="AM487" s="116" t="e">
        <f>VLOOKUP(FollowUp!$Y487,database!$Y:$AL,database!AL$5,0)</f>
        <v>#N/A</v>
      </c>
    </row>
    <row r="488" spans="1:39"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15">
        <v>481</v>
      </c>
      <c r="AA488" s="124" t="e">
        <f>VLOOKUP(FollowUp!$Y488,database!$Y:$AL,database!AA$5,0)</f>
        <v>#N/A</v>
      </c>
      <c r="AB488" s="118" t="e" cm="1">
        <f t="array" aca="1" ref="AB488" ca="1">HYPERLINK("#"&amp;CELL("address",INDEX(INDIRECT("database!Y:Y",1),MATCH(Y488,INDIRECT("database!Y:Y",1),0))))</f>
        <v>#N/A</v>
      </c>
      <c r="AC488" s="120" t="e">
        <f>VLOOKUP(FollowUp!$Y488,database!$Y:$AL,database!AC$5,0)</f>
        <v>#N/A</v>
      </c>
      <c r="AD488" s="121" t="e">
        <f>VLOOKUP(FollowUp!$Y488,database!$Y:$AL,database!AD$5,0)</f>
        <v>#N/A</v>
      </c>
      <c r="AE488" s="120" t="e">
        <f>VLOOKUP(FollowUp!$Y488,database!$Y:$AL,database!AE$5,0)</f>
        <v>#N/A</v>
      </c>
      <c r="AF488" s="121" t="e">
        <f>VLOOKUP(FollowUp!$Y488,database!$Y:$AL,database!AF$5,0)</f>
        <v>#N/A</v>
      </c>
      <c r="AG488" s="136" t="e">
        <f>VLOOKUP(FollowUp!$Y488,database!$Y:$AL,database!AG$5,0)</f>
        <v>#N/A</v>
      </c>
      <c r="AH488" s="126" t="str">
        <f>IF(ISERROR(VLOOKUP(FollowUp!$Y488,database!$Y:$AL,database!AH$5,0)),"",VLOOKUP(FollowUp!$Y488,database!$Y:$AL,database!AH$5,0))</f>
        <v/>
      </c>
      <c r="AI488" s="64"/>
      <c r="AJ488" s="63"/>
      <c r="AK488" s="128"/>
      <c r="AL488" s="63"/>
      <c r="AM488" s="115" t="e">
        <f>VLOOKUP(FollowUp!$Y488,database!$Y:$AL,database!AL$5,0)</f>
        <v>#N/A</v>
      </c>
    </row>
    <row r="489" spans="1:39"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15">
        <v>482</v>
      </c>
      <c r="AA489" s="125" t="e">
        <f>VLOOKUP(FollowUp!$Y489,database!$Y:$AL,database!AA$5,0)</f>
        <v>#N/A</v>
      </c>
      <c r="AB489" s="119" t="e" cm="1">
        <f t="array" aca="1" ref="AB489" ca="1">HYPERLINK("#"&amp;CELL("address",INDEX(INDIRECT("database!Y:Y",1),MATCH(Y489,INDIRECT("database!Y:Y",1),0))))</f>
        <v>#N/A</v>
      </c>
      <c r="AC489" s="122" t="e">
        <f>VLOOKUP(FollowUp!$Y489,database!$Y:$AL,database!AC$5,0)</f>
        <v>#N/A</v>
      </c>
      <c r="AD489" s="123" t="e">
        <f>VLOOKUP(FollowUp!$Y489,database!$Y:$AL,database!AD$5,0)</f>
        <v>#N/A</v>
      </c>
      <c r="AE489" s="122" t="e">
        <f>VLOOKUP(FollowUp!$Y489,database!$Y:$AL,database!AE$5,0)</f>
        <v>#N/A</v>
      </c>
      <c r="AF489" s="123" t="e">
        <f>VLOOKUP(FollowUp!$Y489,database!$Y:$AL,database!AF$5,0)</f>
        <v>#N/A</v>
      </c>
      <c r="AG489" s="137" t="e">
        <f>VLOOKUP(FollowUp!$Y489,database!$Y:$AL,database!AG$5,0)</f>
        <v>#N/A</v>
      </c>
      <c r="AH489" s="127" t="str">
        <f>IF(ISERROR(VLOOKUP(FollowUp!$Y489,database!$Y:$AL,database!AH$5,0)),"",VLOOKUP(FollowUp!$Y489,database!$Y:$AL,database!AH$5,0))</f>
        <v/>
      </c>
      <c r="AI489" s="64"/>
      <c r="AJ489" s="63"/>
      <c r="AK489" s="128"/>
      <c r="AL489" s="63"/>
      <c r="AM489" s="116" t="e">
        <f>VLOOKUP(FollowUp!$Y489,database!$Y:$AL,database!AL$5,0)</f>
        <v>#N/A</v>
      </c>
    </row>
    <row r="490" spans="1:39"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15">
        <v>483</v>
      </c>
      <c r="AA490" s="124" t="e">
        <f>VLOOKUP(FollowUp!$Y490,database!$Y:$AL,database!AA$5,0)</f>
        <v>#N/A</v>
      </c>
      <c r="AB490" s="118" t="e" cm="1">
        <f t="array" aca="1" ref="AB490" ca="1">HYPERLINK("#"&amp;CELL("address",INDEX(INDIRECT("database!Y:Y",1),MATCH(Y490,INDIRECT("database!Y:Y",1),0))))</f>
        <v>#N/A</v>
      </c>
      <c r="AC490" s="120" t="e">
        <f>VLOOKUP(FollowUp!$Y490,database!$Y:$AL,database!AC$5,0)</f>
        <v>#N/A</v>
      </c>
      <c r="AD490" s="121" t="e">
        <f>VLOOKUP(FollowUp!$Y490,database!$Y:$AL,database!AD$5,0)</f>
        <v>#N/A</v>
      </c>
      <c r="AE490" s="120" t="e">
        <f>VLOOKUP(FollowUp!$Y490,database!$Y:$AL,database!AE$5,0)</f>
        <v>#N/A</v>
      </c>
      <c r="AF490" s="121" t="e">
        <f>VLOOKUP(FollowUp!$Y490,database!$Y:$AL,database!AF$5,0)</f>
        <v>#N/A</v>
      </c>
      <c r="AG490" s="136" t="e">
        <f>VLOOKUP(FollowUp!$Y490,database!$Y:$AL,database!AG$5,0)</f>
        <v>#N/A</v>
      </c>
      <c r="AH490" s="126" t="str">
        <f>IF(ISERROR(VLOOKUP(FollowUp!$Y490,database!$Y:$AL,database!AH$5,0)),"",VLOOKUP(FollowUp!$Y490,database!$Y:$AL,database!AH$5,0))</f>
        <v/>
      </c>
      <c r="AI490" s="64"/>
      <c r="AJ490" s="63"/>
      <c r="AK490" s="128"/>
      <c r="AL490" s="63"/>
      <c r="AM490" s="115" t="e">
        <f>VLOOKUP(FollowUp!$Y490,database!$Y:$AL,database!AL$5,0)</f>
        <v>#N/A</v>
      </c>
    </row>
    <row r="491" spans="1:39"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15">
        <v>484</v>
      </c>
      <c r="AA491" s="125" t="e">
        <f>VLOOKUP(FollowUp!$Y491,database!$Y:$AL,database!AA$5,0)</f>
        <v>#N/A</v>
      </c>
      <c r="AB491" s="119" t="e" cm="1">
        <f t="array" aca="1" ref="AB491" ca="1">HYPERLINK("#"&amp;CELL("address",INDEX(INDIRECT("database!Y:Y",1),MATCH(Y491,INDIRECT("database!Y:Y",1),0))))</f>
        <v>#N/A</v>
      </c>
      <c r="AC491" s="122" t="e">
        <f>VLOOKUP(FollowUp!$Y491,database!$Y:$AL,database!AC$5,0)</f>
        <v>#N/A</v>
      </c>
      <c r="AD491" s="123" t="e">
        <f>VLOOKUP(FollowUp!$Y491,database!$Y:$AL,database!AD$5,0)</f>
        <v>#N/A</v>
      </c>
      <c r="AE491" s="122" t="e">
        <f>VLOOKUP(FollowUp!$Y491,database!$Y:$AL,database!AE$5,0)</f>
        <v>#N/A</v>
      </c>
      <c r="AF491" s="123" t="e">
        <f>VLOOKUP(FollowUp!$Y491,database!$Y:$AL,database!AF$5,0)</f>
        <v>#N/A</v>
      </c>
      <c r="AG491" s="137" t="e">
        <f>VLOOKUP(FollowUp!$Y491,database!$Y:$AL,database!AG$5,0)</f>
        <v>#N/A</v>
      </c>
      <c r="AH491" s="127" t="str">
        <f>IF(ISERROR(VLOOKUP(FollowUp!$Y491,database!$Y:$AL,database!AH$5,0)),"",VLOOKUP(FollowUp!$Y491,database!$Y:$AL,database!AH$5,0))</f>
        <v/>
      </c>
      <c r="AI491" s="64"/>
      <c r="AJ491" s="63"/>
      <c r="AK491" s="128"/>
      <c r="AL491" s="63"/>
      <c r="AM491" s="116" t="e">
        <f>VLOOKUP(FollowUp!$Y491,database!$Y:$AL,database!AL$5,0)</f>
        <v>#N/A</v>
      </c>
    </row>
    <row r="492" spans="1:39"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15">
        <v>485</v>
      </c>
      <c r="AA492" s="124" t="e">
        <f>VLOOKUP(FollowUp!$Y492,database!$Y:$AL,database!AA$5,0)</f>
        <v>#N/A</v>
      </c>
      <c r="AB492" s="118" t="e" cm="1">
        <f t="array" aca="1" ref="AB492" ca="1">HYPERLINK("#"&amp;CELL("address",INDEX(INDIRECT("database!Y:Y",1),MATCH(Y492,INDIRECT("database!Y:Y",1),0))))</f>
        <v>#N/A</v>
      </c>
      <c r="AC492" s="120" t="e">
        <f>VLOOKUP(FollowUp!$Y492,database!$Y:$AL,database!AC$5,0)</f>
        <v>#N/A</v>
      </c>
      <c r="AD492" s="121" t="e">
        <f>VLOOKUP(FollowUp!$Y492,database!$Y:$AL,database!AD$5,0)</f>
        <v>#N/A</v>
      </c>
      <c r="AE492" s="120" t="e">
        <f>VLOOKUP(FollowUp!$Y492,database!$Y:$AL,database!AE$5,0)</f>
        <v>#N/A</v>
      </c>
      <c r="AF492" s="121" t="e">
        <f>VLOOKUP(FollowUp!$Y492,database!$Y:$AL,database!AF$5,0)</f>
        <v>#N/A</v>
      </c>
      <c r="AG492" s="136" t="e">
        <f>VLOOKUP(FollowUp!$Y492,database!$Y:$AL,database!AG$5,0)</f>
        <v>#N/A</v>
      </c>
      <c r="AH492" s="126" t="str">
        <f>IF(ISERROR(VLOOKUP(FollowUp!$Y492,database!$Y:$AL,database!AH$5,0)),"",VLOOKUP(FollowUp!$Y492,database!$Y:$AL,database!AH$5,0))</f>
        <v/>
      </c>
      <c r="AI492" s="64"/>
      <c r="AJ492" s="63"/>
      <c r="AK492" s="128"/>
      <c r="AL492" s="63"/>
      <c r="AM492" s="115" t="e">
        <f>VLOOKUP(FollowUp!$Y492,database!$Y:$AL,database!AL$5,0)</f>
        <v>#N/A</v>
      </c>
    </row>
    <row r="493" spans="1:39"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15">
        <v>486</v>
      </c>
      <c r="AA493" s="125" t="e">
        <f>VLOOKUP(FollowUp!$Y493,database!$Y:$AL,database!AA$5,0)</f>
        <v>#N/A</v>
      </c>
      <c r="AB493" s="119" t="e" cm="1">
        <f t="array" aca="1" ref="AB493" ca="1">HYPERLINK("#"&amp;CELL("address",INDEX(INDIRECT("database!Y:Y",1),MATCH(Y493,INDIRECT("database!Y:Y",1),0))))</f>
        <v>#N/A</v>
      </c>
      <c r="AC493" s="122" t="e">
        <f>VLOOKUP(FollowUp!$Y493,database!$Y:$AL,database!AC$5,0)</f>
        <v>#N/A</v>
      </c>
      <c r="AD493" s="123" t="e">
        <f>VLOOKUP(FollowUp!$Y493,database!$Y:$AL,database!AD$5,0)</f>
        <v>#N/A</v>
      </c>
      <c r="AE493" s="122" t="e">
        <f>VLOOKUP(FollowUp!$Y493,database!$Y:$AL,database!AE$5,0)</f>
        <v>#N/A</v>
      </c>
      <c r="AF493" s="123" t="e">
        <f>VLOOKUP(FollowUp!$Y493,database!$Y:$AL,database!AF$5,0)</f>
        <v>#N/A</v>
      </c>
      <c r="AG493" s="137" t="e">
        <f>VLOOKUP(FollowUp!$Y493,database!$Y:$AL,database!AG$5,0)</f>
        <v>#N/A</v>
      </c>
      <c r="AH493" s="127" t="str">
        <f>IF(ISERROR(VLOOKUP(FollowUp!$Y493,database!$Y:$AL,database!AH$5,0)),"",VLOOKUP(FollowUp!$Y493,database!$Y:$AL,database!AH$5,0))</f>
        <v/>
      </c>
      <c r="AI493" s="64"/>
      <c r="AJ493" s="63"/>
      <c r="AK493" s="128"/>
      <c r="AL493" s="63"/>
      <c r="AM493" s="116" t="e">
        <f>VLOOKUP(FollowUp!$Y493,database!$Y:$AL,database!AL$5,0)</f>
        <v>#N/A</v>
      </c>
    </row>
    <row r="494" spans="1:39"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15">
        <v>487</v>
      </c>
      <c r="AA494" s="124" t="e">
        <f>VLOOKUP(FollowUp!$Y494,database!$Y:$AL,database!AA$5,0)</f>
        <v>#N/A</v>
      </c>
      <c r="AB494" s="118" t="e" cm="1">
        <f t="array" aca="1" ref="AB494" ca="1">HYPERLINK("#"&amp;CELL("address",INDEX(INDIRECT("database!Y:Y",1),MATCH(Y494,INDIRECT("database!Y:Y",1),0))))</f>
        <v>#N/A</v>
      </c>
      <c r="AC494" s="120" t="e">
        <f>VLOOKUP(FollowUp!$Y494,database!$Y:$AL,database!AC$5,0)</f>
        <v>#N/A</v>
      </c>
      <c r="AD494" s="121" t="e">
        <f>VLOOKUP(FollowUp!$Y494,database!$Y:$AL,database!AD$5,0)</f>
        <v>#N/A</v>
      </c>
      <c r="AE494" s="120" t="e">
        <f>VLOOKUP(FollowUp!$Y494,database!$Y:$AL,database!AE$5,0)</f>
        <v>#N/A</v>
      </c>
      <c r="AF494" s="121" t="e">
        <f>VLOOKUP(FollowUp!$Y494,database!$Y:$AL,database!AF$5,0)</f>
        <v>#N/A</v>
      </c>
      <c r="AG494" s="136" t="e">
        <f>VLOOKUP(FollowUp!$Y494,database!$Y:$AL,database!AG$5,0)</f>
        <v>#N/A</v>
      </c>
      <c r="AH494" s="126" t="str">
        <f>IF(ISERROR(VLOOKUP(FollowUp!$Y494,database!$Y:$AL,database!AH$5,0)),"",VLOOKUP(FollowUp!$Y494,database!$Y:$AL,database!AH$5,0))</f>
        <v/>
      </c>
      <c r="AI494" s="64"/>
      <c r="AJ494" s="63"/>
      <c r="AK494" s="128"/>
      <c r="AL494" s="63"/>
      <c r="AM494" s="115" t="e">
        <f>VLOOKUP(FollowUp!$Y494,database!$Y:$AL,database!AL$5,0)</f>
        <v>#N/A</v>
      </c>
    </row>
    <row r="495" spans="1:39"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15">
        <v>488</v>
      </c>
      <c r="AA495" s="125" t="e">
        <f>VLOOKUP(FollowUp!$Y495,database!$Y:$AL,database!AA$5,0)</f>
        <v>#N/A</v>
      </c>
      <c r="AB495" s="119" t="e" cm="1">
        <f t="array" aca="1" ref="AB495" ca="1">HYPERLINK("#"&amp;CELL("address",INDEX(INDIRECT("database!Y:Y",1),MATCH(Y495,INDIRECT("database!Y:Y",1),0))))</f>
        <v>#N/A</v>
      </c>
      <c r="AC495" s="122" t="e">
        <f>VLOOKUP(FollowUp!$Y495,database!$Y:$AL,database!AC$5,0)</f>
        <v>#N/A</v>
      </c>
      <c r="AD495" s="123" t="e">
        <f>VLOOKUP(FollowUp!$Y495,database!$Y:$AL,database!AD$5,0)</f>
        <v>#N/A</v>
      </c>
      <c r="AE495" s="122" t="e">
        <f>VLOOKUP(FollowUp!$Y495,database!$Y:$AL,database!AE$5,0)</f>
        <v>#N/A</v>
      </c>
      <c r="AF495" s="123" t="e">
        <f>VLOOKUP(FollowUp!$Y495,database!$Y:$AL,database!AF$5,0)</f>
        <v>#N/A</v>
      </c>
      <c r="AG495" s="137" t="e">
        <f>VLOOKUP(FollowUp!$Y495,database!$Y:$AL,database!AG$5,0)</f>
        <v>#N/A</v>
      </c>
      <c r="AH495" s="127" t="str">
        <f>IF(ISERROR(VLOOKUP(FollowUp!$Y495,database!$Y:$AL,database!AH$5,0)),"",VLOOKUP(FollowUp!$Y495,database!$Y:$AL,database!AH$5,0))</f>
        <v/>
      </c>
      <c r="AI495" s="64"/>
      <c r="AJ495" s="63"/>
      <c r="AK495" s="128"/>
      <c r="AL495" s="63"/>
      <c r="AM495" s="116" t="e">
        <f>VLOOKUP(FollowUp!$Y495,database!$Y:$AL,database!AL$5,0)</f>
        <v>#N/A</v>
      </c>
    </row>
    <row r="496" spans="1:39"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15">
        <v>489</v>
      </c>
      <c r="AA496" s="124" t="e">
        <f>VLOOKUP(FollowUp!$Y496,database!$Y:$AL,database!AA$5,0)</f>
        <v>#N/A</v>
      </c>
      <c r="AB496" s="118" t="e" cm="1">
        <f t="array" aca="1" ref="AB496" ca="1">HYPERLINK("#"&amp;CELL("address",INDEX(INDIRECT("database!Y:Y",1),MATCH(Y496,INDIRECT("database!Y:Y",1),0))))</f>
        <v>#N/A</v>
      </c>
      <c r="AC496" s="120" t="e">
        <f>VLOOKUP(FollowUp!$Y496,database!$Y:$AL,database!AC$5,0)</f>
        <v>#N/A</v>
      </c>
      <c r="AD496" s="121" t="e">
        <f>VLOOKUP(FollowUp!$Y496,database!$Y:$AL,database!AD$5,0)</f>
        <v>#N/A</v>
      </c>
      <c r="AE496" s="120" t="e">
        <f>VLOOKUP(FollowUp!$Y496,database!$Y:$AL,database!AE$5,0)</f>
        <v>#N/A</v>
      </c>
      <c r="AF496" s="121" t="e">
        <f>VLOOKUP(FollowUp!$Y496,database!$Y:$AL,database!AF$5,0)</f>
        <v>#N/A</v>
      </c>
      <c r="AG496" s="136" t="e">
        <f>VLOOKUP(FollowUp!$Y496,database!$Y:$AL,database!AG$5,0)</f>
        <v>#N/A</v>
      </c>
      <c r="AH496" s="126" t="str">
        <f>IF(ISERROR(VLOOKUP(FollowUp!$Y496,database!$Y:$AL,database!AH$5,0)),"",VLOOKUP(FollowUp!$Y496,database!$Y:$AL,database!AH$5,0))</f>
        <v/>
      </c>
      <c r="AI496" s="64"/>
      <c r="AJ496" s="63"/>
      <c r="AK496" s="128"/>
      <c r="AL496" s="63"/>
      <c r="AM496" s="115" t="e">
        <f>VLOOKUP(FollowUp!$Y496,database!$Y:$AL,database!AL$5,0)</f>
        <v>#N/A</v>
      </c>
    </row>
    <row r="497" spans="1:39"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15">
        <v>490</v>
      </c>
      <c r="AA497" s="125" t="e">
        <f>VLOOKUP(FollowUp!$Y497,database!$Y:$AL,database!AA$5,0)</f>
        <v>#N/A</v>
      </c>
      <c r="AB497" s="119" t="e" cm="1">
        <f t="array" aca="1" ref="AB497" ca="1">HYPERLINK("#"&amp;CELL("address",INDEX(INDIRECT("database!Y:Y",1),MATCH(Y497,INDIRECT("database!Y:Y",1),0))))</f>
        <v>#N/A</v>
      </c>
      <c r="AC497" s="122" t="e">
        <f>VLOOKUP(FollowUp!$Y497,database!$Y:$AL,database!AC$5,0)</f>
        <v>#N/A</v>
      </c>
      <c r="AD497" s="123" t="e">
        <f>VLOOKUP(FollowUp!$Y497,database!$Y:$AL,database!AD$5,0)</f>
        <v>#N/A</v>
      </c>
      <c r="AE497" s="122" t="e">
        <f>VLOOKUP(FollowUp!$Y497,database!$Y:$AL,database!AE$5,0)</f>
        <v>#N/A</v>
      </c>
      <c r="AF497" s="123" t="e">
        <f>VLOOKUP(FollowUp!$Y497,database!$Y:$AL,database!AF$5,0)</f>
        <v>#N/A</v>
      </c>
      <c r="AG497" s="137" t="e">
        <f>VLOOKUP(FollowUp!$Y497,database!$Y:$AL,database!AG$5,0)</f>
        <v>#N/A</v>
      </c>
      <c r="AH497" s="127" t="str">
        <f>IF(ISERROR(VLOOKUP(FollowUp!$Y497,database!$Y:$AL,database!AH$5,0)),"",VLOOKUP(FollowUp!$Y497,database!$Y:$AL,database!AH$5,0))</f>
        <v/>
      </c>
      <c r="AI497" s="64"/>
      <c r="AJ497" s="63"/>
      <c r="AK497" s="128"/>
      <c r="AL497" s="63"/>
      <c r="AM497" s="116" t="e">
        <f>VLOOKUP(FollowUp!$Y497,database!$Y:$AL,database!AL$5,0)</f>
        <v>#N/A</v>
      </c>
    </row>
    <row r="498" spans="1:39"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15">
        <v>491</v>
      </c>
      <c r="AA498" s="124" t="e">
        <f>VLOOKUP(FollowUp!$Y498,database!$Y:$AL,database!AA$5,0)</f>
        <v>#N/A</v>
      </c>
      <c r="AB498" s="118" t="e" cm="1">
        <f t="array" aca="1" ref="AB498" ca="1">HYPERLINK("#"&amp;CELL("address",INDEX(INDIRECT("database!Y:Y",1),MATCH(Y498,INDIRECT("database!Y:Y",1),0))))</f>
        <v>#N/A</v>
      </c>
      <c r="AC498" s="120" t="e">
        <f>VLOOKUP(FollowUp!$Y498,database!$Y:$AL,database!AC$5,0)</f>
        <v>#N/A</v>
      </c>
      <c r="AD498" s="121" t="e">
        <f>VLOOKUP(FollowUp!$Y498,database!$Y:$AL,database!AD$5,0)</f>
        <v>#N/A</v>
      </c>
      <c r="AE498" s="120" t="e">
        <f>VLOOKUP(FollowUp!$Y498,database!$Y:$AL,database!AE$5,0)</f>
        <v>#N/A</v>
      </c>
      <c r="AF498" s="121" t="e">
        <f>VLOOKUP(FollowUp!$Y498,database!$Y:$AL,database!AF$5,0)</f>
        <v>#N/A</v>
      </c>
      <c r="AG498" s="136" t="e">
        <f>VLOOKUP(FollowUp!$Y498,database!$Y:$AL,database!AG$5,0)</f>
        <v>#N/A</v>
      </c>
      <c r="AH498" s="126" t="str">
        <f>IF(ISERROR(VLOOKUP(FollowUp!$Y498,database!$Y:$AL,database!AH$5,0)),"",VLOOKUP(FollowUp!$Y498,database!$Y:$AL,database!AH$5,0))</f>
        <v/>
      </c>
      <c r="AI498" s="64"/>
      <c r="AJ498" s="63"/>
      <c r="AK498" s="128"/>
      <c r="AL498" s="63"/>
      <c r="AM498" s="115" t="e">
        <f>VLOOKUP(FollowUp!$Y498,database!$Y:$AL,database!AL$5,0)</f>
        <v>#N/A</v>
      </c>
    </row>
    <row r="499" spans="1:39"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15">
        <v>492</v>
      </c>
      <c r="AA499" s="125" t="e">
        <f>VLOOKUP(FollowUp!$Y499,database!$Y:$AL,database!AA$5,0)</f>
        <v>#N/A</v>
      </c>
      <c r="AB499" s="119" t="e" cm="1">
        <f t="array" aca="1" ref="AB499" ca="1">HYPERLINK("#"&amp;CELL("address",INDEX(INDIRECT("database!Y:Y",1),MATCH(Y499,INDIRECT("database!Y:Y",1),0))))</f>
        <v>#N/A</v>
      </c>
      <c r="AC499" s="122" t="e">
        <f>VLOOKUP(FollowUp!$Y499,database!$Y:$AL,database!AC$5,0)</f>
        <v>#N/A</v>
      </c>
      <c r="AD499" s="123" t="e">
        <f>VLOOKUP(FollowUp!$Y499,database!$Y:$AL,database!AD$5,0)</f>
        <v>#N/A</v>
      </c>
      <c r="AE499" s="122" t="e">
        <f>VLOOKUP(FollowUp!$Y499,database!$Y:$AL,database!AE$5,0)</f>
        <v>#N/A</v>
      </c>
      <c r="AF499" s="123" t="e">
        <f>VLOOKUP(FollowUp!$Y499,database!$Y:$AL,database!AF$5,0)</f>
        <v>#N/A</v>
      </c>
      <c r="AG499" s="137" t="e">
        <f>VLOOKUP(FollowUp!$Y499,database!$Y:$AL,database!AG$5,0)</f>
        <v>#N/A</v>
      </c>
      <c r="AH499" s="127" t="str">
        <f>IF(ISERROR(VLOOKUP(FollowUp!$Y499,database!$Y:$AL,database!AH$5,0)),"",VLOOKUP(FollowUp!$Y499,database!$Y:$AL,database!AH$5,0))</f>
        <v/>
      </c>
      <c r="AI499" s="64"/>
      <c r="AJ499" s="63"/>
      <c r="AK499" s="128"/>
      <c r="AL499" s="63"/>
      <c r="AM499" s="116" t="e">
        <f>VLOOKUP(FollowUp!$Y499,database!$Y:$AL,database!AL$5,0)</f>
        <v>#N/A</v>
      </c>
    </row>
    <row r="500" spans="1:39"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15">
        <v>493</v>
      </c>
      <c r="AA500" s="124" t="e">
        <f>VLOOKUP(FollowUp!$Y500,database!$Y:$AL,database!AA$5,0)</f>
        <v>#N/A</v>
      </c>
      <c r="AB500" s="118" t="e" cm="1">
        <f t="array" aca="1" ref="AB500" ca="1">HYPERLINK("#"&amp;CELL("address",INDEX(INDIRECT("database!Y:Y",1),MATCH(Y500,INDIRECT("database!Y:Y",1),0))))</f>
        <v>#N/A</v>
      </c>
      <c r="AC500" s="120" t="e">
        <f>VLOOKUP(FollowUp!$Y500,database!$Y:$AL,database!AC$5,0)</f>
        <v>#N/A</v>
      </c>
      <c r="AD500" s="121" t="e">
        <f>VLOOKUP(FollowUp!$Y500,database!$Y:$AL,database!AD$5,0)</f>
        <v>#N/A</v>
      </c>
      <c r="AE500" s="120" t="e">
        <f>VLOOKUP(FollowUp!$Y500,database!$Y:$AL,database!AE$5,0)</f>
        <v>#N/A</v>
      </c>
      <c r="AF500" s="121" t="e">
        <f>VLOOKUP(FollowUp!$Y500,database!$Y:$AL,database!AF$5,0)</f>
        <v>#N/A</v>
      </c>
      <c r="AG500" s="136" t="e">
        <f>VLOOKUP(FollowUp!$Y500,database!$Y:$AL,database!AG$5,0)</f>
        <v>#N/A</v>
      </c>
      <c r="AH500" s="126" t="str">
        <f>IF(ISERROR(VLOOKUP(FollowUp!$Y500,database!$Y:$AL,database!AH$5,0)),"",VLOOKUP(FollowUp!$Y500,database!$Y:$AL,database!AH$5,0))</f>
        <v/>
      </c>
      <c r="AI500" s="64"/>
      <c r="AJ500" s="63"/>
      <c r="AK500" s="128"/>
      <c r="AL500" s="63"/>
      <c r="AM500" s="115" t="e">
        <f>VLOOKUP(FollowUp!$Y500,database!$Y:$AL,database!AL$5,0)</f>
        <v>#N/A</v>
      </c>
    </row>
    <row r="501" spans="1:39"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15">
        <v>494</v>
      </c>
      <c r="AA501" s="125" t="e">
        <f>VLOOKUP(FollowUp!$Y501,database!$Y:$AL,database!AA$5,0)</f>
        <v>#N/A</v>
      </c>
      <c r="AB501" s="119" t="e" cm="1">
        <f t="array" aca="1" ref="AB501" ca="1">HYPERLINK("#"&amp;CELL("address",INDEX(INDIRECT("database!Y:Y",1),MATCH(Y501,INDIRECT("database!Y:Y",1),0))))</f>
        <v>#N/A</v>
      </c>
      <c r="AC501" s="122" t="e">
        <f>VLOOKUP(FollowUp!$Y501,database!$Y:$AL,database!AC$5,0)</f>
        <v>#N/A</v>
      </c>
      <c r="AD501" s="123" t="e">
        <f>VLOOKUP(FollowUp!$Y501,database!$Y:$AL,database!AD$5,0)</f>
        <v>#N/A</v>
      </c>
      <c r="AE501" s="122" t="e">
        <f>VLOOKUP(FollowUp!$Y501,database!$Y:$AL,database!AE$5,0)</f>
        <v>#N/A</v>
      </c>
      <c r="AF501" s="123" t="e">
        <f>VLOOKUP(FollowUp!$Y501,database!$Y:$AL,database!AF$5,0)</f>
        <v>#N/A</v>
      </c>
      <c r="AG501" s="137" t="e">
        <f>VLOOKUP(FollowUp!$Y501,database!$Y:$AL,database!AG$5,0)</f>
        <v>#N/A</v>
      </c>
      <c r="AH501" s="127" t="str">
        <f>IF(ISERROR(VLOOKUP(FollowUp!$Y501,database!$Y:$AL,database!AH$5,0)),"",VLOOKUP(FollowUp!$Y501,database!$Y:$AL,database!AH$5,0))</f>
        <v/>
      </c>
      <c r="AI501" s="64"/>
      <c r="AJ501" s="63"/>
      <c r="AK501" s="128"/>
      <c r="AL501" s="63"/>
      <c r="AM501" s="116" t="e">
        <f>VLOOKUP(FollowUp!$Y501,database!$Y:$AL,database!AL$5,0)</f>
        <v>#N/A</v>
      </c>
    </row>
    <row r="502" spans="1:39"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15">
        <v>495</v>
      </c>
      <c r="AA502" s="124" t="e">
        <f>VLOOKUP(FollowUp!$Y502,database!$Y:$AL,database!AA$5,0)</f>
        <v>#N/A</v>
      </c>
      <c r="AB502" s="118" t="e" cm="1">
        <f t="array" aca="1" ref="AB502" ca="1">HYPERLINK("#"&amp;CELL("address",INDEX(INDIRECT("database!Y:Y",1),MATCH(Y502,INDIRECT("database!Y:Y",1),0))))</f>
        <v>#N/A</v>
      </c>
      <c r="AC502" s="120" t="e">
        <f>VLOOKUP(FollowUp!$Y502,database!$Y:$AL,database!AC$5,0)</f>
        <v>#N/A</v>
      </c>
      <c r="AD502" s="121" t="e">
        <f>VLOOKUP(FollowUp!$Y502,database!$Y:$AL,database!AD$5,0)</f>
        <v>#N/A</v>
      </c>
      <c r="AE502" s="120" t="e">
        <f>VLOOKUP(FollowUp!$Y502,database!$Y:$AL,database!AE$5,0)</f>
        <v>#N/A</v>
      </c>
      <c r="AF502" s="121" t="e">
        <f>VLOOKUP(FollowUp!$Y502,database!$Y:$AL,database!AF$5,0)</f>
        <v>#N/A</v>
      </c>
      <c r="AG502" s="136" t="e">
        <f>VLOOKUP(FollowUp!$Y502,database!$Y:$AL,database!AG$5,0)</f>
        <v>#N/A</v>
      </c>
      <c r="AH502" s="126" t="str">
        <f>IF(ISERROR(VLOOKUP(FollowUp!$Y502,database!$Y:$AL,database!AH$5,0)),"",VLOOKUP(FollowUp!$Y502,database!$Y:$AL,database!AH$5,0))</f>
        <v/>
      </c>
      <c r="AI502" s="64"/>
      <c r="AJ502" s="63"/>
      <c r="AK502" s="128"/>
      <c r="AL502" s="63"/>
      <c r="AM502" s="115" t="e">
        <f>VLOOKUP(FollowUp!$Y502,database!$Y:$AL,database!AL$5,0)</f>
        <v>#N/A</v>
      </c>
    </row>
    <row r="503" spans="1:39"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15">
        <v>496</v>
      </c>
      <c r="AA503" s="125" t="e">
        <f>VLOOKUP(FollowUp!$Y503,database!$Y:$AL,database!AA$5,0)</f>
        <v>#N/A</v>
      </c>
      <c r="AB503" s="119" t="e" cm="1">
        <f t="array" aca="1" ref="AB503" ca="1">HYPERLINK("#"&amp;CELL("address",INDEX(INDIRECT("database!Y:Y",1),MATCH(Y503,INDIRECT("database!Y:Y",1),0))))</f>
        <v>#N/A</v>
      </c>
      <c r="AC503" s="122" t="e">
        <f>VLOOKUP(FollowUp!$Y503,database!$Y:$AL,database!AC$5,0)</f>
        <v>#N/A</v>
      </c>
      <c r="AD503" s="123" t="e">
        <f>VLOOKUP(FollowUp!$Y503,database!$Y:$AL,database!AD$5,0)</f>
        <v>#N/A</v>
      </c>
      <c r="AE503" s="122" t="e">
        <f>VLOOKUP(FollowUp!$Y503,database!$Y:$AL,database!AE$5,0)</f>
        <v>#N/A</v>
      </c>
      <c r="AF503" s="123" t="e">
        <f>VLOOKUP(FollowUp!$Y503,database!$Y:$AL,database!AF$5,0)</f>
        <v>#N/A</v>
      </c>
      <c r="AG503" s="137" t="e">
        <f>VLOOKUP(FollowUp!$Y503,database!$Y:$AL,database!AG$5,0)</f>
        <v>#N/A</v>
      </c>
      <c r="AH503" s="127" t="str">
        <f>IF(ISERROR(VLOOKUP(FollowUp!$Y503,database!$Y:$AL,database!AH$5,0)),"",VLOOKUP(FollowUp!$Y503,database!$Y:$AL,database!AH$5,0))</f>
        <v/>
      </c>
      <c r="AI503" s="64"/>
      <c r="AJ503" s="63"/>
      <c r="AK503" s="128"/>
      <c r="AL503" s="63"/>
      <c r="AM503" s="116" t="e">
        <f>VLOOKUP(FollowUp!$Y503,database!$Y:$AL,database!AL$5,0)</f>
        <v>#N/A</v>
      </c>
    </row>
    <row r="504" spans="1:39"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15">
        <v>497</v>
      </c>
      <c r="AA504" s="124" t="e">
        <f>VLOOKUP(FollowUp!$Y504,database!$Y:$AL,database!AA$5,0)</f>
        <v>#N/A</v>
      </c>
      <c r="AB504" s="118" t="e" cm="1">
        <f t="array" aca="1" ref="AB504" ca="1">HYPERLINK("#"&amp;CELL("address",INDEX(INDIRECT("database!Y:Y",1),MATCH(Y504,INDIRECT("database!Y:Y",1),0))))</f>
        <v>#N/A</v>
      </c>
      <c r="AC504" s="120" t="e">
        <f>VLOOKUP(FollowUp!$Y504,database!$Y:$AL,database!AC$5,0)</f>
        <v>#N/A</v>
      </c>
      <c r="AD504" s="121" t="e">
        <f>VLOOKUP(FollowUp!$Y504,database!$Y:$AL,database!AD$5,0)</f>
        <v>#N/A</v>
      </c>
      <c r="AE504" s="120" t="e">
        <f>VLOOKUP(FollowUp!$Y504,database!$Y:$AL,database!AE$5,0)</f>
        <v>#N/A</v>
      </c>
      <c r="AF504" s="121" t="e">
        <f>VLOOKUP(FollowUp!$Y504,database!$Y:$AL,database!AF$5,0)</f>
        <v>#N/A</v>
      </c>
      <c r="AG504" s="136" t="e">
        <f>VLOOKUP(FollowUp!$Y504,database!$Y:$AL,database!AG$5,0)</f>
        <v>#N/A</v>
      </c>
      <c r="AH504" s="126" t="str">
        <f>IF(ISERROR(VLOOKUP(FollowUp!$Y504,database!$Y:$AL,database!AH$5,0)),"",VLOOKUP(FollowUp!$Y504,database!$Y:$AL,database!AH$5,0))</f>
        <v/>
      </c>
      <c r="AI504" s="64"/>
      <c r="AJ504" s="63"/>
      <c r="AK504" s="128"/>
      <c r="AL504" s="63"/>
      <c r="AM504" s="115" t="e">
        <f>VLOOKUP(FollowUp!$Y504,database!$Y:$AL,database!AL$5,0)</f>
        <v>#N/A</v>
      </c>
    </row>
    <row r="505" spans="1:39"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15">
        <v>498</v>
      </c>
      <c r="AA505" s="125" t="e">
        <f>VLOOKUP(FollowUp!$Y505,database!$Y:$AL,database!AA$5,0)</f>
        <v>#N/A</v>
      </c>
      <c r="AB505" s="119" t="e" cm="1">
        <f t="array" aca="1" ref="AB505" ca="1">HYPERLINK("#"&amp;CELL("address",INDEX(INDIRECT("database!Y:Y",1),MATCH(Y505,INDIRECT("database!Y:Y",1),0))))</f>
        <v>#N/A</v>
      </c>
      <c r="AC505" s="122" t="e">
        <f>VLOOKUP(FollowUp!$Y505,database!$Y:$AL,database!AC$5,0)</f>
        <v>#N/A</v>
      </c>
      <c r="AD505" s="123" t="e">
        <f>VLOOKUP(FollowUp!$Y505,database!$Y:$AL,database!AD$5,0)</f>
        <v>#N/A</v>
      </c>
      <c r="AE505" s="122" t="e">
        <f>VLOOKUP(FollowUp!$Y505,database!$Y:$AL,database!AE$5,0)</f>
        <v>#N/A</v>
      </c>
      <c r="AF505" s="123" t="e">
        <f>VLOOKUP(FollowUp!$Y505,database!$Y:$AL,database!AF$5,0)</f>
        <v>#N/A</v>
      </c>
      <c r="AG505" s="137" t="e">
        <f>VLOOKUP(FollowUp!$Y505,database!$Y:$AL,database!AG$5,0)</f>
        <v>#N/A</v>
      </c>
      <c r="AH505" s="127" t="str">
        <f>IF(ISERROR(VLOOKUP(FollowUp!$Y505,database!$Y:$AL,database!AH$5,0)),"",VLOOKUP(FollowUp!$Y505,database!$Y:$AL,database!AH$5,0))</f>
        <v/>
      </c>
      <c r="AI505" s="64"/>
      <c r="AJ505" s="63"/>
      <c r="AK505" s="128"/>
      <c r="AL505" s="63"/>
      <c r="AM505" s="116" t="e">
        <f>VLOOKUP(FollowUp!$Y505,database!$Y:$AL,database!AL$5,0)</f>
        <v>#N/A</v>
      </c>
    </row>
    <row r="506" spans="1:39"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15">
        <v>499</v>
      </c>
      <c r="AA506" s="124" t="e">
        <f>VLOOKUP(FollowUp!$Y506,database!$Y:$AL,database!AA$5,0)</f>
        <v>#N/A</v>
      </c>
      <c r="AB506" s="118" t="e" cm="1">
        <f t="array" aca="1" ref="AB506" ca="1">HYPERLINK("#"&amp;CELL("address",INDEX(INDIRECT("database!Y:Y",1),MATCH(Y506,INDIRECT("database!Y:Y",1),0))))</f>
        <v>#N/A</v>
      </c>
      <c r="AC506" s="120" t="e">
        <f>VLOOKUP(FollowUp!$Y506,database!$Y:$AL,database!AC$5,0)</f>
        <v>#N/A</v>
      </c>
      <c r="AD506" s="121" t="e">
        <f>VLOOKUP(FollowUp!$Y506,database!$Y:$AL,database!AD$5,0)</f>
        <v>#N/A</v>
      </c>
      <c r="AE506" s="120" t="e">
        <f>VLOOKUP(FollowUp!$Y506,database!$Y:$AL,database!AE$5,0)</f>
        <v>#N/A</v>
      </c>
      <c r="AF506" s="121" t="e">
        <f>VLOOKUP(FollowUp!$Y506,database!$Y:$AL,database!AF$5,0)</f>
        <v>#N/A</v>
      </c>
      <c r="AG506" s="136" t="e">
        <f>VLOOKUP(FollowUp!$Y506,database!$Y:$AL,database!AG$5,0)</f>
        <v>#N/A</v>
      </c>
      <c r="AH506" s="126" t="str">
        <f>IF(ISERROR(VLOOKUP(FollowUp!$Y506,database!$Y:$AL,database!AH$5,0)),"",VLOOKUP(FollowUp!$Y506,database!$Y:$AL,database!AH$5,0))</f>
        <v/>
      </c>
      <c r="AI506" s="64"/>
      <c r="AJ506" s="63"/>
      <c r="AK506" s="128"/>
      <c r="AL506" s="63"/>
      <c r="AM506" s="115" t="e">
        <f>VLOOKUP(FollowUp!$Y506,database!$Y:$AL,database!AL$5,0)</f>
        <v>#N/A</v>
      </c>
    </row>
    <row r="507" spans="1:39"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15">
        <v>500</v>
      </c>
      <c r="AA507" s="125" t="e">
        <f>VLOOKUP(FollowUp!$Y507,database!$Y:$AL,database!AA$5,0)</f>
        <v>#N/A</v>
      </c>
      <c r="AB507" s="119" t="e" cm="1">
        <f t="array" aca="1" ref="AB507" ca="1">HYPERLINK("#"&amp;CELL("address",INDEX(INDIRECT("database!Y:Y",1),MATCH(Y507,INDIRECT("database!Y:Y",1),0))))</f>
        <v>#N/A</v>
      </c>
      <c r="AC507" s="122" t="e">
        <f>VLOOKUP(FollowUp!$Y507,database!$Y:$AL,database!AC$5,0)</f>
        <v>#N/A</v>
      </c>
      <c r="AD507" s="123" t="e">
        <f>VLOOKUP(FollowUp!$Y507,database!$Y:$AL,database!AD$5,0)</f>
        <v>#N/A</v>
      </c>
      <c r="AE507" s="122" t="e">
        <f>VLOOKUP(FollowUp!$Y507,database!$Y:$AL,database!AE$5,0)</f>
        <v>#N/A</v>
      </c>
      <c r="AF507" s="123" t="e">
        <f>VLOOKUP(FollowUp!$Y507,database!$Y:$AL,database!AF$5,0)</f>
        <v>#N/A</v>
      </c>
      <c r="AG507" s="137" t="e">
        <f>VLOOKUP(FollowUp!$Y507,database!$Y:$AL,database!AG$5,0)</f>
        <v>#N/A</v>
      </c>
      <c r="AH507" s="127" t="str">
        <f>IF(ISERROR(VLOOKUP(FollowUp!$Y507,database!$Y:$AL,database!AH$5,0)),"",VLOOKUP(FollowUp!$Y507,database!$Y:$AL,database!AH$5,0))</f>
        <v/>
      </c>
      <c r="AI507" s="64"/>
      <c r="AJ507" s="63"/>
      <c r="AK507" s="128"/>
      <c r="AL507" s="63"/>
      <c r="AM507" s="116" t="e">
        <f>VLOOKUP(FollowUp!$Y507,database!$Y:$AL,database!AL$5,0)</f>
        <v>#N/A</v>
      </c>
    </row>
    <row r="508" spans="1:39"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15">
        <v>501</v>
      </c>
      <c r="AA508" s="124" t="e">
        <f>VLOOKUP(FollowUp!$Y508,database!$Y:$AL,database!AA$5,0)</f>
        <v>#N/A</v>
      </c>
      <c r="AB508" s="118" t="e" cm="1">
        <f t="array" aca="1" ref="AB508" ca="1">HYPERLINK("#"&amp;CELL("address",INDEX(INDIRECT("database!Y:Y",1),MATCH(Y508,INDIRECT("database!Y:Y",1),0))))</f>
        <v>#N/A</v>
      </c>
      <c r="AC508" s="120" t="e">
        <f>VLOOKUP(FollowUp!$Y508,database!$Y:$AL,database!AC$5,0)</f>
        <v>#N/A</v>
      </c>
      <c r="AD508" s="121" t="e">
        <f>VLOOKUP(FollowUp!$Y508,database!$Y:$AL,database!AD$5,0)</f>
        <v>#N/A</v>
      </c>
      <c r="AE508" s="120" t="e">
        <f>VLOOKUP(FollowUp!$Y508,database!$Y:$AL,database!AE$5,0)</f>
        <v>#N/A</v>
      </c>
      <c r="AF508" s="121" t="e">
        <f>VLOOKUP(FollowUp!$Y508,database!$Y:$AL,database!AF$5,0)</f>
        <v>#N/A</v>
      </c>
      <c r="AG508" s="136" t="e">
        <f>VLOOKUP(FollowUp!$Y508,database!$Y:$AL,database!AG$5,0)</f>
        <v>#N/A</v>
      </c>
      <c r="AH508" s="126" t="str">
        <f>IF(ISERROR(VLOOKUP(FollowUp!$Y508,database!$Y:$AL,database!AH$5,0)),"",VLOOKUP(FollowUp!$Y508,database!$Y:$AL,database!AH$5,0))</f>
        <v/>
      </c>
      <c r="AI508" s="64"/>
      <c r="AJ508" s="63"/>
      <c r="AK508" s="128"/>
      <c r="AL508" s="63"/>
      <c r="AM508" s="115" t="e">
        <f>VLOOKUP(FollowUp!$Y508,database!$Y:$AL,database!AL$5,0)</f>
        <v>#N/A</v>
      </c>
    </row>
    <row r="509" spans="1:39"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15">
        <v>502</v>
      </c>
      <c r="AA509" s="125" t="e">
        <f>VLOOKUP(FollowUp!$Y509,database!$Y:$AL,database!AA$5,0)</f>
        <v>#N/A</v>
      </c>
      <c r="AB509" s="119" t="e" cm="1">
        <f t="array" aca="1" ref="AB509" ca="1">HYPERLINK("#"&amp;CELL("address",INDEX(INDIRECT("database!Y:Y",1),MATCH(Y509,INDIRECT("database!Y:Y",1),0))))</f>
        <v>#N/A</v>
      </c>
      <c r="AC509" s="122" t="e">
        <f>VLOOKUP(FollowUp!$Y509,database!$Y:$AL,database!AC$5,0)</f>
        <v>#N/A</v>
      </c>
      <c r="AD509" s="123" t="e">
        <f>VLOOKUP(FollowUp!$Y509,database!$Y:$AL,database!AD$5,0)</f>
        <v>#N/A</v>
      </c>
      <c r="AE509" s="122" t="e">
        <f>VLOOKUP(FollowUp!$Y509,database!$Y:$AL,database!AE$5,0)</f>
        <v>#N/A</v>
      </c>
      <c r="AF509" s="123" t="e">
        <f>VLOOKUP(FollowUp!$Y509,database!$Y:$AL,database!AF$5,0)</f>
        <v>#N/A</v>
      </c>
      <c r="AG509" s="137" t="e">
        <f>VLOOKUP(FollowUp!$Y509,database!$Y:$AL,database!AG$5,0)</f>
        <v>#N/A</v>
      </c>
      <c r="AH509" s="127" t="str">
        <f>IF(ISERROR(VLOOKUP(FollowUp!$Y509,database!$Y:$AL,database!AH$5,0)),"",VLOOKUP(FollowUp!$Y509,database!$Y:$AL,database!AH$5,0))</f>
        <v/>
      </c>
      <c r="AI509" s="64"/>
      <c r="AJ509" s="63"/>
      <c r="AK509" s="128"/>
      <c r="AL509" s="63"/>
      <c r="AM509" s="116" t="e">
        <f>VLOOKUP(FollowUp!$Y509,database!$Y:$AL,database!AL$5,0)</f>
        <v>#N/A</v>
      </c>
    </row>
    <row r="510" spans="1:39"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15">
        <v>503</v>
      </c>
      <c r="AA510" s="124" t="e">
        <f>VLOOKUP(FollowUp!$Y510,database!$Y:$AL,database!AA$5,0)</f>
        <v>#N/A</v>
      </c>
      <c r="AB510" s="118" t="e" cm="1">
        <f t="array" aca="1" ref="AB510" ca="1">HYPERLINK("#"&amp;CELL("address",INDEX(INDIRECT("database!Y:Y",1),MATCH(Y510,INDIRECT("database!Y:Y",1),0))))</f>
        <v>#N/A</v>
      </c>
      <c r="AC510" s="120" t="e">
        <f>VLOOKUP(FollowUp!$Y510,database!$Y:$AL,database!AC$5,0)</f>
        <v>#N/A</v>
      </c>
      <c r="AD510" s="121" t="e">
        <f>VLOOKUP(FollowUp!$Y510,database!$Y:$AL,database!AD$5,0)</f>
        <v>#N/A</v>
      </c>
      <c r="AE510" s="120" t="e">
        <f>VLOOKUP(FollowUp!$Y510,database!$Y:$AL,database!AE$5,0)</f>
        <v>#N/A</v>
      </c>
      <c r="AF510" s="121" t="e">
        <f>VLOOKUP(FollowUp!$Y510,database!$Y:$AL,database!AF$5,0)</f>
        <v>#N/A</v>
      </c>
      <c r="AG510" s="136" t="e">
        <f>VLOOKUP(FollowUp!$Y510,database!$Y:$AL,database!AG$5,0)</f>
        <v>#N/A</v>
      </c>
      <c r="AH510" s="126" t="str">
        <f>IF(ISERROR(VLOOKUP(FollowUp!$Y510,database!$Y:$AL,database!AH$5,0)),"",VLOOKUP(FollowUp!$Y510,database!$Y:$AL,database!AH$5,0))</f>
        <v/>
      </c>
      <c r="AI510" s="64"/>
      <c r="AJ510" s="63"/>
      <c r="AK510" s="128"/>
      <c r="AL510" s="63"/>
      <c r="AM510" s="115" t="e">
        <f>VLOOKUP(FollowUp!$Y510,database!$Y:$AL,database!AL$5,0)</f>
        <v>#N/A</v>
      </c>
    </row>
    <row r="511" spans="1:39"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15">
        <v>504</v>
      </c>
      <c r="AA511" s="125" t="e">
        <f>VLOOKUP(FollowUp!$Y511,database!$Y:$AL,database!AA$5,0)</f>
        <v>#N/A</v>
      </c>
      <c r="AB511" s="119" t="e" cm="1">
        <f t="array" aca="1" ref="AB511" ca="1">HYPERLINK("#"&amp;CELL("address",INDEX(INDIRECT("database!Y:Y",1),MATCH(Y511,INDIRECT("database!Y:Y",1),0))))</f>
        <v>#N/A</v>
      </c>
      <c r="AC511" s="122" t="e">
        <f>VLOOKUP(FollowUp!$Y511,database!$Y:$AL,database!AC$5,0)</f>
        <v>#N/A</v>
      </c>
      <c r="AD511" s="123" t="e">
        <f>VLOOKUP(FollowUp!$Y511,database!$Y:$AL,database!AD$5,0)</f>
        <v>#N/A</v>
      </c>
      <c r="AE511" s="122" t="e">
        <f>VLOOKUP(FollowUp!$Y511,database!$Y:$AL,database!AE$5,0)</f>
        <v>#N/A</v>
      </c>
      <c r="AF511" s="123" t="e">
        <f>VLOOKUP(FollowUp!$Y511,database!$Y:$AL,database!AF$5,0)</f>
        <v>#N/A</v>
      </c>
      <c r="AG511" s="137" t="e">
        <f>VLOOKUP(FollowUp!$Y511,database!$Y:$AL,database!AG$5,0)</f>
        <v>#N/A</v>
      </c>
      <c r="AH511" s="127" t="str">
        <f>IF(ISERROR(VLOOKUP(FollowUp!$Y511,database!$Y:$AL,database!AH$5,0)),"",VLOOKUP(FollowUp!$Y511,database!$Y:$AL,database!AH$5,0))</f>
        <v/>
      </c>
      <c r="AI511" s="64"/>
      <c r="AJ511" s="63"/>
      <c r="AK511" s="128"/>
      <c r="AL511" s="63"/>
      <c r="AM511" s="116" t="e">
        <f>VLOOKUP(FollowUp!$Y511,database!$Y:$AL,database!AL$5,0)</f>
        <v>#N/A</v>
      </c>
    </row>
    <row r="512" spans="1:39"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15">
        <v>505</v>
      </c>
      <c r="AA512" s="124" t="e">
        <f>VLOOKUP(FollowUp!$Y512,database!$Y:$AL,database!AA$5,0)</f>
        <v>#N/A</v>
      </c>
      <c r="AB512" s="118" t="e" cm="1">
        <f t="array" aca="1" ref="AB512" ca="1">HYPERLINK("#"&amp;CELL("address",INDEX(INDIRECT("database!Y:Y",1),MATCH(Y512,INDIRECT("database!Y:Y",1),0))))</f>
        <v>#N/A</v>
      </c>
      <c r="AC512" s="120" t="e">
        <f>VLOOKUP(FollowUp!$Y512,database!$Y:$AL,database!AC$5,0)</f>
        <v>#N/A</v>
      </c>
      <c r="AD512" s="121" t="e">
        <f>VLOOKUP(FollowUp!$Y512,database!$Y:$AL,database!AD$5,0)</f>
        <v>#N/A</v>
      </c>
      <c r="AE512" s="120" t="e">
        <f>VLOOKUP(FollowUp!$Y512,database!$Y:$AL,database!AE$5,0)</f>
        <v>#N/A</v>
      </c>
      <c r="AF512" s="121" t="e">
        <f>VLOOKUP(FollowUp!$Y512,database!$Y:$AL,database!AF$5,0)</f>
        <v>#N/A</v>
      </c>
      <c r="AG512" s="136" t="e">
        <f>VLOOKUP(FollowUp!$Y512,database!$Y:$AL,database!AG$5,0)</f>
        <v>#N/A</v>
      </c>
      <c r="AH512" s="126" t="str">
        <f>IF(ISERROR(VLOOKUP(FollowUp!$Y512,database!$Y:$AL,database!AH$5,0)),"",VLOOKUP(FollowUp!$Y512,database!$Y:$AL,database!AH$5,0))</f>
        <v/>
      </c>
      <c r="AI512" s="64"/>
      <c r="AJ512" s="63"/>
      <c r="AK512" s="128"/>
      <c r="AL512" s="63"/>
      <c r="AM512" s="115" t="e">
        <f>VLOOKUP(FollowUp!$Y512,database!$Y:$AL,database!AL$5,0)</f>
        <v>#N/A</v>
      </c>
    </row>
    <row r="513" spans="1:39"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15">
        <v>506</v>
      </c>
      <c r="AA513" s="125" t="e">
        <f>VLOOKUP(FollowUp!$Y513,database!$Y:$AL,database!AA$5,0)</f>
        <v>#N/A</v>
      </c>
      <c r="AB513" s="119" t="e" cm="1">
        <f t="array" aca="1" ref="AB513" ca="1">HYPERLINK("#"&amp;CELL("address",INDEX(INDIRECT("database!Y:Y",1),MATCH(Y513,INDIRECT("database!Y:Y",1),0))))</f>
        <v>#N/A</v>
      </c>
      <c r="AC513" s="122" t="e">
        <f>VLOOKUP(FollowUp!$Y513,database!$Y:$AL,database!AC$5,0)</f>
        <v>#N/A</v>
      </c>
      <c r="AD513" s="123" t="e">
        <f>VLOOKUP(FollowUp!$Y513,database!$Y:$AL,database!AD$5,0)</f>
        <v>#N/A</v>
      </c>
      <c r="AE513" s="122" t="e">
        <f>VLOOKUP(FollowUp!$Y513,database!$Y:$AL,database!AE$5,0)</f>
        <v>#N/A</v>
      </c>
      <c r="AF513" s="123" t="e">
        <f>VLOOKUP(FollowUp!$Y513,database!$Y:$AL,database!AF$5,0)</f>
        <v>#N/A</v>
      </c>
      <c r="AG513" s="137" t="e">
        <f>VLOOKUP(FollowUp!$Y513,database!$Y:$AL,database!AG$5,0)</f>
        <v>#N/A</v>
      </c>
      <c r="AH513" s="127" t="str">
        <f>IF(ISERROR(VLOOKUP(FollowUp!$Y513,database!$Y:$AL,database!AH$5,0)),"",VLOOKUP(FollowUp!$Y513,database!$Y:$AL,database!AH$5,0))</f>
        <v/>
      </c>
      <c r="AI513" s="64"/>
      <c r="AJ513" s="63"/>
      <c r="AK513" s="128"/>
      <c r="AL513" s="63"/>
      <c r="AM513" s="116" t="e">
        <f>VLOOKUP(FollowUp!$Y513,database!$Y:$AL,database!AL$5,0)</f>
        <v>#N/A</v>
      </c>
    </row>
    <row r="514" spans="1:39"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15">
        <v>507</v>
      </c>
      <c r="AA514" s="124" t="e">
        <f>VLOOKUP(FollowUp!$Y514,database!$Y:$AL,database!AA$5,0)</f>
        <v>#N/A</v>
      </c>
      <c r="AB514" s="118" t="e" cm="1">
        <f t="array" aca="1" ref="AB514" ca="1">HYPERLINK("#"&amp;CELL("address",INDEX(INDIRECT("database!Y:Y",1),MATCH(Y514,INDIRECT("database!Y:Y",1),0))))</f>
        <v>#N/A</v>
      </c>
      <c r="AC514" s="120" t="e">
        <f>VLOOKUP(FollowUp!$Y514,database!$Y:$AL,database!AC$5,0)</f>
        <v>#N/A</v>
      </c>
      <c r="AD514" s="121" t="e">
        <f>VLOOKUP(FollowUp!$Y514,database!$Y:$AL,database!AD$5,0)</f>
        <v>#N/A</v>
      </c>
      <c r="AE514" s="120" t="e">
        <f>VLOOKUP(FollowUp!$Y514,database!$Y:$AL,database!AE$5,0)</f>
        <v>#N/A</v>
      </c>
      <c r="AF514" s="121" t="e">
        <f>VLOOKUP(FollowUp!$Y514,database!$Y:$AL,database!AF$5,0)</f>
        <v>#N/A</v>
      </c>
      <c r="AG514" s="136" t="e">
        <f>VLOOKUP(FollowUp!$Y514,database!$Y:$AL,database!AG$5,0)</f>
        <v>#N/A</v>
      </c>
      <c r="AH514" s="126" t="str">
        <f>IF(ISERROR(VLOOKUP(FollowUp!$Y514,database!$Y:$AL,database!AH$5,0)),"",VLOOKUP(FollowUp!$Y514,database!$Y:$AL,database!AH$5,0))</f>
        <v/>
      </c>
      <c r="AI514" s="64"/>
      <c r="AJ514" s="63"/>
      <c r="AK514" s="128"/>
      <c r="AL514" s="63"/>
      <c r="AM514" s="115" t="e">
        <f>VLOOKUP(FollowUp!$Y514,database!$Y:$AL,database!AL$5,0)</f>
        <v>#N/A</v>
      </c>
    </row>
    <row r="515" spans="1:39"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15">
        <v>508</v>
      </c>
      <c r="AA515" s="125" t="e">
        <f>VLOOKUP(FollowUp!$Y515,database!$Y:$AL,database!AA$5,0)</f>
        <v>#N/A</v>
      </c>
      <c r="AB515" s="119" t="e" cm="1">
        <f t="array" aca="1" ref="AB515" ca="1">HYPERLINK("#"&amp;CELL("address",INDEX(INDIRECT("database!Y:Y",1),MATCH(Y515,INDIRECT("database!Y:Y",1),0))))</f>
        <v>#N/A</v>
      </c>
      <c r="AC515" s="122" t="e">
        <f>VLOOKUP(FollowUp!$Y515,database!$Y:$AL,database!AC$5,0)</f>
        <v>#N/A</v>
      </c>
      <c r="AD515" s="123" t="e">
        <f>VLOOKUP(FollowUp!$Y515,database!$Y:$AL,database!AD$5,0)</f>
        <v>#N/A</v>
      </c>
      <c r="AE515" s="122" t="e">
        <f>VLOOKUP(FollowUp!$Y515,database!$Y:$AL,database!AE$5,0)</f>
        <v>#N/A</v>
      </c>
      <c r="AF515" s="123" t="e">
        <f>VLOOKUP(FollowUp!$Y515,database!$Y:$AL,database!AF$5,0)</f>
        <v>#N/A</v>
      </c>
      <c r="AG515" s="137" t="e">
        <f>VLOOKUP(FollowUp!$Y515,database!$Y:$AL,database!AG$5,0)</f>
        <v>#N/A</v>
      </c>
      <c r="AH515" s="127" t="str">
        <f>IF(ISERROR(VLOOKUP(FollowUp!$Y515,database!$Y:$AL,database!AH$5,0)),"",VLOOKUP(FollowUp!$Y515,database!$Y:$AL,database!AH$5,0))</f>
        <v/>
      </c>
      <c r="AI515" s="64"/>
      <c r="AJ515" s="63"/>
      <c r="AK515" s="128"/>
      <c r="AL515" s="63"/>
      <c r="AM515" s="116" t="e">
        <f>VLOOKUP(FollowUp!$Y515,database!$Y:$AL,database!AL$5,0)</f>
        <v>#N/A</v>
      </c>
    </row>
    <row r="516" spans="1:39"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15">
        <v>509</v>
      </c>
      <c r="AA516" s="124" t="e">
        <f>VLOOKUP(FollowUp!$Y516,database!$Y:$AL,database!AA$5,0)</f>
        <v>#N/A</v>
      </c>
      <c r="AB516" s="118" t="e" cm="1">
        <f t="array" aca="1" ref="AB516" ca="1">HYPERLINK("#"&amp;CELL("address",INDEX(INDIRECT("database!Y:Y",1),MATCH(Y516,INDIRECT("database!Y:Y",1),0))))</f>
        <v>#N/A</v>
      </c>
      <c r="AC516" s="120" t="e">
        <f>VLOOKUP(FollowUp!$Y516,database!$Y:$AL,database!AC$5,0)</f>
        <v>#N/A</v>
      </c>
      <c r="AD516" s="121" t="e">
        <f>VLOOKUP(FollowUp!$Y516,database!$Y:$AL,database!AD$5,0)</f>
        <v>#N/A</v>
      </c>
      <c r="AE516" s="120" t="e">
        <f>VLOOKUP(FollowUp!$Y516,database!$Y:$AL,database!AE$5,0)</f>
        <v>#N/A</v>
      </c>
      <c r="AF516" s="121" t="e">
        <f>VLOOKUP(FollowUp!$Y516,database!$Y:$AL,database!AF$5,0)</f>
        <v>#N/A</v>
      </c>
      <c r="AG516" s="136" t="e">
        <f>VLOOKUP(FollowUp!$Y516,database!$Y:$AL,database!AG$5,0)</f>
        <v>#N/A</v>
      </c>
      <c r="AH516" s="126" t="str">
        <f>IF(ISERROR(VLOOKUP(FollowUp!$Y516,database!$Y:$AL,database!AH$5,0)),"",VLOOKUP(FollowUp!$Y516,database!$Y:$AL,database!AH$5,0))</f>
        <v/>
      </c>
      <c r="AI516" s="64"/>
      <c r="AJ516" s="63"/>
      <c r="AK516" s="128"/>
      <c r="AL516" s="63"/>
      <c r="AM516" s="115" t="e">
        <f>VLOOKUP(FollowUp!$Y516,database!$Y:$AL,database!AL$5,0)</f>
        <v>#N/A</v>
      </c>
    </row>
    <row r="517" spans="1:39"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15">
        <v>510</v>
      </c>
      <c r="AA517" s="125" t="e">
        <f>VLOOKUP(FollowUp!$Y517,database!$Y:$AL,database!AA$5,0)</f>
        <v>#N/A</v>
      </c>
      <c r="AB517" s="119" t="e" cm="1">
        <f t="array" aca="1" ref="AB517" ca="1">HYPERLINK("#"&amp;CELL("address",INDEX(INDIRECT("database!Y:Y",1),MATCH(Y517,INDIRECT("database!Y:Y",1),0))))</f>
        <v>#N/A</v>
      </c>
      <c r="AC517" s="122" t="e">
        <f>VLOOKUP(FollowUp!$Y517,database!$Y:$AL,database!AC$5,0)</f>
        <v>#N/A</v>
      </c>
      <c r="AD517" s="123" t="e">
        <f>VLOOKUP(FollowUp!$Y517,database!$Y:$AL,database!AD$5,0)</f>
        <v>#N/A</v>
      </c>
      <c r="AE517" s="122" t="e">
        <f>VLOOKUP(FollowUp!$Y517,database!$Y:$AL,database!AE$5,0)</f>
        <v>#N/A</v>
      </c>
      <c r="AF517" s="123" t="e">
        <f>VLOOKUP(FollowUp!$Y517,database!$Y:$AL,database!AF$5,0)</f>
        <v>#N/A</v>
      </c>
      <c r="AG517" s="137" t="e">
        <f>VLOOKUP(FollowUp!$Y517,database!$Y:$AL,database!AG$5,0)</f>
        <v>#N/A</v>
      </c>
      <c r="AH517" s="127" t="str">
        <f>IF(ISERROR(VLOOKUP(FollowUp!$Y517,database!$Y:$AL,database!AH$5,0)),"",VLOOKUP(FollowUp!$Y517,database!$Y:$AL,database!AH$5,0))</f>
        <v/>
      </c>
      <c r="AI517" s="64"/>
      <c r="AJ517" s="63"/>
      <c r="AK517" s="128"/>
      <c r="AL517" s="63"/>
      <c r="AM517" s="116" t="e">
        <f>VLOOKUP(FollowUp!$Y517,database!$Y:$AL,database!AL$5,0)</f>
        <v>#N/A</v>
      </c>
    </row>
    <row r="518" spans="1:39"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15">
        <v>511</v>
      </c>
      <c r="AA518" s="124" t="e">
        <f>VLOOKUP(FollowUp!$Y518,database!$Y:$AL,database!AA$5,0)</f>
        <v>#N/A</v>
      </c>
      <c r="AB518" s="118" t="e" cm="1">
        <f t="array" aca="1" ref="AB518" ca="1">HYPERLINK("#"&amp;CELL("address",INDEX(INDIRECT("database!Y:Y",1),MATCH(Y518,INDIRECT("database!Y:Y",1),0))))</f>
        <v>#N/A</v>
      </c>
      <c r="AC518" s="120" t="e">
        <f>VLOOKUP(FollowUp!$Y518,database!$Y:$AL,database!AC$5,0)</f>
        <v>#N/A</v>
      </c>
      <c r="AD518" s="121" t="e">
        <f>VLOOKUP(FollowUp!$Y518,database!$Y:$AL,database!AD$5,0)</f>
        <v>#N/A</v>
      </c>
      <c r="AE518" s="120" t="e">
        <f>VLOOKUP(FollowUp!$Y518,database!$Y:$AL,database!AE$5,0)</f>
        <v>#N/A</v>
      </c>
      <c r="AF518" s="121" t="e">
        <f>VLOOKUP(FollowUp!$Y518,database!$Y:$AL,database!AF$5,0)</f>
        <v>#N/A</v>
      </c>
      <c r="AG518" s="136" t="e">
        <f>VLOOKUP(FollowUp!$Y518,database!$Y:$AL,database!AG$5,0)</f>
        <v>#N/A</v>
      </c>
      <c r="AH518" s="126" t="str">
        <f>IF(ISERROR(VLOOKUP(FollowUp!$Y518,database!$Y:$AL,database!AH$5,0)),"",VLOOKUP(FollowUp!$Y518,database!$Y:$AL,database!AH$5,0))</f>
        <v/>
      </c>
      <c r="AI518" s="64"/>
      <c r="AJ518" s="63"/>
      <c r="AK518" s="128"/>
      <c r="AL518" s="63"/>
      <c r="AM518" s="115" t="e">
        <f>VLOOKUP(FollowUp!$Y518,database!$Y:$AL,database!AL$5,0)</f>
        <v>#N/A</v>
      </c>
    </row>
    <row r="519" spans="1:39"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15">
        <v>512</v>
      </c>
      <c r="AA519" s="125" t="e">
        <f>VLOOKUP(FollowUp!$Y519,database!$Y:$AL,database!AA$5,0)</f>
        <v>#N/A</v>
      </c>
      <c r="AB519" s="119" t="e" cm="1">
        <f t="array" aca="1" ref="AB519" ca="1">HYPERLINK("#"&amp;CELL("address",INDEX(INDIRECT("database!Y:Y",1),MATCH(Y519,INDIRECT("database!Y:Y",1),0))))</f>
        <v>#N/A</v>
      </c>
      <c r="AC519" s="122" t="e">
        <f>VLOOKUP(FollowUp!$Y519,database!$Y:$AL,database!AC$5,0)</f>
        <v>#N/A</v>
      </c>
      <c r="AD519" s="123" t="e">
        <f>VLOOKUP(FollowUp!$Y519,database!$Y:$AL,database!AD$5,0)</f>
        <v>#N/A</v>
      </c>
      <c r="AE519" s="122" t="e">
        <f>VLOOKUP(FollowUp!$Y519,database!$Y:$AL,database!AE$5,0)</f>
        <v>#N/A</v>
      </c>
      <c r="AF519" s="123" t="e">
        <f>VLOOKUP(FollowUp!$Y519,database!$Y:$AL,database!AF$5,0)</f>
        <v>#N/A</v>
      </c>
      <c r="AG519" s="137" t="e">
        <f>VLOOKUP(FollowUp!$Y519,database!$Y:$AL,database!AG$5,0)</f>
        <v>#N/A</v>
      </c>
      <c r="AH519" s="127" t="str">
        <f>IF(ISERROR(VLOOKUP(FollowUp!$Y519,database!$Y:$AL,database!AH$5,0)),"",VLOOKUP(FollowUp!$Y519,database!$Y:$AL,database!AH$5,0))</f>
        <v/>
      </c>
      <c r="AI519" s="64"/>
      <c r="AJ519" s="63"/>
      <c r="AK519" s="128"/>
      <c r="AL519" s="63"/>
      <c r="AM519" s="116" t="e">
        <f>VLOOKUP(FollowUp!$Y519,database!$Y:$AL,database!AL$5,0)</f>
        <v>#N/A</v>
      </c>
    </row>
    <row r="520" spans="1:39"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15">
        <v>513</v>
      </c>
      <c r="AA520" s="124" t="e">
        <f>VLOOKUP(FollowUp!$Y520,database!$Y:$AL,database!AA$5,0)</f>
        <v>#N/A</v>
      </c>
      <c r="AB520" s="118" t="e" cm="1">
        <f t="array" aca="1" ref="AB520" ca="1">HYPERLINK("#"&amp;CELL("address",INDEX(INDIRECT("database!Y:Y",1),MATCH(Y520,INDIRECT("database!Y:Y",1),0))))</f>
        <v>#N/A</v>
      </c>
      <c r="AC520" s="120" t="e">
        <f>VLOOKUP(FollowUp!$Y520,database!$Y:$AL,database!AC$5,0)</f>
        <v>#N/A</v>
      </c>
      <c r="AD520" s="121" t="e">
        <f>VLOOKUP(FollowUp!$Y520,database!$Y:$AL,database!AD$5,0)</f>
        <v>#N/A</v>
      </c>
      <c r="AE520" s="120" t="e">
        <f>VLOOKUP(FollowUp!$Y520,database!$Y:$AL,database!AE$5,0)</f>
        <v>#N/A</v>
      </c>
      <c r="AF520" s="121" t="e">
        <f>VLOOKUP(FollowUp!$Y520,database!$Y:$AL,database!AF$5,0)</f>
        <v>#N/A</v>
      </c>
      <c r="AG520" s="136" t="e">
        <f>VLOOKUP(FollowUp!$Y520,database!$Y:$AL,database!AG$5,0)</f>
        <v>#N/A</v>
      </c>
      <c r="AH520" s="126" t="str">
        <f>IF(ISERROR(VLOOKUP(FollowUp!$Y520,database!$Y:$AL,database!AH$5,0)),"",VLOOKUP(FollowUp!$Y520,database!$Y:$AL,database!AH$5,0))</f>
        <v/>
      </c>
      <c r="AI520" s="64"/>
      <c r="AJ520" s="63"/>
      <c r="AK520" s="128"/>
      <c r="AL520" s="63"/>
      <c r="AM520" s="115" t="e">
        <f>VLOOKUP(FollowUp!$Y520,database!$Y:$AL,database!AL$5,0)</f>
        <v>#N/A</v>
      </c>
    </row>
    <row r="521" spans="1:39"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15">
        <v>514</v>
      </c>
      <c r="AA521" s="125" t="e">
        <f>VLOOKUP(FollowUp!$Y521,database!$Y:$AL,database!AA$5,0)</f>
        <v>#N/A</v>
      </c>
      <c r="AB521" s="119" t="e" cm="1">
        <f t="array" aca="1" ref="AB521" ca="1">HYPERLINK("#"&amp;CELL("address",INDEX(INDIRECT("database!Y:Y",1),MATCH(Y521,INDIRECT("database!Y:Y",1),0))))</f>
        <v>#N/A</v>
      </c>
      <c r="AC521" s="122" t="e">
        <f>VLOOKUP(FollowUp!$Y521,database!$Y:$AL,database!AC$5,0)</f>
        <v>#N/A</v>
      </c>
      <c r="AD521" s="123" t="e">
        <f>VLOOKUP(FollowUp!$Y521,database!$Y:$AL,database!AD$5,0)</f>
        <v>#N/A</v>
      </c>
      <c r="AE521" s="122" t="e">
        <f>VLOOKUP(FollowUp!$Y521,database!$Y:$AL,database!AE$5,0)</f>
        <v>#N/A</v>
      </c>
      <c r="AF521" s="123" t="e">
        <f>VLOOKUP(FollowUp!$Y521,database!$Y:$AL,database!AF$5,0)</f>
        <v>#N/A</v>
      </c>
      <c r="AG521" s="137" t="e">
        <f>VLOOKUP(FollowUp!$Y521,database!$Y:$AL,database!AG$5,0)</f>
        <v>#N/A</v>
      </c>
      <c r="AH521" s="127" t="str">
        <f>IF(ISERROR(VLOOKUP(FollowUp!$Y521,database!$Y:$AL,database!AH$5,0)),"",VLOOKUP(FollowUp!$Y521,database!$Y:$AL,database!AH$5,0))</f>
        <v/>
      </c>
      <c r="AI521" s="64"/>
      <c r="AJ521" s="63"/>
      <c r="AK521" s="128"/>
      <c r="AL521" s="63"/>
      <c r="AM521" s="116" t="e">
        <f>VLOOKUP(FollowUp!$Y521,database!$Y:$AL,database!AL$5,0)</f>
        <v>#N/A</v>
      </c>
    </row>
    <row r="522" spans="1:39"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15">
        <v>515</v>
      </c>
      <c r="AA522" s="124" t="e">
        <f>VLOOKUP(FollowUp!$Y522,database!$Y:$AL,database!AA$5,0)</f>
        <v>#N/A</v>
      </c>
      <c r="AB522" s="118" t="e" cm="1">
        <f t="array" aca="1" ref="AB522" ca="1">HYPERLINK("#"&amp;CELL("address",INDEX(INDIRECT("database!Y:Y",1),MATCH(Y522,INDIRECT("database!Y:Y",1),0))))</f>
        <v>#N/A</v>
      </c>
      <c r="AC522" s="120" t="e">
        <f>VLOOKUP(FollowUp!$Y522,database!$Y:$AL,database!AC$5,0)</f>
        <v>#N/A</v>
      </c>
      <c r="AD522" s="121" t="e">
        <f>VLOOKUP(FollowUp!$Y522,database!$Y:$AL,database!AD$5,0)</f>
        <v>#N/A</v>
      </c>
      <c r="AE522" s="120" t="e">
        <f>VLOOKUP(FollowUp!$Y522,database!$Y:$AL,database!AE$5,0)</f>
        <v>#N/A</v>
      </c>
      <c r="AF522" s="121" t="e">
        <f>VLOOKUP(FollowUp!$Y522,database!$Y:$AL,database!AF$5,0)</f>
        <v>#N/A</v>
      </c>
      <c r="AG522" s="136" t="e">
        <f>VLOOKUP(FollowUp!$Y522,database!$Y:$AL,database!AG$5,0)</f>
        <v>#N/A</v>
      </c>
      <c r="AH522" s="126" t="str">
        <f>IF(ISERROR(VLOOKUP(FollowUp!$Y522,database!$Y:$AL,database!AH$5,0)),"",VLOOKUP(FollowUp!$Y522,database!$Y:$AL,database!AH$5,0))</f>
        <v/>
      </c>
      <c r="AI522" s="64"/>
      <c r="AJ522" s="63"/>
      <c r="AK522" s="128"/>
      <c r="AL522" s="63"/>
      <c r="AM522" s="115" t="e">
        <f>VLOOKUP(FollowUp!$Y522,database!$Y:$AL,database!AL$5,0)</f>
        <v>#N/A</v>
      </c>
    </row>
    <row r="523" spans="1:39"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15">
        <v>516</v>
      </c>
      <c r="AA523" s="125" t="e">
        <f>VLOOKUP(FollowUp!$Y523,database!$Y:$AL,database!AA$5,0)</f>
        <v>#N/A</v>
      </c>
      <c r="AB523" s="119" t="e" cm="1">
        <f t="array" aca="1" ref="AB523" ca="1">HYPERLINK("#"&amp;CELL("address",INDEX(INDIRECT("database!Y:Y",1),MATCH(Y523,INDIRECT("database!Y:Y",1),0))))</f>
        <v>#N/A</v>
      </c>
      <c r="AC523" s="122" t="e">
        <f>VLOOKUP(FollowUp!$Y523,database!$Y:$AL,database!AC$5,0)</f>
        <v>#N/A</v>
      </c>
      <c r="AD523" s="123" t="e">
        <f>VLOOKUP(FollowUp!$Y523,database!$Y:$AL,database!AD$5,0)</f>
        <v>#N/A</v>
      </c>
      <c r="AE523" s="122" t="e">
        <f>VLOOKUP(FollowUp!$Y523,database!$Y:$AL,database!AE$5,0)</f>
        <v>#N/A</v>
      </c>
      <c r="AF523" s="123" t="e">
        <f>VLOOKUP(FollowUp!$Y523,database!$Y:$AL,database!AF$5,0)</f>
        <v>#N/A</v>
      </c>
      <c r="AG523" s="137" t="e">
        <f>VLOOKUP(FollowUp!$Y523,database!$Y:$AL,database!AG$5,0)</f>
        <v>#N/A</v>
      </c>
      <c r="AH523" s="127" t="str">
        <f>IF(ISERROR(VLOOKUP(FollowUp!$Y523,database!$Y:$AL,database!AH$5,0)),"",VLOOKUP(FollowUp!$Y523,database!$Y:$AL,database!AH$5,0))</f>
        <v/>
      </c>
      <c r="AI523" s="64"/>
      <c r="AJ523" s="63"/>
      <c r="AK523" s="128"/>
      <c r="AL523" s="63"/>
      <c r="AM523" s="116" t="e">
        <f>VLOOKUP(FollowUp!$Y523,database!$Y:$AL,database!AL$5,0)</f>
        <v>#N/A</v>
      </c>
    </row>
    <row r="524" spans="1:39"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15">
        <v>517</v>
      </c>
      <c r="AA524" s="124" t="e">
        <f>VLOOKUP(FollowUp!$Y524,database!$Y:$AL,database!AA$5,0)</f>
        <v>#N/A</v>
      </c>
      <c r="AB524" s="118" t="e" cm="1">
        <f t="array" aca="1" ref="AB524" ca="1">HYPERLINK("#"&amp;CELL("address",INDEX(INDIRECT("database!Y:Y",1),MATCH(Y524,INDIRECT("database!Y:Y",1),0))))</f>
        <v>#N/A</v>
      </c>
      <c r="AC524" s="120" t="e">
        <f>VLOOKUP(FollowUp!$Y524,database!$Y:$AL,database!AC$5,0)</f>
        <v>#N/A</v>
      </c>
      <c r="AD524" s="121" t="e">
        <f>VLOOKUP(FollowUp!$Y524,database!$Y:$AL,database!AD$5,0)</f>
        <v>#N/A</v>
      </c>
      <c r="AE524" s="120" t="e">
        <f>VLOOKUP(FollowUp!$Y524,database!$Y:$AL,database!AE$5,0)</f>
        <v>#N/A</v>
      </c>
      <c r="AF524" s="121" t="e">
        <f>VLOOKUP(FollowUp!$Y524,database!$Y:$AL,database!AF$5,0)</f>
        <v>#N/A</v>
      </c>
      <c r="AG524" s="136" t="e">
        <f>VLOOKUP(FollowUp!$Y524,database!$Y:$AL,database!AG$5,0)</f>
        <v>#N/A</v>
      </c>
      <c r="AH524" s="126" t="str">
        <f>IF(ISERROR(VLOOKUP(FollowUp!$Y524,database!$Y:$AL,database!AH$5,0)),"",VLOOKUP(FollowUp!$Y524,database!$Y:$AL,database!AH$5,0))</f>
        <v/>
      </c>
      <c r="AI524" s="64"/>
      <c r="AJ524" s="63"/>
      <c r="AK524" s="128"/>
      <c r="AL524" s="63"/>
      <c r="AM524" s="115" t="e">
        <f>VLOOKUP(FollowUp!$Y524,database!$Y:$AL,database!AL$5,0)</f>
        <v>#N/A</v>
      </c>
    </row>
    <row r="525" spans="1:39"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15">
        <v>518</v>
      </c>
      <c r="AA525" s="125" t="e">
        <f>VLOOKUP(FollowUp!$Y525,database!$Y:$AL,database!AA$5,0)</f>
        <v>#N/A</v>
      </c>
      <c r="AB525" s="119" t="e" cm="1">
        <f t="array" aca="1" ref="AB525" ca="1">HYPERLINK("#"&amp;CELL("address",INDEX(INDIRECT("database!Y:Y",1),MATCH(Y525,INDIRECT("database!Y:Y",1),0))))</f>
        <v>#N/A</v>
      </c>
      <c r="AC525" s="122" t="e">
        <f>VLOOKUP(FollowUp!$Y525,database!$Y:$AL,database!AC$5,0)</f>
        <v>#N/A</v>
      </c>
      <c r="AD525" s="123" t="e">
        <f>VLOOKUP(FollowUp!$Y525,database!$Y:$AL,database!AD$5,0)</f>
        <v>#N/A</v>
      </c>
      <c r="AE525" s="122" t="e">
        <f>VLOOKUP(FollowUp!$Y525,database!$Y:$AL,database!AE$5,0)</f>
        <v>#N/A</v>
      </c>
      <c r="AF525" s="123" t="e">
        <f>VLOOKUP(FollowUp!$Y525,database!$Y:$AL,database!AF$5,0)</f>
        <v>#N/A</v>
      </c>
      <c r="AG525" s="137" t="e">
        <f>VLOOKUP(FollowUp!$Y525,database!$Y:$AL,database!AG$5,0)</f>
        <v>#N/A</v>
      </c>
      <c r="AH525" s="127" t="str">
        <f>IF(ISERROR(VLOOKUP(FollowUp!$Y525,database!$Y:$AL,database!AH$5,0)),"",VLOOKUP(FollowUp!$Y525,database!$Y:$AL,database!AH$5,0))</f>
        <v/>
      </c>
      <c r="AI525" s="64"/>
      <c r="AJ525" s="63"/>
      <c r="AK525" s="128"/>
      <c r="AL525" s="63"/>
      <c r="AM525" s="116" t="e">
        <f>VLOOKUP(FollowUp!$Y525,database!$Y:$AL,database!AL$5,0)</f>
        <v>#N/A</v>
      </c>
    </row>
    <row r="526" spans="1:39"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15">
        <v>519</v>
      </c>
      <c r="AA526" s="124" t="e">
        <f>VLOOKUP(FollowUp!$Y526,database!$Y:$AL,database!AA$5,0)</f>
        <v>#N/A</v>
      </c>
      <c r="AB526" s="118" t="e" cm="1">
        <f t="array" aca="1" ref="AB526" ca="1">HYPERLINK("#"&amp;CELL("address",INDEX(INDIRECT("database!Y:Y",1),MATCH(Y526,INDIRECT("database!Y:Y",1),0))))</f>
        <v>#N/A</v>
      </c>
      <c r="AC526" s="120" t="e">
        <f>VLOOKUP(FollowUp!$Y526,database!$Y:$AL,database!AC$5,0)</f>
        <v>#N/A</v>
      </c>
      <c r="AD526" s="121" t="e">
        <f>VLOOKUP(FollowUp!$Y526,database!$Y:$AL,database!AD$5,0)</f>
        <v>#N/A</v>
      </c>
      <c r="AE526" s="120" t="e">
        <f>VLOOKUP(FollowUp!$Y526,database!$Y:$AL,database!AE$5,0)</f>
        <v>#N/A</v>
      </c>
      <c r="AF526" s="121" t="e">
        <f>VLOOKUP(FollowUp!$Y526,database!$Y:$AL,database!AF$5,0)</f>
        <v>#N/A</v>
      </c>
      <c r="AG526" s="136" t="e">
        <f>VLOOKUP(FollowUp!$Y526,database!$Y:$AL,database!AG$5,0)</f>
        <v>#N/A</v>
      </c>
      <c r="AH526" s="126" t="str">
        <f>IF(ISERROR(VLOOKUP(FollowUp!$Y526,database!$Y:$AL,database!AH$5,0)),"",VLOOKUP(FollowUp!$Y526,database!$Y:$AL,database!AH$5,0))</f>
        <v/>
      </c>
      <c r="AI526" s="64"/>
      <c r="AJ526" s="63"/>
      <c r="AK526" s="128"/>
      <c r="AL526" s="63"/>
      <c r="AM526" s="115" t="e">
        <f>VLOOKUP(FollowUp!$Y526,database!$Y:$AL,database!AL$5,0)</f>
        <v>#N/A</v>
      </c>
    </row>
    <row r="527" spans="1:39"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15">
        <v>520</v>
      </c>
      <c r="AA527" s="125" t="e">
        <f>VLOOKUP(FollowUp!$Y527,database!$Y:$AL,database!AA$5,0)</f>
        <v>#N/A</v>
      </c>
      <c r="AB527" s="119" t="e" cm="1">
        <f t="array" aca="1" ref="AB527" ca="1">HYPERLINK("#"&amp;CELL("address",INDEX(INDIRECT("database!Y:Y",1),MATCH(Y527,INDIRECT("database!Y:Y",1),0))))</f>
        <v>#N/A</v>
      </c>
      <c r="AC527" s="122" t="e">
        <f>VLOOKUP(FollowUp!$Y527,database!$Y:$AL,database!AC$5,0)</f>
        <v>#N/A</v>
      </c>
      <c r="AD527" s="123" t="e">
        <f>VLOOKUP(FollowUp!$Y527,database!$Y:$AL,database!AD$5,0)</f>
        <v>#N/A</v>
      </c>
      <c r="AE527" s="122" t="e">
        <f>VLOOKUP(FollowUp!$Y527,database!$Y:$AL,database!AE$5,0)</f>
        <v>#N/A</v>
      </c>
      <c r="AF527" s="123" t="e">
        <f>VLOOKUP(FollowUp!$Y527,database!$Y:$AL,database!AF$5,0)</f>
        <v>#N/A</v>
      </c>
      <c r="AG527" s="137" t="e">
        <f>VLOOKUP(FollowUp!$Y527,database!$Y:$AL,database!AG$5,0)</f>
        <v>#N/A</v>
      </c>
      <c r="AH527" s="127" t="str">
        <f>IF(ISERROR(VLOOKUP(FollowUp!$Y527,database!$Y:$AL,database!AH$5,0)),"",VLOOKUP(FollowUp!$Y527,database!$Y:$AL,database!AH$5,0))</f>
        <v/>
      </c>
      <c r="AI527" s="64"/>
      <c r="AJ527" s="63"/>
      <c r="AK527" s="128"/>
      <c r="AL527" s="63"/>
      <c r="AM527" s="116" t="e">
        <f>VLOOKUP(FollowUp!$Y527,database!$Y:$AL,database!AL$5,0)</f>
        <v>#N/A</v>
      </c>
    </row>
    <row r="528" spans="1:39"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15">
        <v>521</v>
      </c>
      <c r="AA528" s="124" t="e">
        <f>VLOOKUP(FollowUp!$Y528,database!$Y:$AL,database!AA$5,0)</f>
        <v>#N/A</v>
      </c>
      <c r="AB528" s="118" t="e" cm="1">
        <f t="array" aca="1" ref="AB528" ca="1">HYPERLINK("#"&amp;CELL("address",INDEX(INDIRECT("database!Y:Y",1),MATCH(Y528,INDIRECT("database!Y:Y",1),0))))</f>
        <v>#N/A</v>
      </c>
      <c r="AC528" s="120" t="e">
        <f>VLOOKUP(FollowUp!$Y528,database!$Y:$AL,database!AC$5,0)</f>
        <v>#N/A</v>
      </c>
      <c r="AD528" s="121" t="e">
        <f>VLOOKUP(FollowUp!$Y528,database!$Y:$AL,database!AD$5,0)</f>
        <v>#N/A</v>
      </c>
      <c r="AE528" s="120" t="e">
        <f>VLOOKUP(FollowUp!$Y528,database!$Y:$AL,database!AE$5,0)</f>
        <v>#N/A</v>
      </c>
      <c r="AF528" s="121" t="e">
        <f>VLOOKUP(FollowUp!$Y528,database!$Y:$AL,database!AF$5,0)</f>
        <v>#N/A</v>
      </c>
      <c r="AG528" s="136" t="e">
        <f>VLOOKUP(FollowUp!$Y528,database!$Y:$AL,database!AG$5,0)</f>
        <v>#N/A</v>
      </c>
      <c r="AH528" s="126" t="str">
        <f>IF(ISERROR(VLOOKUP(FollowUp!$Y528,database!$Y:$AL,database!AH$5,0)),"",VLOOKUP(FollowUp!$Y528,database!$Y:$AL,database!AH$5,0))</f>
        <v/>
      </c>
      <c r="AI528" s="64"/>
      <c r="AJ528" s="63"/>
      <c r="AK528" s="128"/>
      <c r="AL528" s="63"/>
      <c r="AM528" s="115" t="e">
        <f>VLOOKUP(FollowUp!$Y528,database!$Y:$AL,database!AL$5,0)</f>
        <v>#N/A</v>
      </c>
    </row>
    <row r="529" spans="1:39"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15">
        <v>522</v>
      </c>
      <c r="AA529" s="125" t="e">
        <f>VLOOKUP(FollowUp!$Y529,database!$Y:$AL,database!AA$5,0)</f>
        <v>#N/A</v>
      </c>
      <c r="AB529" s="119" t="e" cm="1">
        <f t="array" aca="1" ref="AB529" ca="1">HYPERLINK("#"&amp;CELL("address",INDEX(INDIRECT("database!Y:Y",1),MATCH(Y529,INDIRECT("database!Y:Y",1),0))))</f>
        <v>#N/A</v>
      </c>
      <c r="AC529" s="122" t="e">
        <f>VLOOKUP(FollowUp!$Y529,database!$Y:$AL,database!AC$5,0)</f>
        <v>#N/A</v>
      </c>
      <c r="AD529" s="123" t="e">
        <f>VLOOKUP(FollowUp!$Y529,database!$Y:$AL,database!AD$5,0)</f>
        <v>#N/A</v>
      </c>
      <c r="AE529" s="122" t="e">
        <f>VLOOKUP(FollowUp!$Y529,database!$Y:$AL,database!AE$5,0)</f>
        <v>#N/A</v>
      </c>
      <c r="AF529" s="123" t="e">
        <f>VLOOKUP(FollowUp!$Y529,database!$Y:$AL,database!AF$5,0)</f>
        <v>#N/A</v>
      </c>
      <c r="AG529" s="137" t="e">
        <f>VLOOKUP(FollowUp!$Y529,database!$Y:$AL,database!AG$5,0)</f>
        <v>#N/A</v>
      </c>
      <c r="AH529" s="127" t="str">
        <f>IF(ISERROR(VLOOKUP(FollowUp!$Y529,database!$Y:$AL,database!AH$5,0)),"",VLOOKUP(FollowUp!$Y529,database!$Y:$AL,database!AH$5,0))</f>
        <v/>
      </c>
      <c r="AI529" s="64"/>
      <c r="AJ529" s="63"/>
      <c r="AK529" s="128"/>
      <c r="AL529" s="63"/>
      <c r="AM529" s="116" t="e">
        <f>VLOOKUP(FollowUp!$Y529,database!$Y:$AL,database!AL$5,0)</f>
        <v>#N/A</v>
      </c>
    </row>
    <row r="530" spans="1:39"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15">
        <v>523</v>
      </c>
      <c r="AA530" s="124" t="e">
        <f>VLOOKUP(FollowUp!$Y530,database!$Y:$AL,database!AA$5,0)</f>
        <v>#N/A</v>
      </c>
      <c r="AB530" s="118" t="e" cm="1">
        <f t="array" aca="1" ref="AB530" ca="1">HYPERLINK("#"&amp;CELL("address",INDEX(INDIRECT("database!Y:Y",1),MATCH(Y530,INDIRECT("database!Y:Y",1),0))))</f>
        <v>#N/A</v>
      </c>
      <c r="AC530" s="120" t="e">
        <f>VLOOKUP(FollowUp!$Y530,database!$Y:$AL,database!AC$5,0)</f>
        <v>#N/A</v>
      </c>
      <c r="AD530" s="121" t="e">
        <f>VLOOKUP(FollowUp!$Y530,database!$Y:$AL,database!AD$5,0)</f>
        <v>#N/A</v>
      </c>
      <c r="AE530" s="120" t="e">
        <f>VLOOKUP(FollowUp!$Y530,database!$Y:$AL,database!AE$5,0)</f>
        <v>#N/A</v>
      </c>
      <c r="AF530" s="121" t="e">
        <f>VLOOKUP(FollowUp!$Y530,database!$Y:$AL,database!AF$5,0)</f>
        <v>#N/A</v>
      </c>
      <c r="AG530" s="136" t="e">
        <f>VLOOKUP(FollowUp!$Y530,database!$Y:$AL,database!AG$5,0)</f>
        <v>#N/A</v>
      </c>
      <c r="AH530" s="126" t="str">
        <f>IF(ISERROR(VLOOKUP(FollowUp!$Y530,database!$Y:$AL,database!AH$5,0)),"",VLOOKUP(FollowUp!$Y530,database!$Y:$AL,database!AH$5,0))</f>
        <v/>
      </c>
      <c r="AI530" s="64"/>
      <c r="AJ530" s="63"/>
      <c r="AK530" s="128"/>
      <c r="AL530" s="63"/>
      <c r="AM530" s="115" t="e">
        <f>VLOOKUP(FollowUp!$Y530,database!$Y:$AL,database!AL$5,0)</f>
        <v>#N/A</v>
      </c>
    </row>
    <row r="531" spans="1:39"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15">
        <v>524</v>
      </c>
      <c r="AA531" s="125" t="e">
        <f>VLOOKUP(FollowUp!$Y531,database!$Y:$AL,database!AA$5,0)</f>
        <v>#N/A</v>
      </c>
      <c r="AB531" s="119" t="e" cm="1">
        <f t="array" aca="1" ref="AB531" ca="1">HYPERLINK("#"&amp;CELL("address",INDEX(INDIRECT("database!Y:Y",1),MATCH(Y531,INDIRECT("database!Y:Y",1),0))))</f>
        <v>#N/A</v>
      </c>
      <c r="AC531" s="122" t="e">
        <f>VLOOKUP(FollowUp!$Y531,database!$Y:$AL,database!AC$5,0)</f>
        <v>#N/A</v>
      </c>
      <c r="AD531" s="123" t="e">
        <f>VLOOKUP(FollowUp!$Y531,database!$Y:$AL,database!AD$5,0)</f>
        <v>#N/A</v>
      </c>
      <c r="AE531" s="122" t="e">
        <f>VLOOKUP(FollowUp!$Y531,database!$Y:$AL,database!AE$5,0)</f>
        <v>#N/A</v>
      </c>
      <c r="AF531" s="123" t="e">
        <f>VLOOKUP(FollowUp!$Y531,database!$Y:$AL,database!AF$5,0)</f>
        <v>#N/A</v>
      </c>
      <c r="AG531" s="137" t="e">
        <f>VLOOKUP(FollowUp!$Y531,database!$Y:$AL,database!AG$5,0)</f>
        <v>#N/A</v>
      </c>
      <c r="AH531" s="127" t="str">
        <f>IF(ISERROR(VLOOKUP(FollowUp!$Y531,database!$Y:$AL,database!AH$5,0)),"",VLOOKUP(FollowUp!$Y531,database!$Y:$AL,database!AH$5,0))</f>
        <v/>
      </c>
      <c r="AI531" s="64"/>
      <c r="AJ531" s="63"/>
      <c r="AK531" s="128"/>
      <c r="AL531" s="63"/>
      <c r="AM531" s="116" t="e">
        <f>VLOOKUP(FollowUp!$Y531,database!$Y:$AL,database!AL$5,0)</f>
        <v>#N/A</v>
      </c>
    </row>
    <row r="532" spans="1:39"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15">
        <v>525</v>
      </c>
      <c r="AA532" s="124" t="e">
        <f>VLOOKUP(FollowUp!$Y532,database!$Y:$AL,database!AA$5,0)</f>
        <v>#N/A</v>
      </c>
      <c r="AB532" s="118" t="e" cm="1">
        <f t="array" aca="1" ref="AB532" ca="1">HYPERLINK("#"&amp;CELL("address",INDEX(INDIRECT("database!Y:Y",1),MATCH(Y532,INDIRECT("database!Y:Y",1),0))))</f>
        <v>#N/A</v>
      </c>
      <c r="AC532" s="120" t="e">
        <f>VLOOKUP(FollowUp!$Y532,database!$Y:$AL,database!AC$5,0)</f>
        <v>#N/A</v>
      </c>
      <c r="AD532" s="121" t="e">
        <f>VLOOKUP(FollowUp!$Y532,database!$Y:$AL,database!AD$5,0)</f>
        <v>#N/A</v>
      </c>
      <c r="AE532" s="120" t="e">
        <f>VLOOKUP(FollowUp!$Y532,database!$Y:$AL,database!AE$5,0)</f>
        <v>#N/A</v>
      </c>
      <c r="AF532" s="121" t="e">
        <f>VLOOKUP(FollowUp!$Y532,database!$Y:$AL,database!AF$5,0)</f>
        <v>#N/A</v>
      </c>
      <c r="AG532" s="136" t="e">
        <f>VLOOKUP(FollowUp!$Y532,database!$Y:$AL,database!AG$5,0)</f>
        <v>#N/A</v>
      </c>
      <c r="AH532" s="126" t="str">
        <f>IF(ISERROR(VLOOKUP(FollowUp!$Y532,database!$Y:$AL,database!AH$5,0)),"",VLOOKUP(FollowUp!$Y532,database!$Y:$AL,database!AH$5,0))</f>
        <v/>
      </c>
      <c r="AI532" s="64"/>
      <c r="AJ532" s="63"/>
      <c r="AK532" s="128"/>
      <c r="AL532" s="63"/>
      <c r="AM532" s="115" t="e">
        <f>VLOOKUP(FollowUp!$Y532,database!$Y:$AL,database!AL$5,0)</f>
        <v>#N/A</v>
      </c>
    </row>
    <row r="533" spans="1:39"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15">
        <v>526</v>
      </c>
      <c r="AA533" s="125" t="e">
        <f>VLOOKUP(FollowUp!$Y533,database!$Y:$AL,database!AA$5,0)</f>
        <v>#N/A</v>
      </c>
      <c r="AB533" s="119" t="e" cm="1">
        <f t="array" aca="1" ref="AB533" ca="1">HYPERLINK("#"&amp;CELL("address",INDEX(INDIRECT("database!Y:Y",1),MATCH(Y533,INDIRECT("database!Y:Y",1),0))))</f>
        <v>#N/A</v>
      </c>
      <c r="AC533" s="122" t="e">
        <f>VLOOKUP(FollowUp!$Y533,database!$Y:$AL,database!AC$5,0)</f>
        <v>#N/A</v>
      </c>
      <c r="AD533" s="123" t="e">
        <f>VLOOKUP(FollowUp!$Y533,database!$Y:$AL,database!AD$5,0)</f>
        <v>#N/A</v>
      </c>
      <c r="AE533" s="122" t="e">
        <f>VLOOKUP(FollowUp!$Y533,database!$Y:$AL,database!AE$5,0)</f>
        <v>#N/A</v>
      </c>
      <c r="AF533" s="123" t="e">
        <f>VLOOKUP(FollowUp!$Y533,database!$Y:$AL,database!AF$5,0)</f>
        <v>#N/A</v>
      </c>
      <c r="AG533" s="137" t="e">
        <f>VLOOKUP(FollowUp!$Y533,database!$Y:$AL,database!AG$5,0)</f>
        <v>#N/A</v>
      </c>
      <c r="AH533" s="127" t="str">
        <f>IF(ISERROR(VLOOKUP(FollowUp!$Y533,database!$Y:$AL,database!AH$5,0)),"",VLOOKUP(FollowUp!$Y533,database!$Y:$AL,database!AH$5,0))</f>
        <v/>
      </c>
      <c r="AI533" s="64"/>
      <c r="AJ533" s="63"/>
      <c r="AK533" s="128"/>
      <c r="AL533" s="63"/>
      <c r="AM533" s="116" t="e">
        <f>VLOOKUP(FollowUp!$Y533,database!$Y:$AL,database!AL$5,0)</f>
        <v>#N/A</v>
      </c>
    </row>
    <row r="534" spans="1:39"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15">
        <v>527</v>
      </c>
      <c r="AA534" s="124" t="e">
        <f>VLOOKUP(FollowUp!$Y534,database!$Y:$AL,database!AA$5,0)</f>
        <v>#N/A</v>
      </c>
      <c r="AB534" s="118" t="e" cm="1">
        <f t="array" aca="1" ref="AB534" ca="1">HYPERLINK("#"&amp;CELL("address",INDEX(INDIRECT("database!Y:Y",1),MATCH(Y534,INDIRECT("database!Y:Y",1),0))))</f>
        <v>#N/A</v>
      </c>
      <c r="AC534" s="120" t="e">
        <f>VLOOKUP(FollowUp!$Y534,database!$Y:$AL,database!AC$5,0)</f>
        <v>#N/A</v>
      </c>
      <c r="AD534" s="121" t="e">
        <f>VLOOKUP(FollowUp!$Y534,database!$Y:$AL,database!AD$5,0)</f>
        <v>#N/A</v>
      </c>
      <c r="AE534" s="120" t="e">
        <f>VLOOKUP(FollowUp!$Y534,database!$Y:$AL,database!AE$5,0)</f>
        <v>#N/A</v>
      </c>
      <c r="AF534" s="121" t="e">
        <f>VLOOKUP(FollowUp!$Y534,database!$Y:$AL,database!AF$5,0)</f>
        <v>#N/A</v>
      </c>
      <c r="AG534" s="136" t="e">
        <f>VLOOKUP(FollowUp!$Y534,database!$Y:$AL,database!AG$5,0)</f>
        <v>#N/A</v>
      </c>
      <c r="AH534" s="126" t="str">
        <f>IF(ISERROR(VLOOKUP(FollowUp!$Y534,database!$Y:$AL,database!AH$5,0)),"",VLOOKUP(FollowUp!$Y534,database!$Y:$AL,database!AH$5,0))</f>
        <v/>
      </c>
      <c r="AI534" s="64"/>
      <c r="AJ534" s="63"/>
      <c r="AK534" s="128"/>
      <c r="AL534" s="63"/>
      <c r="AM534" s="115" t="e">
        <f>VLOOKUP(FollowUp!$Y534,database!$Y:$AL,database!AL$5,0)</f>
        <v>#N/A</v>
      </c>
    </row>
    <row r="535" spans="1:39"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15">
        <v>528</v>
      </c>
      <c r="AA535" s="125" t="e">
        <f>VLOOKUP(FollowUp!$Y535,database!$Y:$AL,database!AA$5,0)</f>
        <v>#N/A</v>
      </c>
      <c r="AB535" s="119" t="e" cm="1">
        <f t="array" aca="1" ref="AB535" ca="1">HYPERLINK("#"&amp;CELL("address",INDEX(INDIRECT("database!Y:Y",1),MATCH(Y535,INDIRECT("database!Y:Y",1),0))))</f>
        <v>#N/A</v>
      </c>
      <c r="AC535" s="122" t="e">
        <f>VLOOKUP(FollowUp!$Y535,database!$Y:$AL,database!AC$5,0)</f>
        <v>#N/A</v>
      </c>
      <c r="AD535" s="123" t="e">
        <f>VLOOKUP(FollowUp!$Y535,database!$Y:$AL,database!AD$5,0)</f>
        <v>#N/A</v>
      </c>
      <c r="AE535" s="122" t="e">
        <f>VLOOKUP(FollowUp!$Y535,database!$Y:$AL,database!AE$5,0)</f>
        <v>#N/A</v>
      </c>
      <c r="AF535" s="123" t="e">
        <f>VLOOKUP(FollowUp!$Y535,database!$Y:$AL,database!AF$5,0)</f>
        <v>#N/A</v>
      </c>
      <c r="AG535" s="137" t="e">
        <f>VLOOKUP(FollowUp!$Y535,database!$Y:$AL,database!AG$5,0)</f>
        <v>#N/A</v>
      </c>
      <c r="AH535" s="127" t="str">
        <f>IF(ISERROR(VLOOKUP(FollowUp!$Y535,database!$Y:$AL,database!AH$5,0)),"",VLOOKUP(FollowUp!$Y535,database!$Y:$AL,database!AH$5,0))</f>
        <v/>
      </c>
      <c r="AI535" s="64"/>
      <c r="AJ535" s="63"/>
      <c r="AK535" s="128"/>
      <c r="AL535" s="63"/>
      <c r="AM535" s="116" t="e">
        <f>VLOOKUP(FollowUp!$Y535,database!$Y:$AL,database!AL$5,0)</f>
        <v>#N/A</v>
      </c>
    </row>
    <row r="536" spans="1:39"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15">
        <v>529</v>
      </c>
      <c r="AA536" s="124" t="e">
        <f>VLOOKUP(FollowUp!$Y536,database!$Y:$AL,database!AA$5,0)</f>
        <v>#N/A</v>
      </c>
      <c r="AB536" s="118" t="e" cm="1">
        <f t="array" aca="1" ref="AB536" ca="1">HYPERLINK("#"&amp;CELL("address",INDEX(INDIRECT("database!Y:Y",1),MATCH(Y536,INDIRECT("database!Y:Y",1),0))))</f>
        <v>#N/A</v>
      </c>
      <c r="AC536" s="120" t="e">
        <f>VLOOKUP(FollowUp!$Y536,database!$Y:$AL,database!AC$5,0)</f>
        <v>#N/A</v>
      </c>
      <c r="AD536" s="121" t="e">
        <f>VLOOKUP(FollowUp!$Y536,database!$Y:$AL,database!AD$5,0)</f>
        <v>#N/A</v>
      </c>
      <c r="AE536" s="120" t="e">
        <f>VLOOKUP(FollowUp!$Y536,database!$Y:$AL,database!AE$5,0)</f>
        <v>#N/A</v>
      </c>
      <c r="AF536" s="121" t="e">
        <f>VLOOKUP(FollowUp!$Y536,database!$Y:$AL,database!AF$5,0)</f>
        <v>#N/A</v>
      </c>
      <c r="AG536" s="136" t="e">
        <f>VLOOKUP(FollowUp!$Y536,database!$Y:$AL,database!AG$5,0)</f>
        <v>#N/A</v>
      </c>
      <c r="AH536" s="126" t="str">
        <f>IF(ISERROR(VLOOKUP(FollowUp!$Y536,database!$Y:$AL,database!AH$5,0)),"",VLOOKUP(FollowUp!$Y536,database!$Y:$AL,database!AH$5,0))</f>
        <v/>
      </c>
      <c r="AI536" s="64"/>
      <c r="AJ536" s="63"/>
      <c r="AK536" s="128"/>
      <c r="AL536" s="63"/>
      <c r="AM536" s="115" t="e">
        <f>VLOOKUP(FollowUp!$Y536,database!$Y:$AL,database!AL$5,0)</f>
        <v>#N/A</v>
      </c>
    </row>
    <row r="537" spans="1:39"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15">
        <v>530</v>
      </c>
      <c r="AA537" s="125" t="e">
        <f>VLOOKUP(FollowUp!$Y537,database!$Y:$AL,database!AA$5,0)</f>
        <v>#N/A</v>
      </c>
      <c r="AB537" s="119" t="e" cm="1">
        <f t="array" aca="1" ref="AB537" ca="1">HYPERLINK("#"&amp;CELL("address",INDEX(INDIRECT("database!Y:Y",1),MATCH(Y537,INDIRECT("database!Y:Y",1),0))))</f>
        <v>#N/A</v>
      </c>
      <c r="AC537" s="122" t="e">
        <f>VLOOKUP(FollowUp!$Y537,database!$Y:$AL,database!AC$5,0)</f>
        <v>#N/A</v>
      </c>
      <c r="AD537" s="123" t="e">
        <f>VLOOKUP(FollowUp!$Y537,database!$Y:$AL,database!AD$5,0)</f>
        <v>#N/A</v>
      </c>
      <c r="AE537" s="122" t="e">
        <f>VLOOKUP(FollowUp!$Y537,database!$Y:$AL,database!AE$5,0)</f>
        <v>#N/A</v>
      </c>
      <c r="AF537" s="123" t="e">
        <f>VLOOKUP(FollowUp!$Y537,database!$Y:$AL,database!AF$5,0)</f>
        <v>#N/A</v>
      </c>
      <c r="AG537" s="137" t="e">
        <f>VLOOKUP(FollowUp!$Y537,database!$Y:$AL,database!AG$5,0)</f>
        <v>#N/A</v>
      </c>
      <c r="AH537" s="127" t="str">
        <f>IF(ISERROR(VLOOKUP(FollowUp!$Y537,database!$Y:$AL,database!AH$5,0)),"",VLOOKUP(FollowUp!$Y537,database!$Y:$AL,database!AH$5,0))</f>
        <v/>
      </c>
      <c r="AI537" s="64"/>
      <c r="AJ537" s="63"/>
      <c r="AK537" s="128"/>
      <c r="AL537" s="63"/>
      <c r="AM537" s="116" t="e">
        <f>VLOOKUP(FollowUp!$Y537,database!$Y:$AL,database!AL$5,0)</f>
        <v>#N/A</v>
      </c>
    </row>
    <row r="538" spans="1:39"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15">
        <v>531</v>
      </c>
      <c r="AA538" s="124" t="e">
        <f>VLOOKUP(FollowUp!$Y538,database!$Y:$AL,database!AA$5,0)</f>
        <v>#N/A</v>
      </c>
      <c r="AB538" s="118" t="e" cm="1">
        <f t="array" aca="1" ref="AB538" ca="1">HYPERLINK("#"&amp;CELL("address",INDEX(INDIRECT("database!Y:Y",1),MATCH(Y538,INDIRECT("database!Y:Y",1),0))))</f>
        <v>#N/A</v>
      </c>
      <c r="AC538" s="120" t="e">
        <f>VLOOKUP(FollowUp!$Y538,database!$Y:$AL,database!AC$5,0)</f>
        <v>#N/A</v>
      </c>
      <c r="AD538" s="121" t="e">
        <f>VLOOKUP(FollowUp!$Y538,database!$Y:$AL,database!AD$5,0)</f>
        <v>#N/A</v>
      </c>
      <c r="AE538" s="120" t="e">
        <f>VLOOKUP(FollowUp!$Y538,database!$Y:$AL,database!AE$5,0)</f>
        <v>#N/A</v>
      </c>
      <c r="AF538" s="121" t="e">
        <f>VLOOKUP(FollowUp!$Y538,database!$Y:$AL,database!AF$5,0)</f>
        <v>#N/A</v>
      </c>
      <c r="AG538" s="136" t="e">
        <f>VLOOKUP(FollowUp!$Y538,database!$Y:$AL,database!AG$5,0)</f>
        <v>#N/A</v>
      </c>
      <c r="AH538" s="126" t="str">
        <f>IF(ISERROR(VLOOKUP(FollowUp!$Y538,database!$Y:$AL,database!AH$5,0)),"",VLOOKUP(FollowUp!$Y538,database!$Y:$AL,database!AH$5,0))</f>
        <v/>
      </c>
      <c r="AI538" s="64"/>
      <c r="AJ538" s="63"/>
      <c r="AK538" s="128"/>
      <c r="AL538" s="63"/>
      <c r="AM538" s="115" t="e">
        <f>VLOOKUP(FollowUp!$Y538,database!$Y:$AL,database!AL$5,0)</f>
        <v>#N/A</v>
      </c>
    </row>
    <row r="539" spans="1:39"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15">
        <v>532</v>
      </c>
      <c r="AA539" s="125" t="e">
        <f>VLOOKUP(FollowUp!$Y539,database!$Y:$AL,database!AA$5,0)</f>
        <v>#N/A</v>
      </c>
      <c r="AB539" s="119" t="e" cm="1">
        <f t="array" aca="1" ref="AB539" ca="1">HYPERLINK("#"&amp;CELL("address",INDEX(INDIRECT("database!Y:Y",1),MATCH(Y539,INDIRECT("database!Y:Y",1),0))))</f>
        <v>#N/A</v>
      </c>
      <c r="AC539" s="122" t="e">
        <f>VLOOKUP(FollowUp!$Y539,database!$Y:$AL,database!AC$5,0)</f>
        <v>#N/A</v>
      </c>
      <c r="AD539" s="123" t="e">
        <f>VLOOKUP(FollowUp!$Y539,database!$Y:$AL,database!AD$5,0)</f>
        <v>#N/A</v>
      </c>
      <c r="AE539" s="122" t="e">
        <f>VLOOKUP(FollowUp!$Y539,database!$Y:$AL,database!AE$5,0)</f>
        <v>#N/A</v>
      </c>
      <c r="AF539" s="123" t="e">
        <f>VLOOKUP(FollowUp!$Y539,database!$Y:$AL,database!AF$5,0)</f>
        <v>#N/A</v>
      </c>
      <c r="AG539" s="137" t="e">
        <f>VLOOKUP(FollowUp!$Y539,database!$Y:$AL,database!AG$5,0)</f>
        <v>#N/A</v>
      </c>
      <c r="AH539" s="127" t="str">
        <f>IF(ISERROR(VLOOKUP(FollowUp!$Y539,database!$Y:$AL,database!AH$5,0)),"",VLOOKUP(FollowUp!$Y539,database!$Y:$AL,database!AH$5,0))</f>
        <v/>
      </c>
      <c r="AI539" s="64"/>
      <c r="AJ539" s="63"/>
      <c r="AK539" s="128"/>
      <c r="AL539" s="63"/>
      <c r="AM539" s="116" t="e">
        <f>VLOOKUP(FollowUp!$Y539,database!$Y:$AL,database!AL$5,0)</f>
        <v>#N/A</v>
      </c>
    </row>
    <row r="540" spans="1:39"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15">
        <v>533</v>
      </c>
      <c r="AA540" s="124" t="e">
        <f>VLOOKUP(FollowUp!$Y540,database!$Y:$AL,database!AA$5,0)</f>
        <v>#N/A</v>
      </c>
      <c r="AB540" s="118" t="e" cm="1">
        <f t="array" aca="1" ref="AB540" ca="1">HYPERLINK("#"&amp;CELL("address",INDEX(INDIRECT("database!Y:Y",1),MATCH(Y540,INDIRECT("database!Y:Y",1),0))))</f>
        <v>#N/A</v>
      </c>
      <c r="AC540" s="120" t="e">
        <f>VLOOKUP(FollowUp!$Y540,database!$Y:$AL,database!AC$5,0)</f>
        <v>#N/A</v>
      </c>
      <c r="AD540" s="121" t="e">
        <f>VLOOKUP(FollowUp!$Y540,database!$Y:$AL,database!AD$5,0)</f>
        <v>#N/A</v>
      </c>
      <c r="AE540" s="120" t="e">
        <f>VLOOKUP(FollowUp!$Y540,database!$Y:$AL,database!AE$5,0)</f>
        <v>#N/A</v>
      </c>
      <c r="AF540" s="121" t="e">
        <f>VLOOKUP(FollowUp!$Y540,database!$Y:$AL,database!AF$5,0)</f>
        <v>#N/A</v>
      </c>
      <c r="AG540" s="136" t="e">
        <f>VLOOKUP(FollowUp!$Y540,database!$Y:$AL,database!AG$5,0)</f>
        <v>#N/A</v>
      </c>
      <c r="AH540" s="126" t="str">
        <f>IF(ISERROR(VLOOKUP(FollowUp!$Y540,database!$Y:$AL,database!AH$5,0)),"",VLOOKUP(FollowUp!$Y540,database!$Y:$AL,database!AH$5,0))</f>
        <v/>
      </c>
      <c r="AI540" s="64"/>
      <c r="AJ540" s="63"/>
      <c r="AK540" s="128"/>
      <c r="AL540" s="63"/>
      <c r="AM540" s="115" t="e">
        <f>VLOOKUP(FollowUp!$Y540,database!$Y:$AL,database!AL$5,0)</f>
        <v>#N/A</v>
      </c>
    </row>
    <row r="541" spans="1:39"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15">
        <v>534</v>
      </c>
      <c r="AA541" s="125" t="e">
        <f>VLOOKUP(FollowUp!$Y541,database!$Y:$AL,database!AA$5,0)</f>
        <v>#N/A</v>
      </c>
      <c r="AB541" s="119" t="e" cm="1">
        <f t="array" aca="1" ref="AB541" ca="1">HYPERLINK("#"&amp;CELL("address",INDEX(INDIRECT("database!Y:Y",1),MATCH(Y541,INDIRECT("database!Y:Y",1),0))))</f>
        <v>#N/A</v>
      </c>
      <c r="AC541" s="122" t="e">
        <f>VLOOKUP(FollowUp!$Y541,database!$Y:$AL,database!AC$5,0)</f>
        <v>#N/A</v>
      </c>
      <c r="AD541" s="123" t="e">
        <f>VLOOKUP(FollowUp!$Y541,database!$Y:$AL,database!AD$5,0)</f>
        <v>#N/A</v>
      </c>
      <c r="AE541" s="122" t="e">
        <f>VLOOKUP(FollowUp!$Y541,database!$Y:$AL,database!AE$5,0)</f>
        <v>#N/A</v>
      </c>
      <c r="AF541" s="123" t="e">
        <f>VLOOKUP(FollowUp!$Y541,database!$Y:$AL,database!AF$5,0)</f>
        <v>#N/A</v>
      </c>
      <c r="AG541" s="137" t="e">
        <f>VLOOKUP(FollowUp!$Y541,database!$Y:$AL,database!AG$5,0)</f>
        <v>#N/A</v>
      </c>
      <c r="AH541" s="127" t="str">
        <f>IF(ISERROR(VLOOKUP(FollowUp!$Y541,database!$Y:$AL,database!AH$5,0)),"",VLOOKUP(FollowUp!$Y541,database!$Y:$AL,database!AH$5,0))</f>
        <v/>
      </c>
      <c r="AI541" s="64"/>
      <c r="AJ541" s="63"/>
      <c r="AK541" s="128"/>
      <c r="AL541" s="63"/>
      <c r="AM541" s="116" t="e">
        <f>VLOOKUP(FollowUp!$Y541,database!$Y:$AL,database!AL$5,0)</f>
        <v>#N/A</v>
      </c>
    </row>
    <row r="542" spans="1:39"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15">
        <v>535</v>
      </c>
      <c r="AA542" s="124" t="e">
        <f>VLOOKUP(FollowUp!$Y542,database!$Y:$AL,database!AA$5,0)</f>
        <v>#N/A</v>
      </c>
      <c r="AB542" s="118" t="e" cm="1">
        <f t="array" aca="1" ref="AB542" ca="1">HYPERLINK("#"&amp;CELL("address",INDEX(INDIRECT("database!Y:Y",1),MATCH(Y542,INDIRECT("database!Y:Y",1),0))))</f>
        <v>#N/A</v>
      </c>
      <c r="AC542" s="120" t="e">
        <f>VLOOKUP(FollowUp!$Y542,database!$Y:$AL,database!AC$5,0)</f>
        <v>#N/A</v>
      </c>
      <c r="AD542" s="121" t="e">
        <f>VLOOKUP(FollowUp!$Y542,database!$Y:$AL,database!AD$5,0)</f>
        <v>#N/A</v>
      </c>
      <c r="AE542" s="120" t="e">
        <f>VLOOKUP(FollowUp!$Y542,database!$Y:$AL,database!AE$5,0)</f>
        <v>#N/A</v>
      </c>
      <c r="AF542" s="121" t="e">
        <f>VLOOKUP(FollowUp!$Y542,database!$Y:$AL,database!AF$5,0)</f>
        <v>#N/A</v>
      </c>
      <c r="AG542" s="136" t="e">
        <f>VLOOKUP(FollowUp!$Y542,database!$Y:$AL,database!AG$5,0)</f>
        <v>#N/A</v>
      </c>
      <c r="AH542" s="126" t="str">
        <f>IF(ISERROR(VLOOKUP(FollowUp!$Y542,database!$Y:$AL,database!AH$5,0)),"",VLOOKUP(FollowUp!$Y542,database!$Y:$AL,database!AH$5,0))</f>
        <v/>
      </c>
      <c r="AI542" s="64"/>
      <c r="AJ542" s="63"/>
      <c r="AK542" s="128"/>
      <c r="AL542" s="63"/>
      <c r="AM542" s="115" t="e">
        <f>VLOOKUP(FollowUp!$Y542,database!$Y:$AL,database!AL$5,0)</f>
        <v>#N/A</v>
      </c>
    </row>
    <row r="543" spans="1:39"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15">
        <v>536</v>
      </c>
      <c r="AA543" s="125" t="e">
        <f>VLOOKUP(FollowUp!$Y543,database!$Y:$AL,database!AA$5,0)</f>
        <v>#N/A</v>
      </c>
      <c r="AB543" s="119" t="e" cm="1">
        <f t="array" aca="1" ref="AB543" ca="1">HYPERLINK("#"&amp;CELL("address",INDEX(INDIRECT("database!Y:Y",1),MATCH(Y543,INDIRECT("database!Y:Y",1),0))))</f>
        <v>#N/A</v>
      </c>
      <c r="AC543" s="122" t="e">
        <f>VLOOKUP(FollowUp!$Y543,database!$Y:$AL,database!AC$5,0)</f>
        <v>#N/A</v>
      </c>
      <c r="AD543" s="123" t="e">
        <f>VLOOKUP(FollowUp!$Y543,database!$Y:$AL,database!AD$5,0)</f>
        <v>#N/A</v>
      </c>
      <c r="AE543" s="122" t="e">
        <f>VLOOKUP(FollowUp!$Y543,database!$Y:$AL,database!AE$5,0)</f>
        <v>#N/A</v>
      </c>
      <c r="AF543" s="123" t="e">
        <f>VLOOKUP(FollowUp!$Y543,database!$Y:$AL,database!AF$5,0)</f>
        <v>#N/A</v>
      </c>
      <c r="AG543" s="137" t="e">
        <f>VLOOKUP(FollowUp!$Y543,database!$Y:$AL,database!AG$5,0)</f>
        <v>#N/A</v>
      </c>
      <c r="AH543" s="127" t="str">
        <f>IF(ISERROR(VLOOKUP(FollowUp!$Y543,database!$Y:$AL,database!AH$5,0)),"",VLOOKUP(FollowUp!$Y543,database!$Y:$AL,database!AH$5,0))</f>
        <v/>
      </c>
      <c r="AI543" s="64"/>
      <c r="AJ543" s="63"/>
      <c r="AK543" s="128"/>
      <c r="AL543" s="63"/>
      <c r="AM543" s="116" t="e">
        <f>VLOOKUP(FollowUp!$Y543,database!$Y:$AL,database!AL$5,0)</f>
        <v>#N/A</v>
      </c>
    </row>
    <row r="544" spans="1:39"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15">
        <v>537</v>
      </c>
      <c r="AA544" s="124" t="e">
        <f>VLOOKUP(FollowUp!$Y544,database!$Y:$AL,database!AA$5,0)</f>
        <v>#N/A</v>
      </c>
      <c r="AB544" s="118" t="e" cm="1">
        <f t="array" aca="1" ref="AB544" ca="1">HYPERLINK("#"&amp;CELL("address",INDEX(INDIRECT("database!Y:Y",1),MATCH(Y544,INDIRECT("database!Y:Y",1),0))))</f>
        <v>#N/A</v>
      </c>
      <c r="AC544" s="120" t="e">
        <f>VLOOKUP(FollowUp!$Y544,database!$Y:$AL,database!AC$5,0)</f>
        <v>#N/A</v>
      </c>
      <c r="AD544" s="121" t="e">
        <f>VLOOKUP(FollowUp!$Y544,database!$Y:$AL,database!AD$5,0)</f>
        <v>#N/A</v>
      </c>
      <c r="AE544" s="120" t="e">
        <f>VLOOKUP(FollowUp!$Y544,database!$Y:$AL,database!AE$5,0)</f>
        <v>#N/A</v>
      </c>
      <c r="AF544" s="121" t="e">
        <f>VLOOKUP(FollowUp!$Y544,database!$Y:$AL,database!AF$5,0)</f>
        <v>#N/A</v>
      </c>
      <c r="AG544" s="136" t="e">
        <f>VLOOKUP(FollowUp!$Y544,database!$Y:$AL,database!AG$5,0)</f>
        <v>#N/A</v>
      </c>
      <c r="AH544" s="126" t="str">
        <f>IF(ISERROR(VLOOKUP(FollowUp!$Y544,database!$Y:$AL,database!AH$5,0)),"",VLOOKUP(FollowUp!$Y544,database!$Y:$AL,database!AH$5,0))</f>
        <v/>
      </c>
      <c r="AI544" s="64"/>
      <c r="AJ544" s="63"/>
      <c r="AK544" s="128"/>
      <c r="AL544" s="63"/>
      <c r="AM544" s="115" t="e">
        <f>VLOOKUP(FollowUp!$Y544,database!$Y:$AL,database!AL$5,0)</f>
        <v>#N/A</v>
      </c>
    </row>
    <row r="545" spans="1:39"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15">
        <v>538</v>
      </c>
      <c r="AA545" s="125" t="e">
        <f>VLOOKUP(FollowUp!$Y545,database!$Y:$AL,database!AA$5,0)</f>
        <v>#N/A</v>
      </c>
      <c r="AB545" s="119" t="e" cm="1">
        <f t="array" aca="1" ref="AB545" ca="1">HYPERLINK("#"&amp;CELL("address",INDEX(INDIRECT("database!Y:Y",1),MATCH(Y545,INDIRECT("database!Y:Y",1),0))))</f>
        <v>#N/A</v>
      </c>
      <c r="AC545" s="122" t="e">
        <f>VLOOKUP(FollowUp!$Y545,database!$Y:$AL,database!AC$5,0)</f>
        <v>#N/A</v>
      </c>
      <c r="AD545" s="123" t="e">
        <f>VLOOKUP(FollowUp!$Y545,database!$Y:$AL,database!AD$5,0)</f>
        <v>#N/A</v>
      </c>
      <c r="AE545" s="122" t="e">
        <f>VLOOKUP(FollowUp!$Y545,database!$Y:$AL,database!AE$5,0)</f>
        <v>#N/A</v>
      </c>
      <c r="AF545" s="123" t="e">
        <f>VLOOKUP(FollowUp!$Y545,database!$Y:$AL,database!AF$5,0)</f>
        <v>#N/A</v>
      </c>
      <c r="AG545" s="137" t="e">
        <f>VLOOKUP(FollowUp!$Y545,database!$Y:$AL,database!AG$5,0)</f>
        <v>#N/A</v>
      </c>
      <c r="AH545" s="127" t="str">
        <f>IF(ISERROR(VLOOKUP(FollowUp!$Y545,database!$Y:$AL,database!AH$5,0)),"",VLOOKUP(FollowUp!$Y545,database!$Y:$AL,database!AH$5,0))</f>
        <v/>
      </c>
      <c r="AI545" s="64"/>
      <c r="AJ545" s="63"/>
      <c r="AK545" s="128"/>
      <c r="AL545" s="63"/>
      <c r="AM545" s="116" t="e">
        <f>VLOOKUP(FollowUp!$Y545,database!$Y:$AL,database!AL$5,0)</f>
        <v>#N/A</v>
      </c>
    </row>
    <row r="546" spans="1:39"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15">
        <v>539</v>
      </c>
      <c r="AA546" s="124" t="e">
        <f>VLOOKUP(FollowUp!$Y546,database!$Y:$AL,database!AA$5,0)</f>
        <v>#N/A</v>
      </c>
      <c r="AB546" s="118" t="e" cm="1">
        <f t="array" aca="1" ref="AB546" ca="1">HYPERLINK("#"&amp;CELL("address",INDEX(INDIRECT("database!Y:Y",1),MATCH(Y546,INDIRECT("database!Y:Y",1),0))))</f>
        <v>#N/A</v>
      </c>
      <c r="AC546" s="120" t="e">
        <f>VLOOKUP(FollowUp!$Y546,database!$Y:$AL,database!AC$5,0)</f>
        <v>#N/A</v>
      </c>
      <c r="AD546" s="121" t="e">
        <f>VLOOKUP(FollowUp!$Y546,database!$Y:$AL,database!AD$5,0)</f>
        <v>#N/A</v>
      </c>
      <c r="AE546" s="120" t="e">
        <f>VLOOKUP(FollowUp!$Y546,database!$Y:$AL,database!AE$5,0)</f>
        <v>#N/A</v>
      </c>
      <c r="AF546" s="121" t="e">
        <f>VLOOKUP(FollowUp!$Y546,database!$Y:$AL,database!AF$5,0)</f>
        <v>#N/A</v>
      </c>
      <c r="AG546" s="136" t="e">
        <f>VLOOKUP(FollowUp!$Y546,database!$Y:$AL,database!AG$5,0)</f>
        <v>#N/A</v>
      </c>
      <c r="AH546" s="126" t="str">
        <f>IF(ISERROR(VLOOKUP(FollowUp!$Y546,database!$Y:$AL,database!AH$5,0)),"",VLOOKUP(FollowUp!$Y546,database!$Y:$AL,database!AH$5,0))</f>
        <v/>
      </c>
      <c r="AI546" s="64"/>
      <c r="AJ546" s="63"/>
      <c r="AK546" s="128"/>
      <c r="AL546" s="63"/>
      <c r="AM546" s="115" t="e">
        <f>VLOOKUP(FollowUp!$Y546,database!$Y:$AL,database!AL$5,0)</f>
        <v>#N/A</v>
      </c>
    </row>
    <row r="547" spans="1:39"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15">
        <v>540</v>
      </c>
      <c r="AA547" s="125" t="e">
        <f>VLOOKUP(FollowUp!$Y547,database!$Y:$AL,database!AA$5,0)</f>
        <v>#N/A</v>
      </c>
      <c r="AB547" s="119" t="e" cm="1">
        <f t="array" aca="1" ref="AB547" ca="1">HYPERLINK("#"&amp;CELL("address",INDEX(INDIRECT("database!Y:Y",1),MATCH(Y547,INDIRECT("database!Y:Y",1),0))))</f>
        <v>#N/A</v>
      </c>
      <c r="AC547" s="122" t="e">
        <f>VLOOKUP(FollowUp!$Y547,database!$Y:$AL,database!AC$5,0)</f>
        <v>#N/A</v>
      </c>
      <c r="AD547" s="123" t="e">
        <f>VLOOKUP(FollowUp!$Y547,database!$Y:$AL,database!AD$5,0)</f>
        <v>#N/A</v>
      </c>
      <c r="AE547" s="122" t="e">
        <f>VLOOKUP(FollowUp!$Y547,database!$Y:$AL,database!AE$5,0)</f>
        <v>#N/A</v>
      </c>
      <c r="AF547" s="123" t="e">
        <f>VLOOKUP(FollowUp!$Y547,database!$Y:$AL,database!AF$5,0)</f>
        <v>#N/A</v>
      </c>
      <c r="AG547" s="137" t="e">
        <f>VLOOKUP(FollowUp!$Y547,database!$Y:$AL,database!AG$5,0)</f>
        <v>#N/A</v>
      </c>
      <c r="AH547" s="127" t="str">
        <f>IF(ISERROR(VLOOKUP(FollowUp!$Y547,database!$Y:$AL,database!AH$5,0)),"",VLOOKUP(FollowUp!$Y547,database!$Y:$AL,database!AH$5,0))</f>
        <v/>
      </c>
      <c r="AI547" s="64"/>
      <c r="AJ547" s="63"/>
      <c r="AK547" s="128"/>
      <c r="AL547" s="63"/>
      <c r="AM547" s="116" t="e">
        <f>VLOOKUP(FollowUp!$Y547,database!$Y:$AL,database!AL$5,0)</f>
        <v>#N/A</v>
      </c>
    </row>
    <row r="548" spans="1:39"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15">
        <v>541</v>
      </c>
      <c r="AA548" s="124" t="e">
        <f>VLOOKUP(FollowUp!$Y548,database!$Y:$AL,database!AA$5,0)</f>
        <v>#N/A</v>
      </c>
      <c r="AB548" s="118" t="e" cm="1">
        <f t="array" aca="1" ref="AB548" ca="1">HYPERLINK("#"&amp;CELL("address",INDEX(INDIRECT("database!Y:Y",1),MATCH(Y548,INDIRECT("database!Y:Y",1),0))))</f>
        <v>#N/A</v>
      </c>
      <c r="AC548" s="120" t="e">
        <f>VLOOKUP(FollowUp!$Y548,database!$Y:$AL,database!AC$5,0)</f>
        <v>#N/A</v>
      </c>
      <c r="AD548" s="121" t="e">
        <f>VLOOKUP(FollowUp!$Y548,database!$Y:$AL,database!AD$5,0)</f>
        <v>#N/A</v>
      </c>
      <c r="AE548" s="120" t="e">
        <f>VLOOKUP(FollowUp!$Y548,database!$Y:$AL,database!AE$5,0)</f>
        <v>#N/A</v>
      </c>
      <c r="AF548" s="121" t="e">
        <f>VLOOKUP(FollowUp!$Y548,database!$Y:$AL,database!AF$5,0)</f>
        <v>#N/A</v>
      </c>
      <c r="AG548" s="136" t="e">
        <f>VLOOKUP(FollowUp!$Y548,database!$Y:$AL,database!AG$5,0)</f>
        <v>#N/A</v>
      </c>
      <c r="AH548" s="126" t="str">
        <f>IF(ISERROR(VLOOKUP(FollowUp!$Y548,database!$Y:$AL,database!AH$5,0)),"",VLOOKUP(FollowUp!$Y548,database!$Y:$AL,database!AH$5,0))</f>
        <v/>
      </c>
      <c r="AI548" s="64"/>
      <c r="AJ548" s="63"/>
      <c r="AK548" s="128"/>
      <c r="AL548" s="63"/>
      <c r="AM548" s="115" t="e">
        <f>VLOOKUP(FollowUp!$Y548,database!$Y:$AL,database!AL$5,0)</f>
        <v>#N/A</v>
      </c>
    </row>
    <row r="549" spans="1:39"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15">
        <v>542</v>
      </c>
      <c r="AA549" s="125" t="e">
        <f>VLOOKUP(FollowUp!$Y549,database!$Y:$AL,database!AA$5,0)</f>
        <v>#N/A</v>
      </c>
      <c r="AB549" s="119" t="e" cm="1">
        <f t="array" aca="1" ref="AB549" ca="1">HYPERLINK("#"&amp;CELL("address",INDEX(INDIRECT("database!Y:Y",1),MATCH(Y549,INDIRECT("database!Y:Y",1),0))))</f>
        <v>#N/A</v>
      </c>
      <c r="AC549" s="122" t="e">
        <f>VLOOKUP(FollowUp!$Y549,database!$Y:$AL,database!AC$5,0)</f>
        <v>#N/A</v>
      </c>
      <c r="AD549" s="123" t="e">
        <f>VLOOKUP(FollowUp!$Y549,database!$Y:$AL,database!AD$5,0)</f>
        <v>#N/A</v>
      </c>
      <c r="AE549" s="122" t="e">
        <f>VLOOKUP(FollowUp!$Y549,database!$Y:$AL,database!AE$5,0)</f>
        <v>#N/A</v>
      </c>
      <c r="AF549" s="123" t="e">
        <f>VLOOKUP(FollowUp!$Y549,database!$Y:$AL,database!AF$5,0)</f>
        <v>#N/A</v>
      </c>
      <c r="AG549" s="137" t="e">
        <f>VLOOKUP(FollowUp!$Y549,database!$Y:$AL,database!AG$5,0)</f>
        <v>#N/A</v>
      </c>
      <c r="AH549" s="127" t="str">
        <f>IF(ISERROR(VLOOKUP(FollowUp!$Y549,database!$Y:$AL,database!AH$5,0)),"",VLOOKUP(FollowUp!$Y549,database!$Y:$AL,database!AH$5,0))</f>
        <v/>
      </c>
      <c r="AI549" s="64"/>
      <c r="AJ549" s="63"/>
      <c r="AK549" s="128"/>
      <c r="AL549" s="63"/>
      <c r="AM549" s="116" t="e">
        <f>VLOOKUP(FollowUp!$Y549,database!$Y:$AL,database!AL$5,0)</f>
        <v>#N/A</v>
      </c>
    </row>
    <row r="550" spans="1:39"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15">
        <v>543</v>
      </c>
      <c r="AA550" s="124" t="e">
        <f>VLOOKUP(FollowUp!$Y550,database!$Y:$AL,database!AA$5,0)</f>
        <v>#N/A</v>
      </c>
      <c r="AB550" s="118" t="e" cm="1">
        <f t="array" aca="1" ref="AB550" ca="1">HYPERLINK("#"&amp;CELL("address",INDEX(INDIRECT("database!Y:Y",1),MATCH(Y550,INDIRECT("database!Y:Y",1),0))))</f>
        <v>#N/A</v>
      </c>
      <c r="AC550" s="120" t="e">
        <f>VLOOKUP(FollowUp!$Y550,database!$Y:$AL,database!AC$5,0)</f>
        <v>#N/A</v>
      </c>
      <c r="AD550" s="121" t="e">
        <f>VLOOKUP(FollowUp!$Y550,database!$Y:$AL,database!AD$5,0)</f>
        <v>#N/A</v>
      </c>
      <c r="AE550" s="120" t="e">
        <f>VLOOKUP(FollowUp!$Y550,database!$Y:$AL,database!AE$5,0)</f>
        <v>#N/A</v>
      </c>
      <c r="AF550" s="121" t="e">
        <f>VLOOKUP(FollowUp!$Y550,database!$Y:$AL,database!AF$5,0)</f>
        <v>#N/A</v>
      </c>
      <c r="AG550" s="136" t="e">
        <f>VLOOKUP(FollowUp!$Y550,database!$Y:$AL,database!AG$5,0)</f>
        <v>#N/A</v>
      </c>
      <c r="AH550" s="126" t="str">
        <f>IF(ISERROR(VLOOKUP(FollowUp!$Y550,database!$Y:$AL,database!AH$5,0)),"",VLOOKUP(FollowUp!$Y550,database!$Y:$AL,database!AH$5,0))</f>
        <v/>
      </c>
      <c r="AI550" s="64"/>
      <c r="AJ550" s="63"/>
      <c r="AK550" s="128"/>
      <c r="AL550" s="63"/>
      <c r="AM550" s="115" t="e">
        <f>VLOOKUP(FollowUp!$Y550,database!$Y:$AL,database!AL$5,0)</f>
        <v>#N/A</v>
      </c>
    </row>
    <row r="551" spans="1:39"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15">
        <v>544</v>
      </c>
      <c r="AA551" s="125" t="e">
        <f>VLOOKUP(FollowUp!$Y551,database!$Y:$AL,database!AA$5,0)</f>
        <v>#N/A</v>
      </c>
      <c r="AB551" s="119" t="e" cm="1">
        <f t="array" aca="1" ref="AB551" ca="1">HYPERLINK("#"&amp;CELL("address",INDEX(INDIRECT("database!Y:Y",1),MATCH(Y551,INDIRECT("database!Y:Y",1),0))))</f>
        <v>#N/A</v>
      </c>
      <c r="AC551" s="122" t="e">
        <f>VLOOKUP(FollowUp!$Y551,database!$Y:$AL,database!AC$5,0)</f>
        <v>#N/A</v>
      </c>
      <c r="AD551" s="123" t="e">
        <f>VLOOKUP(FollowUp!$Y551,database!$Y:$AL,database!AD$5,0)</f>
        <v>#N/A</v>
      </c>
      <c r="AE551" s="122" t="e">
        <f>VLOOKUP(FollowUp!$Y551,database!$Y:$AL,database!AE$5,0)</f>
        <v>#N/A</v>
      </c>
      <c r="AF551" s="123" t="e">
        <f>VLOOKUP(FollowUp!$Y551,database!$Y:$AL,database!AF$5,0)</f>
        <v>#N/A</v>
      </c>
      <c r="AG551" s="137" t="e">
        <f>VLOOKUP(FollowUp!$Y551,database!$Y:$AL,database!AG$5,0)</f>
        <v>#N/A</v>
      </c>
      <c r="AH551" s="127" t="str">
        <f>IF(ISERROR(VLOOKUP(FollowUp!$Y551,database!$Y:$AL,database!AH$5,0)),"",VLOOKUP(FollowUp!$Y551,database!$Y:$AL,database!AH$5,0))</f>
        <v/>
      </c>
      <c r="AI551" s="64"/>
      <c r="AJ551" s="63"/>
      <c r="AK551" s="128"/>
      <c r="AL551" s="63"/>
      <c r="AM551" s="116" t="e">
        <f>VLOOKUP(FollowUp!$Y551,database!$Y:$AL,database!AL$5,0)</f>
        <v>#N/A</v>
      </c>
    </row>
    <row r="552" spans="1:39"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15">
        <v>545</v>
      </c>
      <c r="AA552" s="124" t="e">
        <f>VLOOKUP(FollowUp!$Y552,database!$Y:$AL,database!AA$5,0)</f>
        <v>#N/A</v>
      </c>
      <c r="AB552" s="118" t="e" cm="1">
        <f t="array" aca="1" ref="AB552" ca="1">HYPERLINK("#"&amp;CELL("address",INDEX(INDIRECT("database!Y:Y",1),MATCH(Y552,INDIRECT("database!Y:Y",1),0))))</f>
        <v>#N/A</v>
      </c>
      <c r="AC552" s="120" t="e">
        <f>VLOOKUP(FollowUp!$Y552,database!$Y:$AL,database!AC$5,0)</f>
        <v>#N/A</v>
      </c>
      <c r="AD552" s="121" t="e">
        <f>VLOOKUP(FollowUp!$Y552,database!$Y:$AL,database!AD$5,0)</f>
        <v>#N/A</v>
      </c>
      <c r="AE552" s="120" t="e">
        <f>VLOOKUP(FollowUp!$Y552,database!$Y:$AL,database!AE$5,0)</f>
        <v>#N/A</v>
      </c>
      <c r="AF552" s="121" t="e">
        <f>VLOOKUP(FollowUp!$Y552,database!$Y:$AL,database!AF$5,0)</f>
        <v>#N/A</v>
      </c>
      <c r="AG552" s="136" t="e">
        <f>VLOOKUP(FollowUp!$Y552,database!$Y:$AL,database!AG$5,0)</f>
        <v>#N/A</v>
      </c>
      <c r="AH552" s="126" t="str">
        <f>IF(ISERROR(VLOOKUP(FollowUp!$Y552,database!$Y:$AL,database!AH$5,0)),"",VLOOKUP(FollowUp!$Y552,database!$Y:$AL,database!AH$5,0))</f>
        <v/>
      </c>
      <c r="AI552" s="64"/>
      <c r="AJ552" s="63"/>
      <c r="AK552" s="128"/>
      <c r="AL552" s="63"/>
      <c r="AM552" s="115" t="e">
        <f>VLOOKUP(FollowUp!$Y552,database!$Y:$AL,database!AL$5,0)</f>
        <v>#N/A</v>
      </c>
    </row>
    <row r="553" spans="1:39"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15">
        <v>546</v>
      </c>
      <c r="AA553" s="125" t="e">
        <f>VLOOKUP(FollowUp!$Y553,database!$Y:$AL,database!AA$5,0)</f>
        <v>#N/A</v>
      </c>
      <c r="AB553" s="119" t="e" cm="1">
        <f t="array" aca="1" ref="AB553" ca="1">HYPERLINK("#"&amp;CELL("address",INDEX(INDIRECT("database!Y:Y",1),MATCH(Y553,INDIRECT("database!Y:Y",1),0))))</f>
        <v>#N/A</v>
      </c>
      <c r="AC553" s="122" t="e">
        <f>VLOOKUP(FollowUp!$Y553,database!$Y:$AL,database!AC$5,0)</f>
        <v>#N/A</v>
      </c>
      <c r="AD553" s="123" t="e">
        <f>VLOOKUP(FollowUp!$Y553,database!$Y:$AL,database!AD$5,0)</f>
        <v>#N/A</v>
      </c>
      <c r="AE553" s="122" t="e">
        <f>VLOOKUP(FollowUp!$Y553,database!$Y:$AL,database!AE$5,0)</f>
        <v>#N/A</v>
      </c>
      <c r="AF553" s="123" t="e">
        <f>VLOOKUP(FollowUp!$Y553,database!$Y:$AL,database!AF$5,0)</f>
        <v>#N/A</v>
      </c>
      <c r="AG553" s="137" t="e">
        <f>VLOOKUP(FollowUp!$Y553,database!$Y:$AL,database!AG$5,0)</f>
        <v>#N/A</v>
      </c>
      <c r="AH553" s="127" t="str">
        <f>IF(ISERROR(VLOOKUP(FollowUp!$Y553,database!$Y:$AL,database!AH$5,0)),"",VLOOKUP(FollowUp!$Y553,database!$Y:$AL,database!AH$5,0))</f>
        <v/>
      </c>
      <c r="AI553" s="64"/>
      <c r="AJ553" s="63"/>
      <c r="AK553" s="128"/>
      <c r="AL553" s="63"/>
      <c r="AM553" s="116" t="e">
        <f>VLOOKUP(FollowUp!$Y553,database!$Y:$AL,database!AL$5,0)</f>
        <v>#N/A</v>
      </c>
    </row>
    <row r="554" spans="1:39"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15">
        <v>547</v>
      </c>
      <c r="AA554" s="124" t="e">
        <f>VLOOKUP(FollowUp!$Y554,database!$Y:$AL,database!AA$5,0)</f>
        <v>#N/A</v>
      </c>
      <c r="AB554" s="118" t="e" cm="1">
        <f t="array" aca="1" ref="AB554" ca="1">HYPERLINK("#"&amp;CELL("address",INDEX(INDIRECT("database!Y:Y",1),MATCH(Y554,INDIRECT("database!Y:Y",1),0))))</f>
        <v>#N/A</v>
      </c>
      <c r="AC554" s="120" t="e">
        <f>VLOOKUP(FollowUp!$Y554,database!$Y:$AL,database!AC$5,0)</f>
        <v>#N/A</v>
      </c>
      <c r="AD554" s="121" t="e">
        <f>VLOOKUP(FollowUp!$Y554,database!$Y:$AL,database!AD$5,0)</f>
        <v>#N/A</v>
      </c>
      <c r="AE554" s="120" t="e">
        <f>VLOOKUP(FollowUp!$Y554,database!$Y:$AL,database!AE$5,0)</f>
        <v>#N/A</v>
      </c>
      <c r="AF554" s="121" t="e">
        <f>VLOOKUP(FollowUp!$Y554,database!$Y:$AL,database!AF$5,0)</f>
        <v>#N/A</v>
      </c>
      <c r="AG554" s="136" t="e">
        <f>VLOOKUP(FollowUp!$Y554,database!$Y:$AL,database!AG$5,0)</f>
        <v>#N/A</v>
      </c>
      <c r="AH554" s="126" t="str">
        <f>IF(ISERROR(VLOOKUP(FollowUp!$Y554,database!$Y:$AL,database!AH$5,0)),"",VLOOKUP(FollowUp!$Y554,database!$Y:$AL,database!AH$5,0))</f>
        <v/>
      </c>
      <c r="AI554" s="64"/>
      <c r="AJ554" s="63"/>
      <c r="AK554" s="128"/>
      <c r="AL554" s="63"/>
      <c r="AM554" s="115" t="e">
        <f>VLOOKUP(FollowUp!$Y554,database!$Y:$AL,database!AL$5,0)</f>
        <v>#N/A</v>
      </c>
    </row>
    <row r="555" spans="1:39"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15">
        <v>548</v>
      </c>
      <c r="AA555" s="125" t="e">
        <f>VLOOKUP(FollowUp!$Y555,database!$Y:$AL,database!AA$5,0)</f>
        <v>#N/A</v>
      </c>
      <c r="AB555" s="119" t="e" cm="1">
        <f t="array" aca="1" ref="AB555" ca="1">HYPERLINK("#"&amp;CELL("address",INDEX(INDIRECT("database!Y:Y",1),MATCH(Y555,INDIRECT("database!Y:Y",1),0))))</f>
        <v>#N/A</v>
      </c>
      <c r="AC555" s="122" t="e">
        <f>VLOOKUP(FollowUp!$Y555,database!$Y:$AL,database!AC$5,0)</f>
        <v>#N/A</v>
      </c>
      <c r="AD555" s="123" t="e">
        <f>VLOOKUP(FollowUp!$Y555,database!$Y:$AL,database!AD$5,0)</f>
        <v>#N/A</v>
      </c>
      <c r="AE555" s="122" t="e">
        <f>VLOOKUP(FollowUp!$Y555,database!$Y:$AL,database!AE$5,0)</f>
        <v>#N/A</v>
      </c>
      <c r="AF555" s="123" t="e">
        <f>VLOOKUP(FollowUp!$Y555,database!$Y:$AL,database!AF$5,0)</f>
        <v>#N/A</v>
      </c>
      <c r="AG555" s="137" t="e">
        <f>VLOOKUP(FollowUp!$Y555,database!$Y:$AL,database!AG$5,0)</f>
        <v>#N/A</v>
      </c>
      <c r="AH555" s="127" t="str">
        <f>IF(ISERROR(VLOOKUP(FollowUp!$Y555,database!$Y:$AL,database!AH$5,0)),"",VLOOKUP(FollowUp!$Y555,database!$Y:$AL,database!AH$5,0))</f>
        <v/>
      </c>
      <c r="AI555" s="64"/>
      <c r="AJ555" s="63"/>
      <c r="AK555" s="128"/>
      <c r="AL555" s="63"/>
      <c r="AM555" s="116" t="e">
        <f>VLOOKUP(FollowUp!$Y555,database!$Y:$AL,database!AL$5,0)</f>
        <v>#N/A</v>
      </c>
    </row>
    <row r="556" spans="1:39"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15">
        <v>549</v>
      </c>
      <c r="AA556" s="124" t="e">
        <f>VLOOKUP(FollowUp!$Y556,database!$Y:$AL,database!AA$5,0)</f>
        <v>#N/A</v>
      </c>
      <c r="AB556" s="118" t="e" cm="1">
        <f t="array" aca="1" ref="AB556" ca="1">HYPERLINK("#"&amp;CELL("address",INDEX(INDIRECT("database!Y:Y",1),MATCH(Y556,INDIRECT("database!Y:Y",1),0))))</f>
        <v>#N/A</v>
      </c>
      <c r="AC556" s="120" t="e">
        <f>VLOOKUP(FollowUp!$Y556,database!$Y:$AL,database!AC$5,0)</f>
        <v>#N/A</v>
      </c>
      <c r="AD556" s="121" t="e">
        <f>VLOOKUP(FollowUp!$Y556,database!$Y:$AL,database!AD$5,0)</f>
        <v>#N/A</v>
      </c>
      <c r="AE556" s="120" t="e">
        <f>VLOOKUP(FollowUp!$Y556,database!$Y:$AL,database!AE$5,0)</f>
        <v>#N/A</v>
      </c>
      <c r="AF556" s="121" t="e">
        <f>VLOOKUP(FollowUp!$Y556,database!$Y:$AL,database!AF$5,0)</f>
        <v>#N/A</v>
      </c>
      <c r="AG556" s="136" t="e">
        <f>VLOOKUP(FollowUp!$Y556,database!$Y:$AL,database!AG$5,0)</f>
        <v>#N/A</v>
      </c>
      <c r="AH556" s="126" t="str">
        <f>IF(ISERROR(VLOOKUP(FollowUp!$Y556,database!$Y:$AL,database!AH$5,0)),"",VLOOKUP(FollowUp!$Y556,database!$Y:$AL,database!AH$5,0))</f>
        <v/>
      </c>
      <c r="AI556" s="64"/>
      <c r="AJ556" s="63"/>
      <c r="AK556" s="128"/>
      <c r="AL556" s="63"/>
      <c r="AM556" s="115" t="e">
        <f>VLOOKUP(FollowUp!$Y556,database!$Y:$AL,database!AL$5,0)</f>
        <v>#N/A</v>
      </c>
    </row>
    <row r="557" spans="1:39"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15">
        <v>550</v>
      </c>
      <c r="AA557" s="125" t="e">
        <f>VLOOKUP(FollowUp!$Y557,database!$Y:$AL,database!AA$5,0)</f>
        <v>#N/A</v>
      </c>
      <c r="AB557" s="119" t="e" cm="1">
        <f t="array" aca="1" ref="AB557" ca="1">HYPERLINK("#"&amp;CELL("address",INDEX(INDIRECT("database!Y:Y",1),MATCH(Y557,INDIRECT("database!Y:Y",1),0))))</f>
        <v>#N/A</v>
      </c>
      <c r="AC557" s="122" t="e">
        <f>VLOOKUP(FollowUp!$Y557,database!$Y:$AL,database!AC$5,0)</f>
        <v>#N/A</v>
      </c>
      <c r="AD557" s="123" t="e">
        <f>VLOOKUP(FollowUp!$Y557,database!$Y:$AL,database!AD$5,0)</f>
        <v>#N/A</v>
      </c>
      <c r="AE557" s="122" t="e">
        <f>VLOOKUP(FollowUp!$Y557,database!$Y:$AL,database!AE$5,0)</f>
        <v>#N/A</v>
      </c>
      <c r="AF557" s="123" t="e">
        <f>VLOOKUP(FollowUp!$Y557,database!$Y:$AL,database!AF$5,0)</f>
        <v>#N/A</v>
      </c>
      <c r="AG557" s="137" t="e">
        <f>VLOOKUP(FollowUp!$Y557,database!$Y:$AL,database!AG$5,0)</f>
        <v>#N/A</v>
      </c>
      <c r="AH557" s="127" t="str">
        <f>IF(ISERROR(VLOOKUP(FollowUp!$Y557,database!$Y:$AL,database!AH$5,0)),"",VLOOKUP(FollowUp!$Y557,database!$Y:$AL,database!AH$5,0))</f>
        <v/>
      </c>
      <c r="AI557" s="64"/>
      <c r="AJ557" s="63"/>
      <c r="AK557" s="128"/>
      <c r="AL557" s="63"/>
      <c r="AM557" s="116" t="e">
        <f>VLOOKUP(FollowUp!$Y557,database!$Y:$AL,database!AL$5,0)</f>
        <v>#N/A</v>
      </c>
    </row>
    <row r="558" spans="1:39"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15">
        <v>551</v>
      </c>
      <c r="AA558" s="124" t="e">
        <f>VLOOKUP(FollowUp!$Y558,database!$Y:$AL,database!AA$5,0)</f>
        <v>#N/A</v>
      </c>
      <c r="AB558" s="118" t="e" cm="1">
        <f t="array" aca="1" ref="AB558" ca="1">HYPERLINK("#"&amp;CELL("address",INDEX(INDIRECT("database!Y:Y",1),MATCH(Y558,INDIRECT("database!Y:Y",1),0))))</f>
        <v>#N/A</v>
      </c>
      <c r="AC558" s="120" t="e">
        <f>VLOOKUP(FollowUp!$Y558,database!$Y:$AL,database!AC$5,0)</f>
        <v>#N/A</v>
      </c>
      <c r="AD558" s="121" t="e">
        <f>VLOOKUP(FollowUp!$Y558,database!$Y:$AL,database!AD$5,0)</f>
        <v>#N/A</v>
      </c>
      <c r="AE558" s="120" t="e">
        <f>VLOOKUP(FollowUp!$Y558,database!$Y:$AL,database!AE$5,0)</f>
        <v>#N/A</v>
      </c>
      <c r="AF558" s="121" t="e">
        <f>VLOOKUP(FollowUp!$Y558,database!$Y:$AL,database!AF$5,0)</f>
        <v>#N/A</v>
      </c>
      <c r="AG558" s="136" t="e">
        <f>VLOOKUP(FollowUp!$Y558,database!$Y:$AL,database!AG$5,0)</f>
        <v>#N/A</v>
      </c>
      <c r="AH558" s="126" t="str">
        <f>IF(ISERROR(VLOOKUP(FollowUp!$Y558,database!$Y:$AL,database!AH$5,0)),"",VLOOKUP(FollowUp!$Y558,database!$Y:$AL,database!AH$5,0))</f>
        <v/>
      </c>
      <c r="AI558" s="64"/>
      <c r="AJ558" s="63"/>
      <c r="AK558" s="128"/>
      <c r="AL558" s="63"/>
      <c r="AM558" s="115" t="e">
        <f>VLOOKUP(FollowUp!$Y558,database!$Y:$AL,database!AL$5,0)</f>
        <v>#N/A</v>
      </c>
    </row>
    <row r="559" spans="1:39"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15">
        <v>552</v>
      </c>
      <c r="AA559" s="125" t="e">
        <f>VLOOKUP(FollowUp!$Y559,database!$Y:$AL,database!AA$5,0)</f>
        <v>#N/A</v>
      </c>
      <c r="AB559" s="119" t="e" cm="1">
        <f t="array" aca="1" ref="AB559" ca="1">HYPERLINK("#"&amp;CELL("address",INDEX(INDIRECT("database!Y:Y",1),MATCH(Y559,INDIRECT("database!Y:Y",1),0))))</f>
        <v>#N/A</v>
      </c>
      <c r="AC559" s="122" t="e">
        <f>VLOOKUP(FollowUp!$Y559,database!$Y:$AL,database!AC$5,0)</f>
        <v>#N/A</v>
      </c>
      <c r="AD559" s="123" t="e">
        <f>VLOOKUP(FollowUp!$Y559,database!$Y:$AL,database!AD$5,0)</f>
        <v>#N/A</v>
      </c>
      <c r="AE559" s="122" t="e">
        <f>VLOOKUP(FollowUp!$Y559,database!$Y:$AL,database!AE$5,0)</f>
        <v>#N/A</v>
      </c>
      <c r="AF559" s="123" t="e">
        <f>VLOOKUP(FollowUp!$Y559,database!$Y:$AL,database!AF$5,0)</f>
        <v>#N/A</v>
      </c>
      <c r="AG559" s="137" t="e">
        <f>VLOOKUP(FollowUp!$Y559,database!$Y:$AL,database!AG$5,0)</f>
        <v>#N/A</v>
      </c>
      <c r="AH559" s="127" t="str">
        <f>IF(ISERROR(VLOOKUP(FollowUp!$Y559,database!$Y:$AL,database!AH$5,0)),"",VLOOKUP(FollowUp!$Y559,database!$Y:$AL,database!AH$5,0))</f>
        <v/>
      </c>
      <c r="AI559" s="64"/>
      <c r="AJ559" s="63"/>
      <c r="AK559" s="128"/>
      <c r="AL559" s="63"/>
      <c r="AM559" s="116" t="e">
        <f>VLOOKUP(FollowUp!$Y559,database!$Y:$AL,database!AL$5,0)</f>
        <v>#N/A</v>
      </c>
    </row>
    <row r="560" spans="1:39"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15">
        <v>553</v>
      </c>
      <c r="AA560" s="124" t="e">
        <f>VLOOKUP(FollowUp!$Y560,database!$Y:$AL,database!AA$5,0)</f>
        <v>#N/A</v>
      </c>
      <c r="AB560" s="118" t="e" cm="1">
        <f t="array" aca="1" ref="AB560" ca="1">HYPERLINK("#"&amp;CELL("address",INDEX(INDIRECT("database!Y:Y",1),MATCH(Y560,INDIRECT("database!Y:Y",1),0))))</f>
        <v>#N/A</v>
      </c>
      <c r="AC560" s="120" t="e">
        <f>VLOOKUP(FollowUp!$Y560,database!$Y:$AL,database!AC$5,0)</f>
        <v>#N/A</v>
      </c>
      <c r="AD560" s="121" t="e">
        <f>VLOOKUP(FollowUp!$Y560,database!$Y:$AL,database!AD$5,0)</f>
        <v>#N/A</v>
      </c>
      <c r="AE560" s="120" t="e">
        <f>VLOOKUP(FollowUp!$Y560,database!$Y:$AL,database!AE$5,0)</f>
        <v>#N/A</v>
      </c>
      <c r="AF560" s="121" t="e">
        <f>VLOOKUP(FollowUp!$Y560,database!$Y:$AL,database!AF$5,0)</f>
        <v>#N/A</v>
      </c>
      <c r="AG560" s="136" t="e">
        <f>VLOOKUP(FollowUp!$Y560,database!$Y:$AL,database!AG$5,0)</f>
        <v>#N/A</v>
      </c>
      <c r="AH560" s="126" t="str">
        <f>IF(ISERROR(VLOOKUP(FollowUp!$Y560,database!$Y:$AL,database!AH$5,0)),"",VLOOKUP(FollowUp!$Y560,database!$Y:$AL,database!AH$5,0))</f>
        <v/>
      </c>
      <c r="AI560" s="64"/>
      <c r="AJ560" s="63"/>
      <c r="AK560" s="128"/>
      <c r="AL560" s="63"/>
      <c r="AM560" s="115" t="e">
        <f>VLOOKUP(FollowUp!$Y560,database!$Y:$AL,database!AL$5,0)</f>
        <v>#N/A</v>
      </c>
    </row>
    <row r="561" spans="1:39"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15">
        <v>554</v>
      </c>
      <c r="AA561" s="125" t="e">
        <f>VLOOKUP(FollowUp!$Y561,database!$Y:$AL,database!AA$5,0)</f>
        <v>#N/A</v>
      </c>
      <c r="AB561" s="119" t="e" cm="1">
        <f t="array" aca="1" ref="AB561" ca="1">HYPERLINK("#"&amp;CELL("address",INDEX(INDIRECT("database!Y:Y",1),MATCH(Y561,INDIRECT("database!Y:Y",1),0))))</f>
        <v>#N/A</v>
      </c>
      <c r="AC561" s="122" t="e">
        <f>VLOOKUP(FollowUp!$Y561,database!$Y:$AL,database!AC$5,0)</f>
        <v>#N/A</v>
      </c>
      <c r="AD561" s="123" t="e">
        <f>VLOOKUP(FollowUp!$Y561,database!$Y:$AL,database!AD$5,0)</f>
        <v>#N/A</v>
      </c>
      <c r="AE561" s="122" t="e">
        <f>VLOOKUP(FollowUp!$Y561,database!$Y:$AL,database!AE$5,0)</f>
        <v>#N/A</v>
      </c>
      <c r="AF561" s="123" t="e">
        <f>VLOOKUP(FollowUp!$Y561,database!$Y:$AL,database!AF$5,0)</f>
        <v>#N/A</v>
      </c>
      <c r="AG561" s="137" t="e">
        <f>VLOOKUP(FollowUp!$Y561,database!$Y:$AL,database!AG$5,0)</f>
        <v>#N/A</v>
      </c>
      <c r="AH561" s="127" t="str">
        <f>IF(ISERROR(VLOOKUP(FollowUp!$Y561,database!$Y:$AL,database!AH$5,0)),"",VLOOKUP(FollowUp!$Y561,database!$Y:$AL,database!AH$5,0))</f>
        <v/>
      </c>
      <c r="AI561" s="64"/>
      <c r="AJ561" s="63"/>
      <c r="AK561" s="128"/>
      <c r="AL561" s="63"/>
      <c r="AM561" s="116" t="e">
        <f>VLOOKUP(FollowUp!$Y561,database!$Y:$AL,database!AL$5,0)</f>
        <v>#N/A</v>
      </c>
    </row>
    <row r="562" spans="1:39"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15">
        <v>555</v>
      </c>
      <c r="AA562" s="124" t="e">
        <f>VLOOKUP(FollowUp!$Y562,database!$Y:$AL,database!AA$5,0)</f>
        <v>#N/A</v>
      </c>
      <c r="AB562" s="118" t="e" cm="1">
        <f t="array" aca="1" ref="AB562" ca="1">HYPERLINK("#"&amp;CELL("address",INDEX(INDIRECT("database!Y:Y",1),MATCH(Y562,INDIRECT("database!Y:Y",1),0))))</f>
        <v>#N/A</v>
      </c>
      <c r="AC562" s="120" t="e">
        <f>VLOOKUP(FollowUp!$Y562,database!$Y:$AL,database!AC$5,0)</f>
        <v>#N/A</v>
      </c>
      <c r="AD562" s="121" t="e">
        <f>VLOOKUP(FollowUp!$Y562,database!$Y:$AL,database!AD$5,0)</f>
        <v>#N/A</v>
      </c>
      <c r="AE562" s="120" t="e">
        <f>VLOOKUP(FollowUp!$Y562,database!$Y:$AL,database!AE$5,0)</f>
        <v>#N/A</v>
      </c>
      <c r="AF562" s="121" t="e">
        <f>VLOOKUP(FollowUp!$Y562,database!$Y:$AL,database!AF$5,0)</f>
        <v>#N/A</v>
      </c>
      <c r="AG562" s="136" t="e">
        <f>VLOOKUP(FollowUp!$Y562,database!$Y:$AL,database!AG$5,0)</f>
        <v>#N/A</v>
      </c>
      <c r="AH562" s="126" t="str">
        <f>IF(ISERROR(VLOOKUP(FollowUp!$Y562,database!$Y:$AL,database!AH$5,0)),"",VLOOKUP(FollowUp!$Y562,database!$Y:$AL,database!AH$5,0))</f>
        <v/>
      </c>
      <c r="AI562" s="64"/>
      <c r="AJ562" s="63"/>
      <c r="AK562" s="128"/>
      <c r="AL562" s="63"/>
      <c r="AM562" s="115" t="e">
        <f>VLOOKUP(FollowUp!$Y562,database!$Y:$AL,database!AL$5,0)</f>
        <v>#N/A</v>
      </c>
    </row>
    <row r="563" spans="1:39"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15">
        <v>556</v>
      </c>
      <c r="AA563" s="125" t="e">
        <f>VLOOKUP(FollowUp!$Y563,database!$Y:$AL,database!AA$5,0)</f>
        <v>#N/A</v>
      </c>
      <c r="AB563" s="119" t="e" cm="1">
        <f t="array" aca="1" ref="AB563" ca="1">HYPERLINK("#"&amp;CELL("address",INDEX(INDIRECT("database!Y:Y",1),MATCH(Y563,INDIRECT("database!Y:Y",1),0))))</f>
        <v>#N/A</v>
      </c>
      <c r="AC563" s="122" t="e">
        <f>VLOOKUP(FollowUp!$Y563,database!$Y:$AL,database!AC$5,0)</f>
        <v>#N/A</v>
      </c>
      <c r="AD563" s="123" t="e">
        <f>VLOOKUP(FollowUp!$Y563,database!$Y:$AL,database!AD$5,0)</f>
        <v>#N/A</v>
      </c>
      <c r="AE563" s="122" t="e">
        <f>VLOOKUP(FollowUp!$Y563,database!$Y:$AL,database!AE$5,0)</f>
        <v>#N/A</v>
      </c>
      <c r="AF563" s="123" t="e">
        <f>VLOOKUP(FollowUp!$Y563,database!$Y:$AL,database!AF$5,0)</f>
        <v>#N/A</v>
      </c>
      <c r="AG563" s="137" t="e">
        <f>VLOOKUP(FollowUp!$Y563,database!$Y:$AL,database!AG$5,0)</f>
        <v>#N/A</v>
      </c>
      <c r="AH563" s="127" t="str">
        <f>IF(ISERROR(VLOOKUP(FollowUp!$Y563,database!$Y:$AL,database!AH$5,0)),"",VLOOKUP(FollowUp!$Y563,database!$Y:$AL,database!AH$5,0))</f>
        <v/>
      </c>
      <c r="AI563" s="64"/>
      <c r="AJ563" s="63"/>
      <c r="AK563" s="128"/>
      <c r="AL563" s="63"/>
      <c r="AM563" s="116" t="e">
        <f>VLOOKUP(FollowUp!$Y563,database!$Y:$AL,database!AL$5,0)</f>
        <v>#N/A</v>
      </c>
    </row>
    <row r="564" spans="1:39"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15">
        <v>557</v>
      </c>
      <c r="AA564" s="124" t="e">
        <f>VLOOKUP(FollowUp!$Y564,database!$Y:$AL,database!AA$5,0)</f>
        <v>#N/A</v>
      </c>
      <c r="AB564" s="118" t="e" cm="1">
        <f t="array" aca="1" ref="AB564" ca="1">HYPERLINK("#"&amp;CELL("address",INDEX(INDIRECT("database!Y:Y",1),MATCH(Y564,INDIRECT("database!Y:Y",1),0))))</f>
        <v>#N/A</v>
      </c>
      <c r="AC564" s="120" t="e">
        <f>VLOOKUP(FollowUp!$Y564,database!$Y:$AL,database!AC$5,0)</f>
        <v>#N/A</v>
      </c>
      <c r="AD564" s="121" t="e">
        <f>VLOOKUP(FollowUp!$Y564,database!$Y:$AL,database!AD$5,0)</f>
        <v>#N/A</v>
      </c>
      <c r="AE564" s="120" t="e">
        <f>VLOOKUP(FollowUp!$Y564,database!$Y:$AL,database!AE$5,0)</f>
        <v>#N/A</v>
      </c>
      <c r="AF564" s="121" t="e">
        <f>VLOOKUP(FollowUp!$Y564,database!$Y:$AL,database!AF$5,0)</f>
        <v>#N/A</v>
      </c>
      <c r="AG564" s="136" t="e">
        <f>VLOOKUP(FollowUp!$Y564,database!$Y:$AL,database!AG$5,0)</f>
        <v>#N/A</v>
      </c>
      <c r="AH564" s="126" t="str">
        <f>IF(ISERROR(VLOOKUP(FollowUp!$Y564,database!$Y:$AL,database!AH$5,0)),"",VLOOKUP(FollowUp!$Y564,database!$Y:$AL,database!AH$5,0))</f>
        <v/>
      </c>
      <c r="AI564" s="64"/>
      <c r="AJ564" s="63"/>
      <c r="AK564" s="128"/>
      <c r="AL564" s="63"/>
      <c r="AM564" s="115" t="e">
        <f>VLOOKUP(FollowUp!$Y564,database!$Y:$AL,database!AL$5,0)</f>
        <v>#N/A</v>
      </c>
    </row>
    <row r="565" spans="1:39"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15">
        <v>558</v>
      </c>
      <c r="AA565" s="125" t="e">
        <f>VLOOKUP(FollowUp!$Y565,database!$Y:$AL,database!AA$5,0)</f>
        <v>#N/A</v>
      </c>
      <c r="AB565" s="119" t="e" cm="1">
        <f t="array" aca="1" ref="AB565" ca="1">HYPERLINK("#"&amp;CELL("address",INDEX(INDIRECT("database!Y:Y",1),MATCH(Y565,INDIRECT("database!Y:Y",1),0))))</f>
        <v>#N/A</v>
      </c>
      <c r="AC565" s="122" t="e">
        <f>VLOOKUP(FollowUp!$Y565,database!$Y:$AL,database!AC$5,0)</f>
        <v>#N/A</v>
      </c>
      <c r="AD565" s="123" t="e">
        <f>VLOOKUP(FollowUp!$Y565,database!$Y:$AL,database!AD$5,0)</f>
        <v>#N/A</v>
      </c>
      <c r="AE565" s="122" t="e">
        <f>VLOOKUP(FollowUp!$Y565,database!$Y:$AL,database!AE$5,0)</f>
        <v>#N/A</v>
      </c>
      <c r="AF565" s="123" t="e">
        <f>VLOOKUP(FollowUp!$Y565,database!$Y:$AL,database!AF$5,0)</f>
        <v>#N/A</v>
      </c>
      <c r="AG565" s="137" t="e">
        <f>VLOOKUP(FollowUp!$Y565,database!$Y:$AL,database!AG$5,0)</f>
        <v>#N/A</v>
      </c>
      <c r="AH565" s="127" t="str">
        <f>IF(ISERROR(VLOOKUP(FollowUp!$Y565,database!$Y:$AL,database!AH$5,0)),"",VLOOKUP(FollowUp!$Y565,database!$Y:$AL,database!AH$5,0))</f>
        <v/>
      </c>
      <c r="AI565" s="64"/>
      <c r="AJ565" s="63"/>
      <c r="AK565" s="128"/>
      <c r="AL565" s="63"/>
      <c r="AM565" s="116" t="e">
        <f>VLOOKUP(FollowUp!$Y565,database!$Y:$AL,database!AL$5,0)</f>
        <v>#N/A</v>
      </c>
    </row>
    <row r="566" spans="1:39"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15">
        <v>559</v>
      </c>
      <c r="AA566" s="124" t="e">
        <f>VLOOKUP(FollowUp!$Y566,database!$Y:$AL,database!AA$5,0)</f>
        <v>#N/A</v>
      </c>
      <c r="AB566" s="118" t="e" cm="1">
        <f t="array" aca="1" ref="AB566" ca="1">HYPERLINK("#"&amp;CELL("address",INDEX(INDIRECT("database!Y:Y",1),MATCH(Y566,INDIRECT("database!Y:Y",1),0))))</f>
        <v>#N/A</v>
      </c>
      <c r="AC566" s="120" t="e">
        <f>VLOOKUP(FollowUp!$Y566,database!$Y:$AL,database!AC$5,0)</f>
        <v>#N/A</v>
      </c>
      <c r="AD566" s="121" t="e">
        <f>VLOOKUP(FollowUp!$Y566,database!$Y:$AL,database!AD$5,0)</f>
        <v>#N/A</v>
      </c>
      <c r="AE566" s="120" t="e">
        <f>VLOOKUP(FollowUp!$Y566,database!$Y:$AL,database!AE$5,0)</f>
        <v>#N/A</v>
      </c>
      <c r="AF566" s="121" t="e">
        <f>VLOOKUP(FollowUp!$Y566,database!$Y:$AL,database!AF$5,0)</f>
        <v>#N/A</v>
      </c>
      <c r="AG566" s="136" t="e">
        <f>VLOOKUP(FollowUp!$Y566,database!$Y:$AL,database!AG$5,0)</f>
        <v>#N/A</v>
      </c>
      <c r="AH566" s="126" t="str">
        <f>IF(ISERROR(VLOOKUP(FollowUp!$Y566,database!$Y:$AL,database!AH$5,0)),"",VLOOKUP(FollowUp!$Y566,database!$Y:$AL,database!AH$5,0))</f>
        <v/>
      </c>
      <c r="AI566" s="64"/>
      <c r="AJ566" s="63"/>
      <c r="AK566" s="128"/>
      <c r="AL566" s="63"/>
      <c r="AM566" s="115" t="e">
        <f>VLOOKUP(FollowUp!$Y566,database!$Y:$AL,database!AL$5,0)</f>
        <v>#N/A</v>
      </c>
    </row>
    <row r="567" spans="1:39"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15">
        <v>560</v>
      </c>
      <c r="AA567" s="125" t="e">
        <f>VLOOKUP(FollowUp!$Y567,database!$Y:$AL,database!AA$5,0)</f>
        <v>#N/A</v>
      </c>
      <c r="AB567" s="119" t="e" cm="1">
        <f t="array" aca="1" ref="AB567" ca="1">HYPERLINK("#"&amp;CELL("address",INDEX(INDIRECT("database!Y:Y",1),MATCH(Y567,INDIRECT("database!Y:Y",1),0))))</f>
        <v>#N/A</v>
      </c>
      <c r="AC567" s="122" t="e">
        <f>VLOOKUP(FollowUp!$Y567,database!$Y:$AL,database!AC$5,0)</f>
        <v>#N/A</v>
      </c>
      <c r="AD567" s="123" t="e">
        <f>VLOOKUP(FollowUp!$Y567,database!$Y:$AL,database!AD$5,0)</f>
        <v>#N/A</v>
      </c>
      <c r="AE567" s="122" t="e">
        <f>VLOOKUP(FollowUp!$Y567,database!$Y:$AL,database!AE$5,0)</f>
        <v>#N/A</v>
      </c>
      <c r="AF567" s="123" t="e">
        <f>VLOOKUP(FollowUp!$Y567,database!$Y:$AL,database!AF$5,0)</f>
        <v>#N/A</v>
      </c>
      <c r="AG567" s="137" t="e">
        <f>VLOOKUP(FollowUp!$Y567,database!$Y:$AL,database!AG$5,0)</f>
        <v>#N/A</v>
      </c>
      <c r="AH567" s="127" t="str">
        <f>IF(ISERROR(VLOOKUP(FollowUp!$Y567,database!$Y:$AL,database!AH$5,0)),"",VLOOKUP(FollowUp!$Y567,database!$Y:$AL,database!AH$5,0))</f>
        <v/>
      </c>
      <c r="AI567" s="64"/>
      <c r="AJ567" s="63"/>
      <c r="AK567" s="128"/>
      <c r="AL567" s="63"/>
      <c r="AM567" s="116" t="e">
        <f>VLOOKUP(FollowUp!$Y567,database!$Y:$AL,database!AL$5,0)</f>
        <v>#N/A</v>
      </c>
    </row>
    <row r="568" spans="1:39"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15">
        <v>561</v>
      </c>
      <c r="AA568" s="124" t="e">
        <f>VLOOKUP(FollowUp!$Y568,database!$Y:$AL,database!AA$5,0)</f>
        <v>#N/A</v>
      </c>
      <c r="AB568" s="118" t="e" cm="1">
        <f t="array" aca="1" ref="AB568" ca="1">HYPERLINK("#"&amp;CELL("address",INDEX(INDIRECT("database!Y:Y",1),MATCH(Y568,INDIRECT("database!Y:Y",1),0))))</f>
        <v>#N/A</v>
      </c>
      <c r="AC568" s="120" t="e">
        <f>VLOOKUP(FollowUp!$Y568,database!$Y:$AL,database!AC$5,0)</f>
        <v>#N/A</v>
      </c>
      <c r="AD568" s="121" t="e">
        <f>VLOOKUP(FollowUp!$Y568,database!$Y:$AL,database!AD$5,0)</f>
        <v>#N/A</v>
      </c>
      <c r="AE568" s="120" t="e">
        <f>VLOOKUP(FollowUp!$Y568,database!$Y:$AL,database!AE$5,0)</f>
        <v>#N/A</v>
      </c>
      <c r="AF568" s="121" t="e">
        <f>VLOOKUP(FollowUp!$Y568,database!$Y:$AL,database!AF$5,0)</f>
        <v>#N/A</v>
      </c>
      <c r="AG568" s="136" t="e">
        <f>VLOOKUP(FollowUp!$Y568,database!$Y:$AL,database!AG$5,0)</f>
        <v>#N/A</v>
      </c>
      <c r="AH568" s="126" t="str">
        <f>IF(ISERROR(VLOOKUP(FollowUp!$Y568,database!$Y:$AL,database!AH$5,0)),"",VLOOKUP(FollowUp!$Y568,database!$Y:$AL,database!AH$5,0))</f>
        <v/>
      </c>
      <c r="AI568" s="64"/>
      <c r="AJ568" s="63"/>
      <c r="AK568" s="128"/>
      <c r="AL568" s="63"/>
      <c r="AM568" s="115" t="e">
        <f>VLOOKUP(FollowUp!$Y568,database!$Y:$AL,database!AL$5,0)</f>
        <v>#N/A</v>
      </c>
    </row>
    <row r="569" spans="1:39"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15">
        <v>562</v>
      </c>
      <c r="AA569" s="125" t="e">
        <f>VLOOKUP(FollowUp!$Y569,database!$Y:$AL,database!AA$5,0)</f>
        <v>#N/A</v>
      </c>
      <c r="AB569" s="119" t="e" cm="1">
        <f t="array" aca="1" ref="AB569" ca="1">HYPERLINK("#"&amp;CELL("address",INDEX(INDIRECT("database!Y:Y",1),MATCH(Y569,INDIRECT("database!Y:Y",1),0))))</f>
        <v>#N/A</v>
      </c>
      <c r="AC569" s="122" t="e">
        <f>VLOOKUP(FollowUp!$Y569,database!$Y:$AL,database!AC$5,0)</f>
        <v>#N/A</v>
      </c>
      <c r="AD569" s="123" t="e">
        <f>VLOOKUP(FollowUp!$Y569,database!$Y:$AL,database!AD$5,0)</f>
        <v>#N/A</v>
      </c>
      <c r="AE569" s="122" t="e">
        <f>VLOOKUP(FollowUp!$Y569,database!$Y:$AL,database!AE$5,0)</f>
        <v>#N/A</v>
      </c>
      <c r="AF569" s="123" t="e">
        <f>VLOOKUP(FollowUp!$Y569,database!$Y:$AL,database!AF$5,0)</f>
        <v>#N/A</v>
      </c>
      <c r="AG569" s="137" t="e">
        <f>VLOOKUP(FollowUp!$Y569,database!$Y:$AL,database!AG$5,0)</f>
        <v>#N/A</v>
      </c>
      <c r="AH569" s="127" t="str">
        <f>IF(ISERROR(VLOOKUP(FollowUp!$Y569,database!$Y:$AL,database!AH$5,0)),"",VLOOKUP(FollowUp!$Y569,database!$Y:$AL,database!AH$5,0))</f>
        <v/>
      </c>
      <c r="AI569" s="64"/>
      <c r="AJ569" s="63"/>
      <c r="AK569" s="128"/>
      <c r="AL569" s="63"/>
      <c r="AM569" s="116" t="e">
        <f>VLOOKUP(FollowUp!$Y569,database!$Y:$AL,database!AL$5,0)</f>
        <v>#N/A</v>
      </c>
    </row>
    <row r="570" spans="1:39"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15">
        <v>563</v>
      </c>
      <c r="AA570" s="124" t="e">
        <f>VLOOKUP(FollowUp!$Y570,database!$Y:$AL,database!AA$5,0)</f>
        <v>#N/A</v>
      </c>
      <c r="AB570" s="118" t="e" cm="1">
        <f t="array" aca="1" ref="AB570" ca="1">HYPERLINK("#"&amp;CELL("address",INDEX(INDIRECT("database!Y:Y",1),MATCH(Y570,INDIRECT("database!Y:Y",1),0))))</f>
        <v>#N/A</v>
      </c>
      <c r="AC570" s="120" t="e">
        <f>VLOOKUP(FollowUp!$Y570,database!$Y:$AL,database!AC$5,0)</f>
        <v>#N/A</v>
      </c>
      <c r="AD570" s="121" t="e">
        <f>VLOOKUP(FollowUp!$Y570,database!$Y:$AL,database!AD$5,0)</f>
        <v>#N/A</v>
      </c>
      <c r="AE570" s="120" t="e">
        <f>VLOOKUP(FollowUp!$Y570,database!$Y:$AL,database!AE$5,0)</f>
        <v>#N/A</v>
      </c>
      <c r="AF570" s="121" t="e">
        <f>VLOOKUP(FollowUp!$Y570,database!$Y:$AL,database!AF$5,0)</f>
        <v>#N/A</v>
      </c>
      <c r="AG570" s="136" t="e">
        <f>VLOOKUP(FollowUp!$Y570,database!$Y:$AL,database!AG$5,0)</f>
        <v>#N/A</v>
      </c>
      <c r="AH570" s="126" t="str">
        <f>IF(ISERROR(VLOOKUP(FollowUp!$Y570,database!$Y:$AL,database!AH$5,0)),"",VLOOKUP(FollowUp!$Y570,database!$Y:$AL,database!AH$5,0))</f>
        <v/>
      </c>
      <c r="AI570" s="64"/>
      <c r="AJ570" s="63"/>
      <c r="AK570" s="128"/>
      <c r="AL570" s="63"/>
      <c r="AM570" s="115" t="e">
        <f>VLOOKUP(FollowUp!$Y570,database!$Y:$AL,database!AL$5,0)</f>
        <v>#N/A</v>
      </c>
    </row>
    <row r="571" spans="1:39"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15">
        <v>564</v>
      </c>
      <c r="AA571" s="125" t="e">
        <f>VLOOKUP(FollowUp!$Y571,database!$Y:$AL,database!AA$5,0)</f>
        <v>#N/A</v>
      </c>
      <c r="AB571" s="119" t="e" cm="1">
        <f t="array" aca="1" ref="AB571" ca="1">HYPERLINK("#"&amp;CELL("address",INDEX(INDIRECT("database!Y:Y",1),MATCH(Y571,INDIRECT("database!Y:Y",1),0))))</f>
        <v>#N/A</v>
      </c>
      <c r="AC571" s="122" t="e">
        <f>VLOOKUP(FollowUp!$Y571,database!$Y:$AL,database!AC$5,0)</f>
        <v>#N/A</v>
      </c>
      <c r="AD571" s="123" t="e">
        <f>VLOOKUP(FollowUp!$Y571,database!$Y:$AL,database!AD$5,0)</f>
        <v>#N/A</v>
      </c>
      <c r="AE571" s="122" t="e">
        <f>VLOOKUP(FollowUp!$Y571,database!$Y:$AL,database!AE$5,0)</f>
        <v>#N/A</v>
      </c>
      <c r="AF571" s="123" t="e">
        <f>VLOOKUP(FollowUp!$Y571,database!$Y:$AL,database!AF$5,0)</f>
        <v>#N/A</v>
      </c>
      <c r="AG571" s="137" t="e">
        <f>VLOOKUP(FollowUp!$Y571,database!$Y:$AL,database!AG$5,0)</f>
        <v>#N/A</v>
      </c>
      <c r="AH571" s="127" t="str">
        <f>IF(ISERROR(VLOOKUP(FollowUp!$Y571,database!$Y:$AL,database!AH$5,0)),"",VLOOKUP(FollowUp!$Y571,database!$Y:$AL,database!AH$5,0))</f>
        <v/>
      </c>
      <c r="AI571" s="64"/>
      <c r="AJ571" s="63"/>
      <c r="AK571" s="128"/>
      <c r="AL571" s="63"/>
      <c r="AM571" s="116" t="e">
        <f>VLOOKUP(FollowUp!$Y571,database!$Y:$AL,database!AL$5,0)</f>
        <v>#N/A</v>
      </c>
    </row>
    <row r="572" spans="1:39"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15">
        <v>565</v>
      </c>
      <c r="AA572" s="124" t="e">
        <f>VLOOKUP(FollowUp!$Y572,database!$Y:$AL,database!AA$5,0)</f>
        <v>#N/A</v>
      </c>
      <c r="AB572" s="118" t="e" cm="1">
        <f t="array" aca="1" ref="AB572" ca="1">HYPERLINK("#"&amp;CELL("address",INDEX(INDIRECT("database!Y:Y",1),MATCH(Y572,INDIRECT("database!Y:Y",1),0))))</f>
        <v>#N/A</v>
      </c>
      <c r="AC572" s="120" t="e">
        <f>VLOOKUP(FollowUp!$Y572,database!$Y:$AL,database!AC$5,0)</f>
        <v>#N/A</v>
      </c>
      <c r="AD572" s="121" t="e">
        <f>VLOOKUP(FollowUp!$Y572,database!$Y:$AL,database!AD$5,0)</f>
        <v>#N/A</v>
      </c>
      <c r="AE572" s="120" t="e">
        <f>VLOOKUP(FollowUp!$Y572,database!$Y:$AL,database!AE$5,0)</f>
        <v>#N/A</v>
      </c>
      <c r="AF572" s="121" t="e">
        <f>VLOOKUP(FollowUp!$Y572,database!$Y:$AL,database!AF$5,0)</f>
        <v>#N/A</v>
      </c>
      <c r="AG572" s="136" t="e">
        <f>VLOOKUP(FollowUp!$Y572,database!$Y:$AL,database!AG$5,0)</f>
        <v>#N/A</v>
      </c>
      <c r="AH572" s="126" t="str">
        <f>IF(ISERROR(VLOOKUP(FollowUp!$Y572,database!$Y:$AL,database!AH$5,0)),"",VLOOKUP(FollowUp!$Y572,database!$Y:$AL,database!AH$5,0))</f>
        <v/>
      </c>
      <c r="AI572" s="64"/>
      <c r="AJ572" s="63"/>
      <c r="AK572" s="128"/>
      <c r="AL572" s="63"/>
      <c r="AM572" s="115" t="e">
        <f>VLOOKUP(FollowUp!$Y572,database!$Y:$AL,database!AL$5,0)</f>
        <v>#N/A</v>
      </c>
    </row>
    <row r="573" spans="1:39"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15">
        <v>566</v>
      </c>
      <c r="AA573" s="125" t="e">
        <f>VLOOKUP(FollowUp!$Y573,database!$Y:$AL,database!AA$5,0)</f>
        <v>#N/A</v>
      </c>
      <c r="AB573" s="119" t="e" cm="1">
        <f t="array" aca="1" ref="AB573" ca="1">HYPERLINK("#"&amp;CELL("address",INDEX(INDIRECT("database!Y:Y",1),MATCH(Y573,INDIRECT("database!Y:Y",1),0))))</f>
        <v>#N/A</v>
      </c>
      <c r="AC573" s="122" t="e">
        <f>VLOOKUP(FollowUp!$Y573,database!$Y:$AL,database!AC$5,0)</f>
        <v>#N/A</v>
      </c>
      <c r="AD573" s="123" t="e">
        <f>VLOOKUP(FollowUp!$Y573,database!$Y:$AL,database!AD$5,0)</f>
        <v>#N/A</v>
      </c>
      <c r="AE573" s="122" t="e">
        <f>VLOOKUP(FollowUp!$Y573,database!$Y:$AL,database!AE$5,0)</f>
        <v>#N/A</v>
      </c>
      <c r="AF573" s="123" t="e">
        <f>VLOOKUP(FollowUp!$Y573,database!$Y:$AL,database!AF$5,0)</f>
        <v>#N/A</v>
      </c>
      <c r="AG573" s="137" t="e">
        <f>VLOOKUP(FollowUp!$Y573,database!$Y:$AL,database!AG$5,0)</f>
        <v>#N/A</v>
      </c>
      <c r="AH573" s="127" t="str">
        <f>IF(ISERROR(VLOOKUP(FollowUp!$Y573,database!$Y:$AL,database!AH$5,0)),"",VLOOKUP(FollowUp!$Y573,database!$Y:$AL,database!AH$5,0))</f>
        <v/>
      </c>
      <c r="AI573" s="64"/>
      <c r="AJ573" s="63"/>
      <c r="AK573" s="128"/>
      <c r="AL573" s="63"/>
      <c r="AM573" s="116" t="e">
        <f>VLOOKUP(FollowUp!$Y573,database!$Y:$AL,database!AL$5,0)</f>
        <v>#N/A</v>
      </c>
    </row>
    <row r="574" spans="1:39"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15">
        <v>567</v>
      </c>
      <c r="AA574" s="124" t="e">
        <f>VLOOKUP(FollowUp!$Y574,database!$Y:$AL,database!AA$5,0)</f>
        <v>#N/A</v>
      </c>
      <c r="AB574" s="118" t="e" cm="1">
        <f t="array" aca="1" ref="AB574" ca="1">HYPERLINK("#"&amp;CELL("address",INDEX(INDIRECT("database!Y:Y",1),MATCH(Y574,INDIRECT("database!Y:Y",1),0))))</f>
        <v>#N/A</v>
      </c>
      <c r="AC574" s="120" t="e">
        <f>VLOOKUP(FollowUp!$Y574,database!$Y:$AL,database!AC$5,0)</f>
        <v>#N/A</v>
      </c>
      <c r="AD574" s="121" t="e">
        <f>VLOOKUP(FollowUp!$Y574,database!$Y:$AL,database!AD$5,0)</f>
        <v>#N/A</v>
      </c>
      <c r="AE574" s="120" t="e">
        <f>VLOOKUP(FollowUp!$Y574,database!$Y:$AL,database!AE$5,0)</f>
        <v>#N/A</v>
      </c>
      <c r="AF574" s="121" t="e">
        <f>VLOOKUP(FollowUp!$Y574,database!$Y:$AL,database!AF$5,0)</f>
        <v>#N/A</v>
      </c>
      <c r="AG574" s="136" t="e">
        <f>VLOOKUP(FollowUp!$Y574,database!$Y:$AL,database!AG$5,0)</f>
        <v>#N/A</v>
      </c>
      <c r="AH574" s="126" t="str">
        <f>IF(ISERROR(VLOOKUP(FollowUp!$Y574,database!$Y:$AL,database!AH$5,0)),"",VLOOKUP(FollowUp!$Y574,database!$Y:$AL,database!AH$5,0))</f>
        <v/>
      </c>
      <c r="AI574" s="64"/>
      <c r="AJ574" s="63"/>
      <c r="AK574" s="128"/>
      <c r="AL574" s="63"/>
      <c r="AM574" s="115" t="e">
        <f>VLOOKUP(FollowUp!$Y574,database!$Y:$AL,database!AL$5,0)</f>
        <v>#N/A</v>
      </c>
    </row>
    <row r="575" spans="1:39"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15">
        <v>568</v>
      </c>
      <c r="AA575" s="125" t="e">
        <f>VLOOKUP(FollowUp!$Y575,database!$Y:$AL,database!AA$5,0)</f>
        <v>#N/A</v>
      </c>
      <c r="AB575" s="119" t="e" cm="1">
        <f t="array" aca="1" ref="AB575" ca="1">HYPERLINK("#"&amp;CELL("address",INDEX(INDIRECT("database!Y:Y",1),MATCH(Y575,INDIRECT("database!Y:Y",1),0))))</f>
        <v>#N/A</v>
      </c>
      <c r="AC575" s="122" t="e">
        <f>VLOOKUP(FollowUp!$Y575,database!$Y:$AL,database!AC$5,0)</f>
        <v>#N/A</v>
      </c>
      <c r="AD575" s="123" t="e">
        <f>VLOOKUP(FollowUp!$Y575,database!$Y:$AL,database!AD$5,0)</f>
        <v>#N/A</v>
      </c>
      <c r="AE575" s="122" t="e">
        <f>VLOOKUP(FollowUp!$Y575,database!$Y:$AL,database!AE$5,0)</f>
        <v>#N/A</v>
      </c>
      <c r="AF575" s="123" t="e">
        <f>VLOOKUP(FollowUp!$Y575,database!$Y:$AL,database!AF$5,0)</f>
        <v>#N/A</v>
      </c>
      <c r="AG575" s="137" t="e">
        <f>VLOOKUP(FollowUp!$Y575,database!$Y:$AL,database!AG$5,0)</f>
        <v>#N/A</v>
      </c>
      <c r="AH575" s="127" t="str">
        <f>IF(ISERROR(VLOOKUP(FollowUp!$Y575,database!$Y:$AL,database!AH$5,0)),"",VLOOKUP(FollowUp!$Y575,database!$Y:$AL,database!AH$5,0))</f>
        <v/>
      </c>
      <c r="AI575" s="64"/>
      <c r="AJ575" s="63"/>
      <c r="AK575" s="128"/>
      <c r="AL575" s="63"/>
      <c r="AM575" s="116" t="e">
        <f>VLOOKUP(FollowUp!$Y575,database!$Y:$AL,database!AL$5,0)</f>
        <v>#N/A</v>
      </c>
    </row>
    <row r="576" spans="1:39"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15">
        <v>569</v>
      </c>
      <c r="AA576" s="124" t="e">
        <f>VLOOKUP(FollowUp!$Y576,database!$Y:$AL,database!AA$5,0)</f>
        <v>#N/A</v>
      </c>
      <c r="AB576" s="118" t="e" cm="1">
        <f t="array" aca="1" ref="AB576" ca="1">HYPERLINK("#"&amp;CELL("address",INDEX(INDIRECT("database!Y:Y",1),MATCH(Y576,INDIRECT("database!Y:Y",1),0))))</f>
        <v>#N/A</v>
      </c>
      <c r="AC576" s="120" t="e">
        <f>VLOOKUP(FollowUp!$Y576,database!$Y:$AL,database!AC$5,0)</f>
        <v>#N/A</v>
      </c>
      <c r="AD576" s="121" t="e">
        <f>VLOOKUP(FollowUp!$Y576,database!$Y:$AL,database!AD$5,0)</f>
        <v>#N/A</v>
      </c>
      <c r="AE576" s="120" t="e">
        <f>VLOOKUP(FollowUp!$Y576,database!$Y:$AL,database!AE$5,0)</f>
        <v>#N/A</v>
      </c>
      <c r="AF576" s="121" t="e">
        <f>VLOOKUP(FollowUp!$Y576,database!$Y:$AL,database!AF$5,0)</f>
        <v>#N/A</v>
      </c>
      <c r="AG576" s="136" t="e">
        <f>VLOOKUP(FollowUp!$Y576,database!$Y:$AL,database!AG$5,0)</f>
        <v>#N/A</v>
      </c>
      <c r="AH576" s="126" t="str">
        <f>IF(ISERROR(VLOOKUP(FollowUp!$Y576,database!$Y:$AL,database!AH$5,0)),"",VLOOKUP(FollowUp!$Y576,database!$Y:$AL,database!AH$5,0))</f>
        <v/>
      </c>
      <c r="AI576" s="64"/>
      <c r="AJ576" s="63"/>
      <c r="AK576" s="128"/>
      <c r="AL576" s="63"/>
      <c r="AM576" s="115" t="e">
        <f>VLOOKUP(FollowUp!$Y576,database!$Y:$AL,database!AL$5,0)</f>
        <v>#N/A</v>
      </c>
    </row>
    <row r="577" spans="1:39"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15">
        <v>570</v>
      </c>
      <c r="AA577" s="125" t="e">
        <f>VLOOKUP(FollowUp!$Y577,database!$Y:$AL,database!AA$5,0)</f>
        <v>#N/A</v>
      </c>
      <c r="AB577" s="119" t="e" cm="1">
        <f t="array" aca="1" ref="AB577" ca="1">HYPERLINK("#"&amp;CELL("address",INDEX(INDIRECT("database!Y:Y",1),MATCH(Y577,INDIRECT("database!Y:Y",1),0))))</f>
        <v>#N/A</v>
      </c>
      <c r="AC577" s="122" t="e">
        <f>VLOOKUP(FollowUp!$Y577,database!$Y:$AL,database!AC$5,0)</f>
        <v>#N/A</v>
      </c>
      <c r="AD577" s="123" t="e">
        <f>VLOOKUP(FollowUp!$Y577,database!$Y:$AL,database!AD$5,0)</f>
        <v>#N/A</v>
      </c>
      <c r="AE577" s="122" t="e">
        <f>VLOOKUP(FollowUp!$Y577,database!$Y:$AL,database!AE$5,0)</f>
        <v>#N/A</v>
      </c>
      <c r="AF577" s="123" t="e">
        <f>VLOOKUP(FollowUp!$Y577,database!$Y:$AL,database!AF$5,0)</f>
        <v>#N/A</v>
      </c>
      <c r="AG577" s="137" t="e">
        <f>VLOOKUP(FollowUp!$Y577,database!$Y:$AL,database!AG$5,0)</f>
        <v>#N/A</v>
      </c>
      <c r="AH577" s="127" t="str">
        <f>IF(ISERROR(VLOOKUP(FollowUp!$Y577,database!$Y:$AL,database!AH$5,0)),"",VLOOKUP(FollowUp!$Y577,database!$Y:$AL,database!AH$5,0))</f>
        <v/>
      </c>
      <c r="AI577" s="64"/>
      <c r="AJ577" s="63"/>
      <c r="AK577" s="128"/>
      <c r="AL577" s="63"/>
      <c r="AM577" s="116" t="e">
        <f>VLOOKUP(FollowUp!$Y577,database!$Y:$AL,database!AL$5,0)</f>
        <v>#N/A</v>
      </c>
    </row>
    <row r="578" spans="1:39"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15">
        <v>571</v>
      </c>
      <c r="AA578" s="124" t="e">
        <f>VLOOKUP(FollowUp!$Y578,database!$Y:$AL,database!AA$5,0)</f>
        <v>#N/A</v>
      </c>
      <c r="AB578" s="118" t="e" cm="1">
        <f t="array" aca="1" ref="AB578" ca="1">HYPERLINK("#"&amp;CELL("address",INDEX(INDIRECT("database!Y:Y",1),MATCH(Y578,INDIRECT("database!Y:Y",1),0))))</f>
        <v>#N/A</v>
      </c>
      <c r="AC578" s="120" t="e">
        <f>VLOOKUP(FollowUp!$Y578,database!$Y:$AL,database!AC$5,0)</f>
        <v>#N/A</v>
      </c>
      <c r="AD578" s="121" t="e">
        <f>VLOOKUP(FollowUp!$Y578,database!$Y:$AL,database!AD$5,0)</f>
        <v>#N/A</v>
      </c>
      <c r="AE578" s="120" t="e">
        <f>VLOOKUP(FollowUp!$Y578,database!$Y:$AL,database!AE$5,0)</f>
        <v>#N/A</v>
      </c>
      <c r="AF578" s="121" t="e">
        <f>VLOOKUP(FollowUp!$Y578,database!$Y:$AL,database!AF$5,0)</f>
        <v>#N/A</v>
      </c>
      <c r="AG578" s="136" t="e">
        <f>VLOOKUP(FollowUp!$Y578,database!$Y:$AL,database!AG$5,0)</f>
        <v>#N/A</v>
      </c>
      <c r="AH578" s="126" t="str">
        <f>IF(ISERROR(VLOOKUP(FollowUp!$Y578,database!$Y:$AL,database!AH$5,0)),"",VLOOKUP(FollowUp!$Y578,database!$Y:$AL,database!AH$5,0))</f>
        <v/>
      </c>
      <c r="AI578" s="64"/>
      <c r="AJ578" s="63"/>
      <c r="AK578" s="128"/>
      <c r="AL578" s="63"/>
      <c r="AM578" s="115" t="e">
        <f>VLOOKUP(FollowUp!$Y578,database!$Y:$AL,database!AL$5,0)</f>
        <v>#N/A</v>
      </c>
    </row>
    <row r="579" spans="1:39"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15">
        <v>572</v>
      </c>
      <c r="AA579" s="125" t="e">
        <f>VLOOKUP(FollowUp!$Y579,database!$Y:$AL,database!AA$5,0)</f>
        <v>#N/A</v>
      </c>
      <c r="AB579" s="119" t="e" cm="1">
        <f t="array" aca="1" ref="AB579" ca="1">HYPERLINK("#"&amp;CELL("address",INDEX(INDIRECT("database!Y:Y",1),MATCH(Y579,INDIRECT("database!Y:Y",1),0))))</f>
        <v>#N/A</v>
      </c>
      <c r="AC579" s="122" t="e">
        <f>VLOOKUP(FollowUp!$Y579,database!$Y:$AL,database!AC$5,0)</f>
        <v>#N/A</v>
      </c>
      <c r="AD579" s="123" t="e">
        <f>VLOOKUP(FollowUp!$Y579,database!$Y:$AL,database!AD$5,0)</f>
        <v>#N/A</v>
      </c>
      <c r="AE579" s="122" t="e">
        <f>VLOOKUP(FollowUp!$Y579,database!$Y:$AL,database!AE$5,0)</f>
        <v>#N/A</v>
      </c>
      <c r="AF579" s="123" t="e">
        <f>VLOOKUP(FollowUp!$Y579,database!$Y:$AL,database!AF$5,0)</f>
        <v>#N/A</v>
      </c>
      <c r="AG579" s="137" t="e">
        <f>VLOOKUP(FollowUp!$Y579,database!$Y:$AL,database!AG$5,0)</f>
        <v>#N/A</v>
      </c>
      <c r="AH579" s="127" t="str">
        <f>IF(ISERROR(VLOOKUP(FollowUp!$Y579,database!$Y:$AL,database!AH$5,0)),"",VLOOKUP(FollowUp!$Y579,database!$Y:$AL,database!AH$5,0))</f>
        <v/>
      </c>
      <c r="AI579" s="64"/>
      <c r="AJ579" s="63"/>
      <c r="AK579" s="128"/>
      <c r="AL579" s="63"/>
      <c r="AM579" s="116" t="e">
        <f>VLOOKUP(FollowUp!$Y579,database!$Y:$AL,database!AL$5,0)</f>
        <v>#N/A</v>
      </c>
    </row>
    <row r="580" spans="1:39"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15">
        <v>573</v>
      </c>
      <c r="AA580" s="124" t="e">
        <f>VLOOKUP(FollowUp!$Y580,database!$Y:$AL,database!AA$5,0)</f>
        <v>#N/A</v>
      </c>
      <c r="AB580" s="118" t="e" cm="1">
        <f t="array" aca="1" ref="AB580" ca="1">HYPERLINK("#"&amp;CELL("address",INDEX(INDIRECT("database!Y:Y",1),MATCH(Y580,INDIRECT("database!Y:Y",1),0))))</f>
        <v>#N/A</v>
      </c>
      <c r="AC580" s="120" t="e">
        <f>VLOOKUP(FollowUp!$Y580,database!$Y:$AL,database!AC$5,0)</f>
        <v>#N/A</v>
      </c>
      <c r="AD580" s="121" t="e">
        <f>VLOOKUP(FollowUp!$Y580,database!$Y:$AL,database!AD$5,0)</f>
        <v>#N/A</v>
      </c>
      <c r="AE580" s="120" t="e">
        <f>VLOOKUP(FollowUp!$Y580,database!$Y:$AL,database!AE$5,0)</f>
        <v>#N/A</v>
      </c>
      <c r="AF580" s="121" t="e">
        <f>VLOOKUP(FollowUp!$Y580,database!$Y:$AL,database!AF$5,0)</f>
        <v>#N/A</v>
      </c>
      <c r="AG580" s="136" t="e">
        <f>VLOOKUP(FollowUp!$Y580,database!$Y:$AL,database!AG$5,0)</f>
        <v>#N/A</v>
      </c>
      <c r="AH580" s="126" t="str">
        <f>IF(ISERROR(VLOOKUP(FollowUp!$Y580,database!$Y:$AL,database!AH$5,0)),"",VLOOKUP(FollowUp!$Y580,database!$Y:$AL,database!AH$5,0))</f>
        <v/>
      </c>
      <c r="AI580" s="64"/>
      <c r="AJ580" s="63"/>
      <c r="AK580" s="128"/>
      <c r="AL580" s="63"/>
      <c r="AM580" s="115" t="e">
        <f>VLOOKUP(FollowUp!$Y580,database!$Y:$AL,database!AL$5,0)</f>
        <v>#N/A</v>
      </c>
    </row>
    <row r="581" spans="1:39"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15">
        <v>574</v>
      </c>
      <c r="AA581" s="125" t="e">
        <f>VLOOKUP(FollowUp!$Y581,database!$Y:$AL,database!AA$5,0)</f>
        <v>#N/A</v>
      </c>
      <c r="AB581" s="119" t="e" cm="1">
        <f t="array" aca="1" ref="AB581" ca="1">HYPERLINK("#"&amp;CELL("address",INDEX(INDIRECT("database!Y:Y",1),MATCH(Y581,INDIRECT("database!Y:Y",1),0))))</f>
        <v>#N/A</v>
      </c>
      <c r="AC581" s="122" t="e">
        <f>VLOOKUP(FollowUp!$Y581,database!$Y:$AL,database!AC$5,0)</f>
        <v>#N/A</v>
      </c>
      <c r="AD581" s="123" t="e">
        <f>VLOOKUP(FollowUp!$Y581,database!$Y:$AL,database!AD$5,0)</f>
        <v>#N/A</v>
      </c>
      <c r="AE581" s="122" t="e">
        <f>VLOOKUP(FollowUp!$Y581,database!$Y:$AL,database!AE$5,0)</f>
        <v>#N/A</v>
      </c>
      <c r="AF581" s="123" t="e">
        <f>VLOOKUP(FollowUp!$Y581,database!$Y:$AL,database!AF$5,0)</f>
        <v>#N/A</v>
      </c>
      <c r="AG581" s="137" t="e">
        <f>VLOOKUP(FollowUp!$Y581,database!$Y:$AL,database!AG$5,0)</f>
        <v>#N/A</v>
      </c>
      <c r="AH581" s="127" t="str">
        <f>IF(ISERROR(VLOOKUP(FollowUp!$Y581,database!$Y:$AL,database!AH$5,0)),"",VLOOKUP(FollowUp!$Y581,database!$Y:$AL,database!AH$5,0))</f>
        <v/>
      </c>
      <c r="AI581" s="64"/>
      <c r="AJ581" s="63"/>
      <c r="AK581" s="128"/>
      <c r="AL581" s="63"/>
      <c r="AM581" s="116" t="e">
        <f>VLOOKUP(FollowUp!$Y581,database!$Y:$AL,database!AL$5,0)</f>
        <v>#N/A</v>
      </c>
    </row>
    <row r="582" spans="1:39"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15">
        <v>575</v>
      </c>
      <c r="AA582" s="124" t="e">
        <f>VLOOKUP(FollowUp!$Y582,database!$Y:$AL,database!AA$5,0)</f>
        <v>#N/A</v>
      </c>
      <c r="AB582" s="118" t="e" cm="1">
        <f t="array" aca="1" ref="AB582" ca="1">HYPERLINK("#"&amp;CELL("address",INDEX(INDIRECT("database!Y:Y",1),MATCH(Y582,INDIRECT("database!Y:Y",1),0))))</f>
        <v>#N/A</v>
      </c>
      <c r="AC582" s="120" t="e">
        <f>VLOOKUP(FollowUp!$Y582,database!$Y:$AL,database!AC$5,0)</f>
        <v>#N/A</v>
      </c>
      <c r="AD582" s="121" t="e">
        <f>VLOOKUP(FollowUp!$Y582,database!$Y:$AL,database!AD$5,0)</f>
        <v>#N/A</v>
      </c>
      <c r="AE582" s="120" t="e">
        <f>VLOOKUP(FollowUp!$Y582,database!$Y:$AL,database!AE$5,0)</f>
        <v>#N/A</v>
      </c>
      <c r="AF582" s="121" t="e">
        <f>VLOOKUP(FollowUp!$Y582,database!$Y:$AL,database!AF$5,0)</f>
        <v>#N/A</v>
      </c>
      <c r="AG582" s="136" t="e">
        <f>VLOOKUP(FollowUp!$Y582,database!$Y:$AL,database!AG$5,0)</f>
        <v>#N/A</v>
      </c>
      <c r="AH582" s="126" t="str">
        <f>IF(ISERROR(VLOOKUP(FollowUp!$Y582,database!$Y:$AL,database!AH$5,0)),"",VLOOKUP(FollowUp!$Y582,database!$Y:$AL,database!AH$5,0))</f>
        <v/>
      </c>
      <c r="AI582" s="64"/>
      <c r="AJ582" s="63"/>
      <c r="AK582" s="128"/>
      <c r="AL582" s="63"/>
      <c r="AM582" s="115" t="e">
        <f>VLOOKUP(FollowUp!$Y582,database!$Y:$AL,database!AL$5,0)</f>
        <v>#N/A</v>
      </c>
    </row>
    <row r="583" spans="1:39"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15">
        <v>576</v>
      </c>
      <c r="AA583" s="125" t="e">
        <f>VLOOKUP(FollowUp!$Y583,database!$Y:$AL,database!AA$5,0)</f>
        <v>#N/A</v>
      </c>
      <c r="AB583" s="119" t="e" cm="1">
        <f t="array" aca="1" ref="AB583" ca="1">HYPERLINK("#"&amp;CELL("address",INDEX(INDIRECT("database!Y:Y",1),MATCH(Y583,INDIRECT("database!Y:Y",1),0))))</f>
        <v>#N/A</v>
      </c>
      <c r="AC583" s="122" t="e">
        <f>VLOOKUP(FollowUp!$Y583,database!$Y:$AL,database!AC$5,0)</f>
        <v>#N/A</v>
      </c>
      <c r="AD583" s="123" t="e">
        <f>VLOOKUP(FollowUp!$Y583,database!$Y:$AL,database!AD$5,0)</f>
        <v>#N/A</v>
      </c>
      <c r="AE583" s="122" t="e">
        <f>VLOOKUP(FollowUp!$Y583,database!$Y:$AL,database!AE$5,0)</f>
        <v>#N/A</v>
      </c>
      <c r="AF583" s="123" t="e">
        <f>VLOOKUP(FollowUp!$Y583,database!$Y:$AL,database!AF$5,0)</f>
        <v>#N/A</v>
      </c>
      <c r="AG583" s="137" t="e">
        <f>VLOOKUP(FollowUp!$Y583,database!$Y:$AL,database!AG$5,0)</f>
        <v>#N/A</v>
      </c>
      <c r="AH583" s="127" t="str">
        <f>IF(ISERROR(VLOOKUP(FollowUp!$Y583,database!$Y:$AL,database!AH$5,0)),"",VLOOKUP(FollowUp!$Y583,database!$Y:$AL,database!AH$5,0))</f>
        <v/>
      </c>
      <c r="AI583" s="64"/>
      <c r="AJ583" s="63"/>
      <c r="AK583" s="128"/>
      <c r="AL583" s="63"/>
      <c r="AM583" s="116" t="e">
        <f>VLOOKUP(FollowUp!$Y583,database!$Y:$AL,database!AL$5,0)</f>
        <v>#N/A</v>
      </c>
    </row>
    <row r="584" spans="1:39"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15">
        <v>577</v>
      </c>
      <c r="AA584" s="124" t="e">
        <f>VLOOKUP(FollowUp!$Y584,database!$Y:$AL,database!AA$5,0)</f>
        <v>#N/A</v>
      </c>
      <c r="AB584" s="118" t="e" cm="1">
        <f t="array" aca="1" ref="AB584" ca="1">HYPERLINK("#"&amp;CELL("address",INDEX(INDIRECT("database!Y:Y",1),MATCH(Y584,INDIRECT("database!Y:Y",1),0))))</f>
        <v>#N/A</v>
      </c>
      <c r="AC584" s="120" t="e">
        <f>VLOOKUP(FollowUp!$Y584,database!$Y:$AL,database!AC$5,0)</f>
        <v>#N/A</v>
      </c>
      <c r="AD584" s="121" t="e">
        <f>VLOOKUP(FollowUp!$Y584,database!$Y:$AL,database!AD$5,0)</f>
        <v>#N/A</v>
      </c>
      <c r="AE584" s="120" t="e">
        <f>VLOOKUP(FollowUp!$Y584,database!$Y:$AL,database!AE$5,0)</f>
        <v>#N/A</v>
      </c>
      <c r="AF584" s="121" t="e">
        <f>VLOOKUP(FollowUp!$Y584,database!$Y:$AL,database!AF$5,0)</f>
        <v>#N/A</v>
      </c>
      <c r="AG584" s="136" t="e">
        <f>VLOOKUP(FollowUp!$Y584,database!$Y:$AL,database!AG$5,0)</f>
        <v>#N/A</v>
      </c>
      <c r="AH584" s="126" t="str">
        <f>IF(ISERROR(VLOOKUP(FollowUp!$Y584,database!$Y:$AL,database!AH$5,0)),"",VLOOKUP(FollowUp!$Y584,database!$Y:$AL,database!AH$5,0))</f>
        <v/>
      </c>
      <c r="AI584" s="64"/>
      <c r="AJ584" s="63"/>
      <c r="AK584" s="128"/>
      <c r="AL584" s="63"/>
      <c r="AM584" s="115" t="e">
        <f>VLOOKUP(FollowUp!$Y584,database!$Y:$AL,database!AL$5,0)</f>
        <v>#N/A</v>
      </c>
    </row>
    <row r="585" spans="1:39"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15">
        <v>578</v>
      </c>
      <c r="AA585" s="125" t="e">
        <f>VLOOKUP(FollowUp!$Y585,database!$Y:$AL,database!AA$5,0)</f>
        <v>#N/A</v>
      </c>
      <c r="AB585" s="119" t="e" cm="1">
        <f t="array" aca="1" ref="AB585" ca="1">HYPERLINK("#"&amp;CELL("address",INDEX(INDIRECT("database!Y:Y",1),MATCH(Y585,INDIRECT("database!Y:Y",1),0))))</f>
        <v>#N/A</v>
      </c>
      <c r="AC585" s="122" t="e">
        <f>VLOOKUP(FollowUp!$Y585,database!$Y:$AL,database!AC$5,0)</f>
        <v>#N/A</v>
      </c>
      <c r="AD585" s="123" t="e">
        <f>VLOOKUP(FollowUp!$Y585,database!$Y:$AL,database!AD$5,0)</f>
        <v>#N/A</v>
      </c>
      <c r="AE585" s="122" t="e">
        <f>VLOOKUP(FollowUp!$Y585,database!$Y:$AL,database!AE$5,0)</f>
        <v>#N/A</v>
      </c>
      <c r="AF585" s="123" t="e">
        <f>VLOOKUP(FollowUp!$Y585,database!$Y:$AL,database!AF$5,0)</f>
        <v>#N/A</v>
      </c>
      <c r="AG585" s="137" t="e">
        <f>VLOOKUP(FollowUp!$Y585,database!$Y:$AL,database!AG$5,0)</f>
        <v>#N/A</v>
      </c>
      <c r="AH585" s="127" t="str">
        <f>IF(ISERROR(VLOOKUP(FollowUp!$Y585,database!$Y:$AL,database!AH$5,0)),"",VLOOKUP(FollowUp!$Y585,database!$Y:$AL,database!AH$5,0))</f>
        <v/>
      </c>
      <c r="AI585" s="64"/>
      <c r="AJ585" s="63"/>
      <c r="AK585" s="128"/>
      <c r="AL585" s="63"/>
      <c r="AM585" s="116" t="e">
        <f>VLOOKUP(FollowUp!$Y585,database!$Y:$AL,database!AL$5,0)</f>
        <v>#N/A</v>
      </c>
    </row>
    <row r="586" spans="1:39"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15">
        <v>579</v>
      </c>
      <c r="AA586" s="124" t="e">
        <f>VLOOKUP(FollowUp!$Y586,database!$Y:$AL,database!AA$5,0)</f>
        <v>#N/A</v>
      </c>
      <c r="AB586" s="118" t="e" cm="1">
        <f t="array" aca="1" ref="AB586" ca="1">HYPERLINK("#"&amp;CELL("address",INDEX(INDIRECT("database!Y:Y",1),MATCH(Y586,INDIRECT("database!Y:Y",1),0))))</f>
        <v>#N/A</v>
      </c>
      <c r="AC586" s="120" t="e">
        <f>VLOOKUP(FollowUp!$Y586,database!$Y:$AL,database!AC$5,0)</f>
        <v>#N/A</v>
      </c>
      <c r="AD586" s="121" t="e">
        <f>VLOOKUP(FollowUp!$Y586,database!$Y:$AL,database!AD$5,0)</f>
        <v>#N/A</v>
      </c>
      <c r="AE586" s="120" t="e">
        <f>VLOOKUP(FollowUp!$Y586,database!$Y:$AL,database!AE$5,0)</f>
        <v>#N/A</v>
      </c>
      <c r="AF586" s="121" t="e">
        <f>VLOOKUP(FollowUp!$Y586,database!$Y:$AL,database!AF$5,0)</f>
        <v>#N/A</v>
      </c>
      <c r="AG586" s="136" t="e">
        <f>VLOOKUP(FollowUp!$Y586,database!$Y:$AL,database!AG$5,0)</f>
        <v>#N/A</v>
      </c>
      <c r="AH586" s="126" t="str">
        <f>IF(ISERROR(VLOOKUP(FollowUp!$Y586,database!$Y:$AL,database!AH$5,0)),"",VLOOKUP(FollowUp!$Y586,database!$Y:$AL,database!AH$5,0))</f>
        <v/>
      </c>
      <c r="AI586" s="64"/>
      <c r="AJ586" s="63"/>
      <c r="AK586" s="128"/>
      <c r="AL586" s="63"/>
      <c r="AM586" s="115" t="e">
        <f>VLOOKUP(FollowUp!$Y586,database!$Y:$AL,database!AL$5,0)</f>
        <v>#N/A</v>
      </c>
    </row>
    <row r="587" spans="1:39"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15">
        <v>580</v>
      </c>
      <c r="AA587" s="125" t="e">
        <f>VLOOKUP(FollowUp!$Y587,database!$Y:$AL,database!AA$5,0)</f>
        <v>#N/A</v>
      </c>
      <c r="AB587" s="119" t="e" cm="1">
        <f t="array" aca="1" ref="AB587" ca="1">HYPERLINK("#"&amp;CELL("address",INDEX(INDIRECT("database!Y:Y",1),MATCH(Y587,INDIRECT("database!Y:Y",1),0))))</f>
        <v>#N/A</v>
      </c>
      <c r="AC587" s="122" t="e">
        <f>VLOOKUP(FollowUp!$Y587,database!$Y:$AL,database!AC$5,0)</f>
        <v>#N/A</v>
      </c>
      <c r="AD587" s="123" t="e">
        <f>VLOOKUP(FollowUp!$Y587,database!$Y:$AL,database!AD$5,0)</f>
        <v>#N/A</v>
      </c>
      <c r="AE587" s="122" t="e">
        <f>VLOOKUP(FollowUp!$Y587,database!$Y:$AL,database!AE$5,0)</f>
        <v>#N/A</v>
      </c>
      <c r="AF587" s="123" t="e">
        <f>VLOOKUP(FollowUp!$Y587,database!$Y:$AL,database!AF$5,0)</f>
        <v>#N/A</v>
      </c>
      <c r="AG587" s="137" t="e">
        <f>VLOOKUP(FollowUp!$Y587,database!$Y:$AL,database!AG$5,0)</f>
        <v>#N/A</v>
      </c>
      <c r="AH587" s="127" t="str">
        <f>IF(ISERROR(VLOOKUP(FollowUp!$Y587,database!$Y:$AL,database!AH$5,0)),"",VLOOKUP(FollowUp!$Y587,database!$Y:$AL,database!AH$5,0))</f>
        <v/>
      </c>
      <c r="AI587" s="64"/>
      <c r="AJ587" s="63"/>
      <c r="AK587" s="128"/>
      <c r="AL587" s="63"/>
      <c r="AM587" s="116" t="e">
        <f>VLOOKUP(FollowUp!$Y587,database!$Y:$AL,database!AL$5,0)</f>
        <v>#N/A</v>
      </c>
    </row>
    <row r="588" spans="1:39"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15">
        <v>581</v>
      </c>
      <c r="AA588" s="124" t="e">
        <f>VLOOKUP(FollowUp!$Y588,database!$Y:$AL,database!AA$5,0)</f>
        <v>#N/A</v>
      </c>
      <c r="AB588" s="118" t="e" cm="1">
        <f t="array" aca="1" ref="AB588" ca="1">HYPERLINK("#"&amp;CELL("address",INDEX(INDIRECT("database!Y:Y",1),MATCH(Y588,INDIRECT("database!Y:Y",1),0))))</f>
        <v>#N/A</v>
      </c>
      <c r="AC588" s="120" t="e">
        <f>VLOOKUP(FollowUp!$Y588,database!$Y:$AL,database!AC$5,0)</f>
        <v>#N/A</v>
      </c>
      <c r="AD588" s="121" t="e">
        <f>VLOOKUP(FollowUp!$Y588,database!$Y:$AL,database!AD$5,0)</f>
        <v>#N/A</v>
      </c>
      <c r="AE588" s="120" t="e">
        <f>VLOOKUP(FollowUp!$Y588,database!$Y:$AL,database!AE$5,0)</f>
        <v>#N/A</v>
      </c>
      <c r="AF588" s="121" t="e">
        <f>VLOOKUP(FollowUp!$Y588,database!$Y:$AL,database!AF$5,0)</f>
        <v>#N/A</v>
      </c>
      <c r="AG588" s="136" t="e">
        <f>VLOOKUP(FollowUp!$Y588,database!$Y:$AL,database!AG$5,0)</f>
        <v>#N/A</v>
      </c>
      <c r="AH588" s="126" t="str">
        <f>IF(ISERROR(VLOOKUP(FollowUp!$Y588,database!$Y:$AL,database!AH$5,0)),"",VLOOKUP(FollowUp!$Y588,database!$Y:$AL,database!AH$5,0))</f>
        <v/>
      </c>
      <c r="AI588" s="64"/>
      <c r="AJ588" s="63"/>
      <c r="AK588" s="128"/>
      <c r="AL588" s="63"/>
      <c r="AM588" s="115" t="e">
        <f>VLOOKUP(FollowUp!$Y588,database!$Y:$AL,database!AL$5,0)</f>
        <v>#N/A</v>
      </c>
    </row>
    <row r="589" spans="1:39"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15">
        <v>582</v>
      </c>
      <c r="AA589" s="125" t="e">
        <f>VLOOKUP(FollowUp!$Y589,database!$Y:$AL,database!AA$5,0)</f>
        <v>#N/A</v>
      </c>
      <c r="AB589" s="119" t="e" cm="1">
        <f t="array" aca="1" ref="AB589" ca="1">HYPERLINK("#"&amp;CELL("address",INDEX(INDIRECT("database!Y:Y",1),MATCH(Y589,INDIRECT("database!Y:Y",1),0))))</f>
        <v>#N/A</v>
      </c>
      <c r="AC589" s="122" t="e">
        <f>VLOOKUP(FollowUp!$Y589,database!$Y:$AL,database!AC$5,0)</f>
        <v>#N/A</v>
      </c>
      <c r="AD589" s="123" t="e">
        <f>VLOOKUP(FollowUp!$Y589,database!$Y:$AL,database!AD$5,0)</f>
        <v>#N/A</v>
      </c>
      <c r="AE589" s="122" t="e">
        <f>VLOOKUP(FollowUp!$Y589,database!$Y:$AL,database!AE$5,0)</f>
        <v>#N/A</v>
      </c>
      <c r="AF589" s="123" t="e">
        <f>VLOOKUP(FollowUp!$Y589,database!$Y:$AL,database!AF$5,0)</f>
        <v>#N/A</v>
      </c>
      <c r="AG589" s="137" t="e">
        <f>VLOOKUP(FollowUp!$Y589,database!$Y:$AL,database!AG$5,0)</f>
        <v>#N/A</v>
      </c>
      <c r="AH589" s="127" t="str">
        <f>IF(ISERROR(VLOOKUP(FollowUp!$Y589,database!$Y:$AL,database!AH$5,0)),"",VLOOKUP(FollowUp!$Y589,database!$Y:$AL,database!AH$5,0))</f>
        <v/>
      </c>
      <c r="AI589" s="64"/>
      <c r="AJ589" s="63"/>
      <c r="AK589" s="128"/>
      <c r="AL589" s="63"/>
      <c r="AM589" s="116" t="e">
        <f>VLOOKUP(FollowUp!$Y589,database!$Y:$AL,database!AL$5,0)</f>
        <v>#N/A</v>
      </c>
    </row>
    <row r="590" spans="1:39"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15">
        <v>583</v>
      </c>
      <c r="AA590" s="124" t="e">
        <f>VLOOKUP(FollowUp!$Y590,database!$Y:$AL,database!AA$5,0)</f>
        <v>#N/A</v>
      </c>
      <c r="AB590" s="118" t="e" cm="1">
        <f t="array" aca="1" ref="AB590" ca="1">HYPERLINK("#"&amp;CELL("address",INDEX(INDIRECT("database!Y:Y",1),MATCH(Y590,INDIRECT("database!Y:Y",1),0))))</f>
        <v>#N/A</v>
      </c>
      <c r="AC590" s="120" t="e">
        <f>VLOOKUP(FollowUp!$Y590,database!$Y:$AL,database!AC$5,0)</f>
        <v>#N/A</v>
      </c>
      <c r="AD590" s="121" t="e">
        <f>VLOOKUP(FollowUp!$Y590,database!$Y:$AL,database!AD$5,0)</f>
        <v>#N/A</v>
      </c>
      <c r="AE590" s="120" t="e">
        <f>VLOOKUP(FollowUp!$Y590,database!$Y:$AL,database!AE$5,0)</f>
        <v>#N/A</v>
      </c>
      <c r="AF590" s="121" t="e">
        <f>VLOOKUP(FollowUp!$Y590,database!$Y:$AL,database!AF$5,0)</f>
        <v>#N/A</v>
      </c>
      <c r="AG590" s="136" t="e">
        <f>VLOOKUP(FollowUp!$Y590,database!$Y:$AL,database!AG$5,0)</f>
        <v>#N/A</v>
      </c>
      <c r="AH590" s="126" t="str">
        <f>IF(ISERROR(VLOOKUP(FollowUp!$Y590,database!$Y:$AL,database!AH$5,0)),"",VLOOKUP(FollowUp!$Y590,database!$Y:$AL,database!AH$5,0))</f>
        <v/>
      </c>
      <c r="AI590" s="64"/>
      <c r="AJ590" s="63"/>
      <c r="AK590" s="128"/>
      <c r="AL590" s="63"/>
      <c r="AM590" s="115" t="e">
        <f>VLOOKUP(FollowUp!$Y590,database!$Y:$AL,database!AL$5,0)</f>
        <v>#N/A</v>
      </c>
    </row>
    <row r="591" spans="1:39"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15">
        <v>584</v>
      </c>
      <c r="AA591" s="125" t="e">
        <f>VLOOKUP(FollowUp!$Y591,database!$Y:$AL,database!AA$5,0)</f>
        <v>#N/A</v>
      </c>
      <c r="AB591" s="119" t="e" cm="1">
        <f t="array" aca="1" ref="AB591" ca="1">HYPERLINK("#"&amp;CELL("address",INDEX(INDIRECT("database!Y:Y",1),MATCH(Y591,INDIRECT("database!Y:Y",1),0))))</f>
        <v>#N/A</v>
      </c>
      <c r="AC591" s="122" t="e">
        <f>VLOOKUP(FollowUp!$Y591,database!$Y:$AL,database!AC$5,0)</f>
        <v>#N/A</v>
      </c>
      <c r="AD591" s="123" t="e">
        <f>VLOOKUP(FollowUp!$Y591,database!$Y:$AL,database!AD$5,0)</f>
        <v>#N/A</v>
      </c>
      <c r="AE591" s="122" t="e">
        <f>VLOOKUP(FollowUp!$Y591,database!$Y:$AL,database!AE$5,0)</f>
        <v>#N/A</v>
      </c>
      <c r="AF591" s="123" t="e">
        <f>VLOOKUP(FollowUp!$Y591,database!$Y:$AL,database!AF$5,0)</f>
        <v>#N/A</v>
      </c>
      <c r="AG591" s="137" t="e">
        <f>VLOOKUP(FollowUp!$Y591,database!$Y:$AL,database!AG$5,0)</f>
        <v>#N/A</v>
      </c>
      <c r="AH591" s="127" t="str">
        <f>IF(ISERROR(VLOOKUP(FollowUp!$Y591,database!$Y:$AL,database!AH$5,0)),"",VLOOKUP(FollowUp!$Y591,database!$Y:$AL,database!AH$5,0))</f>
        <v/>
      </c>
      <c r="AI591" s="64"/>
      <c r="AJ591" s="63"/>
      <c r="AK591" s="128"/>
      <c r="AL591" s="63"/>
      <c r="AM591" s="116" t="e">
        <f>VLOOKUP(FollowUp!$Y591,database!$Y:$AL,database!AL$5,0)</f>
        <v>#N/A</v>
      </c>
    </row>
    <row r="592" spans="1:39"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15">
        <v>585</v>
      </c>
      <c r="AA592" s="124" t="e">
        <f>VLOOKUP(FollowUp!$Y592,database!$Y:$AL,database!AA$5,0)</f>
        <v>#N/A</v>
      </c>
      <c r="AB592" s="118" t="e" cm="1">
        <f t="array" aca="1" ref="AB592" ca="1">HYPERLINK("#"&amp;CELL("address",INDEX(INDIRECT("database!Y:Y",1),MATCH(Y592,INDIRECT("database!Y:Y",1),0))))</f>
        <v>#N/A</v>
      </c>
      <c r="AC592" s="120" t="e">
        <f>VLOOKUP(FollowUp!$Y592,database!$Y:$AL,database!AC$5,0)</f>
        <v>#N/A</v>
      </c>
      <c r="AD592" s="121" t="e">
        <f>VLOOKUP(FollowUp!$Y592,database!$Y:$AL,database!AD$5,0)</f>
        <v>#N/A</v>
      </c>
      <c r="AE592" s="120" t="e">
        <f>VLOOKUP(FollowUp!$Y592,database!$Y:$AL,database!AE$5,0)</f>
        <v>#N/A</v>
      </c>
      <c r="AF592" s="121" t="e">
        <f>VLOOKUP(FollowUp!$Y592,database!$Y:$AL,database!AF$5,0)</f>
        <v>#N/A</v>
      </c>
      <c r="AG592" s="136" t="e">
        <f>VLOOKUP(FollowUp!$Y592,database!$Y:$AL,database!AG$5,0)</f>
        <v>#N/A</v>
      </c>
      <c r="AH592" s="126" t="str">
        <f>IF(ISERROR(VLOOKUP(FollowUp!$Y592,database!$Y:$AL,database!AH$5,0)),"",VLOOKUP(FollowUp!$Y592,database!$Y:$AL,database!AH$5,0))</f>
        <v/>
      </c>
      <c r="AI592" s="64"/>
      <c r="AJ592" s="63"/>
      <c r="AK592" s="128"/>
      <c r="AL592" s="63"/>
      <c r="AM592" s="115" t="e">
        <f>VLOOKUP(FollowUp!$Y592,database!$Y:$AL,database!AL$5,0)</f>
        <v>#N/A</v>
      </c>
    </row>
    <row r="593" spans="1:39"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15">
        <v>586</v>
      </c>
      <c r="AA593" s="125" t="e">
        <f>VLOOKUP(FollowUp!$Y593,database!$Y:$AL,database!AA$5,0)</f>
        <v>#N/A</v>
      </c>
      <c r="AB593" s="119" t="e" cm="1">
        <f t="array" aca="1" ref="AB593" ca="1">HYPERLINK("#"&amp;CELL("address",INDEX(INDIRECT("database!Y:Y",1),MATCH(Y593,INDIRECT("database!Y:Y",1),0))))</f>
        <v>#N/A</v>
      </c>
      <c r="AC593" s="122" t="e">
        <f>VLOOKUP(FollowUp!$Y593,database!$Y:$AL,database!AC$5,0)</f>
        <v>#N/A</v>
      </c>
      <c r="AD593" s="123" t="e">
        <f>VLOOKUP(FollowUp!$Y593,database!$Y:$AL,database!AD$5,0)</f>
        <v>#N/A</v>
      </c>
      <c r="AE593" s="122" t="e">
        <f>VLOOKUP(FollowUp!$Y593,database!$Y:$AL,database!AE$5,0)</f>
        <v>#N/A</v>
      </c>
      <c r="AF593" s="123" t="e">
        <f>VLOOKUP(FollowUp!$Y593,database!$Y:$AL,database!AF$5,0)</f>
        <v>#N/A</v>
      </c>
      <c r="AG593" s="137" t="e">
        <f>VLOOKUP(FollowUp!$Y593,database!$Y:$AL,database!AG$5,0)</f>
        <v>#N/A</v>
      </c>
      <c r="AH593" s="127" t="str">
        <f>IF(ISERROR(VLOOKUP(FollowUp!$Y593,database!$Y:$AL,database!AH$5,0)),"",VLOOKUP(FollowUp!$Y593,database!$Y:$AL,database!AH$5,0))</f>
        <v/>
      </c>
      <c r="AI593" s="64"/>
      <c r="AJ593" s="63"/>
      <c r="AK593" s="128"/>
      <c r="AL593" s="63"/>
      <c r="AM593" s="116" t="e">
        <f>VLOOKUP(FollowUp!$Y593,database!$Y:$AL,database!AL$5,0)</f>
        <v>#N/A</v>
      </c>
    </row>
    <row r="594" spans="1:39"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15">
        <v>587</v>
      </c>
      <c r="AA594" s="124" t="e">
        <f>VLOOKUP(FollowUp!$Y594,database!$Y:$AL,database!AA$5,0)</f>
        <v>#N/A</v>
      </c>
      <c r="AB594" s="118" t="e" cm="1">
        <f t="array" aca="1" ref="AB594" ca="1">HYPERLINK("#"&amp;CELL("address",INDEX(INDIRECT("database!Y:Y",1),MATCH(Y594,INDIRECT("database!Y:Y",1),0))))</f>
        <v>#N/A</v>
      </c>
      <c r="AC594" s="120" t="e">
        <f>VLOOKUP(FollowUp!$Y594,database!$Y:$AL,database!AC$5,0)</f>
        <v>#N/A</v>
      </c>
      <c r="AD594" s="121" t="e">
        <f>VLOOKUP(FollowUp!$Y594,database!$Y:$AL,database!AD$5,0)</f>
        <v>#N/A</v>
      </c>
      <c r="AE594" s="120" t="e">
        <f>VLOOKUP(FollowUp!$Y594,database!$Y:$AL,database!AE$5,0)</f>
        <v>#N/A</v>
      </c>
      <c r="AF594" s="121" t="e">
        <f>VLOOKUP(FollowUp!$Y594,database!$Y:$AL,database!AF$5,0)</f>
        <v>#N/A</v>
      </c>
      <c r="AG594" s="136" t="e">
        <f>VLOOKUP(FollowUp!$Y594,database!$Y:$AL,database!AG$5,0)</f>
        <v>#N/A</v>
      </c>
      <c r="AH594" s="126" t="str">
        <f>IF(ISERROR(VLOOKUP(FollowUp!$Y594,database!$Y:$AL,database!AH$5,0)),"",VLOOKUP(FollowUp!$Y594,database!$Y:$AL,database!AH$5,0))</f>
        <v/>
      </c>
      <c r="AI594" s="64"/>
      <c r="AJ594" s="63"/>
      <c r="AK594" s="128"/>
      <c r="AL594" s="63"/>
      <c r="AM594" s="115" t="e">
        <f>VLOOKUP(FollowUp!$Y594,database!$Y:$AL,database!AL$5,0)</f>
        <v>#N/A</v>
      </c>
    </row>
    <row r="595" spans="1:39"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15">
        <v>588</v>
      </c>
      <c r="AA595" s="125" t="e">
        <f>VLOOKUP(FollowUp!$Y595,database!$Y:$AL,database!AA$5,0)</f>
        <v>#N/A</v>
      </c>
      <c r="AB595" s="119" t="e" cm="1">
        <f t="array" aca="1" ref="AB595" ca="1">HYPERLINK("#"&amp;CELL("address",INDEX(INDIRECT("database!Y:Y",1),MATCH(Y595,INDIRECT("database!Y:Y",1),0))))</f>
        <v>#N/A</v>
      </c>
      <c r="AC595" s="122" t="e">
        <f>VLOOKUP(FollowUp!$Y595,database!$Y:$AL,database!AC$5,0)</f>
        <v>#N/A</v>
      </c>
      <c r="AD595" s="123" t="e">
        <f>VLOOKUP(FollowUp!$Y595,database!$Y:$AL,database!AD$5,0)</f>
        <v>#N/A</v>
      </c>
      <c r="AE595" s="122" t="e">
        <f>VLOOKUP(FollowUp!$Y595,database!$Y:$AL,database!AE$5,0)</f>
        <v>#N/A</v>
      </c>
      <c r="AF595" s="123" t="e">
        <f>VLOOKUP(FollowUp!$Y595,database!$Y:$AL,database!AF$5,0)</f>
        <v>#N/A</v>
      </c>
      <c r="AG595" s="137" t="e">
        <f>VLOOKUP(FollowUp!$Y595,database!$Y:$AL,database!AG$5,0)</f>
        <v>#N/A</v>
      </c>
      <c r="AH595" s="127" t="str">
        <f>IF(ISERROR(VLOOKUP(FollowUp!$Y595,database!$Y:$AL,database!AH$5,0)),"",VLOOKUP(FollowUp!$Y595,database!$Y:$AL,database!AH$5,0))</f>
        <v/>
      </c>
      <c r="AI595" s="64"/>
      <c r="AJ595" s="63"/>
      <c r="AK595" s="128"/>
      <c r="AL595" s="63"/>
      <c r="AM595" s="116" t="e">
        <f>VLOOKUP(FollowUp!$Y595,database!$Y:$AL,database!AL$5,0)</f>
        <v>#N/A</v>
      </c>
    </row>
    <row r="596" spans="1:39"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15">
        <v>589</v>
      </c>
      <c r="AA596" s="124" t="e">
        <f>VLOOKUP(FollowUp!$Y596,database!$Y:$AL,database!AA$5,0)</f>
        <v>#N/A</v>
      </c>
      <c r="AB596" s="118" t="e" cm="1">
        <f t="array" aca="1" ref="AB596" ca="1">HYPERLINK("#"&amp;CELL("address",INDEX(INDIRECT("database!Y:Y",1),MATCH(Y596,INDIRECT("database!Y:Y",1),0))))</f>
        <v>#N/A</v>
      </c>
      <c r="AC596" s="120" t="e">
        <f>VLOOKUP(FollowUp!$Y596,database!$Y:$AL,database!AC$5,0)</f>
        <v>#N/A</v>
      </c>
      <c r="AD596" s="121" t="e">
        <f>VLOOKUP(FollowUp!$Y596,database!$Y:$AL,database!AD$5,0)</f>
        <v>#N/A</v>
      </c>
      <c r="AE596" s="120" t="e">
        <f>VLOOKUP(FollowUp!$Y596,database!$Y:$AL,database!AE$5,0)</f>
        <v>#N/A</v>
      </c>
      <c r="AF596" s="121" t="e">
        <f>VLOOKUP(FollowUp!$Y596,database!$Y:$AL,database!AF$5,0)</f>
        <v>#N/A</v>
      </c>
      <c r="AG596" s="136" t="e">
        <f>VLOOKUP(FollowUp!$Y596,database!$Y:$AL,database!AG$5,0)</f>
        <v>#N/A</v>
      </c>
      <c r="AH596" s="126" t="str">
        <f>IF(ISERROR(VLOOKUP(FollowUp!$Y596,database!$Y:$AL,database!AH$5,0)),"",VLOOKUP(FollowUp!$Y596,database!$Y:$AL,database!AH$5,0))</f>
        <v/>
      </c>
      <c r="AI596" s="64"/>
      <c r="AJ596" s="63"/>
      <c r="AK596" s="128"/>
      <c r="AL596" s="63"/>
      <c r="AM596" s="115" t="e">
        <f>VLOOKUP(FollowUp!$Y596,database!$Y:$AL,database!AL$5,0)</f>
        <v>#N/A</v>
      </c>
    </row>
    <row r="597" spans="1:39"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15">
        <v>590</v>
      </c>
      <c r="AA597" s="125" t="e">
        <f>VLOOKUP(FollowUp!$Y597,database!$Y:$AL,database!AA$5,0)</f>
        <v>#N/A</v>
      </c>
      <c r="AB597" s="119" t="e" cm="1">
        <f t="array" aca="1" ref="AB597" ca="1">HYPERLINK("#"&amp;CELL("address",INDEX(INDIRECT("database!Y:Y",1),MATCH(Y597,INDIRECT("database!Y:Y",1),0))))</f>
        <v>#N/A</v>
      </c>
      <c r="AC597" s="122" t="e">
        <f>VLOOKUP(FollowUp!$Y597,database!$Y:$AL,database!AC$5,0)</f>
        <v>#N/A</v>
      </c>
      <c r="AD597" s="123" t="e">
        <f>VLOOKUP(FollowUp!$Y597,database!$Y:$AL,database!AD$5,0)</f>
        <v>#N/A</v>
      </c>
      <c r="AE597" s="122" t="e">
        <f>VLOOKUP(FollowUp!$Y597,database!$Y:$AL,database!AE$5,0)</f>
        <v>#N/A</v>
      </c>
      <c r="AF597" s="123" t="e">
        <f>VLOOKUP(FollowUp!$Y597,database!$Y:$AL,database!AF$5,0)</f>
        <v>#N/A</v>
      </c>
      <c r="AG597" s="137" t="e">
        <f>VLOOKUP(FollowUp!$Y597,database!$Y:$AL,database!AG$5,0)</f>
        <v>#N/A</v>
      </c>
      <c r="AH597" s="127" t="str">
        <f>IF(ISERROR(VLOOKUP(FollowUp!$Y597,database!$Y:$AL,database!AH$5,0)),"",VLOOKUP(FollowUp!$Y597,database!$Y:$AL,database!AH$5,0))</f>
        <v/>
      </c>
      <c r="AI597" s="64"/>
      <c r="AJ597" s="63"/>
      <c r="AK597" s="128"/>
      <c r="AL597" s="63"/>
      <c r="AM597" s="116" t="e">
        <f>VLOOKUP(FollowUp!$Y597,database!$Y:$AL,database!AL$5,0)</f>
        <v>#N/A</v>
      </c>
    </row>
    <row r="598" spans="1:39"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15">
        <v>591</v>
      </c>
      <c r="AA598" s="124" t="e">
        <f>VLOOKUP(FollowUp!$Y598,database!$Y:$AL,database!AA$5,0)</f>
        <v>#N/A</v>
      </c>
      <c r="AB598" s="118" t="e" cm="1">
        <f t="array" aca="1" ref="AB598" ca="1">HYPERLINK("#"&amp;CELL("address",INDEX(INDIRECT("database!Y:Y",1),MATCH(Y598,INDIRECT("database!Y:Y",1),0))))</f>
        <v>#N/A</v>
      </c>
      <c r="AC598" s="120" t="e">
        <f>VLOOKUP(FollowUp!$Y598,database!$Y:$AL,database!AC$5,0)</f>
        <v>#N/A</v>
      </c>
      <c r="AD598" s="121" t="e">
        <f>VLOOKUP(FollowUp!$Y598,database!$Y:$AL,database!AD$5,0)</f>
        <v>#N/A</v>
      </c>
      <c r="AE598" s="120" t="e">
        <f>VLOOKUP(FollowUp!$Y598,database!$Y:$AL,database!AE$5,0)</f>
        <v>#N/A</v>
      </c>
      <c r="AF598" s="121" t="e">
        <f>VLOOKUP(FollowUp!$Y598,database!$Y:$AL,database!AF$5,0)</f>
        <v>#N/A</v>
      </c>
      <c r="AG598" s="136" t="e">
        <f>VLOOKUP(FollowUp!$Y598,database!$Y:$AL,database!AG$5,0)</f>
        <v>#N/A</v>
      </c>
      <c r="AH598" s="126" t="str">
        <f>IF(ISERROR(VLOOKUP(FollowUp!$Y598,database!$Y:$AL,database!AH$5,0)),"",VLOOKUP(FollowUp!$Y598,database!$Y:$AL,database!AH$5,0))</f>
        <v/>
      </c>
      <c r="AI598" s="64"/>
      <c r="AJ598" s="63"/>
      <c r="AK598" s="128"/>
      <c r="AL598" s="63"/>
      <c r="AM598" s="115" t="e">
        <f>VLOOKUP(FollowUp!$Y598,database!$Y:$AL,database!AL$5,0)</f>
        <v>#N/A</v>
      </c>
    </row>
    <row r="599" spans="1:39"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15">
        <v>592</v>
      </c>
      <c r="AA599" s="125" t="e">
        <f>VLOOKUP(FollowUp!$Y599,database!$Y:$AL,database!AA$5,0)</f>
        <v>#N/A</v>
      </c>
      <c r="AB599" s="119" t="e" cm="1">
        <f t="array" aca="1" ref="AB599" ca="1">HYPERLINK("#"&amp;CELL("address",INDEX(INDIRECT("database!Y:Y",1),MATCH(Y599,INDIRECT("database!Y:Y",1),0))))</f>
        <v>#N/A</v>
      </c>
      <c r="AC599" s="122" t="e">
        <f>VLOOKUP(FollowUp!$Y599,database!$Y:$AL,database!AC$5,0)</f>
        <v>#N/A</v>
      </c>
      <c r="AD599" s="123" t="e">
        <f>VLOOKUP(FollowUp!$Y599,database!$Y:$AL,database!AD$5,0)</f>
        <v>#N/A</v>
      </c>
      <c r="AE599" s="122" t="e">
        <f>VLOOKUP(FollowUp!$Y599,database!$Y:$AL,database!AE$5,0)</f>
        <v>#N/A</v>
      </c>
      <c r="AF599" s="123" t="e">
        <f>VLOOKUP(FollowUp!$Y599,database!$Y:$AL,database!AF$5,0)</f>
        <v>#N/A</v>
      </c>
      <c r="AG599" s="137" t="e">
        <f>VLOOKUP(FollowUp!$Y599,database!$Y:$AL,database!AG$5,0)</f>
        <v>#N/A</v>
      </c>
      <c r="AH599" s="127" t="str">
        <f>IF(ISERROR(VLOOKUP(FollowUp!$Y599,database!$Y:$AL,database!AH$5,0)),"",VLOOKUP(FollowUp!$Y599,database!$Y:$AL,database!AH$5,0))</f>
        <v/>
      </c>
      <c r="AI599" s="64"/>
      <c r="AJ599" s="63"/>
      <c r="AK599" s="128"/>
      <c r="AL599" s="63"/>
      <c r="AM599" s="116" t="e">
        <f>VLOOKUP(FollowUp!$Y599,database!$Y:$AL,database!AL$5,0)</f>
        <v>#N/A</v>
      </c>
    </row>
    <row r="600" spans="1:39"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15">
        <v>593</v>
      </c>
      <c r="AA600" s="124" t="e">
        <f>VLOOKUP(FollowUp!$Y600,database!$Y:$AL,database!AA$5,0)</f>
        <v>#N/A</v>
      </c>
      <c r="AB600" s="118" t="e" cm="1">
        <f t="array" aca="1" ref="AB600" ca="1">HYPERLINK("#"&amp;CELL("address",INDEX(INDIRECT("database!Y:Y",1),MATCH(Y600,INDIRECT("database!Y:Y",1),0))))</f>
        <v>#N/A</v>
      </c>
      <c r="AC600" s="120" t="e">
        <f>VLOOKUP(FollowUp!$Y600,database!$Y:$AL,database!AC$5,0)</f>
        <v>#N/A</v>
      </c>
      <c r="AD600" s="121" t="e">
        <f>VLOOKUP(FollowUp!$Y600,database!$Y:$AL,database!AD$5,0)</f>
        <v>#N/A</v>
      </c>
      <c r="AE600" s="120" t="e">
        <f>VLOOKUP(FollowUp!$Y600,database!$Y:$AL,database!AE$5,0)</f>
        <v>#N/A</v>
      </c>
      <c r="AF600" s="121" t="e">
        <f>VLOOKUP(FollowUp!$Y600,database!$Y:$AL,database!AF$5,0)</f>
        <v>#N/A</v>
      </c>
      <c r="AG600" s="136" t="e">
        <f>VLOOKUP(FollowUp!$Y600,database!$Y:$AL,database!AG$5,0)</f>
        <v>#N/A</v>
      </c>
      <c r="AH600" s="126" t="str">
        <f>IF(ISERROR(VLOOKUP(FollowUp!$Y600,database!$Y:$AL,database!AH$5,0)),"",VLOOKUP(FollowUp!$Y600,database!$Y:$AL,database!AH$5,0))</f>
        <v/>
      </c>
      <c r="AI600" s="64"/>
      <c r="AJ600" s="63"/>
      <c r="AK600" s="128"/>
      <c r="AL600" s="63"/>
      <c r="AM600" s="115" t="e">
        <f>VLOOKUP(FollowUp!$Y600,database!$Y:$AL,database!AL$5,0)</f>
        <v>#N/A</v>
      </c>
    </row>
    <row r="601" spans="1:39"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15">
        <v>594</v>
      </c>
      <c r="AA601" s="125" t="e">
        <f>VLOOKUP(FollowUp!$Y601,database!$Y:$AL,database!AA$5,0)</f>
        <v>#N/A</v>
      </c>
      <c r="AB601" s="119" t="e" cm="1">
        <f t="array" aca="1" ref="AB601" ca="1">HYPERLINK("#"&amp;CELL("address",INDEX(INDIRECT("database!Y:Y",1),MATCH(Y601,INDIRECT("database!Y:Y",1),0))))</f>
        <v>#N/A</v>
      </c>
      <c r="AC601" s="122" t="e">
        <f>VLOOKUP(FollowUp!$Y601,database!$Y:$AL,database!AC$5,0)</f>
        <v>#N/A</v>
      </c>
      <c r="AD601" s="123" t="e">
        <f>VLOOKUP(FollowUp!$Y601,database!$Y:$AL,database!AD$5,0)</f>
        <v>#N/A</v>
      </c>
      <c r="AE601" s="122" t="e">
        <f>VLOOKUP(FollowUp!$Y601,database!$Y:$AL,database!AE$5,0)</f>
        <v>#N/A</v>
      </c>
      <c r="AF601" s="123" t="e">
        <f>VLOOKUP(FollowUp!$Y601,database!$Y:$AL,database!AF$5,0)</f>
        <v>#N/A</v>
      </c>
      <c r="AG601" s="137" t="e">
        <f>VLOOKUP(FollowUp!$Y601,database!$Y:$AL,database!AG$5,0)</f>
        <v>#N/A</v>
      </c>
      <c r="AH601" s="127" t="str">
        <f>IF(ISERROR(VLOOKUP(FollowUp!$Y601,database!$Y:$AL,database!AH$5,0)),"",VLOOKUP(FollowUp!$Y601,database!$Y:$AL,database!AH$5,0))</f>
        <v/>
      </c>
      <c r="AI601" s="64"/>
      <c r="AJ601" s="63"/>
      <c r="AK601" s="128"/>
      <c r="AL601" s="63"/>
      <c r="AM601" s="116" t="e">
        <f>VLOOKUP(FollowUp!$Y601,database!$Y:$AL,database!AL$5,0)</f>
        <v>#N/A</v>
      </c>
    </row>
    <row r="602" spans="1:39"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15">
        <v>595</v>
      </c>
      <c r="AA602" s="124" t="e">
        <f>VLOOKUP(FollowUp!$Y602,database!$Y:$AL,database!AA$5,0)</f>
        <v>#N/A</v>
      </c>
      <c r="AB602" s="118" t="e" cm="1">
        <f t="array" aca="1" ref="AB602" ca="1">HYPERLINK("#"&amp;CELL("address",INDEX(INDIRECT("database!Y:Y",1),MATCH(Y602,INDIRECT("database!Y:Y",1),0))))</f>
        <v>#N/A</v>
      </c>
      <c r="AC602" s="120" t="e">
        <f>VLOOKUP(FollowUp!$Y602,database!$Y:$AL,database!AC$5,0)</f>
        <v>#N/A</v>
      </c>
      <c r="AD602" s="121" t="e">
        <f>VLOOKUP(FollowUp!$Y602,database!$Y:$AL,database!AD$5,0)</f>
        <v>#N/A</v>
      </c>
      <c r="AE602" s="120" t="e">
        <f>VLOOKUP(FollowUp!$Y602,database!$Y:$AL,database!AE$5,0)</f>
        <v>#N/A</v>
      </c>
      <c r="AF602" s="121" t="e">
        <f>VLOOKUP(FollowUp!$Y602,database!$Y:$AL,database!AF$5,0)</f>
        <v>#N/A</v>
      </c>
      <c r="AG602" s="136" t="e">
        <f>VLOOKUP(FollowUp!$Y602,database!$Y:$AL,database!AG$5,0)</f>
        <v>#N/A</v>
      </c>
      <c r="AH602" s="126" t="str">
        <f>IF(ISERROR(VLOOKUP(FollowUp!$Y602,database!$Y:$AL,database!AH$5,0)),"",VLOOKUP(FollowUp!$Y602,database!$Y:$AL,database!AH$5,0))</f>
        <v/>
      </c>
      <c r="AI602" s="64"/>
      <c r="AJ602" s="63"/>
      <c r="AK602" s="128"/>
      <c r="AL602" s="63"/>
      <c r="AM602" s="115" t="e">
        <f>VLOOKUP(FollowUp!$Y602,database!$Y:$AL,database!AL$5,0)</f>
        <v>#N/A</v>
      </c>
    </row>
    <row r="603" spans="1:39"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15">
        <v>596</v>
      </c>
      <c r="AA603" s="125" t="e">
        <f>VLOOKUP(FollowUp!$Y603,database!$Y:$AL,database!AA$5,0)</f>
        <v>#N/A</v>
      </c>
      <c r="AB603" s="119" t="e" cm="1">
        <f t="array" aca="1" ref="AB603" ca="1">HYPERLINK("#"&amp;CELL("address",INDEX(INDIRECT("database!Y:Y",1),MATCH(Y603,INDIRECT("database!Y:Y",1),0))))</f>
        <v>#N/A</v>
      </c>
      <c r="AC603" s="122" t="e">
        <f>VLOOKUP(FollowUp!$Y603,database!$Y:$AL,database!AC$5,0)</f>
        <v>#N/A</v>
      </c>
      <c r="AD603" s="123" t="e">
        <f>VLOOKUP(FollowUp!$Y603,database!$Y:$AL,database!AD$5,0)</f>
        <v>#N/A</v>
      </c>
      <c r="AE603" s="122" t="e">
        <f>VLOOKUP(FollowUp!$Y603,database!$Y:$AL,database!AE$5,0)</f>
        <v>#N/A</v>
      </c>
      <c r="AF603" s="123" t="e">
        <f>VLOOKUP(FollowUp!$Y603,database!$Y:$AL,database!AF$5,0)</f>
        <v>#N/A</v>
      </c>
      <c r="AG603" s="137" t="e">
        <f>VLOOKUP(FollowUp!$Y603,database!$Y:$AL,database!AG$5,0)</f>
        <v>#N/A</v>
      </c>
      <c r="AH603" s="127" t="str">
        <f>IF(ISERROR(VLOOKUP(FollowUp!$Y603,database!$Y:$AL,database!AH$5,0)),"",VLOOKUP(FollowUp!$Y603,database!$Y:$AL,database!AH$5,0))</f>
        <v/>
      </c>
      <c r="AI603" s="64"/>
      <c r="AJ603" s="63"/>
      <c r="AK603" s="128"/>
      <c r="AL603" s="63"/>
      <c r="AM603" s="116" t="e">
        <f>VLOOKUP(FollowUp!$Y603,database!$Y:$AL,database!AL$5,0)</f>
        <v>#N/A</v>
      </c>
    </row>
    <row r="604" spans="1:39"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15">
        <v>597</v>
      </c>
      <c r="AA604" s="124" t="e">
        <f>VLOOKUP(FollowUp!$Y604,database!$Y:$AL,database!AA$5,0)</f>
        <v>#N/A</v>
      </c>
      <c r="AB604" s="118" t="e" cm="1">
        <f t="array" aca="1" ref="AB604" ca="1">HYPERLINK("#"&amp;CELL("address",INDEX(INDIRECT("database!Y:Y",1),MATCH(Y604,INDIRECT("database!Y:Y",1),0))))</f>
        <v>#N/A</v>
      </c>
      <c r="AC604" s="120" t="e">
        <f>VLOOKUP(FollowUp!$Y604,database!$Y:$AL,database!AC$5,0)</f>
        <v>#N/A</v>
      </c>
      <c r="AD604" s="121" t="e">
        <f>VLOOKUP(FollowUp!$Y604,database!$Y:$AL,database!AD$5,0)</f>
        <v>#N/A</v>
      </c>
      <c r="AE604" s="120" t="e">
        <f>VLOOKUP(FollowUp!$Y604,database!$Y:$AL,database!AE$5,0)</f>
        <v>#N/A</v>
      </c>
      <c r="AF604" s="121" t="e">
        <f>VLOOKUP(FollowUp!$Y604,database!$Y:$AL,database!AF$5,0)</f>
        <v>#N/A</v>
      </c>
      <c r="AG604" s="136" t="e">
        <f>VLOOKUP(FollowUp!$Y604,database!$Y:$AL,database!AG$5,0)</f>
        <v>#N/A</v>
      </c>
      <c r="AH604" s="126" t="str">
        <f>IF(ISERROR(VLOOKUP(FollowUp!$Y604,database!$Y:$AL,database!AH$5,0)),"",VLOOKUP(FollowUp!$Y604,database!$Y:$AL,database!AH$5,0))</f>
        <v/>
      </c>
      <c r="AI604" s="64"/>
      <c r="AJ604" s="63"/>
      <c r="AK604" s="128"/>
      <c r="AL604" s="63"/>
      <c r="AM604" s="115" t="e">
        <f>VLOOKUP(FollowUp!$Y604,database!$Y:$AL,database!AL$5,0)</f>
        <v>#N/A</v>
      </c>
    </row>
    <row r="605" spans="1:39"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15">
        <v>598</v>
      </c>
      <c r="AA605" s="125" t="e">
        <f>VLOOKUP(FollowUp!$Y605,database!$Y:$AL,database!AA$5,0)</f>
        <v>#N/A</v>
      </c>
      <c r="AB605" s="119" t="e" cm="1">
        <f t="array" aca="1" ref="AB605" ca="1">HYPERLINK("#"&amp;CELL("address",INDEX(INDIRECT("database!Y:Y",1),MATCH(Y605,INDIRECT("database!Y:Y",1),0))))</f>
        <v>#N/A</v>
      </c>
      <c r="AC605" s="122" t="e">
        <f>VLOOKUP(FollowUp!$Y605,database!$Y:$AL,database!AC$5,0)</f>
        <v>#N/A</v>
      </c>
      <c r="AD605" s="123" t="e">
        <f>VLOOKUP(FollowUp!$Y605,database!$Y:$AL,database!AD$5,0)</f>
        <v>#N/A</v>
      </c>
      <c r="AE605" s="122" t="e">
        <f>VLOOKUP(FollowUp!$Y605,database!$Y:$AL,database!AE$5,0)</f>
        <v>#N/A</v>
      </c>
      <c r="AF605" s="123" t="e">
        <f>VLOOKUP(FollowUp!$Y605,database!$Y:$AL,database!AF$5,0)</f>
        <v>#N/A</v>
      </c>
      <c r="AG605" s="137" t="e">
        <f>VLOOKUP(FollowUp!$Y605,database!$Y:$AL,database!AG$5,0)</f>
        <v>#N/A</v>
      </c>
      <c r="AH605" s="127" t="str">
        <f>IF(ISERROR(VLOOKUP(FollowUp!$Y605,database!$Y:$AL,database!AH$5,0)),"",VLOOKUP(FollowUp!$Y605,database!$Y:$AL,database!AH$5,0))</f>
        <v/>
      </c>
      <c r="AI605" s="64"/>
      <c r="AJ605" s="63"/>
      <c r="AK605" s="128"/>
      <c r="AL605" s="63"/>
      <c r="AM605" s="116" t="e">
        <f>VLOOKUP(FollowUp!$Y605,database!$Y:$AL,database!AL$5,0)</f>
        <v>#N/A</v>
      </c>
    </row>
    <row r="606" spans="1:39"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15">
        <v>599</v>
      </c>
      <c r="AA606" s="124" t="e">
        <f>VLOOKUP(FollowUp!$Y606,database!$Y:$AL,database!AA$5,0)</f>
        <v>#N/A</v>
      </c>
      <c r="AB606" s="118" t="e" cm="1">
        <f t="array" aca="1" ref="AB606" ca="1">HYPERLINK("#"&amp;CELL("address",INDEX(INDIRECT("database!Y:Y",1),MATCH(Y606,INDIRECT("database!Y:Y",1),0))))</f>
        <v>#N/A</v>
      </c>
      <c r="AC606" s="120" t="e">
        <f>VLOOKUP(FollowUp!$Y606,database!$Y:$AL,database!AC$5,0)</f>
        <v>#N/A</v>
      </c>
      <c r="AD606" s="121" t="e">
        <f>VLOOKUP(FollowUp!$Y606,database!$Y:$AL,database!AD$5,0)</f>
        <v>#N/A</v>
      </c>
      <c r="AE606" s="120" t="e">
        <f>VLOOKUP(FollowUp!$Y606,database!$Y:$AL,database!AE$5,0)</f>
        <v>#N/A</v>
      </c>
      <c r="AF606" s="121" t="e">
        <f>VLOOKUP(FollowUp!$Y606,database!$Y:$AL,database!AF$5,0)</f>
        <v>#N/A</v>
      </c>
      <c r="AG606" s="136" t="e">
        <f>VLOOKUP(FollowUp!$Y606,database!$Y:$AL,database!AG$5,0)</f>
        <v>#N/A</v>
      </c>
      <c r="AH606" s="126" t="str">
        <f>IF(ISERROR(VLOOKUP(FollowUp!$Y606,database!$Y:$AL,database!AH$5,0)),"",VLOOKUP(FollowUp!$Y606,database!$Y:$AL,database!AH$5,0))</f>
        <v/>
      </c>
      <c r="AI606" s="64"/>
      <c r="AJ606" s="63"/>
      <c r="AK606" s="128"/>
      <c r="AL606" s="63"/>
      <c r="AM606" s="115" t="e">
        <f>VLOOKUP(FollowUp!$Y606,database!$Y:$AL,database!AL$5,0)</f>
        <v>#N/A</v>
      </c>
    </row>
    <row r="607" spans="1:39"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15">
        <v>600</v>
      </c>
      <c r="AA607" s="125" t="e">
        <f>VLOOKUP(FollowUp!$Y607,database!$Y:$AL,database!AA$5,0)</f>
        <v>#N/A</v>
      </c>
      <c r="AB607" s="119" t="e" cm="1">
        <f t="array" aca="1" ref="AB607" ca="1">HYPERLINK("#"&amp;CELL("address",INDEX(INDIRECT("database!Y:Y",1),MATCH(Y607,INDIRECT("database!Y:Y",1),0))))</f>
        <v>#N/A</v>
      </c>
      <c r="AC607" s="122" t="e">
        <f>VLOOKUP(FollowUp!$Y607,database!$Y:$AL,database!AC$5,0)</f>
        <v>#N/A</v>
      </c>
      <c r="AD607" s="123" t="e">
        <f>VLOOKUP(FollowUp!$Y607,database!$Y:$AL,database!AD$5,0)</f>
        <v>#N/A</v>
      </c>
      <c r="AE607" s="122" t="e">
        <f>VLOOKUP(FollowUp!$Y607,database!$Y:$AL,database!AE$5,0)</f>
        <v>#N/A</v>
      </c>
      <c r="AF607" s="123" t="e">
        <f>VLOOKUP(FollowUp!$Y607,database!$Y:$AL,database!AF$5,0)</f>
        <v>#N/A</v>
      </c>
      <c r="AG607" s="137" t="e">
        <f>VLOOKUP(FollowUp!$Y607,database!$Y:$AL,database!AG$5,0)</f>
        <v>#N/A</v>
      </c>
      <c r="AH607" s="127" t="str">
        <f>IF(ISERROR(VLOOKUP(FollowUp!$Y607,database!$Y:$AL,database!AH$5,0)),"",VLOOKUP(FollowUp!$Y607,database!$Y:$AL,database!AH$5,0))</f>
        <v/>
      </c>
      <c r="AI607" s="64"/>
      <c r="AJ607" s="63"/>
      <c r="AK607" s="128"/>
      <c r="AL607" s="63"/>
      <c r="AM607" s="116" t="e">
        <f>VLOOKUP(FollowUp!$Y607,database!$Y:$AL,database!AL$5,0)</f>
        <v>#N/A</v>
      </c>
    </row>
    <row r="608" spans="1:39"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15">
        <v>601</v>
      </c>
      <c r="AA608" s="124" t="e">
        <f>VLOOKUP(FollowUp!$Y608,database!$Y:$AL,database!AA$5,0)</f>
        <v>#N/A</v>
      </c>
      <c r="AB608" s="118" t="e" cm="1">
        <f t="array" aca="1" ref="AB608" ca="1">HYPERLINK("#"&amp;CELL("address",INDEX(INDIRECT("database!Y:Y",1),MATCH(Y608,INDIRECT("database!Y:Y",1),0))))</f>
        <v>#N/A</v>
      </c>
      <c r="AC608" s="120" t="e">
        <f>VLOOKUP(FollowUp!$Y608,database!$Y:$AL,database!AC$5,0)</f>
        <v>#N/A</v>
      </c>
      <c r="AD608" s="121" t="e">
        <f>VLOOKUP(FollowUp!$Y608,database!$Y:$AL,database!AD$5,0)</f>
        <v>#N/A</v>
      </c>
      <c r="AE608" s="120" t="e">
        <f>VLOOKUP(FollowUp!$Y608,database!$Y:$AL,database!AE$5,0)</f>
        <v>#N/A</v>
      </c>
      <c r="AF608" s="121" t="e">
        <f>VLOOKUP(FollowUp!$Y608,database!$Y:$AL,database!AF$5,0)</f>
        <v>#N/A</v>
      </c>
      <c r="AG608" s="136" t="e">
        <f>VLOOKUP(FollowUp!$Y608,database!$Y:$AL,database!AG$5,0)</f>
        <v>#N/A</v>
      </c>
      <c r="AH608" s="126" t="str">
        <f>IF(ISERROR(VLOOKUP(FollowUp!$Y608,database!$Y:$AL,database!AH$5,0)),"",VLOOKUP(FollowUp!$Y608,database!$Y:$AL,database!AH$5,0))</f>
        <v/>
      </c>
      <c r="AI608" s="64"/>
      <c r="AJ608" s="63"/>
      <c r="AK608" s="128"/>
      <c r="AL608" s="63"/>
      <c r="AM608" s="115" t="e">
        <f>VLOOKUP(FollowUp!$Y608,database!$Y:$AL,database!AL$5,0)</f>
        <v>#N/A</v>
      </c>
    </row>
    <row r="609" spans="1:39"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15">
        <v>602</v>
      </c>
      <c r="AA609" s="125" t="e">
        <f>VLOOKUP(FollowUp!$Y609,database!$Y:$AL,database!AA$5,0)</f>
        <v>#N/A</v>
      </c>
      <c r="AB609" s="119" t="e" cm="1">
        <f t="array" aca="1" ref="AB609" ca="1">HYPERLINK("#"&amp;CELL("address",INDEX(INDIRECT("database!Y:Y",1),MATCH(Y609,INDIRECT("database!Y:Y",1),0))))</f>
        <v>#N/A</v>
      </c>
      <c r="AC609" s="122" t="e">
        <f>VLOOKUP(FollowUp!$Y609,database!$Y:$AL,database!AC$5,0)</f>
        <v>#N/A</v>
      </c>
      <c r="AD609" s="123" t="e">
        <f>VLOOKUP(FollowUp!$Y609,database!$Y:$AL,database!AD$5,0)</f>
        <v>#N/A</v>
      </c>
      <c r="AE609" s="122" t="e">
        <f>VLOOKUP(FollowUp!$Y609,database!$Y:$AL,database!AE$5,0)</f>
        <v>#N/A</v>
      </c>
      <c r="AF609" s="123" t="e">
        <f>VLOOKUP(FollowUp!$Y609,database!$Y:$AL,database!AF$5,0)</f>
        <v>#N/A</v>
      </c>
      <c r="AG609" s="137" t="e">
        <f>VLOOKUP(FollowUp!$Y609,database!$Y:$AL,database!AG$5,0)</f>
        <v>#N/A</v>
      </c>
      <c r="AH609" s="127" t="str">
        <f>IF(ISERROR(VLOOKUP(FollowUp!$Y609,database!$Y:$AL,database!AH$5,0)),"",VLOOKUP(FollowUp!$Y609,database!$Y:$AL,database!AH$5,0))</f>
        <v/>
      </c>
      <c r="AI609" s="64"/>
      <c r="AJ609" s="63"/>
      <c r="AK609" s="128"/>
      <c r="AL609" s="63"/>
      <c r="AM609" s="116" t="e">
        <f>VLOOKUP(FollowUp!$Y609,database!$Y:$AL,database!AL$5,0)</f>
        <v>#N/A</v>
      </c>
    </row>
    <row r="610" spans="1:39"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15">
        <v>603</v>
      </c>
      <c r="AA610" s="124" t="e">
        <f>VLOOKUP(FollowUp!$Y610,database!$Y:$AL,database!AA$5,0)</f>
        <v>#N/A</v>
      </c>
      <c r="AB610" s="118" t="e" cm="1">
        <f t="array" aca="1" ref="AB610" ca="1">HYPERLINK("#"&amp;CELL("address",INDEX(INDIRECT("database!Y:Y",1),MATCH(Y610,INDIRECT("database!Y:Y",1),0))))</f>
        <v>#N/A</v>
      </c>
      <c r="AC610" s="120" t="e">
        <f>VLOOKUP(FollowUp!$Y610,database!$Y:$AL,database!AC$5,0)</f>
        <v>#N/A</v>
      </c>
      <c r="AD610" s="121" t="e">
        <f>VLOOKUP(FollowUp!$Y610,database!$Y:$AL,database!AD$5,0)</f>
        <v>#N/A</v>
      </c>
      <c r="AE610" s="120" t="e">
        <f>VLOOKUP(FollowUp!$Y610,database!$Y:$AL,database!AE$5,0)</f>
        <v>#N/A</v>
      </c>
      <c r="AF610" s="121" t="e">
        <f>VLOOKUP(FollowUp!$Y610,database!$Y:$AL,database!AF$5,0)</f>
        <v>#N/A</v>
      </c>
      <c r="AG610" s="136" t="e">
        <f>VLOOKUP(FollowUp!$Y610,database!$Y:$AL,database!AG$5,0)</f>
        <v>#N/A</v>
      </c>
      <c r="AH610" s="126" t="str">
        <f>IF(ISERROR(VLOOKUP(FollowUp!$Y610,database!$Y:$AL,database!AH$5,0)),"",VLOOKUP(FollowUp!$Y610,database!$Y:$AL,database!AH$5,0))</f>
        <v/>
      </c>
      <c r="AI610" s="64"/>
      <c r="AJ610" s="63"/>
      <c r="AK610" s="128"/>
      <c r="AL610" s="63"/>
      <c r="AM610" s="115" t="e">
        <f>VLOOKUP(FollowUp!$Y610,database!$Y:$AL,database!AL$5,0)</f>
        <v>#N/A</v>
      </c>
    </row>
    <row r="611" spans="1:39"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15">
        <v>604</v>
      </c>
      <c r="AA611" s="125" t="e">
        <f>VLOOKUP(FollowUp!$Y611,database!$Y:$AL,database!AA$5,0)</f>
        <v>#N/A</v>
      </c>
      <c r="AB611" s="119" t="e" cm="1">
        <f t="array" aca="1" ref="AB611" ca="1">HYPERLINK("#"&amp;CELL("address",INDEX(INDIRECT("database!Y:Y",1),MATCH(Y611,INDIRECT("database!Y:Y",1),0))))</f>
        <v>#N/A</v>
      </c>
      <c r="AC611" s="122" t="e">
        <f>VLOOKUP(FollowUp!$Y611,database!$Y:$AL,database!AC$5,0)</f>
        <v>#N/A</v>
      </c>
      <c r="AD611" s="123" t="e">
        <f>VLOOKUP(FollowUp!$Y611,database!$Y:$AL,database!AD$5,0)</f>
        <v>#N/A</v>
      </c>
      <c r="AE611" s="122" t="e">
        <f>VLOOKUP(FollowUp!$Y611,database!$Y:$AL,database!AE$5,0)</f>
        <v>#N/A</v>
      </c>
      <c r="AF611" s="123" t="e">
        <f>VLOOKUP(FollowUp!$Y611,database!$Y:$AL,database!AF$5,0)</f>
        <v>#N/A</v>
      </c>
      <c r="AG611" s="137" t="e">
        <f>VLOOKUP(FollowUp!$Y611,database!$Y:$AL,database!AG$5,0)</f>
        <v>#N/A</v>
      </c>
      <c r="AH611" s="127" t="str">
        <f>IF(ISERROR(VLOOKUP(FollowUp!$Y611,database!$Y:$AL,database!AH$5,0)),"",VLOOKUP(FollowUp!$Y611,database!$Y:$AL,database!AH$5,0))</f>
        <v/>
      </c>
      <c r="AI611" s="64"/>
      <c r="AJ611" s="63"/>
      <c r="AK611" s="128"/>
      <c r="AL611" s="63"/>
      <c r="AM611" s="116" t="e">
        <f>VLOOKUP(FollowUp!$Y611,database!$Y:$AL,database!AL$5,0)</f>
        <v>#N/A</v>
      </c>
    </row>
    <row r="612" spans="1:39"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15">
        <v>605</v>
      </c>
      <c r="AA612" s="124" t="e">
        <f>VLOOKUP(FollowUp!$Y612,database!$Y:$AL,database!AA$5,0)</f>
        <v>#N/A</v>
      </c>
      <c r="AB612" s="118" t="e" cm="1">
        <f t="array" aca="1" ref="AB612" ca="1">HYPERLINK("#"&amp;CELL("address",INDEX(INDIRECT("database!Y:Y",1),MATCH(Y612,INDIRECT("database!Y:Y",1),0))))</f>
        <v>#N/A</v>
      </c>
      <c r="AC612" s="120" t="e">
        <f>VLOOKUP(FollowUp!$Y612,database!$Y:$AL,database!AC$5,0)</f>
        <v>#N/A</v>
      </c>
      <c r="AD612" s="121" t="e">
        <f>VLOOKUP(FollowUp!$Y612,database!$Y:$AL,database!AD$5,0)</f>
        <v>#N/A</v>
      </c>
      <c r="AE612" s="120" t="e">
        <f>VLOOKUP(FollowUp!$Y612,database!$Y:$AL,database!AE$5,0)</f>
        <v>#N/A</v>
      </c>
      <c r="AF612" s="121" t="e">
        <f>VLOOKUP(FollowUp!$Y612,database!$Y:$AL,database!AF$5,0)</f>
        <v>#N/A</v>
      </c>
      <c r="AG612" s="136" t="e">
        <f>VLOOKUP(FollowUp!$Y612,database!$Y:$AL,database!AG$5,0)</f>
        <v>#N/A</v>
      </c>
      <c r="AH612" s="126" t="str">
        <f>IF(ISERROR(VLOOKUP(FollowUp!$Y612,database!$Y:$AL,database!AH$5,0)),"",VLOOKUP(FollowUp!$Y612,database!$Y:$AL,database!AH$5,0))</f>
        <v/>
      </c>
      <c r="AI612" s="64"/>
      <c r="AJ612" s="63"/>
      <c r="AK612" s="128"/>
      <c r="AL612" s="63"/>
      <c r="AM612" s="115" t="e">
        <f>VLOOKUP(FollowUp!$Y612,database!$Y:$AL,database!AL$5,0)</f>
        <v>#N/A</v>
      </c>
    </row>
    <row r="613" spans="1:39"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15">
        <v>606</v>
      </c>
      <c r="AA613" s="125" t="e">
        <f>VLOOKUP(FollowUp!$Y613,database!$Y:$AL,database!AA$5,0)</f>
        <v>#N/A</v>
      </c>
      <c r="AB613" s="119" t="e" cm="1">
        <f t="array" aca="1" ref="AB613" ca="1">HYPERLINK("#"&amp;CELL("address",INDEX(INDIRECT("database!Y:Y",1),MATCH(Y613,INDIRECT("database!Y:Y",1),0))))</f>
        <v>#N/A</v>
      </c>
      <c r="AC613" s="122" t="e">
        <f>VLOOKUP(FollowUp!$Y613,database!$Y:$AL,database!AC$5,0)</f>
        <v>#N/A</v>
      </c>
      <c r="AD613" s="123" t="e">
        <f>VLOOKUP(FollowUp!$Y613,database!$Y:$AL,database!AD$5,0)</f>
        <v>#N/A</v>
      </c>
      <c r="AE613" s="122" t="e">
        <f>VLOOKUP(FollowUp!$Y613,database!$Y:$AL,database!AE$5,0)</f>
        <v>#N/A</v>
      </c>
      <c r="AF613" s="123" t="e">
        <f>VLOOKUP(FollowUp!$Y613,database!$Y:$AL,database!AF$5,0)</f>
        <v>#N/A</v>
      </c>
      <c r="AG613" s="137" t="e">
        <f>VLOOKUP(FollowUp!$Y613,database!$Y:$AL,database!AG$5,0)</f>
        <v>#N/A</v>
      </c>
      <c r="AH613" s="127" t="str">
        <f>IF(ISERROR(VLOOKUP(FollowUp!$Y613,database!$Y:$AL,database!AH$5,0)),"",VLOOKUP(FollowUp!$Y613,database!$Y:$AL,database!AH$5,0))</f>
        <v/>
      </c>
      <c r="AI613" s="64"/>
      <c r="AJ613" s="63"/>
      <c r="AK613" s="128"/>
      <c r="AL613" s="63"/>
      <c r="AM613" s="116" t="e">
        <f>VLOOKUP(FollowUp!$Y613,database!$Y:$AL,database!AL$5,0)</f>
        <v>#N/A</v>
      </c>
    </row>
    <row r="614" spans="1:39"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15">
        <v>607</v>
      </c>
      <c r="AA614" s="124" t="e">
        <f>VLOOKUP(FollowUp!$Y614,database!$Y:$AL,database!AA$5,0)</f>
        <v>#N/A</v>
      </c>
      <c r="AB614" s="118" t="e" cm="1">
        <f t="array" aca="1" ref="AB614" ca="1">HYPERLINK("#"&amp;CELL("address",INDEX(INDIRECT("database!Y:Y",1),MATCH(Y614,INDIRECT("database!Y:Y",1),0))))</f>
        <v>#N/A</v>
      </c>
      <c r="AC614" s="120" t="e">
        <f>VLOOKUP(FollowUp!$Y614,database!$Y:$AL,database!AC$5,0)</f>
        <v>#N/A</v>
      </c>
      <c r="AD614" s="121" t="e">
        <f>VLOOKUP(FollowUp!$Y614,database!$Y:$AL,database!AD$5,0)</f>
        <v>#N/A</v>
      </c>
      <c r="AE614" s="120" t="e">
        <f>VLOOKUP(FollowUp!$Y614,database!$Y:$AL,database!AE$5,0)</f>
        <v>#N/A</v>
      </c>
      <c r="AF614" s="121" t="e">
        <f>VLOOKUP(FollowUp!$Y614,database!$Y:$AL,database!AF$5,0)</f>
        <v>#N/A</v>
      </c>
      <c r="AG614" s="136" t="e">
        <f>VLOOKUP(FollowUp!$Y614,database!$Y:$AL,database!AG$5,0)</f>
        <v>#N/A</v>
      </c>
      <c r="AH614" s="126" t="str">
        <f>IF(ISERROR(VLOOKUP(FollowUp!$Y614,database!$Y:$AL,database!AH$5,0)),"",VLOOKUP(FollowUp!$Y614,database!$Y:$AL,database!AH$5,0))</f>
        <v/>
      </c>
      <c r="AI614" s="64"/>
      <c r="AJ614" s="63"/>
      <c r="AK614" s="128"/>
      <c r="AL614" s="63"/>
      <c r="AM614" s="115" t="e">
        <f>VLOOKUP(FollowUp!$Y614,database!$Y:$AL,database!AL$5,0)</f>
        <v>#N/A</v>
      </c>
    </row>
    <row r="615" spans="1:39"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15">
        <v>608</v>
      </c>
      <c r="AA615" s="125" t="e">
        <f>VLOOKUP(FollowUp!$Y615,database!$Y:$AL,database!AA$5,0)</f>
        <v>#N/A</v>
      </c>
      <c r="AB615" s="119" t="e" cm="1">
        <f t="array" aca="1" ref="AB615" ca="1">HYPERLINK("#"&amp;CELL("address",INDEX(INDIRECT("database!Y:Y",1),MATCH(Y615,INDIRECT("database!Y:Y",1),0))))</f>
        <v>#N/A</v>
      </c>
      <c r="AC615" s="122" t="e">
        <f>VLOOKUP(FollowUp!$Y615,database!$Y:$AL,database!AC$5,0)</f>
        <v>#N/A</v>
      </c>
      <c r="AD615" s="123" t="e">
        <f>VLOOKUP(FollowUp!$Y615,database!$Y:$AL,database!AD$5,0)</f>
        <v>#N/A</v>
      </c>
      <c r="AE615" s="122" t="e">
        <f>VLOOKUP(FollowUp!$Y615,database!$Y:$AL,database!AE$5,0)</f>
        <v>#N/A</v>
      </c>
      <c r="AF615" s="123" t="e">
        <f>VLOOKUP(FollowUp!$Y615,database!$Y:$AL,database!AF$5,0)</f>
        <v>#N/A</v>
      </c>
      <c r="AG615" s="137" t="e">
        <f>VLOOKUP(FollowUp!$Y615,database!$Y:$AL,database!AG$5,0)</f>
        <v>#N/A</v>
      </c>
      <c r="AH615" s="127" t="str">
        <f>IF(ISERROR(VLOOKUP(FollowUp!$Y615,database!$Y:$AL,database!AH$5,0)),"",VLOOKUP(FollowUp!$Y615,database!$Y:$AL,database!AH$5,0))</f>
        <v/>
      </c>
      <c r="AI615" s="64"/>
      <c r="AJ615" s="63"/>
      <c r="AK615" s="128"/>
      <c r="AL615" s="63"/>
      <c r="AM615" s="116" t="e">
        <f>VLOOKUP(FollowUp!$Y615,database!$Y:$AL,database!AL$5,0)</f>
        <v>#N/A</v>
      </c>
    </row>
    <row r="616" spans="1:39"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15">
        <v>609</v>
      </c>
      <c r="AA616" s="124" t="e">
        <f>VLOOKUP(FollowUp!$Y616,database!$Y:$AL,database!AA$5,0)</f>
        <v>#N/A</v>
      </c>
      <c r="AB616" s="118" t="e" cm="1">
        <f t="array" aca="1" ref="AB616" ca="1">HYPERLINK("#"&amp;CELL("address",INDEX(INDIRECT("database!Y:Y",1),MATCH(Y616,INDIRECT("database!Y:Y",1),0))))</f>
        <v>#N/A</v>
      </c>
      <c r="AC616" s="120" t="e">
        <f>VLOOKUP(FollowUp!$Y616,database!$Y:$AL,database!AC$5,0)</f>
        <v>#N/A</v>
      </c>
      <c r="AD616" s="121" t="e">
        <f>VLOOKUP(FollowUp!$Y616,database!$Y:$AL,database!AD$5,0)</f>
        <v>#N/A</v>
      </c>
      <c r="AE616" s="120" t="e">
        <f>VLOOKUP(FollowUp!$Y616,database!$Y:$AL,database!AE$5,0)</f>
        <v>#N/A</v>
      </c>
      <c r="AF616" s="121" t="e">
        <f>VLOOKUP(FollowUp!$Y616,database!$Y:$AL,database!AF$5,0)</f>
        <v>#N/A</v>
      </c>
      <c r="AG616" s="136" t="e">
        <f>VLOOKUP(FollowUp!$Y616,database!$Y:$AL,database!AG$5,0)</f>
        <v>#N/A</v>
      </c>
      <c r="AH616" s="126" t="str">
        <f>IF(ISERROR(VLOOKUP(FollowUp!$Y616,database!$Y:$AL,database!AH$5,0)),"",VLOOKUP(FollowUp!$Y616,database!$Y:$AL,database!AH$5,0))</f>
        <v/>
      </c>
      <c r="AI616" s="64"/>
      <c r="AJ616" s="63"/>
      <c r="AK616" s="128"/>
      <c r="AL616" s="63"/>
      <c r="AM616" s="115" t="e">
        <f>VLOOKUP(FollowUp!$Y616,database!$Y:$AL,database!AL$5,0)</f>
        <v>#N/A</v>
      </c>
    </row>
    <row r="617" spans="1:39"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15">
        <v>610</v>
      </c>
      <c r="AA617" s="125" t="e">
        <f>VLOOKUP(FollowUp!$Y617,database!$Y:$AL,database!AA$5,0)</f>
        <v>#N/A</v>
      </c>
      <c r="AB617" s="119" t="e" cm="1">
        <f t="array" aca="1" ref="AB617" ca="1">HYPERLINK("#"&amp;CELL("address",INDEX(INDIRECT("database!Y:Y",1),MATCH(Y617,INDIRECT("database!Y:Y",1),0))))</f>
        <v>#N/A</v>
      </c>
      <c r="AC617" s="122" t="e">
        <f>VLOOKUP(FollowUp!$Y617,database!$Y:$AL,database!AC$5,0)</f>
        <v>#N/A</v>
      </c>
      <c r="AD617" s="123" t="e">
        <f>VLOOKUP(FollowUp!$Y617,database!$Y:$AL,database!AD$5,0)</f>
        <v>#N/A</v>
      </c>
      <c r="AE617" s="122" t="e">
        <f>VLOOKUP(FollowUp!$Y617,database!$Y:$AL,database!AE$5,0)</f>
        <v>#N/A</v>
      </c>
      <c r="AF617" s="123" t="e">
        <f>VLOOKUP(FollowUp!$Y617,database!$Y:$AL,database!AF$5,0)</f>
        <v>#N/A</v>
      </c>
      <c r="AG617" s="137" t="e">
        <f>VLOOKUP(FollowUp!$Y617,database!$Y:$AL,database!AG$5,0)</f>
        <v>#N/A</v>
      </c>
      <c r="AH617" s="127" t="str">
        <f>IF(ISERROR(VLOOKUP(FollowUp!$Y617,database!$Y:$AL,database!AH$5,0)),"",VLOOKUP(FollowUp!$Y617,database!$Y:$AL,database!AH$5,0))</f>
        <v/>
      </c>
      <c r="AI617" s="64"/>
      <c r="AJ617" s="63"/>
      <c r="AK617" s="128"/>
      <c r="AL617" s="63"/>
      <c r="AM617" s="116" t="e">
        <f>VLOOKUP(FollowUp!$Y617,database!$Y:$AL,database!AL$5,0)</f>
        <v>#N/A</v>
      </c>
    </row>
    <row r="618" spans="1:39"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15">
        <v>611</v>
      </c>
      <c r="AA618" s="124" t="e">
        <f>VLOOKUP(FollowUp!$Y618,database!$Y:$AL,database!AA$5,0)</f>
        <v>#N/A</v>
      </c>
      <c r="AB618" s="118" t="e" cm="1">
        <f t="array" aca="1" ref="AB618" ca="1">HYPERLINK("#"&amp;CELL("address",INDEX(INDIRECT("database!Y:Y",1),MATCH(Y618,INDIRECT("database!Y:Y",1),0))))</f>
        <v>#N/A</v>
      </c>
      <c r="AC618" s="120" t="e">
        <f>VLOOKUP(FollowUp!$Y618,database!$Y:$AL,database!AC$5,0)</f>
        <v>#N/A</v>
      </c>
      <c r="AD618" s="121" t="e">
        <f>VLOOKUP(FollowUp!$Y618,database!$Y:$AL,database!AD$5,0)</f>
        <v>#N/A</v>
      </c>
      <c r="AE618" s="120" t="e">
        <f>VLOOKUP(FollowUp!$Y618,database!$Y:$AL,database!AE$5,0)</f>
        <v>#N/A</v>
      </c>
      <c r="AF618" s="121" t="e">
        <f>VLOOKUP(FollowUp!$Y618,database!$Y:$AL,database!AF$5,0)</f>
        <v>#N/A</v>
      </c>
      <c r="AG618" s="136" t="e">
        <f>VLOOKUP(FollowUp!$Y618,database!$Y:$AL,database!AG$5,0)</f>
        <v>#N/A</v>
      </c>
      <c r="AH618" s="126" t="str">
        <f>IF(ISERROR(VLOOKUP(FollowUp!$Y618,database!$Y:$AL,database!AH$5,0)),"",VLOOKUP(FollowUp!$Y618,database!$Y:$AL,database!AH$5,0))</f>
        <v/>
      </c>
      <c r="AI618" s="64"/>
      <c r="AJ618" s="63"/>
      <c r="AK618" s="128"/>
      <c r="AL618" s="63"/>
      <c r="AM618" s="115" t="e">
        <f>VLOOKUP(FollowUp!$Y618,database!$Y:$AL,database!AL$5,0)</f>
        <v>#N/A</v>
      </c>
    </row>
    <row r="619" spans="1:39"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15">
        <v>612</v>
      </c>
      <c r="AA619" s="125" t="e">
        <f>VLOOKUP(FollowUp!$Y619,database!$Y:$AL,database!AA$5,0)</f>
        <v>#N/A</v>
      </c>
      <c r="AB619" s="119" t="e" cm="1">
        <f t="array" aca="1" ref="AB619" ca="1">HYPERLINK("#"&amp;CELL("address",INDEX(INDIRECT("database!Y:Y",1),MATCH(Y619,INDIRECT("database!Y:Y",1),0))))</f>
        <v>#N/A</v>
      </c>
      <c r="AC619" s="122" t="e">
        <f>VLOOKUP(FollowUp!$Y619,database!$Y:$AL,database!AC$5,0)</f>
        <v>#N/A</v>
      </c>
      <c r="AD619" s="123" t="e">
        <f>VLOOKUP(FollowUp!$Y619,database!$Y:$AL,database!AD$5,0)</f>
        <v>#N/A</v>
      </c>
      <c r="AE619" s="122" t="e">
        <f>VLOOKUP(FollowUp!$Y619,database!$Y:$AL,database!AE$5,0)</f>
        <v>#N/A</v>
      </c>
      <c r="AF619" s="123" t="e">
        <f>VLOOKUP(FollowUp!$Y619,database!$Y:$AL,database!AF$5,0)</f>
        <v>#N/A</v>
      </c>
      <c r="AG619" s="137" t="e">
        <f>VLOOKUP(FollowUp!$Y619,database!$Y:$AL,database!AG$5,0)</f>
        <v>#N/A</v>
      </c>
      <c r="AH619" s="127" t="str">
        <f>IF(ISERROR(VLOOKUP(FollowUp!$Y619,database!$Y:$AL,database!AH$5,0)),"",VLOOKUP(FollowUp!$Y619,database!$Y:$AL,database!AH$5,0))</f>
        <v/>
      </c>
      <c r="AI619" s="64"/>
      <c r="AJ619" s="63"/>
      <c r="AK619" s="128"/>
      <c r="AL619" s="63"/>
      <c r="AM619" s="116" t="e">
        <f>VLOOKUP(FollowUp!$Y619,database!$Y:$AL,database!AL$5,0)</f>
        <v>#N/A</v>
      </c>
    </row>
    <row r="620" spans="1:39"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15">
        <v>613</v>
      </c>
      <c r="AA620" s="124" t="e">
        <f>VLOOKUP(FollowUp!$Y620,database!$Y:$AL,database!AA$5,0)</f>
        <v>#N/A</v>
      </c>
      <c r="AB620" s="118" t="e" cm="1">
        <f t="array" aca="1" ref="AB620" ca="1">HYPERLINK("#"&amp;CELL("address",INDEX(INDIRECT("database!Y:Y",1),MATCH(Y620,INDIRECT("database!Y:Y",1),0))))</f>
        <v>#N/A</v>
      </c>
      <c r="AC620" s="120" t="e">
        <f>VLOOKUP(FollowUp!$Y620,database!$Y:$AL,database!AC$5,0)</f>
        <v>#N/A</v>
      </c>
      <c r="AD620" s="121" t="e">
        <f>VLOOKUP(FollowUp!$Y620,database!$Y:$AL,database!AD$5,0)</f>
        <v>#N/A</v>
      </c>
      <c r="AE620" s="120" t="e">
        <f>VLOOKUP(FollowUp!$Y620,database!$Y:$AL,database!AE$5,0)</f>
        <v>#N/A</v>
      </c>
      <c r="AF620" s="121" t="e">
        <f>VLOOKUP(FollowUp!$Y620,database!$Y:$AL,database!AF$5,0)</f>
        <v>#N/A</v>
      </c>
      <c r="AG620" s="136" t="e">
        <f>VLOOKUP(FollowUp!$Y620,database!$Y:$AL,database!AG$5,0)</f>
        <v>#N/A</v>
      </c>
      <c r="AH620" s="126" t="str">
        <f>IF(ISERROR(VLOOKUP(FollowUp!$Y620,database!$Y:$AL,database!AH$5,0)),"",VLOOKUP(FollowUp!$Y620,database!$Y:$AL,database!AH$5,0))</f>
        <v/>
      </c>
      <c r="AI620" s="64"/>
      <c r="AJ620" s="63"/>
      <c r="AK620" s="128"/>
      <c r="AL620" s="63"/>
      <c r="AM620" s="115" t="e">
        <f>VLOOKUP(FollowUp!$Y620,database!$Y:$AL,database!AL$5,0)</f>
        <v>#N/A</v>
      </c>
    </row>
    <row r="621" spans="1:39"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15">
        <v>614</v>
      </c>
      <c r="AA621" s="125" t="e">
        <f>VLOOKUP(FollowUp!$Y621,database!$Y:$AL,database!AA$5,0)</f>
        <v>#N/A</v>
      </c>
      <c r="AB621" s="119" t="e" cm="1">
        <f t="array" aca="1" ref="AB621" ca="1">HYPERLINK("#"&amp;CELL("address",INDEX(INDIRECT("database!Y:Y",1),MATCH(Y621,INDIRECT("database!Y:Y",1),0))))</f>
        <v>#N/A</v>
      </c>
      <c r="AC621" s="122" t="e">
        <f>VLOOKUP(FollowUp!$Y621,database!$Y:$AL,database!AC$5,0)</f>
        <v>#N/A</v>
      </c>
      <c r="AD621" s="123" t="e">
        <f>VLOOKUP(FollowUp!$Y621,database!$Y:$AL,database!AD$5,0)</f>
        <v>#N/A</v>
      </c>
      <c r="AE621" s="122" t="e">
        <f>VLOOKUP(FollowUp!$Y621,database!$Y:$AL,database!AE$5,0)</f>
        <v>#N/A</v>
      </c>
      <c r="AF621" s="123" t="e">
        <f>VLOOKUP(FollowUp!$Y621,database!$Y:$AL,database!AF$5,0)</f>
        <v>#N/A</v>
      </c>
      <c r="AG621" s="137" t="e">
        <f>VLOOKUP(FollowUp!$Y621,database!$Y:$AL,database!AG$5,0)</f>
        <v>#N/A</v>
      </c>
      <c r="AH621" s="127" t="str">
        <f>IF(ISERROR(VLOOKUP(FollowUp!$Y621,database!$Y:$AL,database!AH$5,0)),"",VLOOKUP(FollowUp!$Y621,database!$Y:$AL,database!AH$5,0))</f>
        <v/>
      </c>
      <c r="AI621" s="64"/>
      <c r="AJ621" s="63"/>
      <c r="AK621" s="128"/>
      <c r="AL621" s="63"/>
      <c r="AM621" s="116" t="e">
        <f>VLOOKUP(FollowUp!$Y621,database!$Y:$AL,database!AL$5,0)</f>
        <v>#N/A</v>
      </c>
    </row>
    <row r="622" spans="1:39"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15">
        <v>615</v>
      </c>
      <c r="AA622" s="124" t="e">
        <f>VLOOKUP(FollowUp!$Y622,database!$Y:$AL,database!AA$5,0)</f>
        <v>#N/A</v>
      </c>
      <c r="AB622" s="118" t="e" cm="1">
        <f t="array" aca="1" ref="AB622" ca="1">HYPERLINK("#"&amp;CELL("address",INDEX(INDIRECT("database!Y:Y",1),MATCH(Y622,INDIRECT("database!Y:Y",1),0))))</f>
        <v>#N/A</v>
      </c>
      <c r="AC622" s="120" t="e">
        <f>VLOOKUP(FollowUp!$Y622,database!$Y:$AL,database!AC$5,0)</f>
        <v>#N/A</v>
      </c>
      <c r="AD622" s="121" t="e">
        <f>VLOOKUP(FollowUp!$Y622,database!$Y:$AL,database!AD$5,0)</f>
        <v>#N/A</v>
      </c>
      <c r="AE622" s="120" t="e">
        <f>VLOOKUP(FollowUp!$Y622,database!$Y:$AL,database!AE$5,0)</f>
        <v>#N/A</v>
      </c>
      <c r="AF622" s="121" t="e">
        <f>VLOOKUP(FollowUp!$Y622,database!$Y:$AL,database!AF$5,0)</f>
        <v>#N/A</v>
      </c>
      <c r="AG622" s="136" t="e">
        <f>VLOOKUP(FollowUp!$Y622,database!$Y:$AL,database!AG$5,0)</f>
        <v>#N/A</v>
      </c>
      <c r="AH622" s="126" t="str">
        <f>IF(ISERROR(VLOOKUP(FollowUp!$Y622,database!$Y:$AL,database!AH$5,0)),"",VLOOKUP(FollowUp!$Y622,database!$Y:$AL,database!AH$5,0))</f>
        <v/>
      </c>
      <c r="AI622" s="64"/>
      <c r="AJ622" s="63"/>
      <c r="AK622" s="128"/>
      <c r="AL622" s="63"/>
      <c r="AM622" s="115" t="e">
        <f>VLOOKUP(FollowUp!$Y622,database!$Y:$AL,database!AL$5,0)</f>
        <v>#N/A</v>
      </c>
    </row>
    <row r="623" spans="1:39"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15">
        <v>616</v>
      </c>
      <c r="AA623" s="125" t="e">
        <f>VLOOKUP(FollowUp!$Y623,database!$Y:$AL,database!AA$5,0)</f>
        <v>#N/A</v>
      </c>
      <c r="AB623" s="119" t="e" cm="1">
        <f t="array" aca="1" ref="AB623" ca="1">HYPERLINK("#"&amp;CELL("address",INDEX(INDIRECT("database!Y:Y",1),MATCH(Y623,INDIRECT("database!Y:Y",1),0))))</f>
        <v>#N/A</v>
      </c>
      <c r="AC623" s="122" t="e">
        <f>VLOOKUP(FollowUp!$Y623,database!$Y:$AL,database!AC$5,0)</f>
        <v>#N/A</v>
      </c>
      <c r="AD623" s="123" t="e">
        <f>VLOOKUP(FollowUp!$Y623,database!$Y:$AL,database!AD$5,0)</f>
        <v>#N/A</v>
      </c>
      <c r="AE623" s="122" t="e">
        <f>VLOOKUP(FollowUp!$Y623,database!$Y:$AL,database!AE$5,0)</f>
        <v>#N/A</v>
      </c>
      <c r="AF623" s="123" t="e">
        <f>VLOOKUP(FollowUp!$Y623,database!$Y:$AL,database!AF$5,0)</f>
        <v>#N/A</v>
      </c>
      <c r="AG623" s="137" t="e">
        <f>VLOOKUP(FollowUp!$Y623,database!$Y:$AL,database!AG$5,0)</f>
        <v>#N/A</v>
      </c>
      <c r="AH623" s="127" t="str">
        <f>IF(ISERROR(VLOOKUP(FollowUp!$Y623,database!$Y:$AL,database!AH$5,0)),"",VLOOKUP(FollowUp!$Y623,database!$Y:$AL,database!AH$5,0))</f>
        <v/>
      </c>
      <c r="AI623" s="64"/>
      <c r="AJ623" s="63"/>
      <c r="AK623" s="128"/>
      <c r="AL623" s="63"/>
      <c r="AM623" s="116" t="e">
        <f>VLOOKUP(FollowUp!$Y623,database!$Y:$AL,database!AL$5,0)</f>
        <v>#N/A</v>
      </c>
    </row>
    <row r="624" spans="1:39"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15">
        <v>617</v>
      </c>
      <c r="AA624" s="124" t="e">
        <f>VLOOKUP(FollowUp!$Y624,database!$Y:$AL,database!AA$5,0)</f>
        <v>#N/A</v>
      </c>
      <c r="AB624" s="118" t="e" cm="1">
        <f t="array" aca="1" ref="AB624" ca="1">HYPERLINK("#"&amp;CELL("address",INDEX(INDIRECT("database!Y:Y",1),MATCH(Y624,INDIRECT("database!Y:Y",1),0))))</f>
        <v>#N/A</v>
      </c>
      <c r="AC624" s="120" t="e">
        <f>VLOOKUP(FollowUp!$Y624,database!$Y:$AL,database!AC$5,0)</f>
        <v>#N/A</v>
      </c>
      <c r="AD624" s="121" t="e">
        <f>VLOOKUP(FollowUp!$Y624,database!$Y:$AL,database!AD$5,0)</f>
        <v>#N/A</v>
      </c>
      <c r="AE624" s="120" t="e">
        <f>VLOOKUP(FollowUp!$Y624,database!$Y:$AL,database!AE$5,0)</f>
        <v>#N/A</v>
      </c>
      <c r="AF624" s="121" t="e">
        <f>VLOOKUP(FollowUp!$Y624,database!$Y:$AL,database!AF$5,0)</f>
        <v>#N/A</v>
      </c>
      <c r="AG624" s="136" t="e">
        <f>VLOOKUP(FollowUp!$Y624,database!$Y:$AL,database!AG$5,0)</f>
        <v>#N/A</v>
      </c>
      <c r="AH624" s="126" t="str">
        <f>IF(ISERROR(VLOOKUP(FollowUp!$Y624,database!$Y:$AL,database!AH$5,0)),"",VLOOKUP(FollowUp!$Y624,database!$Y:$AL,database!AH$5,0))</f>
        <v/>
      </c>
      <c r="AI624" s="64"/>
      <c r="AJ624" s="63"/>
      <c r="AK624" s="128"/>
      <c r="AL624" s="63"/>
      <c r="AM624" s="115" t="e">
        <f>VLOOKUP(FollowUp!$Y624,database!$Y:$AL,database!AL$5,0)</f>
        <v>#N/A</v>
      </c>
    </row>
    <row r="625" spans="1:39"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15">
        <v>618</v>
      </c>
      <c r="AA625" s="125" t="e">
        <f>VLOOKUP(FollowUp!$Y625,database!$Y:$AL,database!AA$5,0)</f>
        <v>#N/A</v>
      </c>
      <c r="AB625" s="119" t="e" cm="1">
        <f t="array" aca="1" ref="AB625" ca="1">HYPERLINK("#"&amp;CELL("address",INDEX(INDIRECT("database!Y:Y",1),MATCH(Y625,INDIRECT("database!Y:Y",1),0))))</f>
        <v>#N/A</v>
      </c>
      <c r="AC625" s="122" t="e">
        <f>VLOOKUP(FollowUp!$Y625,database!$Y:$AL,database!AC$5,0)</f>
        <v>#N/A</v>
      </c>
      <c r="AD625" s="123" t="e">
        <f>VLOOKUP(FollowUp!$Y625,database!$Y:$AL,database!AD$5,0)</f>
        <v>#N/A</v>
      </c>
      <c r="AE625" s="122" t="e">
        <f>VLOOKUP(FollowUp!$Y625,database!$Y:$AL,database!AE$5,0)</f>
        <v>#N/A</v>
      </c>
      <c r="AF625" s="123" t="e">
        <f>VLOOKUP(FollowUp!$Y625,database!$Y:$AL,database!AF$5,0)</f>
        <v>#N/A</v>
      </c>
      <c r="AG625" s="137" t="e">
        <f>VLOOKUP(FollowUp!$Y625,database!$Y:$AL,database!AG$5,0)</f>
        <v>#N/A</v>
      </c>
      <c r="AH625" s="127" t="str">
        <f>IF(ISERROR(VLOOKUP(FollowUp!$Y625,database!$Y:$AL,database!AH$5,0)),"",VLOOKUP(FollowUp!$Y625,database!$Y:$AL,database!AH$5,0))</f>
        <v/>
      </c>
      <c r="AI625" s="64"/>
      <c r="AJ625" s="63"/>
      <c r="AK625" s="128"/>
      <c r="AL625" s="63"/>
      <c r="AM625" s="116" t="e">
        <f>VLOOKUP(FollowUp!$Y625,database!$Y:$AL,database!AL$5,0)</f>
        <v>#N/A</v>
      </c>
    </row>
    <row r="626" spans="1:39"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15">
        <v>619</v>
      </c>
      <c r="AA626" s="124" t="e">
        <f>VLOOKUP(FollowUp!$Y626,database!$Y:$AL,database!AA$5,0)</f>
        <v>#N/A</v>
      </c>
      <c r="AB626" s="118" t="e" cm="1">
        <f t="array" aca="1" ref="AB626" ca="1">HYPERLINK("#"&amp;CELL("address",INDEX(INDIRECT("database!Y:Y",1),MATCH(Y626,INDIRECT("database!Y:Y",1),0))))</f>
        <v>#N/A</v>
      </c>
      <c r="AC626" s="120" t="e">
        <f>VLOOKUP(FollowUp!$Y626,database!$Y:$AL,database!AC$5,0)</f>
        <v>#N/A</v>
      </c>
      <c r="AD626" s="121" t="e">
        <f>VLOOKUP(FollowUp!$Y626,database!$Y:$AL,database!AD$5,0)</f>
        <v>#N/A</v>
      </c>
      <c r="AE626" s="120" t="e">
        <f>VLOOKUP(FollowUp!$Y626,database!$Y:$AL,database!AE$5,0)</f>
        <v>#N/A</v>
      </c>
      <c r="AF626" s="121" t="e">
        <f>VLOOKUP(FollowUp!$Y626,database!$Y:$AL,database!AF$5,0)</f>
        <v>#N/A</v>
      </c>
      <c r="AG626" s="136" t="e">
        <f>VLOOKUP(FollowUp!$Y626,database!$Y:$AL,database!AG$5,0)</f>
        <v>#N/A</v>
      </c>
      <c r="AH626" s="126" t="str">
        <f>IF(ISERROR(VLOOKUP(FollowUp!$Y626,database!$Y:$AL,database!AH$5,0)),"",VLOOKUP(FollowUp!$Y626,database!$Y:$AL,database!AH$5,0))</f>
        <v/>
      </c>
      <c r="AI626" s="64"/>
      <c r="AJ626" s="63"/>
      <c r="AK626" s="128"/>
      <c r="AL626" s="63"/>
      <c r="AM626" s="115" t="e">
        <f>VLOOKUP(FollowUp!$Y626,database!$Y:$AL,database!AL$5,0)</f>
        <v>#N/A</v>
      </c>
    </row>
    <row r="627" spans="1:39"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15">
        <v>620</v>
      </c>
      <c r="AA627" s="125" t="e">
        <f>VLOOKUP(FollowUp!$Y627,database!$Y:$AL,database!AA$5,0)</f>
        <v>#N/A</v>
      </c>
      <c r="AB627" s="119" t="e" cm="1">
        <f t="array" aca="1" ref="AB627" ca="1">HYPERLINK("#"&amp;CELL("address",INDEX(INDIRECT("database!Y:Y",1),MATCH(Y627,INDIRECT("database!Y:Y",1),0))))</f>
        <v>#N/A</v>
      </c>
      <c r="AC627" s="122" t="e">
        <f>VLOOKUP(FollowUp!$Y627,database!$Y:$AL,database!AC$5,0)</f>
        <v>#N/A</v>
      </c>
      <c r="AD627" s="123" t="e">
        <f>VLOOKUP(FollowUp!$Y627,database!$Y:$AL,database!AD$5,0)</f>
        <v>#N/A</v>
      </c>
      <c r="AE627" s="122" t="e">
        <f>VLOOKUP(FollowUp!$Y627,database!$Y:$AL,database!AE$5,0)</f>
        <v>#N/A</v>
      </c>
      <c r="AF627" s="123" t="e">
        <f>VLOOKUP(FollowUp!$Y627,database!$Y:$AL,database!AF$5,0)</f>
        <v>#N/A</v>
      </c>
      <c r="AG627" s="137" t="e">
        <f>VLOOKUP(FollowUp!$Y627,database!$Y:$AL,database!AG$5,0)</f>
        <v>#N/A</v>
      </c>
      <c r="AH627" s="127" t="str">
        <f>IF(ISERROR(VLOOKUP(FollowUp!$Y627,database!$Y:$AL,database!AH$5,0)),"",VLOOKUP(FollowUp!$Y627,database!$Y:$AL,database!AH$5,0))</f>
        <v/>
      </c>
      <c r="AI627" s="64"/>
      <c r="AJ627" s="63"/>
      <c r="AK627" s="128"/>
      <c r="AL627" s="63"/>
      <c r="AM627" s="116" t="e">
        <f>VLOOKUP(FollowUp!$Y627,database!$Y:$AL,database!AL$5,0)</f>
        <v>#N/A</v>
      </c>
    </row>
    <row r="628" spans="1:39"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15">
        <v>621</v>
      </c>
      <c r="AA628" s="124" t="e">
        <f>VLOOKUP(FollowUp!$Y628,database!$Y:$AL,database!AA$5,0)</f>
        <v>#N/A</v>
      </c>
      <c r="AB628" s="118" t="e" cm="1">
        <f t="array" aca="1" ref="AB628" ca="1">HYPERLINK("#"&amp;CELL("address",INDEX(INDIRECT("database!Y:Y",1),MATCH(Y628,INDIRECT("database!Y:Y",1),0))))</f>
        <v>#N/A</v>
      </c>
      <c r="AC628" s="120" t="e">
        <f>VLOOKUP(FollowUp!$Y628,database!$Y:$AL,database!AC$5,0)</f>
        <v>#N/A</v>
      </c>
      <c r="AD628" s="121" t="e">
        <f>VLOOKUP(FollowUp!$Y628,database!$Y:$AL,database!AD$5,0)</f>
        <v>#N/A</v>
      </c>
      <c r="AE628" s="120" t="e">
        <f>VLOOKUP(FollowUp!$Y628,database!$Y:$AL,database!AE$5,0)</f>
        <v>#N/A</v>
      </c>
      <c r="AF628" s="121" t="e">
        <f>VLOOKUP(FollowUp!$Y628,database!$Y:$AL,database!AF$5,0)</f>
        <v>#N/A</v>
      </c>
      <c r="AG628" s="136" t="e">
        <f>VLOOKUP(FollowUp!$Y628,database!$Y:$AL,database!AG$5,0)</f>
        <v>#N/A</v>
      </c>
      <c r="AH628" s="126" t="str">
        <f>IF(ISERROR(VLOOKUP(FollowUp!$Y628,database!$Y:$AL,database!AH$5,0)),"",VLOOKUP(FollowUp!$Y628,database!$Y:$AL,database!AH$5,0))</f>
        <v/>
      </c>
      <c r="AI628" s="64"/>
      <c r="AJ628" s="63"/>
      <c r="AK628" s="128"/>
      <c r="AL628" s="63"/>
      <c r="AM628" s="115" t="e">
        <f>VLOOKUP(FollowUp!$Y628,database!$Y:$AL,database!AL$5,0)</f>
        <v>#N/A</v>
      </c>
    </row>
    <row r="629" spans="1:39"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15">
        <v>622</v>
      </c>
      <c r="AA629" s="125" t="e">
        <f>VLOOKUP(FollowUp!$Y629,database!$Y:$AL,database!AA$5,0)</f>
        <v>#N/A</v>
      </c>
      <c r="AB629" s="119" t="e" cm="1">
        <f t="array" aca="1" ref="AB629" ca="1">HYPERLINK("#"&amp;CELL("address",INDEX(INDIRECT("database!Y:Y",1),MATCH(Y629,INDIRECT("database!Y:Y",1),0))))</f>
        <v>#N/A</v>
      </c>
      <c r="AC629" s="122" t="e">
        <f>VLOOKUP(FollowUp!$Y629,database!$Y:$AL,database!AC$5,0)</f>
        <v>#N/A</v>
      </c>
      <c r="AD629" s="123" t="e">
        <f>VLOOKUP(FollowUp!$Y629,database!$Y:$AL,database!AD$5,0)</f>
        <v>#N/A</v>
      </c>
      <c r="AE629" s="122" t="e">
        <f>VLOOKUP(FollowUp!$Y629,database!$Y:$AL,database!AE$5,0)</f>
        <v>#N/A</v>
      </c>
      <c r="AF629" s="123" t="e">
        <f>VLOOKUP(FollowUp!$Y629,database!$Y:$AL,database!AF$5,0)</f>
        <v>#N/A</v>
      </c>
      <c r="AG629" s="137" t="e">
        <f>VLOOKUP(FollowUp!$Y629,database!$Y:$AL,database!AG$5,0)</f>
        <v>#N/A</v>
      </c>
      <c r="AH629" s="127" t="str">
        <f>IF(ISERROR(VLOOKUP(FollowUp!$Y629,database!$Y:$AL,database!AH$5,0)),"",VLOOKUP(FollowUp!$Y629,database!$Y:$AL,database!AH$5,0))</f>
        <v/>
      </c>
      <c r="AI629" s="64"/>
      <c r="AJ629" s="63"/>
      <c r="AK629" s="128"/>
      <c r="AL629" s="63"/>
      <c r="AM629" s="116" t="e">
        <f>VLOOKUP(FollowUp!$Y629,database!$Y:$AL,database!AL$5,0)</f>
        <v>#N/A</v>
      </c>
    </row>
    <row r="630" spans="1:39"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15">
        <v>623</v>
      </c>
      <c r="AA630" s="124" t="e">
        <f>VLOOKUP(FollowUp!$Y630,database!$Y:$AL,database!AA$5,0)</f>
        <v>#N/A</v>
      </c>
      <c r="AB630" s="118" t="e" cm="1">
        <f t="array" aca="1" ref="AB630" ca="1">HYPERLINK("#"&amp;CELL("address",INDEX(INDIRECT("database!Y:Y",1),MATCH(Y630,INDIRECT("database!Y:Y",1),0))))</f>
        <v>#N/A</v>
      </c>
      <c r="AC630" s="120" t="e">
        <f>VLOOKUP(FollowUp!$Y630,database!$Y:$AL,database!AC$5,0)</f>
        <v>#N/A</v>
      </c>
      <c r="AD630" s="121" t="e">
        <f>VLOOKUP(FollowUp!$Y630,database!$Y:$AL,database!AD$5,0)</f>
        <v>#N/A</v>
      </c>
      <c r="AE630" s="120" t="e">
        <f>VLOOKUP(FollowUp!$Y630,database!$Y:$AL,database!AE$5,0)</f>
        <v>#N/A</v>
      </c>
      <c r="AF630" s="121" t="e">
        <f>VLOOKUP(FollowUp!$Y630,database!$Y:$AL,database!AF$5,0)</f>
        <v>#N/A</v>
      </c>
      <c r="AG630" s="136" t="e">
        <f>VLOOKUP(FollowUp!$Y630,database!$Y:$AL,database!AG$5,0)</f>
        <v>#N/A</v>
      </c>
      <c r="AH630" s="126" t="str">
        <f>IF(ISERROR(VLOOKUP(FollowUp!$Y630,database!$Y:$AL,database!AH$5,0)),"",VLOOKUP(FollowUp!$Y630,database!$Y:$AL,database!AH$5,0))</f>
        <v/>
      </c>
      <c r="AI630" s="64"/>
      <c r="AJ630" s="63"/>
      <c r="AK630" s="128"/>
      <c r="AL630" s="63"/>
      <c r="AM630" s="115" t="e">
        <f>VLOOKUP(FollowUp!$Y630,database!$Y:$AL,database!AL$5,0)</f>
        <v>#N/A</v>
      </c>
    </row>
    <row r="631" spans="1:39"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15">
        <v>624</v>
      </c>
      <c r="AA631" s="125" t="e">
        <f>VLOOKUP(FollowUp!$Y631,database!$Y:$AL,database!AA$5,0)</f>
        <v>#N/A</v>
      </c>
      <c r="AB631" s="119" t="e" cm="1">
        <f t="array" aca="1" ref="AB631" ca="1">HYPERLINK("#"&amp;CELL("address",INDEX(INDIRECT("database!Y:Y",1),MATCH(Y631,INDIRECT("database!Y:Y",1),0))))</f>
        <v>#N/A</v>
      </c>
      <c r="AC631" s="122" t="e">
        <f>VLOOKUP(FollowUp!$Y631,database!$Y:$AL,database!AC$5,0)</f>
        <v>#N/A</v>
      </c>
      <c r="AD631" s="123" t="e">
        <f>VLOOKUP(FollowUp!$Y631,database!$Y:$AL,database!AD$5,0)</f>
        <v>#N/A</v>
      </c>
      <c r="AE631" s="122" t="e">
        <f>VLOOKUP(FollowUp!$Y631,database!$Y:$AL,database!AE$5,0)</f>
        <v>#N/A</v>
      </c>
      <c r="AF631" s="123" t="e">
        <f>VLOOKUP(FollowUp!$Y631,database!$Y:$AL,database!AF$5,0)</f>
        <v>#N/A</v>
      </c>
      <c r="AG631" s="137" t="e">
        <f>VLOOKUP(FollowUp!$Y631,database!$Y:$AL,database!AG$5,0)</f>
        <v>#N/A</v>
      </c>
      <c r="AH631" s="127" t="str">
        <f>IF(ISERROR(VLOOKUP(FollowUp!$Y631,database!$Y:$AL,database!AH$5,0)),"",VLOOKUP(FollowUp!$Y631,database!$Y:$AL,database!AH$5,0))</f>
        <v/>
      </c>
      <c r="AI631" s="64"/>
      <c r="AJ631" s="63"/>
      <c r="AK631" s="128"/>
      <c r="AL631" s="63"/>
      <c r="AM631" s="116" t="e">
        <f>VLOOKUP(FollowUp!$Y631,database!$Y:$AL,database!AL$5,0)</f>
        <v>#N/A</v>
      </c>
    </row>
    <row r="632" spans="1:39"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15">
        <v>625</v>
      </c>
      <c r="AA632" s="124" t="e">
        <f>VLOOKUP(FollowUp!$Y632,database!$Y:$AL,database!AA$5,0)</f>
        <v>#N/A</v>
      </c>
      <c r="AB632" s="118" t="e" cm="1">
        <f t="array" aca="1" ref="AB632" ca="1">HYPERLINK("#"&amp;CELL("address",INDEX(INDIRECT("database!Y:Y",1),MATCH(Y632,INDIRECT("database!Y:Y",1),0))))</f>
        <v>#N/A</v>
      </c>
      <c r="AC632" s="120" t="e">
        <f>VLOOKUP(FollowUp!$Y632,database!$Y:$AL,database!AC$5,0)</f>
        <v>#N/A</v>
      </c>
      <c r="AD632" s="121" t="e">
        <f>VLOOKUP(FollowUp!$Y632,database!$Y:$AL,database!AD$5,0)</f>
        <v>#N/A</v>
      </c>
      <c r="AE632" s="120" t="e">
        <f>VLOOKUP(FollowUp!$Y632,database!$Y:$AL,database!AE$5,0)</f>
        <v>#N/A</v>
      </c>
      <c r="AF632" s="121" t="e">
        <f>VLOOKUP(FollowUp!$Y632,database!$Y:$AL,database!AF$5,0)</f>
        <v>#N/A</v>
      </c>
      <c r="AG632" s="136" t="e">
        <f>VLOOKUP(FollowUp!$Y632,database!$Y:$AL,database!AG$5,0)</f>
        <v>#N/A</v>
      </c>
      <c r="AH632" s="126" t="str">
        <f>IF(ISERROR(VLOOKUP(FollowUp!$Y632,database!$Y:$AL,database!AH$5,0)),"",VLOOKUP(FollowUp!$Y632,database!$Y:$AL,database!AH$5,0))</f>
        <v/>
      </c>
      <c r="AI632" s="64"/>
      <c r="AJ632" s="63"/>
      <c r="AK632" s="128"/>
      <c r="AL632" s="63"/>
      <c r="AM632" s="115" t="e">
        <f>VLOOKUP(FollowUp!$Y632,database!$Y:$AL,database!AL$5,0)</f>
        <v>#N/A</v>
      </c>
    </row>
    <row r="633" spans="1:39"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15">
        <v>626</v>
      </c>
      <c r="AA633" s="125" t="e">
        <f>VLOOKUP(FollowUp!$Y633,database!$Y:$AL,database!AA$5,0)</f>
        <v>#N/A</v>
      </c>
      <c r="AB633" s="119" t="e" cm="1">
        <f t="array" aca="1" ref="AB633" ca="1">HYPERLINK("#"&amp;CELL("address",INDEX(INDIRECT("database!Y:Y",1),MATCH(Y633,INDIRECT("database!Y:Y",1),0))))</f>
        <v>#N/A</v>
      </c>
      <c r="AC633" s="122" t="e">
        <f>VLOOKUP(FollowUp!$Y633,database!$Y:$AL,database!AC$5,0)</f>
        <v>#N/A</v>
      </c>
      <c r="AD633" s="123" t="e">
        <f>VLOOKUP(FollowUp!$Y633,database!$Y:$AL,database!AD$5,0)</f>
        <v>#N/A</v>
      </c>
      <c r="AE633" s="122" t="e">
        <f>VLOOKUP(FollowUp!$Y633,database!$Y:$AL,database!AE$5,0)</f>
        <v>#N/A</v>
      </c>
      <c r="AF633" s="123" t="e">
        <f>VLOOKUP(FollowUp!$Y633,database!$Y:$AL,database!AF$5,0)</f>
        <v>#N/A</v>
      </c>
      <c r="AG633" s="137" t="e">
        <f>VLOOKUP(FollowUp!$Y633,database!$Y:$AL,database!AG$5,0)</f>
        <v>#N/A</v>
      </c>
      <c r="AH633" s="127" t="str">
        <f>IF(ISERROR(VLOOKUP(FollowUp!$Y633,database!$Y:$AL,database!AH$5,0)),"",VLOOKUP(FollowUp!$Y633,database!$Y:$AL,database!AH$5,0))</f>
        <v/>
      </c>
      <c r="AI633" s="64"/>
      <c r="AJ633" s="63"/>
      <c r="AK633" s="128"/>
      <c r="AL633" s="63"/>
      <c r="AM633" s="116" t="e">
        <f>VLOOKUP(FollowUp!$Y633,database!$Y:$AL,database!AL$5,0)</f>
        <v>#N/A</v>
      </c>
    </row>
    <row r="634" spans="1:39"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15">
        <v>627</v>
      </c>
      <c r="AA634" s="124" t="e">
        <f>VLOOKUP(FollowUp!$Y634,database!$Y:$AL,database!AA$5,0)</f>
        <v>#N/A</v>
      </c>
      <c r="AB634" s="118" t="e" cm="1">
        <f t="array" aca="1" ref="AB634" ca="1">HYPERLINK("#"&amp;CELL("address",INDEX(INDIRECT("database!Y:Y",1),MATCH(Y634,INDIRECT("database!Y:Y",1),0))))</f>
        <v>#N/A</v>
      </c>
      <c r="AC634" s="120" t="e">
        <f>VLOOKUP(FollowUp!$Y634,database!$Y:$AL,database!AC$5,0)</f>
        <v>#N/A</v>
      </c>
      <c r="AD634" s="121" t="e">
        <f>VLOOKUP(FollowUp!$Y634,database!$Y:$AL,database!AD$5,0)</f>
        <v>#N/A</v>
      </c>
      <c r="AE634" s="120" t="e">
        <f>VLOOKUP(FollowUp!$Y634,database!$Y:$AL,database!AE$5,0)</f>
        <v>#N/A</v>
      </c>
      <c r="AF634" s="121" t="e">
        <f>VLOOKUP(FollowUp!$Y634,database!$Y:$AL,database!AF$5,0)</f>
        <v>#N/A</v>
      </c>
      <c r="AG634" s="136" t="e">
        <f>VLOOKUP(FollowUp!$Y634,database!$Y:$AL,database!AG$5,0)</f>
        <v>#N/A</v>
      </c>
      <c r="AH634" s="126" t="str">
        <f>IF(ISERROR(VLOOKUP(FollowUp!$Y634,database!$Y:$AL,database!AH$5,0)),"",VLOOKUP(FollowUp!$Y634,database!$Y:$AL,database!AH$5,0))</f>
        <v/>
      </c>
      <c r="AI634" s="64"/>
      <c r="AJ634" s="63"/>
      <c r="AK634" s="128"/>
      <c r="AL634" s="63"/>
      <c r="AM634" s="115" t="e">
        <f>VLOOKUP(FollowUp!$Y634,database!$Y:$AL,database!AL$5,0)</f>
        <v>#N/A</v>
      </c>
    </row>
    <row r="635" spans="1:39"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15">
        <v>628</v>
      </c>
      <c r="AA635" s="125" t="e">
        <f>VLOOKUP(FollowUp!$Y635,database!$Y:$AL,database!AA$5,0)</f>
        <v>#N/A</v>
      </c>
      <c r="AB635" s="119" t="e" cm="1">
        <f t="array" aca="1" ref="AB635" ca="1">HYPERLINK("#"&amp;CELL("address",INDEX(INDIRECT("database!Y:Y",1),MATCH(Y635,INDIRECT("database!Y:Y",1),0))))</f>
        <v>#N/A</v>
      </c>
      <c r="AC635" s="122" t="e">
        <f>VLOOKUP(FollowUp!$Y635,database!$Y:$AL,database!AC$5,0)</f>
        <v>#N/A</v>
      </c>
      <c r="AD635" s="123" t="e">
        <f>VLOOKUP(FollowUp!$Y635,database!$Y:$AL,database!AD$5,0)</f>
        <v>#N/A</v>
      </c>
      <c r="AE635" s="122" t="e">
        <f>VLOOKUP(FollowUp!$Y635,database!$Y:$AL,database!AE$5,0)</f>
        <v>#N/A</v>
      </c>
      <c r="AF635" s="123" t="e">
        <f>VLOOKUP(FollowUp!$Y635,database!$Y:$AL,database!AF$5,0)</f>
        <v>#N/A</v>
      </c>
      <c r="AG635" s="137" t="e">
        <f>VLOOKUP(FollowUp!$Y635,database!$Y:$AL,database!AG$5,0)</f>
        <v>#N/A</v>
      </c>
      <c r="AH635" s="127" t="str">
        <f>IF(ISERROR(VLOOKUP(FollowUp!$Y635,database!$Y:$AL,database!AH$5,0)),"",VLOOKUP(FollowUp!$Y635,database!$Y:$AL,database!AH$5,0))</f>
        <v/>
      </c>
      <c r="AI635" s="64"/>
      <c r="AJ635" s="63"/>
      <c r="AK635" s="128"/>
      <c r="AL635" s="63"/>
      <c r="AM635" s="116" t="e">
        <f>VLOOKUP(FollowUp!$Y635,database!$Y:$AL,database!AL$5,0)</f>
        <v>#N/A</v>
      </c>
    </row>
    <row r="636" spans="1:39"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15">
        <v>629</v>
      </c>
      <c r="AA636" s="124" t="e">
        <f>VLOOKUP(FollowUp!$Y636,database!$Y:$AL,database!AA$5,0)</f>
        <v>#N/A</v>
      </c>
      <c r="AB636" s="118" t="e" cm="1">
        <f t="array" aca="1" ref="AB636" ca="1">HYPERLINK("#"&amp;CELL("address",INDEX(INDIRECT("database!Y:Y",1),MATCH(Y636,INDIRECT("database!Y:Y",1),0))))</f>
        <v>#N/A</v>
      </c>
      <c r="AC636" s="120" t="e">
        <f>VLOOKUP(FollowUp!$Y636,database!$Y:$AL,database!AC$5,0)</f>
        <v>#N/A</v>
      </c>
      <c r="AD636" s="121" t="e">
        <f>VLOOKUP(FollowUp!$Y636,database!$Y:$AL,database!AD$5,0)</f>
        <v>#N/A</v>
      </c>
      <c r="AE636" s="120" t="e">
        <f>VLOOKUP(FollowUp!$Y636,database!$Y:$AL,database!AE$5,0)</f>
        <v>#N/A</v>
      </c>
      <c r="AF636" s="121" t="e">
        <f>VLOOKUP(FollowUp!$Y636,database!$Y:$AL,database!AF$5,0)</f>
        <v>#N/A</v>
      </c>
      <c r="AG636" s="136" t="e">
        <f>VLOOKUP(FollowUp!$Y636,database!$Y:$AL,database!AG$5,0)</f>
        <v>#N/A</v>
      </c>
      <c r="AH636" s="126" t="str">
        <f>IF(ISERROR(VLOOKUP(FollowUp!$Y636,database!$Y:$AL,database!AH$5,0)),"",VLOOKUP(FollowUp!$Y636,database!$Y:$AL,database!AH$5,0))</f>
        <v/>
      </c>
      <c r="AI636" s="64"/>
      <c r="AJ636" s="63"/>
      <c r="AK636" s="128"/>
      <c r="AL636" s="63"/>
      <c r="AM636" s="115" t="e">
        <f>VLOOKUP(FollowUp!$Y636,database!$Y:$AL,database!AL$5,0)</f>
        <v>#N/A</v>
      </c>
    </row>
    <row r="637" spans="1:39"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15">
        <v>630</v>
      </c>
      <c r="AA637" s="125" t="e">
        <f>VLOOKUP(FollowUp!$Y637,database!$Y:$AL,database!AA$5,0)</f>
        <v>#N/A</v>
      </c>
      <c r="AB637" s="119" t="e" cm="1">
        <f t="array" aca="1" ref="AB637" ca="1">HYPERLINK("#"&amp;CELL("address",INDEX(INDIRECT("database!Y:Y",1),MATCH(Y637,INDIRECT("database!Y:Y",1),0))))</f>
        <v>#N/A</v>
      </c>
      <c r="AC637" s="122" t="e">
        <f>VLOOKUP(FollowUp!$Y637,database!$Y:$AL,database!AC$5,0)</f>
        <v>#N/A</v>
      </c>
      <c r="AD637" s="123" t="e">
        <f>VLOOKUP(FollowUp!$Y637,database!$Y:$AL,database!AD$5,0)</f>
        <v>#N/A</v>
      </c>
      <c r="AE637" s="122" t="e">
        <f>VLOOKUP(FollowUp!$Y637,database!$Y:$AL,database!AE$5,0)</f>
        <v>#N/A</v>
      </c>
      <c r="AF637" s="123" t="e">
        <f>VLOOKUP(FollowUp!$Y637,database!$Y:$AL,database!AF$5,0)</f>
        <v>#N/A</v>
      </c>
      <c r="AG637" s="137" t="e">
        <f>VLOOKUP(FollowUp!$Y637,database!$Y:$AL,database!AG$5,0)</f>
        <v>#N/A</v>
      </c>
      <c r="AH637" s="127" t="str">
        <f>IF(ISERROR(VLOOKUP(FollowUp!$Y637,database!$Y:$AL,database!AH$5,0)),"",VLOOKUP(FollowUp!$Y637,database!$Y:$AL,database!AH$5,0))</f>
        <v/>
      </c>
      <c r="AI637" s="64"/>
      <c r="AJ637" s="63"/>
      <c r="AK637" s="128"/>
      <c r="AL637" s="63"/>
      <c r="AM637" s="116" t="e">
        <f>VLOOKUP(FollowUp!$Y637,database!$Y:$AL,database!AL$5,0)</f>
        <v>#N/A</v>
      </c>
    </row>
    <row r="638" spans="1:39"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15">
        <v>631</v>
      </c>
      <c r="AA638" s="124" t="e">
        <f>VLOOKUP(FollowUp!$Y638,database!$Y:$AL,database!AA$5,0)</f>
        <v>#N/A</v>
      </c>
      <c r="AB638" s="118" t="e" cm="1">
        <f t="array" aca="1" ref="AB638" ca="1">HYPERLINK("#"&amp;CELL("address",INDEX(INDIRECT("database!Y:Y",1),MATCH(Y638,INDIRECT("database!Y:Y",1),0))))</f>
        <v>#N/A</v>
      </c>
      <c r="AC638" s="120" t="e">
        <f>VLOOKUP(FollowUp!$Y638,database!$Y:$AL,database!AC$5,0)</f>
        <v>#N/A</v>
      </c>
      <c r="AD638" s="121" t="e">
        <f>VLOOKUP(FollowUp!$Y638,database!$Y:$AL,database!AD$5,0)</f>
        <v>#N/A</v>
      </c>
      <c r="AE638" s="120" t="e">
        <f>VLOOKUP(FollowUp!$Y638,database!$Y:$AL,database!AE$5,0)</f>
        <v>#N/A</v>
      </c>
      <c r="AF638" s="121" t="e">
        <f>VLOOKUP(FollowUp!$Y638,database!$Y:$AL,database!AF$5,0)</f>
        <v>#N/A</v>
      </c>
      <c r="AG638" s="136" t="e">
        <f>VLOOKUP(FollowUp!$Y638,database!$Y:$AL,database!AG$5,0)</f>
        <v>#N/A</v>
      </c>
      <c r="AH638" s="126" t="str">
        <f>IF(ISERROR(VLOOKUP(FollowUp!$Y638,database!$Y:$AL,database!AH$5,0)),"",VLOOKUP(FollowUp!$Y638,database!$Y:$AL,database!AH$5,0))</f>
        <v/>
      </c>
      <c r="AI638" s="64"/>
      <c r="AJ638" s="63"/>
      <c r="AK638" s="128"/>
      <c r="AL638" s="63"/>
      <c r="AM638" s="115" t="e">
        <f>VLOOKUP(FollowUp!$Y638,database!$Y:$AL,database!AL$5,0)</f>
        <v>#N/A</v>
      </c>
    </row>
    <row r="639" spans="1:39"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15">
        <v>632</v>
      </c>
      <c r="AA639" s="125" t="e">
        <f>VLOOKUP(FollowUp!$Y639,database!$Y:$AL,database!AA$5,0)</f>
        <v>#N/A</v>
      </c>
      <c r="AB639" s="119" t="e" cm="1">
        <f t="array" aca="1" ref="AB639" ca="1">HYPERLINK("#"&amp;CELL("address",INDEX(INDIRECT("database!Y:Y",1),MATCH(Y639,INDIRECT("database!Y:Y",1),0))))</f>
        <v>#N/A</v>
      </c>
      <c r="AC639" s="122" t="e">
        <f>VLOOKUP(FollowUp!$Y639,database!$Y:$AL,database!AC$5,0)</f>
        <v>#N/A</v>
      </c>
      <c r="AD639" s="123" t="e">
        <f>VLOOKUP(FollowUp!$Y639,database!$Y:$AL,database!AD$5,0)</f>
        <v>#N/A</v>
      </c>
      <c r="AE639" s="122" t="e">
        <f>VLOOKUP(FollowUp!$Y639,database!$Y:$AL,database!AE$5,0)</f>
        <v>#N/A</v>
      </c>
      <c r="AF639" s="123" t="e">
        <f>VLOOKUP(FollowUp!$Y639,database!$Y:$AL,database!AF$5,0)</f>
        <v>#N/A</v>
      </c>
      <c r="AG639" s="137" t="e">
        <f>VLOOKUP(FollowUp!$Y639,database!$Y:$AL,database!AG$5,0)</f>
        <v>#N/A</v>
      </c>
      <c r="AH639" s="127" t="str">
        <f>IF(ISERROR(VLOOKUP(FollowUp!$Y639,database!$Y:$AL,database!AH$5,0)),"",VLOOKUP(FollowUp!$Y639,database!$Y:$AL,database!AH$5,0))</f>
        <v/>
      </c>
      <c r="AI639" s="64"/>
      <c r="AJ639" s="63"/>
      <c r="AK639" s="128"/>
      <c r="AL639" s="63"/>
      <c r="AM639" s="116" t="e">
        <f>VLOOKUP(FollowUp!$Y639,database!$Y:$AL,database!AL$5,0)</f>
        <v>#N/A</v>
      </c>
    </row>
    <row r="640" spans="1:39"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15">
        <v>633</v>
      </c>
      <c r="AA640" s="124" t="e">
        <f>VLOOKUP(FollowUp!$Y640,database!$Y:$AL,database!AA$5,0)</f>
        <v>#N/A</v>
      </c>
      <c r="AB640" s="118" t="e" cm="1">
        <f t="array" aca="1" ref="AB640" ca="1">HYPERLINK("#"&amp;CELL("address",INDEX(INDIRECT("database!Y:Y",1),MATCH(Y640,INDIRECT("database!Y:Y",1),0))))</f>
        <v>#N/A</v>
      </c>
      <c r="AC640" s="120" t="e">
        <f>VLOOKUP(FollowUp!$Y640,database!$Y:$AL,database!AC$5,0)</f>
        <v>#N/A</v>
      </c>
      <c r="AD640" s="121" t="e">
        <f>VLOOKUP(FollowUp!$Y640,database!$Y:$AL,database!AD$5,0)</f>
        <v>#N/A</v>
      </c>
      <c r="AE640" s="120" t="e">
        <f>VLOOKUP(FollowUp!$Y640,database!$Y:$AL,database!AE$5,0)</f>
        <v>#N/A</v>
      </c>
      <c r="AF640" s="121" t="e">
        <f>VLOOKUP(FollowUp!$Y640,database!$Y:$AL,database!AF$5,0)</f>
        <v>#N/A</v>
      </c>
      <c r="AG640" s="136" t="e">
        <f>VLOOKUP(FollowUp!$Y640,database!$Y:$AL,database!AG$5,0)</f>
        <v>#N/A</v>
      </c>
      <c r="AH640" s="126" t="str">
        <f>IF(ISERROR(VLOOKUP(FollowUp!$Y640,database!$Y:$AL,database!AH$5,0)),"",VLOOKUP(FollowUp!$Y640,database!$Y:$AL,database!AH$5,0))</f>
        <v/>
      </c>
      <c r="AI640" s="64"/>
      <c r="AJ640" s="63"/>
      <c r="AK640" s="128"/>
      <c r="AL640" s="63"/>
      <c r="AM640" s="115" t="e">
        <f>VLOOKUP(FollowUp!$Y640,database!$Y:$AL,database!AL$5,0)</f>
        <v>#N/A</v>
      </c>
    </row>
    <row r="641" spans="1:39"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15">
        <v>634</v>
      </c>
      <c r="AA641" s="125" t="e">
        <f>VLOOKUP(FollowUp!$Y641,database!$Y:$AL,database!AA$5,0)</f>
        <v>#N/A</v>
      </c>
      <c r="AB641" s="119" t="e" cm="1">
        <f t="array" aca="1" ref="AB641" ca="1">HYPERLINK("#"&amp;CELL("address",INDEX(INDIRECT("database!Y:Y",1),MATCH(Y641,INDIRECT("database!Y:Y",1),0))))</f>
        <v>#N/A</v>
      </c>
      <c r="AC641" s="122" t="e">
        <f>VLOOKUP(FollowUp!$Y641,database!$Y:$AL,database!AC$5,0)</f>
        <v>#N/A</v>
      </c>
      <c r="AD641" s="123" t="e">
        <f>VLOOKUP(FollowUp!$Y641,database!$Y:$AL,database!AD$5,0)</f>
        <v>#N/A</v>
      </c>
      <c r="AE641" s="122" t="e">
        <f>VLOOKUP(FollowUp!$Y641,database!$Y:$AL,database!AE$5,0)</f>
        <v>#N/A</v>
      </c>
      <c r="AF641" s="123" t="e">
        <f>VLOOKUP(FollowUp!$Y641,database!$Y:$AL,database!AF$5,0)</f>
        <v>#N/A</v>
      </c>
      <c r="AG641" s="137" t="e">
        <f>VLOOKUP(FollowUp!$Y641,database!$Y:$AL,database!AG$5,0)</f>
        <v>#N/A</v>
      </c>
      <c r="AH641" s="127" t="str">
        <f>IF(ISERROR(VLOOKUP(FollowUp!$Y641,database!$Y:$AL,database!AH$5,0)),"",VLOOKUP(FollowUp!$Y641,database!$Y:$AL,database!AH$5,0))</f>
        <v/>
      </c>
      <c r="AI641" s="64"/>
      <c r="AJ641" s="63"/>
      <c r="AK641" s="128"/>
      <c r="AL641" s="63"/>
      <c r="AM641" s="116" t="e">
        <f>VLOOKUP(FollowUp!$Y641,database!$Y:$AL,database!AL$5,0)</f>
        <v>#N/A</v>
      </c>
    </row>
    <row r="642" spans="1:39"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15">
        <v>635</v>
      </c>
      <c r="AA642" s="124" t="e">
        <f>VLOOKUP(FollowUp!$Y642,database!$Y:$AL,database!AA$5,0)</f>
        <v>#N/A</v>
      </c>
      <c r="AB642" s="118" t="e" cm="1">
        <f t="array" aca="1" ref="AB642" ca="1">HYPERLINK("#"&amp;CELL("address",INDEX(INDIRECT("database!Y:Y",1),MATCH(Y642,INDIRECT("database!Y:Y",1),0))))</f>
        <v>#N/A</v>
      </c>
      <c r="AC642" s="120" t="e">
        <f>VLOOKUP(FollowUp!$Y642,database!$Y:$AL,database!AC$5,0)</f>
        <v>#N/A</v>
      </c>
      <c r="AD642" s="121" t="e">
        <f>VLOOKUP(FollowUp!$Y642,database!$Y:$AL,database!AD$5,0)</f>
        <v>#N/A</v>
      </c>
      <c r="AE642" s="120" t="e">
        <f>VLOOKUP(FollowUp!$Y642,database!$Y:$AL,database!AE$5,0)</f>
        <v>#N/A</v>
      </c>
      <c r="AF642" s="121" t="e">
        <f>VLOOKUP(FollowUp!$Y642,database!$Y:$AL,database!AF$5,0)</f>
        <v>#N/A</v>
      </c>
      <c r="AG642" s="136" t="e">
        <f>VLOOKUP(FollowUp!$Y642,database!$Y:$AL,database!AG$5,0)</f>
        <v>#N/A</v>
      </c>
      <c r="AH642" s="126" t="str">
        <f>IF(ISERROR(VLOOKUP(FollowUp!$Y642,database!$Y:$AL,database!AH$5,0)),"",VLOOKUP(FollowUp!$Y642,database!$Y:$AL,database!AH$5,0))</f>
        <v/>
      </c>
      <c r="AI642" s="64"/>
      <c r="AJ642" s="63"/>
      <c r="AK642" s="128"/>
      <c r="AL642" s="63"/>
      <c r="AM642" s="115" t="e">
        <f>VLOOKUP(FollowUp!$Y642,database!$Y:$AL,database!AL$5,0)</f>
        <v>#N/A</v>
      </c>
    </row>
    <row r="643" spans="1:39"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15">
        <v>636</v>
      </c>
      <c r="AA643" s="125" t="e">
        <f>VLOOKUP(FollowUp!$Y643,database!$Y:$AL,database!AA$5,0)</f>
        <v>#N/A</v>
      </c>
      <c r="AB643" s="119" t="e" cm="1">
        <f t="array" aca="1" ref="AB643" ca="1">HYPERLINK("#"&amp;CELL("address",INDEX(INDIRECT("database!Y:Y",1),MATCH(Y643,INDIRECT("database!Y:Y",1),0))))</f>
        <v>#N/A</v>
      </c>
      <c r="AC643" s="122" t="e">
        <f>VLOOKUP(FollowUp!$Y643,database!$Y:$AL,database!AC$5,0)</f>
        <v>#N/A</v>
      </c>
      <c r="AD643" s="123" t="e">
        <f>VLOOKUP(FollowUp!$Y643,database!$Y:$AL,database!AD$5,0)</f>
        <v>#N/A</v>
      </c>
      <c r="AE643" s="122" t="e">
        <f>VLOOKUP(FollowUp!$Y643,database!$Y:$AL,database!AE$5,0)</f>
        <v>#N/A</v>
      </c>
      <c r="AF643" s="123" t="e">
        <f>VLOOKUP(FollowUp!$Y643,database!$Y:$AL,database!AF$5,0)</f>
        <v>#N/A</v>
      </c>
      <c r="AG643" s="137" t="e">
        <f>VLOOKUP(FollowUp!$Y643,database!$Y:$AL,database!AG$5,0)</f>
        <v>#N/A</v>
      </c>
      <c r="AH643" s="127" t="str">
        <f>IF(ISERROR(VLOOKUP(FollowUp!$Y643,database!$Y:$AL,database!AH$5,0)),"",VLOOKUP(FollowUp!$Y643,database!$Y:$AL,database!AH$5,0))</f>
        <v/>
      </c>
      <c r="AI643" s="64"/>
      <c r="AJ643" s="63"/>
      <c r="AK643" s="128"/>
      <c r="AL643" s="63"/>
      <c r="AM643" s="116" t="e">
        <f>VLOOKUP(FollowUp!$Y643,database!$Y:$AL,database!AL$5,0)</f>
        <v>#N/A</v>
      </c>
    </row>
    <row r="644" spans="1:39"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15">
        <v>637</v>
      </c>
      <c r="AA644" s="124" t="e">
        <f>VLOOKUP(FollowUp!$Y644,database!$Y:$AL,database!AA$5,0)</f>
        <v>#N/A</v>
      </c>
      <c r="AB644" s="118" t="e" cm="1">
        <f t="array" aca="1" ref="AB644" ca="1">HYPERLINK("#"&amp;CELL("address",INDEX(INDIRECT("database!Y:Y",1),MATCH(Y644,INDIRECT("database!Y:Y",1),0))))</f>
        <v>#N/A</v>
      </c>
      <c r="AC644" s="120" t="e">
        <f>VLOOKUP(FollowUp!$Y644,database!$Y:$AL,database!AC$5,0)</f>
        <v>#N/A</v>
      </c>
      <c r="AD644" s="121" t="e">
        <f>VLOOKUP(FollowUp!$Y644,database!$Y:$AL,database!AD$5,0)</f>
        <v>#N/A</v>
      </c>
      <c r="AE644" s="120" t="e">
        <f>VLOOKUP(FollowUp!$Y644,database!$Y:$AL,database!AE$5,0)</f>
        <v>#N/A</v>
      </c>
      <c r="AF644" s="121" t="e">
        <f>VLOOKUP(FollowUp!$Y644,database!$Y:$AL,database!AF$5,0)</f>
        <v>#N/A</v>
      </c>
      <c r="AG644" s="136" t="e">
        <f>VLOOKUP(FollowUp!$Y644,database!$Y:$AL,database!AG$5,0)</f>
        <v>#N/A</v>
      </c>
      <c r="AH644" s="126" t="str">
        <f>IF(ISERROR(VLOOKUP(FollowUp!$Y644,database!$Y:$AL,database!AH$5,0)),"",VLOOKUP(FollowUp!$Y644,database!$Y:$AL,database!AH$5,0))</f>
        <v/>
      </c>
      <c r="AI644" s="64"/>
      <c r="AJ644" s="63"/>
      <c r="AK644" s="128"/>
      <c r="AL644" s="63"/>
      <c r="AM644" s="115" t="e">
        <f>VLOOKUP(FollowUp!$Y644,database!$Y:$AL,database!AL$5,0)</f>
        <v>#N/A</v>
      </c>
    </row>
    <row r="645" spans="1:39"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15">
        <v>638</v>
      </c>
      <c r="AA645" s="125" t="e">
        <f>VLOOKUP(FollowUp!$Y645,database!$Y:$AL,database!AA$5,0)</f>
        <v>#N/A</v>
      </c>
      <c r="AB645" s="119" t="e" cm="1">
        <f t="array" aca="1" ref="AB645" ca="1">HYPERLINK("#"&amp;CELL("address",INDEX(INDIRECT("database!Y:Y",1),MATCH(Y645,INDIRECT("database!Y:Y",1),0))))</f>
        <v>#N/A</v>
      </c>
      <c r="AC645" s="122" t="e">
        <f>VLOOKUP(FollowUp!$Y645,database!$Y:$AL,database!AC$5,0)</f>
        <v>#N/A</v>
      </c>
      <c r="AD645" s="123" t="e">
        <f>VLOOKUP(FollowUp!$Y645,database!$Y:$AL,database!AD$5,0)</f>
        <v>#N/A</v>
      </c>
      <c r="AE645" s="122" t="e">
        <f>VLOOKUP(FollowUp!$Y645,database!$Y:$AL,database!AE$5,0)</f>
        <v>#N/A</v>
      </c>
      <c r="AF645" s="123" t="e">
        <f>VLOOKUP(FollowUp!$Y645,database!$Y:$AL,database!AF$5,0)</f>
        <v>#N/A</v>
      </c>
      <c r="AG645" s="137" t="e">
        <f>VLOOKUP(FollowUp!$Y645,database!$Y:$AL,database!AG$5,0)</f>
        <v>#N/A</v>
      </c>
      <c r="AH645" s="127" t="str">
        <f>IF(ISERROR(VLOOKUP(FollowUp!$Y645,database!$Y:$AL,database!AH$5,0)),"",VLOOKUP(FollowUp!$Y645,database!$Y:$AL,database!AH$5,0))</f>
        <v/>
      </c>
      <c r="AI645" s="64"/>
      <c r="AJ645" s="63"/>
      <c r="AK645" s="128"/>
      <c r="AL645" s="63"/>
      <c r="AM645" s="116" t="e">
        <f>VLOOKUP(FollowUp!$Y645,database!$Y:$AL,database!AL$5,0)</f>
        <v>#N/A</v>
      </c>
    </row>
    <row r="646" spans="1:39"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15">
        <v>639</v>
      </c>
      <c r="AA646" s="124" t="e">
        <f>VLOOKUP(FollowUp!$Y646,database!$Y:$AL,database!AA$5,0)</f>
        <v>#N/A</v>
      </c>
      <c r="AB646" s="118" t="e" cm="1">
        <f t="array" aca="1" ref="AB646" ca="1">HYPERLINK("#"&amp;CELL("address",INDEX(INDIRECT("database!Y:Y",1),MATCH(Y646,INDIRECT("database!Y:Y",1),0))))</f>
        <v>#N/A</v>
      </c>
      <c r="AC646" s="120" t="e">
        <f>VLOOKUP(FollowUp!$Y646,database!$Y:$AL,database!AC$5,0)</f>
        <v>#N/A</v>
      </c>
      <c r="AD646" s="121" t="e">
        <f>VLOOKUP(FollowUp!$Y646,database!$Y:$AL,database!AD$5,0)</f>
        <v>#N/A</v>
      </c>
      <c r="AE646" s="120" t="e">
        <f>VLOOKUP(FollowUp!$Y646,database!$Y:$AL,database!AE$5,0)</f>
        <v>#N/A</v>
      </c>
      <c r="AF646" s="121" t="e">
        <f>VLOOKUP(FollowUp!$Y646,database!$Y:$AL,database!AF$5,0)</f>
        <v>#N/A</v>
      </c>
      <c r="AG646" s="136" t="e">
        <f>VLOOKUP(FollowUp!$Y646,database!$Y:$AL,database!AG$5,0)</f>
        <v>#N/A</v>
      </c>
      <c r="AH646" s="126" t="str">
        <f>IF(ISERROR(VLOOKUP(FollowUp!$Y646,database!$Y:$AL,database!AH$5,0)),"",VLOOKUP(FollowUp!$Y646,database!$Y:$AL,database!AH$5,0))</f>
        <v/>
      </c>
      <c r="AI646" s="64"/>
      <c r="AJ646" s="63"/>
      <c r="AK646" s="128"/>
      <c r="AL646" s="63"/>
      <c r="AM646" s="115" t="e">
        <f>VLOOKUP(FollowUp!$Y646,database!$Y:$AL,database!AL$5,0)</f>
        <v>#N/A</v>
      </c>
    </row>
    <row r="647" spans="1:39"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15">
        <v>640</v>
      </c>
      <c r="AA647" s="125" t="e">
        <f>VLOOKUP(FollowUp!$Y647,database!$Y:$AL,database!AA$5,0)</f>
        <v>#N/A</v>
      </c>
      <c r="AB647" s="119" t="e" cm="1">
        <f t="array" aca="1" ref="AB647" ca="1">HYPERLINK("#"&amp;CELL("address",INDEX(INDIRECT("database!Y:Y",1),MATCH(Y647,INDIRECT("database!Y:Y",1),0))))</f>
        <v>#N/A</v>
      </c>
      <c r="AC647" s="122" t="e">
        <f>VLOOKUP(FollowUp!$Y647,database!$Y:$AL,database!AC$5,0)</f>
        <v>#N/A</v>
      </c>
      <c r="AD647" s="123" t="e">
        <f>VLOOKUP(FollowUp!$Y647,database!$Y:$AL,database!AD$5,0)</f>
        <v>#N/A</v>
      </c>
      <c r="AE647" s="122" t="e">
        <f>VLOOKUP(FollowUp!$Y647,database!$Y:$AL,database!AE$5,0)</f>
        <v>#N/A</v>
      </c>
      <c r="AF647" s="123" t="e">
        <f>VLOOKUP(FollowUp!$Y647,database!$Y:$AL,database!AF$5,0)</f>
        <v>#N/A</v>
      </c>
      <c r="AG647" s="137" t="e">
        <f>VLOOKUP(FollowUp!$Y647,database!$Y:$AL,database!AG$5,0)</f>
        <v>#N/A</v>
      </c>
      <c r="AH647" s="127" t="str">
        <f>IF(ISERROR(VLOOKUP(FollowUp!$Y647,database!$Y:$AL,database!AH$5,0)),"",VLOOKUP(FollowUp!$Y647,database!$Y:$AL,database!AH$5,0))</f>
        <v/>
      </c>
      <c r="AI647" s="64"/>
      <c r="AJ647" s="63"/>
      <c r="AK647" s="128"/>
      <c r="AL647" s="63"/>
      <c r="AM647" s="116" t="e">
        <f>VLOOKUP(FollowUp!$Y647,database!$Y:$AL,database!AL$5,0)</f>
        <v>#N/A</v>
      </c>
    </row>
    <row r="648" spans="1:39"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15">
        <v>641</v>
      </c>
      <c r="AA648" s="124" t="e">
        <f>VLOOKUP(FollowUp!$Y648,database!$Y:$AL,database!AA$5,0)</f>
        <v>#N/A</v>
      </c>
      <c r="AB648" s="118" t="e" cm="1">
        <f t="array" aca="1" ref="AB648" ca="1">HYPERLINK("#"&amp;CELL("address",INDEX(INDIRECT("database!Y:Y",1),MATCH(Y648,INDIRECT("database!Y:Y",1),0))))</f>
        <v>#N/A</v>
      </c>
      <c r="AC648" s="120" t="e">
        <f>VLOOKUP(FollowUp!$Y648,database!$Y:$AL,database!AC$5,0)</f>
        <v>#N/A</v>
      </c>
      <c r="AD648" s="121" t="e">
        <f>VLOOKUP(FollowUp!$Y648,database!$Y:$AL,database!AD$5,0)</f>
        <v>#N/A</v>
      </c>
      <c r="AE648" s="120" t="e">
        <f>VLOOKUP(FollowUp!$Y648,database!$Y:$AL,database!AE$5,0)</f>
        <v>#N/A</v>
      </c>
      <c r="AF648" s="121" t="e">
        <f>VLOOKUP(FollowUp!$Y648,database!$Y:$AL,database!AF$5,0)</f>
        <v>#N/A</v>
      </c>
      <c r="AG648" s="136" t="e">
        <f>VLOOKUP(FollowUp!$Y648,database!$Y:$AL,database!AG$5,0)</f>
        <v>#N/A</v>
      </c>
      <c r="AH648" s="126" t="str">
        <f>IF(ISERROR(VLOOKUP(FollowUp!$Y648,database!$Y:$AL,database!AH$5,0)),"",VLOOKUP(FollowUp!$Y648,database!$Y:$AL,database!AH$5,0))</f>
        <v/>
      </c>
      <c r="AI648" s="64"/>
      <c r="AJ648" s="63"/>
      <c r="AK648" s="128"/>
      <c r="AL648" s="63"/>
      <c r="AM648" s="115" t="e">
        <f>VLOOKUP(FollowUp!$Y648,database!$Y:$AL,database!AL$5,0)</f>
        <v>#N/A</v>
      </c>
    </row>
    <row r="649" spans="1:39"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15">
        <v>642</v>
      </c>
      <c r="AA649" s="125" t="e">
        <f>VLOOKUP(FollowUp!$Y649,database!$Y:$AL,database!AA$5,0)</f>
        <v>#N/A</v>
      </c>
      <c r="AB649" s="119" t="e" cm="1">
        <f t="array" aca="1" ref="AB649" ca="1">HYPERLINK("#"&amp;CELL("address",INDEX(INDIRECT("database!Y:Y",1),MATCH(Y649,INDIRECT("database!Y:Y",1),0))))</f>
        <v>#N/A</v>
      </c>
      <c r="AC649" s="122" t="e">
        <f>VLOOKUP(FollowUp!$Y649,database!$Y:$AL,database!AC$5,0)</f>
        <v>#N/A</v>
      </c>
      <c r="AD649" s="123" t="e">
        <f>VLOOKUP(FollowUp!$Y649,database!$Y:$AL,database!AD$5,0)</f>
        <v>#N/A</v>
      </c>
      <c r="AE649" s="122" t="e">
        <f>VLOOKUP(FollowUp!$Y649,database!$Y:$AL,database!AE$5,0)</f>
        <v>#N/A</v>
      </c>
      <c r="AF649" s="123" t="e">
        <f>VLOOKUP(FollowUp!$Y649,database!$Y:$AL,database!AF$5,0)</f>
        <v>#N/A</v>
      </c>
      <c r="AG649" s="137" t="e">
        <f>VLOOKUP(FollowUp!$Y649,database!$Y:$AL,database!AG$5,0)</f>
        <v>#N/A</v>
      </c>
      <c r="AH649" s="127" t="str">
        <f>IF(ISERROR(VLOOKUP(FollowUp!$Y649,database!$Y:$AL,database!AH$5,0)),"",VLOOKUP(FollowUp!$Y649,database!$Y:$AL,database!AH$5,0))</f>
        <v/>
      </c>
      <c r="AI649" s="64"/>
      <c r="AJ649" s="63"/>
      <c r="AK649" s="128"/>
      <c r="AL649" s="63"/>
      <c r="AM649" s="116" t="e">
        <f>VLOOKUP(FollowUp!$Y649,database!$Y:$AL,database!AL$5,0)</f>
        <v>#N/A</v>
      </c>
    </row>
    <row r="650" spans="1:39"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15">
        <v>643</v>
      </c>
      <c r="AA650" s="124" t="e">
        <f>VLOOKUP(FollowUp!$Y650,database!$Y:$AL,database!AA$5,0)</f>
        <v>#N/A</v>
      </c>
      <c r="AB650" s="118" t="e" cm="1">
        <f t="array" aca="1" ref="AB650" ca="1">HYPERLINK("#"&amp;CELL("address",INDEX(INDIRECT("database!Y:Y",1),MATCH(Y650,INDIRECT("database!Y:Y",1),0))))</f>
        <v>#N/A</v>
      </c>
      <c r="AC650" s="120" t="e">
        <f>VLOOKUP(FollowUp!$Y650,database!$Y:$AL,database!AC$5,0)</f>
        <v>#N/A</v>
      </c>
      <c r="AD650" s="121" t="e">
        <f>VLOOKUP(FollowUp!$Y650,database!$Y:$AL,database!AD$5,0)</f>
        <v>#N/A</v>
      </c>
      <c r="AE650" s="120" t="e">
        <f>VLOOKUP(FollowUp!$Y650,database!$Y:$AL,database!AE$5,0)</f>
        <v>#N/A</v>
      </c>
      <c r="AF650" s="121" t="e">
        <f>VLOOKUP(FollowUp!$Y650,database!$Y:$AL,database!AF$5,0)</f>
        <v>#N/A</v>
      </c>
      <c r="AG650" s="136" t="e">
        <f>VLOOKUP(FollowUp!$Y650,database!$Y:$AL,database!AG$5,0)</f>
        <v>#N/A</v>
      </c>
      <c r="AH650" s="126" t="str">
        <f>IF(ISERROR(VLOOKUP(FollowUp!$Y650,database!$Y:$AL,database!AH$5,0)),"",VLOOKUP(FollowUp!$Y650,database!$Y:$AL,database!AH$5,0))</f>
        <v/>
      </c>
      <c r="AI650" s="64"/>
      <c r="AJ650" s="63"/>
      <c r="AK650" s="128"/>
      <c r="AL650" s="63"/>
      <c r="AM650" s="115" t="e">
        <f>VLOOKUP(FollowUp!$Y650,database!$Y:$AL,database!AL$5,0)</f>
        <v>#N/A</v>
      </c>
    </row>
    <row r="651" spans="1:39"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15">
        <v>644</v>
      </c>
      <c r="AA651" s="125" t="e">
        <f>VLOOKUP(FollowUp!$Y651,database!$Y:$AL,database!AA$5,0)</f>
        <v>#N/A</v>
      </c>
      <c r="AB651" s="119" t="e" cm="1">
        <f t="array" aca="1" ref="AB651" ca="1">HYPERLINK("#"&amp;CELL("address",INDEX(INDIRECT("database!Y:Y",1),MATCH(Y651,INDIRECT("database!Y:Y",1),0))))</f>
        <v>#N/A</v>
      </c>
      <c r="AC651" s="122" t="e">
        <f>VLOOKUP(FollowUp!$Y651,database!$Y:$AL,database!AC$5,0)</f>
        <v>#N/A</v>
      </c>
      <c r="AD651" s="123" t="e">
        <f>VLOOKUP(FollowUp!$Y651,database!$Y:$AL,database!AD$5,0)</f>
        <v>#N/A</v>
      </c>
      <c r="AE651" s="122" t="e">
        <f>VLOOKUP(FollowUp!$Y651,database!$Y:$AL,database!AE$5,0)</f>
        <v>#N/A</v>
      </c>
      <c r="AF651" s="123" t="e">
        <f>VLOOKUP(FollowUp!$Y651,database!$Y:$AL,database!AF$5,0)</f>
        <v>#N/A</v>
      </c>
      <c r="AG651" s="137" t="e">
        <f>VLOOKUP(FollowUp!$Y651,database!$Y:$AL,database!AG$5,0)</f>
        <v>#N/A</v>
      </c>
      <c r="AH651" s="127" t="str">
        <f>IF(ISERROR(VLOOKUP(FollowUp!$Y651,database!$Y:$AL,database!AH$5,0)),"",VLOOKUP(FollowUp!$Y651,database!$Y:$AL,database!AH$5,0))</f>
        <v/>
      </c>
      <c r="AI651" s="64"/>
      <c r="AJ651" s="63"/>
      <c r="AK651" s="128"/>
      <c r="AL651" s="63"/>
      <c r="AM651" s="116" t="e">
        <f>VLOOKUP(FollowUp!$Y651,database!$Y:$AL,database!AL$5,0)</f>
        <v>#N/A</v>
      </c>
    </row>
    <row r="652" spans="1:39"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15">
        <v>645</v>
      </c>
      <c r="AA652" s="124" t="e">
        <f>VLOOKUP(FollowUp!$Y652,database!$Y:$AL,database!AA$5,0)</f>
        <v>#N/A</v>
      </c>
      <c r="AB652" s="118" t="e" cm="1">
        <f t="array" aca="1" ref="AB652" ca="1">HYPERLINK("#"&amp;CELL("address",INDEX(INDIRECT("database!Y:Y",1),MATCH(Y652,INDIRECT("database!Y:Y",1),0))))</f>
        <v>#N/A</v>
      </c>
      <c r="AC652" s="120" t="e">
        <f>VLOOKUP(FollowUp!$Y652,database!$Y:$AL,database!AC$5,0)</f>
        <v>#N/A</v>
      </c>
      <c r="AD652" s="121" t="e">
        <f>VLOOKUP(FollowUp!$Y652,database!$Y:$AL,database!AD$5,0)</f>
        <v>#N/A</v>
      </c>
      <c r="AE652" s="120" t="e">
        <f>VLOOKUP(FollowUp!$Y652,database!$Y:$AL,database!AE$5,0)</f>
        <v>#N/A</v>
      </c>
      <c r="AF652" s="121" t="e">
        <f>VLOOKUP(FollowUp!$Y652,database!$Y:$AL,database!AF$5,0)</f>
        <v>#N/A</v>
      </c>
      <c r="AG652" s="136" t="e">
        <f>VLOOKUP(FollowUp!$Y652,database!$Y:$AL,database!AG$5,0)</f>
        <v>#N/A</v>
      </c>
      <c r="AH652" s="126" t="str">
        <f>IF(ISERROR(VLOOKUP(FollowUp!$Y652,database!$Y:$AL,database!AH$5,0)),"",VLOOKUP(FollowUp!$Y652,database!$Y:$AL,database!AH$5,0))</f>
        <v/>
      </c>
      <c r="AI652" s="64"/>
      <c r="AJ652" s="63"/>
      <c r="AK652" s="128"/>
      <c r="AL652" s="63"/>
      <c r="AM652" s="115" t="e">
        <f>VLOOKUP(FollowUp!$Y652,database!$Y:$AL,database!AL$5,0)</f>
        <v>#N/A</v>
      </c>
    </row>
    <row r="653" spans="1:39"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15">
        <v>646</v>
      </c>
      <c r="AA653" s="125" t="e">
        <f>VLOOKUP(FollowUp!$Y653,database!$Y:$AL,database!AA$5,0)</f>
        <v>#N/A</v>
      </c>
      <c r="AB653" s="119" t="e" cm="1">
        <f t="array" aca="1" ref="AB653" ca="1">HYPERLINK("#"&amp;CELL("address",INDEX(INDIRECT("database!Y:Y",1),MATCH(Y653,INDIRECT("database!Y:Y",1),0))))</f>
        <v>#N/A</v>
      </c>
      <c r="AC653" s="122" t="e">
        <f>VLOOKUP(FollowUp!$Y653,database!$Y:$AL,database!AC$5,0)</f>
        <v>#N/A</v>
      </c>
      <c r="AD653" s="123" t="e">
        <f>VLOOKUP(FollowUp!$Y653,database!$Y:$AL,database!AD$5,0)</f>
        <v>#N/A</v>
      </c>
      <c r="AE653" s="122" t="e">
        <f>VLOOKUP(FollowUp!$Y653,database!$Y:$AL,database!AE$5,0)</f>
        <v>#N/A</v>
      </c>
      <c r="AF653" s="123" t="e">
        <f>VLOOKUP(FollowUp!$Y653,database!$Y:$AL,database!AF$5,0)</f>
        <v>#N/A</v>
      </c>
      <c r="AG653" s="137" t="e">
        <f>VLOOKUP(FollowUp!$Y653,database!$Y:$AL,database!AG$5,0)</f>
        <v>#N/A</v>
      </c>
      <c r="AH653" s="127" t="str">
        <f>IF(ISERROR(VLOOKUP(FollowUp!$Y653,database!$Y:$AL,database!AH$5,0)),"",VLOOKUP(FollowUp!$Y653,database!$Y:$AL,database!AH$5,0))</f>
        <v/>
      </c>
      <c r="AI653" s="64"/>
      <c r="AJ653" s="63"/>
      <c r="AK653" s="128"/>
      <c r="AL653" s="63"/>
      <c r="AM653" s="116" t="e">
        <f>VLOOKUP(FollowUp!$Y653,database!$Y:$AL,database!AL$5,0)</f>
        <v>#N/A</v>
      </c>
    </row>
    <row r="654" spans="1:39"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15">
        <v>647</v>
      </c>
      <c r="AA654" s="124" t="e">
        <f>VLOOKUP(FollowUp!$Y654,database!$Y:$AL,database!AA$5,0)</f>
        <v>#N/A</v>
      </c>
      <c r="AB654" s="118" t="e" cm="1">
        <f t="array" aca="1" ref="AB654" ca="1">HYPERLINK("#"&amp;CELL("address",INDEX(INDIRECT("database!Y:Y",1),MATCH(Y654,INDIRECT("database!Y:Y",1),0))))</f>
        <v>#N/A</v>
      </c>
      <c r="AC654" s="120" t="e">
        <f>VLOOKUP(FollowUp!$Y654,database!$Y:$AL,database!AC$5,0)</f>
        <v>#N/A</v>
      </c>
      <c r="AD654" s="121" t="e">
        <f>VLOOKUP(FollowUp!$Y654,database!$Y:$AL,database!AD$5,0)</f>
        <v>#N/A</v>
      </c>
      <c r="AE654" s="120" t="e">
        <f>VLOOKUP(FollowUp!$Y654,database!$Y:$AL,database!AE$5,0)</f>
        <v>#N/A</v>
      </c>
      <c r="AF654" s="121" t="e">
        <f>VLOOKUP(FollowUp!$Y654,database!$Y:$AL,database!AF$5,0)</f>
        <v>#N/A</v>
      </c>
      <c r="AG654" s="136" t="e">
        <f>VLOOKUP(FollowUp!$Y654,database!$Y:$AL,database!AG$5,0)</f>
        <v>#N/A</v>
      </c>
      <c r="AH654" s="126" t="str">
        <f>IF(ISERROR(VLOOKUP(FollowUp!$Y654,database!$Y:$AL,database!AH$5,0)),"",VLOOKUP(FollowUp!$Y654,database!$Y:$AL,database!AH$5,0))</f>
        <v/>
      </c>
      <c r="AI654" s="64"/>
      <c r="AJ654" s="63"/>
      <c r="AK654" s="128"/>
      <c r="AL654" s="63"/>
      <c r="AM654" s="115" t="e">
        <f>VLOOKUP(FollowUp!$Y654,database!$Y:$AL,database!AL$5,0)</f>
        <v>#N/A</v>
      </c>
    </row>
    <row r="655" spans="1:39"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15">
        <v>648</v>
      </c>
      <c r="AA655" s="125" t="e">
        <f>VLOOKUP(FollowUp!$Y655,database!$Y:$AL,database!AA$5,0)</f>
        <v>#N/A</v>
      </c>
      <c r="AB655" s="119" t="e" cm="1">
        <f t="array" aca="1" ref="AB655" ca="1">HYPERLINK("#"&amp;CELL("address",INDEX(INDIRECT("database!Y:Y",1),MATCH(Y655,INDIRECT("database!Y:Y",1),0))))</f>
        <v>#N/A</v>
      </c>
      <c r="AC655" s="122" t="e">
        <f>VLOOKUP(FollowUp!$Y655,database!$Y:$AL,database!AC$5,0)</f>
        <v>#N/A</v>
      </c>
      <c r="AD655" s="123" t="e">
        <f>VLOOKUP(FollowUp!$Y655,database!$Y:$AL,database!AD$5,0)</f>
        <v>#N/A</v>
      </c>
      <c r="AE655" s="122" t="e">
        <f>VLOOKUP(FollowUp!$Y655,database!$Y:$AL,database!AE$5,0)</f>
        <v>#N/A</v>
      </c>
      <c r="AF655" s="123" t="e">
        <f>VLOOKUP(FollowUp!$Y655,database!$Y:$AL,database!AF$5,0)</f>
        <v>#N/A</v>
      </c>
      <c r="AG655" s="137" t="e">
        <f>VLOOKUP(FollowUp!$Y655,database!$Y:$AL,database!AG$5,0)</f>
        <v>#N/A</v>
      </c>
      <c r="AH655" s="127" t="str">
        <f>IF(ISERROR(VLOOKUP(FollowUp!$Y655,database!$Y:$AL,database!AH$5,0)),"",VLOOKUP(FollowUp!$Y655,database!$Y:$AL,database!AH$5,0))</f>
        <v/>
      </c>
      <c r="AI655" s="64"/>
      <c r="AJ655" s="63"/>
      <c r="AK655" s="128"/>
      <c r="AL655" s="63"/>
      <c r="AM655" s="116" t="e">
        <f>VLOOKUP(FollowUp!$Y655,database!$Y:$AL,database!AL$5,0)</f>
        <v>#N/A</v>
      </c>
    </row>
    <row r="656" spans="1:39"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15">
        <v>649</v>
      </c>
      <c r="AA656" s="124" t="e">
        <f>VLOOKUP(FollowUp!$Y656,database!$Y:$AL,database!AA$5,0)</f>
        <v>#N/A</v>
      </c>
      <c r="AB656" s="118" t="e" cm="1">
        <f t="array" aca="1" ref="AB656" ca="1">HYPERLINK("#"&amp;CELL("address",INDEX(INDIRECT("database!Y:Y",1),MATCH(Y656,INDIRECT("database!Y:Y",1),0))))</f>
        <v>#N/A</v>
      </c>
      <c r="AC656" s="120" t="e">
        <f>VLOOKUP(FollowUp!$Y656,database!$Y:$AL,database!AC$5,0)</f>
        <v>#N/A</v>
      </c>
      <c r="AD656" s="121" t="e">
        <f>VLOOKUP(FollowUp!$Y656,database!$Y:$AL,database!AD$5,0)</f>
        <v>#N/A</v>
      </c>
      <c r="AE656" s="120" t="e">
        <f>VLOOKUP(FollowUp!$Y656,database!$Y:$AL,database!AE$5,0)</f>
        <v>#N/A</v>
      </c>
      <c r="AF656" s="121" t="e">
        <f>VLOOKUP(FollowUp!$Y656,database!$Y:$AL,database!AF$5,0)</f>
        <v>#N/A</v>
      </c>
      <c r="AG656" s="136" t="e">
        <f>VLOOKUP(FollowUp!$Y656,database!$Y:$AL,database!AG$5,0)</f>
        <v>#N/A</v>
      </c>
      <c r="AH656" s="126" t="str">
        <f>IF(ISERROR(VLOOKUP(FollowUp!$Y656,database!$Y:$AL,database!AH$5,0)),"",VLOOKUP(FollowUp!$Y656,database!$Y:$AL,database!AH$5,0))</f>
        <v/>
      </c>
      <c r="AI656" s="64"/>
      <c r="AJ656" s="63"/>
      <c r="AK656" s="128"/>
      <c r="AL656" s="63"/>
      <c r="AM656" s="115" t="e">
        <f>VLOOKUP(FollowUp!$Y656,database!$Y:$AL,database!AL$5,0)</f>
        <v>#N/A</v>
      </c>
    </row>
    <row r="657" spans="1:39"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15">
        <v>650</v>
      </c>
      <c r="AA657" s="125" t="e">
        <f>VLOOKUP(FollowUp!$Y657,database!$Y:$AL,database!AA$5,0)</f>
        <v>#N/A</v>
      </c>
      <c r="AB657" s="119" t="e" cm="1">
        <f t="array" aca="1" ref="AB657" ca="1">HYPERLINK("#"&amp;CELL("address",INDEX(INDIRECT("database!Y:Y",1),MATCH(Y657,INDIRECT("database!Y:Y",1),0))))</f>
        <v>#N/A</v>
      </c>
      <c r="AC657" s="122" t="e">
        <f>VLOOKUP(FollowUp!$Y657,database!$Y:$AL,database!AC$5,0)</f>
        <v>#N/A</v>
      </c>
      <c r="AD657" s="123" t="e">
        <f>VLOOKUP(FollowUp!$Y657,database!$Y:$AL,database!AD$5,0)</f>
        <v>#N/A</v>
      </c>
      <c r="AE657" s="122" t="e">
        <f>VLOOKUP(FollowUp!$Y657,database!$Y:$AL,database!AE$5,0)</f>
        <v>#N/A</v>
      </c>
      <c r="AF657" s="123" t="e">
        <f>VLOOKUP(FollowUp!$Y657,database!$Y:$AL,database!AF$5,0)</f>
        <v>#N/A</v>
      </c>
      <c r="AG657" s="137" t="e">
        <f>VLOOKUP(FollowUp!$Y657,database!$Y:$AL,database!AG$5,0)</f>
        <v>#N/A</v>
      </c>
      <c r="AH657" s="127" t="str">
        <f>IF(ISERROR(VLOOKUP(FollowUp!$Y657,database!$Y:$AL,database!AH$5,0)),"",VLOOKUP(FollowUp!$Y657,database!$Y:$AL,database!AH$5,0))</f>
        <v/>
      </c>
      <c r="AI657" s="64"/>
      <c r="AJ657" s="63"/>
      <c r="AK657" s="128"/>
      <c r="AL657" s="63"/>
      <c r="AM657" s="116" t="e">
        <f>VLOOKUP(FollowUp!$Y657,database!$Y:$AL,database!AL$5,0)</f>
        <v>#N/A</v>
      </c>
    </row>
    <row r="658" spans="1:39"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15">
        <v>651</v>
      </c>
      <c r="AA658" s="124" t="e">
        <f>VLOOKUP(FollowUp!$Y658,database!$Y:$AL,database!AA$5,0)</f>
        <v>#N/A</v>
      </c>
      <c r="AB658" s="118" t="e" cm="1">
        <f t="array" aca="1" ref="AB658" ca="1">HYPERLINK("#"&amp;CELL("address",INDEX(INDIRECT("database!Y:Y",1),MATCH(Y658,INDIRECT("database!Y:Y",1),0))))</f>
        <v>#N/A</v>
      </c>
      <c r="AC658" s="120" t="e">
        <f>VLOOKUP(FollowUp!$Y658,database!$Y:$AL,database!AC$5,0)</f>
        <v>#N/A</v>
      </c>
      <c r="AD658" s="121" t="e">
        <f>VLOOKUP(FollowUp!$Y658,database!$Y:$AL,database!AD$5,0)</f>
        <v>#N/A</v>
      </c>
      <c r="AE658" s="120" t="e">
        <f>VLOOKUP(FollowUp!$Y658,database!$Y:$AL,database!AE$5,0)</f>
        <v>#N/A</v>
      </c>
      <c r="AF658" s="121" t="e">
        <f>VLOOKUP(FollowUp!$Y658,database!$Y:$AL,database!AF$5,0)</f>
        <v>#N/A</v>
      </c>
      <c r="AG658" s="136" t="e">
        <f>VLOOKUP(FollowUp!$Y658,database!$Y:$AL,database!AG$5,0)</f>
        <v>#N/A</v>
      </c>
      <c r="AH658" s="126" t="str">
        <f>IF(ISERROR(VLOOKUP(FollowUp!$Y658,database!$Y:$AL,database!AH$5,0)),"",VLOOKUP(FollowUp!$Y658,database!$Y:$AL,database!AH$5,0))</f>
        <v/>
      </c>
      <c r="AI658" s="64"/>
      <c r="AJ658" s="63"/>
      <c r="AK658" s="128"/>
      <c r="AL658" s="63"/>
      <c r="AM658" s="115" t="e">
        <f>VLOOKUP(FollowUp!$Y658,database!$Y:$AL,database!AL$5,0)</f>
        <v>#N/A</v>
      </c>
    </row>
    <row r="659" spans="1:39"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15">
        <v>652</v>
      </c>
      <c r="AA659" s="125" t="e">
        <f>VLOOKUP(FollowUp!$Y659,database!$Y:$AL,database!AA$5,0)</f>
        <v>#N/A</v>
      </c>
      <c r="AB659" s="119" t="e" cm="1">
        <f t="array" aca="1" ref="AB659" ca="1">HYPERLINK("#"&amp;CELL("address",INDEX(INDIRECT("database!Y:Y",1),MATCH(Y659,INDIRECT("database!Y:Y",1),0))))</f>
        <v>#N/A</v>
      </c>
      <c r="AC659" s="122" t="e">
        <f>VLOOKUP(FollowUp!$Y659,database!$Y:$AL,database!AC$5,0)</f>
        <v>#N/A</v>
      </c>
      <c r="AD659" s="123" t="e">
        <f>VLOOKUP(FollowUp!$Y659,database!$Y:$AL,database!AD$5,0)</f>
        <v>#N/A</v>
      </c>
      <c r="AE659" s="122" t="e">
        <f>VLOOKUP(FollowUp!$Y659,database!$Y:$AL,database!AE$5,0)</f>
        <v>#N/A</v>
      </c>
      <c r="AF659" s="123" t="e">
        <f>VLOOKUP(FollowUp!$Y659,database!$Y:$AL,database!AF$5,0)</f>
        <v>#N/A</v>
      </c>
      <c r="AG659" s="137" t="e">
        <f>VLOOKUP(FollowUp!$Y659,database!$Y:$AL,database!AG$5,0)</f>
        <v>#N/A</v>
      </c>
      <c r="AH659" s="127" t="str">
        <f>IF(ISERROR(VLOOKUP(FollowUp!$Y659,database!$Y:$AL,database!AH$5,0)),"",VLOOKUP(FollowUp!$Y659,database!$Y:$AL,database!AH$5,0))</f>
        <v/>
      </c>
      <c r="AI659" s="64"/>
      <c r="AJ659" s="63"/>
      <c r="AK659" s="128"/>
      <c r="AL659" s="63"/>
      <c r="AM659" s="116" t="e">
        <f>VLOOKUP(FollowUp!$Y659,database!$Y:$AL,database!AL$5,0)</f>
        <v>#N/A</v>
      </c>
    </row>
    <row r="660" spans="1:39"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15">
        <v>653</v>
      </c>
      <c r="AA660" s="124" t="e">
        <f>VLOOKUP(FollowUp!$Y660,database!$Y:$AL,database!AA$5,0)</f>
        <v>#N/A</v>
      </c>
      <c r="AB660" s="118" t="e" cm="1">
        <f t="array" aca="1" ref="AB660" ca="1">HYPERLINK("#"&amp;CELL("address",INDEX(INDIRECT("database!Y:Y",1),MATCH(Y660,INDIRECT("database!Y:Y",1),0))))</f>
        <v>#N/A</v>
      </c>
      <c r="AC660" s="120" t="e">
        <f>VLOOKUP(FollowUp!$Y660,database!$Y:$AL,database!AC$5,0)</f>
        <v>#N/A</v>
      </c>
      <c r="AD660" s="121" t="e">
        <f>VLOOKUP(FollowUp!$Y660,database!$Y:$AL,database!AD$5,0)</f>
        <v>#N/A</v>
      </c>
      <c r="AE660" s="120" t="e">
        <f>VLOOKUP(FollowUp!$Y660,database!$Y:$AL,database!AE$5,0)</f>
        <v>#N/A</v>
      </c>
      <c r="AF660" s="121" t="e">
        <f>VLOOKUP(FollowUp!$Y660,database!$Y:$AL,database!AF$5,0)</f>
        <v>#N/A</v>
      </c>
      <c r="AG660" s="136" t="e">
        <f>VLOOKUP(FollowUp!$Y660,database!$Y:$AL,database!AG$5,0)</f>
        <v>#N/A</v>
      </c>
      <c r="AH660" s="126" t="str">
        <f>IF(ISERROR(VLOOKUP(FollowUp!$Y660,database!$Y:$AL,database!AH$5,0)),"",VLOOKUP(FollowUp!$Y660,database!$Y:$AL,database!AH$5,0))</f>
        <v/>
      </c>
      <c r="AI660" s="64"/>
      <c r="AJ660" s="63"/>
      <c r="AK660" s="128"/>
      <c r="AL660" s="63"/>
      <c r="AM660" s="115" t="e">
        <f>VLOOKUP(FollowUp!$Y660,database!$Y:$AL,database!AL$5,0)</f>
        <v>#N/A</v>
      </c>
    </row>
    <row r="661" spans="1:39"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15">
        <v>654</v>
      </c>
      <c r="AA661" s="125" t="e">
        <f>VLOOKUP(FollowUp!$Y661,database!$Y:$AL,database!AA$5,0)</f>
        <v>#N/A</v>
      </c>
      <c r="AB661" s="119" t="e" cm="1">
        <f t="array" aca="1" ref="AB661" ca="1">HYPERLINK("#"&amp;CELL("address",INDEX(INDIRECT("database!Y:Y",1),MATCH(Y661,INDIRECT("database!Y:Y",1),0))))</f>
        <v>#N/A</v>
      </c>
      <c r="AC661" s="122" t="e">
        <f>VLOOKUP(FollowUp!$Y661,database!$Y:$AL,database!AC$5,0)</f>
        <v>#N/A</v>
      </c>
      <c r="AD661" s="123" t="e">
        <f>VLOOKUP(FollowUp!$Y661,database!$Y:$AL,database!AD$5,0)</f>
        <v>#N/A</v>
      </c>
      <c r="AE661" s="122" t="e">
        <f>VLOOKUP(FollowUp!$Y661,database!$Y:$AL,database!AE$5,0)</f>
        <v>#N/A</v>
      </c>
      <c r="AF661" s="123" t="e">
        <f>VLOOKUP(FollowUp!$Y661,database!$Y:$AL,database!AF$5,0)</f>
        <v>#N/A</v>
      </c>
      <c r="AG661" s="137" t="e">
        <f>VLOOKUP(FollowUp!$Y661,database!$Y:$AL,database!AG$5,0)</f>
        <v>#N/A</v>
      </c>
      <c r="AH661" s="127" t="str">
        <f>IF(ISERROR(VLOOKUP(FollowUp!$Y661,database!$Y:$AL,database!AH$5,0)),"",VLOOKUP(FollowUp!$Y661,database!$Y:$AL,database!AH$5,0))</f>
        <v/>
      </c>
      <c r="AI661" s="64"/>
      <c r="AJ661" s="63"/>
      <c r="AK661" s="128"/>
      <c r="AL661" s="63"/>
      <c r="AM661" s="116" t="e">
        <f>VLOOKUP(FollowUp!$Y661,database!$Y:$AL,database!AL$5,0)</f>
        <v>#N/A</v>
      </c>
    </row>
    <row r="662" spans="1:39"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15">
        <v>655</v>
      </c>
      <c r="AA662" s="124" t="e">
        <f>VLOOKUP(FollowUp!$Y662,database!$Y:$AL,database!AA$5,0)</f>
        <v>#N/A</v>
      </c>
      <c r="AB662" s="118" t="e" cm="1">
        <f t="array" aca="1" ref="AB662" ca="1">HYPERLINK("#"&amp;CELL("address",INDEX(INDIRECT("database!Y:Y",1),MATCH(Y662,INDIRECT("database!Y:Y",1),0))))</f>
        <v>#N/A</v>
      </c>
      <c r="AC662" s="120" t="e">
        <f>VLOOKUP(FollowUp!$Y662,database!$Y:$AL,database!AC$5,0)</f>
        <v>#N/A</v>
      </c>
      <c r="AD662" s="121" t="e">
        <f>VLOOKUP(FollowUp!$Y662,database!$Y:$AL,database!AD$5,0)</f>
        <v>#N/A</v>
      </c>
      <c r="AE662" s="120" t="e">
        <f>VLOOKUP(FollowUp!$Y662,database!$Y:$AL,database!AE$5,0)</f>
        <v>#N/A</v>
      </c>
      <c r="AF662" s="121" t="e">
        <f>VLOOKUP(FollowUp!$Y662,database!$Y:$AL,database!AF$5,0)</f>
        <v>#N/A</v>
      </c>
      <c r="AG662" s="136" t="e">
        <f>VLOOKUP(FollowUp!$Y662,database!$Y:$AL,database!AG$5,0)</f>
        <v>#N/A</v>
      </c>
      <c r="AH662" s="126" t="str">
        <f>IF(ISERROR(VLOOKUP(FollowUp!$Y662,database!$Y:$AL,database!AH$5,0)),"",VLOOKUP(FollowUp!$Y662,database!$Y:$AL,database!AH$5,0))</f>
        <v/>
      </c>
      <c r="AI662" s="64"/>
      <c r="AJ662" s="63"/>
      <c r="AK662" s="128"/>
      <c r="AL662" s="63"/>
      <c r="AM662" s="115" t="e">
        <f>VLOOKUP(FollowUp!$Y662,database!$Y:$AL,database!AL$5,0)</f>
        <v>#N/A</v>
      </c>
    </row>
    <row r="663" spans="1:39"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15">
        <v>656</v>
      </c>
      <c r="AA663" s="125" t="e">
        <f>VLOOKUP(FollowUp!$Y663,database!$Y:$AL,database!AA$5,0)</f>
        <v>#N/A</v>
      </c>
      <c r="AB663" s="119" t="e" cm="1">
        <f t="array" aca="1" ref="AB663" ca="1">HYPERLINK("#"&amp;CELL("address",INDEX(INDIRECT("database!Y:Y",1),MATCH(Y663,INDIRECT("database!Y:Y",1),0))))</f>
        <v>#N/A</v>
      </c>
      <c r="AC663" s="122" t="e">
        <f>VLOOKUP(FollowUp!$Y663,database!$Y:$AL,database!AC$5,0)</f>
        <v>#N/A</v>
      </c>
      <c r="AD663" s="123" t="e">
        <f>VLOOKUP(FollowUp!$Y663,database!$Y:$AL,database!AD$5,0)</f>
        <v>#N/A</v>
      </c>
      <c r="AE663" s="122" t="e">
        <f>VLOOKUP(FollowUp!$Y663,database!$Y:$AL,database!AE$5,0)</f>
        <v>#N/A</v>
      </c>
      <c r="AF663" s="123" t="e">
        <f>VLOOKUP(FollowUp!$Y663,database!$Y:$AL,database!AF$5,0)</f>
        <v>#N/A</v>
      </c>
      <c r="AG663" s="137" t="e">
        <f>VLOOKUP(FollowUp!$Y663,database!$Y:$AL,database!AG$5,0)</f>
        <v>#N/A</v>
      </c>
      <c r="AH663" s="127" t="str">
        <f>IF(ISERROR(VLOOKUP(FollowUp!$Y663,database!$Y:$AL,database!AH$5,0)),"",VLOOKUP(FollowUp!$Y663,database!$Y:$AL,database!AH$5,0))</f>
        <v/>
      </c>
      <c r="AI663" s="64"/>
      <c r="AJ663" s="63"/>
      <c r="AK663" s="128"/>
      <c r="AL663" s="63"/>
      <c r="AM663" s="116" t="e">
        <f>VLOOKUP(FollowUp!$Y663,database!$Y:$AL,database!AL$5,0)</f>
        <v>#N/A</v>
      </c>
    </row>
    <row r="664" spans="1:39"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15">
        <v>657</v>
      </c>
      <c r="AA664" s="124" t="e">
        <f>VLOOKUP(FollowUp!$Y664,database!$Y:$AL,database!AA$5,0)</f>
        <v>#N/A</v>
      </c>
      <c r="AB664" s="118" t="e" cm="1">
        <f t="array" aca="1" ref="AB664" ca="1">HYPERLINK("#"&amp;CELL("address",INDEX(INDIRECT("database!Y:Y",1),MATCH(Y664,INDIRECT("database!Y:Y",1),0))))</f>
        <v>#N/A</v>
      </c>
      <c r="AC664" s="120" t="e">
        <f>VLOOKUP(FollowUp!$Y664,database!$Y:$AL,database!AC$5,0)</f>
        <v>#N/A</v>
      </c>
      <c r="AD664" s="121" t="e">
        <f>VLOOKUP(FollowUp!$Y664,database!$Y:$AL,database!AD$5,0)</f>
        <v>#N/A</v>
      </c>
      <c r="AE664" s="120" t="e">
        <f>VLOOKUP(FollowUp!$Y664,database!$Y:$AL,database!AE$5,0)</f>
        <v>#N/A</v>
      </c>
      <c r="AF664" s="121" t="e">
        <f>VLOOKUP(FollowUp!$Y664,database!$Y:$AL,database!AF$5,0)</f>
        <v>#N/A</v>
      </c>
      <c r="AG664" s="136" t="e">
        <f>VLOOKUP(FollowUp!$Y664,database!$Y:$AL,database!AG$5,0)</f>
        <v>#N/A</v>
      </c>
      <c r="AH664" s="126" t="str">
        <f>IF(ISERROR(VLOOKUP(FollowUp!$Y664,database!$Y:$AL,database!AH$5,0)),"",VLOOKUP(FollowUp!$Y664,database!$Y:$AL,database!AH$5,0))</f>
        <v/>
      </c>
      <c r="AI664" s="64"/>
      <c r="AJ664" s="63"/>
      <c r="AK664" s="128"/>
      <c r="AL664" s="63"/>
      <c r="AM664" s="115" t="e">
        <f>VLOOKUP(FollowUp!$Y664,database!$Y:$AL,database!AL$5,0)</f>
        <v>#N/A</v>
      </c>
    </row>
    <row r="665" spans="1:39"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15">
        <v>658</v>
      </c>
      <c r="AA665" s="125" t="e">
        <f>VLOOKUP(FollowUp!$Y665,database!$Y:$AL,database!AA$5,0)</f>
        <v>#N/A</v>
      </c>
      <c r="AB665" s="119" t="e" cm="1">
        <f t="array" aca="1" ref="AB665" ca="1">HYPERLINK("#"&amp;CELL("address",INDEX(INDIRECT("database!Y:Y",1),MATCH(Y665,INDIRECT("database!Y:Y",1),0))))</f>
        <v>#N/A</v>
      </c>
      <c r="AC665" s="122" t="e">
        <f>VLOOKUP(FollowUp!$Y665,database!$Y:$AL,database!AC$5,0)</f>
        <v>#N/A</v>
      </c>
      <c r="AD665" s="123" t="e">
        <f>VLOOKUP(FollowUp!$Y665,database!$Y:$AL,database!AD$5,0)</f>
        <v>#N/A</v>
      </c>
      <c r="AE665" s="122" t="e">
        <f>VLOOKUP(FollowUp!$Y665,database!$Y:$AL,database!AE$5,0)</f>
        <v>#N/A</v>
      </c>
      <c r="AF665" s="123" t="e">
        <f>VLOOKUP(FollowUp!$Y665,database!$Y:$AL,database!AF$5,0)</f>
        <v>#N/A</v>
      </c>
      <c r="AG665" s="137" t="e">
        <f>VLOOKUP(FollowUp!$Y665,database!$Y:$AL,database!AG$5,0)</f>
        <v>#N/A</v>
      </c>
      <c r="AH665" s="127" t="str">
        <f>IF(ISERROR(VLOOKUP(FollowUp!$Y665,database!$Y:$AL,database!AH$5,0)),"",VLOOKUP(FollowUp!$Y665,database!$Y:$AL,database!AH$5,0))</f>
        <v/>
      </c>
      <c r="AI665" s="64"/>
      <c r="AJ665" s="63"/>
      <c r="AK665" s="128"/>
      <c r="AL665" s="63"/>
      <c r="AM665" s="116" t="e">
        <f>VLOOKUP(FollowUp!$Y665,database!$Y:$AL,database!AL$5,0)</f>
        <v>#N/A</v>
      </c>
    </row>
    <row r="666" spans="1:39"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15">
        <v>659</v>
      </c>
      <c r="AA666" s="124" t="e">
        <f>VLOOKUP(FollowUp!$Y666,database!$Y:$AL,database!AA$5,0)</f>
        <v>#N/A</v>
      </c>
      <c r="AB666" s="118" t="e" cm="1">
        <f t="array" aca="1" ref="AB666" ca="1">HYPERLINK("#"&amp;CELL("address",INDEX(INDIRECT("database!Y:Y",1),MATCH(Y666,INDIRECT("database!Y:Y",1),0))))</f>
        <v>#N/A</v>
      </c>
      <c r="AC666" s="120" t="e">
        <f>VLOOKUP(FollowUp!$Y666,database!$Y:$AL,database!AC$5,0)</f>
        <v>#N/A</v>
      </c>
      <c r="AD666" s="121" t="e">
        <f>VLOOKUP(FollowUp!$Y666,database!$Y:$AL,database!AD$5,0)</f>
        <v>#N/A</v>
      </c>
      <c r="AE666" s="120" t="e">
        <f>VLOOKUP(FollowUp!$Y666,database!$Y:$AL,database!AE$5,0)</f>
        <v>#N/A</v>
      </c>
      <c r="AF666" s="121" t="e">
        <f>VLOOKUP(FollowUp!$Y666,database!$Y:$AL,database!AF$5,0)</f>
        <v>#N/A</v>
      </c>
      <c r="AG666" s="136" t="e">
        <f>VLOOKUP(FollowUp!$Y666,database!$Y:$AL,database!AG$5,0)</f>
        <v>#N/A</v>
      </c>
      <c r="AH666" s="126" t="str">
        <f>IF(ISERROR(VLOOKUP(FollowUp!$Y666,database!$Y:$AL,database!AH$5,0)),"",VLOOKUP(FollowUp!$Y666,database!$Y:$AL,database!AH$5,0))</f>
        <v/>
      </c>
      <c r="AI666" s="64"/>
      <c r="AJ666" s="63"/>
      <c r="AK666" s="128"/>
      <c r="AL666" s="63"/>
      <c r="AM666" s="115" t="e">
        <f>VLOOKUP(FollowUp!$Y666,database!$Y:$AL,database!AL$5,0)</f>
        <v>#N/A</v>
      </c>
    </row>
    <row r="667" spans="1:39"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15">
        <v>660</v>
      </c>
      <c r="AA667" s="125" t="e">
        <f>VLOOKUP(FollowUp!$Y667,database!$Y:$AL,database!AA$5,0)</f>
        <v>#N/A</v>
      </c>
      <c r="AB667" s="119" t="e" cm="1">
        <f t="array" aca="1" ref="AB667" ca="1">HYPERLINK("#"&amp;CELL("address",INDEX(INDIRECT("database!Y:Y",1),MATCH(Y667,INDIRECT("database!Y:Y",1),0))))</f>
        <v>#N/A</v>
      </c>
      <c r="AC667" s="122" t="e">
        <f>VLOOKUP(FollowUp!$Y667,database!$Y:$AL,database!AC$5,0)</f>
        <v>#N/A</v>
      </c>
      <c r="AD667" s="123" t="e">
        <f>VLOOKUP(FollowUp!$Y667,database!$Y:$AL,database!AD$5,0)</f>
        <v>#N/A</v>
      </c>
      <c r="AE667" s="122" t="e">
        <f>VLOOKUP(FollowUp!$Y667,database!$Y:$AL,database!AE$5,0)</f>
        <v>#N/A</v>
      </c>
      <c r="AF667" s="123" t="e">
        <f>VLOOKUP(FollowUp!$Y667,database!$Y:$AL,database!AF$5,0)</f>
        <v>#N/A</v>
      </c>
      <c r="AG667" s="137" t="e">
        <f>VLOOKUP(FollowUp!$Y667,database!$Y:$AL,database!AG$5,0)</f>
        <v>#N/A</v>
      </c>
      <c r="AH667" s="127" t="str">
        <f>IF(ISERROR(VLOOKUP(FollowUp!$Y667,database!$Y:$AL,database!AH$5,0)),"",VLOOKUP(FollowUp!$Y667,database!$Y:$AL,database!AH$5,0))</f>
        <v/>
      </c>
      <c r="AI667" s="64"/>
      <c r="AJ667" s="63"/>
      <c r="AK667" s="128"/>
      <c r="AL667" s="63"/>
      <c r="AM667" s="116" t="e">
        <f>VLOOKUP(FollowUp!$Y667,database!$Y:$AL,database!AL$5,0)</f>
        <v>#N/A</v>
      </c>
    </row>
    <row r="668" spans="1:39"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15">
        <v>661</v>
      </c>
      <c r="AA668" s="124" t="e">
        <f>VLOOKUP(FollowUp!$Y668,database!$Y:$AL,database!AA$5,0)</f>
        <v>#N/A</v>
      </c>
      <c r="AB668" s="118" t="e" cm="1">
        <f t="array" aca="1" ref="AB668" ca="1">HYPERLINK("#"&amp;CELL("address",INDEX(INDIRECT("database!Y:Y",1),MATCH(Y668,INDIRECT("database!Y:Y",1),0))))</f>
        <v>#N/A</v>
      </c>
      <c r="AC668" s="120" t="e">
        <f>VLOOKUP(FollowUp!$Y668,database!$Y:$AL,database!AC$5,0)</f>
        <v>#N/A</v>
      </c>
      <c r="AD668" s="121" t="e">
        <f>VLOOKUP(FollowUp!$Y668,database!$Y:$AL,database!AD$5,0)</f>
        <v>#N/A</v>
      </c>
      <c r="AE668" s="120" t="e">
        <f>VLOOKUP(FollowUp!$Y668,database!$Y:$AL,database!AE$5,0)</f>
        <v>#N/A</v>
      </c>
      <c r="AF668" s="121" t="e">
        <f>VLOOKUP(FollowUp!$Y668,database!$Y:$AL,database!AF$5,0)</f>
        <v>#N/A</v>
      </c>
      <c r="AG668" s="136" t="e">
        <f>VLOOKUP(FollowUp!$Y668,database!$Y:$AL,database!AG$5,0)</f>
        <v>#N/A</v>
      </c>
      <c r="AH668" s="126" t="str">
        <f>IF(ISERROR(VLOOKUP(FollowUp!$Y668,database!$Y:$AL,database!AH$5,0)),"",VLOOKUP(FollowUp!$Y668,database!$Y:$AL,database!AH$5,0))</f>
        <v/>
      </c>
      <c r="AI668" s="64"/>
      <c r="AJ668" s="63"/>
      <c r="AK668" s="128"/>
      <c r="AL668" s="63"/>
      <c r="AM668" s="115" t="e">
        <f>VLOOKUP(FollowUp!$Y668,database!$Y:$AL,database!AL$5,0)</f>
        <v>#N/A</v>
      </c>
    </row>
    <row r="669" spans="1:39"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15">
        <v>662</v>
      </c>
      <c r="AA669" s="125" t="e">
        <f>VLOOKUP(FollowUp!$Y669,database!$Y:$AL,database!AA$5,0)</f>
        <v>#N/A</v>
      </c>
      <c r="AB669" s="119" t="e" cm="1">
        <f t="array" aca="1" ref="AB669" ca="1">HYPERLINK("#"&amp;CELL("address",INDEX(INDIRECT("database!Y:Y",1),MATCH(Y669,INDIRECT("database!Y:Y",1),0))))</f>
        <v>#N/A</v>
      </c>
      <c r="AC669" s="122" t="e">
        <f>VLOOKUP(FollowUp!$Y669,database!$Y:$AL,database!AC$5,0)</f>
        <v>#N/A</v>
      </c>
      <c r="AD669" s="123" t="e">
        <f>VLOOKUP(FollowUp!$Y669,database!$Y:$AL,database!AD$5,0)</f>
        <v>#N/A</v>
      </c>
      <c r="AE669" s="122" t="e">
        <f>VLOOKUP(FollowUp!$Y669,database!$Y:$AL,database!AE$5,0)</f>
        <v>#N/A</v>
      </c>
      <c r="AF669" s="123" t="e">
        <f>VLOOKUP(FollowUp!$Y669,database!$Y:$AL,database!AF$5,0)</f>
        <v>#N/A</v>
      </c>
      <c r="AG669" s="137" t="e">
        <f>VLOOKUP(FollowUp!$Y669,database!$Y:$AL,database!AG$5,0)</f>
        <v>#N/A</v>
      </c>
      <c r="AH669" s="127" t="str">
        <f>IF(ISERROR(VLOOKUP(FollowUp!$Y669,database!$Y:$AL,database!AH$5,0)),"",VLOOKUP(FollowUp!$Y669,database!$Y:$AL,database!AH$5,0))</f>
        <v/>
      </c>
      <c r="AI669" s="64"/>
      <c r="AJ669" s="63"/>
      <c r="AK669" s="128"/>
      <c r="AL669" s="63"/>
      <c r="AM669" s="116" t="e">
        <f>VLOOKUP(FollowUp!$Y669,database!$Y:$AL,database!AL$5,0)</f>
        <v>#N/A</v>
      </c>
    </row>
    <row r="670" spans="1:39"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15">
        <v>663</v>
      </c>
      <c r="AA670" s="124" t="e">
        <f>VLOOKUP(FollowUp!$Y670,database!$Y:$AL,database!AA$5,0)</f>
        <v>#N/A</v>
      </c>
      <c r="AB670" s="118" t="e" cm="1">
        <f t="array" aca="1" ref="AB670" ca="1">HYPERLINK("#"&amp;CELL("address",INDEX(INDIRECT("database!Y:Y",1),MATCH(Y670,INDIRECT("database!Y:Y",1),0))))</f>
        <v>#N/A</v>
      </c>
      <c r="AC670" s="120" t="e">
        <f>VLOOKUP(FollowUp!$Y670,database!$Y:$AL,database!AC$5,0)</f>
        <v>#N/A</v>
      </c>
      <c r="AD670" s="121" t="e">
        <f>VLOOKUP(FollowUp!$Y670,database!$Y:$AL,database!AD$5,0)</f>
        <v>#N/A</v>
      </c>
      <c r="AE670" s="120" t="e">
        <f>VLOOKUP(FollowUp!$Y670,database!$Y:$AL,database!AE$5,0)</f>
        <v>#N/A</v>
      </c>
      <c r="AF670" s="121" t="e">
        <f>VLOOKUP(FollowUp!$Y670,database!$Y:$AL,database!AF$5,0)</f>
        <v>#N/A</v>
      </c>
      <c r="AG670" s="136" t="e">
        <f>VLOOKUP(FollowUp!$Y670,database!$Y:$AL,database!AG$5,0)</f>
        <v>#N/A</v>
      </c>
      <c r="AH670" s="126" t="str">
        <f>IF(ISERROR(VLOOKUP(FollowUp!$Y670,database!$Y:$AL,database!AH$5,0)),"",VLOOKUP(FollowUp!$Y670,database!$Y:$AL,database!AH$5,0))</f>
        <v/>
      </c>
      <c r="AI670" s="64"/>
      <c r="AJ670" s="63"/>
      <c r="AK670" s="128"/>
      <c r="AL670" s="63"/>
      <c r="AM670" s="115" t="e">
        <f>VLOOKUP(FollowUp!$Y670,database!$Y:$AL,database!AL$5,0)</f>
        <v>#N/A</v>
      </c>
    </row>
    <row r="671" spans="1:39"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15">
        <v>664</v>
      </c>
      <c r="AA671" s="125" t="e">
        <f>VLOOKUP(FollowUp!$Y671,database!$Y:$AL,database!AA$5,0)</f>
        <v>#N/A</v>
      </c>
      <c r="AB671" s="119" t="e" cm="1">
        <f t="array" aca="1" ref="AB671" ca="1">HYPERLINK("#"&amp;CELL("address",INDEX(INDIRECT("database!Y:Y",1),MATCH(Y671,INDIRECT("database!Y:Y",1),0))))</f>
        <v>#N/A</v>
      </c>
      <c r="AC671" s="122" t="e">
        <f>VLOOKUP(FollowUp!$Y671,database!$Y:$AL,database!AC$5,0)</f>
        <v>#N/A</v>
      </c>
      <c r="AD671" s="123" t="e">
        <f>VLOOKUP(FollowUp!$Y671,database!$Y:$AL,database!AD$5,0)</f>
        <v>#N/A</v>
      </c>
      <c r="AE671" s="122" t="e">
        <f>VLOOKUP(FollowUp!$Y671,database!$Y:$AL,database!AE$5,0)</f>
        <v>#N/A</v>
      </c>
      <c r="AF671" s="123" t="e">
        <f>VLOOKUP(FollowUp!$Y671,database!$Y:$AL,database!AF$5,0)</f>
        <v>#N/A</v>
      </c>
      <c r="AG671" s="137" t="e">
        <f>VLOOKUP(FollowUp!$Y671,database!$Y:$AL,database!AG$5,0)</f>
        <v>#N/A</v>
      </c>
      <c r="AH671" s="127" t="str">
        <f>IF(ISERROR(VLOOKUP(FollowUp!$Y671,database!$Y:$AL,database!AH$5,0)),"",VLOOKUP(FollowUp!$Y671,database!$Y:$AL,database!AH$5,0))</f>
        <v/>
      </c>
      <c r="AI671" s="64"/>
      <c r="AJ671" s="63"/>
      <c r="AK671" s="128"/>
      <c r="AL671" s="63"/>
      <c r="AM671" s="116" t="e">
        <f>VLOOKUP(FollowUp!$Y671,database!$Y:$AL,database!AL$5,0)</f>
        <v>#N/A</v>
      </c>
    </row>
    <row r="672" spans="1:39"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15">
        <v>665</v>
      </c>
      <c r="AA672" s="124" t="e">
        <f>VLOOKUP(FollowUp!$Y672,database!$Y:$AL,database!AA$5,0)</f>
        <v>#N/A</v>
      </c>
      <c r="AB672" s="118" t="e" cm="1">
        <f t="array" aca="1" ref="AB672" ca="1">HYPERLINK("#"&amp;CELL("address",INDEX(INDIRECT("database!Y:Y",1),MATCH(Y672,INDIRECT("database!Y:Y",1),0))))</f>
        <v>#N/A</v>
      </c>
      <c r="AC672" s="120" t="e">
        <f>VLOOKUP(FollowUp!$Y672,database!$Y:$AL,database!AC$5,0)</f>
        <v>#N/A</v>
      </c>
      <c r="AD672" s="121" t="e">
        <f>VLOOKUP(FollowUp!$Y672,database!$Y:$AL,database!AD$5,0)</f>
        <v>#N/A</v>
      </c>
      <c r="AE672" s="120" t="e">
        <f>VLOOKUP(FollowUp!$Y672,database!$Y:$AL,database!AE$5,0)</f>
        <v>#N/A</v>
      </c>
      <c r="AF672" s="121" t="e">
        <f>VLOOKUP(FollowUp!$Y672,database!$Y:$AL,database!AF$5,0)</f>
        <v>#N/A</v>
      </c>
      <c r="AG672" s="136" t="e">
        <f>VLOOKUP(FollowUp!$Y672,database!$Y:$AL,database!AG$5,0)</f>
        <v>#N/A</v>
      </c>
      <c r="AH672" s="126" t="str">
        <f>IF(ISERROR(VLOOKUP(FollowUp!$Y672,database!$Y:$AL,database!AH$5,0)),"",VLOOKUP(FollowUp!$Y672,database!$Y:$AL,database!AH$5,0))</f>
        <v/>
      </c>
      <c r="AI672" s="64"/>
      <c r="AJ672" s="63"/>
      <c r="AK672" s="128"/>
      <c r="AL672" s="63"/>
      <c r="AM672" s="115" t="e">
        <f>VLOOKUP(FollowUp!$Y672,database!$Y:$AL,database!AL$5,0)</f>
        <v>#N/A</v>
      </c>
    </row>
    <row r="673" spans="1:39"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15">
        <v>666</v>
      </c>
      <c r="AA673" s="125" t="e">
        <f>VLOOKUP(FollowUp!$Y673,database!$Y:$AL,database!AA$5,0)</f>
        <v>#N/A</v>
      </c>
      <c r="AB673" s="119" t="e" cm="1">
        <f t="array" aca="1" ref="AB673" ca="1">HYPERLINK("#"&amp;CELL("address",INDEX(INDIRECT("database!Y:Y",1),MATCH(Y673,INDIRECT("database!Y:Y",1),0))))</f>
        <v>#N/A</v>
      </c>
      <c r="AC673" s="122" t="e">
        <f>VLOOKUP(FollowUp!$Y673,database!$Y:$AL,database!AC$5,0)</f>
        <v>#N/A</v>
      </c>
      <c r="AD673" s="123" t="e">
        <f>VLOOKUP(FollowUp!$Y673,database!$Y:$AL,database!AD$5,0)</f>
        <v>#N/A</v>
      </c>
      <c r="AE673" s="122" t="e">
        <f>VLOOKUP(FollowUp!$Y673,database!$Y:$AL,database!AE$5,0)</f>
        <v>#N/A</v>
      </c>
      <c r="AF673" s="123" t="e">
        <f>VLOOKUP(FollowUp!$Y673,database!$Y:$AL,database!AF$5,0)</f>
        <v>#N/A</v>
      </c>
      <c r="AG673" s="137" t="e">
        <f>VLOOKUP(FollowUp!$Y673,database!$Y:$AL,database!AG$5,0)</f>
        <v>#N/A</v>
      </c>
      <c r="AH673" s="127" t="str">
        <f>IF(ISERROR(VLOOKUP(FollowUp!$Y673,database!$Y:$AL,database!AH$5,0)),"",VLOOKUP(FollowUp!$Y673,database!$Y:$AL,database!AH$5,0))</f>
        <v/>
      </c>
      <c r="AI673" s="64"/>
      <c r="AJ673" s="63"/>
      <c r="AK673" s="128"/>
      <c r="AL673" s="63"/>
      <c r="AM673" s="116" t="e">
        <f>VLOOKUP(FollowUp!$Y673,database!$Y:$AL,database!AL$5,0)</f>
        <v>#N/A</v>
      </c>
    </row>
    <row r="674" spans="1:39"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15">
        <v>667</v>
      </c>
      <c r="AA674" s="124" t="e">
        <f>VLOOKUP(FollowUp!$Y674,database!$Y:$AL,database!AA$5,0)</f>
        <v>#N/A</v>
      </c>
      <c r="AB674" s="118" t="e" cm="1">
        <f t="array" aca="1" ref="AB674" ca="1">HYPERLINK("#"&amp;CELL("address",INDEX(INDIRECT("database!Y:Y",1),MATCH(Y674,INDIRECT("database!Y:Y",1),0))))</f>
        <v>#N/A</v>
      </c>
      <c r="AC674" s="120" t="e">
        <f>VLOOKUP(FollowUp!$Y674,database!$Y:$AL,database!AC$5,0)</f>
        <v>#N/A</v>
      </c>
      <c r="AD674" s="121" t="e">
        <f>VLOOKUP(FollowUp!$Y674,database!$Y:$AL,database!AD$5,0)</f>
        <v>#N/A</v>
      </c>
      <c r="AE674" s="120" t="e">
        <f>VLOOKUP(FollowUp!$Y674,database!$Y:$AL,database!AE$5,0)</f>
        <v>#N/A</v>
      </c>
      <c r="AF674" s="121" t="e">
        <f>VLOOKUP(FollowUp!$Y674,database!$Y:$AL,database!AF$5,0)</f>
        <v>#N/A</v>
      </c>
      <c r="AG674" s="136" t="e">
        <f>VLOOKUP(FollowUp!$Y674,database!$Y:$AL,database!AG$5,0)</f>
        <v>#N/A</v>
      </c>
      <c r="AH674" s="126" t="str">
        <f>IF(ISERROR(VLOOKUP(FollowUp!$Y674,database!$Y:$AL,database!AH$5,0)),"",VLOOKUP(FollowUp!$Y674,database!$Y:$AL,database!AH$5,0))</f>
        <v/>
      </c>
      <c r="AI674" s="64"/>
      <c r="AJ674" s="63"/>
      <c r="AK674" s="128"/>
      <c r="AL674" s="63"/>
      <c r="AM674" s="115" t="e">
        <f>VLOOKUP(FollowUp!$Y674,database!$Y:$AL,database!AL$5,0)</f>
        <v>#N/A</v>
      </c>
    </row>
    <row r="675" spans="1:39"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15">
        <v>668</v>
      </c>
      <c r="AA675" s="125" t="e">
        <f>VLOOKUP(FollowUp!$Y675,database!$Y:$AL,database!AA$5,0)</f>
        <v>#N/A</v>
      </c>
      <c r="AB675" s="119" t="e" cm="1">
        <f t="array" aca="1" ref="AB675" ca="1">HYPERLINK("#"&amp;CELL("address",INDEX(INDIRECT("database!Y:Y",1),MATCH(Y675,INDIRECT("database!Y:Y",1),0))))</f>
        <v>#N/A</v>
      </c>
      <c r="AC675" s="122" t="e">
        <f>VLOOKUP(FollowUp!$Y675,database!$Y:$AL,database!AC$5,0)</f>
        <v>#N/A</v>
      </c>
      <c r="AD675" s="123" t="e">
        <f>VLOOKUP(FollowUp!$Y675,database!$Y:$AL,database!AD$5,0)</f>
        <v>#N/A</v>
      </c>
      <c r="AE675" s="122" t="e">
        <f>VLOOKUP(FollowUp!$Y675,database!$Y:$AL,database!AE$5,0)</f>
        <v>#N/A</v>
      </c>
      <c r="AF675" s="123" t="e">
        <f>VLOOKUP(FollowUp!$Y675,database!$Y:$AL,database!AF$5,0)</f>
        <v>#N/A</v>
      </c>
      <c r="AG675" s="137" t="e">
        <f>VLOOKUP(FollowUp!$Y675,database!$Y:$AL,database!AG$5,0)</f>
        <v>#N/A</v>
      </c>
      <c r="AH675" s="127" t="str">
        <f>IF(ISERROR(VLOOKUP(FollowUp!$Y675,database!$Y:$AL,database!AH$5,0)),"",VLOOKUP(FollowUp!$Y675,database!$Y:$AL,database!AH$5,0))</f>
        <v/>
      </c>
      <c r="AI675" s="64"/>
      <c r="AJ675" s="63"/>
      <c r="AK675" s="128"/>
      <c r="AL675" s="63"/>
      <c r="AM675" s="116" t="e">
        <f>VLOOKUP(FollowUp!$Y675,database!$Y:$AL,database!AL$5,0)</f>
        <v>#N/A</v>
      </c>
    </row>
    <row r="676" spans="1:39"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15">
        <v>669</v>
      </c>
      <c r="AA676" s="124" t="e">
        <f>VLOOKUP(FollowUp!$Y676,database!$Y:$AL,database!AA$5,0)</f>
        <v>#N/A</v>
      </c>
      <c r="AB676" s="118" t="e" cm="1">
        <f t="array" aca="1" ref="AB676" ca="1">HYPERLINK("#"&amp;CELL("address",INDEX(INDIRECT("database!Y:Y",1),MATCH(Y676,INDIRECT("database!Y:Y",1),0))))</f>
        <v>#N/A</v>
      </c>
      <c r="AC676" s="120" t="e">
        <f>VLOOKUP(FollowUp!$Y676,database!$Y:$AL,database!AC$5,0)</f>
        <v>#N/A</v>
      </c>
      <c r="AD676" s="121" t="e">
        <f>VLOOKUP(FollowUp!$Y676,database!$Y:$AL,database!AD$5,0)</f>
        <v>#N/A</v>
      </c>
      <c r="AE676" s="120" t="e">
        <f>VLOOKUP(FollowUp!$Y676,database!$Y:$AL,database!AE$5,0)</f>
        <v>#N/A</v>
      </c>
      <c r="AF676" s="121" t="e">
        <f>VLOOKUP(FollowUp!$Y676,database!$Y:$AL,database!AF$5,0)</f>
        <v>#N/A</v>
      </c>
      <c r="AG676" s="136" t="e">
        <f>VLOOKUP(FollowUp!$Y676,database!$Y:$AL,database!AG$5,0)</f>
        <v>#N/A</v>
      </c>
      <c r="AH676" s="126" t="str">
        <f>IF(ISERROR(VLOOKUP(FollowUp!$Y676,database!$Y:$AL,database!AH$5,0)),"",VLOOKUP(FollowUp!$Y676,database!$Y:$AL,database!AH$5,0))</f>
        <v/>
      </c>
      <c r="AI676" s="64"/>
      <c r="AJ676" s="63"/>
      <c r="AK676" s="128"/>
      <c r="AL676" s="63"/>
      <c r="AM676" s="115" t="e">
        <f>VLOOKUP(FollowUp!$Y676,database!$Y:$AL,database!AL$5,0)</f>
        <v>#N/A</v>
      </c>
    </row>
    <row r="677" spans="1:39"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15">
        <v>670</v>
      </c>
      <c r="AA677" s="125" t="e">
        <f>VLOOKUP(FollowUp!$Y677,database!$Y:$AL,database!AA$5,0)</f>
        <v>#N/A</v>
      </c>
      <c r="AB677" s="119" t="e" cm="1">
        <f t="array" aca="1" ref="AB677" ca="1">HYPERLINK("#"&amp;CELL("address",INDEX(INDIRECT("database!Y:Y",1),MATCH(Y677,INDIRECT("database!Y:Y",1),0))))</f>
        <v>#N/A</v>
      </c>
      <c r="AC677" s="122" t="e">
        <f>VLOOKUP(FollowUp!$Y677,database!$Y:$AL,database!AC$5,0)</f>
        <v>#N/A</v>
      </c>
      <c r="AD677" s="123" t="e">
        <f>VLOOKUP(FollowUp!$Y677,database!$Y:$AL,database!AD$5,0)</f>
        <v>#N/A</v>
      </c>
      <c r="AE677" s="122" t="e">
        <f>VLOOKUP(FollowUp!$Y677,database!$Y:$AL,database!AE$5,0)</f>
        <v>#N/A</v>
      </c>
      <c r="AF677" s="123" t="e">
        <f>VLOOKUP(FollowUp!$Y677,database!$Y:$AL,database!AF$5,0)</f>
        <v>#N/A</v>
      </c>
      <c r="AG677" s="137" t="e">
        <f>VLOOKUP(FollowUp!$Y677,database!$Y:$AL,database!AG$5,0)</f>
        <v>#N/A</v>
      </c>
      <c r="AH677" s="127" t="str">
        <f>IF(ISERROR(VLOOKUP(FollowUp!$Y677,database!$Y:$AL,database!AH$5,0)),"",VLOOKUP(FollowUp!$Y677,database!$Y:$AL,database!AH$5,0))</f>
        <v/>
      </c>
      <c r="AI677" s="64"/>
      <c r="AJ677" s="63"/>
      <c r="AK677" s="128"/>
      <c r="AL677" s="63"/>
      <c r="AM677" s="116" t="e">
        <f>VLOOKUP(FollowUp!$Y677,database!$Y:$AL,database!AL$5,0)</f>
        <v>#N/A</v>
      </c>
    </row>
    <row r="678" spans="1:39"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15">
        <v>671</v>
      </c>
      <c r="AA678" s="124" t="e">
        <f>VLOOKUP(FollowUp!$Y678,database!$Y:$AL,database!AA$5,0)</f>
        <v>#N/A</v>
      </c>
      <c r="AB678" s="118" t="e" cm="1">
        <f t="array" aca="1" ref="AB678" ca="1">HYPERLINK("#"&amp;CELL("address",INDEX(INDIRECT("database!Y:Y",1),MATCH(Y678,INDIRECT("database!Y:Y",1),0))))</f>
        <v>#N/A</v>
      </c>
      <c r="AC678" s="120" t="e">
        <f>VLOOKUP(FollowUp!$Y678,database!$Y:$AL,database!AC$5,0)</f>
        <v>#N/A</v>
      </c>
      <c r="AD678" s="121" t="e">
        <f>VLOOKUP(FollowUp!$Y678,database!$Y:$AL,database!AD$5,0)</f>
        <v>#N/A</v>
      </c>
      <c r="AE678" s="120" t="e">
        <f>VLOOKUP(FollowUp!$Y678,database!$Y:$AL,database!AE$5,0)</f>
        <v>#N/A</v>
      </c>
      <c r="AF678" s="121" t="e">
        <f>VLOOKUP(FollowUp!$Y678,database!$Y:$AL,database!AF$5,0)</f>
        <v>#N/A</v>
      </c>
      <c r="AG678" s="136" t="e">
        <f>VLOOKUP(FollowUp!$Y678,database!$Y:$AL,database!AG$5,0)</f>
        <v>#N/A</v>
      </c>
      <c r="AH678" s="126" t="str">
        <f>IF(ISERROR(VLOOKUP(FollowUp!$Y678,database!$Y:$AL,database!AH$5,0)),"",VLOOKUP(FollowUp!$Y678,database!$Y:$AL,database!AH$5,0))</f>
        <v/>
      </c>
      <c r="AI678" s="64"/>
      <c r="AJ678" s="63"/>
      <c r="AK678" s="128"/>
      <c r="AL678" s="63"/>
      <c r="AM678" s="115" t="e">
        <f>VLOOKUP(FollowUp!$Y678,database!$Y:$AL,database!AL$5,0)</f>
        <v>#N/A</v>
      </c>
    </row>
    <row r="679" spans="1:39"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15">
        <v>672</v>
      </c>
      <c r="AA679" s="125" t="e">
        <f>VLOOKUP(FollowUp!$Y679,database!$Y:$AL,database!AA$5,0)</f>
        <v>#N/A</v>
      </c>
      <c r="AB679" s="119" t="e" cm="1">
        <f t="array" aca="1" ref="AB679" ca="1">HYPERLINK("#"&amp;CELL("address",INDEX(INDIRECT("database!Y:Y",1),MATCH(Y679,INDIRECT("database!Y:Y",1),0))))</f>
        <v>#N/A</v>
      </c>
      <c r="AC679" s="122" t="e">
        <f>VLOOKUP(FollowUp!$Y679,database!$Y:$AL,database!AC$5,0)</f>
        <v>#N/A</v>
      </c>
      <c r="AD679" s="123" t="e">
        <f>VLOOKUP(FollowUp!$Y679,database!$Y:$AL,database!AD$5,0)</f>
        <v>#N/A</v>
      </c>
      <c r="AE679" s="122" t="e">
        <f>VLOOKUP(FollowUp!$Y679,database!$Y:$AL,database!AE$5,0)</f>
        <v>#N/A</v>
      </c>
      <c r="AF679" s="123" t="e">
        <f>VLOOKUP(FollowUp!$Y679,database!$Y:$AL,database!AF$5,0)</f>
        <v>#N/A</v>
      </c>
      <c r="AG679" s="137" t="e">
        <f>VLOOKUP(FollowUp!$Y679,database!$Y:$AL,database!AG$5,0)</f>
        <v>#N/A</v>
      </c>
      <c r="AH679" s="127" t="str">
        <f>IF(ISERROR(VLOOKUP(FollowUp!$Y679,database!$Y:$AL,database!AH$5,0)),"",VLOOKUP(FollowUp!$Y679,database!$Y:$AL,database!AH$5,0))</f>
        <v/>
      </c>
      <c r="AI679" s="64"/>
      <c r="AJ679" s="63"/>
      <c r="AK679" s="128"/>
      <c r="AL679" s="63"/>
      <c r="AM679" s="116" t="e">
        <f>VLOOKUP(FollowUp!$Y679,database!$Y:$AL,database!AL$5,0)</f>
        <v>#N/A</v>
      </c>
    </row>
    <row r="680" spans="1:39"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15">
        <v>673</v>
      </c>
      <c r="AA680" s="124" t="e">
        <f>VLOOKUP(FollowUp!$Y680,database!$Y:$AL,database!AA$5,0)</f>
        <v>#N/A</v>
      </c>
      <c r="AB680" s="118" t="e" cm="1">
        <f t="array" aca="1" ref="AB680" ca="1">HYPERLINK("#"&amp;CELL("address",INDEX(INDIRECT("database!Y:Y",1),MATCH(Y680,INDIRECT("database!Y:Y",1),0))))</f>
        <v>#N/A</v>
      </c>
      <c r="AC680" s="120" t="e">
        <f>VLOOKUP(FollowUp!$Y680,database!$Y:$AL,database!AC$5,0)</f>
        <v>#N/A</v>
      </c>
      <c r="AD680" s="121" t="e">
        <f>VLOOKUP(FollowUp!$Y680,database!$Y:$AL,database!AD$5,0)</f>
        <v>#N/A</v>
      </c>
      <c r="AE680" s="120" t="e">
        <f>VLOOKUP(FollowUp!$Y680,database!$Y:$AL,database!AE$5,0)</f>
        <v>#N/A</v>
      </c>
      <c r="AF680" s="121" t="e">
        <f>VLOOKUP(FollowUp!$Y680,database!$Y:$AL,database!AF$5,0)</f>
        <v>#N/A</v>
      </c>
      <c r="AG680" s="136" t="e">
        <f>VLOOKUP(FollowUp!$Y680,database!$Y:$AL,database!AG$5,0)</f>
        <v>#N/A</v>
      </c>
      <c r="AH680" s="126" t="str">
        <f>IF(ISERROR(VLOOKUP(FollowUp!$Y680,database!$Y:$AL,database!AH$5,0)),"",VLOOKUP(FollowUp!$Y680,database!$Y:$AL,database!AH$5,0))</f>
        <v/>
      </c>
      <c r="AI680" s="64"/>
      <c r="AJ680" s="63"/>
      <c r="AK680" s="128"/>
      <c r="AL680" s="63"/>
      <c r="AM680" s="115" t="e">
        <f>VLOOKUP(FollowUp!$Y680,database!$Y:$AL,database!AL$5,0)</f>
        <v>#N/A</v>
      </c>
    </row>
    <row r="681" spans="1:39"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15">
        <v>674</v>
      </c>
      <c r="AA681" s="125" t="e">
        <f>VLOOKUP(FollowUp!$Y681,database!$Y:$AL,database!AA$5,0)</f>
        <v>#N/A</v>
      </c>
      <c r="AB681" s="119" t="e" cm="1">
        <f t="array" aca="1" ref="AB681" ca="1">HYPERLINK("#"&amp;CELL("address",INDEX(INDIRECT("database!Y:Y",1),MATCH(Y681,INDIRECT("database!Y:Y",1),0))))</f>
        <v>#N/A</v>
      </c>
      <c r="AC681" s="122" t="e">
        <f>VLOOKUP(FollowUp!$Y681,database!$Y:$AL,database!AC$5,0)</f>
        <v>#N/A</v>
      </c>
      <c r="AD681" s="123" t="e">
        <f>VLOOKUP(FollowUp!$Y681,database!$Y:$AL,database!AD$5,0)</f>
        <v>#N/A</v>
      </c>
      <c r="AE681" s="122" t="e">
        <f>VLOOKUP(FollowUp!$Y681,database!$Y:$AL,database!AE$5,0)</f>
        <v>#N/A</v>
      </c>
      <c r="AF681" s="123" t="e">
        <f>VLOOKUP(FollowUp!$Y681,database!$Y:$AL,database!AF$5,0)</f>
        <v>#N/A</v>
      </c>
      <c r="AG681" s="137" t="e">
        <f>VLOOKUP(FollowUp!$Y681,database!$Y:$AL,database!AG$5,0)</f>
        <v>#N/A</v>
      </c>
      <c r="AH681" s="127" t="str">
        <f>IF(ISERROR(VLOOKUP(FollowUp!$Y681,database!$Y:$AL,database!AH$5,0)),"",VLOOKUP(FollowUp!$Y681,database!$Y:$AL,database!AH$5,0))</f>
        <v/>
      </c>
      <c r="AI681" s="64"/>
      <c r="AJ681" s="63"/>
      <c r="AK681" s="128"/>
      <c r="AL681" s="63"/>
      <c r="AM681" s="116" t="e">
        <f>VLOOKUP(FollowUp!$Y681,database!$Y:$AL,database!AL$5,0)</f>
        <v>#N/A</v>
      </c>
    </row>
    <row r="682" spans="1:39"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15">
        <v>675</v>
      </c>
      <c r="AA682" s="124" t="e">
        <f>VLOOKUP(FollowUp!$Y682,database!$Y:$AL,database!AA$5,0)</f>
        <v>#N/A</v>
      </c>
      <c r="AB682" s="118" t="e" cm="1">
        <f t="array" aca="1" ref="AB682" ca="1">HYPERLINK("#"&amp;CELL("address",INDEX(INDIRECT("database!Y:Y",1),MATCH(Y682,INDIRECT("database!Y:Y",1),0))))</f>
        <v>#N/A</v>
      </c>
      <c r="AC682" s="120" t="e">
        <f>VLOOKUP(FollowUp!$Y682,database!$Y:$AL,database!AC$5,0)</f>
        <v>#N/A</v>
      </c>
      <c r="AD682" s="121" t="e">
        <f>VLOOKUP(FollowUp!$Y682,database!$Y:$AL,database!AD$5,0)</f>
        <v>#N/A</v>
      </c>
      <c r="AE682" s="120" t="e">
        <f>VLOOKUP(FollowUp!$Y682,database!$Y:$AL,database!AE$5,0)</f>
        <v>#N/A</v>
      </c>
      <c r="AF682" s="121" t="e">
        <f>VLOOKUP(FollowUp!$Y682,database!$Y:$AL,database!AF$5,0)</f>
        <v>#N/A</v>
      </c>
      <c r="AG682" s="136" t="e">
        <f>VLOOKUP(FollowUp!$Y682,database!$Y:$AL,database!AG$5,0)</f>
        <v>#N/A</v>
      </c>
      <c r="AH682" s="126" t="str">
        <f>IF(ISERROR(VLOOKUP(FollowUp!$Y682,database!$Y:$AL,database!AH$5,0)),"",VLOOKUP(FollowUp!$Y682,database!$Y:$AL,database!AH$5,0))</f>
        <v/>
      </c>
      <c r="AI682" s="64"/>
      <c r="AJ682" s="63"/>
      <c r="AK682" s="128"/>
      <c r="AL682" s="63"/>
      <c r="AM682" s="115" t="e">
        <f>VLOOKUP(FollowUp!$Y682,database!$Y:$AL,database!AL$5,0)</f>
        <v>#N/A</v>
      </c>
    </row>
    <row r="683" spans="1:39"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15">
        <v>676</v>
      </c>
      <c r="AA683" s="125" t="e">
        <f>VLOOKUP(FollowUp!$Y683,database!$Y:$AL,database!AA$5,0)</f>
        <v>#N/A</v>
      </c>
      <c r="AB683" s="119" t="e" cm="1">
        <f t="array" aca="1" ref="AB683" ca="1">HYPERLINK("#"&amp;CELL("address",INDEX(INDIRECT("database!Y:Y",1),MATCH(Y683,INDIRECT("database!Y:Y",1),0))))</f>
        <v>#N/A</v>
      </c>
      <c r="AC683" s="122" t="e">
        <f>VLOOKUP(FollowUp!$Y683,database!$Y:$AL,database!AC$5,0)</f>
        <v>#N/A</v>
      </c>
      <c r="AD683" s="123" t="e">
        <f>VLOOKUP(FollowUp!$Y683,database!$Y:$AL,database!AD$5,0)</f>
        <v>#N/A</v>
      </c>
      <c r="AE683" s="122" t="e">
        <f>VLOOKUP(FollowUp!$Y683,database!$Y:$AL,database!AE$5,0)</f>
        <v>#N/A</v>
      </c>
      <c r="AF683" s="123" t="e">
        <f>VLOOKUP(FollowUp!$Y683,database!$Y:$AL,database!AF$5,0)</f>
        <v>#N/A</v>
      </c>
      <c r="AG683" s="137" t="e">
        <f>VLOOKUP(FollowUp!$Y683,database!$Y:$AL,database!AG$5,0)</f>
        <v>#N/A</v>
      </c>
      <c r="AH683" s="127" t="str">
        <f>IF(ISERROR(VLOOKUP(FollowUp!$Y683,database!$Y:$AL,database!AH$5,0)),"",VLOOKUP(FollowUp!$Y683,database!$Y:$AL,database!AH$5,0))</f>
        <v/>
      </c>
      <c r="AI683" s="64"/>
      <c r="AJ683" s="63"/>
      <c r="AK683" s="128"/>
      <c r="AL683" s="63"/>
      <c r="AM683" s="116" t="e">
        <f>VLOOKUP(FollowUp!$Y683,database!$Y:$AL,database!AL$5,0)</f>
        <v>#N/A</v>
      </c>
    </row>
    <row r="684" spans="1:39"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15">
        <v>677</v>
      </c>
      <c r="AA684" s="124" t="e">
        <f>VLOOKUP(FollowUp!$Y684,database!$Y:$AL,database!AA$5,0)</f>
        <v>#N/A</v>
      </c>
      <c r="AB684" s="118" t="e" cm="1">
        <f t="array" aca="1" ref="AB684" ca="1">HYPERLINK("#"&amp;CELL("address",INDEX(INDIRECT("database!Y:Y",1),MATCH(Y684,INDIRECT("database!Y:Y",1),0))))</f>
        <v>#N/A</v>
      </c>
      <c r="AC684" s="120" t="e">
        <f>VLOOKUP(FollowUp!$Y684,database!$Y:$AL,database!AC$5,0)</f>
        <v>#N/A</v>
      </c>
      <c r="AD684" s="121" t="e">
        <f>VLOOKUP(FollowUp!$Y684,database!$Y:$AL,database!AD$5,0)</f>
        <v>#N/A</v>
      </c>
      <c r="AE684" s="120" t="e">
        <f>VLOOKUP(FollowUp!$Y684,database!$Y:$AL,database!AE$5,0)</f>
        <v>#N/A</v>
      </c>
      <c r="AF684" s="121" t="e">
        <f>VLOOKUP(FollowUp!$Y684,database!$Y:$AL,database!AF$5,0)</f>
        <v>#N/A</v>
      </c>
      <c r="AG684" s="136" t="e">
        <f>VLOOKUP(FollowUp!$Y684,database!$Y:$AL,database!AG$5,0)</f>
        <v>#N/A</v>
      </c>
      <c r="AH684" s="126" t="str">
        <f>IF(ISERROR(VLOOKUP(FollowUp!$Y684,database!$Y:$AL,database!AH$5,0)),"",VLOOKUP(FollowUp!$Y684,database!$Y:$AL,database!AH$5,0))</f>
        <v/>
      </c>
      <c r="AI684" s="64"/>
      <c r="AJ684" s="63"/>
      <c r="AK684" s="128"/>
      <c r="AL684" s="63"/>
      <c r="AM684" s="115" t="e">
        <f>VLOOKUP(FollowUp!$Y684,database!$Y:$AL,database!AL$5,0)</f>
        <v>#N/A</v>
      </c>
    </row>
    <row r="685" spans="1:39"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15">
        <v>678</v>
      </c>
      <c r="AA685" s="125" t="e">
        <f>VLOOKUP(FollowUp!$Y685,database!$Y:$AL,database!AA$5,0)</f>
        <v>#N/A</v>
      </c>
      <c r="AB685" s="119" t="e" cm="1">
        <f t="array" aca="1" ref="AB685" ca="1">HYPERLINK("#"&amp;CELL("address",INDEX(INDIRECT("database!Y:Y",1),MATCH(Y685,INDIRECT("database!Y:Y",1),0))))</f>
        <v>#N/A</v>
      </c>
      <c r="AC685" s="122" t="e">
        <f>VLOOKUP(FollowUp!$Y685,database!$Y:$AL,database!AC$5,0)</f>
        <v>#N/A</v>
      </c>
      <c r="AD685" s="123" t="e">
        <f>VLOOKUP(FollowUp!$Y685,database!$Y:$AL,database!AD$5,0)</f>
        <v>#N/A</v>
      </c>
      <c r="AE685" s="122" t="e">
        <f>VLOOKUP(FollowUp!$Y685,database!$Y:$AL,database!AE$5,0)</f>
        <v>#N/A</v>
      </c>
      <c r="AF685" s="123" t="e">
        <f>VLOOKUP(FollowUp!$Y685,database!$Y:$AL,database!AF$5,0)</f>
        <v>#N/A</v>
      </c>
      <c r="AG685" s="137" t="e">
        <f>VLOOKUP(FollowUp!$Y685,database!$Y:$AL,database!AG$5,0)</f>
        <v>#N/A</v>
      </c>
      <c r="AH685" s="127" t="str">
        <f>IF(ISERROR(VLOOKUP(FollowUp!$Y685,database!$Y:$AL,database!AH$5,0)),"",VLOOKUP(FollowUp!$Y685,database!$Y:$AL,database!AH$5,0))</f>
        <v/>
      </c>
      <c r="AI685" s="64"/>
      <c r="AJ685" s="63"/>
      <c r="AK685" s="128"/>
      <c r="AL685" s="63"/>
      <c r="AM685" s="116" t="e">
        <f>VLOOKUP(FollowUp!$Y685,database!$Y:$AL,database!AL$5,0)</f>
        <v>#N/A</v>
      </c>
    </row>
    <row r="686" spans="1:39"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15">
        <v>679</v>
      </c>
      <c r="AA686" s="124" t="e">
        <f>VLOOKUP(FollowUp!$Y686,database!$Y:$AL,database!AA$5,0)</f>
        <v>#N/A</v>
      </c>
      <c r="AB686" s="118" t="e" cm="1">
        <f t="array" aca="1" ref="AB686" ca="1">HYPERLINK("#"&amp;CELL("address",INDEX(INDIRECT("database!Y:Y",1),MATCH(Y686,INDIRECT("database!Y:Y",1),0))))</f>
        <v>#N/A</v>
      </c>
      <c r="AC686" s="120" t="e">
        <f>VLOOKUP(FollowUp!$Y686,database!$Y:$AL,database!AC$5,0)</f>
        <v>#N/A</v>
      </c>
      <c r="AD686" s="121" t="e">
        <f>VLOOKUP(FollowUp!$Y686,database!$Y:$AL,database!AD$5,0)</f>
        <v>#N/A</v>
      </c>
      <c r="AE686" s="120" t="e">
        <f>VLOOKUP(FollowUp!$Y686,database!$Y:$AL,database!AE$5,0)</f>
        <v>#N/A</v>
      </c>
      <c r="AF686" s="121" t="e">
        <f>VLOOKUP(FollowUp!$Y686,database!$Y:$AL,database!AF$5,0)</f>
        <v>#N/A</v>
      </c>
      <c r="AG686" s="136" t="e">
        <f>VLOOKUP(FollowUp!$Y686,database!$Y:$AL,database!AG$5,0)</f>
        <v>#N/A</v>
      </c>
      <c r="AH686" s="126" t="str">
        <f>IF(ISERROR(VLOOKUP(FollowUp!$Y686,database!$Y:$AL,database!AH$5,0)),"",VLOOKUP(FollowUp!$Y686,database!$Y:$AL,database!AH$5,0))</f>
        <v/>
      </c>
      <c r="AI686" s="64"/>
      <c r="AJ686" s="63"/>
      <c r="AK686" s="128"/>
      <c r="AL686" s="63"/>
      <c r="AM686" s="115" t="e">
        <f>VLOOKUP(FollowUp!$Y686,database!$Y:$AL,database!AL$5,0)</f>
        <v>#N/A</v>
      </c>
    </row>
    <row r="687" spans="1:39"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15">
        <v>680</v>
      </c>
      <c r="AA687" s="125" t="e">
        <f>VLOOKUP(FollowUp!$Y687,database!$Y:$AL,database!AA$5,0)</f>
        <v>#N/A</v>
      </c>
      <c r="AB687" s="119" t="e" cm="1">
        <f t="array" aca="1" ref="AB687" ca="1">HYPERLINK("#"&amp;CELL("address",INDEX(INDIRECT("database!Y:Y",1),MATCH(Y687,INDIRECT("database!Y:Y",1),0))))</f>
        <v>#N/A</v>
      </c>
      <c r="AC687" s="122" t="e">
        <f>VLOOKUP(FollowUp!$Y687,database!$Y:$AL,database!AC$5,0)</f>
        <v>#N/A</v>
      </c>
      <c r="AD687" s="123" t="e">
        <f>VLOOKUP(FollowUp!$Y687,database!$Y:$AL,database!AD$5,0)</f>
        <v>#N/A</v>
      </c>
      <c r="AE687" s="122" t="e">
        <f>VLOOKUP(FollowUp!$Y687,database!$Y:$AL,database!AE$5,0)</f>
        <v>#N/A</v>
      </c>
      <c r="AF687" s="123" t="e">
        <f>VLOOKUP(FollowUp!$Y687,database!$Y:$AL,database!AF$5,0)</f>
        <v>#N/A</v>
      </c>
      <c r="AG687" s="137" t="e">
        <f>VLOOKUP(FollowUp!$Y687,database!$Y:$AL,database!AG$5,0)</f>
        <v>#N/A</v>
      </c>
      <c r="AH687" s="127" t="str">
        <f>IF(ISERROR(VLOOKUP(FollowUp!$Y687,database!$Y:$AL,database!AH$5,0)),"",VLOOKUP(FollowUp!$Y687,database!$Y:$AL,database!AH$5,0))</f>
        <v/>
      </c>
      <c r="AI687" s="64"/>
      <c r="AJ687" s="63"/>
      <c r="AK687" s="128"/>
      <c r="AL687" s="63"/>
      <c r="AM687" s="116" t="e">
        <f>VLOOKUP(FollowUp!$Y687,database!$Y:$AL,database!AL$5,0)</f>
        <v>#N/A</v>
      </c>
    </row>
    <row r="688" spans="1:39"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15">
        <v>681</v>
      </c>
      <c r="AA688" s="124" t="e">
        <f>VLOOKUP(FollowUp!$Y688,database!$Y:$AL,database!AA$5,0)</f>
        <v>#N/A</v>
      </c>
      <c r="AB688" s="118" t="e" cm="1">
        <f t="array" aca="1" ref="AB688" ca="1">HYPERLINK("#"&amp;CELL("address",INDEX(INDIRECT("database!Y:Y",1),MATCH(Y688,INDIRECT("database!Y:Y",1),0))))</f>
        <v>#N/A</v>
      </c>
      <c r="AC688" s="120" t="e">
        <f>VLOOKUP(FollowUp!$Y688,database!$Y:$AL,database!AC$5,0)</f>
        <v>#N/A</v>
      </c>
      <c r="AD688" s="121" t="e">
        <f>VLOOKUP(FollowUp!$Y688,database!$Y:$AL,database!AD$5,0)</f>
        <v>#N/A</v>
      </c>
      <c r="AE688" s="120" t="e">
        <f>VLOOKUP(FollowUp!$Y688,database!$Y:$AL,database!AE$5,0)</f>
        <v>#N/A</v>
      </c>
      <c r="AF688" s="121" t="e">
        <f>VLOOKUP(FollowUp!$Y688,database!$Y:$AL,database!AF$5,0)</f>
        <v>#N/A</v>
      </c>
      <c r="AG688" s="136" t="e">
        <f>VLOOKUP(FollowUp!$Y688,database!$Y:$AL,database!AG$5,0)</f>
        <v>#N/A</v>
      </c>
      <c r="AH688" s="126" t="str">
        <f>IF(ISERROR(VLOOKUP(FollowUp!$Y688,database!$Y:$AL,database!AH$5,0)),"",VLOOKUP(FollowUp!$Y688,database!$Y:$AL,database!AH$5,0))</f>
        <v/>
      </c>
      <c r="AI688" s="64"/>
      <c r="AJ688" s="63"/>
      <c r="AK688" s="128"/>
      <c r="AL688" s="63"/>
      <c r="AM688" s="115" t="e">
        <f>VLOOKUP(FollowUp!$Y688,database!$Y:$AL,database!AL$5,0)</f>
        <v>#N/A</v>
      </c>
    </row>
    <row r="689" spans="1:39"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15">
        <v>682</v>
      </c>
      <c r="AA689" s="125" t="e">
        <f>VLOOKUP(FollowUp!$Y689,database!$Y:$AL,database!AA$5,0)</f>
        <v>#N/A</v>
      </c>
      <c r="AB689" s="119" t="e" cm="1">
        <f t="array" aca="1" ref="AB689" ca="1">HYPERLINK("#"&amp;CELL("address",INDEX(INDIRECT("database!Y:Y",1),MATCH(Y689,INDIRECT("database!Y:Y",1),0))))</f>
        <v>#N/A</v>
      </c>
      <c r="AC689" s="122" t="e">
        <f>VLOOKUP(FollowUp!$Y689,database!$Y:$AL,database!AC$5,0)</f>
        <v>#N/A</v>
      </c>
      <c r="AD689" s="123" t="e">
        <f>VLOOKUP(FollowUp!$Y689,database!$Y:$AL,database!AD$5,0)</f>
        <v>#N/A</v>
      </c>
      <c r="AE689" s="122" t="e">
        <f>VLOOKUP(FollowUp!$Y689,database!$Y:$AL,database!AE$5,0)</f>
        <v>#N/A</v>
      </c>
      <c r="AF689" s="123" t="e">
        <f>VLOOKUP(FollowUp!$Y689,database!$Y:$AL,database!AF$5,0)</f>
        <v>#N/A</v>
      </c>
      <c r="AG689" s="137" t="e">
        <f>VLOOKUP(FollowUp!$Y689,database!$Y:$AL,database!AG$5,0)</f>
        <v>#N/A</v>
      </c>
      <c r="AH689" s="127" t="str">
        <f>IF(ISERROR(VLOOKUP(FollowUp!$Y689,database!$Y:$AL,database!AH$5,0)),"",VLOOKUP(FollowUp!$Y689,database!$Y:$AL,database!AH$5,0))</f>
        <v/>
      </c>
      <c r="AI689" s="64"/>
      <c r="AJ689" s="63"/>
      <c r="AK689" s="128"/>
      <c r="AL689" s="63"/>
      <c r="AM689" s="116" t="e">
        <f>VLOOKUP(FollowUp!$Y689,database!$Y:$AL,database!AL$5,0)</f>
        <v>#N/A</v>
      </c>
    </row>
    <row r="690" spans="1:39"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15">
        <v>683</v>
      </c>
      <c r="AA690" s="124" t="e">
        <f>VLOOKUP(FollowUp!$Y690,database!$Y:$AL,database!AA$5,0)</f>
        <v>#N/A</v>
      </c>
      <c r="AB690" s="118" t="e" cm="1">
        <f t="array" aca="1" ref="AB690" ca="1">HYPERLINK("#"&amp;CELL("address",INDEX(INDIRECT("database!Y:Y",1),MATCH(Y690,INDIRECT("database!Y:Y",1),0))))</f>
        <v>#N/A</v>
      </c>
      <c r="AC690" s="120" t="e">
        <f>VLOOKUP(FollowUp!$Y690,database!$Y:$AL,database!AC$5,0)</f>
        <v>#N/A</v>
      </c>
      <c r="AD690" s="121" t="e">
        <f>VLOOKUP(FollowUp!$Y690,database!$Y:$AL,database!AD$5,0)</f>
        <v>#N/A</v>
      </c>
      <c r="AE690" s="120" t="e">
        <f>VLOOKUP(FollowUp!$Y690,database!$Y:$AL,database!AE$5,0)</f>
        <v>#N/A</v>
      </c>
      <c r="AF690" s="121" t="e">
        <f>VLOOKUP(FollowUp!$Y690,database!$Y:$AL,database!AF$5,0)</f>
        <v>#N/A</v>
      </c>
      <c r="AG690" s="136" t="e">
        <f>VLOOKUP(FollowUp!$Y690,database!$Y:$AL,database!AG$5,0)</f>
        <v>#N/A</v>
      </c>
      <c r="AH690" s="126" t="str">
        <f>IF(ISERROR(VLOOKUP(FollowUp!$Y690,database!$Y:$AL,database!AH$5,0)),"",VLOOKUP(FollowUp!$Y690,database!$Y:$AL,database!AH$5,0))</f>
        <v/>
      </c>
      <c r="AI690" s="64"/>
      <c r="AJ690" s="63"/>
      <c r="AK690" s="128"/>
      <c r="AL690" s="63"/>
      <c r="AM690" s="115" t="e">
        <f>VLOOKUP(FollowUp!$Y690,database!$Y:$AL,database!AL$5,0)</f>
        <v>#N/A</v>
      </c>
    </row>
    <row r="691" spans="1:39"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15">
        <v>684</v>
      </c>
      <c r="AA691" s="125" t="e">
        <f>VLOOKUP(FollowUp!$Y691,database!$Y:$AL,database!AA$5,0)</f>
        <v>#N/A</v>
      </c>
      <c r="AB691" s="119" t="e" cm="1">
        <f t="array" aca="1" ref="AB691" ca="1">HYPERLINK("#"&amp;CELL("address",INDEX(INDIRECT("database!Y:Y",1),MATCH(Y691,INDIRECT("database!Y:Y",1),0))))</f>
        <v>#N/A</v>
      </c>
      <c r="AC691" s="122" t="e">
        <f>VLOOKUP(FollowUp!$Y691,database!$Y:$AL,database!AC$5,0)</f>
        <v>#N/A</v>
      </c>
      <c r="AD691" s="123" t="e">
        <f>VLOOKUP(FollowUp!$Y691,database!$Y:$AL,database!AD$5,0)</f>
        <v>#N/A</v>
      </c>
      <c r="AE691" s="122" t="e">
        <f>VLOOKUP(FollowUp!$Y691,database!$Y:$AL,database!AE$5,0)</f>
        <v>#N/A</v>
      </c>
      <c r="AF691" s="123" t="e">
        <f>VLOOKUP(FollowUp!$Y691,database!$Y:$AL,database!AF$5,0)</f>
        <v>#N/A</v>
      </c>
      <c r="AG691" s="137" t="e">
        <f>VLOOKUP(FollowUp!$Y691,database!$Y:$AL,database!AG$5,0)</f>
        <v>#N/A</v>
      </c>
      <c r="AH691" s="127" t="str">
        <f>IF(ISERROR(VLOOKUP(FollowUp!$Y691,database!$Y:$AL,database!AH$5,0)),"",VLOOKUP(FollowUp!$Y691,database!$Y:$AL,database!AH$5,0))</f>
        <v/>
      </c>
      <c r="AI691" s="64"/>
      <c r="AJ691" s="63"/>
      <c r="AK691" s="128"/>
      <c r="AL691" s="63"/>
      <c r="AM691" s="116" t="e">
        <f>VLOOKUP(FollowUp!$Y691,database!$Y:$AL,database!AL$5,0)</f>
        <v>#N/A</v>
      </c>
    </row>
    <row r="692" spans="1:39"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15">
        <v>685</v>
      </c>
      <c r="AA692" s="124" t="e">
        <f>VLOOKUP(FollowUp!$Y692,database!$Y:$AL,database!AA$5,0)</f>
        <v>#N/A</v>
      </c>
      <c r="AB692" s="118" t="e" cm="1">
        <f t="array" aca="1" ref="AB692" ca="1">HYPERLINK("#"&amp;CELL("address",INDEX(INDIRECT("database!Y:Y",1),MATCH(Y692,INDIRECT("database!Y:Y",1),0))))</f>
        <v>#N/A</v>
      </c>
      <c r="AC692" s="120" t="e">
        <f>VLOOKUP(FollowUp!$Y692,database!$Y:$AL,database!AC$5,0)</f>
        <v>#N/A</v>
      </c>
      <c r="AD692" s="121" t="e">
        <f>VLOOKUP(FollowUp!$Y692,database!$Y:$AL,database!AD$5,0)</f>
        <v>#N/A</v>
      </c>
      <c r="AE692" s="120" t="e">
        <f>VLOOKUP(FollowUp!$Y692,database!$Y:$AL,database!AE$5,0)</f>
        <v>#N/A</v>
      </c>
      <c r="AF692" s="121" t="e">
        <f>VLOOKUP(FollowUp!$Y692,database!$Y:$AL,database!AF$5,0)</f>
        <v>#N/A</v>
      </c>
      <c r="AG692" s="136" t="e">
        <f>VLOOKUP(FollowUp!$Y692,database!$Y:$AL,database!AG$5,0)</f>
        <v>#N/A</v>
      </c>
      <c r="AH692" s="126" t="str">
        <f>IF(ISERROR(VLOOKUP(FollowUp!$Y692,database!$Y:$AL,database!AH$5,0)),"",VLOOKUP(FollowUp!$Y692,database!$Y:$AL,database!AH$5,0))</f>
        <v/>
      </c>
      <c r="AI692" s="64"/>
      <c r="AJ692" s="63"/>
      <c r="AK692" s="128"/>
      <c r="AL692" s="63"/>
      <c r="AM692" s="115" t="e">
        <f>VLOOKUP(FollowUp!$Y692,database!$Y:$AL,database!AL$5,0)</f>
        <v>#N/A</v>
      </c>
    </row>
    <row r="693" spans="1:39"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15">
        <v>686</v>
      </c>
      <c r="AA693" s="125" t="e">
        <f>VLOOKUP(FollowUp!$Y693,database!$Y:$AL,database!AA$5,0)</f>
        <v>#N/A</v>
      </c>
      <c r="AB693" s="119" t="e" cm="1">
        <f t="array" aca="1" ref="AB693" ca="1">HYPERLINK("#"&amp;CELL("address",INDEX(INDIRECT("database!Y:Y",1),MATCH(Y693,INDIRECT("database!Y:Y",1),0))))</f>
        <v>#N/A</v>
      </c>
      <c r="AC693" s="122" t="e">
        <f>VLOOKUP(FollowUp!$Y693,database!$Y:$AL,database!AC$5,0)</f>
        <v>#N/A</v>
      </c>
      <c r="AD693" s="123" t="e">
        <f>VLOOKUP(FollowUp!$Y693,database!$Y:$AL,database!AD$5,0)</f>
        <v>#N/A</v>
      </c>
      <c r="AE693" s="122" t="e">
        <f>VLOOKUP(FollowUp!$Y693,database!$Y:$AL,database!AE$5,0)</f>
        <v>#N/A</v>
      </c>
      <c r="AF693" s="123" t="e">
        <f>VLOOKUP(FollowUp!$Y693,database!$Y:$AL,database!AF$5,0)</f>
        <v>#N/A</v>
      </c>
      <c r="AG693" s="137" t="e">
        <f>VLOOKUP(FollowUp!$Y693,database!$Y:$AL,database!AG$5,0)</f>
        <v>#N/A</v>
      </c>
      <c r="AH693" s="127" t="str">
        <f>IF(ISERROR(VLOOKUP(FollowUp!$Y693,database!$Y:$AL,database!AH$5,0)),"",VLOOKUP(FollowUp!$Y693,database!$Y:$AL,database!AH$5,0))</f>
        <v/>
      </c>
      <c r="AI693" s="64"/>
      <c r="AJ693" s="63"/>
      <c r="AK693" s="128"/>
      <c r="AL693" s="63"/>
      <c r="AM693" s="116" t="e">
        <f>VLOOKUP(FollowUp!$Y693,database!$Y:$AL,database!AL$5,0)</f>
        <v>#N/A</v>
      </c>
    </row>
    <row r="694" spans="1:39"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15">
        <v>687</v>
      </c>
      <c r="AA694" s="124" t="e">
        <f>VLOOKUP(FollowUp!$Y694,database!$Y:$AL,database!AA$5,0)</f>
        <v>#N/A</v>
      </c>
      <c r="AB694" s="118" t="e" cm="1">
        <f t="array" aca="1" ref="AB694" ca="1">HYPERLINK("#"&amp;CELL("address",INDEX(INDIRECT("database!Y:Y",1),MATCH(Y694,INDIRECT("database!Y:Y",1),0))))</f>
        <v>#N/A</v>
      </c>
      <c r="AC694" s="120" t="e">
        <f>VLOOKUP(FollowUp!$Y694,database!$Y:$AL,database!AC$5,0)</f>
        <v>#N/A</v>
      </c>
      <c r="AD694" s="121" t="e">
        <f>VLOOKUP(FollowUp!$Y694,database!$Y:$AL,database!AD$5,0)</f>
        <v>#N/A</v>
      </c>
      <c r="AE694" s="120" t="e">
        <f>VLOOKUP(FollowUp!$Y694,database!$Y:$AL,database!AE$5,0)</f>
        <v>#N/A</v>
      </c>
      <c r="AF694" s="121" t="e">
        <f>VLOOKUP(FollowUp!$Y694,database!$Y:$AL,database!AF$5,0)</f>
        <v>#N/A</v>
      </c>
      <c r="AG694" s="136" t="e">
        <f>VLOOKUP(FollowUp!$Y694,database!$Y:$AL,database!AG$5,0)</f>
        <v>#N/A</v>
      </c>
      <c r="AH694" s="126" t="str">
        <f>IF(ISERROR(VLOOKUP(FollowUp!$Y694,database!$Y:$AL,database!AH$5,0)),"",VLOOKUP(FollowUp!$Y694,database!$Y:$AL,database!AH$5,0))</f>
        <v/>
      </c>
      <c r="AI694" s="64"/>
      <c r="AJ694" s="63"/>
      <c r="AK694" s="128"/>
      <c r="AL694" s="63"/>
      <c r="AM694" s="115" t="e">
        <f>VLOOKUP(FollowUp!$Y694,database!$Y:$AL,database!AL$5,0)</f>
        <v>#N/A</v>
      </c>
    </row>
    <row r="695" spans="1:39"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15">
        <v>688</v>
      </c>
      <c r="AA695" s="125" t="e">
        <f>VLOOKUP(FollowUp!$Y695,database!$Y:$AL,database!AA$5,0)</f>
        <v>#N/A</v>
      </c>
      <c r="AB695" s="119" t="e" cm="1">
        <f t="array" aca="1" ref="AB695" ca="1">HYPERLINK("#"&amp;CELL("address",INDEX(INDIRECT("database!Y:Y",1),MATCH(Y695,INDIRECT("database!Y:Y",1),0))))</f>
        <v>#N/A</v>
      </c>
      <c r="AC695" s="122" t="e">
        <f>VLOOKUP(FollowUp!$Y695,database!$Y:$AL,database!AC$5,0)</f>
        <v>#N/A</v>
      </c>
      <c r="AD695" s="123" t="e">
        <f>VLOOKUP(FollowUp!$Y695,database!$Y:$AL,database!AD$5,0)</f>
        <v>#N/A</v>
      </c>
      <c r="AE695" s="122" t="e">
        <f>VLOOKUP(FollowUp!$Y695,database!$Y:$AL,database!AE$5,0)</f>
        <v>#N/A</v>
      </c>
      <c r="AF695" s="123" t="e">
        <f>VLOOKUP(FollowUp!$Y695,database!$Y:$AL,database!AF$5,0)</f>
        <v>#N/A</v>
      </c>
      <c r="AG695" s="137" t="e">
        <f>VLOOKUP(FollowUp!$Y695,database!$Y:$AL,database!AG$5,0)</f>
        <v>#N/A</v>
      </c>
      <c r="AH695" s="127" t="str">
        <f>IF(ISERROR(VLOOKUP(FollowUp!$Y695,database!$Y:$AL,database!AH$5,0)),"",VLOOKUP(FollowUp!$Y695,database!$Y:$AL,database!AH$5,0))</f>
        <v/>
      </c>
      <c r="AI695" s="64"/>
      <c r="AJ695" s="63"/>
      <c r="AK695" s="128"/>
      <c r="AL695" s="63"/>
      <c r="AM695" s="116" t="e">
        <f>VLOOKUP(FollowUp!$Y695,database!$Y:$AL,database!AL$5,0)</f>
        <v>#N/A</v>
      </c>
    </row>
    <row r="696" spans="1:39"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15">
        <v>689</v>
      </c>
      <c r="AA696" s="124" t="e">
        <f>VLOOKUP(FollowUp!$Y696,database!$Y:$AL,database!AA$5,0)</f>
        <v>#N/A</v>
      </c>
      <c r="AB696" s="118" t="e" cm="1">
        <f t="array" aca="1" ref="AB696" ca="1">HYPERLINK("#"&amp;CELL("address",INDEX(INDIRECT("database!Y:Y",1),MATCH(Y696,INDIRECT("database!Y:Y",1),0))))</f>
        <v>#N/A</v>
      </c>
      <c r="AC696" s="120" t="e">
        <f>VLOOKUP(FollowUp!$Y696,database!$Y:$AL,database!AC$5,0)</f>
        <v>#N/A</v>
      </c>
      <c r="AD696" s="121" t="e">
        <f>VLOOKUP(FollowUp!$Y696,database!$Y:$AL,database!AD$5,0)</f>
        <v>#N/A</v>
      </c>
      <c r="AE696" s="120" t="e">
        <f>VLOOKUP(FollowUp!$Y696,database!$Y:$AL,database!AE$5,0)</f>
        <v>#N/A</v>
      </c>
      <c r="AF696" s="121" t="e">
        <f>VLOOKUP(FollowUp!$Y696,database!$Y:$AL,database!AF$5,0)</f>
        <v>#N/A</v>
      </c>
      <c r="AG696" s="136" t="e">
        <f>VLOOKUP(FollowUp!$Y696,database!$Y:$AL,database!AG$5,0)</f>
        <v>#N/A</v>
      </c>
      <c r="AH696" s="126" t="str">
        <f>IF(ISERROR(VLOOKUP(FollowUp!$Y696,database!$Y:$AL,database!AH$5,0)),"",VLOOKUP(FollowUp!$Y696,database!$Y:$AL,database!AH$5,0))</f>
        <v/>
      </c>
      <c r="AI696" s="64"/>
      <c r="AJ696" s="63"/>
      <c r="AK696" s="128"/>
      <c r="AL696" s="63"/>
      <c r="AM696" s="115" t="e">
        <f>VLOOKUP(FollowUp!$Y696,database!$Y:$AL,database!AL$5,0)</f>
        <v>#N/A</v>
      </c>
    </row>
    <row r="697" spans="1:39"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15">
        <v>690</v>
      </c>
      <c r="AA697" s="125" t="e">
        <f>VLOOKUP(FollowUp!$Y697,database!$Y:$AL,database!AA$5,0)</f>
        <v>#N/A</v>
      </c>
      <c r="AB697" s="119" t="e" cm="1">
        <f t="array" aca="1" ref="AB697" ca="1">HYPERLINK("#"&amp;CELL("address",INDEX(INDIRECT("database!Y:Y",1),MATCH(Y697,INDIRECT("database!Y:Y",1),0))))</f>
        <v>#N/A</v>
      </c>
      <c r="AC697" s="122" t="e">
        <f>VLOOKUP(FollowUp!$Y697,database!$Y:$AL,database!AC$5,0)</f>
        <v>#N/A</v>
      </c>
      <c r="AD697" s="123" t="e">
        <f>VLOOKUP(FollowUp!$Y697,database!$Y:$AL,database!AD$5,0)</f>
        <v>#N/A</v>
      </c>
      <c r="AE697" s="122" t="e">
        <f>VLOOKUP(FollowUp!$Y697,database!$Y:$AL,database!AE$5,0)</f>
        <v>#N/A</v>
      </c>
      <c r="AF697" s="123" t="e">
        <f>VLOOKUP(FollowUp!$Y697,database!$Y:$AL,database!AF$5,0)</f>
        <v>#N/A</v>
      </c>
      <c r="AG697" s="137" t="e">
        <f>VLOOKUP(FollowUp!$Y697,database!$Y:$AL,database!AG$5,0)</f>
        <v>#N/A</v>
      </c>
      <c r="AH697" s="127" t="str">
        <f>IF(ISERROR(VLOOKUP(FollowUp!$Y697,database!$Y:$AL,database!AH$5,0)),"",VLOOKUP(FollowUp!$Y697,database!$Y:$AL,database!AH$5,0))</f>
        <v/>
      </c>
      <c r="AI697" s="64"/>
      <c r="AJ697" s="63"/>
      <c r="AK697" s="128"/>
      <c r="AL697" s="63"/>
      <c r="AM697" s="116" t="e">
        <f>VLOOKUP(FollowUp!$Y697,database!$Y:$AL,database!AL$5,0)</f>
        <v>#N/A</v>
      </c>
    </row>
    <row r="698" spans="1:39"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15">
        <v>691</v>
      </c>
      <c r="AA698" s="124" t="e">
        <f>VLOOKUP(FollowUp!$Y698,database!$Y:$AL,database!AA$5,0)</f>
        <v>#N/A</v>
      </c>
      <c r="AB698" s="118" t="e" cm="1">
        <f t="array" aca="1" ref="AB698" ca="1">HYPERLINK("#"&amp;CELL("address",INDEX(INDIRECT("database!Y:Y",1),MATCH(Y698,INDIRECT("database!Y:Y",1),0))))</f>
        <v>#N/A</v>
      </c>
      <c r="AC698" s="120" t="e">
        <f>VLOOKUP(FollowUp!$Y698,database!$Y:$AL,database!AC$5,0)</f>
        <v>#N/A</v>
      </c>
      <c r="AD698" s="121" t="e">
        <f>VLOOKUP(FollowUp!$Y698,database!$Y:$AL,database!AD$5,0)</f>
        <v>#N/A</v>
      </c>
      <c r="AE698" s="120" t="e">
        <f>VLOOKUP(FollowUp!$Y698,database!$Y:$AL,database!AE$5,0)</f>
        <v>#N/A</v>
      </c>
      <c r="AF698" s="121" t="e">
        <f>VLOOKUP(FollowUp!$Y698,database!$Y:$AL,database!AF$5,0)</f>
        <v>#N/A</v>
      </c>
      <c r="AG698" s="136" t="e">
        <f>VLOOKUP(FollowUp!$Y698,database!$Y:$AL,database!AG$5,0)</f>
        <v>#N/A</v>
      </c>
      <c r="AH698" s="126" t="str">
        <f>IF(ISERROR(VLOOKUP(FollowUp!$Y698,database!$Y:$AL,database!AH$5,0)),"",VLOOKUP(FollowUp!$Y698,database!$Y:$AL,database!AH$5,0))</f>
        <v/>
      </c>
      <c r="AI698" s="64"/>
      <c r="AJ698" s="63"/>
      <c r="AK698" s="128"/>
      <c r="AL698" s="63"/>
      <c r="AM698" s="115" t="e">
        <f>VLOOKUP(FollowUp!$Y698,database!$Y:$AL,database!AL$5,0)</f>
        <v>#N/A</v>
      </c>
    </row>
    <row r="699" spans="1:39"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15">
        <v>692</v>
      </c>
      <c r="AA699" s="125" t="e">
        <f>VLOOKUP(FollowUp!$Y699,database!$Y:$AL,database!AA$5,0)</f>
        <v>#N/A</v>
      </c>
      <c r="AB699" s="119" t="e" cm="1">
        <f t="array" aca="1" ref="AB699" ca="1">HYPERLINK("#"&amp;CELL("address",INDEX(INDIRECT("database!Y:Y",1),MATCH(Y699,INDIRECT("database!Y:Y",1),0))))</f>
        <v>#N/A</v>
      </c>
      <c r="AC699" s="122" t="e">
        <f>VLOOKUP(FollowUp!$Y699,database!$Y:$AL,database!AC$5,0)</f>
        <v>#N/A</v>
      </c>
      <c r="AD699" s="123" t="e">
        <f>VLOOKUP(FollowUp!$Y699,database!$Y:$AL,database!AD$5,0)</f>
        <v>#N/A</v>
      </c>
      <c r="AE699" s="122" t="e">
        <f>VLOOKUP(FollowUp!$Y699,database!$Y:$AL,database!AE$5,0)</f>
        <v>#N/A</v>
      </c>
      <c r="AF699" s="123" t="e">
        <f>VLOOKUP(FollowUp!$Y699,database!$Y:$AL,database!AF$5,0)</f>
        <v>#N/A</v>
      </c>
      <c r="AG699" s="137" t="e">
        <f>VLOOKUP(FollowUp!$Y699,database!$Y:$AL,database!AG$5,0)</f>
        <v>#N/A</v>
      </c>
      <c r="AH699" s="127" t="str">
        <f>IF(ISERROR(VLOOKUP(FollowUp!$Y699,database!$Y:$AL,database!AH$5,0)),"",VLOOKUP(FollowUp!$Y699,database!$Y:$AL,database!AH$5,0))</f>
        <v/>
      </c>
      <c r="AI699" s="64"/>
      <c r="AJ699" s="63"/>
      <c r="AK699" s="128"/>
      <c r="AL699" s="63"/>
      <c r="AM699" s="116" t="e">
        <f>VLOOKUP(FollowUp!$Y699,database!$Y:$AL,database!AL$5,0)</f>
        <v>#N/A</v>
      </c>
    </row>
    <row r="700" spans="1:39"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15">
        <v>693</v>
      </c>
      <c r="AA700" s="124" t="e">
        <f>VLOOKUP(FollowUp!$Y700,database!$Y:$AL,database!AA$5,0)</f>
        <v>#N/A</v>
      </c>
      <c r="AB700" s="118" t="e" cm="1">
        <f t="array" aca="1" ref="AB700" ca="1">HYPERLINK("#"&amp;CELL("address",INDEX(INDIRECT("database!Y:Y",1),MATCH(Y700,INDIRECT("database!Y:Y",1),0))))</f>
        <v>#N/A</v>
      </c>
      <c r="AC700" s="120" t="e">
        <f>VLOOKUP(FollowUp!$Y700,database!$Y:$AL,database!AC$5,0)</f>
        <v>#N/A</v>
      </c>
      <c r="AD700" s="121" t="e">
        <f>VLOOKUP(FollowUp!$Y700,database!$Y:$AL,database!AD$5,0)</f>
        <v>#N/A</v>
      </c>
      <c r="AE700" s="120" t="e">
        <f>VLOOKUP(FollowUp!$Y700,database!$Y:$AL,database!AE$5,0)</f>
        <v>#N/A</v>
      </c>
      <c r="AF700" s="121" t="e">
        <f>VLOOKUP(FollowUp!$Y700,database!$Y:$AL,database!AF$5,0)</f>
        <v>#N/A</v>
      </c>
      <c r="AG700" s="136" t="e">
        <f>VLOOKUP(FollowUp!$Y700,database!$Y:$AL,database!AG$5,0)</f>
        <v>#N/A</v>
      </c>
      <c r="AH700" s="126" t="str">
        <f>IF(ISERROR(VLOOKUP(FollowUp!$Y700,database!$Y:$AL,database!AH$5,0)),"",VLOOKUP(FollowUp!$Y700,database!$Y:$AL,database!AH$5,0))</f>
        <v/>
      </c>
      <c r="AI700" s="64"/>
      <c r="AJ700" s="63"/>
      <c r="AK700" s="128"/>
      <c r="AL700" s="63"/>
      <c r="AM700" s="115" t="e">
        <f>VLOOKUP(FollowUp!$Y700,database!$Y:$AL,database!AL$5,0)</f>
        <v>#N/A</v>
      </c>
    </row>
    <row r="701" spans="1:39"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15">
        <v>694</v>
      </c>
      <c r="AA701" s="125" t="e">
        <f>VLOOKUP(FollowUp!$Y701,database!$Y:$AL,database!AA$5,0)</f>
        <v>#N/A</v>
      </c>
      <c r="AB701" s="119" t="e" cm="1">
        <f t="array" aca="1" ref="AB701" ca="1">HYPERLINK("#"&amp;CELL("address",INDEX(INDIRECT("database!Y:Y",1),MATCH(Y701,INDIRECT("database!Y:Y",1),0))))</f>
        <v>#N/A</v>
      </c>
      <c r="AC701" s="122" t="e">
        <f>VLOOKUP(FollowUp!$Y701,database!$Y:$AL,database!AC$5,0)</f>
        <v>#N/A</v>
      </c>
      <c r="AD701" s="123" t="e">
        <f>VLOOKUP(FollowUp!$Y701,database!$Y:$AL,database!AD$5,0)</f>
        <v>#N/A</v>
      </c>
      <c r="AE701" s="122" t="e">
        <f>VLOOKUP(FollowUp!$Y701,database!$Y:$AL,database!AE$5,0)</f>
        <v>#N/A</v>
      </c>
      <c r="AF701" s="123" t="e">
        <f>VLOOKUP(FollowUp!$Y701,database!$Y:$AL,database!AF$5,0)</f>
        <v>#N/A</v>
      </c>
      <c r="AG701" s="137" t="e">
        <f>VLOOKUP(FollowUp!$Y701,database!$Y:$AL,database!AG$5,0)</f>
        <v>#N/A</v>
      </c>
      <c r="AH701" s="127" t="str">
        <f>IF(ISERROR(VLOOKUP(FollowUp!$Y701,database!$Y:$AL,database!AH$5,0)),"",VLOOKUP(FollowUp!$Y701,database!$Y:$AL,database!AH$5,0))</f>
        <v/>
      </c>
      <c r="AI701" s="64"/>
      <c r="AJ701" s="63"/>
      <c r="AK701" s="128"/>
      <c r="AL701" s="63"/>
      <c r="AM701" s="116" t="e">
        <f>VLOOKUP(FollowUp!$Y701,database!$Y:$AL,database!AL$5,0)</f>
        <v>#N/A</v>
      </c>
    </row>
    <row r="702" spans="1:39"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15">
        <v>695</v>
      </c>
      <c r="AA702" s="124" t="e">
        <f>VLOOKUP(FollowUp!$Y702,database!$Y:$AL,database!AA$5,0)</f>
        <v>#N/A</v>
      </c>
      <c r="AB702" s="118" t="e" cm="1">
        <f t="array" aca="1" ref="AB702" ca="1">HYPERLINK("#"&amp;CELL("address",INDEX(INDIRECT("database!Y:Y",1),MATCH(Y702,INDIRECT("database!Y:Y",1),0))))</f>
        <v>#N/A</v>
      </c>
      <c r="AC702" s="120" t="e">
        <f>VLOOKUP(FollowUp!$Y702,database!$Y:$AL,database!AC$5,0)</f>
        <v>#N/A</v>
      </c>
      <c r="AD702" s="121" t="e">
        <f>VLOOKUP(FollowUp!$Y702,database!$Y:$AL,database!AD$5,0)</f>
        <v>#N/A</v>
      </c>
      <c r="AE702" s="120" t="e">
        <f>VLOOKUP(FollowUp!$Y702,database!$Y:$AL,database!AE$5,0)</f>
        <v>#N/A</v>
      </c>
      <c r="AF702" s="121" t="e">
        <f>VLOOKUP(FollowUp!$Y702,database!$Y:$AL,database!AF$5,0)</f>
        <v>#N/A</v>
      </c>
      <c r="AG702" s="136" t="e">
        <f>VLOOKUP(FollowUp!$Y702,database!$Y:$AL,database!AG$5,0)</f>
        <v>#N/A</v>
      </c>
      <c r="AH702" s="126" t="str">
        <f>IF(ISERROR(VLOOKUP(FollowUp!$Y702,database!$Y:$AL,database!AH$5,0)),"",VLOOKUP(FollowUp!$Y702,database!$Y:$AL,database!AH$5,0))</f>
        <v/>
      </c>
      <c r="AI702" s="64"/>
      <c r="AJ702" s="63"/>
      <c r="AK702" s="128"/>
      <c r="AL702" s="63"/>
      <c r="AM702" s="115" t="e">
        <f>VLOOKUP(FollowUp!$Y702,database!$Y:$AL,database!AL$5,0)</f>
        <v>#N/A</v>
      </c>
    </row>
    <row r="703" spans="1:39"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15">
        <v>696</v>
      </c>
      <c r="AA703" s="125" t="e">
        <f>VLOOKUP(FollowUp!$Y703,database!$Y:$AL,database!AA$5,0)</f>
        <v>#N/A</v>
      </c>
      <c r="AB703" s="119" t="e" cm="1">
        <f t="array" aca="1" ref="AB703" ca="1">HYPERLINK("#"&amp;CELL("address",INDEX(INDIRECT("database!Y:Y",1),MATCH(Y703,INDIRECT("database!Y:Y",1),0))))</f>
        <v>#N/A</v>
      </c>
      <c r="AC703" s="122" t="e">
        <f>VLOOKUP(FollowUp!$Y703,database!$Y:$AL,database!AC$5,0)</f>
        <v>#N/A</v>
      </c>
      <c r="AD703" s="123" t="e">
        <f>VLOOKUP(FollowUp!$Y703,database!$Y:$AL,database!AD$5,0)</f>
        <v>#N/A</v>
      </c>
      <c r="AE703" s="122" t="e">
        <f>VLOOKUP(FollowUp!$Y703,database!$Y:$AL,database!AE$5,0)</f>
        <v>#N/A</v>
      </c>
      <c r="AF703" s="123" t="e">
        <f>VLOOKUP(FollowUp!$Y703,database!$Y:$AL,database!AF$5,0)</f>
        <v>#N/A</v>
      </c>
      <c r="AG703" s="137" t="e">
        <f>VLOOKUP(FollowUp!$Y703,database!$Y:$AL,database!AG$5,0)</f>
        <v>#N/A</v>
      </c>
      <c r="AH703" s="127" t="str">
        <f>IF(ISERROR(VLOOKUP(FollowUp!$Y703,database!$Y:$AL,database!AH$5,0)),"",VLOOKUP(FollowUp!$Y703,database!$Y:$AL,database!AH$5,0))</f>
        <v/>
      </c>
      <c r="AI703" s="64"/>
      <c r="AJ703" s="63"/>
      <c r="AK703" s="128"/>
      <c r="AL703" s="63"/>
      <c r="AM703" s="116" t="e">
        <f>VLOOKUP(FollowUp!$Y703,database!$Y:$AL,database!AL$5,0)</f>
        <v>#N/A</v>
      </c>
    </row>
    <row r="704" spans="1:39"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15">
        <v>697</v>
      </c>
      <c r="AA704" s="124" t="e">
        <f>VLOOKUP(FollowUp!$Y704,database!$Y:$AL,database!AA$5,0)</f>
        <v>#N/A</v>
      </c>
      <c r="AB704" s="118" t="e" cm="1">
        <f t="array" aca="1" ref="AB704" ca="1">HYPERLINK("#"&amp;CELL("address",INDEX(INDIRECT("database!Y:Y",1),MATCH(Y704,INDIRECT("database!Y:Y",1),0))))</f>
        <v>#N/A</v>
      </c>
      <c r="AC704" s="120" t="e">
        <f>VLOOKUP(FollowUp!$Y704,database!$Y:$AL,database!AC$5,0)</f>
        <v>#N/A</v>
      </c>
      <c r="AD704" s="121" t="e">
        <f>VLOOKUP(FollowUp!$Y704,database!$Y:$AL,database!AD$5,0)</f>
        <v>#N/A</v>
      </c>
      <c r="AE704" s="120" t="e">
        <f>VLOOKUP(FollowUp!$Y704,database!$Y:$AL,database!AE$5,0)</f>
        <v>#N/A</v>
      </c>
      <c r="AF704" s="121" t="e">
        <f>VLOOKUP(FollowUp!$Y704,database!$Y:$AL,database!AF$5,0)</f>
        <v>#N/A</v>
      </c>
      <c r="AG704" s="136" t="e">
        <f>VLOOKUP(FollowUp!$Y704,database!$Y:$AL,database!AG$5,0)</f>
        <v>#N/A</v>
      </c>
      <c r="AH704" s="126" t="str">
        <f>IF(ISERROR(VLOOKUP(FollowUp!$Y704,database!$Y:$AL,database!AH$5,0)),"",VLOOKUP(FollowUp!$Y704,database!$Y:$AL,database!AH$5,0))</f>
        <v/>
      </c>
      <c r="AI704" s="64"/>
      <c r="AJ704" s="63"/>
      <c r="AK704" s="128"/>
      <c r="AL704" s="63"/>
      <c r="AM704" s="115" t="e">
        <f>VLOOKUP(FollowUp!$Y704,database!$Y:$AL,database!AL$5,0)</f>
        <v>#N/A</v>
      </c>
    </row>
    <row r="705" spans="1:39"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15">
        <v>698</v>
      </c>
      <c r="AA705" s="125" t="e">
        <f>VLOOKUP(FollowUp!$Y705,database!$Y:$AL,database!AA$5,0)</f>
        <v>#N/A</v>
      </c>
      <c r="AB705" s="119" t="e" cm="1">
        <f t="array" aca="1" ref="AB705" ca="1">HYPERLINK("#"&amp;CELL("address",INDEX(INDIRECT("database!Y:Y",1),MATCH(Y705,INDIRECT("database!Y:Y",1),0))))</f>
        <v>#N/A</v>
      </c>
      <c r="AC705" s="122" t="e">
        <f>VLOOKUP(FollowUp!$Y705,database!$Y:$AL,database!AC$5,0)</f>
        <v>#N/A</v>
      </c>
      <c r="AD705" s="123" t="e">
        <f>VLOOKUP(FollowUp!$Y705,database!$Y:$AL,database!AD$5,0)</f>
        <v>#N/A</v>
      </c>
      <c r="AE705" s="122" t="e">
        <f>VLOOKUP(FollowUp!$Y705,database!$Y:$AL,database!AE$5,0)</f>
        <v>#N/A</v>
      </c>
      <c r="AF705" s="123" t="e">
        <f>VLOOKUP(FollowUp!$Y705,database!$Y:$AL,database!AF$5,0)</f>
        <v>#N/A</v>
      </c>
      <c r="AG705" s="137" t="e">
        <f>VLOOKUP(FollowUp!$Y705,database!$Y:$AL,database!AG$5,0)</f>
        <v>#N/A</v>
      </c>
      <c r="AH705" s="127" t="str">
        <f>IF(ISERROR(VLOOKUP(FollowUp!$Y705,database!$Y:$AL,database!AH$5,0)),"",VLOOKUP(FollowUp!$Y705,database!$Y:$AL,database!AH$5,0))</f>
        <v/>
      </c>
      <c r="AI705" s="64"/>
      <c r="AJ705" s="63"/>
      <c r="AK705" s="128"/>
      <c r="AL705" s="63"/>
      <c r="AM705" s="116" t="e">
        <f>VLOOKUP(FollowUp!$Y705,database!$Y:$AL,database!AL$5,0)</f>
        <v>#N/A</v>
      </c>
    </row>
    <row r="706" spans="1:39"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15">
        <v>699</v>
      </c>
      <c r="AA706" s="124" t="e">
        <f>VLOOKUP(FollowUp!$Y706,database!$Y:$AL,database!AA$5,0)</f>
        <v>#N/A</v>
      </c>
      <c r="AB706" s="118" t="e" cm="1">
        <f t="array" aca="1" ref="AB706" ca="1">HYPERLINK("#"&amp;CELL("address",INDEX(INDIRECT("database!Y:Y",1),MATCH(Y706,INDIRECT("database!Y:Y",1),0))))</f>
        <v>#N/A</v>
      </c>
      <c r="AC706" s="120" t="e">
        <f>VLOOKUP(FollowUp!$Y706,database!$Y:$AL,database!AC$5,0)</f>
        <v>#N/A</v>
      </c>
      <c r="AD706" s="121" t="e">
        <f>VLOOKUP(FollowUp!$Y706,database!$Y:$AL,database!AD$5,0)</f>
        <v>#N/A</v>
      </c>
      <c r="AE706" s="120" t="e">
        <f>VLOOKUP(FollowUp!$Y706,database!$Y:$AL,database!AE$5,0)</f>
        <v>#N/A</v>
      </c>
      <c r="AF706" s="121" t="e">
        <f>VLOOKUP(FollowUp!$Y706,database!$Y:$AL,database!AF$5,0)</f>
        <v>#N/A</v>
      </c>
      <c r="AG706" s="136" t="e">
        <f>VLOOKUP(FollowUp!$Y706,database!$Y:$AL,database!AG$5,0)</f>
        <v>#N/A</v>
      </c>
      <c r="AH706" s="126" t="str">
        <f>IF(ISERROR(VLOOKUP(FollowUp!$Y706,database!$Y:$AL,database!AH$5,0)),"",VLOOKUP(FollowUp!$Y706,database!$Y:$AL,database!AH$5,0))</f>
        <v/>
      </c>
      <c r="AI706" s="64"/>
      <c r="AJ706" s="63"/>
      <c r="AK706" s="128"/>
      <c r="AL706" s="63"/>
      <c r="AM706" s="115" t="e">
        <f>VLOOKUP(FollowUp!$Y706,database!$Y:$AL,database!AL$5,0)</f>
        <v>#N/A</v>
      </c>
    </row>
    <row r="707" spans="1:39"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15">
        <v>700</v>
      </c>
      <c r="AA707" s="125" t="e">
        <f>VLOOKUP(FollowUp!$Y707,database!$Y:$AL,database!AA$5,0)</f>
        <v>#N/A</v>
      </c>
      <c r="AB707" s="119" t="e" cm="1">
        <f t="array" aca="1" ref="AB707" ca="1">HYPERLINK("#"&amp;CELL("address",INDEX(INDIRECT("database!Y:Y",1),MATCH(Y707,INDIRECT("database!Y:Y",1),0))))</f>
        <v>#N/A</v>
      </c>
      <c r="AC707" s="122" t="e">
        <f>VLOOKUP(FollowUp!$Y707,database!$Y:$AL,database!AC$5,0)</f>
        <v>#N/A</v>
      </c>
      <c r="AD707" s="123" t="e">
        <f>VLOOKUP(FollowUp!$Y707,database!$Y:$AL,database!AD$5,0)</f>
        <v>#N/A</v>
      </c>
      <c r="AE707" s="122" t="e">
        <f>VLOOKUP(FollowUp!$Y707,database!$Y:$AL,database!AE$5,0)</f>
        <v>#N/A</v>
      </c>
      <c r="AF707" s="123" t="e">
        <f>VLOOKUP(FollowUp!$Y707,database!$Y:$AL,database!AF$5,0)</f>
        <v>#N/A</v>
      </c>
      <c r="AG707" s="137" t="e">
        <f>VLOOKUP(FollowUp!$Y707,database!$Y:$AL,database!AG$5,0)</f>
        <v>#N/A</v>
      </c>
      <c r="AH707" s="127" t="str">
        <f>IF(ISERROR(VLOOKUP(FollowUp!$Y707,database!$Y:$AL,database!AH$5,0)),"",VLOOKUP(FollowUp!$Y707,database!$Y:$AL,database!AH$5,0))</f>
        <v/>
      </c>
      <c r="AI707" s="64"/>
      <c r="AJ707" s="63"/>
      <c r="AK707" s="128"/>
      <c r="AL707" s="63"/>
      <c r="AM707" s="116" t="e">
        <f>VLOOKUP(FollowUp!$Y707,database!$Y:$AL,database!AL$5,0)</f>
        <v>#N/A</v>
      </c>
    </row>
    <row r="708" spans="1:39"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15">
        <v>701</v>
      </c>
      <c r="AA708" s="124" t="e">
        <f>VLOOKUP(FollowUp!$Y708,database!$Y:$AL,database!AA$5,0)</f>
        <v>#N/A</v>
      </c>
      <c r="AB708" s="118" t="e" cm="1">
        <f t="array" aca="1" ref="AB708" ca="1">HYPERLINK("#"&amp;CELL("address",INDEX(INDIRECT("database!Y:Y",1),MATCH(Y708,INDIRECT("database!Y:Y",1),0))))</f>
        <v>#N/A</v>
      </c>
      <c r="AC708" s="120" t="e">
        <f>VLOOKUP(FollowUp!$Y708,database!$Y:$AL,database!AC$5,0)</f>
        <v>#N/A</v>
      </c>
      <c r="AD708" s="121" t="e">
        <f>VLOOKUP(FollowUp!$Y708,database!$Y:$AL,database!AD$5,0)</f>
        <v>#N/A</v>
      </c>
      <c r="AE708" s="120" t="e">
        <f>VLOOKUP(FollowUp!$Y708,database!$Y:$AL,database!AE$5,0)</f>
        <v>#N/A</v>
      </c>
      <c r="AF708" s="121" t="e">
        <f>VLOOKUP(FollowUp!$Y708,database!$Y:$AL,database!AF$5,0)</f>
        <v>#N/A</v>
      </c>
      <c r="AG708" s="136" t="e">
        <f>VLOOKUP(FollowUp!$Y708,database!$Y:$AL,database!AG$5,0)</f>
        <v>#N/A</v>
      </c>
      <c r="AH708" s="126" t="str">
        <f>IF(ISERROR(VLOOKUP(FollowUp!$Y708,database!$Y:$AL,database!AH$5,0)),"",VLOOKUP(FollowUp!$Y708,database!$Y:$AL,database!AH$5,0))</f>
        <v/>
      </c>
      <c r="AI708" s="64"/>
      <c r="AJ708" s="63"/>
      <c r="AK708" s="128"/>
      <c r="AL708" s="63"/>
      <c r="AM708" s="115" t="e">
        <f>VLOOKUP(FollowUp!$Y708,database!$Y:$AL,database!AL$5,0)</f>
        <v>#N/A</v>
      </c>
    </row>
    <row r="709" spans="1:39"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15">
        <v>702</v>
      </c>
      <c r="AA709" s="125" t="e">
        <f>VLOOKUP(FollowUp!$Y709,database!$Y:$AL,database!AA$5,0)</f>
        <v>#N/A</v>
      </c>
      <c r="AB709" s="119" t="e" cm="1">
        <f t="array" aca="1" ref="AB709" ca="1">HYPERLINK("#"&amp;CELL("address",INDEX(INDIRECT("database!Y:Y",1),MATCH(Y709,INDIRECT("database!Y:Y",1),0))))</f>
        <v>#N/A</v>
      </c>
      <c r="AC709" s="122" t="e">
        <f>VLOOKUP(FollowUp!$Y709,database!$Y:$AL,database!AC$5,0)</f>
        <v>#N/A</v>
      </c>
      <c r="AD709" s="123" t="e">
        <f>VLOOKUP(FollowUp!$Y709,database!$Y:$AL,database!AD$5,0)</f>
        <v>#N/A</v>
      </c>
      <c r="AE709" s="122" t="e">
        <f>VLOOKUP(FollowUp!$Y709,database!$Y:$AL,database!AE$5,0)</f>
        <v>#N/A</v>
      </c>
      <c r="AF709" s="123" t="e">
        <f>VLOOKUP(FollowUp!$Y709,database!$Y:$AL,database!AF$5,0)</f>
        <v>#N/A</v>
      </c>
      <c r="AG709" s="137" t="e">
        <f>VLOOKUP(FollowUp!$Y709,database!$Y:$AL,database!AG$5,0)</f>
        <v>#N/A</v>
      </c>
      <c r="AH709" s="127" t="str">
        <f>IF(ISERROR(VLOOKUP(FollowUp!$Y709,database!$Y:$AL,database!AH$5,0)),"",VLOOKUP(FollowUp!$Y709,database!$Y:$AL,database!AH$5,0))</f>
        <v/>
      </c>
      <c r="AI709" s="64"/>
      <c r="AJ709" s="63"/>
      <c r="AK709" s="128"/>
      <c r="AL709" s="63"/>
      <c r="AM709" s="116" t="e">
        <f>VLOOKUP(FollowUp!$Y709,database!$Y:$AL,database!AL$5,0)</f>
        <v>#N/A</v>
      </c>
    </row>
    <row r="710" spans="1:39"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15">
        <v>703</v>
      </c>
      <c r="AA710" s="124" t="e">
        <f>VLOOKUP(FollowUp!$Y710,database!$Y:$AL,database!AA$5,0)</f>
        <v>#N/A</v>
      </c>
      <c r="AB710" s="118" t="e" cm="1">
        <f t="array" aca="1" ref="AB710" ca="1">HYPERLINK("#"&amp;CELL("address",INDEX(INDIRECT("database!Y:Y",1),MATCH(Y710,INDIRECT("database!Y:Y",1),0))))</f>
        <v>#N/A</v>
      </c>
      <c r="AC710" s="120" t="e">
        <f>VLOOKUP(FollowUp!$Y710,database!$Y:$AL,database!AC$5,0)</f>
        <v>#N/A</v>
      </c>
      <c r="AD710" s="121" t="e">
        <f>VLOOKUP(FollowUp!$Y710,database!$Y:$AL,database!AD$5,0)</f>
        <v>#N/A</v>
      </c>
      <c r="AE710" s="120" t="e">
        <f>VLOOKUP(FollowUp!$Y710,database!$Y:$AL,database!AE$5,0)</f>
        <v>#N/A</v>
      </c>
      <c r="AF710" s="121" t="e">
        <f>VLOOKUP(FollowUp!$Y710,database!$Y:$AL,database!AF$5,0)</f>
        <v>#N/A</v>
      </c>
      <c r="AG710" s="136" t="e">
        <f>VLOOKUP(FollowUp!$Y710,database!$Y:$AL,database!AG$5,0)</f>
        <v>#N/A</v>
      </c>
      <c r="AH710" s="126" t="str">
        <f>IF(ISERROR(VLOOKUP(FollowUp!$Y710,database!$Y:$AL,database!AH$5,0)),"",VLOOKUP(FollowUp!$Y710,database!$Y:$AL,database!AH$5,0))</f>
        <v/>
      </c>
      <c r="AI710" s="64"/>
      <c r="AJ710" s="63"/>
      <c r="AK710" s="128"/>
      <c r="AL710" s="63"/>
      <c r="AM710" s="115" t="e">
        <f>VLOOKUP(FollowUp!$Y710,database!$Y:$AL,database!AL$5,0)</f>
        <v>#N/A</v>
      </c>
    </row>
    <row r="711" spans="1:39"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15">
        <v>704</v>
      </c>
      <c r="AA711" s="125" t="e">
        <f>VLOOKUP(FollowUp!$Y711,database!$Y:$AL,database!AA$5,0)</f>
        <v>#N/A</v>
      </c>
      <c r="AB711" s="119" t="e" cm="1">
        <f t="array" aca="1" ref="AB711" ca="1">HYPERLINK("#"&amp;CELL("address",INDEX(INDIRECT("database!Y:Y",1),MATCH(Y711,INDIRECT("database!Y:Y",1),0))))</f>
        <v>#N/A</v>
      </c>
      <c r="AC711" s="122" t="e">
        <f>VLOOKUP(FollowUp!$Y711,database!$Y:$AL,database!AC$5,0)</f>
        <v>#N/A</v>
      </c>
      <c r="AD711" s="123" t="e">
        <f>VLOOKUP(FollowUp!$Y711,database!$Y:$AL,database!AD$5,0)</f>
        <v>#N/A</v>
      </c>
      <c r="AE711" s="122" t="e">
        <f>VLOOKUP(FollowUp!$Y711,database!$Y:$AL,database!AE$5,0)</f>
        <v>#N/A</v>
      </c>
      <c r="AF711" s="123" t="e">
        <f>VLOOKUP(FollowUp!$Y711,database!$Y:$AL,database!AF$5,0)</f>
        <v>#N/A</v>
      </c>
      <c r="AG711" s="137" t="e">
        <f>VLOOKUP(FollowUp!$Y711,database!$Y:$AL,database!AG$5,0)</f>
        <v>#N/A</v>
      </c>
      <c r="AH711" s="127" t="str">
        <f>IF(ISERROR(VLOOKUP(FollowUp!$Y711,database!$Y:$AL,database!AH$5,0)),"",VLOOKUP(FollowUp!$Y711,database!$Y:$AL,database!AH$5,0))</f>
        <v/>
      </c>
      <c r="AI711" s="64"/>
      <c r="AJ711" s="63"/>
      <c r="AK711" s="128"/>
      <c r="AL711" s="63"/>
      <c r="AM711" s="116" t="e">
        <f>VLOOKUP(FollowUp!$Y711,database!$Y:$AL,database!AL$5,0)</f>
        <v>#N/A</v>
      </c>
    </row>
    <row r="712" spans="1:39"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15">
        <v>705</v>
      </c>
      <c r="AA712" s="124" t="e">
        <f>VLOOKUP(FollowUp!$Y712,database!$Y:$AL,database!AA$5,0)</f>
        <v>#N/A</v>
      </c>
      <c r="AB712" s="118" t="e" cm="1">
        <f t="array" aca="1" ref="AB712" ca="1">HYPERLINK("#"&amp;CELL("address",INDEX(INDIRECT("database!Y:Y",1),MATCH(Y712,INDIRECT("database!Y:Y",1),0))))</f>
        <v>#N/A</v>
      </c>
      <c r="AC712" s="120" t="e">
        <f>VLOOKUP(FollowUp!$Y712,database!$Y:$AL,database!AC$5,0)</f>
        <v>#N/A</v>
      </c>
      <c r="AD712" s="121" t="e">
        <f>VLOOKUP(FollowUp!$Y712,database!$Y:$AL,database!AD$5,0)</f>
        <v>#N/A</v>
      </c>
      <c r="AE712" s="120" t="e">
        <f>VLOOKUP(FollowUp!$Y712,database!$Y:$AL,database!AE$5,0)</f>
        <v>#N/A</v>
      </c>
      <c r="AF712" s="121" t="e">
        <f>VLOOKUP(FollowUp!$Y712,database!$Y:$AL,database!AF$5,0)</f>
        <v>#N/A</v>
      </c>
      <c r="AG712" s="136" t="e">
        <f>VLOOKUP(FollowUp!$Y712,database!$Y:$AL,database!AG$5,0)</f>
        <v>#N/A</v>
      </c>
      <c r="AH712" s="126" t="str">
        <f>IF(ISERROR(VLOOKUP(FollowUp!$Y712,database!$Y:$AL,database!AH$5,0)),"",VLOOKUP(FollowUp!$Y712,database!$Y:$AL,database!AH$5,0))</f>
        <v/>
      </c>
      <c r="AI712" s="64"/>
      <c r="AJ712" s="63"/>
      <c r="AK712" s="128"/>
      <c r="AL712" s="63"/>
      <c r="AM712" s="115" t="e">
        <f>VLOOKUP(FollowUp!$Y712,database!$Y:$AL,database!AL$5,0)</f>
        <v>#N/A</v>
      </c>
    </row>
    <row r="713" spans="1:39"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15">
        <v>706</v>
      </c>
      <c r="AA713" s="125" t="e">
        <f>VLOOKUP(FollowUp!$Y713,database!$Y:$AL,database!AA$5,0)</f>
        <v>#N/A</v>
      </c>
      <c r="AB713" s="119" t="e" cm="1">
        <f t="array" aca="1" ref="AB713" ca="1">HYPERLINK("#"&amp;CELL("address",INDEX(INDIRECT("database!Y:Y",1),MATCH(Y713,INDIRECT("database!Y:Y",1),0))))</f>
        <v>#N/A</v>
      </c>
      <c r="AC713" s="122" t="e">
        <f>VLOOKUP(FollowUp!$Y713,database!$Y:$AL,database!AC$5,0)</f>
        <v>#N/A</v>
      </c>
      <c r="AD713" s="123" t="e">
        <f>VLOOKUP(FollowUp!$Y713,database!$Y:$AL,database!AD$5,0)</f>
        <v>#N/A</v>
      </c>
      <c r="AE713" s="122" t="e">
        <f>VLOOKUP(FollowUp!$Y713,database!$Y:$AL,database!AE$5,0)</f>
        <v>#N/A</v>
      </c>
      <c r="AF713" s="123" t="e">
        <f>VLOOKUP(FollowUp!$Y713,database!$Y:$AL,database!AF$5,0)</f>
        <v>#N/A</v>
      </c>
      <c r="AG713" s="137" t="e">
        <f>VLOOKUP(FollowUp!$Y713,database!$Y:$AL,database!AG$5,0)</f>
        <v>#N/A</v>
      </c>
      <c r="AH713" s="127" t="str">
        <f>IF(ISERROR(VLOOKUP(FollowUp!$Y713,database!$Y:$AL,database!AH$5,0)),"",VLOOKUP(FollowUp!$Y713,database!$Y:$AL,database!AH$5,0))</f>
        <v/>
      </c>
      <c r="AI713" s="64"/>
      <c r="AJ713" s="63"/>
      <c r="AK713" s="128"/>
      <c r="AL713" s="63"/>
      <c r="AM713" s="116" t="e">
        <f>VLOOKUP(FollowUp!$Y713,database!$Y:$AL,database!AL$5,0)</f>
        <v>#N/A</v>
      </c>
    </row>
    <row r="714" spans="1:39"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15">
        <v>707</v>
      </c>
      <c r="AA714" s="124" t="e">
        <f>VLOOKUP(FollowUp!$Y714,database!$Y:$AL,database!AA$5,0)</f>
        <v>#N/A</v>
      </c>
      <c r="AB714" s="118" t="e" cm="1">
        <f t="array" aca="1" ref="AB714" ca="1">HYPERLINK("#"&amp;CELL("address",INDEX(INDIRECT("database!Y:Y",1),MATCH(Y714,INDIRECT("database!Y:Y",1),0))))</f>
        <v>#N/A</v>
      </c>
      <c r="AC714" s="120" t="e">
        <f>VLOOKUP(FollowUp!$Y714,database!$Y:$AL,database!AC$5,0)</f>
        <v>#N/A</v>
      </c>
      <c r="AD714" s="121" t="e">
        <f>VLOOKUP(FollowUp!$Y714,database!$Y:$AL,database!AD$5,0)</f>
        <v>#N/A</v>
      </c>
      <c r="AE714" s="120" t="e">
        <f>VLOOKUP(FollowUp!$Y714,database!$Y:$AL,database!AE$5,0)</f>
        <v>#N/A</v>
      </c>
      <c r="AF714" s="121" t="e">
        <f>VLOOKUP(FollowUp!$Y714,database!$Y:$AL,database!AF$5,0)</f>
        <v>#N/A</v>
      </c>
      <c r="AG714" s="136" t="e">
        <f>VLOOKUP(FollowUp!$Y714,database!$Y:$AL,database!AG$5,0)</f>
        <v>#N/A</v>
      </c>
      <c r="AH714" s="126" t="str">
        <f>IF(ISERROR(VLOOKUP(FollowUp!$Y714,database!$Y:$AL,database!AH$5,0)),"",VLOOKUP(FollowUp!$Y714,database!$Y:$AL,database!AH$5,0))</f>
        <v/>
      </c>
      <c r="AI714" s="64"/>
      <c r="AJ714" s="63"/>
      <c r="AK714" s="128"/>
      <c r="AL714" s="63"/>
      <c r="AM714" s="115" t="e">
        <f>VLOOKUP(FollowUp!$Y714,database!$Y:$AL,database!AL$5,0)</f>
        <v>#N/A</v>
      </c>
    </row>
    <row r="715" spans="1:39"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15">
        <v>708</v>
      </c>
      <c r="AA715" s="125" t="e">
        <f>VLOOKUP(FollowUp!$Y715,database!$Y:$AL,database!AA$5,0)</f>
        <v>#N/A</v>
      </c>
      <c r="AB715" s="119" t="e" cm="1">
        <f t="array" aca="1" ref="AB715" ca="1">HYPERLINK("#"&amp;CELL("address",INDEX(INDIRECT("database!Y:Y",1),MATCH(Y715,INDIRECT("database!Y:Y",1),0))))</f>
        <v>#N/A</v>
      </c>
      <c r="AC715" s="122" t="e">
        <f>VLOOKUP(FollowUp!$Y715,database!$Y:$AL,database!AC$5,0)</f>
        <v>#N/A</v>
      </c>
      <c r="AD715" s="123" t="e">
        <f>VLOOKUP(FollowUp!$Y715,database!$Y:$AL,database!AD$5,0)</f>
        <v>#N/A</v>
      </c>
      <c r="AE715" s="122" t="e">
        <f>VLOOKUP(FollowUp!$Y715,database!$Y:$AL,database!AE$5,0)</f>
        <v>#N/A</v>
      </c>
      <c r="AF715" s="123" t="e">
        <f>VLOOKUP(FollowUp!$Y715,database!$Y:$AL,database!AF$5,0)</f>
        <v>#N/A</v>
      </c>
      <c r="AG715" s="137" t="e">
        <f>VLOOKUP(FollowUp!$Y715,database!$Y:$AL,database!AG$5,0)</f>
        <v>#N/A</v>
      </c>
      <c r="AH715" s="127" t="str">
        <f>IF(ISERROR(VLOOKUP(FollowUp!$Y715,database!$Y:$AL,database!AH$5,0)),"",VLOOKUP(FollowUp!$Y715,database!$Y:$AL,database!AH$5,0))</f>
        <v/>
      </c>
      <c r="AI715" s="64"/>
      <c r="AJ715" s="63"/>
      <c r="AK715" s="128"/>
      <c r="AL715" s="63"/>
      <c r="AM715" s="116" t="e">
        <f>VLOOKUP(FollowUp!$Y715,database!$Y:$AL,database!AL$5,0)</f>
        <v>#N/A</v>
      </c>
    </row>
    <row r="716" spans="1:39"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15">
        <v>709</v>
      </c>
      <c r="AA716" s="124" t="e">
        <f>VLOOKUP(FollowUp!$Y716,database!$Y:$AL,database!AA$5,0)</f>
        <v>#N/A</v>
      </c>
      <c r="AB716" s="118" t="e" cm="1">
        <f t="array" aca="1" ref="AB716" ca="1">HYPERLINK("#"&amp;CELL("address",INDEX(INDIRECT("database!Y:Y",1),MATCH(Y716,INDIRECT("database!Y:Y",1),0))))</f>
        <v>#N/A</v>
      </c>
      <c r="AC716" s="120" t="e">
        <f>VLOOKUP(FollowUp!$Y716,database!$Y:$AL,database!AC$5,0)</f>
        <v>#N/A</v>
      </c>
      <c r="AD716" s="121" t="e">
        <f>VLOOKUP(FollowUp!$Y716,database!$Y:$AL,database!AD$5,0)</f>
        <v>#N/A</v>
      </c>
      <c r="AE716" s="120" t="e">
        <f>VLOOKUP(FollowUp!$Y716,database!$Y:$AL,database!AE$5,0)</f>
        <v>#N/A</v>
      </c>
      <c r="AF716" s="121" t="e">
        <f>VLOOKUP(FollowUp!$Y716,database!$Y:$AL,database!AF$5,0)</f>
        <v>#N/A</v>
      </c>
      <c r="AG716" s="136" t="e">
        <f>VLOOKUP(FollowUp!$Y716,database!$Y:$AL,database!AG$5,0)</f>
        <v>#N/A</v>
      </c>
      <c r="AH716" s="126" t="str">
        <f>IF(ISERROR(VLOOKUP(FollowUp!$Y716,database!$Y:$AL,database!AH$5,0)),"",VLOOKUP(FollowUp!$Y716,database!$Y:$AL,database!AH$5,0))</f>
        <v/>
      </c>
      <c r="AI716" s="64"/>
      <c r="AJ716" s="63"/>
      <c r="AK716" s="128"/>
      <c r="AL716" s="63"/>
      <c r="AM716" s="115" t="e">
        <f>VLOOKUP(FollowUp!$Y716,database!$Y:$AL,database!AL$5,0)</f>
        <v>#N/A</v>
      </c>
    </row>
    <row r="717" spans="1:39"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15">
        <v>710</v>
      </c>
      <c r="AA717" s="125" t="e">
        <f>VLOOKUP(FollowUp!$Y717,database!$Y:$AL,database!AA$5,0)</f>
        <v>#N/A</v>
      </c>
      <c r="AB717" s="119" t="e" cm="1">
        <f t="array" aca="1" ref="AB717" ca="1">HYPERLINK("#"&amp;CELL("address",INDEX(INDIRECT("database!Y:Y",1),MATCH(Y717,INDIRECT("database!Y:Y",1),0))))</f>
        <v>#N/A</v>
      </c>
      <c r="AC717" s="122" t="e">
        <f>VLOOKUP(FollowUp!$Y717,database!$Y:$AL,database!AC$5,0)</f>
        <v>#N/A</v>
      </c>
      <c r="AD717" s="123" t="e">
        <f>VLOOKUP(FollowUp!$Y717,database!$Y:$AL,database!AD$5,0)</f>
        <v>#N/A</v>
      </c>
      <c r="AE717" s="122" t="e">
        <f>VLOOKUP(FollowUp!$Y717,database!$Y:$AL,database!AE$5,0)</f>
        <v>#N/A</v>
      </c>
      <c r="AF717" s="123" t="e">
        <f>VLOOKUP(FollowUp!$Y717,database!$Y:$AL,database!AF$5,0)</f>
        <v>#N/A</v>
      </c>
      <c r="AG717" s="137" t="e">
        <f>VLOOKUP(FollowUp!$Y717,database!$Y:$AL,database!AG$5,0)</f>
        <v>#N/A</v>
      </c>
      <c r="AH717" s="127" t="str">
        <f>IF(ISERROR(VLOOKUP(FollowUp!$Y717,database!$Y:$AL,database!AH$5,0)),"",VLOOKUP(FollowUp!$Y717,database!$Y:$AL,database!AH$5,0))</f>
        <v/>
      </c>
      <c r="AI717" s="64"/>
      <c r="AJ717" s="63"/>
      <c r="AK717" s="128"/>
      <c r="AL717" s="63"/>
      <c r="AM717" s="116" t="e">
        <f>VLOOKUP(FollowUp!$Y717,database!$Y:$AL,database!AL$5,0)</f>
        <v>#N/A</v>
      </c>
    </row>
    <row r="718" spans="1:39"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15">
        <v>711</v>
      </c>
      <c r="AA718" s="124" t="e">
        <f>VLOOKUP(FollowUp!$Y718,database!$Y:$AL,database!AA$5,0)</f>
        <v>#N/A</v>
      </c>
      <c r="AB718" s="118" t="e" cm="1">
        <f t="array" aca="1" ref="AB718" ca="1">HYPERLINK("#"&amp;CELL("address",INDEX(INDIRECT("database!Y:Y",1),MATCH(Y718,INDIRECT("database!Y:Y",1),0))))</f>
        <v>#N/A</v>
      </c>
      <c r="AC718" s="120" t="e">
        <f>VLOOKUP(FollowUp!$Y718,database!$Y:$AL,database!AC$5,0)</f>
        <v>#N/A</v>
      </c>
      <c r="AD718" s="121" t="e">
        <f>VLOOKUP(FollowUp!$Y718,database!$Y:$AL,database!AD$5,0)</f>
        <v>#N/A</v>
      </c>
      <c r="AE718" s="120" t="e">
        <f>VLOOKUP(FollowUp!$Y718,database!$Y:$AL,database!AE$5,0)</f>
        <v>#N/A</v>
      </c>
      <c r="AF718" s="121" t="e">
        <f>VLOOKUP(FollowUp!$Y718,database!$Y:$AL,database!AF$5,0)</f>
        <v>#N/A</v>
      </c>
      <c r="AG718" s="136" t="e">
        <f>VLOOKUP(FollowUp!$Y718,database!$Y:$AL,database!AG$5,0)</f>
        <v>#N/A</v>
      </c>
      <c r="AH718" s="126" t="str">
        <f>IF(ISERROR(VLOOKUP(FollowUp!$Y718,database!$Y:$AL,database!AH$5,0)),"",VLOOKUP(FollowUp!$Y718,database!$Y:$AL,database!AH$5,0))</f>
        <v/>
      </c>
      <c r="AI718" s="64"/>
      <c r="AJ718" s="63"/>
      <c r="AK718" s="128"/>
      <c r="AL718" s="63"/>
      <c r="AM718" s="115" t="e">
        <f>VLOOKUP(FollowUp!$Y718,database!$Y:$AL,database!AL$5,0)</f>
        <v>#N/A</v>
      </c>
    </row>
    <row r="719" spans="1:39"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15">
        <v>712</v>
      </c>
      <c r="AA719" s="125" t="e">
        <f>VLOOKUP(FollowUp!$Y719,database!$Y:$AL,database!AA$5,0)</f>
        <v>#N/A</v>
      </c>
      <c r="AB719" s="119" t="e" cm="1">
        <f t="array" aca="1" ref="AB719" ca="1">HYPERLINK("#"&amp;CELL("address",INDEX(INDIRECT("database!Y:Y",1),MATCH(Y719,INDIRECT("database!Y:Y",1),0))))</f>
        <v>#N/A</v>
      </c>
      <c r="AC719" s="122" t="e">
        <f>VLOOKUP(FollowUp!$Y719,database!$Y:$AL,database!AC$5,0)</f>
        <v>#N/A</v>
      </c>
      <c r="AD719" s="123" t="e">
        <f>VLOOKUP(FollowUp!$Y719,database!$Y:$AL,database!AD$5,0)</f>
        <v>#N/A</v>
      </c>
      <c r="AE719" s="122" t="e">
        <f>VLOOKUP(FollowUp!$Y719,database!$Y:$AL,database!AE$5,0)</f>
        <v>#N/A</v>
      </c>
      <c r="AF719" s="123" t="e">
        <f>VLOOKUP(FollowUp!$Y719,database!$Y:$AL,database!AF$5,0)</f>
        <v>#N/A</v>
      </c>
      <c r="AG719" s="137" t="e">
        <f>VLOOKUP(FollowUp!$Y719,database!$Y:$AL,database!AG$5,0)</f>
        <v>#N/A</v>
      </c>
      <c r="AH719" s="127" t="str">
        <f>IF(ISERROR(VLOOKUP(FollowUp!$Y719,database!$Y:$AL,database!AH$5,0)),"",VLOOKUP(FollowUp!$Y719,database!$Y:$AL,database!AH$5,0))</f>
        <v/>
      </c>
      <c r="AI719" s="64"/>
      <c r="AJ719" s="63"/>
      <c r="AK719" s="128"/>
      <c r="AL719" s="63"/>
      <c r="AM719" s="116" t="e">
        <f>VLOOKUP(FollowUp!$Y719,database!$Y:$AL,database!AL$5,0)</f>
        <v>#N/A</v>
      </c>
    </row>
    <row r="720" spans="1:39"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15">
        <v>713</v>
      </c>
      <c r="AA720" s="124" t="e">
        <f>VLOOKUP(FollowUp!$Y720,database!$Y:$AL,database!AA$5,0)</f>
        <v>#N/A</v>
      </c>
      <c r="AB720" s="118" t="e" cm="1">
        <f t="array" aca="1" ref="AB720" ca="1">HYPERLINK("#"&amp;CELL("address",INDEX(INDIRECT("database!Y:Y",1),MATCH(Y720,INDIRECT("database!Y:Y",1),0))))</f>
        <v>#N/A</v>
      </c>
      <c r="AC720" s="120" t="e">
        <f>VLOOKUP(FollowUp!$Y720,database!$Y:$AL,database!AC$5,0)</f>
        <v>#N/A</v>
      </c>
      <c r="AD720" s="121" t="e">
        <f>VLOOKUP(FollowUp!$Y720,database!$Y:$AL,database!AD$5,0)</f>
        <v>#N/A</v>
      </c>
      <c r="AE720" s="120" t="e">
        <f>VLOOKUP(FollowUp!$Y720,database!$Y:$AL,database!AE$5,0)</f>
        <v>#N/A</v>
      </c>
      <c r="AF720" s="121" t="e">
        <f>VLOOKUP(FollowUp!$Y720,database!$Y:$AL,database!AF$5,0)</f>
        <v>#N/A</v>
      </c>
      <c r="AG720" s="136" t="e">
        <f>VLOOKUP(FollowUp!$Y720,database!$Y:$AL,database!AG$5,0)</f>
        <v>#N/A</v>
      </c>
      <c r="AH720" s="126" t="str">
        <f>IF(ISERROR(VLOOKUP(FollowUp!$Y720,database!$Y:$AL,database!AH$5,0)),"",VLOOKUP(FollowUp!$Y720,database!$Y:$AL,database!AH$5,0))</f>
        <v/>
      </c>
      <c r="AI720" s="64"/>
      <c r="AJ720" s="63"/>
      <c r="AK720" s="128"/>
      <c r="AL720" s="63"/>
      <c r="AM720" s="115" t="e">
        <f>VLOOKUP(FollowUp!$Y720,database!$Y:$AL,database!AL$5,0)</f>
        <v>#N/A</v>
      </c>
    </row>
    <row r="721" spans="1:39"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15">
        <v>714</v>
      </c>
      <c r="AA721" s="125" t="e">
        <f>VLOOKUP(FollowUp!$Y721,database!$Y:$AL,database!AA$5,0)</f>
        <v>#N/A</v>
      </c>
      <c r="AB721" s="119" t="e" cm="1">
        <f t="array" aca="1" ref="AB721" ca="1">HYPERLINK("#"&amp;CELL("address",INDEX(INDIRECT("database!Y:Y",1),MATCH(Y721,INDIRECT("database!Y:Y",1),0))))</f>
        <v>#N/A</v>
      </c>
      <c r="AC721" s="122" t="e">
        <f>VLOOKUP(FollowUp!$Y721,database!$Y:$AL,database!AC$5,0)</f>
        <v>#N/A</v>
      </c>
      <c r="AD721" s="123" t="e">
        <f>VLOOKUP(FollowUp!$Y721,database!$Y:$AL,database!AD$5,0)</f>
        <v>#N/A</v>
      </c>
      <c r="AE721" s="122" t="e">
        <f>VLOOKUP(FollowUp!$Y721,database!$Y:$AL,database!AE$5,0)</f>
        <v>#N/A</v>
      </c>
      <c r="AF721" s="123" t="e">
        <f>VLOOKUP(FollowUp!$Y721,database!$Y:$AL,database!AF$5,0)</f>
        <v>#N/A</v>
      </c>
      <c r="AG721" s="137" t="e">
        <f>VLOOKUP(FollowUp!$Y721,database!$Y:$AL,database!AG$5,0)</f>
        <v>#N/A</v>
      </c>
      <c r="AH721" s="127" t="str">
        <f>IF(ISERROR(VLOOKUP(FollowUp!$Y721,database!$Y:$AL,database!AH$5,0)),"",VLOOKUP(FollowUp!$Y721,database!$Y:$AL,database!AH$5,0))</f>
        <v/>
      </c>
      <c r="AI721" s="64"/>
      <c r="AJ721" s="63"/>
      <c r="AK721" s="128"/>
      <c r="AL721" s="63"/>
      <c r="AM721" s="116" t="e">
        <f>VLOOKUP(FollowUp!$Y721,database!$Y:$AL,database!AL$5,0)</f>
        <v>#N/A</v>
      </c>
    </row>
    <row r="722" spans="1:39"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15">
        <v>715</v>
      </c>
      <c r="AA722" s="124" t="e">
        <f>VLOOKUP(FollowUp!$Y722,database!$Y:$AL,database!AA$5,0)</f>
        <v>#N/A</v>
      </c>
      <c r="AB722" s="118" t="e" cm="1">
        <f t="array" aca="1" ref="AB722" ca="1">HYPERLINK("#"&amp;CELL("address",INDEX(INDIRECT("database!Y:Y",1),MATCH(Y722,INDIRECT("database!Y:Y",1),0))))</f>
        <v>#N/A</v>
      </c>
      <c r="AC722" s="120" t="e">
        <f>VLOOKUP(FollowUp!$Y722,database!$Y:$AL,database!AC$5,0)</f>
        <v>#N/A</v>
      </c>
      <c r="AD722" s="121" t="e">
        <f>VLOOKUP(FollowUp!$Y722,database!$Y:$AL,database!AD$5,0)</f>
        <v>#N/A</v>
      </c>
      <c r="AE722" s="120" t="e">
        <f>VLOOKUP(FollowUp!$Y722,database!$Y:$AL,database!AE$5,0)</f>
        <v>#N/A</v>
      </c>
      <c r="AF722" s="121" t="e">
        <f>VLOOKUP(FollowUp!$Y722,database!$Y:$AL,database!AF$5,0)</f>
        <v>#N/A</v>
      </c>
      <c r="AG722" s="136" t="e">
        <f>VLOOKUP(FollowUp!$Y722,database!$Y:$AL,database!AG$5,0)</f>
        <v>#N/A</v>
      </c>
      <c r="AH722" s="126" t="str">
        <f>IF(ISERROR(VLOOKUP(FollowUp!$Y722,database!$Y:$AL,database!AH$5,0)),"",VLOOKUP(FollowUp!$Y722,database!$Y:$AL,database!AH$5,0))</f>
        <v/>
      </c>
      <c r="AI722" s="64"/>
      <c r="AJ722" s="63"/>
      <c r="AK722" s="128"/>
      <c r="AL722" s="63"/>
      <c r="AM722" s="115" t="e">
        <f>VLOOKUP(FollowUp!$Y722,database!$Y:$AL,database!AL$5,0)</f>
        <v>#N/A</v>
      </c>
    </row>
    <row r="723" spans="1:39"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15">
        <v>716</v>
      </c>
      <c r="AA723" s="125" t="e">
        <f>VLOOKUP(FollowUp!$Y723,database!$Y:$AL,database!AA$5,0)</f>
        <v>#N/A</v>
      </c>
      <c r="AB723" s="119" t="e" cm="1">
        <f t="array" aca="1" ref="AB723" ca="1">HYPERLINK("#"&amp;CELL("address",INDEX(INDIRECT("database!Y:Y",1),MATCH(Y723,INDIRECT("database!Y:Y",1),0))))</f>
        <v>#N/A</v>
      </c>
      <c r="AC723" s="122" t="e">
        <f>VLOOKUP(FollowUp!$Y723,database!$Y:$AL,database!AC$5,0)</f>
        <v>#N/A</v>
      </c>
      <c r="AD723" s="123" t="e">
        <f>VLOOKUP(FollowUp!$Y723,database!$Y:$AL,database!AD$5,0)</f>
        <v>#N/A</v>
      </c>
      <c r="AE723" s="122" t="e">
        <f>VLOOKUP(FollowUp!$Y723,database!$Y:$AL,database!AE$5,0)</f>
        <v>#N/A</v>
      </c>
      <c r="AF723" s="123" t="e">
        <f>VLOOKUP(FollowUp!$Y723,database!$Y:$AL,database!AF$5,0)</f>
        <v>#N/A</v>
      </c>
      <c r="AG723" s="137" t="e">
        <f>VLOOKUP(FollowUp!$Y723,database!$Y:$AL,database!AG$5,0)</f>
        <v>#N/A</v>
      </c>
      <c r="AH723" s="127" t="str">
        <f>IF(ISERROR(VLOOKUP(FollowUp!$Y723,database!$Y:$AL,database!AH$5,0)),"",VLOOKUP(FollowUp!$Y723,database!$Y:$AL,database!AH$5,0))</f>
        <v/>
      </c>
      <c r="AI723" s="64"/>
      <c r="AJ723" s="63"/>
      <c r="AK723" s="128"/>
      <c r="AL723" s="63"/>
      <c r="AM723" s="116" t="e">
        <f>VLOOKUP(FollowUp!$Y723,database!$Y:$AL,database!AL$5,0)</f>
        <v>#N/A</v>
      </c>
    </row>
    <row r="724" spans="1:39"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15">
        <v>717</v>
      </c>
      <c r="AA724" s="124" t="e">
        <f>VLOOKUP(FollowUp!$Y724,database!$Y:$AL,database!AA$5,0)</f>
        <v>#N/A</v>
      </c>
      <c r="AB724" s="118" t="e" cm="1">
        <f t="array" aca="1" ref="AB724" ca="1">HYPERLINK("#"&amp;CELL("address",INDEX(INDIRECT("database!Y:Y",1),MATCH(Y724,INDIRECT("database!Y:Y",1),0))))</f>
        <v>#N/A</v>
      </c>
      <c r="AC724" s="120" t="e">
        <f>VLOOKUP(FollowUp!$Y724,database!$Y:$AL,database!AC$5,0)</f>
        <v>#N/A</v>
      </c>
      <c r="AD724" s="121" t="e">
        <f>VLOOKUP(FollowUp!$Y724,database!$Y:$AL,database!AD$5,0)</f>
        <v>#N/A</v>
      </c>
      <c r="AE724" s="120" t="e">
        <f>VLOOKUP(FollowUp!$Y724,database!$Y:$AL,database!AE$5,0)</f>
        <v>#N/A</v>
      </c>
      <c r="AF724" s="121" t="e">
        <f>VLOOKUP(FollowUp!$Y724,database!$Y:$AL,database!AF$5,0)</f>
        <v>#N/A</v>
      </c>
      <c r="AG724" s="136" t="e">
        <f>VLOOKUP(FollowUp!$Y724,database!$Y:$AL,database!AG$5,0)</f>
        <v>#N/A</v>
      </c>
      <c r="AH724" s="126" t="str">
        <f>IF(ISERROR(VLOOKUP(FollowUp!$Y724,database!$Y:$AL,database!AH$5,0)),"",VLOOKUP(FollowUp!$Y724,database!$Y:$AL,database!AH$5,0))</f>
        <v/>
      </c>
      <c r="AI724" s="64"/>
      <c r="AJ724" s="63"/>
      <c r="AK724" s="128"/>
      <c r="AL724" s="63"/>
      <c r="AM724" s="115" t="e">
        <f>VLOOKUP(FollowUp!$Y724,database!$Y:$AL,database!AL$5,0)</f>
        <v>#N/A</v>
      </c>
    </row>
    <row r="725" spans="1:39"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15">
        <v>718</v>
      </c>
      <c r="AA725" s="125" t="e">
        <f>VLOOKUP(FollowUp!$Y725,database!$Y:$AL,database!AA$5,0)</f>
        <v>#N/A</v>
      </c>
      <c r="AB725" s="119" t="e" cm="1">
        <f t="array" aca="1" ref="AB725" ca="1">HYPERLINK("#"&amp;CELL("address",INDEX(INDIRECT("database!Y:Y",1),MATCH(Y725,INDIRECT("database!Y:Y",1),0))))</f>
        <v>#N/A</v>
      </c>
      <c r="AC725" s="122" t="e">
        <f>VLOOKUP(FollowUp!$Y725,database!$Y:$AL,database!AC$5,0)</f>
        <v>#N/A</v>
      </c>
      <c r="AD725" s="123" t="e">
        <f>VLOOKUP(FollowUp!$Y725,database!$Y:$AL,database!AD$5,0)</f>
        <v>#N/A</v>
      </c>
      <c r="AE725" s="122" t="e">
        <f>VLOOKUP(FollowUp!$Y725,database!$Y:$AL,database!AE$5,0)</f>
        <v>#N/A</v>
      </c>
      <c r="AF725" s="123" t="e">
        <f>VLOOKUP(FollowUp!$Y725,database!$Y:$AL,database!AF$5,0)</f>
        <v>#N/A</v>
      </c>
      <c r="AG725" s="137" t="e">
        <f>VLOOKUP(FollowUp!$Y725,database!$Y:$AL,database!AG$5,0)</f>
        <v>#N/A</v>
      </c>
      <c r="AH725" s="127" t="str">
        <f>IF(ISERROR(VLOOKUP(FollowUp!$Y725,database!$Y:$AL,database!AH$5,0)),"",VLOOKUP(FollowUp!$Y725,database!$Y:$AL,database!AH$5,0))</f>
        <v/>
      </c>
      <c r="AI725" s="64"/>
      <c r="AJ725" s="63"/>
      <c r="AK725" s="128"/>
      <c r="AL725" s="63"/>
      <c r="AM725" s="116" t="e">
        <f>VLOOKUP(FollowUp!$Y725,database!$Y:$AL,database!AL$5,0)</f>
        <v>#N/A</v>
      </c>
    </row>
    <row r="726" spans="1:39"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15">
        <v>719</v>
      </c>
      <c r="AA726" s="124" t="e">
        <f>VLOOKUP(FollowUp!$Y726,database!$Y:$AL,database!AA$5,0)</f>
        <v>#N/A</v>
      </c>
      <c r="AB726" s="118" t="e" cm="1">
        <f t="array" aca="1" ref="AB726" ca="1">HYPERLINK("#"&amp;CELL("address",INDEX(INDIRECT("database!Y:Y",1),MATCH(Y726,INDIRECT("database!Y:Y",1),0))))</f>
        <v>#N/A</v>
      </c>
      <c r="AC726" s="120" t="e">
        <f>VLOOKUP(FollowUp!$Y726,database!$Y:$AL,database!AC$5,0)</f>
        <v>#N/A</v>
      </c>
      <c r="AD726" s="121" t="e">
        <f>VLOOKUP(FollowUp!$Y726,database!$Y:$AL,database!AD$5,0)</f>
        <v>#N/A</v>
      </c>
      <c r="AE726" s="120" t="e">
        <f>VLOOKUP(FollowUp!$Y726,database!$Y:$AL,database!AE$5,0)</f>
        <v>#N/A</v>
      </c>
      <c r="AF726" s="121" t="e">
        <f>VLOOKUP(FollowUp!$Y726,database!$Y:$AL,database!AF$5,0)</f>
        <v>#N/A</v>
      </c>
      <c r="AG726" s="136" t="e">
        <f>VLOOKUP(FollowUp!$Y726,database!$Y:$AL,database!AG$5,0)</f>
        <v>#N/A</v>
      </c>
      <c r="AH726" s="126" t="str">
        <f>IF(ISERROR(VLOOKUP(FollowUp!$Y726,database!$Y:$AL,database!AH$5,0)),"",VLOOKUP(FollowUp!$Y726,database!$Y:$AL,database!AH$5,0))</f>
        <v/>
      </c>
      <c r="AI726" s="64"/>
      <c r="AJ726" s="63"/>
      <c r="AK726" s="128"/>
      <c r="AL726" s="63"/>
      <c r="AM726" s="115" t="e">
        <f>VLOOKUP(FollowUp!$Y726,database!$Y:$AL,database!AL$5,0)</f>
        <v>#N/A</v>
      </c>
    </row>
    <row r="727" spans="1:39"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15">
        <v>720</v>
      </c>
      <c r="AA727" s="125" t="e">
        <f>VLOOKUP(FollowUp!$Y727,database!$Y:$AL,database!AA$5,0)</f>
        <v>#N/A</v>
      </c>
      <c r="AB727" s="119" t="e" cm="1">
        <f t="array" aca="1" ref="AB727" ca="1">HYPERLINK("#"&amp;CELL("address",INDEX(INDIRECT("database!Y:Y",1),MATCH(Y727,INDIRECT("database!Y:Y",1),0))))</f>
        <v>#N/A</v>
      </c>
      <c r="AC727" s="122" t="e">
        <f>VLOOKUP(FollowUp!$Y727,database!$Y:$AL,database!AC$5,0)</f>
        <v>#N/A</v>
      </c>
      <c r="AD727" s="123" t="e">
        <f>VLOOKUP(FollowUp!$Y727,database!$Y:$AL,database!AD$5,0)</f>
        <v>#N/A</v>
      </c>
      <c r="AE727" s="122" t="e">
        <f>VLOOKUP(FollowUp!$Y727,database!$Y:$AL,database!AE$5,0)</f>
        <v>#N/A</v>
      </c>
      <c r="AF727" s="123" t="e">
        <f>VLOOKUP(FollowUp!$Y727,database!$Y:$AL,database!AF$5,0)</f>
        <v>#N/A</v>
      </c>
      <c r="AG727" s="137" t="e">
        <f>VLOOKUP(FollowUp!$Y727,database!$Y:$AL,database!AG$5,0)</f>
        <v>#N/A</v>
      </c>
      <c r="AH727" s="127" t="str">
        <f>IF(ISERROR(VLOOKUP(FollowUp!$Y727,database!$Y:$AL,database!AH$5,0)),"",VLOOKUP(FollowUp!$Y727,database!$Y:$AL,database!AH$5,0))</f>
        <v/>
      </c>
      <c r="AI727" s="64"/>
      <c r="AJ727" s="63"/>
      <c r="AK727" s="128"/>
      <c r="AL727" s="63"/>
      <c r="AM727" s="116" t="e">
        <f>VLOOKUP(FollowUp!$Y727,database!$Y:$AL,database!AL$5,0)</f>
        <v>#N/A</v>
      </c>
    </row>
    <row r="728" spans="1:39"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15">
        <v>721</v>
      </c>
      <c r="AA728" s="124" t="e">
        <f>VLOOKUP(FollowUp!$Y728,database!$Y:$AL,database!AA$5,0)</f>
        <v>#N/A</v>
      </c>
      <c r="AB728" s="118" t="e" cm="1">
        <f t="array" aca="1" ref="AB728" ca="1">HYPERLINK("#"&amp;CELL("address",INDEX(INDIRECT("database!Y:Y",1),MATCH(Y728,INDIRECT("database!Y:Y",1),0))))</f>
        <v>#N/A</v>
      </c>
      <c r="AC728" s="120" t="e">
        <f>VLOOKUP(FollowUp!$Y728,database!$Y:$AL,database!AC$5,0)</f>
        <v>#N/A</v>
      </c>
      <c r="AD728" s="121" t="e">
        <f>VLOOKUP(FollowUp!$Y728,database!$Y:$AL,database!AD$5,0)</f>
        <v>#N/A</v>
      </c>
      <c r="AE728" s="120" t="e">
        <f>VLOOKUP(FollowUp!$Y728,database!$Y:$AL,database!AE$5,0)</f>
        <v>#N/A</v>
      </c>
      <c r="AF728" s="121" t="e">
        <f>VLOOKUP(FollowUp!$Y728,database!$Y:$AL,database!AF$5,0)</f>
        <v>#N/A</v>
      </c>
      <c r="AG728" s="136" t="e">
        <f>VLOOKUP(FollowUp!$Y728,database!$Y:$AL,database!AG$5,0)</f>
        <v>#N/A</v>
      </c>
      <c r="AH728" s="126" t="str">
        <f>IF(ISERROR(VLOOKUP(FollowUp!$Y728,database!$Y:$AL,database!AH$5,0)),"",VLOOKUP(FollowUp!$Y728,database!$Y:$AL,database!AH$5,0))</f>
        <v/>
      </c>
      <c r="AI728" s="64"/>
      <c r="AJ728" s="63"/>
      <c r="AK728" s="128"/>
      <c r="AL728" s="63"/>
      <c r="AM728" s="115" t="e">
        <f>VLOOKUP(FollowUp!$Y728,database!$Y:$AL,database!AL$5,0)</f>
        <v>#N/A</v>
      </c>
    </row>
    <row r="729" spans="1:39"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15">
        <v>722</v>
      </c>
      <c r="AA729" s="125" t="e">
        <f>VLOOKUP(FollowUp!$Y729,database!$Y:$AL,database!AA$5,0)</f>
        <v>#N/A</v>
      </c>
      <c r="AB729" s="119" t="e" cm="1">
        <f t="array" aca="1" ref="AB729" ca="1">HYPERLINK("#"&amp;CELL("address",INDEX(INDIRECT("database!Y:Y",1),MATCH(Y729,INDIRECT("database!Y:Y",1),0))))</f>
        <v>#N/A</v>
      </c>
      <c r="AC729" s="122" t="e">
        <f>VLOOKUP(FollowUp!$Y729,database!$Y:$AL,database!AC$5,0)</f>
        <v>#N/A</v>
      </c>
      <c r="AD729" s="123" t="e">
        <f>VLOOKUP(FollowUp!$Y729,database!$Y:$AL,database!AD$5,0)</f>
        <v>#N/A</v>
      </c>
      <c r="AE729" s="122" t="e">
        <f>VLOOKUP(FollowUp!$Y729,database!$Y:$AL,database!AE$5,0)</f>
        <v>#N/A</v>
      </c>
      <c r="AF729" s="123" t="e">
        <f>VLOOKUP(FollowUp!$Y729,database!$Y:$AL,database!AF$5,0)</f>
        <v>#N/A</v>
      </c>
      <c r="AG729" s="137" t="e">
        <f>VLOOKUP(FollowUp!$Y729,database!$Y:$AL,database!AG$5,0)</f>
        <v>#N/A</v>
      </c>
      <c r="AH729" s="127" t="str">
        <f>IF(ISERROR(VLOOKUP(FollowUp!$Y729,database!$Y:$AL,database!AH$5,0)),"",VLOOKUP(FollowUp!$Y729,database!$Y:$AL,database!AH$5,0))</f>
        <v/>
      </c>
      <c r="AI729" s="64"/>
      <c r="AJ729" s="63"/>
      <c r="AK729" s="128"/>
      <c r="AL729" s="63"/>
      <c r="AM729" s="116" t="e">
        <f>VLOOKUP(FollowUp!$Y729,database!$Y:$AL,database!AL$5,0)</f>
        <v>#N/A</v>
      </c>
    </row>
    <row r="730" spans="1:39"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15">
        <v>723</v>
      </c>
      <c r="AA730" s="124" t="e">
        <f>VLOOKUP(FollowUp!$Y730,database!$Y:$AL,database!AA$5,0)</f>
        <v>#N/A</v>
      </c>
      <c r="AB730" s="118" t="e" cm="1">
        <f t="array" aca="1" ref="AB730" ca="1">HYPERLINK("#"&amp;CELL("address",INDEX(INDIRECT("database!Y:Y",1),MATCH(Y730,INDIRECT("database!Y:Y",1),0))))</f>
        <v>#N/A</v>
      </c>
      <c r="AC730" s="120" t="e">
        <f>VLOOKUP(FollowUp!$Y730,database!$Y:$AL,database!AC$5,0)</f>
        <v>#N/A</v>
      </c>
      <c r="AD730" s="121" t="e">
        <f>VLOOKUP(FollowUp!$Y730,database!$Y:$AL,database!AD$5,0)</f>
        <v>#N/A</v>
      </c>
      <c r="AE730" s="120" t="e">
        <f>VLOOKUP(FollowUp!$Y730,database!$Y:$AL,database!AE$5,0)</f>
        <v>#N/A</v>
      </c>
      <c r="AF730" s="121" t="e">
        <f>VLOOKUP(FollowUp!$Y730,database!$Y:$AL,database!AF$5,0)</f>
        <v>#N/A</v>
      </c>
      <c r="AG730" s="136" t="e">
        <f>VLOOKUP(FollowUp!$Y730,database!$Y:$AL,database!AG$5,0)</f>
        <v>#N/A</v>
      </c>
      <c r="AH730" s="126" t="str">
        <f>IF(ISERROR(VLOOKUP(FollowUp!$Y730,database!$Y:$AL,database!AH$5,0)),"",VLOOKUP(FollowUp!$Y730,database!$Y:$AL,database!AH$5,0))</f>
        <v/>
      </c>
      <c r="AI730" s="64"/>
      <c r="AJ730" s="63"/>
      <c r="AK730" s="128"/>
      <c r="AL730" s="63"/>
      <c r="AM730" s="115" t="e">
        <f>VLOOKUP(FollowUp!$Y730,database!$Y:$AL,database!AL$5,0)</f>
        <v>#N/A</v>
      </c>
    </row>
    <row r="731" spans="1:39"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15">
        <v>724</v>
      </c>
      <c r="AA731" s="125" t="e">
        <f>VLOOKUP(FollowUp!$Y731,database!$Y:$AL,database!AA$5,0)</f>
        <v>#N/A</v>
      </c>
      <c r="AB731" s="119" t="e" cm="1">
        <f t="array" aca="1" ref="AB731" ca="1">HYPERLINK("#"&amp;CELL("address",INDEX(INDIRECT("database!Y:Y",1),MATCH(Y731,INDIRECT("database!Y:Y",1),0))))</f>
        <v>#N/A</v>
      </c>
      <c r="AC731" s="122" t="e">
        <f>VLOOKUP(FollowUp!$Y731,database!$Y:$AL,database!AC$5,0)</f>
        <v>#N/A</v>
      </c>
      <c r="AD731" s="123" t="e">
        <f>VLOOKUP(FollowUp!$Y731,database!$Y:$AL,database!AD$5,0)</f>
        <v>#N/A</v>
      </c>
      <c r="AE731" s="122" t="e">
        <f>VLOOKUP(FollowUp!$Y731,database!$Y:$AL,database!AE$5,0)</f>
        <v>#N/A</v>
      </c>
      <c r="AF731" s="123" t="e">
        <f>VLOOKUP(FollowUp!$Y731,database!$Y:$AL,database!AF$5,0)</f>
        <v>#N/A</v>
      </c>
      <c r="AG731" s="137" t="e">
        <f>VLOOKUP(FollowUp!$Y731,database!$Y:$AL,database!AG$5,0)</f>
        <v>#N/A</v>
      </c>
      <c r="AH731" s="127" t="str">
        <f>IF(ISERROR(VLOOKUP(FollowUp!$Y731,database!$Y:$AL,database!AH$5,0)),"",VLOOKUP(FollowUp!$Y731,database!$Y:$AL,database!AH$5,0))</f>
        <v/>
      </c>
      <c r="AI731" s="64"/>
      <c r="AJ731" s="63"/>
      <c r="AK731" s="128"/>
      <c r="AL731" s="63"/>
      <c r="AM731" s="116" t="e">
        <f>VLOOKUP(FollowUp!$Y731,database!$Y:$AL,database!AL$5,0)</f>
        <v>#N/A</v>
      </c>
    </row>
    <row r="732" spans="1:39"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15">
        <v>725</v>
      </c>
      <c r="AA732" s="124" t="e">
        <f>VLOOKUP(FollowUp!$Y732,database!$Y:$AL,database!AA$5,0)</f>
        <v>#N/A</v>
      </c>
      <c r="AB732" s="118" t="e" cm="1">
        <f t="array" aca="1" ref="AB732" ca="1">HYPERLINK("#"&amp;CELL("address",INDEX(INDIRECT("database!Y:Y",1),MATCH(Y732,INDIRECT("database!Y:Y",1),0))))</f>
        <v>#N/A</v>
      </c>
      <c r="AC732" s="120" t="e">
        <f>VLOOKUP(FollowUp!$Y732,database!$Y:$AL,database!AC$5,0)</f>
        <v>#N/A</v>
      </c>
      <c r="AD732" s="121" t="e">
        <f>VLOOKUP(FollowUp!$Y732,database!$Y:$AL,database!AD$5,0)</f>
        <v>#N/A</v>
      </c>
      <c r="AE732" s="120" t="e">
        <f>VLOOKUP(FollowUp!$Y732,database!$Y:$AL,database!AE$5,0)</f>
        <v>#N/A</v>
      </c>
      <c r="AF732" s="121" t="e">
        <f>VLOOKUP(FollowUp!$Y732,database!$Y:$AL,database!AF$5,0)</f>
        <v>#N/A</v>
      </c>
      <c r="AG732" s="136" t="e">
        <f>VLOOKUP(FollowUp!$Y732,database!$Y:$AL,database!AG$5,0)</f>
        <v>#N/A</v>
      </c>
      <c r="AH732" s="126" t="str">
        <f>IF(ISERROR(VLOOKUP(FollowUp!$Y732,database!$Y:$AL,database!AH$5,0)),"",VLOOKUP(FollowUp!$Y732,database!$Y:$AL,database!AH$5,0))</f>
        <v/>
      </c>
      <c r="AI732" s="64"/>
      <c r="AJ732" s="63"/>
      <c r="AK732" s="128"/>
      <c r="AL732" s="63"/>
      <c r="AM732" s="115" t="e">
        <f>VLOOKUP(FollowUp!$Y732,database!$Y:$AL,database!AL$5,0)</f>
        <v>#N/A</v>
      </c>
    </row>
    <row r="733" spans="1:39"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15">
        <v>726</v>
      </c>
      <c r="AA733" s="125" t="e">
        <f>VLOOKUP(FollowUp!$Y733,database!$Y:$AL,database!AA$5,0)</f>
        <v>#N/A</v>
      </c>
      <c r="AB733" s="119" t="e" cm="1">
        <f t="array" aca="1" ref="AB733" ca="1">HYPERLINK("#"&amp;CELL("address",INDEX(INDIRECT("database!Y:Y",1),MATCH(Y733,INDIRECT("database!Y:Y",1),0))))</f>
        <v>#N/A</v>
      </c>
      <c r="AC733" s="122" t="e">
        <f>VLOOKUP(FollowUp!$Y733,database!$Y:$AL,database!AC$5,0)</f>
        <v>#N/A</v>
      </c>
      <c r="AD733" s="123" t="e">
        <f>VLOOKUP(FollowUp!$Y733,database!$Y:$AL,database!AD$5,0)</f>
        <v>#N/A</v>
      </c>
      <c r="AE733" s="122" t="e">
        <f>VLOOKUP(FollowUp!$Y733,database!$Y:$AL,database!AE$5,0)</f>
        <v>#N/A</v>
      </c>
      <c r="AF733" s="123" t="e">
        <f>VLOOKUP(FollowUp!$Y733,database!$Y:$AL,database!AF$5,0)</f>
        <v>#N/A</v>
      </c>
      <c r="AG733" s="137" t="e">
        <f>VLOOKUP(FollowUp!$Y733,database!$Y:$AL,database!AG$5,0)</f>
        <v>#N/A</v>
      </c>
      <c r="AH733" s="127" t="str">
        <f>IF(ISERROR(VLOOKUP(FollowUp!$Y733,database!$Y:$AL,database!AH$5,0)),"",VLOOKUP(FollowUp!$Y733,database!$Y:$AL,database!AH$5,0))</f>
        <v/>
      </c>
      <c r="AI733" s="64"/>
      <c r="AJ733" s="63"/>
      <c r="AK733" s="128"/>
      <c r="AL733" s="63"/>
      <c r="AM733" s="116" t="e">
        <f>VLOOKUP(FollowUp!$Y733,database!$Y:$AL,database!AL$5,0)</f>
        <v>#N/A</v>
      </c>
    </row>
    <row r="734" spans="1:39"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15">
        <v>727</v>
      </c>
      <c r="AA734" s="124" t="e">
        <f>VLOOKUP(FollowUp!$Y734,database!$Y:$AL,database!AA$5,0)</f>
        <v>#N/A</v>
      </c>
      <c r="AB734" s="118" t="e" cm="1">
        <f t="array" aca="1" ref="AB734" ca="1">HYPERLINK("#"&amp;CELL("address",INDEX(INDIRECT("database!Y:Y",1),MATCH(Y734,INDIRECT("database!Y:Y",1),0))))</f>
        <v>#N/A</v>
      </c>
      <c r="AC734" s="120" t="e">
        <f>VLOOKUP(FollowUp!$Y734,database!$Y:$AL,database!AC$5,0)</f>
        <v>#N/A</v>
      </c>
      <c r="AD734" s="121" t="e">
        <f>VLOOKUP(FollowUp!$Y734,database!$Y:$AL,database!AD$5,0)</f>
        <v>#N/A</v>
      </c>
      <c r="AE734" s="120" t="e">
        <f>VLOOKUP(FollowUp!$Y734,database!$Y:$AL,database!AE$5,0)</f>
        <v>#N/A</v>
      </c>
      <c r="AF734" s="121" t="e">
        <f>VLOOKUP(FollowUp!$Y734,database!$Y:$AL,database!AF$5,0)</f>
        <v>#N/A</v>
      </c>
      <c r="AG734" s="136" t="e">
        <f>VLOOKUP(FollowUp!$Y734,database!$Y:$AL,database!AG$5,0)</f>
        <v>#N/A</v>
      </c>
      <c r="AH734" s="126" t="str">
        <f>IF(ISERROR(VLOOKUP(FollowUp!$Y734,database!$Y:$AL,database!AH$5,0)),"",VLOOKUP(FollowUp!$Y734,database!$Y:$AL,database!AH$5,0))</f>
        <v/>
      </c>
      <c r="AI734" s="64"/>
      <c r="AJ734" s="63"/>
      <c r="AK734" s="128"/>
      <c r="AL734" s="63"/>
      <c r="AM734" s="115" t="e">
        <f>VLOOKUP(FollowUp!$Y734,database!$Y:$AL,database!AL$5,0)</f>
        <v>#N/A</v>
      </c>
    </row>
    <row r="735" spans="1:39"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15">
        <v>728</v>
      </c>
      <c r="AA735" s="125" t="e">
        <f>VLOOKUP(FollowUp!$Y735,database!$Y:$AL,database!AA$5,0)</f>
        <v>#N/A</v>
      </c>
      <c r="AB735" s="119" t="e" cm="1">
        <f t="array" aca="1" ref="AB735" ca="1">HYPERLINK("#"&amp;CELL("address",INDEX(INDIRECT("database!Y:Y",1),MATCH(Y735,INDIRECT("database!Y:Y",1),0))))</f>
        <v>#N/A</v>
      </c>
      <c r="AC735" s="122" t="e">
        <f>VLOOKUP(FollowUp!$Y735,database!$Y:$AL,database!AC$5,0)</f>
        <v>#N/A</v>
      </c>
      <c r="AD735" s="123" t="e">
        <f>VLOOKUP(FollowUp!$Y735,database!$Y:$AL,database!AD$5,0)</f>
        <v>#N/A</v>
      </c>
      <c r="AE735" s="122" t="e">
        <f>VLOOKUP(FollowUp!$Y735,database!$Y:$AL,database!AE$5,0)</f>
        <v>#N/A</v>
      </c>
      <c r="AF735" s="123" t="e">
        <f>VLOOKUP(FollowUp!$Y735,database!$Y:$AL,database!AF$5,0)</f>
        <v>#N/A</v>
      </c>
      <c r="AG735" s="137" t="e">
        <f>VLOOKUP(FollowUp!$Y735,database!$Y:$AL,database!AG$5,0)</f>
        <v>#N/A</v>
      </c>
      <c r="AH735" s="127" t="str">
        <f>IF(ISERROR(VLOOKUP(FollowUp!$Y735,database!$Y:$AL,database!AH$5,0)),"",VLOOKUP(FollowUp!$Y735,database!$Y:$AL,database!AH$5,0))</f>
        <v/>
      </c>
      <c r="AI735" s="64"/>
      <c r="AJ735" s="63"/>
      <c r="AK735" s="128"/>
      <c r="AL735" s="63"/>
      <c r="AM735" s="116" t="e">
        <f>VLOOKUP(FollowUp!$Y735,database!$Y:$AL,database!AL$5,0)</f>
        <v>#N/A</v>
      </c>
    </row>
    <row r="736" spans="1:39"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15">
        <v>729</v>
      </c>
      <c r="AA736" s="124" t="e">
        <f>VLOOKUP(FollowUp!$Y736,database!$Y:$AL,database!AA$5,0)</f>
        <v>#N/A</v>
      </c>
      <c r="AB736" s="118" t="e" cm="1">
        <f t="array" aca="1" ref="AB736" ca="1">HYPERLINK("#"&amp;CELL("address",INDEX(INDIRECT("database!Y:Y",1),MATCH(Y736,INDIRECT("database!Y:Y",1),0))))</f>
        <v>#N/A</v>
      </c>
      <c r="AC736" s="120" t="e">
        <f>VLOOKUP(FollowUp!$Y736,database!$Y:$AL,database!AC$5,0)</f>
        <v>#N/A</v>
      </c>
      <c r="AD736" s="121" t="e">
        <f>VLOOKUP(FollowUp!$Y736,database!$Y:$AL,database!AD$5,0)</f>
        <v>#N/A</v>
      </c>
      <c r="AE736" s="120" t="e">
        <f>VLOOKUP(FollowUp!$Y736,database!$Y:$AL,database!AE$5,0)</f>
        <v>#N/A</v>
      </c>
      <c r="AF736" s="121" t="e">
        <f>VLOOKUP(FollowUp!$Y736,database!$Y:$AL,database!AF$5,0)</f>
        <v>#N/A</v>
      </c>
      <c r="AG736" s="136" t="e">
        <f>VLOOKUP(FollowUp!$Y736,database!$Y:$AL,database!AG$5,0)</f>
        <v>#N/A</v>
      </c>
      <c r="AH736" s="126" t="str">
        <f>IF(ISERROR(VLOOKUP(FollowUp!$Y736,database!$Y:$AL,database!AH$5,0)),"",VLOOKUP(FollowUp!$Y736,database!$Y:$AL,database!AH$5,0))</f>
        <v/>
      </c>
      <c r="AI736" s="64"/>
      <c r="AJ736" s="63"/>
      <c r="AK736" s="128"/>
      <c r="AL736" s="63"/>
      <c r="AM736" s="115" t="e">
        <f>VLOOKUP(FollowUp!$Y736,database!$Y:$AL,database!AL$5,0)</f>
        <v>#N/A</v>
      </c>
    </row>
    <row r="737" spans="1:39"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15">
        <v>730</v>
      </c>
      <c r="AA737" s="125" t="e">
        <f>VLOOKUP(FollowUp!$Y737,database!$Y:$AL,database!AA$5,0)</f>
        <v>#N/A</v>
      </c>
      <c r="AB737" s="119" t="e" cm="1">
        <f t="array" aca="1" ref="AB737" ca="1">HYPERLINK("#"&amp;CELL("address",INDEX(INDIRECT("database!Y:Y",1),MATCH(Y737,INDIRECT("database!Y:Y",1),0))))</f>
        <v>#N/A</v>
      </c>
      <c r="AC737" s="122" t="e">
        <f>VLOOKUP(FollowUp!$Y737,database!$Y:$AL,database!AC$5,0)</f>
        <v>#N/A</v>
      </c>
      <c r="AD737" s="123" t="e">
        <f>VLOOKUP(FollowUp!$Y737,database!$Y:$AL,database!AD$5,0)</f>
        <v>#N/A</v>
      </c>
      <c r="AE737" s="122" t="e">
        <f>VLOOKUP(FollowUp!$Y737,database!$Y:$AL,database!AE$5,0)</f>
        <v>#N/A</v>
      </c>
      <c r="AF737" s="123" t="e">
        <f>VLOOKUP(FollowUp!$Y737,database!$Y:$AL,database!AF$5,0)</f>
        <v>#N/A</v>
      </c>
      <c r="AG737" s="137" t="e">
        <f>VLOOKUP(FollowUp!$Y737,database!$Y:$AL,database!AG$5,0)</f>
        <v>#N/A</v>
      </c>
      <c r="AH737" s="127" t="str">
        <f>IF(ISERROR(VLOOKUP(FollowUp!$Y737,database!$Y:$AL,database!AH$5,0)),"",VLOOKUP(FollowUp!$Y737,database!$Y:$AL,database!AH$5,0))</f>
        <v/>
      </c>
      <c r="AI737" s="64"/>
      <c r="AJ737" s="63"/>
      <c r="AK737" s="128"/>
      <c r="AL737" s="63"/>
      <c r="AM737" s="116" t="e">
        <f>VLOOKUP(FollowUp!$Y737,database!$Y:$AL,database!AL$5,0)</f>
        <v>#N/A</v>
      </c>
    </row>
    <row r="738" spans="1:39"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15">
        <v>731</v>
      </c>
      <c r="AA738" s="124" t="e">
        <f>VLOOKUP(FollowUp!$Y738,database!$Y:$AL,database!AA$5,0)</f>
        <v>#N/A</v>
      </c>
      <c r="AB738" s="118" t="e" cm="1">
        <f t="array" aca="1" ref="AB738" ca="1">HYPERLINK("#"&amp;CELL("address",INDEX(INDIRECT("database!Y:Y",1),MATCH(Y738,INDIRECT("database!Y:Y",1),0))))</f>
        <v>#N/A</v>
      </c>
      <c r="AC738" s="120" t="e">
        <f>VLOOKUP(FollowUp!$Y738,database!$Y:$AL,database!AC$5,0)</f>
        <v>#N/A</v>
      </c>
      <c r="AD738" s="121" t="e">
        <f>VLOOKUP(FollowUp!$Y738,database!$Y:$AL,database!AD$5,0)</f>
        <v>#N/A</v>
      </c>
      <c r="AE738" s="120" t="e">
        <f>VLOOKUP(FollowUp!$Y738,database!$Y:$AL,database!AE$5,0)</f>
        <v>#N/A</v>
      </c>
      <c r="AF738" s="121" t="e">
        <f>VLOOKUP(FollowUp!$Y738,database!$Y:$AL,database!AF$5,0)</f>
        <v>#N/A</v>
      </c>
      <c r="AG738" s="136" t="e">
        <f>VLOOKUP(FollowUp!$Y738,database!$Y:$AL,database!AG$5,0)</f>
        <v>#N/A</v>
      </c>
      <c r="AH738" s="126" t="str">
        <f>IF(ISERROR(VLOOKUP(FollowUp!$Y738,database!$Y:$AL,database!AH$5,0)),"",VLOOKUP(FollowUp!$Y738,database!$Y:$AL,database!AH$5,0))</f>
        <v/>
      </c>
      <c r="AI738" s="64"/>
      <c r="AJ738" s="63"/>
      <c r="AK738" s="128"/>
      <c r="AL738" s="63"/>
      <c r="AM738" s="115" t="e">
        <f>VLOOKUP(FollowUp!$Y738,database!$Y:$AL,database!AL$5,0)</f>
        <v>#N/A</v>
      </c>
    </row>
    <row r="739" spans="1:39"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15">
        <v>732</v>
      </c>
      <c r="AA739" s="125" t="e">
        <f>VLOOKUP(FollowUp!$Y739,database!$Y:$AL,database!AA$5,0)</f>
        <v>#N/A</v>
      </c>
      <c r="AB739" s="119" t="e" cm="1">
        <f t="array" aca="1" ref="AB739" ca="1">HYPERLINK("#"&amp;CELL("address",INDEX(INDIRECT("database!Y:Y",1),MATCH(Y739,INDIRECT("database!Y:Y",1),0))))</f>
        <v>#N/A</v>
      </c>
      <c r="AC739" s="122" t="e">
        <f>VLOOKUP(FollowUp!$Y739,database!$Y:$AL,database!AC$5,0)</f>
        <v>#N/A</v>
      </c>
      <c r="AD739" s="123" t="e">
        <f>VLOOKUP(FollowUp!$Y739,database!$Y:$AL,database!AD$5,0)</f>
        <v>#N/A</v>
      </c>
      <c r="AE739" s="122" t="e">
        <f>VLOOKUP(FollowUp!$Y739,database!$Y:$AL,database!AE$5,0)</f>
        <v>#N/A</v>
      </c>
      <c r="AF739" s="123" t="e">
        <f>VLOOKUP(FollowUp!$Y739,database!$Y:$AL,database!AF$5,0)</f>
        <v>#N/A</v>
      </c>
      <c r="AG739" s="137" t="e">
        <f>VLOOKUP(FollowUp!$Y739,database!$Y:$AL,database!AG$5,0)</f>
        <v>#N/A</v>
      </c>
      <c r="AH739" s="127" t="str">
        <f>IF(ISERROR(VLOOKUP(FollowUp!$Y739,database!$Y:$AL,database!AH$5,0)),"",VLOOKUP(FollowUp!$Y739,database!$Y:$AL,database!AH$5,0))</f>
        <v/>
      </c>
      <c r="AI739" s="64"/>
      <c r="AJ739" s="63"/>
      <c r="AK739" s="128"/>
      <c r="AL739" s="63"/>
      <c r="AM739" s="116" t="e">
        <f>VLOOKUP(FollowUp!$Y739,database!$Y:$AL,database!AL$5,0)</f>
        <v>#N/A</v>
      </c>
    </row>
    <row r="740" spans="1:39"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15">
        <v>733</v>
      </c>
      <c r="AA740" s="124" t="e">
        <f>VLOOKUP(FollowUp!$Y740,database!$Y:$AL,database!AA$5,0)</f>
        <v>#N/A</v>
      </c>
      <c r="AB740" s="118" t="e" cm="1">
        <f t="array" aca="1" ref="AB740" ca="1">HYPERLINK("#"&amp;CELL("address",INDEX(INDIRECT("database!Y:Y",1),MATCH(Y740,INDIRECT("database!Y:Y",1),0))))</f>
        <v>#N/A</v>
      </c>
      <c r="AC740" s="120" t="e">
        <f>VLOOKUP(FollowUp!$Y740,database!$Y:$AL,database!AC$5,0)</f>
        <v>#N/A</v>
      </c>
      <c r="AD740" s="121" t="e">
        <f>VLOOKUP(FollowUp!$Y740,database!$Y:$AL,database!AD$5,0)</f>
        <v>#N/A</v>
      </c>
      <c r="AE740" s="120" t="e">
        <f>VLOOKUP(FollowUp!$Y740,database!$Y:$AL,database!AE$5,0)</f>
        <v>#N/A</v>
      </c>
      <c r="AF740" s="121" t="e">
        <f>VLOOKUP(FollowUp!$Y740,database!$Y:$AL,database!AF$5,0)</f>
        <v>#N/A</v>
      </c>
      <c r="AG740" s="136" t="e">
        <f>VLOOKUP(FollowUp!$Y740,database!$Y:$AL,database!AG$5,0)</f>
        <v>#N/A</v>
      </c>
      <c r="AH740" s="126" t="str">
        <f>IF(ISERROR(VLOOKUP(FollowUp!$Y740,database!$Y:$AL,database!AH$5,0)),"",VLOOKUP(FollowUp!$Y740,database!$Y:$AL,database!AH$5,0))</f>
        <v/>
      </c>
      <c r="AI740" s="64"/>
      <c r="AJ740" s="63"/>
      <c r="AK740" s="128"/>
      <c r="AL740" s="63"/>
      <c r="AM740" s="115" t="e">
        <f>VLOOKUP(FollowUp!$Y740,database!$Y:$AL,database!AL$5,0)</f>
        <v>#N/A</v>
      </c>
    </row>
    <row r="741" spans="1:39"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15">
        <v>734</v>
      </c>
      <c r="AA741" s="125" t="e">
        <f>VLOOKUP(FollowUp!$Y741,database!$Y:$AL,database!AA$5,0)</f>
        <v>#N/A</v>
      </c>
      <c r="AB741" s="119" t="e" cm="1">
        <f t="array" aca="1" ref="AB741" ca="1">HYPERLINK("#"&amp;CELL("address",INDEX(INDIRECT("database!Y:Y",1),MATCH(Y741,INDIRECT("database!Y:Y",1),0))))</f>
        <v>#N/A</v>
      </c>
      <c r="AC741" s="122" t="e">
        <f>VLOOKUP(FollowUp!$Y741,database!$Y:$AL,database!AC$5,0)</f>
        <v>#N/A</v>
      </c>
      <c r="AD741" s="123" t="e">
        <f>VLOOKUP(FollowUp!$Y741,database!$Y:$AL,database!AD$5,0)</f>
        <v>#N/A</v>
      </c>
      <c r="AE741" s="122" t="e">
        <f>VLOOKUP(FollowUp!$Y741,database!$Y:$AL,database!AE$5,0)</f>
        <v>#N/A</v>
      </c>
      <c r="AF741" s="123" t="e">
        <f>VLOOKUP(FollowUp!$Y741,database!$Y:$AL,database!AF$5,0)</f>
        <v>#N/A</v>
      </c>
      <c r="AG741" s="137" t="e">
        <f>VLOOKUP(FollowUp!$Y741,database!$Y:$AL,database!AG$5,0)</f>
        <v>#N/A</v>
      </c>
      <c r="AH741" s="127" t="str">
        <f>IF(ISERROR(VLOOKUP(FollowUp!$Y741,database!$Y:$AL,database!AH$5,0)),"",VLOOKUP(FollowUp!$Y741,database!$Y:$AL,database!AH$5,0))</f>
        <v/>
      </c>
      <c r="AI741" s="64"/>
      <c r="AJ741" s="63"/>
      <c r="AK741" s="128"/>
      <c r="AL741" s="63"/>
      <c r="AM741" s="116" t="e">
        <f>VLOOKUP(FollowUp!$Y741,database!$Y:$AL,database!AL$5,0)</f>
        <v>#N/A</v>
      </c>
    </row>
    <row r="742" spans="1:39"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15">
        <v>735</v>
      </c>
      <c r="AA742" s="124" t="e">
        <f>VLOOKUP(FollowUp!$Y742,database!$Y:$AL,database!AA$5,0)</f>
        <v>#N/A</v>
      </c>
      <c r="AB742" s="118" t="e" cm="1">
        <f t="array" aca="1" ref="AB742" ca="1">HYPERLINK("#"&amp;CELL("address",INDEX(INDIRECT("database!Y:Y",1),MATCH(Y742,INDIRECT("database!Y:Y",1),0))))</f>
        <v>#N/A</v>
      </c>
      <c r="AC742" s="120" t="e">
        <f>VLOOKUP(FollowUp!$Y742,database!$Y:$AL,database!AC$5,0)</f>
        <v>#N/A</v>
      </c>
      <c r="AD742" s="121" t="e">
        <f>VLOOKUP(FollowUp!$Y742,database!$Y:$AL,database!AD$5,0)</f>
        <v>#N/A</v>
      </c>
      <c r="AE742" s="120" t="e">
        <f>VLOOKUP(FollowUp!$Y742,database!$Y:$AL,database!AE$5,0)</f>
        <v>#N/A</v>
      </c>
      <c r="AF742" s="121" t="e">
        <f>VLOOKUP(FollowUp!$Y742,database!$Y:$AL,database!AF$5,0)</f>
        <v>#N/A</v>
      </c>
      <c r="AG742" s="136" t="e">
        <f>VLOOKUP(FollowUp!$Y742,database!$Y:$AL,database!AG$5,0)</f>
        <v>#N/A</v>
      </c>
      <c r="AH742" s="126" t="str">
        <f>IF(ISERROR(VLOOKUP(FollowUp!$Y742,database!$Y:$AL,database!AH$5,0)),"",VLOOKUP(FollowUp!$Y742,database!$Y:$AL,database!AH$5,0))</f>
        <v/>
      </c>
      <c r="AI742" s="64"/>
      <c r="AJ742" s="63"/>
      <c r="AK742" s="128"/>
      <c r="AL742" s="63"/>
      <c r="AM742" s="115" t="e">
        <f>VLOOKUP(FollowUp!$Y742,database!$Y:$AL,database!AL$5,0)</f>
        <v>#N/A</v>
      </c>
    </row>
    <row r="743" spans="1:39"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15">
        <v>736</v>
      </c>
      <c r="AA743" s="125" t="e">
        <f>VLOOKUP(FollowUp!$Y743,database!$Y:$AL,database!AA$5,0)</f>
        <v>#N/A</v>
      </c>
      <c r="AB743" s="119" t="e" cm="1">
        <f t="array" aca="1" ref="AB743" ca="1">HYPERLINK("#"&amp;CELL("address",INDEX(INDIRECT("database!Y:Y",1),MATCH(Y743,INDIRECT("database!Y:Y",1),0))))</f>
        <v>#N/A</v>
      </c>
      <c r="AC743" s="122" t="e">
        <f>VLOOKUP(FollowUp!$Y743,database!$Y:$AL,database!AC$5,0)</f>
        <v>#N/A</v>
      </c>
      <c r="AD743" s="123" t="e">
        <f>VLOOKUP(FollowUp!$Y743,database!$Y:$AL,database!AD$5,0)</f>
        <v>#N/A</v>
      </c>
      <c r="AE743" s="122" t="e">
        <f>VLOOKUP(FollowUp!$Y743,database!$Y:$AL,database!AE$5,0)</f>
        <v>#N/A</v>
      </c>
      <c r="AF743" s="123" t="e">
        <f>VLOOKUP(FollowUp!$Y743,database!$Y:$AL,database!AF$5,0)</f>
        <v>#N/A</v>
      </c>
      <c r="AG743" s="137" t="e">
        <f>VLOOKUP(FollowUp!$Y743,database!$Y:$AL,database!AG$5,0)</f>
        <v>#N/A</v>
      </c>
      <c r="AH743" s="127" t="str">
        <f>IF(ISERROR(VLOOKUP(FollowUp!$Y743,database!$Y:$AL,database!AH$5,0)),"",VLOOKUP(FollowUp!$Y743,database!$Y:$AL,database!AH$5,0))</f>
        <v/>
      </c>
      <c r="AI743" s="64"/>
      <c r="AJ743" s="63"/>
      <c r="AK743" s="128"/>
      <c r="AL743" s="63"/>
      <c r="AM743" s="116" t="e">
        <f>VLOOKUP(FollowUp!$Y743,database!$Y:$AL,database!AL$5,0)</f>
        <v>#N/A</v>
      </c>
    </row>
    <row r="744" spans="1:39"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15">
        <v>737</v>
      </c>
      <c r="AA744" s="124" t="e">
        <f>VLOOKUP(FollowUp!$Y744,database!$Y:$AL,database!AA$5,0)</f>
        <v>#N/A</v>
      </c>
      <c r="AB744" s="118" t="e" cm="1">
        <f t="array" aca="1" ref="AB744" ca="1">HYPERLINK("#"&amp;CELL("address",INDEX(INDIRECT("database!Y:Y",1),MATCH(Y744,INDIRECT("database!Y:Y",1),0))))</f>
        <v>#N/A</v>
      </c>
      <c r="AC744" s="120" t="e">
        <f>VLOOKUP(FollowUp!$Y744,database!$Y:$AL,database!AC$5,0)</f>
        <v>#N/A</v>
      </c>
      <c r="AD744" s="121" t="e">
        <f>VLOOKUP(FollowUp!$Y744,database!$Y:$AL,database!AD$5,0)</f>
        <v>#N/A</v>
      </c>
      <c r="AE744" s="120" t="e">
        <f>VLOOKUP(FollowUp!$Y744,database!$Y:$AL,database!AE$5,0)</f>
        <v>#N/A</v>
      </c>
      <c r="AF744" s="121" t="e">
        <f>VLOOKUP(FollowUp!$Y744,database!$Y:$AL,database!AF$5,0)</f>
        <v>#N/A</v>
      </c>
      <c r="AG744" s="136" t="e">
        <f>VLOOKUP(FollowUp!$Y744,database!$Y:$AL,database!AG$5,0)</f>
        <v>#N/A</v>
      </c>
      <c r="AH744" s="126" t="str">
        <f>IF(ISERROR(VLOOKUP(FollowUp!$Y744,database!$Y:$AL,database!AH$5,0)),"",VLOOKUP(FollowUp!$Y744,database!$Y:$AL,database!AH$5,0))</f>
        <v/>
      </c>
      <c r="AI744" s="64"/>
      <c r="AJ744" s="63"/>
      <c r="AK744" s="128"/>
      <c r="AL744" s="63"/>
      <c r="AM744" s="115" t="e">
        <f>VLOOKUP(FollowUp!$Y744,database!$Y:$AL,database!AL$5,0)</f>
        <v>#N/A</v>
      </c>
    </row>
    <row r="745" spans="1:39"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15">
        <v>738</v>
      </c>
      <c r="AA745" s="125" t="e">
        <f>VLOOKUP(FollowUp!$Y745,database!$Y:$AL,database!AA$5,0)</f>
        <v>#N/A</v>
      </c>
      <c r="AB745" s="119" t="e" cm="1">
        <f t="array" aca="1" ref="AB745" ca="1">HYPERLINK("#"&amp;CELL("address",INDEX(INDIRECT("database!Y:Y",1),MATCH(Y745,INDIRECT("database!Y:Y",1),0))))</f>
        <v>#N/A</v>
      </c>
      <c r="AC745" s="122" t="e">
        <f>VLOOKUP(FollowUp!$Y745,database!$Y:$AL,database!AC$5,0)</f>
        <v>#N/A</v>
      </c>
      <c r="AD745" s="123" t="e">
        <f>VLOOKUP(FollowUp!$Y745,database!$Y:$AL,database!AD$5,0)</f>
        <v>#N/A</v>
      </c>
      <c r="AE745" s="122" t="e">
        <f>VLOOKUP(FollowUp!$Y745,database!$Y:$AL,database!AE$5,0)</f>
        <v>#N/A</v>
      </c>
      <c r="AF745" s="123" t="e">
        <f>VLOOKUP(FollowUp!$Y745,database!$Y:$AL,database!AF$5,0)</f>
        <v>#N/A</v>
      </c>
      <c r="AG745" s="137" t="e">
        <f>VLOOKUP(FollowUp!$Y745,database!$Y:$AL,database!AG$5,0)</f>
        <v>#N/A</v>
      </c>
      <c r="AH745" s="127" t="str">
        <f>IF(ISERROR(VLOOKUP(FollowUp!$Y745,database!$Y:$AL,database!AH$5,0)),"",VLOOKUP(FollowUp!$Y745,database!$Y:$AL,database!AH$5,0))</f>
        <v/>
      </c>
      <c r="AI745" s="64"/>
      <c r="AJ745" s="63"/>
      <c r="AK745" s="128"/>
      <c r="AL745" s="63"/>
      <c r="AM745" s="116" t="e">
        <f>VLOOKUP(FollowUp!$Y745,database!$Y:$AL,database!AL$5,0)</f>
        <v>#N/A</v>
      </c>
    </row>
    <row r="746" spans="1:39"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15">
        <v>739</v>
      </c>
      <c r="AA746" s="124" t="e">
        <f>VLOOKUP(FollowUp!$Y746,database!$Y:$AL,database!AA$5,0)</f>
        <v>#N/A</v>
      </c>
      <c r="AB746" s="118" t="e" cm="1">
        <f t="array" aca="1" ref="AB746" ca="1">HYPERLINK("#"&amp;CELL("address",INDEX(INDIRECT("database!Y:Y",1),MATCH(Y746,INDIRECT("database!Y:Y",1),0))))</f>
        <v>#N/A</v>
      </c>
      <c r="AC746" s="120" t="e">
        <f>VLOOKUP(FollowUp!$Y746,database!$Y:$AL,database!AC$5,0)</f>
        <v>#N/A</v>
      </c>
      <c r="AD746" s="121" t="e">
        <f>VLOOKUP(FollowUp!$Y746,database!$Y:$AL,database!AD$5,0)</f>
        <v>#N/A</v>
      </c>
      <c r="AE746" s="120" t="e">
        <f>VLOOKUP(FollowUp!$Y746,database!$Y:$AL,database!AE$5,0)</f>
        <v>#N/A</v>
      </c>
      <c r="AF746" s="121" t="e">
        <f>VLOOKUP(FollowUp!$Y746,database!$Y:$AL,database!AF$5,0)</f>
        <v>#N/A</v>
      </c>
      <c r="AG746" s="136" t="e">
        <f>VLOOKUP(FollowUp!$Y746,database!$Y:$AL,database!AG$5,0)</f>
        <v>#N/A</v>
      </c>
      <c r="AH746" s="126" t="str">
        <f>IF(ISERROR(VLOOKUP(FollowUp!$Y746,database!$Y:$AL,database!AH$5,0)),"",VLOOKUP(FollowUp!$Y746,database!$Y:$AL,database!AH$5,0))</f>
        <v/>
      </c>
      <c r="AI746" s="64"/>
      <c r="AJ746" s="63"/>
      <c r="AK746" s="128"/>
      <c r="AL746" s="63"/>
      <c r="AM746" s="115" t="e">
        <f>VLOOKUP(FollowUp!$Y746,database!$Y:$AL,database!AL$5,0)</f>
        <v>#N/A</v>
      </c>
    </row>
    <row r="747" spans="1:39"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15">
        <v>740</v>
      </c>
      <c r="AA747" s="125" t="e">
        <f>VLOOKUP(FollowUp!$Y747,database!$Y:$AL,database!AA$5,0)</f>
        <v>#N/A</v>
      </c>
      <c r="AB747" s="119" t="e" cm="1">
        <f t="array" aca="1" ref="AB747" ca="1">HYPERLINK("#"&amp;CELL("address",INDEX(INDIRECT("database!Y:Y",1),MATCH(Y747,INDIRECT("database!Y:Y",1),0))))</f>
        <v>#N/A</v>
      </c>
      <c r="AC747" s="122" t="e">
        <f>VLOOKUP(FollowUp!$Y747,database!$Y:$AL,database!AC$5,0)</f>
        <v>#N/A</v>
      </c>
      <c r="AD747" s="123" t="e">
        <f>VLOOKUP(FollowUp!$Y747,database!$Y:$AL,database!AD$5,0)</f>
        <v>#N/A</v>
      </c>
      <c r="AE747" s="122" t="e">
        <f>VLOOKUP(FollowUp!$Y747,database!$Y:$AL,database!AE$5,0)</f>
        <v>#N/A</v>
      </c>
      <c r="AF747" s="123" t="e">
        <f>VLOOKUP(FollowUp!$Y747,database!$Y:$AL,database!AF$5,0)</f>
        <v>#N/A</v>
      </c>
      <c r="AG747" s="137" t="e">
        <f>VLOOKUP(FollowUp!$Y747,database!$Y:$AL,database!AG$5,0)</f>
        <v>#N/A</v>
      </c>
      <c r="AH747" s="127" t="str">
        <f>IF(ISERROR(VLOOKUP(FollowUp!$Y747,database!$Y:$AL,database!AH$5,0)),"",VLOOKUP(FollowUp!$Y747,database!$Y:$AL,database!AH$5,0))</f>
        <v/>
      </c>
      <c r="AI747" s="64"/>
      <c r="AJ747" s="63"/>
      <c r="AK747" s="128"/>
      <c r="AL747" s="63"/>
      <c r="AM747" s="116" t="e">
        <f>VLOOKUP(FollowUp!$Y747,database!$Y:$AL,database!AL$5,0)</f>
        <v>#N/A</v>
      </c>
    </row>
    <row r="748" spans="1:39"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15">
        <v>741</v>
      </c>
      <c r="AA748" s="124" t="e">
        <f>VLOOKUP(FollowUp!$Y748,database!$Y:$AL,database!AA$5,0)</f>
        <v>#N/A</v>
      </c>
      <c r="AB748" s="118" t="e" cm="1">
        <f t="array" aca="1" ref="AB748" ca="1">HYPERLINK("#"&amp;CELL("address",INDEX(INDIRECT("database!Y:Y",1),MATCH(Y748,INDIRECT("database!Y:Y",1),0))))</f>
        <v>#N/A</v>
      </c>
      <c r="AC748" s="120" t="e">
        <f>VLOOKUP(FollowUp!$Y748,database!$Y:$AL,database!AC$5,0)</f>
        <v>#N/A</v>
      </c>
      <c r="AD748" s="121" t="e">
        <f>VLOOKUP(FollowUp!$Y748,database!$Y:$AL,database!AD$5,0)</f>
        <v>#N/A</v>
      </c>
      <c r="AE748" s="120" t="e">
        <f>VLOOKUP(FollowUp!$Y748,database!$Y:$AL,database!AE$5,0)</f>
        <v>#N/A</v>
      </c>
      <c r="AF748" s="121" t="e">
        <f>VLOOKUP(FollowUp!$Y748,database!$Y:$AL,database!AF$5,0)</f>
        <v>#N/A</v>
      </c>
      <c r="AG748" s="136" t="e">
        <f>VLOOKUP(FollowUp!$Y748,database!$Y:$AL,database!AG$5,0)</f>
        <v>#N/A</v>
      </c>
      <c r="AH748" s="126" t="str">
        <f>IF(ISERROR(VLOOKUP(FollowUp!$Y748,database!$Y:$AL,database!AH$5,0)),"",VLOOKUP(FollowUp!$Y748,database!$Y:$AL,database!AH$5,0))</f>
        <v/>
      </c>
      <c r="AI748" s="64"/>
      <c r="AJ748" s="63"/>
      <c r="AK748" s="128"/>
      <c r="AL748" s="63"/>
      <c r="AM748" s="115" t="e">
        <f>VLOOKUP(FollowUp!$Y748,database!$Y:$AL,database!AL$5,0)</f>
        <v>#N/A</v>
      </c>
    </row>
    <row r="749" spans="1:39"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15">
        <v>742</v>
      </c>
      <c r="AA749" s="125" t="e">
        <f>VLOOKUP(FollowUp!$Y749,database!$Y:$AL,database!AA$5,0)</f>
        <v>#N/A</v>
      </c>
      <c r="AB749" s="119" t="e" cm="1">
        <f t="array" aca="1" ref="AB749" ca="1">HYPERLINK("#"&amp;CELL("address",INDEX(INDIRECT("database!Y:Y",1),MATCH(Y749,INDIRECT("database!Y:Y",1),0))))</f>
        <v>#N/A</v>
      </c>
      <c r="AC749" s="122" t="e">
        <f>VLOOKUP(FollowUp!$Y749,database!$Y:$AL,database!AC$5,0)</f>
        <v>#N/A</v>
      </c>
      <c r="AD749" s="123" t="e">
        <f>VLOOKUP(FollowUp!$Y749,database!$Y:$AL,database!AD$5,0)</f>
        <v>#N/A</v>
      </c>
      <c r="AE749" s="122" t="e">
        <f>VLOOKUP(FollowUp!$Y749,database!$Y:$AL,database!AE$5,0)</f>
        <v>#N/A</v>
      </c>
      <c r="AF749" s="123" t="e">
        <f>VLOOKUP(FollowUp!$Y749,database!$Y:$AL,database!AF$5,0)</f>
        <v>#N/A</v>
      </c>
      <c r="AG749" s="137" t="e">
        <f>VLOOKUP(FollowUp!$Y749,database!$Y:$AL,database!AG$5,0)</f>
        <v>#N/A</v>
      </c>
      <c r="AH749" s="127" t="str">
        <f>IF(ISERROR(VLOOKUP(FollowUp!$Y749,database!$Y:$AL,database!AH$5,0)),"",VLOOKUP(FollowUp!$Y749,database!$Y:$AL,database!AH$5,0))</f>
        <v/>
      </c>
      <c r="AI749" s="64"/>
      <c r="AJ749" s="63"/>
      <c r="AK749" s="128"/>
      <c r="AL749" s="63"/>
      <c r="AM749" s="116" t="e">
        <f>VLOOKUP(FollowUp!$Y749,database!$Y:$AL,database!AL$5,0)</f>
        <v>#N/A</v>
      </c>
    </row>
    <row r="750" spans="1:39"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15">
        <v>743</v>
      </c>
      <c r="AA750" s="124" t="e">
        <f>VLOOKUP(FollowUp!$Y750,database!$Y:$AL,database!AA$5,0)</f>
        <v>#N/A</v>
      </c>
      <c r="AB750" s="118" t="e" cm="1">
        <f t="array" aca="1" ref="AB750" ca="1">HYPERLINK("#"&amp;CELL("address",INDEX(INDIRECT("database!Y:Y",1),MATCH(Y750,INDIRECT("database!Y:Y",1),0))))</f>
        <v>#N/A</v>
      </c>
      <c r="AC750" s="120" t="e">
        <f>VLOOKUP(FollowUp!$Y750,database!$Y:$AL,database!AC$5,0)</f>
        <v>#N/A</v>
      </c>
      <c r="AD750" s="121" t="e">
        <f>VLOOKUP(FollowUp!$Y750,database!$Y:$AL,database!AD$5,0)</f>
        <v>#N/A</v>
      </c>
      <c r="AE750" s="120" t="e">
        <f>VLOOKUP(FollowUp!$Y750,database!$Y:$AL,database!AE$5,0)</f>
        <v>#N/A</v>
      </c>
      <c r="AF750" s="121" t="e">
        <f>VLOOKUP(FollowUp!$Y750,database!$Y:$AL,database!AF$5,0)</f>
        <v>#N/A</v>
      </c>
      <c r="AG750" s="136" t="e">
        <f>VLOOKUP(FollowUp!$Y750,database!$Y:$AL,database!AG$5,0)</f>
        <v>#N/A</v>
      </c>
      <c r="AH750" s="126" t="str">
        <f>IF(ISERROR(VLOOKUP(FollowUp!$Y750,database!$Y:$AL,database!AH$5,0)),"",VLOOKUP(FollowUp!$Y750,database!$Y:$AL,database!AH$5,0))</f>
        <v/>
      </c>
      <c r="AI750" s="64"/>
      <c r="AJ750" s="63"/>
      <c r="AK750" s="128"/>
      <c r="AL750" s="63"/>
      <c r="AM750" s="115" t="e">
        <f>VLOOKUP(FollowUp!$Y750,database!$Y:$AL,database!AL$5,0)</f>
        <v>#N/A</v>
      </c>
    </row>
    <row r="751" spans="1:39"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15">
        <v>744</v>
      </c>
      <c r="AA751" s="125" t="e">
        <f>VLOOKUP(FollowUp!$Y751,database!$Y:$AL,database!AA$5,0)</f>
        <v>#N/A</v>
      </c>
      <c r="AB751" s="119" t="e" cm="1">
        <f t="array" aca="1" ref="AB751" ca="1">HYPERLINK("#"&amp;CELL("address",INDEX(INDIRECT("database!Y:Y",1),MATCH(Y751,INDIRECT("database!Y:Y",1),0))))</f>
        <v>#N/A</v>
      </c>
      <c r="AC751" s="122" t="e">
        <f>VLOOKUP(FollowUp!$Y751,database!$Y:$AL,database!AC$5,0)</f>
        <v>#N/A</v>
      </c>
      <c r="AD751" s="123" t="e">
        <f>VLOOKUP(FollowUp!$Y751,database!$Y:$AL,database!AD$5,0)</f>
        <v>#N/A</v>
      </c>
      <c r="AE751" s="122" t="e">
        <f>VLOOKUP(FollowUp!$Y751,database!$Y:$AL,database!AE$5,0)</f>
        <v>#N/A</v>
      </c>
      <c r="AF751" s="123" t="e">
        <f>VLOOKUP(FollowUp!$Y751,database!$Y:$AL,database!AF$5,0)</f>
        <v>#N/A</v>
      </c>
      <c r="AG751" s="137" t="e">
        <f>VLOOKUP(FollowUp!$Y751,database!$Y:$AL,database!AG$5,0)</f>
        <v>#N/A</v>
      </c>
      <c r="AH751" s="127" t="str">
        <f>IF(ISERROR(VLOOKUP(FollowUp!$Y751,database!$Y:$AL,database!AH$5,0)),"",VLOOKUP(FollowUp!$Y751,database!$Y:$AL,database!AH$5,0))</f>
        <v/>
      </c>
      <c r="AI751" s="64"/>
      <c r="AJ751" s="63"/>
      <c r="AK751" s="128"/>
      <c r="AL751" s="63"/>
      <c r="AM751" s="116" t="e">
        <f>VLOOKUP(FollowUp!$Y751,database!$Y:$AL,database!AL$5,0)</f>
        <v>#N/A</v>
      </c>
    </row>
    <row r="752" spans="1:39"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15">
        <v>745</v>
      </c>
      <c r="AA752" s="124" t="e">
        <f>VLOOKUP(FollowUp!$Y752,database!$Y:$AL,database!AA$5,0)</f>
        <v>#N/A</v>
      </c>
      <c r="AB752" s="118" t="e" cm="1">
        <f t="array" aca="1" ref="AB752" ca="1">HYPERLINK("#"&amp;CELL("address",INDEX(INDIRECT("database!Y:Y",1),MATCH(Y752,INDIRECT("database!Y:Y",1),0))))</f>
        <v>#N/A</v>
      </c>
      <c r="AC752" s="120" t="e">
        <f>VLOOKUP(FollowUp!$Y752,database!$Y:$AL,database!AC$5,0)</f>
        <v>#N/A</v>
      </c>
      <c r="AD752" s="121" t="e">
        <f>VLOOKUP(FollowUp!$Y752,database!$Y:$AL,database!AD$5,0)</f>
        <v>#N/A</v>
      </c>
      <c r="AE752" s="120" t="e">
        <f>VLOOKUP(FollowUp!$Y752,database!$Y:$AL,database!AE$5,0)</f>
        <v>#N/A</v>
      </c>
      <c r="AF752" s="121" t="e">
        <f>VLOOKUP(FollowUp!$Y752,database!$Y:$AL,database!AF$5,0)</f>
        <v>#N/A</v>
      </c>
      <c r="AG752" s="136" t="e">
        <f>VLOOKUP(FollowUp!$Y752,database!$Y:$AL,database!AG$5,0)</f>
        <v>#N/A</v>
      </c>
      <c r="AH752" s="126" t="str">
        <f>IF(ISERROR(VLOOKUP(FollowUp!$Y752,database!$Y:$AL,database!AH$5,0)),"",VLOOKUP(FollowUp!$Y752,database!$Y:$AL,database!AH$5,0))</f>
        <v/>
      </c>
      <c r="AI752" s="64"/>
      <c r="AJ752" s="63"/>
      <c r="AK752" s="128"/>
      <c r="AL752" s="63"/>
      <c r="AM752" s="115" t="e">
        <f>VLOOKUP(FollowUp!$Y752,database!$Y:$AL,database!AL$5,0)</f>
        <v>#N/A</v>
      </c>
    </row>
    <row r="753" spans="1:39"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15">
        <v>746</v>
      </c>
      <c r="AA753" s="125" t="e">
        <f>VLOOKUP(FollowUp!$Y753,database!$Y:$AL,database!AA$5,0)</f>
        <v>#N/A</v>
      </c>
      <c r="AB753" s="119" t="e" cm="1">
        <f t="array" aca="1" ref="AB753" ca="1">HYPERLINK("#"&amp;CELL("address",INDEX(INDIRECT("database!Y:Y",1),MATCH(Y753,INDIRECT("database!Y:Y",1),0))))</f>
        <v>#N/A</v>
      </c>
      <c r="AC753" s="122" t="e">
        <f>VLOOKUP(FollowUp!$Y753,database!$Y:$AL,database!AC$5,0)</f>
        <v>#N/A</v>
      </c>
      <c r="AD753" s="123" t="e">
        <f>VLOOKUP(FollowUp!$Y753,database!$Y:$AL,database!AD$5,0)</f>
        <v>#N/A</v>
      </c>
      <c r="AE753" s="122" t="e">
        <f>VLOOKUP(FollowUp!$Y753,database!$Y:$AL,database!AE$5,0)</f>
        <v>#N/A</v>
      </c>
      <c r="AF753" s="123" t="e">
        <f>VLOOKUP(FollowUp!$Y753,database!$Y:$AL,database!AF$5,0)</f>
        <v>#N/A</v>
      </c>
      <c r="AG753" s="137" t="e">
        <f>VLOOKUP(FollowUp!$Y753,database!$Y:$AL,database!AG$5,0)</f>
        <v>#N/A</v>
      </c>
      <c r="AH753" s="127" t="str">
        <f>IF(ISERROR(VLOOKUP(FollowUp!$Y753,database!$Y:$AL,database!AH$5,0)),"",VLOOKUP(FollowUp!$Y753,database!$Y:$AL,database!AH$5,0))</f>
        <v/>
      </c>
      <c r="AI753" s="64"/>
      <c r="AJ753" s="63"/>
      <c r="AK753" s="128"/>
      <c r="AL753" s="63"/>
      <c r="AM753" s="116" t="e">
        <f>VLOOKUP(FollowUp!$Y753,database!$Y:$AL,database!AL$5,0)</f>
        <v>#N/A</v>
      </c>
    </row>
    <row r="754" spans="1:39"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15">
        <v>747</v>
      </c>
      <c r="AA754" s="124" t="e">
        <f>VLOOKUP(FollowUp!$Y754,database!$Y:$AL,database!AA$5,0)</f>
        <v>#N/A</v>
      </c>
      <c r="AB754" s="118" t="e" cm="1">
        <f t="array" aca="1" ref="AB754" ca="1">HYPERLINK("#"&amp;CELL("address",INDEX(INDIRECT("database!Y:Y",1),MATCH(Y754,INDIRECT("database!Y:Y",1),0))))</f>
        <v>#N/A</v>
      </c>
      <c r="AC754" s="120" t="e">
        <f>VLOOKUP(FollowUp!$Y754,database!$Y:$AL,database!AC$5,0)</f>
        <v>#N/A</v>
      </c>
      <c r="AD754" s="121" t="e">
        <f>VLOOKUP(FollowUp!$Y754,database!$Y:$AL,database!AD$5,0)</f>
        <v>#N/A</v>
      </c>
      <c r="AE754" s="120" t="e">
        <f>VLOOKUP(FollowUp!$Y754,database!$Y:$AL,database!AE$5,0)</f>
        <v>#N/A</v>
      </c>
      <c r="AF754" s="121" t="e">
        <f>VLOOKUP(FollowUp!$Y754,database!$Y:$AL,database!AF$5,0)</f>
        <v>#N/A</v>
      </c>
      <c r="AG754" s="136" t="e">
        <f>VLOOKUP(FollowUp!$Y754,database!$Y:$AL,database!AG$5,0)</f>
        <v>#N/A</v>
      </c>
      <c r="AH754" s="126" t="str">
        <f>IF(ISERROR(VLOOKUP(FollowUp!$Y754,database!$Y:$AL,database!AH$5,0)),"",VLOOKUP(FollowUp!$Y754,database!$Y:$AL,database!AH$5,0))</f>
        <v/>
      </c>
      <c r="AI754" s="64"/>
      <c r="AJ754" s="63"/>
      <c r="AK754" s="128"/>
      <c r="AL754" s="63"/>
      <c r="AM754" s="115" t="e">
        <f>VLOOKUP(FollowUp!$Y754,database!$Y:$AL,database!AL$5,0)</f>
        <v>#N/A</v>
      </c>
    </row>
    <row r="755" spans="1:39"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15">
        <v>748</v>
      </c>
      <c r="AA755" s="125" t="e">
        <f>VLOOKUP(FollowUp!$Y755,database!$Y:$AL,database!AA$5,0)</f>
        <v>#N/A</v>
      </c>
      <c r="AB755" s="119" t="e" cm="1">
        <f t="array" aca="1" ref="AB755" ca="1">HYPERLINK("#"&amp;CELL("address",INDEX(INDIRECT("database!Y:Y",1),MATCH(Y755,INDIRECT("database!Y:Y",1),0))))</f>
        <v>#N/A</v>
      </c>
      <c r="AC755" s="122" t="e">
        <f>VLOOKUP(FollowUp!$Y755,database!$Y:$AL,database!AC$5,0)</f>
        <v>#N/A</v>
      </c>
      <c r="AD755" s="123" t="e">
        <f>VLOOKUP(FollowUp!$Y755,database!$Y:$AL,database!AD$5,0)</f>
        <v>#N/A</v>
      </c>
      <c r="AE755" s="122" t="e">
        <f>VLOOKUP(FollowUp!$Y755,database!$Y:$AL,database!AE$5,0)</f>
        <v>#N/A</v>
      </c>
      <c r="AF755" s="123" t="e">
        <f>VLOOKUP(FollowUp!$Y755,database!$Y:$AL,database!AF$5,0)</f>
        <v>#N/A</v>
      </c>
      <c r="AG755" s="137" t="e">
        <f>VLOOKUP(FollowUp!$Y755,database!$Y:$AL,database!AG$5,0)</f>
        <v>#N/A</v>
      </c>
      <c r="AH755" s="127" t="str">
        <f>IF(ISERROR(VLOOKUP(FollowUp!$Y755,database!$Y:$AL,database!AH$5,0)),"",VLOOKUP(FollowUp!$Y755,database!$Y:$AL,database!AH$5,0))</f>
        <v/>
      </c>
      <c r="AI755" s="64"/>
      <c r="AJ755" s="63"/>
      <c r="AK755" s="128"/>
      <c r="AL755" s="63"/>
      <c r="AM755" s="116" t="e">
        <f>VLOOKUP(FollowUp!$Y755,database!$Y:$AL,database!AL$5,0)</f>
        <v>#N/A</v>
      </c>
    </row>
    <row r="756" spans="1:39"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15">
        <v>749</v>
      </c>
      <c r="AA756" s="124" t="e">
        <f>VLOOKUP(FollowUp!$Y756,database!$Y:$AL,database!AA$5,0)</f>
        <v>#N/A</v>
      </c>
      <c r="AB756" s="118" t="e" cm="1">
        <f t="array" aca="1" ref="AB756" ca="1">HYPERLINK("#"&amp;CELL("address",INDEX(INDIRECT("database!Y:Y",1),MATCH(Y756,INDIRECT("database!Y:Y",1),0))))</f>
        <v>#N/A</v>
      </c>
      <c r="AC756" s="120" t="e">
        <f>VLOOKUP(FollowUp!$Y756,database!$Y:$AL,database!AC$5,0)</f>
        <v>#N/A</v>
      </c>
      <c r="AD756" s="121" t="e">
        <f>VLOOKUP(FollowUp!$Y756,database!$Y:$AL,database!AD$5,0)</f>
        <v>#N/A</v>
      </c>
      <c r="AE756" s="120" t="e">
        <f>VLOOKUP(FollowUp!$Y756,database!$Y:$AL,database!AE$5,0)</f>
        <v>#N/A</v>
      </c>
      <c r="AF756" s="121" t="e">
        <f>VLOOKUP(FollowUp!$Y756,database!$Y:$AL,database!AF$5,0)</f>
        <v>#N/A</v>
      </c>
      <c r="AG756" s="136" t="e">
        <f>VLOOKUP(FollowUp!$Y756,database!$Y:$AL,database!AG$5,0)</f>
        <v>#N/A</v>
      </c>
      <c r="AH756" s="126" t="str">
        <f>IF(ISERROR(VLOOKUP(FollowUp!$Y756,database!$Y:$AL,database!AH$5,0)),"",VLOOKUP(FollowUp!$Y756,database!$Y:$AL,database!AH$5,0))</f>
        <v/>
      </c>
      <c r="AI756" s="64"/>
      <c r="AJ756" s="63"/>
      <c r="AK756" s="128"/>
      <c r="AL756" s="63"/>
      <c r="AM756" s="115" t="e">
        <f>VLOOKUP(FollowUp!$Y756,database!$Y:$AL,database!AL$5,0)</f>
        <v>#N/A</v>
      </c>
    </row>
    <row r="757" spans="1:39"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15">
        <v>750</v>
      </c>
      <c r="AA757" s="125" t="e">
        <f>VLOOKUP(FollowUp!$Y757,database!$Y:$AL,database!AA$5,0)</f>
        <v>#N/A</v>
      </c>
      <c r="AB757" s="119" t="e" cm="1">
        <f t="array" aca="1" ref="AB757" ca="1">HYPERLINK("#"&amp;CELL("address",INDEX(INDIRECT("database!Y:Y",1),MATCH(Y757,INDIRECT("database!Y:Y",1),0))))</f>
        <v>#N/A</v>
      </c>
      <c r="AC757" s="122" t="e">
        <f>VLOOKUP(FollowUp!$Y757,database!$Y:$AL,database!AC$5,0)</f>
        <v>#N/A</v>
      </c>
      <c r="AD757" s="123" t="e">
        <f>VLOOKUP(FollowUp!$Y757,database!$Y:$AL,database!AD$5,0)</f>
        <v>#N/A</v>
      </c>
      <c r="AE757" s="122" t="e">
        <f>VLOOKUP(FollowUp!$Y757,database!$Y:$AL,database!AE$5,0)</f>
        <v>#N/A</v>
      </c>
      <c r="AF757" s="123" t="e">
        <f>VLOOKUP(FollowUp!$Y757,database!$Y:$AL,database!AF$5,0)</f>
        <v>#N/A</v>
      </c>
      <c r="AG757" s="137" t="e">
        <f>VLOOKUP(FollowUp!$Y757,database!$Y:$AL,database!AG$5,0)</f>
        <v>#N/A</v>
      </c>
      <c r="AH757" s="127" t="str">
        <f>IF(ISERROR(VLOOKUP(FollowUp!$Y757,database!$Y:$AL,database!AH$5,0)),"",VLOOKUP(FollowUp!$Y757,database!$Y:$AL,database!AH$5,0))</f>
        <v/>
      </c>
      <c r="AI757" s="64"/>
      <c r="AJ757" s="63"/>
      <c r="AK757" s="128"/>
      <c r="AL757" s="63"/>
      <c r="AM757" s="116" t="e">
        <f>VLOOKUP(FollowUp!$Y757,database!$Y:$AL,database!AL$5,0)</f>
        <v>#N/A</v>
      </c>
    </row>
    <row r="758" spans="1:39"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15">
        <v>751</v>
      </c>
      <c r="AA758" s="124" t="e">
        <f>VLOOKUP(FollowUp!$Y758,database!$Y:$AL,database!AA$5,0)</f>
        <v>#N/A</v>
      </c>
      <c r="AB758" s="118" t="e" cm="1">
        <f t="array" aca="1" ref="AB758" ca="1">HYPERLINK("#"&amp;CELL("address",INDEX(INDIRECT("database!Y:Y",1),MATCH(Y758,INDIRECT("database!Y:Y",1),0))))</f>
        <v>#N/A</v>
      </c>
      <c r="AC758" s="120" t="e">
        <f>VLOOKUP(FollowUp!$Y758,database!$Y:$AL,database!AC$5,0)</f>
        <v>#N/A</v>
      </c>
      <c r="AD758" s="121" t="e">
        <f>VLOOKUP(FollowUp!$Y758,database!$Y:$AL,database!AD$5,0)</f>
        <v>#N/A</v>
      </c>
      <c r="AE758" s="120" t="e">
        <f>VLOOKUP(FollowUp!$Y758,database!$Y:$AL,database!AE$5,0)</f>
        <v>#N/A</v>
      </c>
      <c r="AF758" s="121" t="e">
        <f>VLOOKUP(FollowUp!$Y758,database!$Y:$AL,database!AF$5,0)</f>
        <v>#N/A</v>
      </c>
      <c r="AG758" s="136" t="e">
        <f>VLOOKUP(FollowUp!$Y758,database!$Y:$AL,database!AG$5,0)</f>
        <v>#N/A</v>
      </c>
      <c r="AH758" s="126" t="str">
        <f>IF(ISERROR(VLOOKUP(FollowUp!$Y758,database!$Y:$AL,database!AH$5,0)),"",VLOOKUP(FollowUp!$Y758,database!$Y:$AL,database!AH$5,0))</f>
        <v/>
      </c>
      <c r="AI758" s="64"/>
      <c r="AJ758" s="63"/>
      <c r="AK758" s="128"/>
      <c r="AL758" s="63"/>
      <c r="AM758" s="115" t="e">
        <f>VLOOKUP(FollowUp!$Y758,database!$Y:$AL,database!AL$5,0)</f>
        <v>#N/A</v>
      </c>
    </row>
    <row r="759" spans="1:39"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15">
        <v>752</v>
      </c>
      <c r="AA759" s="125" t="e">
        <f>VLOOKUP(FollowUp!$Y759,database!$Y:$AL,database!AA$5,0)</f>
        <v>#N/A</v>
      </c>
      <c r="AB759" s="119" t="e" cm="1">
        <f t="array" aca="1" ref="AB759" ca="1">HYPERLINK("#"&amp;CELL("address",INDEX(INDIRECT("database!Y:Y",1),MATCH(Y759,INDIRECT("database!Y:Y",1),0))))</f>
        <v>#N/A</v>
      </c>
      <c r="AC759" s="122" t="e">
        <f>VLOOKUP(FollowUp!$Y759,database!$Y:$AL,database!AC$5,0)</f>
        <v>#N/A</v>
      </c>
      <c r="AD759" s="123" t="e">
        <f>VLOOKUP(FollowUp!$Y759,database!$Y:$AL,database!AD$5,0)</f>
        <v>#N/A</v>
      </c>
      <c r="AE759" s="122" t="e">
        <f>VLOOKUP(FollowUp!$Y759,database!$Y:$AL,database!AE$5,0)</f>
        <v>#N/A</v>
      </c>
      <c r="AF759" s="123" t="e">
        <f>VLOOKUP(FollowUp!$Y759,database!$Y:$AL,database!AF$5,0)</f>
        <v>#N/A</v>
      </c>
      <c r="AG759" s="137" t="e">
        <f>VLOOKUP(FollowUp!$Y759,database!$Y:$AL,database!AG$5,0)</f>
        <v>#N/A</v>
      </c>
      <c r="AH759" s="127" t="str">
        <f>IF(ISERROR(VLOOKUP(FollowUp!$Y759,database!$Y:$AL,database!AH$5,0)),"",VLOOKUP(FollowUp!$Y759,database!$Y:$AL,database!AH$5,0))</f>
        <v/>
      </c>
      <c r="AI759" s="64"/>
      <c r="AJ759" s="63"/>
      <c r="AK759" s="128"/>
      <c r="AL759" s="63"/>
      <c r="AM759" s="116" t="e">
        <f>VLOOKUP(FollowUp!$Y759,database!$Y:$AL,database!AL$5,0)</f>
        <v>#N/A</v>
      </c>
    </row>
    <row r="760" spans="1:39"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15">
        <v>753</v>
      </c>
      <c r="AA760" s="124" t="e">
        <f>VLOOKUP(FollowUp!$Y760,database!$Y:$AL,database!AA$5,0)</f>
        <v>#N/A</v>
      </c>
      <c r="AB760" s="118" t="e" cm="1">
        <f t="array" aca="1" ref="AB760" ca="1">HYPERLINK("#"&amp;CELL("address",INDEX(INDIRECT("database!Y:Y",1),MATCH(Y760,INDIRECT("database!Y:Y",1),0))))</f>
        <v>#N/A</v>
      </c>
      <c r="AC760" s="120" t="e">
        <f>VLOOKUP(FollowUp!$Y760,database!$Y:$AL,database!AC$5,0)</f>
        <v>#N/A</v>
      </c>
      <c r="AD760" s="121" t="e">
        <f>VLOOKUP(FollowUp!$Y760,database!$Y:$AL,database!AD$5,0)</f>
        <v>#N/A</v>
      </c>
      <c r="AE760" s="120" t="e">
        <f>VLOOKUP(FollowUp!$Y760,database!$Y:$AL,database!AE$5,0)</f>
        <v>#N/A</v>
      </c>
      <c r="AF760" s="121" t="e">
        <f>VLOOKUP(FollowUp!$Y760,database!$Y:$AL,database!AF$5,0)</f>
        <v>#N/A</v>
      </c>
      <c r="AG760" s="136" t="e">
        <f>VLOOKUP(FollowUp!$Y760,database!$Y:$AL,database!AG$5,0)</f>
        <v>#N/A</v>
      </c>
      <c r="AH760" s="126" t="str">
        <f>IF(ISERROR(VLOOKUP(FollowUp!$Y760,database!$Y:$AL,database!AH$5,0)),"",VLOOKUP(FollowUp!$Y760,database!$Y:$AL,database!AH$5,0))</f>
        <v/>
      </c>
      <c r="AI760" s="64"/>
      <c r="AJ760" s="63"/>
      <c r="AK760" s="128"/>
      <c r="AL760" s="63"/>
      <c r="AM760" s="115" t="e">
        <f>VLOOKUP(FollowUp!$Y760,database!$Y:$AL,database!AL$5,0)</f>
        <v>#N/A</v>
      </c>
    </row>
    <row r="761" spans="1:39"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15">
        <v>754</v>
      </c>
      <c r="AA761" s="125" t="e">
        <f>VLOOKUP(FollowUp!$Y761,database!$Y:$AL,database!AA$5,0)</f>
        <v>#N/A</v>
      </c>
      <c r="AB761" s="119" t="e" cm="1">
        <f t="array" aca="1" ref="AB761" ca="1">HYPERLINK("#"&amp;CELL("address",INDEX(INDIRECT("database!Y:Y",1),MATCH(Y761,INDIRECT("database!Y:Y",1),0))))</f>
        <v>#N/A</v>
      </c>
      <c r="AC761" s="122" t="e">
        <f>VLOOKUP(FollowUp!$Y761,database!$Y:$AL,database!AC$5,0)</f>
        <v>#N/A</v>
      </c>
      <c r="AD761" s="123" t="e">
        <f>VLOOKUP(FollowUp!$Y761,database!$Y:$AL,database!AD$5,0)</f>
        <v>#N/A</v>
      </c>
      <c r="AE761" s="122" t="e">
        <f>VLOOKUP(FollowUp!$Y761,database!$Y:$AL,database!AE$5,0)</f>
        <v>#N/A</v>
      </c>
      <c r="AF761" s="123" t="e">
        <f>VLOOKUP(FollowUp!$Y761,database!$Y:$AL,database!AF$5,0)</f>
        <v>#N/A</v>
      </c>
      <c r="AG761" s="137" t="e">
        <f>VLOOKUP(FollowUp!$Y761,database!$Y:$AL,database!AG$5,0)</f>
        <v>#N/A</v>
      </c>
      <c r="AH761" s="127" t="str">
        <f>IF(ISERROR(VLOOKUP(FollowUp!$Y761,database!$Y:$AL,database!AH$5,0)),"",VLOOKUP(FollowUp!$Y761,database!$Y:$AL,database!AH$5,0))</f>
        <v/>
      </c>
      <c r="AI761" s="64"/>
      <c r="AJ761" s="63"/>
      <c r="AK761" s="128"/>
      <c r="AL761" s="63"/>
      <c r="AM761" s="116" t="e">
        <f>VLOOKUP(FollowUp!$Y761,database!$Y:$AL,database!AL$5,0)</f>
        <v>#N/A</v>
      </c>
    </row>
    <row r="762" spans="1:39"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15">
        <v>755</v>
      </c>
      <c r="AA762" s="124" t="e">
        <f>VLOOKUP(FollowUp!$Y762,database!$Y:$AL,database!AA$5,0)</f>
        <v>#N/A</v>
      </c>
      <c r="AB762" s="118" t="e" cm="1">
        <f t="array" aca="1" ref="AB762" ca="1">HYPERLINK("#"&amp;CELL("address",INDEX(INDIRECT("database!Y:Y",1),MATCH(Y762,INDIRECT("database!Y:Y",1),0))))</f>
        <v>#N/A</v>
      </c>
      <c r="AC762" s="120" t="e">
        <f>VLOOKUP(FollowUp!$Y762,database!$Y:$AL,database!AC$5,0)</f>
        <v>#N/A</v>
      </c>
      <c r="AD762" s="121" t="e">
        <f>VLOOKUP(FollowUp!$Y762,database!$Y:$AL,database!AD$5,0)</f>
        <v>#N/A</v>
      </c>
      <c r="AE762" s="120" t="e">
        <f>VLOOKUP(FollowUp!$Y762,database!$Y:$AL,database!AE$5,0)</f>
        <v>#N/A</v>
      </c>
      <c r="AF762" s="121" t="e">
        <f>VLOOKUP(FollowUp!$Y762,database!$Y:$AL,database!AF$5,0)</f>
        <v>#N/A</v>
      </c>
      <c r="AG762" s="136" t="e">
        <f>VLOOKUP(FollowUp!$Y762,database!$Y:$AL,database!AG$5,0)</f>
        <v>#N/A</v>
      </c>
      <c r="AH762" s="126" t="str">
        <f>IF(ISERROR(VLOOKUP(FollowUp!$Y762,database!$Y:$AL,database!AH$5,0)),"",VLOOKUP(FollowUp!$Y762,database!$Y:$AL,database!AH$5,0))</f>
        <v/>
      </c>
      <c r="AI762" s="64"/>
      <c r="AJ762" s="63"/>
      <c r="AK762" s="128"/>
      <c r="AL762" s="63"/>
      <c r="AM762" s="115" t="e">
        <f>VLOOKUP(FollowUp!$Y762,database!$Y:$AL,database!AL$5,0)</f>
        <v>#N/A</v>
      </c>
    </row>
    <row r="763" spans="1:39"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15">
        <v>756</v>
      </c>
      <c r="AA763" s="125" t="e">
        <f>VLOOKUP(FollowUp!$Y763,database!$Y:$AL,database!AA$5,0)</f>
        <v>#N/A</v>
      </c>
      <c r="AB763" s="119" t="e" cm="1">
        <f t="array" aca="1" ref="AB763" ca="1">HYPERLINK("#"&amp;CELL("address",INDEX(INDIRECT("database!Y:Y",1),MATCH(Y763,INDIRECT("database!Y:Y",1),0))))</f>
        <v>#N/A</v>
      </c>
      <c r="AC763" s="122" t="e">
        <f>VLOOKUP(FollowUp!$Y763,database!$Y:$AL,database!AC$5,0)</f>
        <v>#N/A</v>
      </c>
      <c r="AD763" s="123" t="e">
        <f>VLOOKUP(FollowUp!$Y763,database!$Y:$AL,database!AD$5,0)</f>
        <v>#N/A</v>
      </c>
      <c r="AE763" s="122" t="e">
        <f>VLOOKUP(FollowUp!$Y763,database!$Y:$AL,database!AE$5,0)</f>
        <v>#N/A</v>
      </c>
      <c r="AF763" s="123" t="e">
        <f>VLOOKUP(FollowUp!$Y763,database!$Y:$AL,database!AF$5,0)</f>
        <v>#N/A</v>
      </c>
      <c r="AG763" s="137" t="e">
        <f>VLOOKUP(FollowUp!$Y763,database!$Y:$AL,database!AG$5,0)</f>
        <v>#N/A</v>
      </c>
      <c r="AH763" s="127" t="str">
        <f>IF(ISERROR(VLOOKUP(FollowUp!$Y763,database!$Y:$AL,database!AH$5,0)),"",VLOOKUP(FollowUp!$Y763,database!$Y:$AL,database!AH$5,0))</f>
        <v/>
      </c>
      <c r="AI763" s="64"/>
      <c r="AJ763" s="63"/>
      <c r="AK763" s="128"/>
      <c r="AL763" s="63"/>
      <c r="AM763" s="116" t="e">
        <f>VLOOKUP(FollowUp!$Y763,database!$Y:$AL,database!AL$5,0)</f>
        <v>#N/A</v>
      </c>
    </row>
    <row r="764" spans="1:39"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15">
        <v>757</v>
      </c>
      <c r="AA764" s="124" t="e">
        <f>VLOOKUP(FollowUp!$Y764,database!$Y:$AL,database!AA$5,0)</f>
        <v>#N/A</v>
      </c>
      <c r="AB764" s="118" t="e" cm="1">
        <f t="array" aca="1" ref="AB764" ca="1">HYPERLINK("#"&amp;CELL("address",INDEX(INDIRECT("database!Y:Y",1),MATCH(Y764,INDIRECT("database!Y:Y",1),0))))</f>
        <v>#N/A</v>
      </c>
      <c r="AC764" s="120" t="e">
        <f>VLOOKUP(FollowUp!$Y764,database!$Y:$AL,database!AC$5,0)</f>
        <v>#N/A</v>
      </c>
      <c r="AD764" s="121" t="e">
        <f>VLOOKUP(FollowUp!$Y764,database!$Y:$AL,database!AD$5,0)</f>
        <v>#N/A</v>
      </c>
      <c r="AE764" s="120" t="e">
        <f>VLOOKUP(FollowUp!$Y764,database!$Y:$AL,database!AE$5,0)</f>
        <v>#N/A</v>
      </c>
      <c r="AF764" s="121" t="e">
        <f>VLOOKUP(FollowUp!$Y764,database!$Y:$AL,database!AF$5,0)</f>
        <v>#N/A</v>
      </c>
      <c r="AG764" s="136" t="e">
        <f>VLOOKUP(FollowUp!$Y764,database!$Y:$AL,database!AG$5,0)</f>
        <v>#N/A</v>
      </c>
      <c r="AH764" s="126" t="str">
        <f>IF(ISERROR(VLOOKUP(FollowUp!$Y764,database!$Y:$AL,database!AH$5,0)),"",VLOOKUP(FollowUp!$Y764,database!$Y:$AL,database!AH$5,0))</f>
        <v/>
      </c>
      <c r="AI764" s="64"/>
      <c r="AJ764" s="63"/>
      <c r="AK764" s="128"/>
      <c r="AL764" s="63"/>
      <c r="AM764" s="115" t="e">
        <f>VLOOKUP(FollowUp!$Y764,database!$Y:$AL,database!AL$5,0)</f>
        <v>#N/A</v>
      </c>
    </row>
    <row r="765" spans="1:39"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15">
        <v>758</v>
      </c>
      <c r="AA765" s="125" t="e">
        <f>VLOOKUP(FollowUp!$Y765,database!$Y:$AL,database!AA$5,0)</f>
        <v>#N/A</v>
      </c>
      <c r="AB765" s="119" t="e" cm="1">
        <f t="array" aca="1" ref="AB765" ca="1">HYPERLINK("#"&amp;CELL("address",INDEX(INDIRECT("database!Y:Y",1),MATCH(Y765,INDIRECT("database!Y:Y",1),0))))</f>
        <v>#N/A</v>
      </c>
      <c r="AC765" s="122" t="e">
        <f>VLOOKUP(FollowUp!$Y765,database!$Y:$AL,database!AC$5,0)</f>
        <v>#N/A</v>
      </c>
      <c r="AD765" s="123" t="e">
        <f>VLOOKUP(FollowUp!$Y765,database!$Y:$AL,database!AD$5,0)</f>
        <v>#N/A</v>
      </c>
      <c r="AE765" s="122" t="e">
        <f>VLOOKUP(FollowUp!$Y765,database!$Y:$AL,database!AE$5,0)</f>
        <v>#N/A</v>
      </c>
      <c r="AF765" s="123" t="e">
        <f>VLOOKUP(FollowUp!$Y765,database!$Y:$AL,database!AF$5,0)</f>
        <v>#N/A</v>
      </c>
      <c r="AG765" s="137" t="e">
        <f>VLOOKUP(FollowUp!$Y765,database!$Y:$AL,database!AG$5,0)</f>
        <v>#N/A</v>
      </c>
      <c r="AH765" s="127" t="str">
        <f>IF(ISERROR(VLOOKUP(FollowUp!$Y765,database!$Y:$AL,database!AH$5,0)),"",VLOOKUP(FollowUp!$Y765,database!$Y:$AL,database!AH$5,0))</f>
        <v/>
      </c>
      <c r="AI765" s="64"/>
      <c r="AJ765" s="63"/>
      <c r="AK765" s="128"/>
      <c r="AL765" s="63"/>
      <c r="AM765" s="116" t="e">
        <f>VLOOKUP(FollowUp!$Y765,database!$Y:$AL,database!AL$5,0)</f>
        <v>#N/A</v>
      </c>
    </row>
    <row r="766" spans="1:39"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15">
        <v>759</v>
      </c>
      <c r="AA766" s="124" t="e">
        <f>VLOOKUP(FollowUp!$Y766,database!$Y:$AL,database!AA$5,0)</f>
        <v>#N/A</v>
      </c>
      <c r="AB766" s="118" t="e" cm="1">
        <f t="array" aca="1" ref="AB766" ca="1">HYPERLINK("#"&amp;CELL("address",INDEX(INDIRECT("database!Y:Y",1),MATCH(Y766,INDIRECT("database!Y:Y",1),0))))</f>
        <v>#N/A</v>
      </c>
      <c r="AC766" s="120" t="e">
        <f>VLOOKUP(FollowUp!$Y766,database!$Y:$AL,database!AC$5,0)</f>
        <v>#N/A</v>
      </c>
      <c r="AD766" s="121" t="e">
        <f>VLOOKUP(FollowUp!$Y766,database!$Y:$AL,database!AD$5,0)</f>
        <v>#N/A</v>
      </c>
      <c r="AE766" s="120" t="e">
        <f>VLOOKUP(FollowUp!$Y766,database!$Y:$AL,database!AE$5,0)</f>
        <v>#N/A</v>
      </c>
      <c r="AF766" s="121" t="e">
        <f>VLOOKUP(FollowUp!$Y766,database!$Y:$AL,database!AF$5,0)</f>
        <v>#N/A</v>
      </c>
      <c r="AG766" s="136" t="e">
        <f>VLOOKUP(FollowUp!$Y766,database!$Y:$AL,database!AG$5,0)</f>
        <v>#N/A</v>
      </c>
      <c r="AH766" s="126" t="str">
        <f>IF(ISERROR(VLOOKUP(FollowUp!$Y766,database!$Y:$AL,database!AH$5,0)),"",VLOOKUP(FollowUp!$Y766,database!$Y:$AL,database!AH$5,0))</f>
        <v/>
      </c>
      <c r="AI766" s="64"/>
      <c r="AJ766" s="63"/>
      <c r="AK766" s="128"/>
      <c r="AL766" s="63"/>
      <c r="AM766" s="115" t="e">
        <f>VLOOKUP(FollowUp!$Y766,database!$Y:$AL,database!AL$5,0)</f>
        <v>#N/A</v>
      </c>
    </row>
    <row r="767" spans="1:39"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15">
        <v>760</v>
      </c>
      <c r="AA767" s="125" t="e">
        <f>VLOOKUP(FollowUp!$Y767,database!$Y:$AL,database!AA$5,0)</f>
        <v>#N/A</v>
      </c>
      <c r="AB767" s="119" t="e" cm="1">
        <f t="array" aca="1" ref="AB767" ca="1">HYPERLINK("#"&amp;CELL("address",INDEX(INDIRECT("database!Y:Y",1),MATCH(Y767,INDIRECT("database!Y:Y",1),0))))</f>
        <v>#N/A</v>
      </c>
      <c r="AC767" s="122" t="e">
        <f>VLOOKUP(FollowUp!$Y767,database!$Y:$AL,database!AC$5,0)</f>
        <v>#N/A</v>
      </c>
      <c r="AD767" s="123" t="e">
        <f>VLOOKUP(FollowUp!$Y767,database!$Y:$AL,database!AD$5,0)</f>
        <v>#N/A</v>
      </c>
      <c r="AE767" s="122" t="e">
        <f>VLOOKUP(FollowUp!$Y767,database!$Y:$AL,database!AE$5,0)</f>
        <v>#N/A</v>
      </c>
      <c r="AF767" s="123" t="e">
        <f>VLOOKUP(FollowUp!$Y767,database!$Y:$AL,database!AF$5,0)</f>
        <v>#N/A</v>
      </c>
      <c r="AG767" s="137" t="e">
        <f>VLOOKUP(FollowUp!$Y767,database!$Y:$AL,database!AG$5,0)</f>
        <v>#N/A</v>
      </c>
      <c r="AH767" s="127" t="str">
        <f>IF(ISERROR(VLOOKUP(FollowUp!$Y767,database!$Y:$AL,database!AH$5,0)),"",VLOOKUP(FollowUp!$Y767,database!$Y:$AL,database!AH$5,0))</f>
        <v/>
      </c>
      <c r="AI767" s="64"/>
      <c r="AJ767" s="63"/>
      <c r="AK767" s="128"/>
      <c r="AL767" s="63"/>
      <c r="AM767" s="116" t="e">
        <f>VLOOKUP(FollowUp!$Y767,database!$Y:$AL,database!AL$5,0)</f>
        <v>#N/A</v>
      </c>
    </row>
    <row r="768" spans="1:39"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15">
        <v>761</v>
      </c>
      <c r="AA768" s="124" t="e">
        <f>VLOOKUP(FollowUp!$Y768,database!$Y:$AL,database!AA$5,0)</f>
        <v>#N/A</v>
      </c>
      <c r="AB768" s="118" t="e" cm="1">
        <f t="array" aca="1" ref="AB768" ca="1">HYPERLINK("#"&amp;CELL("address",INDEX(INDIRECT("database!Y:Y",1),MATCH(Y768,INDIRECT("database!Y:Y",1),0))))</f>
        <v>#N/A</v>
      </c>
      <c r="AC768" s="120" t="e">
        <f>VLOOKUP(FollowUp!$Y768,database!$Y:$AL,database!AC$5,0)</f>
        <v>#N/A</v>
      </c>
      <c r="AD768" s="121" t="e">
        <f>VLOOKUP(FollowUp!$Y768,database!$Y:$AL,database!AD$5,0)</f>
        <v>#N/A</v>
      </c>
      <c r="AE768" s="120" t="e">
        <f>VLOOKUP(FollowUp!$Y768,database!$Y:$AL,database!AE$5,0)</f>
        <v>#N/A</v>
      </c>
      <c r="AF768" s="121" t="e">
        <f>VLOOKUP(FollowUp!$Y768,database!$Y:$AL,database!AF$5,0)</f>
        <v>#N/A</v>
      </c>
      <c r="AG768" s="136" t="e">
        <f>VLOOKUP(FollowUp!$Y768,database!$Y:$AL,database!AG$5,0)</f>
        <v>#N/A</v>
      </c>
      <c r="AH768" s="126" t="str">
        <f>IF(ISERROR(VLOOKUP(FollowUp!$Y768,database!$Y:$AL,database!AH$5,0)),"",VLOOKUP(FollowUp!$Y768,database!$Y:$AL,database!AH$5,0))</f>
        <v/>
      </c>
      <c r="AI768" s="64"/>
      <c r="AJ768" s="63"/>
      <c r="AK768" s="128"/>
      <c r="AL768" s="63"/>
      <c r="AM768" s="115" t="e">
        <f>VLOOKUP(FollowUp!$Y768,database!$Y:$AL,database!AL$5,0)</f>
        <v>#N/A</v>
      </c>
    </row>
    <row r="769" spans="1:39"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15">
        <v>762</v>
      </c>
      <c r="AA769" s="125" t="e">
        <f>VLOOKUP(FollowUp!$Y769,database!$Y:$AL,database!AA$5,0)</f>
        <v>#N/A</v>
      </c>
      <c r="AB769" s="119" t="e" cm="1">
        <f t="array" aca="1" ref="AB769" ca="1">HYPERLINK("#"&amp;CELL("address",INDEX(INDIRECT("database!Y:Y",1),MATCH(Y769,INDIRECT("database!Y:Y",1),0))))</f>
        <v>#N/A</v>
      </c>
      <c r="AC769" s="122" t="e">
        <f>VLOOKUP(FollowUp!$Y769,database!$Y:$AL,database!AC$5,0)</f>
        <v>#N/A</v>
      </c>
      <c r="AD769" s="123" t="e">
        <f>VLOOKUP(FollowUp!$Y769,database!$Y:$AL,database!AD$5,0)</f>
        <v>#N/A</v>
      </c>
      <c r="AE769" s="122" t="e">
        <f>VLOOKUP(FollowUp!$Y769,database!$Y:$AL,database!AE$5,0)</f>
        <v>#N/A</v>
      </c>
      <c r="AF769" s="123" t="e">
        <f>VLOOKUP(FollowUp!$Y769,database!$Y:$AL,database!AF$5,0)</f>
        <v>#N/A</v>
      </c>
      <c r="AG769" s="137" t="e">
        <f>VLOOKUP(FollowUp!$Y769,database!$Y:$AL,database!AG$5,0)</f>
        <v>#N/A</v>
      </c>
      <c r="AH769" s="127" t="str">
        <f>IF(ISERROR(VLOOKUP(FollowUp!$Y769,database!$Y:$AL,database!AH$5,0)),"",VLOOKUP(FollowUp!$Y769,database!$Y:$AL,database!AH$5,0))</f>
        <v/>
      </c>
      <c r="AI769" s="64"/>
      <c r="AJ769" s="63"/>
      <c r="AK769" s="128"/>
      <c r="AL769" s="63"/>
      <c r="AM769" s="116" t="e">
        <f>VLOOKUP(FollowUp!$Y769,database!$Y:$AL,database!AL$5,0)</f>
        <v>#N/A</v>
      </c>
    </row>
    <row r="770" spans="1:39"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15">
        <v>763</v>
      </c>
      <c r="AA770" s="124" t="e">
        <f>VLOOKUP(FollowUp!$Y770,database!$Y:$AL,database!AA$5,0)</f>
        <v>#N/A</v>
      </c>
      <c r="AB770" s="118" t="e" cm="1">
        <f t="array" aca="1" ref="AB770" ca="1">HYPERLINK("#"&amp;CELL("address",INDEX(INDIRECT("database!Y:Y",1),MATCH(Y770,INDIRECT("database!Y:Y",1),0))))</f>
        <v>#N/A</v>
      </c>
      <c r="AC770" s="120" t="e">
        <f>VLOOKUP(FollowUp!$Y770,database!$Y:$AL,database!AC$5,0)</f>
        <v>#N/A</v>
      </c>
      <c r="AD770" s="121" t="e">
        <f>VLOOKUP(FollowUp!$Y770,database!$Y:$AL,database!AD$5,0)</f>
        <v>#N/A</v>
      </c>
      <c r="AE770" s="120" t="e">
        <f>VLOOKUP(FollowUp!$Y770,database!$Y:$AL,database!AE$5,0)</f>
        <v>#N/A</v>
      </c>
      <c r="AF770" s="121" t="e">
        <f>VLOOKUP(FollowUp!$Y770,database!$Y:$AL,database!AF$5,0)</f>
        <v>#N/A</v>
      </c>
      <c r="AG770" s="136" t="e">
        <f>VLOOKUP(FollowUp!$Y770,database!$Y:$AL,database!AG$5,0)</f>
        <v>#N/A</v>
      </c>
      <c r="AH770" s="126" t="str">
        <f>IF(ISERROR(VLOOKUP(FollowUp!$Y770,database!$Y:$AL,database!AH$5,0)),"",VLOOKUP(FollowUp!$Y770,database!$Y:$AL,database!AH$5,0))</f>
        <v/>
      </c>
      <c r="AI770" s="64"/>
      <c r="AJ770" s="63"/>
      <c r="AK770" s="128"/>
      <c r="AL770" s="63"/>
      <c r="AM770" s="115" t="e">
        <f>VLOOKUP(FollowUp!$Y770,database!$Y:$AL,database!AL$5,0)</f>
        <v>#N/A</v>
      </c>
    </row>
    <row r="771" spans="1:39"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15">
        <v>764</v>
      </c>
      <c r="AA771" s="125" t="e">
        <f>VLOOKUP(FollowUp!$Y771,database!$Y:$AL,database!AA$5,0)</f>
        <v>#N/A</v>
      </c>
      <c r="AB771" s="119" t="e" cm="1">
        <f t="array" aca="1" ref="AB771" ca="1">HYPERLINK("#"&amp;CELL("address",INDEX(INDIRECT("database!Y:Y",1),MATCH(Y771,INDIRECT("database!Y:Y",1),0))))</f>
        <v>#N/A</v>
      </c>
      <c r="AC771" s="122" t="e">
        <f>VLOOKUP(FollowUp!$Y771,database!$Y:$AL,database!AC$5,0)</f>
        <v>#N/A</v>
      </c>
      <c r="AD771" s="123" t="e">
        <f>VLOOKUP(FollowUp!$Y771,database!$Y:$AL,database!AD$5,0)</f>
        <v>#N/A</v>
      </c>
      <c r="AE771" s="122" t="e">
        <f>VLOOKUP(FollowUp!$Y771,database!$Y:$AL,database!AE$5,0)</f>
        <v>#N/A</v>
      </c>
      <c r="AF771" s="123" t="e">
        <f>VLOOKUP(FollowUp!$Y771,database!$Y:$AL,database!AF$5,0)</f>
        <v>#N/A</v>
      </c>
      <c r="AG771" s="137" t="e">
        <f>VLOOKUP(FollowUp!$Y771,database!$Y:$AL,database!AG$5,0)</f>
        <v>#N/A</v>
      </c>
      <c r="AH771" s="127" t="str">
        <f>IF(ISERROR(VLOOKUP(FollowUp!$Y771,database!$Y:$AL,database!AH$5,0)),"",VLOOKUP(FollowUp!$Y771,database!$Y:$AL,database!AH$5,0))</f>
        <v/>
      </c>
      <c r="AI771" s="64"/>
      <c r="AJ771" s="63"/>
      <c r="AK771" s="128"/>
      <c r="AL771" s="63"/>
      <c r="AM771" s="116" t="e">
        <f>VLOOKUP(FollowUp!$Y771,database!$Y:$AL,database!AL$5,0)</f>
        <v>#N/A</v>
      </c>
    </row>
    <row r="772" spans="1:39"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15">
        <v>765</v>
      </c>
      <c r="AA772" s="124" t="e">
        <f>VLOOKUP(FollowUp!$Y772,database!$Y:$AL,database!AA$5,0)</f>
        <v>#N/A</v>
      </c>
      <c r="AB772" s="118" t="e" cm="1">
        <f t="array" aca="1" ref="AB772" ca="1">HYPERLINK("#"&amp;CELL("address",INDEX(INDIRECT("database!Y:Y",1),MATCH(Y772,INDIRECT("database!Y:Y",1),0))))</f>
        <v>#N/A</v>
      </c>
      <c r="AC772" s="120" t="e">
        <f>VLOOKUP(FollowUp!$Y772,database!$Y:$AL,database!AC$5,0)</f>
        <v>#N/A</v>
      </c>
      <c r="AD772" s="121" t="e">
        <f>VLOOKUP(FollowUp!$Y772,database!$Y:$AL,database!AD$5,0)</f>
        <v>#N/A</v>
      </c>
      <c r="AE772" s="120" t="e">
        <f>VLOOKUP(FollowUp!$Y772,database!$Y:$AL,database!AE$5,0)</f>
        <v>#N/A</v>
      </c>
      <c r="AF772" s="121" t="e">
        <f>VLOOKUP(FollowUp!$Y772,database!$Y:$AL,database!AF$5,0)</f>
        <v>#N/A</v>
      </c>
      <c r="AG772" s="136" t="e">
        <f>VLOOKUP(FollowUp!$Y772,database!$Y:$AL,database!AG$5,0)</f>
        <v>#N/A</v>
      </c>
      <c r="AH772" s="126" t="str">
        <f>IF(ISERROR(VLOOKUP(FollowUp!$Y772,database!$Y:$AL,database!AH$5,0)),"",VLOOKUP(FollowUp!$Y772,database!$Y:$AL,database!AH$5,0))</f>
        <v/>
      </c>
      <c r="AI772" s="64"/>
      <c r="AJ772" s="63"/>
      <c r="AK772" s="128"/>
      <c r="AL772" s="63"/>
      <c r="AM772" s="115" t="e">
        <f>VLOOKUP(FollowUp!$Y772,database!$Y:$AL,database!AL$5,0)</f>
        <v>#N/A</v>
      </c>
    </row>
    <row r="773" spans="1:39"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15">
        <v>766</v>
      </c>
      <c r="AA773" s="125" t="e">
        <f>VLOOKUP(FollowUp!$Y773,database!$Y:$AL,database!AA$5,0)</f>
        <v>#N/A</v>
      </c>
      <c r="AB773" s="119" t="e" cm="1">
        <f t="array" aca="1" ref="AB773" ca="1">HYPERLINK("#"&amp;CELL("address",INDEX(INDIRECT("database!Y:Y",1),MATCH(Y773,INDIRECT("database!Y:Y",1),0))))</f>
        <v>#N/A</v>
      </c>
      <c r="AC773" s="122" t="e">
        <f>VLOOKUP(FollowUp!$Y773,database!$Y:$AL,database!AC$5,0)</f>
        <v>#N/A</v>
      </c>
      <c r="AD773" s="123" t="e">
        <f>VLOOKUP(FollowUp!$Y773,database!$Y:$AL,database!AD$5,0)</f>
        <v>#N/A</v>
      </c>
      <c r="AE773" s="122" t="e">
        <f>VLOOKUP(FollowUp!$Y773,database!$Y:$AL,database!AE$5,0)</f>
        <v>#N/A</v>
      </c>
      <c r="AF773" s="123" t="e">
        <f>VLOOKUP(FollowUp!$Y773,database!$Y:$AL,database!AF$5,0)</f>
        <v>#N/A</v>
      </c>
      <c r="AG773" s="137" t="e">
        <f>VLOOKUP(FollowUp!$Y773,database!$Y:$AL,database!AG$5,0)</f>
        <v>#N/A</v>
      </c>
      <c r="AH773" s="127" t="str">
        <f>IF(ISERROR(VLOOKUP(FollowUp!$Y773,database!$Y:$AL,database!AH$5,0)),"",VLOOKUP(FollowUp!$Y773,database!$Y:$AL,database!AH$5,0))</f>
        <v/>
      </c>
      <c r="AI773" s="64"/>
      <c r="AJ773" s="63"/>
      <c r="AK773" s="128"/>
      <c r="AL773" s="63"/>
      <c r="AM773" s="116" t="e">
        <f>VLOOKUP(FollowUp!$Y773,database!$Y:$AL,database!AL$5,0)</f>
        <v>#N/A</v>
      </c>
    </row>
    <row r="774" spans="1:39"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15">
        <v>767</v>
      </c>
      <c r="AA774" s="124" t="e">
        <f>VLOOKUP(FollowUp!$Y774,database!$Y:$AL,database!AA$5,0)</f>
        <v>#N/A</v>
      </c>
      <c r="AB774" s="118" t="e" cm="1">
        <f t="array" aca="1" ref="AB774" ca="1">HYPERLINK("#"&amp;CELL("address",INDEX(INDIRECT("database!Y:Y",1),MATCH(Y774,INDIRECT("database!Y:Y",1),0))))</f>
        <v>#N/A</v>
      </c>
      <c r="AC774" s="120" t="e">
        <f>VLOOKUP(FollowUp!$Y774,database!$Y:$AL,database!AC$5,0)</f>
        <v>#N/A</v>
      </c>
      <c r="AD774" s="121" t="e">
        <f>VLOOKUP(FollowUp!$Y774,database!$Y:$AL,database!AD$5,0)</f>
        <v>#N/A</v>
      </c>
      <c r="AE774" s="120" t="e">
        <f>VLOOKUP(FollowUp!$Y774,database!$Y:$AL,database!AE$5,0)</f>
        <v>#N/A</v>
      </c>
      <c r="AF774" s="121" t="e">
        <f>VLOOKUP(FollowUp!$Y774,database!$Y:$AL,database!AF$5,0)</f>
        <v>#N/A</v>
      </c>
      <c r="AG774" s="136" t="e">
        <f>VLOOKUP(FollowUp!$Y774,database!$Y:$AL,database!AG$5,0)</f>
        <v>#N/A</v>
      </c>
      <c r="AH774" s="126" t="str">
        <f>IF(ISERROR(VLOOKUP(FollowUp!$Y774,database!$Y:$AL,database!AH$5,0)),"",VLOOKUP(FollowUp!$Y774,database!$Y:$AL,database!AH$5,0))</f>
        <v/>
      </c>
      <c r="AI774" s="64"/>
      <c r="AJ774" s="63"/>
      <c r="AK774" s="128"/>
      <c r="AL774" s="63"/>
      <c r="AM774" s="115" t="e">
        <f>VLOOKUP(FollowUp!$Y774,database!$Y:$AL,database!AL$5,0)</f>
        <v>#N/A</v>
      </c>
    </row>
    <row r="775" spans="1:39"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15">
        <v>768</v>
      </c>
      <c r="AA775" s="125" t="e">
        <f>VLOOKUP(FollowUp!$Y775,database!$Y:$AL,database!AA$5,0)</f>
        <v>#N/A</v>
      </c>
      <c r="AB775" s="119" t="e" cm="1">
        <f t="array" aca="1" ref="AB775" ca="1">HYPERLINK("#"&amp;CELL("address",INDEX(INDIRECT("database!Y:Y",1),MATCH(Y775,INDIRECT("database!Y:Y",1),0))))</f>
        <v>#N/A</v>
      </c>
      <c r="AC775" s="122" t="e">
        <f>VLOOKUP(FollowUp!$Y775,database!$Y:$AL,database!AC$5,0)</f>
        <v>#N/A</v>
      </c>
      <c r="AD775" s="123" t="e">
        <f>VLOOKUP(FollowUp!$Y775,database!$Y:$AL,database!AD$5,0)</f>
        <v>#N/A</v>
      </c>
      <c r="AE775" s="122" t="e">
        <f>VLOOKUP(FollowUp!$Y775,database!$Y:$AL,database!AE$5,0)</f>
        <v>#N/A</v>
      </c>
      <c r="AF775" s="123" t="e">
        <f>VLOOKUP(FollowUp!$Y775,database!$Y:$AL,database!AF$5,0)</f>
        <v>#N/A</v>
      </c>
      <c r="AG775" s="137" t="e">
        <f>VLOOKUP(FollowUp!$Y775,database!$Y:$AL,database!AG$5,0)</f>
        <v>#N/A</v>
      </c>
      <c r="AH775" s="127" t="str">
        <f>IF(ISERROR(VLOOKUP(FollowUp!$Y775,database!$Y:$AL,database!AH$5,0)),"",VLOOKUP(FollowUp!$Y775,database!$Y:$AL,database!AH$5,0))</f>
        <v/>
      </c>
      <c r="AI775" s="64"/>
      <c r="AJ775" s="63"/>
      <c r="AK775" s="128"/>
      <c r="AL775" s="63"/>
      <c r="AM775" s="116" t="e">
        <f>VLOOKUP(FollowUp!$Y775,database!$Y:$AL,database!AL$5,0)</f>
        <v>#N/A</v>
      </c>
    </row>
    <row r="776" spans="1:39"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15">
        <v>769</v>
      </c>
      <c r="AA776" s="124" t="e">
        <f>VLOOKUP(FollowUp!$Y776,database!$Y:$AL,database!AA$5,0)</f>
        <v>#N/A</v>
      </c>
      <c r="AB776" s="118" t="e" cm="1">
        <f t="array" aca="1" ref="AB776" ca="1">HYPERLINK("#"&amp;CELL("address",INDEX(INDIRECT("database!Y:Y",1),MATCH(Y776,INDIRECT("database!Y:Y",1),0))))</f>
        <v>#N/A</v>
      </c>
      <c r="AC776" s="120" t="e">
        <f>VLOOKUP(FollowUp!$Y776,database!$Y:$AL,database!AC$5,0)</f>
        <v>#N/A</v>
      </c>
      <c r="AD776" s="121" t="e">
        <f>VLOOKUP(FollowUp!$Y776,database!$Y:$AL,database!AD$5,0)</f>
        <v>#N/A</v>
      </c>
      <c r="AE776" s="120" t="e">
        <f>VLOOKUP(FollowUp!$Y776,database!$Y:$AL,database!AE$5,0)</f>
        <v>#N/A</v>
      </c>
      <c r="AF776" s="121" t="e">
        <f>VLOOKUP(FollowUp!$Y776,database!$Y:$AL,database!AF$5,0)</f>
        <v>#N/A</v>
      </c>
      <c r="AG776" s="136" t="e">
        <f>VLOOKUP(FollowUp!$Y776,database!$Y:$AL,database!AG$5,0)</f>
        <v>#N/A</v>
      </c>
      <c r="AH776" s="126" t="str">
        <f>IF(ISERROR(VLOOKUP(FollowUp!$Y776,database!$Y:$AL,database!AH$5,0)),"",VLOOKUP(FollowUp!$Y776,database!$Y:$AL,database!AH$5,0))</f>
        <v/>
      </c>
      <c r="AI776" s="64"/>
      <c r="AJ776" s="63"/>
      <c r="AK776" s="128"/>
      <c r="AL776" s="63"/>
      <c r="AM776" s="115" t="e">
        <f>VLOOKUP(FollowUp!$Y776,database!$Y:$AL,database!AL$5,0)</f>
        <v>#N/A</v>
      </c>
    </row>
    <row r="777" spans="1:39"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15">
        <v>770</v>
      </c>
      <c r="AA777" s="125" t="e">
        <f>VLOOKUP(FollowUp!$Y777,database!$Y:$AL,database!AA$5,0)</f>
        <v>#N/A</v>
      </c>
      <c r="AB777" s="119" t="e" cm="1">
        <f t="array" aca="1" ref="AB777" ca="1">HYPERLINK("#"&amp;CELL("address",INDEX(INDIRECT("database!Y:Y",1),MATCH(Y777,INDIRECT("database!Y:Y",1),0))))</f>
        <v>#N/A</v>
      </c>
      <c r="AC777" s="122" t="e">
        <f>VLOOKUP(FollowUp!$Y777,database!$Y:$AL,database!AC$5,0)</f>
        <v>#N/A</v>
      </c>
      <c r="AD777" s="123" t="e">
        <f>VLOOKUP(FollowUp!$Y777,database!$Y:$AL,database!AD$5,0)</f>
        <v>#N/A</v>
      </c>
      <c r="AE777" s="122" t="e">
        <f>VLOOKUP(FollowUp!$Y777,database!$Y:$AL,database!AE$5,0)</f>
        <v>#N/A</v>
      </c>
      <c r="AF777" s="123" t="e">
        <f>VLOOKUP(FollowUp!$Y777,database!$Y:$AL,database!AF$5,0)</f>
        <v>#N/A</v>
      </c>
      <c r="AG777" s="137" t="e">
        <f>VLOOKUP(FollowUp!$Y777,database!$Y:$AL,database!AG$5,0)</f>
        <v>#N/A</v>
      </c>
      <c r="AH777" s="127" t="str">
        <f>IF(ISERROR(VLOOKUP(FollowUp!$Y777,database!$Y:$AL,database!AH$5,0)),"",VLOOKUP(FollowUp!$Y777,database!$Y:$AL,database!AH$5,0))</f>
        <v/>
      </c>
      <c r="AI777" s="64"/>
      <c r="AJ777" s="63"/>
      <c r="AK777" s="128"/>
      <c r="AL777" s="63"/>
      <c r="AM777" s="116" t="e">
        <f>VLOOKUP(FollowUp!$Y777,database!$Y:$AL,database!AL$5,0)</f>
        <v>#N/A</v>
      </c>
    </row>
    <row r="778" spans="1:39"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15">
        <v>771</v>
      </c>
      <c r="AA778" s="124" t="e">
        <f>VLOOKUP(FollowUp!$Y778,database!$Y:$AL,database!AA$5,0)</f>
        <v>#N/A</v>
      </c>
      <c r="AB778" s="118" t="e" cm="1">
        <f t="array" aca="1" ref="AB778" ca="1">HYPERLINK("#"&amp;CELL("address",INDEX(INDIRECT("database!Y:Y",1),MATCH(Y778,INDIRECT("database!Y:Y",1),0))))</f>
        <v>#N/A</v>
      </c>
      <c r="AC778" s="120" t="e">
        <f>VLOOKUP(FollowUp!$Y778,database!$Y:$AL,database!AC$5,0)</f>
        <v>#N/A</v>
      </c>
      <c r="AD778" s="121" t="e">
        <f>VLOOKUP(FollowUp!$Y778,database!$Y:$AL,database!AD$5,0)</f>
        <v>#N/A</v>
      </c>
      <c r="AE778" s="120" t="e">
        <f>VLOOKUP(FollowUp!$Y778,database!$Y:$AL,database!AE$5,0)</f>
        <v>#N/A</v>
      </c>
      <c r="AF778" s="121" t="e">
        <f>VLOOKUP(FollowUp!$Y778,database!$Y:$AL,database!AF$5,0)</f>
        <v>#N/A</v>
      </c>
      <c r="AG778" s="136" t="e">
        <f>VLOOKUP(FollowUp!$Y778,database!$Y:$AL,database!AG$5,0)</f>
        <v>#N/A</v>
      </c>
      <c r="AH778" s="126" t="str">
        <f>IF(ISERROR(VLOOKUP(FollowUp!$Y778,database!$Y:$AL,database!AH$5,0)),"",VLOOKUP(FollowUp!$Y778,database!$Y:$AL,database!AH$5,0))</f>
        <v/>
      </c>
      <c r="AI778" s="64"/>
      <c r="AJ778" s="63"/>
      <c r="AK778" s="128"/>
      <c r="AL778" s="63"/>
      <c r="AM778" s="115" t="e">
        <f>VLOOKUP(FollowUp!$Y778,database!$Y:$AL,database!AL$5,0)</f>
        <v>#N/A</v>
      </c>
    </row>
    <row r="779" spans="1:39"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15">
        <v>772</v>
      </c>
      <c r="AA779" s="125" t="e">
        <f>VLOOKUP(FollowUp!$Y779,database!$Y:$AL,database!AA$5,0)</f>
        <v>#N/A</v>
      </c>
      <c r="AB779" s="119" t="e" cm="1">
        <f t="array" aca="1" ref="AB779" ca="1">HYPERLINK("#"&amp;CELL("address",INDEX(INDIRECT("database!Y:Y",1),MATCH(Y779,INDIRECT("database!Y:Y",1),0))))</f>
        <v>#N/A</v>
      </c>
      <c r="AC779" s="122" t="e">
        <f>VLOOKUP(FollowUp!$Y779,database!$Y:$AL,database!AC$5,0)</f>
        <v>#N/A</v>
      </c>
      <c r="AD779" s="123" t="e">
        <f>VLOOKUP(FollowUp!$Y779,database!$Y:$AL,database!AD$5,0)</f>
        <v>#N/A</v>
      </c>
      <c r="AE779" s="122" t="e">
        <f>VLOOKUP(FollowUp!$Y779,database!$Y:$AL,database!AE$5,0)</f>
        <v>#N/A</v>
      </c>
      <c r="AF779" s="123" t="e">
        <f>VLOOKUP(FollowUp!$Y779,database!$Y:$AL,database!AF$5,0)</f>
        <v>#N/A</v>
      </c>
      <c r="AG779" s="137" t="e">
        <f>VLOOKUP(FollowUp!$Y779,database!$Y:$AL,database!AG$5,0)</f>
        <v>#N/A</v>
      </c>
      <c r="AH779" s="127" t="str">
        <f>IF(ISERROR(VLOOKUP(FollowUp!$Y779,database!$Y:$AL,database!AH$5,0)),"",VLOOKUP(FollowUp!$Y779,database!$Y:$AL,database!AH$5,0))</f>
        <v/>
      </c>
      <c r="AI779" s="64"/>
      <c r="AJ779" s="63"/>
      <c r="AK779" s="128"/>
      <c r="AL779" s="63"/>
      <c r="AM779" s="116" t="e">
        <f>VLOOKUP(FollowUp!$Y779,database!$Y:$AL,database!AL$5,0)</f>
        <v>#N/A</v>
      </c>
    </row>
    <row r="780" spans="1:39"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15">
        <v>773</v>
      </c>
      <c r="AA780" s="124" t="e">
        <f>VLOOKUP(FollowUp!$Y780,database!$Y:$AL,database!AA$5,0)</f>
        <v>#N/A</v>
      </c>
      <c r="AB780" s="118" t="e" cm="1">
        <f t="array" aca="1" ref="AB780" ca="1">HYPERLINK("#"&amp;CELL("address",INDEX(INDIRECT("database!Y:Y",1),MATCH(Y780,INDIRECT("database!Y:Y",1),0))))</f>
        <v>#N/A</v>
      </c>
      <c r="AC780" s="120" t="e">
        <f>VLOOKUP(FollowUp!$Y780,database!$Y:$AL,database!AC$5,0)</f>
        <v>#N/A</v>
      </c>
      <c r="AD780" s="121" t="e">
        <f>VLOOKUP(FollowUp!$Y780,database!$Y:$AL,database!AD$5,0)</f>
        <v>#N/A</v>
      </c>
      <c r="AE780" s="120" t="e">
        <f>VLOOKUP(FollowUp!$Y780,database!$Y:$AL,database!AE$5,0)</f>
        <v>#N/A</v>
      </c>
      <c r="AF780" s="121" t="e">
        <f>VLOOKUP(FollowUp!$Y780,database!$Y:$AL,database!AF$5,0)</f>
        <v>#N/A</v>
      </c>
      <c r="AG780" s="136" t="e">
        <f>VLOOKUP(FollowUp!$Y780,database!$Y:$AL,database!AG$5,0)</f>
        <v>#N/A</v>
      </c>
      <c r="AH780" s="126" t="str">
        <f>IF(ISERROR(VLOOKUP(FollowUp!$Y780,database!$Y:$AL,database!AH$5,0)),"",VLOOKUP(FollowUp!$Y780,database!$Y:$AL,database!AH$5,0))</f>
        <v/>
      </c>
      <c r="AI780" s="64"/>
      <c r="AJ780" s="63"/>
      <c r="AK780" s="128"/>
      <c r="AL780" s="63"/>
      <c r="AM780" s="115" t="e">
        <f>VLOOKUP(FollowUp!$Y780,database!$Y:$AL,database!AL$5,0)</f>
        <v>#N/A</v>
      </c>
    </row>
    <row r="781" spans="1:39"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15">
        <v>774</v>
      </c>
      <c r="AA781" s="125" t="e">
        <f>VLOOKUP(FollowUp!$Y781,database!$Y:$AL,database!AA$5,0)</f>
        <v>#N/A</v>
      </c>
      <c r="AB781" s="119" t="e" cm="1">
        <f t="array" aca="1" ref="AB781" ca="1">HYPERLINK("#"&amp;CELL("address",INDEX(INDIRECT("database!Y:Y",1),MATCH(Y781,INDIRECT("database!Y:Y",1),0))))</f>
        <v>#N/A</v>
      </c>
      <c r="AC781" s="122" t="e">
        <f>VLOOKUP(FollowUp!$Y781,database!$Y:$AL,database!AC$5,0)</f>
        <v>#N/A</v>
      </c>
      <c r="AD781" s="123" t="e">
        <f>VLOOKUP(FollowUp!$Y781,database!$Y:$AL,database!AD$5,0)</f>
        <v>#N/A</v>
      </c>
      <c r="AE781" s="122" t="e">
        <f>VLOOKUP(FollowUp!$Y781,database!$Y:$AL,database!AE$5,0)</f>
        <v>#N/A</v>
      </c>
      <c r="AF781" s="123" t="e">
        <f>VLOOKUP(FollowUp!$Y781,database!$Y:$AL,database!AF$5,0)</f>
        <v>#N/A</v>
      </c>
      <c r="AG781" s="137" t="e">
        <f>VLOOKUP(FollowUp!$Y781,database!$Y:$AL,database!AG$5,0)</f>
        <v>#N/A</v>
      </c>
      <c r="AH781" s="127" t="str">
        <f>IF(ISERROR(VLOOKUP(FollowUp!$Y781,database!$Y:$AL,database!AH$5,0)),"",VLOOKUP(FollowUp!$Y781,database!$Y:$AL,database!AH$5,0))</f>
        <v/>
      </c>
      <c r="AI781" s="64"/>
      <c r="AJ781" s="63"/>
      <c r="AK781" s="128"/>
      <c r="AL781" s="63"/>
      <c r="AM781" s="116" t="e">
        <f>VLOOKUP(FollowUp!$Y781,database!$Y:$AL,database!AL$5,0)</f>
        <v>#N/A</v>
      </c>
    </row>
    <row r="782" spans="1:39"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15">
        <v>775</v>
      </c>
      <c r="AA782" s="124" t="e">
        <f>VLOOKUP(FollowUp!$Y782,database!$Y:$AL,database!AA$5,0)</f>
        <v>#N/A</v>
      </c>
      <c r="AB782" s="118" t="e" cm="1">
        <f t="array" aca="1" ref="AB782" ca="1">HYPERLINK("#"&amp;CELL("address",INDEX(INDIRECT("database!Y:Y",1),MATCH(Y782,INDIRECT("database!Y:Y",1),0))))</f>
        <v>#N/A</v>
      </c>
      <c r="AC782" s="120" t="e">
        <f>VLOOKUP(FollowUp!$Y782,database!$Y:$AL,database!AC$5,0)</f>
        <v>#N/A</v>
      </c>
      <c r="AD782" s="121" t="e">
        <f>VLOOKUP(FollowUp!$Y782,database!$Y:$AL,database!AD$5,0)</f>
        <v>#N/A</v>
      </c>
      <c r="AE782" s="120" t="e">
        <f>VLOOKUP(FollowUp!$Y782,database!$Y:$AL,database!AE$5,0)</f>
        <v>#N/A</v>
      </c>
      <c r="AF782" s="121" t="e">
        <f>VLOOKUP(FollowUp!$Y782,database!$Y:$AL,database!AF$5,0)</f>
        <v>#N/A</v>
      </c>
      <c r="AG782" s="136" t="e">
        <f>VLOOKUP(FollowUp!$Y782,database!$Y:$AL,database!AG$5,0)</f>
        <v>#N/A</v>
      </c>
      <c r="AH782" s="126" t="str">
        <f>IF(ISERROR(VLOOKUP(FollowUp!$Y782,database!$Y:$AL,database!AH$5,0)),"",VLOOKUP(FollowUp!$Y782,database!$Y:$AL,database!AH$5,0))</f>
        <v/>
      </c>
      <c r="AI782" s="64"/>
      <c r="AJ782" s="63"/>
      <c r="AK782" s="128"/>
      <c r="AL782" s="63"/>
      <c r="AM782" s="115" t="e">
        <f>VLOOKUP(FollowUp!$Y782,database!$Y:$AL,database!AL$5,0)</f>
        <v>#N/A</v>
      </c>
    </row>
    <row r="783" spans="1:39"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15">
        <v>776</v>
      </c>
      <c r="AA783" s="125" t="e">
        <f>VLOOKUP(FollowUp!$Y783,database!$Y:$AL,database!AA$5,0)</f>
        <v>#N/A</v>
      </c>
      <c r="AB783" s="119" t="e" cm="1">
        <f t="array" aca="1" ref="AB783" ca="1">HYPERLINK("#"&amp;CELL("address",INDEX(INDIRECT("database!Y:Y",1),MATCH(Y783,INDIRECT("database!Y:Y",1),0))))</f>
        <v>#N/A</v>
      </c>
      <c r="AC783" s="122" t="e">
        <f>VLOOKUP(FollowUp!$Y783,database!$Y:$AL,database!AC$5,0)</f>
        <v>#N/A</v>
      </c>
      <c r="AD783" s="123" t="e">
        <f>VLOOKUP(FollowUp!$Y783,database!$Y:$AL,database!AD$5,0)</f>
        <v>#N/A</v>
      </c>
      <c r="AE783" s="122" t="e">
        <f>VLOOKUP(FollowUp!$Y783,database!$Y:$AL,database!AE$5,0)</f>
        <v>#N/A</v>
      </c>
      <c r="AF783" s="123" t="e">
        <f>VLOOKUP(FollowUp!$Y783,database!$Y:$AL,database!AF$5,0)</f>
        <v>#N/A</v>
      </c>
      <c r="AG783" s="137" t="e">
        <f>VLOOKUP(FollowUp!$Y783,database!$Y:$AL,database!AG$5,0)</f>
        <v>#N/A</v>
      </c>
      <c r="AH783" s="127" t="str">
        <f>IF(ISERROR(VLOOKUP(FollowUp!$Y783,database!$Y:$AL,database!AH$5,0)),"",VLOOKUP(FollowUp!$Y783,database!$Y:$AL,database!AH$5,0))</f>
        <v/>
      </c>
      <c r="AI783" s="64"/>
      <c r="AJ783" s="63"/>
      <c r="AK783" s="128"/>
      <c r="AL783" s="63"/>
      <c r="AM783" s="116" t="e">
        <f>VLOOKUP(FollowUp!$Y783,database!$Y:$AL,database!AL$5,0)</f>
        <v>#N/A</v>
      </c>
    </row>
    <row r="784" spans="1:39"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15">
        <v>777</v>
      </c>
      <c r="AA784" s="124" t="e">
        <f>VLOOKUP(FollowUp!$Y784,database!$Y:$AL,database!AA$5,0)</f>
        <v>#N/A</v>
      </c>
      <c r="AB784" s="118" t="e" cm="1">
        <f t="array" aca="1" ref="AB784" ca="1">HYPERLINK("#"&amp;CELL("address",INDEX(INDIRECT("database!Y:Y",1),MATCH(Y784,INDIRECT("database!Y:Y",1),0))))</f>
        <v>#N/A</v>
      </c>
      <c r="AC784" s="120" t="e">
        <f>VLOOKUP(FollowUp!$Y784,database!$Y:$AL,database!AC$5,0)</f>
        <v>#N/A</v>
      </c>
      <c r="AD784" s="121" t="e">
        <f>VLOOKUP(FollowUp!$Y784,database!$Y:$AL,database!AD$5,0)</f>
        <v>#N/A</v>
      </c>
      <c r="AE784" s="120" t="e">
        <f>VLOOKUP(FollowUp!$Y784,database!$Y:$AL,database!AE$5,0)</f>
        <v>#N/A</v>
      </c>
      <c r="AF784" s="121" t="e">
        <f>VLOOKUP(FollowUp!$Y784,database!$Y:$AL,database!AF$5,0)</f>
        <v>#N/A</v>
      </c>
      <c r="AG784" s="136" t="e">
        <f>VLOOKUP(FollowUp!$Y784,database!$Y:$AL,database!AG$5,0)</f>
        <v>#N/A</v>
      </c>
      <c r="AH784" s="126" t="str">
        <f>IF(ISERROR(VLOOKUP(FollowUp!$Y784,database!$Y:$AL,database!AH$5,0)),"",VLOOKUP(FollowUp!$Y784,database!$Y:$AL,database!AH$5,0))</f>
        <v/>
      </c>
      <c r="AI784" s="64"/>
      <c r="AJ784" s="63"/>
      <c r="AK784" s="128"/>
      <c r="AL784" s="63"/>
      <c r="AM784" s="115" t="e">
        <f>VLOOKUP(FollowUp!$Y784,database!$Y:$AL,database!AL$5,0)</f>
        <v>#N/A</v>
      </c>
    </row>
    <row r="785" spans="1:39"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15">
        <v>778</v>
      </c>
      <c r="AA785" s="125" t="e">
        <f>VLOOKUP(FollowUp!$Y785,database!$Y:$AL,database!AA$5,0)</f>
        <v>#N/A</v>
      </c>
      <c r="AB785" s="119" t="e" cm="1">
        <f t="array" aca="1" ref="AB785" ca="1">HYPERLINK("#"&amp;CELL("address",INDEX(INDIRECT("database!Y:Y",1),MATCH(Y785,INDIRECT("database!Y:Y",1),0))))</f>
        <v>#N/A</v>
      </c>
      <c r="AC785" s="122" t="e">
        <f>VLOOKUP(FollowUp!$Y785,database!$Y:$AL,database!AC$5,0)</f>
        <v>#N/A</v>
      </c>
      <c r="AD785" s="123" t="e">
        <f>VLOOKUP(FollowUp!$Y785,database!$Y:$AL,database!AD$5,0)</f>
        <v>#N/A</v>
      </c>
      <c r="AE785" s="122" t="e">
        <f>VLOOKUP(FollowUp!$Y785,database!$Y:$AL,database!AE$5,0)</f>
        <v>#N/A</v>
      </c>
      <c r="AF785" s="123" t="e">
        <f>VLOOKUP(FollowUp!$Y785,database!$Y:$AL,database!AF$5,0)</f>
        <v>#N/A</v>
      </c>
      <c r="AG785" s="137" t="e">
        <f>VLOOKUP(FollowUp!$Y785,database!$Y:$AL,database!AG$5,0)</f>
        <v>#N/A</v>
      </c>
      <c r="AH785" s="127" t="str">
        <f>IF(ISERROR(VLOOKUP(FollowUp!$Y785,database!$Y:$AL,database!AH$5,0)),"",VLOOKUP(FollowUp!$Y785,database!$Y:$AL,database!AH$5,0))</f>
        <v/>
      </c>
      <c r="AI785" s="64"/>
      <c r="AJ785" s="63"/>
      <c r="AK785" s="128"/>
      <c r="AL785" s="63"/>
      <c r="AM785" s="116" t="e">
        <f>VLOOKUP(FollowUp!$Y785,database!$Y:$AL,database!AL$5,0)</f>
        <v>#N/A</v>
      </c>
    </row>
    <row r="786" spans="1:39"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15">
        <v>779</v>
      </c>
      <c r="AA786" s="124" t="e">
        <f>VLOOKUP(FollowUp!$Y786,database!$Y:$AL,database!AA$5,0)</f>
        <v>#N/A</v>
      </c>
      <c r="AB786" s="118" t="e" cm="1">
        <f t="array" aca="1" ref="AB786" ca="1">HYPERLINK("#"&amp;CELL("address",INDEX(INDIRECT("database!Y:Y",1),MATCH(Y786,INDIRECT("database!Y:Y",1),0))))</f>
        <v>#N/A</v>
      </c>
      <c r="AC786" s="120" t="e">
        <f>VLOOKUP(FollowUp!$Y786,database!$Y:$AL,database!AC$5,0)</f>
        <v>#N/A</v>
      </c>
      <c r="AD786" s="121" t="e">
        <f>VLOOKUP(FollowUp!$Y786,database!$Y:$AL,database!AD$5,0)</f>
        <v>#N/A</v>
      </c>
      <c r="AE786" s="120" t="e">
        <f>VLOOKUP(FollowUp!$Y786,database!$Y:$AL,database!AE$5,0)</f>
        <v>#N/A</v>
      </c>
      <c r="AF786" s="121" t="e">
        <f>VLOOKUP(FollowUp!$Y786,database!$Y:$AL,database!AF$5,0)</f>
        <v>#N/A</v>
      </c>
      <c r="AG786" s="136" t="e">
        <f>VLOOKUP(FollowUp!$Y786,database!$Y:$AL,database!AG$5,0)</f>
        <v>#N/A</v>
      </c>
      <c r="AH786" s="126" t="str">
        <f>IF(ISERROR(VLOOKUP(FollowUp!$Y786,database!$Y:$AL,database!AH$5,0)),"",VLOOKUP(FollowUp!$Y786,database!$Y:$AL,database!AH$5,0))</f>
        <v/>
      </c>
      <c r="AI786" s="64"/>
      <c r="AJ786" s="63"/>
      <c r="AK786" s="128"/>
      <c r="AL786" s="63"/>
      <c r="AM786" s="115" t="e">
        <f>VLOOKUP(FollowUp!$Y786,database!$Y:$AL,database!AL$5,0)</f>
        <v>#N/A</v>
      </c>
    </row>
    <row r="787" spans="1:39"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15">
        <v>780</v>
      </c>
      <c r="AA787" s="125" t="e">
        <f>VLOOKUP(FollowUp!$Y787,database!$Y:$AL,database!AA$5,0)</f>
        <v>#N/A</v>
      </c>
      <c r="AB787" s="119" t="e" cm="1">
        <f t="array" aca="1" ref="AB787" ca="1">HYPERLINK("#"&amp;CELL("address",INDEX(INDIRECT("database!Y:Y",1),MATCH(Y787,INDIRECT("database!Y:Y",1),0))))</f>
        <v>#N/A</v>
      </c>
      <c r="AC787" s="122" t="e">
        <f>VLOOKUP(FollowUp!$Y787,database!$Y:$AL,database!AC$5,0)</f>
        <v>#N/A</v>
      </c>
      <c r="AD787" s="123" t="e">
        <f>VLOOKUP(FollowUp!$Y787,database!$Y:$AL,database!AD$5,0)</f>
        <v>#N/A</v>
      </c>
      <c r="AE787" s="122" t="e">
        <f>VLOOKUP(FollowUp!$Y787,database!$Y:$AL,database!AE$5,0)</f>
        <v>#N/A</v>
      </c>
      <c r="AF787" s="123" t="e">
        <f>VLOOKUP(FollowUp!$Y787,database!$Y:$AL,database!AF$5,0)</f>
        <v>#N/A</v>
      </c>
      <c r="AG787" s="137" t="e">
        <f>VLOOKUP(FollowUp!$Y787,database!$Y:$AL,database!AG$5,0)</f>
        <v>#N/A</v>
      </c>
      <c r="AH787" s="127" t="str">
        <f>IF(ISERROR(VLOOKUP(FollowUp!$Y787,database!$Y:$AL,database!AH$5,0)),"",VLOOKUP(FollowUp!$Y787,database!$Y:$AL,database!AH$5,0))</f>
        <v/>
      </c>
      <c r="AI787" s="64"/>
      <c r="AJ787" s="63"/>
      <c r="AK787" s="128"/>
      <c r="AL787" s="63"/>
      <c r="AM787" s="116" t="e">
        <f>VLOOKUP(FollowUp!$Y787,database!$Y:$AL,database!AL$5,0)</f>
        <v>#N/A</v>
      </c>
    </row>
    <row r="788" spans="1:39"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15">
        <v>781</v>
      </c>
      <c r="AA788" s="124" t="e">
        <f>VLOOKUP(FollowUp!$Y788,database!$Y:$AL,database!AA$5,0)</f>
        <v>#N/A</v>
      </c>
      <c r="AB788" s="118" t="e" cm="1">
        <f t="array" aca="1" ref="AB788" ca="1">HYPERLINK("#"&amp;CELL("address",INDEX(INDIRECT("database!Y:Y",1),MATCH(Y788,INDIRECT("database!Y:Y",1),0))))</f>
        <v>#N/A</v>
      </c>
      <c r="AC788" s="120" t="e">
        <f>VLOOKUP(FollowUp!$Y788,database!$Y:$AL,database!AC$5,0)</f>
        <v>#N/A</v>
      </c>
      <c r="AD788" s="121" t="e">
        <f>VLOOKUP(FollowUp!$Y788,database!$Y:$AL,database!AD$5,0)</f>
        <v>#N/A</v>
      </c>
      <c r="AE788" s="120" t="e">
        <f>VLOOKUP(FollowUp!$Y788,database!$Y:$AL,database!AE$5,0)</f>
        <v>#N/A</v>
      </c>
      <c r="AF788" s="121" t="e">
        <f>VLOOKUP(FollowUp!$Y788,database!$Y:$AL,database!AF$5,0)</f>
        <v>#N/A</v>
      </c>
      <c r="AG788" s="136" t="e">
        <f>VLOOKUP(FollowUp!$Y788,database!$Y:$AL,database!AG$5,0)</f>
        <v>#N/A</v>
      </c>
      <c r="AH788" s="126" t="str">
        <f>IF(ISERROR(VLOOKUP(FollowUp!$Y788,database!$Y:$AL,database!AH$5,0)),"",VLOOKUP(FollowUp!$Y788,database!$Y:$AL,database!AH$5,0))</f>
        <v/>
      </c>
      <c r="AI788" s="64"/>
      <c r="AJ788" s="63"/>
      <c r="AK788" s="128"/>
      <c r="AL788" s="63"/>
      <c r="AM788" s="115" t="e">
        <f>VLOOKUP(FollowUp!$Y788,database!$Y:$AL,database!AL$5,0)</f>
        <v>#N/A</v>
      </c>
    </row>
    <row r="789" spans="1:39"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15">
        <v>782</v>
      </c>
      <c r="AA789" s="125" t="e">
        <f>VLOOKUP(FollowUp!$Y789,database!$Y:$AL,database!AA$5,0)</f>
        <v>#N/A</v>
      </c>
      <c r="AB789" s="119" t="e" cm="1">
        <f t="array" aca="1" ref="AB789" ca="1">HYPERLINK("#"&amp;CELL("address",INDEX(INDIRECT("database!Y:Y",1),MATCH(Y789,INDIRECT("database!Y:Y",1),0))))</f>
        <v>#N/A</v>
      </c>
      <c r="AC789" s="122" t="e">
        <f>VLOOKUP(FollowUp!$Y789,database!$Y:$AL,database!AC$5,0)</f>
        <v>#N/A</v>
      </c>
      <c r="AD789" s="123" t="e">
        <f>VLOOKUP(FollowUp!$Y789,database!$Y:$AL,database!AD$5,0)</f>
        <v>#N/A</v>
      </c>
      <c r="AE789" s="122" t="e">
        <f>VLOOKUP(FollowUp!$Y789,database!$Y:$AL,database!AE$5,0)</f>
        <v>#N/A</v>
      </c>
      <c r="AF789" s="123" t="e">
        <f>VLOOKUP(FollowUp!$Y789,database!$Y:$AL,database!AF$5,0)</f>
        <v>#N/A</v>
      </c>
      <c r="AG789" s="137" t="e">
        <f>VLOOKUP(FollowUp!$Y789,database!$Y:$AL,database!AG$5,0)</f>
        <v>#N/A</v>
      </c>
      <c r="AH789" s="127" t="str">
        <f>IF(ISERROR(VLOOKUP(FollowUp!$Y789,database!$Y:$AL,database!AH$5,0)),"",VLOOKUP(FollowUp!$Y789,database!$Y:$AL,database!AH$5,0))</f>
        <v/>
      </c>
      <c r="AI789" s="64"/>
      <c r="AJ789" s="63"/>
      <c r="AK789" s="128"/>
      <c r="AL789" s="63"/>
      <c r="AM789" s="116" t="e">
        <f>VLOOKUP(FollowUp!$Y789,database!$Y:$AL,database!AL$5,0)</f>
        <v>#N/A</v>
      </c>
    </row>
    <row r="790" spans="1:39"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15">
        <v>783</v>
      </c>
      <c r="AA790" s="124" t="e">
        <f>VLOOKUP(FollowUp!$Y790,database!$Y:$AL,database!AA$5,0)</f>
        <v>#N/A</v>
      </c>
      <c r="AB790" s="118" t="e" cm="1">
        <f t="array" aca="1" ref="AB790" ca="1">HYPERLINK("#"&amp;CELL("address",INDEX(INDIRECT("database!Y:Y",1),MATCH(Y790,INDIRECT("database!Y:Y",1),0))))</f>
        <v>#N/A</v>
      </c>
      <c r="AC790" s="120" t="e">
        <f>VLOOKUP(FollowUp!$Y790,database!$Y:$AL,database!AC$5,0)</f>
        <v>#N/A</v>
      </c>
      <c r="AD790" s="121" t="e">
        <f>VLOOKUP(FollowUp!$Y790,database!$Y:$AL,database!AD$5,0)</f>
        <v>#N/A</v>
      </c>
      <c r="AE790" s="120" t="e">
        <f>VLOOKUP(FollowUp!$Y790,database!$Y:$AL,database!AE$5,0)</f>
        <v>#N/A</v>
      </c>
      <c r="AF790" s="121" t="e">
        <f>VLOOKUP(FollowUp!$Y790,database!$Y:$AL,database!AF$5,0)</f>
        <v>#N/A</v>
      </c>
      <c r="AG790" s="136" t="e">
        <f>VLOOKUP(FollowUp!$Y790,database!$Y:$AL,database!AG$5,0)</f>
        <v>#N/A</v>
      </c>
      <c r="AH790" s="126" t="str">
        <f>IF(ISERROR(VLOOKUP(FollowUp!$Y790,database!$Y:$AL,database!AH$5,0)),"",VLOOKUP(FollowUp!$Y790,database!$Y:$AL,database!AH$5,0))</f>
        <v/>
      </c>
      <c r="AI790" s="64"/>
      <c r="AJ790" s="63"/>
      <c r="AK790" s="128"/>
      <c r="AL790" s="63"/>
      <c r="AM790" s="115" t="e">
        <f>VLOOKUP(FollowUp!$Y790,database!$Y:$AL,database!AL$5,0)</f>
        <v>#N/A</v>
      </c>
    </row>
    <row r="791" spans="1:39"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15">
        <v>784</v>
      </c>
      <c r="AA791" s="125" t="e">
        <f>VLOOKUP(FollowUp!$Y791,database!$Y:$AL,database!AA$5,0)</f>
        <v>#N/A</v>
      </c>
      <c r="AB791" s="119" t="e" cm="1">
        <f t="array" aca="1" ref="AB791" ca="1">HYPERLINK("#"&amp;CELL("address",INDEX(INDIRECT("database!Y:Y",1),MATCH(Y791,INDIRECT("database!Y:Y",1),0))))</f>
        <v>#N/A</v>
      </c>
      <c r="AC791" s="122" t="e">
        <f>VLOOKUP(FollowUp!$Y791,database!$Y:$AL,database!AC$5,0)</f>
        <v>#N/A</v>
      </c>
      <c r="AD791" s="123" t="e">
        <f>VLOOKUP(FollowUp!$Y791,database!$Y:$AL,database!AD$5,0)</f>
        <v>#N/A</v>
      </c>
      <c r="AE791" s="122" t="e">
        <f>VLOOKUP(FollowUp!$Y791,database!$Y:$AL,database!AE$5,0)</f>
        <v>#N/A</v>
      </c>
      <c r="AF791" s="123" t="e">
        <f>VLOOKUP(FollowUp!$Y791,database!$Y:$AL,database!AF$5,0)</f>
        <v>#N/A</v>
      </c>
      <c r="AG791" s="137" t="e">
        <f>VLOOKUP(FollowUp!$Y791,database!$Y:$AL,database!AG$5,0)</f>
        <v>#N/A</v>
      </c>
      <c r="AH791" s="127" t="str">
        <f>IF(ISERROR(VLOOKUP(FollowUp!$Y791,database!$Y:$AL,database!AH$5,0)),"",VLOOKUP(FollowUp!$Y791,database!$Y:$AL,database!AH$5,0))</f>
        <v/>
      </c>
      <c r="AI791" s="64"/>
      <c r="AJ791" s="63"/>
      <c r="AK791" s="128"/>
      <c r="AL791" s="63"/>
      <c r="AM791" s="116" t="e">
        <f>VLOOKUP(FollowUp!$Y791,database!$Y:$AL,database!AL$5,0)</f>
        <v>#N/A</v>
      </c>
    </row>
    <row r="792" spans="1:39"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15">
        <v>785</v>
      </c>
      <c r="AA792" s="124" t="e">
        <f>VLOOKUP(FollowUp!$Y792,database!$Y:$AL,database!AA$5,0)</f>
        <v>#N/A</v>
      </c>
      <c r="AB792" s="118" t="e" cm="1">
        <f t="array" aca="1" ref="AB792" ca="1">HYPERLINK("#"&amp;CELL("address",INDEX(INDIRECT("database!Y:Y",1),MATCH(Y792,INDIRECT("database!Y:Y",1),0))))</f>
        <v>#N/A</v>
      </c>
      <c r="AC792" s="120" t="e">
        <f>VLOOKUP(FollowUp!$Y792,database!$Y:$AL,database!AC$5,0)</f>
        <v>#N/A</v>
      </c>
      <c r="AD792" s="121" t="e">
        <f>VLOOKUP(FollowUp!$Y792,database!$Y:$AL,database!AD$5,0)</f>
        <v>#N/A</v>
      </c>
      <c r="AE792" s="120" t="e">
        <f>VLOOKUP(FollowUp!$Y792,database!$Y:$AL,database!AE$5,0)</f>
        <v>#N/A</v>
      </c>
      <c r="AF792" s="121" t="e">
        <f>VLOOKUP(FollowUp!$Y792,database!$Y:$AL,database!AF$5,0)</f>
        <v>#N/A</v>
      </c>
      <c r="AG792" s="136" t="e">
        <f>VLOOKUP(FollowUp!$Y792,database!$Y:$AL,database!AG$5,0)</f>
        <v>#N/A</v>
      </c>
      <c r="AH792" s="126" t="str">
        <f>IF(ISERROR(VLOOKUP(FollowUp!$Y792,database!$Y:$AL,database!AH$5,0)),"",VLOOKUP(FollowUp!$Y792,database!$Y:$AL,database!AH$5,0))</f>
        <v/>
      </c>
      <c r="AI792" s="64"/>
      <c r="AJ792" s="63"/>
      <c r="AK792" s="128"/>
      <c r="AL792" s="63"/>
      <c r="AM792" s="115" t="e">
        <f>VLOOKUP(FollowUp!$Y792,database!$Y:$AL,database!AL$5,0)</f>
        <v>#N/A</v>
      </c>
    </row>
    <row r="793" spans="1:39"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15">
        <v>786</v>
      </c>
      <c r="AA793" s="125" t="e">
        <f>VLOOKUP(FollowUp!$Y793,database!$Y:$AL,database!AA$5,0)</f>
        <v>#N/A</v>
      </c>
      <c r="AB793" s="119" t="e" cm="1">
        <f t="array" aca="1" ref="AB793" ca="1">HYPERLINK("#"&amp;CELL("address",INDEX(INDIRECT("database!Y:Y",1),MATCH(Y793,INDIRECT("database!Y:Y",1),0))))</f>
        <v>#N/A</v>
      </c>
      <c r="AC793" s="122" t="e">
        <f>VLOOKUP(FollowUp!$Y793,database!$Y:$AL,database!AC$5,0)</f>
        <v>#N/A</v>
      </c>
      <c r="AD793" s="123" t="e">
        <f>VLOOKUP(FollowUp!$Y793,database!$Y:$AL,database!AD$5,0)</f>
        <v>#N/A</v>
      </c>
      <c r="AE793" s="122" t="e">
        <f>VLOOKUP(FollowUp!$Y793,database!$Y:$AL,database!AE$5,0)</f>
        <v>#N/A</v>
      </c>
      <c r="AF793" s="123" t="e">
        <f>VLOOKUP(FollowUp!$Y793,database!$Y:$AL,database!AF$5,0)</f>
        <v>#N/A</v>
      </c>
      <c r="AG793" s="137" t="e">
        <f>VLOOKUP(FollowUp!$Y793,database!$Y:$AL,database!AG$5,0)</f>
        <v>#N/A</v>
      </c>
      <c r="AH793" s="127" t="str">
        <f>IF(ISERROR(VLOOKUP(FollowUp!$Y793,database!$Y:$AL,database!AH$5,0)),"",VLOOKUP(FollowUp!$Y793,database!$Y:$AL,database!AH$5,0))</f>
        <v/>
      </c>
      <c r="AI793" s="64"/>
      <c r="AJ793" s="63"/>
      <c r="AK793" s="128"/>
      <c r="AL793" s="63"/>
      <c r="AM793" s="116" t="e">
        <f>VLOOKUP(FollowUp!$Y793,database!$Y:$AL,database!AL$5,0)</f>
        <v>#N/A</v>
      </c>
    </row>
    <row r="794" spans="1:39"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15">
        <v>787</v>
      </c>
      <c r="AA794" s="124" t="e">
        <f>VLOOKUP(FollowUp!$Y794,database!$Y:$AL,database!AA$5,0)</f>
        <v>#N/A</v>
      </c>
      <c r="AB794" s="118" t="e" cm="1">
        <f t="array" aca="1" ref="AB794" ca="1">HYPERLINK("#"&amp;CELL("address",INDEX(INDIRECT("database!Y:Y",1),MATCH(Y794,INDIRECT("database!Y:Y",1),0))))</f>
        <v>#N/A</v>
      </c>
      <c r="AC794" s="120" t="e">
        <f>VLOOKUP(FollowUp!$Y794,database!$Y:$AL,database!AC$5,0)</f>
        <v>#N/A</v>
      </c>
      <c r="AD794" s="121" t="e">
        <f>VLOOKUP(FollowUp!$Y794,database!$Y:$AL,database!AD$5,0)</f>
        <v>#N/A</v>
      </c>
      <c r="AE794" s="120" t="e">
        <f>VLOOKUP(FollowUp!$Y794,database!$Y:$AL,database!AE$5,0)</f>
        <v>#N/A</v>
      </c>
      <c r="AF794" s="121" t="e">
        <f>VLOOKUP(FollowUp!$Y794,database!$Y:$AL,database!AF$5,0)</f>
        <v>#N/A</v>
      </c>
      <c r="AG794" s="136" t="e">
        <f>VLOOKUP(FollowUp!$Y794,database!$Y:$AL,database!AG$5,0)</f>
        <v>#N/A</v>
      </c>
      <c r="AH794" s="126" t="str">
        <f>IF(ISERROR(VLOOKUP(FollowUp!$Y794,database!$Y:$AL,database!AH$5,0)),"",VLOOKUP(FollowUp!$Y794,database!$Y:$AL,database!AH$5,0))</f>
        <v/>
      </c>
      <c r="AI794" s="64"/>
      <c r="AJ794" s="63"/>
      <c r="AK794" s="128"/>
      <c r="AL794" s="63"/>
      <c r="AM794" s="115" t="e">
        <f>VLOOKUP(FollowUp!$Y794,database!$Y:$AL,database!AL$5,0)</f>
        <v>#N/A</v>
      </c>
    </row>
    <row r="795" spans="1:39"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15">
        <v>788</v>
      </c>
      <c r="AA795" s="125" t="e">
        <f>VLOOKUP(FollowUp!$Y795,database!$Y:$AL,database!AA$5,0)</f>
        <v>#N/A</v>
      </c>
      <c r="AB795" s="119" t="e" cm="1">
        <f t="array" aca="1" ref="AB795" ca="1">HYPERLINK("#"&amp;CELL("address",INDEX(INDIRECT("database!Y:Y",1),MATCH(Y795,INDIRECT("database!Y:Y",1),0))))</f>
        <v>#N/A</v>
      </c>
      <c r="AC795" s="122" t="e">
        <f>VLOOKUP(FollowUp!$Y795,database!$Y:$AL,database!AC$5,0)</f>
        <v>#N/A</v>
      </c>
      <c r="AD795" s="123" t="e">
        <f>VLOOKUP(FollowUp!$Y795,database!$Y:$AL,database!AD$5,0)</f>
        <v>#N/A</v>
      </c>
      <c r="AE795" s="122" t="e">
        <f>VLOOKUP(FollowUp!$Y795,database!$Y:$AL,database!AE$5,0)</f>
        <v>#N/A</v>
      </c>
      <c r="AF795" s="123" t="e">
        <f>VLOOKUP(FollowUp!$Y795,database!$Y:$AL,database!AF$5,0)</f>
        <v>#N/A</v>
      </c>
      <c r="AG795" s="137" t="e">
        <f>VLOOKUP(FollowUp!$Y795,database!$Y:$AL,database!AG$5,0)</f>
        <v>#N/A</v>
      </c>
      <c r="AH795" s="127" t="str">
        <f>IF(ISERROR(VLOOKUP(FollowUp!$Y795,database!$Y:$AL,database!AH$5,0)),"",VLOOKUP(FollowUp!$Y795,database!$Y:$AL,database!AH$5,0))</f>
        <v/>
      </c>
      <c r="AI795" s="64"/>
      <c r="AJ795" s="63"/>
      <c r="AK795" s="128"/>
      <c r="AL795" s="63"/>
      <c r="AM795" s="116" t="e">
        <f>VLOOKUP(FollowUp!$Y795,database!$Y:$AL,database!AL$5,0)</f>
        <v>#N/A</v>
      </c>
    </row>
    <row r="796" spans="1:39"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15">
        <v>789</v>
      </c>
      <c r="AA796" s="124" t="e">
        <f>VLOOKUP(FollowUp!$Y796,database!$Y:$AL,database!AA$5,0)</f>
        <v>#N/A</v>
      </c>
      <c r="AB796" s="118" t="e" cm="1">
        <f t="array" aca="1" ref="AB796" ca="1">HYPERLINK("#"&amp;CELL("address",INDEX(INDIRECT("database!Y:Y",1),MATCH(Y796,INDIRECT("database!Y:Y",1),0))))</f>
        <v>#N/A</v>
      </c>
      <c r="AC796" s="120" t="e">
        <f>VLOOKUP(FollowUp!$Y796,database!$Y:$AL,database!AC$5,0)</f>
        <v>#N/A</v>
      </c>
      <c r="AD796" s="121" t="e">
        <f>VLOOKUP(FollowUp!$Y796,database!$Y:$AL,database!AD$5,0)</f>
        <v>#N/A</v>
      </c>
      <c r="AE796" s="120" t="e">
        <f>VLOOKUP(FollowUp!$Y796,database!$Y:$AL,database!AE$5,0)</f>
        <v>#N/A</v>
      </c>
      <c r="AF796" s="121" t="e">
        <f>VLOOKUP(FollowUp!$Y796,database!$Y:$AL,database!AF$5,0)</f>
        <v>#N/A</v>
      </c>
      <c r="AG796" s="136" t="e">
        <f>VLOOKUP(FollowUp!$Y796,database!$Y:$AL,database!AG$5,0)</f>
        <v>#N/A</v>
      </c>
      <c r="AH796" s="126" t="str">
        <f>IF(ISERROR(VLOOKUP(FollowUp!$Y796,database!$Y:$AL,database!AH$5,0)),"",VLOOKUP(FollowUp!$Y796,database!$Y:$AL,database!AH$5,0))</f>
        <v/>
      </c>
      <c r="AI796" s="64"/>
      <c r="AJ796" s="63"/>
      <c r="AK796" s="128"/>
      <c r="AL796" s="63"/>
      <c r="AM796" s="115" t="e">
        <f>VLOOKUP(FollowUp!$Y796,database!$Y:$AL,database!AL$5,0)</f>
        <v>#N/A</v>
      </c>
    </row>
    <row r="797" spans="1:39"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15">
        <v>790</v>
      </c>
      <c r="AA797" s="125" t="e">
        <f>VLOOKUP(FollowUp!$Y797,database!$Y:$AL,database!AA$5,0)</f>
        <v>#N/A</v>
      </c>
      <c r="AB797" s="119" t="e" cm="1">
        <f t="array" aca="1" ref="AB797" ca="1">HYPERLINK("#"&amp;CELL("address",INDEX(INDIRECT("database!Y:Y",1),MATCH(Y797,INDIRECT("database!Y:Y",1),0))))</f>
        <v>#N/A</v>
      </c>
      <c r="AC797" s="122" t="e">
        <f>VLOOKUP(FollowUp!$Y797,database!$Y:$AL,database!AC$5,0)</f>
        <v>#N/A</v>
      </c>
      <c r="AD797" s="123" t="e">
        <f>VLOOKUP(FollowUp!$Y797,database!$Y:$AL,database!AD$5,0)</f>
        <v>#N/A</v>
      </c>
      <c r="AE797" s="122" t="e">
        <f>VLOOKUP(FollowUp!$Y797,database!$Y:$AL,database!AE$5,0)</f>
        <v>#N/A</v>
      </c>
      <c r="AF797" s="123" t="e">
        <f>VLOOKUP(FollowUp!$Y797,database!$Y:$AL,database!AF$5,0)</f>
        <v>#N/A</v>
      </c>
      <c r="AG797" s="137" t="e">
        <f>VLOOKUP(FollowUp!$Y797,database!$Y:$AL,database!AG$5,0)</f>
        <v>#N/A</v>
      </c>
      <c r="AH797" s="127" t="str">
        <f>IF(ISERROR(VLOOKUP(FollowUp!$Y797,database!$Y:$AL,database!AH$5,0)),"",VLOOKUP(FollowUp!$Y797,database!$Y:$AL,database!AH$5,0))</f>
        <v/>
      </c>
      <c r="AI797" s="64"/>
      <c r="AJ797" s="63"/>
      <c r="AK797" s="128"/>
      <c r="AL797" s="63"/>
      <c r="AM797" s="116" t="e">
        <f>VLOOKUP(FollowUp!$Y797,database!$Y:$AL,database!AL$5,0)</f>
        <v>#N/A</v>
      </c>
    </row>
    <row r="798" spans="1:39"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15">
        <v>791</v>
      </c>
      <c r="AA798" s="124" t="e">
        <f>VLOOKUP(FollowUp!$Y798,database!$Y:$AL,database!AA$5,0)</f>
        <v>#N/A</v>
      </c>
      <c r="AB798" s="118" t="e" cm="1">
        <f t="array" aca="1" ref="AB798" ca="1">HYPERLINK("#"&amp;CELL("address",INDEX(INDIRECT("database!Y:Y",1),MATCH(Y798,INDIRECT("database!Y:Y",1),0))))</f>
        <v>#N/A</v>
      </c>
      <c r="AC798" s="120" t="e">
        <f>VLOOKUP(FollowUp!$Y798,database!$Y:$AL,database!AC$5,0)</f>
        <v>#N/A</v>
      </c>
      <c r="AD798" s="121" t="e">
        <f>VLOOKUP(FollowUp!$Y798,database!$Y:$AL,database!AD$5,0)</f>
        <v>#N/A</v>
      </c>
      <c r="AE798" s="120" t="e">
        <f>VLOOKUP(FollowUp!$Y798,database!$Y:$AL,database!AE$5,0)</f>
        <v>#N/A</v>
      </c>
      <c r="AF798" s="121" t="e">
        <f>VLOOKUP(FollowUp!$Y798,database!$Y:$AL,database!AF$5,0)</f>
        <v>#N/A</v>
      </c>
      <c r="AG798" s="136" t="e">
        <f>VLOOKUP(FollowUp!$Y798,database!$Y:$AL,database!AG$5,0)</f>
        <v>#N/A</v>
      </c>
      <c r="AH798" s="126" t="str">
        <f>IF(ISERROR(VLOOKUP(FollowUp!$Y798,database!$Y:$AL,database!AH$5,0)),"",VLOOKUP(FollowUp!$Y798,database!$Y:$AL,database!AH$5,0))</f>
        <v/>
      </c>
      <c r="AI798" s="64"/>
      <c r="AJ798" s="63"/>
      <c r="AK798" s="128"/>
      <c r="AL798" s="63"/>
      <c r="AM798" s="115" t="e">
        <f>VLOOKUP(FollowUp!$Y798,database!$Y:$AL,database!AL$5,0)</f>
        <v>#N/A</v>
      </c>
    </row>
    <row r="799" spans="1:39"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15">
        <v>792</v>
      </c>
      <c r="AA799" s="125" t="e">
        <f>VLOOKUP(FollowUp!$Y799,database!$Y:$AL,database!AA$5,0)</f>
        <v>#N/A</v>
      </c>
      <c r="AB799" s="119" t="e" cm="1">
        <f t="array" aca="1" ref="AB799" ca="1">HYPERLINK("#"&amp;CELL("address",INDEX(INDIRECT("database!Y:Y",1),MATCH(Y799,INDIRECT("database!Y:Y",1),0))))</f>
        <v>#N/A</v>
      </c>
      <c r="AC799" s="122" t="e">
        <f>VLOOKUP(FollowUp!$Y799,database!$Y:$AL,database!AC$5,0)</f>
        <v>#N/A</v>
      </c>
      <c r="AD799" s="123" t="e">
        <f>VLOOKUP(FollowUp!$Y799,database!$Y:$AL,database!AD$5,0)</f>
        <v>#N/A</v>
      </c>
      <c r="AE799" s="122" t="e">
        <f>VLOOKUP(FollowUp!$Y799,database!$Y:$AL,database!AE$5,0)</f>
        <v>#N/A</v>
      </c>
      <c r="AF799" s="123" t="e">
        <f>VLOOKUP(FollowUp!$Y799,database!$Y:$AL,database!AF$5,0)</f>
        <v>#N/A</v>
      </c>
      <c r="AG799" s="137" t="e">
        <f>VLOOKUP(FollowUp!$Y799,database!$Y:$AL,database!AG$5,0)</f>
        <v>#N/A</v>
      </c>
      <c r="AH799" s="127" t="str">
        <f>IF(ISERROR(VLOOKUP(FollowUp!$Y799,database!$Y:$AL,database!AH$5,0)),"",VLOOKUP(FollowUp!$Y799,database!$Y:$AL,database!AH$5,0))</f>
        <v/>
      </c>
      <c r="AI799" s="64"/>
      <c r="AJ799" s="63"/>
      <c r="AK799" s="128"/>
      <c r="AL799" s="63"/>
      <c r="AM799" s="116" t="e">
        <f>VLOOKUP(FollowUp!$Y799,database!$Y:$AL,database!AL$5,0)</f>
        <v>#N/A</v>
      </c>
    </row>
    <row r="800" spans="1:39"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15">
        <v>793</v>
      </c>
      <c r="AA800" s="124" t="e">
        <f>VLOOKUP(FollowUp!$Y800,database!$Y:$AL,database!AA$5,0)</f>
        <v>#N/A</v>
      </c>
      <c r="AB800" s="118" t="e" cm="1">
        <f t="array" aca="1" ref="AB800" ca="1">HYPERLINK("#"&amp;CELL("address",INDEX(INDIRECT("database!Y:Y",1),MATCH(Y800,INDIRECT("database!Y:Y",1),0))))</f>
        <v>#N/A</v>
      </c>
      <c r="AC800" s="120" t="e">
        <f>VLOOKUP(FollowUp!$Y800,database!$Y:$AL,database!AC$5,0)</f>
        <v>#N/A</v>
      </c>
      <c r="AD800" s="121" t="e">
        <f>VLOOKUP(FollowUp!$Y800,database!$Y:$AL,database!AD$5,0)</f>
        <v>#N/A</v>
      </c>
      <c r="AE800" s="120" t="e">
        <f>VLOOKUP(FollowUp!$Y800,database!$Y:$AL,database!AE$5,0)</f>
        <v>#N/A</v>
      </c>
      <c r="AF800" s="121" t="e">
        <f>VLOOKUP(FollowUp!$Y800,database!$Y:$AL,database!AF$5,0)</f>
        <v>#N/A</v>
      </c>
      <c r="AG800" s="136" t="e">
        <f>VLOOKUP(FollowUp!$Y800,database!$Y:$AL,database!AG$5,0)</f>
        <v>#N/A</v>
      </c>
      <c r="AH800" s="126" t="str">
        <f>IF(ISERROR(VLOOKUP(FollowUp!$Y800,database!$Y:$AL,database!AH$5,0)),"",VLOOKUP(FollowUp!$Y800,database!$Y:$AL,database!AH$5,0))</f>
        <v/>
      </c>
      <c r="AI800" s="64"/>
      <c r="AJ800" s="63"/>
      <c r="AK800" s="128"/>
      <c r="AL800" s="63"/>
      <c r="AM800" s="115" t="e">
        <f>VLOOKUP(FollowUp!$Y800,database!$Y:$AL,database!AL$5,0)</f>
        <v>#N/A</v>
      </c>
    </row>
    <row r="801" spans="1:39"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15">
        <v>794</v>
      </c>
      <c r="AA801" s="125" t="e">
        <f>VLOOKUP(FollowUp!$Y801,database!$Y:$AL,database!AA$5,0)</f>
        <v>#N/A</v>
      </c>
      <c r="AB801" s="119" t="e" cm="1">
        <f t="array" aca="1" ref="AB801" ca="1">HYPERLINK("#"&amp;CELL("address",INDEX(INDIRECT("database!Y:Y",1),MATCH(Y801,INDIRECT("database!Y:Y",1),0))))</f>
        <v>#N/A</v>
      </c>
      <c r="AC801" s="122" t="e">
        <f>VLOOKUP(FollowUp!$Y801,database!$Y:$AL,database!AC$5,0)</f>
        <v>#N/A</v>
      </c>
      <c r="AD801" s="123" t="e">
        <f>VLOOKUP(FollowUp!$Y801,database!$Y:$AL,database!AD$5,0)</f>
        <v>#N/A</v>
      </c>
      <c r="AE801" s="122" t="e">
        <f>VLOOKUP(FollowUp!$Y801,database!$Y:$AL,database!AE$5,0)</f>
        <v>#N/A</v>
      </c>
      <c r="AF801" s="123" t="e">
        <f>VLOOKUP(FollowUp!$Y801,database!$Y:$AL,database!AF$5,0)</f>
        <v>#N/A</v>
      </c>
      <c r="AG801" s="137" t="e">
        <f>VLOOKUP(FollowUp!$Y801,database!$Y:$AL,database!AG$5,0)</f>
        <v>#N/A</v>
      </c>
      <c r="AH801" s="127" t="str">
        <f>IF(ISERROR(VLOOKUP(FollowUp!$Y801,database!$Y:$AL,database!AH$5,0)),"",VLOOKUP(FollowUp!$Y801,database!$Y:$AL,database!AH$5,0))</f>
        <v/>
      </c>
      <c r="AI801" s="64"/>
      <c r="AJ801" s="63"/>
      <c r="AK801" s="128"/>
      <c r="AL801" s="63"/>
      <c r="AM801" s="116" t="e">
        <f>VLOOKUP(FollowUp!$Y801,database!$Y:$AL,database!AL$5,0)</f>
        <v>#N/A</v>
      </c>
    </row>
    <row r="802" spans="1:39"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15">
        <v>795</v>
      </c>
      <c r="AA802" s="124" t="e">
        <f>VLOOKUP(FollowUp!$Y802,database!$Y:$AL,database!AA$5,0)</f>
        <v>#N/A</v>
      </c>
      <c r="AB802" s="118" t="e" cm="1">
        <f t="array" aca="1" ref="AB802" ca="1">HYPERLINK("#"&amp;CELL("address",INDEX(INDIRECT("database!Y:Y",1),MATCH(Y802,INDIRECT("database!Y:Y",1),0))))</f>
        <v>#N/A</v>
      </c>
      <c r="AC802" s="120" t="e">
        <f>VLOOKUP(FollowUp!$Y802,database!$Y:$AL,database!AC$5,0)</f>
        <v>#N/A</v>
      </c>
      <c r="AD802" s="121" t="e">
        <f>VLOOKUP(FollowUp!$Y802,database!$Y:$AL,database!AD$5,0)</f>
        <v>#N/A</v>
      </c>
      <c r="AE802" s="120" t="e">
        <f>VLOOKUP(FollowUp!$Y802,database!$Y:$AL,database!AE$5,0)</f>
        <v>#N/A</v>
      </c>
      <c r="AF802" s="121" t="e">
        <f>VLOOKUP(FollowUp!$Y802,database!$Y:$AL,database!AF$5,0)</f>
        <v>#N/A</v>
      </c>
      <c r="AG802" s="136" t="e">
        <f>VLOOKUP(FollowUp!$Y802,database!$Y:$AL,database!AG$5,0)</f>
        <v>#N/A</v>
      </c>
      <c r="AH802" s="126" t="str">
        <f>IF(ISERROR(VLOOKUP(FollowUp!$Y802,database!$Y:$AL,database!AH$5,0)),"",VLOOKUP(FollowUp!$Y802,database!$Y:$AL,database!AH$5,0))</f>
        <v/>
      </c>
      <c r="AI802" s="64"/>
      <c r="AJ802" s="63"/>
      <c r="AK802" s="128"/>
      <c r="AL802" s="63"/>
      <c r="AM802" s="115" t="e">
        <f>VLOOKUP(FollowUp!$Y802,database!$Y:$AL,database!AL$5,0)</f>
        <v>#N/A</v>
      </c>
    </row>
    <row r="803" spans="1:39"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15">
        <v>796</v>
      </c>
      <c r="AA803" s="125" t="e">
        <f>VLOOKUP(FollowUp!$Y803,database!$Y:$AL,database!AA$5,0)</f>
        <v>#N/A</v>
      </c>
      <c r="AB803" s="119" t="e" cm="1">
        <f t="array" aca="1" ref="AB803" ca="1">HYPERLINK("#"&amp;CELL("address",INDEX(INDIRECT("database!Y:Y",1),MATCH(Y803,INDIRECT("database!Y:Y",1),0))))</f>
        <v>#N/A</v>
      </c>
      <c r="AC803" s="122" t="e">
        <f>VLOOKUP(FollowUp!$Y803,database!$Y:$AL,database!AC$5,0)</f>
        <v>#N/A</v>
      </c>
      <c r="AD803" s="123" t="e">
        <f>VLOOKUP(FollowUp!$Y803,database!$Y:$AL,database!AD$5,0)</f>
        <v>#N/A</v>
      </c>
      <c r="AE803" s="122" t="e">
        <f>VLOOKUP(FollowUp!$Y803,database!$Y:$AL,database!AE$5,0)</f>
        <v>#N/A</v>
      </c>
      <c r="AF803" s="123" t="e">
        <f>VLOOKUP(FollowUp!$Y803,database!$Y:$AL,database!AF$5,0)</f>
        <v>#N/A</v>
      </c>
      <c r="AG803" s="137" t="e">
        <f>VLOOKUP(FollowUp!$Y803,database!$Y:$AL,database!AG$5,0)</f>
        <v>#N/A</v>
      </c>
      <c r="AH803" s="127" t="str">
        <f>IF(ISERROR(VLOOKUP(FollowUp!$Y803,database!$Y:$AL,database!AH$5,0)),"",VLOOKUP(FollowUp!$Y803,database!$Y:$AL,database!AH$5,0))</f>
        <v/>
      </c>
      <c r="AI803" s="64"/>
      <c r="AJ803" s="63"/>
      <c r="AK803" s="128"/>
      <c r="AL803" s="63"/>
      <c r="AM803" s="116" t="e">
        <f>VLOOKUP(FollowUp!$Y803,database!$Y:$AL,database!AL$5,0)</f>
        <v>#N/A</v>
      </c>
    </row>
    <row r="804" spans="1:39"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15">
        <v>797</v>
      </c>
      <c r="AA804" s="124" t="e">
        <f>VLOOKUP(FollowUp!$Y804,database!$Y:$AL,database!AA$5,0)</f>
        <v>#N/A</v>
      </c>
      <c r="AB804" s="118" t="e" cm="1">
        <f t="array" aca="1" ref="AB804" ca="1">HYPERLINK("#"&amp;CELL("address",INDEX(INDIRECT("database!Y:Y",1),MATCH(Y804,INDIRECT("database!Y:Y",1),0))))</f>
        <v>#N/A</v>
      </c>
      <c r="AC804" s="120" t="e">
        <f>VLOOKUP(FollowUp!$Y804,database!$Y:$AL,database!AC$5,0)</f>
        <v>#N/A</v>
      </c>
      <c r="AD804" s="121" t="e">
        <f>VLOOKUP(FollowUp!$Y804,database!$Y:$AL,database!AD$5,0)</f>
        <v>#N/A</v>
      </c>
      <c r="AE804" s="120" t="e">
        <f>VLOOKUP(FollowUp!$Y804,database!$Y:$AL,database!AE$5,0)</f>
        <v>#N/A</v>
      </c>
      <c r="AF804" s="121" t="e">
        <f>VLOOKUP(FollowUp!$Y804,database!$Y:$AL,database!AF$5,0)</f>
        <v>#N/A</v>
      </c>
      <c r="AG804" s="136" t="e">
        <f>VLOOKUP(FollowUp!$Y804,database!$Y:$AL,database!AG$5,0)</f>
        <v>#N/A</v>
      </c>
      <c r="AH804" s="126" t="str">
        <f>IF(ISERROR(VLOOKUP(FollowUp!$Y804,database!$Y:$AL,database!AH$5,0)),"",VLOOKUP(FollowUp!$Y804,database!$Y:$AL,database!AH$5,0))</f>
        <v/>
      </c>
      <c r="AI804" s="64"/>
      <c r="AJ804" s="63"/>
      <c r="AK804" s="128"/>
      <c r="AL804" s="63"/>
      <c r="AM804" s="115" t="e">
        <f>VLOOKUP(FollowUp!$Y804,database!$Y:$AL,database!AL$5,0)</f>
        <v>#N/A</v>
      </c>
    </row>
    <row r="805" spans="1:39"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15">
        <v>798</v>
      </c>
      <c r="AA805" s="125" t="e">
        <f>VLOOKUP(FollowUp!$Y805,database!$Y:$AL,database!AA$5,0)</f>
        <v>#N/A</v>
      </c>
      <c r="AB805" s="119" t="e" cm="1">
        <f t="array" aca="1" ref="AB805" ca="1">HYPERLINK("#"&amp;CELL("address",INDEX(INDIRECT("database!Y:Y",1),MATCH(Y805,INDIRECT("database!Y:Y",1),0))))</f>
        <v>#N/A</v>
      </c>
      <c r="AC805" s="122" t="e">
        <f>VLOOKUP(FollowUp!$Y805,database!$Y:$AL,database!AC$5,0)</f>
        <v>#N/A</v>
      </c>
      <c r="AD805" s="123" t="e">
        <f>VLOOKUP(FollowUp!$Y805,database!$Y:$AL,database!AD$5,0)</f>
        <v>#N/A</v>
      </c>
      <c r="AE805" s="122" t="e">
        <f>VLOOKUP(FollowUp!$Y805,database!$Y:$AL,database!AE$5,0)</f>
        <v>#N/A</v>
      </c>
      <c r="AF805" s="123" t="e">
        <f>VLOOKUP(FollowUp!$Y805,database!$Y:$AL,database!AF$5,0)</f>
        <v>#N/A</v>
      </c>
      <c r="AG805" s="137" t="e">
        <f>VLOOKUP(FollowUp!$Y805,database!$Y:$AL,database!AG$5,0)</f>
        <v>#N/A</v>
      </c>
      <c r="AH805" s="127" t="str">
        <f>IF(ISERROR(VLOOKUP(FollowUp!$Y805,database!$Y:$AL,database!AH$5,0)),"",VLOOKUP(FollowUp!$Y805,database!$Y:$AL,database!AH$5,0))</f>
        <v/>
      </c>
      <c r="AI805" s="64"/>
      <c r="AJ805" s="63"/>
      <c r="AK805" s="128"/>
      <c r="AL805" s="63"/>
      <c r="AM805" s="116" t="e">
        <f>VLOOKUP(FollowUp!$Y805,database!$Y:$AL,database!AL$5,0)</f>
        <v>#N/A</v>
      </c>
    </row>
    <row r="806" spans="1:39"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15">
        <v>799</v>
      </c>
      <c r="AA806" s="124" t="e">
        <f>VLOOKUP(FollowUp!$Y806,database!$Y:$AL,database!AA$5,0)</f>
        <v>#N/A</v>
      </c>
      <c r="AB806" s="118" t="e" cm="1">
        <f t="array" aca="1" ref="AB806" ca="1">HYPERLINK("#"&amp;CELL("address",INDEX(INDIRECT("database!Y:Y",1),MATCH(Y806,INDIRECT("database!Y:Y",1),0))))</f>
        <v>#N/A</v>
      </c>
      <c r="AC806" s="120" t="e">
        <f>VLOOKUP(FollowUp!$Y806,database!$Y:$AL,database!AC$5,0)</f>
        <v>#N/A</v>
      </c>
      <c r="AD806" s="121" t="e">
        <f>VLOOKUP(FollowUp!$Y806,database!$Y:$AL,database!AD$5,0)</f>
        <v>#N/A</v>
      </c>
      <c r="AE806" s="120" t="e">
        <f>VLOOKUP(FollowUp!$Y806,database!$Y:$AL,database!AE$5,0)</f>
        <v>#N/A</v>
      </c>
      <c r="AF806" s="121" t="e">
        <f>VLOOKUP(FollowUp!$Y806,database!$Y:$AL,database!AF$5,0)</f>
        <v>#N/A</v>
      </c>
      <c r="AG806" s="136" t="e">
        <f>VLOOKUP(FollowUp!$Y806,database!$Y:$AL,database!AG$5,0)</f>
        <v>#N/A</v>
      </c>
      <c r="AH806" s="126" t="str">
        <f>IF(ISERROR(VLOOKUP(FollowUp!$Y806,database!$Y:$AL,database!AH$5,0)),"",VLOOKUP(FollowUp!$Y806,database!$Y:$AL,database!AH$5,0))</f>
        <v/>
      </c>
      <c r="AI806" s="64"/>
      <c r="AJ806" s="63"/>
      <c r="AK806" s="128"/>
      <c r="AL806" s="63"/>
      <c r="AM806" s="115" t="e">
        <f>VLOOKUP(FollowUp!$Y806,database!$Y:$AL,database!AL$5,0)</f>
        <v>#N/A</v>
      </c>
    </row>
    <row r="807" spans="1:39"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15">
        <v>800</v>
      </c>
      <c r="AA807" s="125" t="e">
        <f>VLOOKUP(FollowUp!$Y807,database!$Y:$AL,database!AA$5,0)</f>
        <v>#N/A</v>
      </c>
      <c r="AB807" s="119" t="e" cm="1">
        <f t="array" aca="1" ref="AB807" ca="1">HYPERLINK("#"&amp;CELL("address",INDEX(INDIRECT("database!Y:Y",1),MATCH(Y807,INDIRECT("database!Y:Y",1),0))))</f>
        <v>#N/A</v>
      </c>
      <c r="AC807" s="122" t="e">
        <f>VLOOKUP(FollowUp!$Y807,database!$Y:$AL,database!AC$5,0)</f>
        <v>#N/A</v>
      </c>
      <c r="AD807" s="123" t="e">
        <f>VLOOKUP(FollowUp!$Y807,database!$Y:$AL,database!AD$5,0)</f>
        <v>#N/A</v>
      </c>
      <c r="AE807" s="122" t="e">
        <f>VLOOKUP(FollowUp!$Y807,database!$Y:$AL,database!AE$5,0)</f>
        <v>#N/A</v>
      </c>
      <c r="AF807" s="123" t="e">
        <f>VLOOKUP(FollowUp!$Y807,database!$Y:$AL,database!AF$5,0)</f>
        <v>#N/A</v>
      </c>
      <c r="AG807" s="137" t="e">
        <f>VLOOKUP(FollowUp!$Y807,database!$Y:$AL,database!AG$5,0)</f>
        <v>#N/A</v>
      </c>
      <c r="AH807" s="127" t="str">
        <f>IF(ISERROR(VLOOKUP(FollowUp!$Y807,database!$Y:$AL,database!AH$5,0)),"",VLOOKUP(FollowUp!$Y807,database!$Y:$AL,database!AH$5,0))</f>
        <v/>
      </c>
      <c r="AI807" s="64"/>
      <c r="AJ807" s="63"/>
      <c r="AK807" s="128"/>
      <c r="AL807" s="63"/>
      <c r="AM807" s="116" t="e">
        <f>VLOOKUP(FollowUp!$Y807,database!$Y:$AL,database!AL$5,0)</f>
        <v>#N/A</v>
      </c>
    </row>
    <row r="808" spans="1:39"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15">
        <v>801</v>
      </c>
      <c r="AA808" s="124" t="e">
        <f>VLOOKUP(FollowUp!$Y808,database!$Y:$AL,database!AA$5,0)</f>
        <v>#N/A</v>
      </c>
      <c r="AB808" s="118" t="e" cm="1">
        <f t="array" aca="1" ref="AB808" ca="1">HYPERLINK("#"&amp;CELL("address",INDEX(INDIRECT("database!Y:Y",1),MATCH(Y808,INDIRECT("database!Y:Y",1),0))))</f>
        <v>#N/A</v>
      </c>
      <c r="AC808" s="120" t="e">
        <f>VLOOKUP(FollowUp!$Y808,database!$Y:$AL,database!AC$5,0)</f>
        <v>#N/A</v>
      </c>
      <c r="AD808" s="121" t="e">
        <f>VLOOKUP(FollowUp!$Y808,database!$Y:$AL,database!AD$5,0)</f>
        <v>#N/A</v>
      </c>
      <c r="AE808" s="120" t="e">
        <f>VLOOKUP(FollowUp!$Y808,database!$Y:$AL,database!AE$5,0)</f>
        <v>#N/A</v>
      </c>
      <c r="AF808" s="121" t="e">
        <f>VLOOKUP(FollowUp!$Y808,database!$Y:$AL,database!AF$5,0)</f>
        <v>#N/A</v>
      </c>
      <c r="AG808" s="136" t="e">
        <f>VLOOKUP(FollowUp!$Y808,database!$Y:$AL,database!AG$5,0)</f>
        <v>#N/A</v>
      </c>
      <c r="AH808" s="126" t="str">
        <f>IF(ISERROR(VLOOKUP(FollowUp!$Y808,database!$Y:$AL,database!AH$5,0)),"",VLOOKUP(FollowUp!$Y808,database!$Y:$AL,database!AH$5,0))</f>
        <v/>
      </c>
      <c r="AI808" s="64"/>
      <c r="AJ808" s="63"/>
      <c r="AK808" s="128"/>
      <c r="AL808" s="63"/>
      <c r="AM808" s="115" t="e">
        <f>VLOOKUP(FollowUp!$Y808,database!$Y:$AL,database!AL$5,0)</f>
        <v>#N/A</v>
      </c>
    </row>
    <row r="809" spans="1:39"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15">
        <v>802</v>
      </c>
      <c r="AA809" s="125" t="e">
        <f>VLOOKUP(FollowUp!$Y809,database!$Y:$AL,database!AA$5,0)</f>
        <v>#N/A</v>
      </c>
      <c r="AB809" s="119" t="e" cm="1">
        <f t="array" aca="1" ref="AB809" ca="1">HYPERLINK("#"&amp;CELL("address",INDEX(INDIRECT("database!Y:Y",1),MATCH(Y809,INDIRECT("database!Y:Y",1),0))))</f>
        <v>#N/A</v>
      </c>
      <c r="AC809" s="122" t="e">
        <f>VLOOKUP(FollowUp!$Y809,database!$Y:$AL,database!AC$5,0)</f>
        <v>#N/A</v>
      </c>
      <c r="AD809" s="123" t="e">
        <f>VLOOKUP(FollowUp!$Y809,database!$Y:$AL,database!AD$5,0)</f>
        <v>#N/A</v>
      </c>
      <c r="AE809" s="122" t="e">
        <f>VLOOKUP(FollowUp!$Y809,database!$Y:$AL,database!AE$5,0)</f>
        <v>#N/A</v>
      </c>
      <c r="AF809" s="123" t="e">
        <f>VLOOKUP(FollowUp!$Y809,database!$Y:$AL,database!AF$5,0)</f>
        <v>#N/A</v>
      </c>
      <c r="AG809" s="137" t="e">
        <f>VLOOKUP(FollowUp!$Y809,database!$Y:$AL,database!AG$5,0)</f>
        <v>#N/A</v>
      </c>
      <c r="AH809" s="127" t="str">
        <f>IF(ISERROR(VLOOKUP(FollowUp!$Y809,database!$Y:$AL,database!AH$5,0)),"",VLOOKUP(FollowUp!$Y809,database!$Y:$AL,database!AH$5,0))</f>
        <v/>
      </c>
      <c r="AI809" s="64"/>
      <c r="AJ809" s="63"/>
      <c r="AK809" s="128"/>
      <c r="AL809" s="63"/>
      <c r="AM809" s="116" t="e">
        <f>VLOOKUP(FollowUp!$Y809,database!$Y:$AL,database!AL$5,0)</f>
        <v>#N/A</v>
      </c>
    </row>
    <row r="810" spans="1:39"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15">
        <v>803</v>
      </c>
      <c r="AA810" s="124" t="e">
        <f>VLOOKUP(FollowUp!$Y810,database!$Y:$AL,database!AA$5,0)</f>
        <v>#N/A</v>
      </c>
      <c r="AB810" s="118" t="e" cm="1">
        <f t="array" aca="1" ref="AB810" ca="1">HYPERLINK("#"&amp;CELL("address",INDEX(INDIRECT("database!Y:Y",1),MATCH(Y810,INDIRECT("database!Y:Y",1),0))))</f>
        <v>#N/A</v>
      </c>
      <c r="AC810" s="120" t="e">
        <f>VLOOKUP(FollowUp!$Y810,database!$Y:$AL,database!AC$5,0)</f>
        <v>#N/A</v>
      </c>
      <c r="AD810" s="121" t="e">
        <f>VLOOKUP(FollowUp!$Y810,database!$Y:$AL,database!AD$5,0)</f>
        <v>#N/A</v>
      </c>
      <c r="AE810" s="120" t="e">
        <f>VLOOKUP(FollowUp!$Y810,database!$Y:$AL,database!AE$5,0)</f>
        <v>#N/A</v>
      </c>
      <c r="AF810" s="121" t="e">
        <f>VLOOKUP(FollowUp!$Y810,database!$Y:$AL,database!AF$5,0)</f>
        <v>#N/A</v>
      </c>
      <c r="AG810" s="136" t="e">
        <f>VLOOKUP(FollowUp!$Y810,database!$Y:$AL,database!AG$5,0)</f>
        <v>#N/A</v>
      </c>
      <c r="AH810" s="126" t="str">
        <f>IF(ISERROR(VLOOKUP(FollowUp!$Y810,database!$Y:$AL,database!AH$5,0)),"",VLOOKUP(FollowUp!$Y810,database!$Y:$AL,database!AH$5,0))</f>
        <v/>
      </c>
      <c r="AI810" s="64"/>
      <c r="AJ810" s="63"/>
      <c r="AK810" s="128"/>
      <c r="AL810" s="63"/>
      <c r="AM810" s="115" t="e">
        <f>VLOOKUP(FollowUp!$Y810,database!$Y:$AL,database!AL$5,0)</f>
        <v>#N/A</v>
      </c>
    </row>
    <row r="811" spans="1:39"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15">
        <v>804</v>
      </c>
      <c r="AA811" s="125" t="e">
        <f>VLOOKUP(FollowUp!$Y811,database!$Y:$AL,database!AA$5,0)</f>
        <v>#N/A</v>
      </c>
      <c r="AB811" s="119" t="e" cm="1">
        <f t="array" aca="1" ref="AB811" ca="1">HYPERLINK("#"&amp;CELL("address",INDEX(INDIRECT("database!Y:Y",1),MATCH(Y811,INDIRECT("database!Y:Y",1),0))))</f>
        <v>#N/A</v>
      </c>
      <c r="AC811" s="122" t="e">
        <f>VLOOKUP(FollowUp!$Y811,database!$Y:$AL,database!AC$5,0)</f>
        <v>#N/A</v>
      </c>
      <c r="AD811" s="123" t="e">
        <f>VLOOKUP(FollowUp!$Y811,database!$Y:$AL,database!AD$5,0)</f>
        <v>#N/A</v>
      </c>
      <c r="AE811" s="122" t="e">
        <f>VLOOKUP(FollowUp!$Y811,database!$Y:$AL,database!AE$5,0)</f>
        <v>#N/A</v>
      </c>
      <c r="AF811" s="123" t="e">
        <f>VLOOKUP(FollowUp!$Y811,database!$Y:$AL,database!AF$5,0)</f>
        <v>#N/A</v>
      </c>
      <c r="AG811" s="137" t="e">
        <f>VLOOKUP(FollowUp!$Y811,database!$Y:$AL,database!AG$5,0)</f>
        <v>#N/A</v>
      </c>
      <c r="AH811" s="127" t="str">
        <f>IF(ISERROR(VLOOKUP(FollowUp!$Y811,database!$Y:$AL,database!AH$5,0)),"",VLOOKUP(FollowUp!$Y811,database!$Y:$AL,database!AH$5,0))</f>
        <v/>
      </c>
      <c r="AI811" s="64"/>
      <c r="AJ811" s="63"/>
      <c r="AK811" s="128"/>
      <c r="AL811" s="63"/>
      <c r="AM811" s="116" t="e">
        <f>VLOOKUP(FollowUp!$Y811,database!$Y:$AL,database!AL$5,0)</f>
        <v>#N/A</v>
      </c>
    </row>
    <row r="812" spans="1:39"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15">
        <v>805</v>
      </c>
      <c r="AA812" s="124" t="e">
        <f>VLOOKUP(FollowUp!$Y812,database!$Y:$AL,database!AA$5,0)</f>
        <v>#N/A</v>
      </c>
      <c r="AB812" s="118" t="e" cm="1">
        <f t="array" aca="1" ref="AB812" ca="1">HYPERLINK("#"&amp;CELL("address",INDEX(INDIRECT("database!Y:Y",1),MATCH(Y812,INDIRECT("database!Y:Y",1),0))))</f>
        <v>#N/A</v>
      </c>
      <c r="AC812" s="120" t="e">
        <f>VLOOKUP(FollowUp!$Y812,database!$Y:$AL,database!AC$5,0)</f>
        <v>#N/A</v>
      </c>
      <c r="AD812" s="121" t="e">
        <f>VLOOKUP(FollowUp!$Y812,database!$Y:$AL,database!AD$5,0)</f>
        <v>#N/A</v>
      </c>
      <c r="AE812" s="120" t="e">
        <f>VLOOKUP(FollowUp!$Y812,database!$Y:$AL,database!AE$5,0)</f>
        <v>#N/A</v>
      </c>
      <c r="AF812" s="121" t="e">
        <f>VLOOKUP(FollowUp!$Y812,database!$Y:$AL,database!AF$5,0)</f>
        <v>#N/A</v>
      </c>
      <c r="AG812" s="136" t="e">
        <f>VLOOKUP(FollowUp!$Y812,database!$Y:$AL,database!AG$5,0)</f>
        <v>#N/A</v>
      </c>
      <c r="AH812" s="126" t="str">
        <f>IF(ISERROR(VLOOKUP(FollowUp!$Y812,database!$Y:$AL,database!AH$5,0)),"",VLOOKUP(FollowUp!$Y812,database!$Y:$AL,database!AH$5,0))</f>
        <v/>
      </c>
      <c r="AI812" s="64"/>
      <c r="AJ812" s="63"/>
      <c r="AK812" s="128"/>
      <c r="AL812" s="63"/>
      <c r="AM812" s="115" t="e">
        <f>VLOOKUP(FollowUp!$Y812,database!$Y:$AL,database!AL$5,0)</f>
        <v>#N/A</v>
      </c>
    </row>
    <row r="813" spans="1:39"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15">
        <v>806</v>
      </c>
      <c r="AA813" s="125" t="e">
        <f>VLOOKUP(FollowUp!$Y813,database!$Y:$AL,database!AA$5,0)</f>
        <v>#N/A</v>
      </c>
      <c r="AB813" s="119" t="e" cm="1">
        <f t="array" aca="1" ref="AB813" ca="1">HYPERLINK("#"&amp;CELL("address",INDEX(INDIRECT("database!Y:Y",1),MATCH(Y813,INDIRECT("database!Y:Y",1),0))))</f>
        <v>#N/A</v>
      </c>
      <c r="AC813" s="122" t="e">
        <f>VLOOKUP(FollowUp!$Y813,database!$Y:$AL,database!AC$5,0)</f>
        <v>#N/A</v>
      </c>
      <c r="AD813" s="123" t="e">
        <f>VLOOKUP(FollowUp!$Y813,database!$Y:$AL,database!AD$5,0)</f>
        <v>#N/A</v>
      </c>
      <c r="AE813" s="122" t="e">
        <f>VLOOKUP(FollowUp!$Y813,database!$Y:$AL,database!AE$5,0)</f>
        <v>#N/A</v>
      </c>
      <c r="AF813" s="123" t="e">
        <f>VLOOKUP(FollowUp!$Y813,database!$Y:$AL,database!AF$5,0)</f>
        <v>#N/A</v>
      </c>
      <c r="AG813" s="137" t="e">
        <f>VLOOKUP(FollowUp!$Y813,database!$Y:$AL,database!AG$5,0)</f>
        <v>#N/A</v>
      </c>
      <c r="AH813" s="127" t="str">
        <f>IF(ISERROR(VLOOKUP(FollowUp!$Y813,database!$Y:$AL,database!AH$5,0)),"",VLOOKUP(FollowUp!$Y813,database!$Y:$AL,database!AH$5,0))</f>
        <v/>
      </c>
      <c r="AI813" s="64"/>
      <c r="AJ813" s="63"/>
      <c r="AK813" s="128"/>
      <c r="AL813" s="63"/>
      <c r="AM813" s="116" t="e">
        <f>VLOOKUP(FollowUp!$Y813,database!$Y:$AL,database!AL$5,0)</f>
        <v>#N/A</v>
      </c>
    </row>
    <row r="814" spans="1:39"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15">
        <v>807</v>
      </c>
      <c r="AA814" s="124" t="e">
        <f>VLOOKUP(FollowUp!$Y814,database!$Y:$AL,database!AA$5,0)</f>
        <v>#N/A</v>
      </c>
      <c r="AB814" s="118" t="e" cm="1">
        <f t="array" aca="1" ref="AB814" ca="1">HYPERLINK("#"&amp;CELL("address",INDEX(INDIRECT("database!Y:Y",1),MATCH(Y814,INDIRECT("database!Y:Y",1),0))))</f>
        <v>#N/A</v>
      </c>
      <c r="AC814" s="120" t="e">
        <f>VLOOKUP(FollowUp!$Y814,database!$Y:$AL,database!AC$5,0)</f>
        <v>#N/A</v>
      </c>
      <c r="AD814" s="121" t="e">
        <f>VLOOKUP(FollowUp!$Y814,database!$Y:$AL,database!AD$5,0)</f>
        <v>#N/A</v>
      </c>
      <c r="AE814" s="120" t="e">
        <f>VLOOKUP(FollowUp!$Y814,database!$Y:$AL,database!AE$5,0)</f>
        <v>#N/A</v>
      </c>
      <c r="AF814" s="121" t="e">
        <f>VLOOKUP(FollowUp!$Y814,database!$Y:$AL,database!AF$5,0)</f>
        <v>#N/A</v>
      </c>
      <c r="AG814" s="136" t="e">
        <f>VLOOKUP(FollowUp!$Y814,database!$Y:$AL,database!AG$5,0)</f>
        <v>#N/A</v>
      </c>
      <c r="AH814" s="126" t="str">
        <f>IF(ISERROR(VLOOKUP(FollowUp!$Y814,database!$Y:$AL,database!AH$5,0)),"",VLOOKUP(FollowUp!$Y814,database!$Y:$AL,database!AH$5,0))</f>
        <v/>
      </c>
      <c r="AI814" s="64"/>
      <c r="AJ814" s="63"/>
      <c r="AK814" s="128"/>
      <c r="AL814" s="63"/>
      <c r="AM814" s="115" t="e">
        <f>VLOOKUP(FollowUp!$Y814,database!$Y:$AL,database!AL$5,0)</f>
        <v>#N/A</v>
      </c>
    </row>
    <row r="815" spans="1:39"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15">
        <v>808</v>
      </c>
      <c r="AA815" s="125" t="e">
        <f>VLOOKUP(FollowUp!$Y815,database!$Y:$AL,database!AA$5,0)</f>
        <v>#N/A</v>
      </c>
      <c r="AB815" s="119" t="e" cm="1">
        <f t="array" aca="1" ref="AB815" ca="1">HYPERLINK("#"&amp;CELL("address",INDEX(INDIRECT("database!Y:Y",1),MATCH(Y815,INDIRECT("database!Y:Y",1),0))))</f>
        <v>#N/A</v>
      </c>
      <c r="AC815" s="122" t="e">
        <f>VLOOKUP(FollowUp!$Y815,database!$Y:$AL,database!AC$5,0)</f>
        <v>#N/A</v>
      </c>
      <c r="AD815" s="123" t="e">
        <f>VLOOKUP(FollowUp!$Y815,database!$Y:$AL,database!AD$5,0)</f>
        <v>#N/A</v>
      </c>
      <c r="AE815" s="122" t="e">
        <f>VLOOKUP(FollowUp!$Y815,database!$Y:$AL,database!AE$5,0)</f>
        <v>#N/A</v>
      </c>
      <c r="AF815" s="123" t="e">
        <f>VLOOKUP(FollowUp!$Y815,database!$Y:$AL,database!AF$5,0)</f>
        <v>#N/A</v>
      </c>
      <c r="AG815" s="137" t="e">
        <f>VLOOKUP(FollowUp!$Y815,database!$Y:$AL,database!AG$5,0)</f>
        <v>#N/A</v>
      </c>
      <c r="AH815" s="127" t="str">
        <f>IF(ISERROR(VLOOKUP(FollowUp!$Y815,database!$Y:$AL,database!AH$5,0)),"",VLOOKUP(FollowUp!$Y815,database!$Y:$AL,database!AH$5,0))</f>
        <v/>
      </c>
      <c r="AI815" s="64"/>
      <c r="AJ815" s="63"/>
      <c r="AK815" s="128"/>
      <c r="AL815" s="63"/>
      <c r="AM815" s="116" t="e">
        <f>VLOOKUP(FollowUp!$Y815,database!$Y:$AL,database!AL$5,0)</f>
        <v>#N/A</v>
      </c>
    </row>
    <row r="816" spans="1:39"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15">
        <v>809</v>
      </c>
      <c r="AA816" s="124" t="e">
        <f>VLOOKUP(FollowUp!$Y816,database!$Y:$AL,database!AA$5,0)</f>
        <v>#N/A</v>
      </c>
      <c r="AB816" s="118" t="e" cm="1">
        <f t="array" aca="1" ref="AB816" ca="1">HYPERLINK("#"&amp;CELL("address",INDEX(INDIRECT("database!Y:Y",1),MATCH(Y816,INDIRECT("database!Y:Y",1),0))))</f>
        <v>#N/A</v>
      </c>
      <c r="AC816" s="120" t="e">
        <f>VLOOKUP(FollowUp!$Y816,database!$Y:$AL,database!AC$5,0)</f>
        <v>#N/A</v>
      </c>
      <c r="AD816" s="121" t="e">
        <f>VLOOKUP(FollowUp!$Y816,database!$Y:$AL,database!AD$5,0)</f>
        <v>#N/A</v>
      </c>
      <c r="AE816" s="120" t="e">
        <f>VLOOKUP(FollowUp!$Y816,database!$Y:$AL,database!AE$5,0)</f>
        <v>#N/A</v>
      </c>
      <c r="AF816" s="121" t="e">
        <f>VLOOKUP(FollowUp!$Y816,database!$Y:$AL,database!AF$5,0)</f>
        <v>#N/A</v>
      </c>
      <c r="AG816" s="136" t="e">
        <f>VLOOKUP(FollowUp!$Y816,database!$Y:$AL,database!AG$5,0)</f>
        <v>#N/A</v>
      </c>
      <c r="AH816" s="126" t="str">
        <f>IF(ISERROR(VLOOKUP(FollowUp!$Y816,database!$Y:$AL,database!AH$5,0)),"",VLOOKUP(FollowUp!$Y816,database!$Y:$AL,database!AH$5,0))</f>
        <v/>
      </c>
      <c r="AI816" s="64"/>
      <c r="AJ816" s="63"/>
      <c r="AK816" s="128"/>
      <c r="AL816" s="63"/>
      <c r="AM816" s="115" t="e">
        <f>VLOOKUP(FollowUp!$Y816,database!$Y:$AL,database!AL$5,0)</f>
        <v>#N/A</v>
      </c>
    </row>
    <row r="817" spans="1:39"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15">
        <v>810</v>
      </c>
      <c r="AA817" s="125" t="e">
        <f>VLOOKUP(FollowUp!$Y817,database!$Y:$AL,database!AA$5,0)</f>
        <v>#N/A</v>
      </c>
      <c r="AB817" s="119" t="e" cm="1">
        <f t="array" aca="1" ref="AB817" ca="1">HYPERLINK("#"&amp;CELL("address",INDEX(INDIRECT("database!Y:Y",1),MATCH(Y817,INDIRECT("database!Y:Y",1),0))))</f>
        <v>#N/A</v>
      </c>
      <c r="AC817" s="122" t="e">
        <f>VLOOKUP(FollowUp!$Y817,database!$Y:$AL,database!AC$5,0)</f>
        <v>#N/A</v>
      </c>
      <c r="AD817" s="123" t="e">
        <f>VLOOKUP(FollowUp!$Y817,database!$Y:$AL,database!AD$5,0)</f>
        <v>#N/A</v>
      </c>
      <c r="AE817" s="122" t="e">
        <f>VLOOKUP(FollowUp!$Y817,database!$Y:$AL,database!AE$5,0)</f>
        <v>#N/A</v>
      </c>
      <c r="AF817" s="123" t="e">
        <f>VLOOKUP(FollowUp!$Y817,database!$Y:$AL,database!AF$5,0)</f>
        <v>#N/A</v>
      </c>
      <c r="AG817" s="137" t="e">
        <f>VLOOKUP(FollowUp!$Y817,database!$Y:$AL,database!AG$5,0)</f>
        <v>#N/A</v>
      </c>
      <c r="AH817" s="127" t="str">
        <f>IF(ISERROR(VLOOKUP(FollowUp!$Y817,database!$Y:$AL,database!AH$5,0)),"",VLOOKUP(FollowUp!$Y817,database!$Y:$AL,database!AH$5,0))</f>
        <v/>
      </c>
      <c r="AI817" s="64"/>
      <c r="AJ817" s="63"/>
      <c r="AK817" s="128"/>
      <c r="AL817" s="63"/>
      <c r="AM817" s="116" t="e">
        <f>VLOOKUP(FollowUp!$Y817,database!$Y:$AL,database!AL$5,0)</f>
        <v>#N/A</v>
      </c>
    </row>
    <row r="818" spans="1:39"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15">
        <v>811</v>
      </c>
      <c r="AA818" s="124" t="e">
        <f>VLOOKUP(FollowUp!$Y818,database!$Y:$AL,database!AA$5,0)</f>
        <v>#N/A</v>
      </c>
      <c r="AB818" s="118" t="e" cm="1">
        <f t="array" aca="1" ref="AB818" ca="1">HYPERLINK("#"&amp;CELL("address",INDEX(INDIRECT("database!Y:Y",1),MATCH(Y818,INDIRECT("database!Y:Y",1),0))))</f>
        <v>#N/A</v>
      </c>
      <c r="AC818" s="120" t="e">
        <f>VLOOKUP(FollowUp!$Y818,database!$Y:$AL,database!AC$5,0)</f>
        <v>#N/A</v>
      </c>
      <c r="AD818" s="121" t="e">
        <f>VLOOKUP(FollowUp!$Y818,database!$Y:$AL,database!AD$5,0)</f>
        <v>#N/A</v>
      </c>
      <c r="AE818" s="120" t="e">
        <f>VLOOKUP(FollowUp!$Y818,database!$Y:$AL,database!AE$5,0)</f>
        <v>#N/A</v>
      </c>
      <c r="AF818" s="121" t="e">
        <f>VLOOKUP(FollowUp!$Y818,database!$Y:$AL,database!AF$5,0)</f>
        <v>#N/A</v>
      </c>
      <c r="AG818" s="136" t="e">
        <f>VLOOKUP(FollowUp!$Y818,database!$Y:$AL,database!AG$5,0)</f>
        <v>#N/A</v>
      </c>
      <c r="AH818" s="126" t="str">
        <f>IF(ISERROR(VLOOKUP(FollowUp!$Y818,database!$Y:$AL,database!AH$5,0)),"",VLOOKUP(FollowUp!$Y818,database!$Y:$AL,database!AH$5,0))</f>
        <v/>
      </c>
      <c r="AI818" s="64"/>
      <c r="AJ818" s="63"/>
      <c r="AK818" s="128"/>
      <c r="AL818" s="63"/>
      <c r="AM818" s="115" t="e">
        <f>VLOOKUP(FollowUp!$Y818,database!$Y:$AL,database!AL$5,0)</f>
        <v>#N/A</v>
      </c>
    </row>
    <row r="819" spans="1:39"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15">
        <v>812</v>
      </c>
      <c r="AA819" s="125" t="e">
        <f>VLOOKUP(FollowUp!$Y819,database!$Y:$AL,database!AA$5,0)</f>
        <v>#N/A</v>
      </c>
      <c r="AB819" s="119" t="e" cm="1">
        <f t="array" aca="1" ref="AB819" ca="1">HYPERLINK("#"&amp;CELL("address",INDEX(INDIRECT("database!Y:Y",1),MATCH(Y819,INDIRECT("database!Y:Y",1),0))))</f>
        <v>#N/A</v>
      </c>
      <c r="AC819" s="122" t="e">
        <f>VLOOKUP(FollowUp!$Y819,database!$Y:$AL,database!AC$5,0)</f>
        <v>#N/A</v>
      </c>
      <c r="AD819" s="123" t="e">
        <f>VLOOKUP(FollowUp!$Y819,database!$Y:$AL,database!AD$5,0)</f>
        <v>#N/A</v>
      </c>
      <c r="AE819" s="122" t="e">
        <f>VLOOKUP(FollowUp!$Y819,database!$Y:$AL,database!AE$5,0)</f>
        <v>#N/A</v>
      </c>
      <c r="AF819" s="123" t="e">
        <f>VLOOKUP(FollowUp!$Y819,database!$Y:$AL,database!AF$5,0)</f>
        <v>#N/A</v>
      </c>
      <c r="AG819" s="137" t="e">
        <f>VLOOKUP(FollowUp!$Y819,database!$Y:$AL,database!AG$5,0)</f>
        <v>#N/A</v>
      </c>
      <c r="AH819" s="127" t="str">
        <f>IF(ISERROR(VLOOKUP(FollowUp!$Y819,database!$Y:$AL,database!AH$5,0)),"",VLOOKUP(FollowUp!$Y819,database!$Y:$AL,database!AH$5,0))</f>
        <v/>
      </c>
      <c r="AI819" s="64"/>
      <c r="AJ819" s="63"/>
      <c r="AK819" s="128"/>
      <c r="AL819" s="63"/>
      <c r="AM819" s="116" t="e">
        <f>VLOOKUP(FollowUp!$Y819,database!$Y:$AL,database!AL$5,0)</f>
        <v>#N/A</v>
      </c>
    </row>
    <row r="820" spans="1:39"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15">
        <v>813</v>
      </c>
      <c r="AA820" s="124" t="e">
        <f>VLOOKUP(FollowUp!$Y820,database!$Y:$AL,database!AA$5,0)</f>
        <v>#N/A</v>
      </c>
      <c r="AB820" s="118" t="e" cm="1">
        <f t="array" aca="1" ref="AB820" ca="1">HYPERLINK("#"&amp;CELL("address",INDEX(INDIRECT("database!Y:Y",1),MATCH(Y820,INDIRECT("database!Y:Y",1),0))))</f>
        <v>#N/A</v>
      </c>
      <c r="AC820" s="120" t="e">
        <f>VLOOKUP(FollowUp!$Y820,database!$Y:$AL,database!AC$5,0)</f>
        <v>#N/A</v>
      </c>
      <c r="AD820" s="121" t="e">
        <f>VLOOKUP(FollowUp!$Y820,database!$Y:$AL,database!AD$5,0)</f>
        <v>#N/A</v>
      </c>
      <c r="AE820" s="120" t="e">
        <f>VLOOKUP(FollowUp!$Y820,database!$Y:$AL,database!AE$5,0)</f>
        <v>#N/A</v>
      </c>
      <c r="AF820" s="121" t="e">
        <f>VLOOKUP(FollowUp!$Y820,database!$Y:$AL,database!AF$5,0)</f>
        <v>#N/A</v>
      </c>
      <c r="AG820" s="136" t="e">
        <f>VLOOKUP(FollowUp!$Y820,database!$Y:$AL,database!AG$5,0)</f>
        <v>#N/A</v>
      </c>
      <c r="AH820" s="126" t="str">
        <f>IF(ISERROR(VLOOKUP(FollowUp!$Y820,database!$Y:$AL,database!AH$5,0)),"",VLOOKUP(FollowUp!$Y820,database!$Y:$AL,database!AH$5,0))</f>
        <v/>
      </c>
      <c r="AI820" s="64"/>
      <c r="AJ820" s="63"/>
      <c r="AK820" s="128"/>
      <c r="AL820" s="63"/>
      <c r="AM820" s="115" t="e">
        <f>VLOOKUP(FollowUp!$Y820,database!$Y:$AL,database!AL$5,0)</f>
        <v>#N/A</v>
      </c>
    </row>
    <row r="821" spans="1:39"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15">
        <v>814</v>
      </c>
      <c r="AA821" s="125" t="e">
        <f>VLOOKUP(FollowUp!$Y821,database!$Y:$AL,database!AA$5,0)</f>
        <v>#N/A</v>
      </c>
      <c r="AB821" s="119" t="e" cm="1">
        <f t="array" aca="1" ref="AB821" ca="1">HYPERLINK("#"&amp;CELL("address",INDEX(INDIRECT("database!Y:Y",1),MATCH(Y821,INDIRECT("database!Y:Y",1),0))))</f>
        <v>#N/A</v>
      </c>
      <c r="AC821" s="122" t="e">
        <f>VLOOKUP(FollowUp!$Y821,database!$Y:$AL,database!AC$5,0)</f>
        <v>#N/A</v>
      </c>
      <c r="AD821" s="123" t="e">
        <f>VLOOKUP(FollowUp!$Y821,database!$Y:$AL,database!AD$5,0)</f>
        <v>#N/A</v>
      </c>
      <c r="AE821" s="122" t="e">
        <f>VLOOKUP(FollowUp!$Y821,database!$Y:$AL,database!AE$5,0)</f>
        <v>#N/A</v>
      </c>
      <c r="AF821" s="123" t="e">
        <f>VLOOKUP(FollowUp!$Y821,database!$Y:$AL,database!AF$5,0)</f>
        <v>#N/A</v>
      </c>
      <c r="AG821" s="137" t="e">
        <f>VLOOKUP(FollowUp!$Y821,database!$Y:$AL,database!AG$5,0)</f>
        <v>#N/A</v>
      </c>
      <c r="AH821" s="127" t="str">
        <f>IF(ISERROR(VLOOKUP(FollowUp!$Y821,database!$Y:$AL,database!AH$5,0)),"",VLOOKUP(FollowUp!$Y821,database!$Y:$AL,database!AH$5,0))</f>
        <v/>
      </c>
      <c r="AI821" s="64"/>
      <c r="AJ821" s="63"/>
      <c r="AK821" s="128"/>
      <c r="AL821" s="63"/>
      <c r="AM821" s="116" t="e">
        <f>VLOOKUP(FollowUp!$Y821,database!$Y:$AL,database!AL$5,0)</f>
        <v>#N/A</v>
      </c>
    </row>
    <row r="822" spans="1:39"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15">
        <v>815</v>
      </c>
      <c r="AA822" s="124" t="e">
        <f>VLOOKUP(FollowUp!$Y822,database!$Y:$AL,database!AA$5,0)</f>
        <v>#N/A</v>
      </c>
      <c r="AB822" s="118" t="e" cm="1">
        <f t="array" aca="1" ref="AB822" ca="1">HYPERLINK("#"&amp;CELL("address",INDEX(INDIRECT("database!Y:Y",1),MATCH(Y822,INDIRECT("database!Y:Y",1),0))))</f>
        <v>#N/A</v>
      </c>
      <c r="AC822" s="120" t="e">
        <f>VLOOKUP(FollowUp!$Y822,database!$Y:$AL,database!AC$5,0)</f>
        <v>#N/A</v>
      </c>
      <c r="AD822" s="121" t="e">
        <f>VLOOKUP(FollowUp!$Y822,database!$Y:$AL,database!AD$5,0)</f>
        <v>#N/A</v>
      </c>
      <c r="AE822" s="120" t="e">
        <f>VLOOKUP(FollowUp!$Y822,database!$Y:$AL,database!AE$5,0)</f>
        <v>#N/A</v>
      </c>
      <c r="AF822" s="121" t="e">
        <f>VLOOKUP(FollowUp!$Y822,database!$Y:$AL,database!AF$5,0)</f>
        <v>#N/A</v>
      </c>
      <c r="AG822" s="136" t="e">
        <f>VLOOKUP(FollowUp!$Y822,database!$Y:$AL,database!AG$5,0)</f>
        <v>#N/A</v>
      </c>
      <c r="AH822" s="126" t="str">
        <f>IF(ISERROR(VLOOKUP(FollowUp!$Y822,database!$Y:$AL,database!AH$5,0)),"",VLOOKUP(FollowUp!$Y822,database!$Y:$AL,database!AH$5,0))</f>
        <v/>
      </c>
      <c r="AI822" s="64"/>
      <c r="AJ822" s="63"/>
      <c r="AK822" s="128"/>
      <c r="AL822" s="63"/>
      <c r="AM822" s="115" t="e">
        <f>VLOOKUP(FollowUp!$Y822,database!$Y:$AL,database!AL$5,0)</f>
        <v>#N/A</v>
      </c>
    </row>
    <row r="823" spans="1:39"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15">
        <v>816</v>
      </c>
      <c r="AA823" s="125" t="e">
        <f>VLOOKUP(FollowUp!$Y823,database!$Y:$AL,database!AA$5,0)</f>
        <v>#N/A</v>
      </c>
      <c r="AB823" s="119" t="e" cm="1">
        <f t="array" aca="1" ref="AB823" ca="1">HYPERLINK("#"&amp;CELL("address",INDEX(INDIRECT("database!Y:Y",1),MATCH(Y823,INDIRECT("database!Y:Y",1),0))))</f>
        <v>#N/A</v>
      </c>
      <c r="AC823" s="122" t="e">
        <f>VLOOKUP(FollowUp!$Y823,database!$Y:$AL,database!AC$5,0)</f>
        <v>#N/A</v>
      </c>
      <c r="AD823" s="123" t="e">
        <f>VLOOKUP(FollowUp!$Y823,database!$Y:$AL,database!AD$5,0)</f>
        <v>#N/A</v>
      </c>
      <c r="AE823" s="122" t="e">
        <f>VLOOKUP(FollowUp!$Y823,database!$Y:$AL,database!AE$5,0)</f>
        <v>#N/A</v>
      </c>
      <c r="AF823" s="123" t="e">
        <f>VLOOKUP(FollowUp!$Y823,database!$Y:$AL,database!AF$5,0)</f>
        <v>#N/A</v>
      </c>
      <c r="AG823" s="137" t="e">
        <f>VLOOKUP(FollowUp!$Y823,database!$Y:$AL,database!AG$5,0)</f>
        <v>#N/A</v>
      </c>
      <c r="AH823" s="127" t="str">
        <f>IF(ISERROR(VLOOKUP(FollowUp!$Y823,database!$Y:$AL,database!AH$5,0)),"",VLOOKUP(FollowUp!$Y823,database!$Y:$AL,database!AH$5,0))</f>
        <v/>
      </c>
      <c r="AI823" s="64"/>
      <c r="AJ823" s="63"/>
      <c r="AK823" s="128"/>
      <c r="AL823" s="63"/>
      <c r="AM823" s="116" t="e">
        <f>VLOOKUP(FollowUp!$Y823,database!$Y:$AL,database!AL$5,0)</f>
        <v>#N/A</v>
      </c>
    </row>
    <row r="824" spans="1:39"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15">
        <v>817</v>
      </c>
      <c r="AA824" s="124" t="e">
        <f>VLOOKUP(FollowUp!$Y824,database!$Y:$AL,database!AA$5,0)</f>
        <v>#N/A</v>
      </c>
      <c r="AB824" s="118" t="e" cm="1">
        <f t="array" aca="1" ref="AB824" ca="1">HYPERLINK("#"&amp;CELL("address",INDEX(INDIRECT("database!Y:Y",1),MATCH(Y824,INDIRECT("database!Y:Y",1),0))))</f>
        <v>#N/A</v>
      </c>
      <c r="AC824" s="120" t="e">
        <f>VLOOKUP(FollowUp!$Y824,database!$Y:$AL,database!AC$5,0)</f>
        <v>#N/A</v>
      </c>
      <c r="AD824" s="121" t="e">
        <f>VLOOKUP(FollowUp!$Y824,database!$Y:$AL,database!AD$5,0)</f>
        <v>#N/A</v>
      </c>
      <c r="AE824" s="120" t="e">
        <f>VLOOKUP(FollowUp!$Y824,database!$Y:$AL,database!AE$5,0)</f>
        <v>#N/A</v>
      </c>
      <c r="AF824" s="121" t="e">
        <f>VLOOKUP(FollowUp!$Y824,database!$Y:$AL,database!AF$5,0)</f>
        <v>#N/A</v>
      </c>
      <c r="AG824" s="136" t="e">
        <f>VLOOKUP(FollowUp!$Y824,database!$Y:$AL,database!AG$5,0)</f>
        <v>#N/A</v>
      </c>
      <c r="AH824" s="126" t="str">
        <f>IF(ISERROR(VLOOKUP(FollowUp!$Y824,database!$Y:$AL,database!AH$5,0)),"",VLOOKUP(FollowUp!$Y824,database!$Y:$AL,database!AH$5,0))</f>
        <v/>
      </c>
      <c r="AI824" s="64"/>
      <c r="AJ824" s="63"/>
      <c r="AK824" s="128"/>
      <c r="AL824" s="63"/>
      <c r="AM824" s="115" t="e">
        <f>VLOOKUP(FollowUp!$Y824,database!$Y:$AL,database!AL$5,0)</f>
        <v>#N/A</v>
      </c>
    </row>
    <row r="825" spans="1:39"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15">
        <v>818</v>
      </c>
      <c r="AA825" s="125" t="e">
        <f>VLOOKUP(FollowUp!$Y825,database!$Y:$AL,database!AA$5,0)</f>
        <v>#N/A</v>
      </c>
      <c r="AB825" s="119" t="e" cm="1">
        <f t="array" aca="1" ref="AB825" ca="1">HYPERLINK("#"&amp;CELL("address",INDEX(INDIRECT("database!Y:Y",1),MATCH(Y825,INDIRECT("database!Y:Y",1),0))))</f>
        <v>#N/A</v>
      </c>
      <c r="AC825" s="122" t="e">
        <f>VLOOKUP(FollowUp!$Y825,database!$Y:$AL,database!AC$5,0)</f>
        <v>#N/A</v>
      </c>
      <c r="AD825" s="123" t="e">
        <f>VLOOKUP(FollowUp!$Y825,database!$Y:$AL,database!AD$5,0)</f>
        <v>#N/A</v>
      </c>
      <c r="AE825" s="122" t="e">
        <f>VLOOKUP(FollowUp!$Y825,database!$Y:$AL,database!AE$5,0)</f>
        <v>#N/A</v>
      </c>
      <c r="AF825" s="123" t="e">
        <f>VLOOKUP(FollowUp!$Y825,database!$Y:$AL,database!AF$5,0)</f>
        <v>#N/A</v>
      </c>
      <c r="AG825" s="137" t="e">
        <f>VLOOKUP(FollowUp!$Y825,database!$Y:$AL,database!AG$5,0)</f>
        <v>#N/A</v>
      </c>
      <c r="AH825" s="127" t="str">
        <f>IF(ISERROR(VLOOKUP(FollowUp!$Y825,database!$Y:$AL,database!AH$5,0)),"",VLOOKUP(FollowUp!$Y825,database!$Y:$AL,database!AH$5,0))</f>
        <v/>
      </c>
      <c r="AI825" s="64"/>
      <c r="AJ825" s="63"/>
      <c r="AK825" s="128"/>
      <c r="AL825" s="63"/>
      <c r="AM825" s="116" t="e">
        <f>VLOOKUP(FollowUp!$Y825,database!$Y:$AL,database!AL$5,0)</f>
        <v>#N/A</v>
      </c>
    </row>
    <row r="826" spans="1:39"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15">
        <v>819</v>
      </c>
      <c r="AA826" s="124" t="e">
        <f>VLOOKUP(FollowUp!$Y826,database!$Y:$AL,database!AA$5,0)</f>
        <v>#N/A</v>
      </c>
      <c r="AB826" s="118" t="e" cm="1">
        <f t="array" aca="1" ref="AB826" ca="1">HYPERLINK("#"&amp;CELL("address",INDEX(INDIRECT("database!Y:Y",1),MATCH(Y826,INDIRECT("database!Y:Y",1),0))))</f>
        <v>#N/A</v>
      </c>
      <c r="AC826" s="120" t="e">
        <f>VLOOKUP(FollowUp!$Y826,database!$Y:$AL,database!AC$5,0)</f>
        <v>#N/A</v>
      </c>
      <c r="AD826" s="121" t="e">
        <f>VLOOKUP(FollowUp!$Y826,database!$Y:$AL,database!AD$5,0)</f>
        <v>#N/A</v>
      </c>
      <c r="AE826" s="120" t="e">
        <f>VLOOKUP(FollowUp!$Y826,database!$Y:$AL,database!AE$5,0)</f>
        <v>#N/A</v>
      </c>
      <c r="AF826" s="121" t="e">
        <f>VLOOKUP(FollowUp!$Y826,database!$Y:$AL,database!AF$5,0)</f>
        <v>#N/A</v>
      </c>
      <c r="AG826" s="136" t="e">
        <f>VLOOKUP(FollowUp!$Y826,database!$Y:$AL,database!AG$5,0)</f>
        <v>#N/A</v>
      </c>
      <c r="AH826" s="126" t="str">
        <f>IF(ISERROR(VLOOKUP(FollowUp!$Y826,database!$Y:$AL,database!AH$5,0)),"",VLOOKUP(FollowUp!$Y826,database!$Y:$AL,database!AH$5,0))</f>
        <v/>
      </c>
      <c r="AI826" s="64"/>
      <c r="AJ826" s="63"/>
      <c r="AK826" s="128"/>
      <c r="AL826" s="63"/>
      <c r="AM826" s="115" t="e">
        <f>VLOOKUP(FollowUp!$Y826,database!$Y:$AL,database!AL$5,0)</f>
        <v>#N/A</v>
      </c>
    </row>
    <row r="827" spans="1:39"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15">
        <v>820</v>
      </c>
      <c r="AA827" s="125" t="e">
        <f>VLOOKUP(FollowUp!$Y827,database!$Y:$AL,database!AA$5,0)</f>
        <v>#N/A</v>
      </c>
      <c r="AB827" s="119" t="e" cm="1">
        <f t="array" aca="1" ref="AB827" ca="1">HYPERLINK("#"&amp;CELL("address",INDEX(INDIRECT("database!Y:Y",1),MATCH(Y827,INDIRECT("database!Y:Y",1),0))))</f>
        <v>#N/A</v>
      </c>
      <c r="AC827" s="122" t="e">
        <f>VLOOKUP(FollowUp!$Y827,database!$Y:$AL,database!AC$5,0)</f>
        <v>#N/A</v>
      </c>
      <c r="AD827" s="123" t="e">
        <f>VLOOKUP(FollowUp!$Y827,database!$Y:$AL,database!AD$5,0)</f>
        <v>#N/A</v>
      </c>
      <c r="AE827" s="122" t="e">
        <f>VLOOKUP(FollowUp!$Y827,database!$Y:$AL,database!AE$5,0)</f>
        <v>#N/A</v>
      </c>
      <c r="AF827" s="123" t="e">
        <f>VLOOKUP(FollowUp!$Y827,database!$Y:$AL,database!AF$5,0)</f>
        <v>#N/A</v>
      </c>
      <c r="AG827" s="137" t="e">
        <f>VLOOKUP(FollowUp!$Y827,database!$Y:$AL,database!AG$5,0)</f>
        <v>#N/A</v>
      </c>
      <c r="AH827" s="127" t="str">
        <f>IF(ISERROR(VLOOKUP(FollowUp!$Y827,database!$Y:$AL,database!AH$5,0)),"",VLOOKUP(FollowUp!$Y827,database!$Y:$AL,database!AH$5,0))</f>
        <v/>
      </c>
      <c r="AI827" s="64"/>
      <c r="AJ827" s="63"/>
      <c r="AK827" s="128"/>
      <c r="AL827" s="63"/>
      <c r="AM827" s="116" t="e">
        <f>VLOOKUP(FollowUp!$Y827,database!$Y:$AL,database!AL$5,0)</f>
        <v>#N/A</v>
      </c>
    </row>
    <row r="828" spans="1:39"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15">
        <v>821</v>
      </c>
      <c r="AA828" s="124" t="e">
        <f>VLOOKUP(FollowUp!$Y828,database!$Y:$AL,database!AA$5,0)</f>
        <v>#N/A</v>
      </c>
      <c r="AB828" s="118" t="e" cm="1">
        <f t="array" aca="1" ref="AB828" ca="1">HYPERLINK("#"&amp;CELL("address",INDEX(INDIRECT("database!Y:Y",1),MATCH(Y828,INDIRECT("database!Y:Y",1),0))))</f>
        <v>#N/A</v>
      </c>
      <c r="AC828" s="120" t="e">
        <f>VLOOKUP(FollowUp!$Y828,database!$Y:$AL,database!AC$5,0)</f>
        <v>#N/A</v>
      </c>
      <c r="AD828" s="121" t="e">
        <f>VLOOKUP(FollowUp!$Y828,database!$Y:$AL,database!AD$5,0)</f>
        <v>#N/A</v>
      </c>
      <c r="AE828" s="120" t="e">
        <f>VLOOKUP(FollowUp!$Y828,database!$Y:$AL,database!AE$5,0)</f>
        <v>#N/A</v>
      </c>
      <c r="AF828" s="121" t="e">
        <f>VLOOKUP(FollowUp!$Y828,database!$Y:$AL,database!AF$5,0)</f>
        <v>#N/A</v>
      </c>
      <c r="AG828" s="136" t="e">
        <f>VLOOKUP(FollowUp!$Y828,database!$Y:$AL,database!AG$5,0)</f>
        <v>#N/A</v>
      </c>
      <c r="AH828" s="126" t="str">
        <f>IF(ISERROR(VLOOKUP(FollowUp!$Y828,database!$Y:$AL,database!AH$5,0)),"",VLOOKUP(FollowUp!$Y828,database!$Y:$AL,database!AH$5,0))</f>
        <v/>
      </c>
      <c r="AI828" s="64"/>
      <c r="AJ828" s="63"/>
      <c r="AK828" s="128"/>
      <c r="AL828" s="63"/>
      <c r="AM828" s="115" t="e">
        <f>VLOOKUP(FollowUp!$Y828,database!$Y:$AL,database!AL$5,0)</f>
        <v>#N/A</v>
      </c>
    </row>
    <row r="829" spans="1:39"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15">
        <v>822</v>
      </c>
      <c r="AA829" s="125" t="e">
        <f>VLOOKUP(FollowUp!$Y829,database!$Y:$AL,database!AA$5,0)</f>
        <v>#N/A</v>
      </c>
      <c r="AB829" s="119" t="e" cm="1">
        <f t="array" aca="1" ref="AB829" ca="1">HYPERLINK("#"&amp;CELL("address",INDEX(INDIRECT("database!Y:Y",1),MATCH(Y829,INDIRECT("database!Y:Y",1),0))))</f>
        <v>#N/A</v>
      </c>
      <c r="AC829" s="122" t="e">
        <f>VLOOKUP(FollowUp!$Y829,database!$Y:$AL,database!AC$5,0)</f>
        <v>#N/A</v>
      </c>
      <c r="AD829" s="123" t="e">
        <f>VLOOKUP(FollowUp!$Y829,database!$Y:$AL,database!AD$5,0)</f>
        <v>#N/A</v>
      </c>
      <c r="AE829" s="122" t="e">
        <f>VLOOKUP(FollowUp!$Y829,database!$Y:$AL,database!AE$5,0)</f>
        <v>#N/A</v>
      </c>
      <c r="AF829" s="123" t="e">
        <f>VLOOKUP(FollowUp!$Y829,database!$Y:$AL,database!AF$5,0)</f>
        <v>#N/A</v>
      </c>
      <c r="AG829" s="137" t="e">
        <f>VLOOKUP(FollowUp!$Y829,database!$Y:$AL,database!AG$5,0)</f>
        <v>#N/A</v>
      </c>
      <c r="AH829" s="127" t="str">
        <f>IF(ISERROR(VLOOKUP(FollowUp!$Y829,database!$Y:$AL,database!AH$5,0)),"",VLOOKUP(FollowUp!$Y829,database!$Y:$AL,database!AH$5,0))</f>
        <v/>
      </c>
      <c r="AI829" s="64"/>
      <c r="AJ829" s="63"/>
      <c r="AK829" s="128"/>
      <c r="AL829" s="63"/>
      <c r="AM829" s="116" t="e">
        <f>VLOOKUP(FollowUp!$Y829,database!$Y:$AL,database!AL$5,0)</f>
        <v>#N/A</v>
      </c>
    </row>
    <row r="830" spans="1:39"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15">
        <v>823</v>
      </c>
      <c r="AA830" s="124" t="e">
        <f>VLOOKUP(FollowUp!$Y830,database!$Y:$AL,database!AA$5,0)</f>
        <v>#N/A</v>
      </c>
      <c r="AB830" s="118" t="e" cm="1">
        <f t="array" aca="1" ref="AB830" ca="1">HYPERLINK("#"&amp;CELL("address",INDEX(INDIRECT("database!Y:Y",1),MATCH(Y830,INDIRECT("database!Y:Y",1),0))))</f>
        <v>#N/A</v>
      </c>
      <c r="AC830" s="120" t="e">
        <f>VLOOKUP(FollowUp!$Y830,database!$Y:$AL,database!AC$5,0)</f>
        <v>#N/A</v>
      </c>
      <c r="AD830" s="121" t="e">
        <f>VLOOKUP(FollowUp!$Y830,database!$Y:$AL,database!AD$5,0)</f>
        <v>#N/A</v>
      </c>
      <c r="AE830" s="120" t="e">
        <f>VLOOKUP(FollowUp!$Y830,database!$Y:$AL,database!AE$5,0)</f>
        <v>#N/A</v>
      </c>
      <c r="AF830" s="121" t="e">
        <f>VLOOKUP(FollowUp!$Y830,database!$Y:$AL,database!AF$5,0)</f>
        <v>#N/A</v>
      </c>
      <c r="AG830" s="136" t="e">
        <f>VLOOKUP(FollowUp!$Y830,database!$Y:$AL,database!AG$5,0)</f>
        <v>#N/A</v>
      </c>
      <c r="AH830" s="126" t="str">
        <f>IF(ISERROR(VLOOKUP(FollowUp!$Y830,database!$Y:$AL,database!AH$5,0)),"",VLOOKUP(FollowUp!$Y830,database!$Y:$AL,database!AH$5,0))</f>
        <v/>
      </c>
      <c r="AI830" s="64"/>
      <c r="AJ830" s="63"/>
      <c r="AK830" s="128"/>
      <c r="AL830" s="63"/>
      <c r="AM830" s="115" t="e">
        <f>VLOOKUP(FollowUp!$Y830,database!$Y:$AL,database!AL$5,0)</f>
        <v>#N/A</v>
      </c>
    </row>
    <row r="831" spans="1:39"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15">
        <v>824</v>
      </c>
      <c r="AA831" s="125" t="e">
        <f>VLOOKUP(FollowUp!$Y831,database!$Y:$AL,database!AA$5,0)</f>
        <v>#N/A</v>
      </c>
      <c r="AB831" s="119" t="e" cm="1">
        <f t="array" aca="1" ref="AB831" ca="1">HYPERLINK("#"&amp;CELL("address",INDEX(INDIRECT("database!Y:Y",1),MATCH(Y831,INDIRECT("database!Y:Y",1),0))))</f>
        <v>#N/A</v>
      </c>
      <c r="AC831" s="122" t="e">
        <f>VLOOKUP(FollowUp!$Y831,database!$Y:$AL,database!AC$5,0)</f>
        <v>#N/A</v>
      </c>
      <c r="AD831" s="123" t="e">
        <f>VLOOKUP(FollowUp!$Y831,database!$Y:$AL,database!AD$5,0)</f>
        <v>#N/A</v>
      </c>
      <c r="AE831" s="122" t="e">
        <f>VLOOKUP(FollowUp!$Y831,database!$Y:$AL,database!AE$5,0)</f>
        <v>#N/A</v>
      </c>
      <c r="AF831" s="123" t="e">
        <f>VLOOKUP(FollowUp!$Y831,database!$Y:$AL,database!AF$5,0)</f>
        <v>#N/A</v>
      </c>
      <c r="AG831" s="137" t="e">
        <f>VLOOKUP(FollowUp!$Y831,database!$Y:$AL,database!AG$5,0)</f>
        <v>#N/A</v>
      </c>
      <c r="AH831" s="127" t="str">
        <f>IF(ISERROR(VLOOKUP(FollowUp!$Y831,database!$Y:$AL,database!AH$5,0)),"",VLOOKUP(FollowUp!$Y831,database!$Y:$AL,database!AH$5,0))</f>
        <v/>
      </c>
      <c r="AI831" s="64"/>
      <c r="AJ831" s="63"/>
      <c r="AK831" s="128"/>
      <c r="AL831" s="63"/>
      <c r="AM831" s="116" t="e">
        <f>VLOOKUP(FollowUp!$Y831,database!$Y:$AL,database!AL$5,0)</f>
        <v>#N/A</v>
      </c>
    </row>
    <row r="832" spans="1:39"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15">
        <v>825</v>
      </c>
      <c r="AA832" s="124" t="e">
        <f>VLOOKUP(FollowUp!$Y832,database!$Y:$AL,database!AA$5,0)</f>
        <v>#N/A</v>
      </c>
      <c r="AB832" s="118" t="e" cm="1">
        <f t="array" aca="1" ref="AB832" ca="1">HYPERLINK("#"&amp;CELL("address",INDEX(INDIRECT("database!Y:Y",1),MATCH(Y832,INDIRECT("database!Y:Y",1),0))))</f>
        <v>#N/A</v>
      </c>
      <c r="AC832" s="120" t="e">
        <f>VLOOKUP(FollowUp!$Y832,database!$Y:$AL,database!AC$5,0)</f>
        <v>#N/A</v>
      </c>
      <c r="AD832" s="121" t="e">
        <f>VLOOKUP(FollowUp!$Y832,database!$Y:$AL,database!AD$5,0)</f>
        <v>#N/A</v>
      </c>
      <c r="AE832" s="120" t="e">
        <f>VLOOKUP(FollowUp!$Y832,database!$Y:$AL,database!AE$5,0)</f>
        <v>#N/A</v>
      </c>
      <c r="AF832" s="121" t="e">
        <f>VLOOKUP(FollowUp!$Y832,database!$Y:$AL,database!AF$5,0)</f>
        <v>#N/A</v>
      </c>
      <c r="AG832" s="136" t="e">
        <f>VLOOKUP(FollowUp!$Y832,database!$Y:$AL,database!AG$5,0)</f>
        <v>#N/A</v>
      </c>
      <c r="AH832" s="126" t="str">
        <f>IF(ISERROR(VLOOKUP(FollowUp!$Y832,database!$Y:$AL,database!AH$5,0)),"",VLOOKUP(FollowUp!$Y832,database!$Y:$AL,database!AH$5,0))</f>
        <v/>
      </c>
      <c r="AI832" s="64"/>
      <c r="AJ832" s="63"/>
      <c r="AK832" s="128"/>
      <c r="AL832" s="63"/>
      <c r="AM832" s="115" t="e">
        <f>VLOOKUP(FollowUp!$Y832,database!$Y:$AL,database!AL$5,0)</f>
        <v>#N/A</v>
      </c>
    </row>
    <row r="833" spans="1:39"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15">
        <v>826</v>
      </c>
      <c r="AA833" s="125" t="e">
        <f>VLOOKUP(FollowUp!$Y833,database!$Y:$AL,database!AA$5,0)</f>
        <v>#N/A</v>
      </c>
      <c r="AB833" s="119" t="e" cm="1">
        <f t="array" aca="1" ref="AB833" ca="1">HYPERLINK("#"&amp;CELL("address",INDEX(INDIRECT("database!Y:Y",1),MATCH(Y833,INDIRECT("database!Y:Y",1),0))))</f>
        <v>#N/A</v>
      </c>
      <c r="AC833" s="122" t="e">
        <f>VLOOKUP(FollowUp!$Y833,database!$Y:$AL,database!AC$5,0)</f>
        <v>#N/A</v>
      </c>
      <c r="AD833" s="123" t="e">
        <f>VLOOKUP(FollowUp!$Y833,database!$Y:$AL,database!AD$5,0)</f>
        <v>#N/A</v>
      </c>
      <c r="AE833" s="122" t="e">
        <f>VLOOKUP(FollowUp!$Y833,database!$Y:$AL,database!AE$5,0)</f>
        <v>#N/A</v>
      </c>
      <c r="AF833" s="123" t="e">
        <f>VLOOKUP(FollowUp!$Y833,database!$Y:$AL,database!AF$5,0)</f>
        <v>#N/A</v>
      </c>
      <c r="AG833" s="137" t="e">
        <f>VLOOKUP(FollowUp!$Y833,database!$Y:$AL,database!AG$5,0)</f>
        <v>#N/A</v>
      </c>
      <c r="AH833" s="127" t="str">
        <f>IF(ISERROR(VLOOKUP(FollowUp!$Y833,database!$Y:$AL,database!AH$5,0)),"",VLOOKUP(FollowUp!$Y833,database!$Y:$AL,database!AH$5,0))</f>
        <v/>
      </c>
      <c r="AI833" s="64"/>
      <c r="AJ833" s="63"/>
      <c r="AK833" s="128"/>
      <c r="AL833" s="63"/>
      <c r="AM833" s="116" t="e">
        <f>VLOOKUP(FollowUp!$Y833,database!$Y:$AL,database!AL$5,0)</f>
        <v>#N/A</v>
      </c>
    </row>
    <row r="834" spans="1:39"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15">
        <v>827</v>
      </c>
      <c r="AA834" s="124" t="e">
        <f>VLOOKUP(FollowUp!$Y834,database!$Y:$AL,database!AA$5,0)</f>
        <v>#N/A</v>
      </c>
      <c r="AB834" s="118" t="e" cm="1">
        <f t="array" aca="1" ref="AB834" ca="1">HYPERLINK("#"&amp;CELL("address",INDEX(INDIRECT("database!Y:Y",1),MATCH(Y834,INDIRECT("database!Y:Y",1),0))))</f>
        <v>#N/A</v>
      </c>
      <c r="AC834" s="120" t="e">
        <f>VLOOKUP(FollowUp!$Y834,database!$Y:$AL,database!AC$5,0)</f>
        <v>#N/A</v>
      </c>
      <c r="AD834" s="121" t="e">
        <f>VLOOKUP(FollowUp!$Y834,database!$Y:$AL,database!AD$5,0)</f>
        <v>#N/A</v>
      </c>
      <c r="AE834" s="120" t="e">
        <f>VLOOKUP(FollowUp!$Y834,database!$Y:$AL,database!AE$5,0)</f>
        <v>#N/A</v>
      </c>
      <c r="AF834" s="121" t="e">
        <f>VLOOKUP(FollowUp!$Y834,database!$Y:$AL,database!AF$5,0)</f>
        <v>#N/A</v>
      </c>
      <c r="AG834" s="136" t="e">
        <f>VLOOKUP(FollowUp!$Y834,database!$Y:$AL,database!AG$5,0)</f>
        <v>#N/A</v>
      </c>
      <c r="AH834" s="126" t="str">
        <f>IF(ISERROR(VLOOKUP(FollowUp!$Y834,database!$Y:$AL,database!AH$5,0)),"",VLOOKUP(FollowUp!$Y834,database!$Y:$AL,database!AH$5,0))</f>
        <v/>
      </c>
      <c r="AI834" s="64"/>
      <c r="AJ834" s="63"/>
      <c r="AK834" s="128"/>
      <c r="AL834" s="63"/>
      <c r="AM834" s="115" t="e">
        <f>VLOOKUP(FollowUp!$Y834,database!$Y:$AL,database!AL$5,0)</f>
        <v>#N/A</v>
      </c>
    </row>
    <row r="835" spans="1:39"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15">
        <v>828</v>
      </c>
      <c r="AA835" s="125" t="e">
        <f>VLOOKUP(FollowUp!$Y835,database!$Y:$AL,database!AA$5,0)</f>
        <v>#N/A</v>
      </c>
      <c r="AB835" s="119" t="e" cm="1">
        <f t="array" aca="1" ref="AB835" ca="1">HYPERLINK("#"&amp;CELL("address",INDEX(INDIRECT("database!Y:Y",1),MATCH(Y835,INDIRECT("database!Y:Y",1),0))))</f>
        <v>#N/A</v>
      </c>
      <c r="AC835" s="122" t="e">
        <f>VLOOKUP(FollowUp!$Y835,database!$Y:$AL,database!AC$5,0)</f>
        <v>#N/A</v>
      </c>
      <c r="AD835" s="123" t="e">
        <f>VLOOKUP(FollowUp!$Y835,database!$Y:$AL,database!AD$5,0)</f>
        <v>#N/A</v>
      </c>
      <c r="AE835" s="122" t="e">
        <f>VLOOKUP(FollowUp!$Y835,database!$Y:$AL,database!AE$5,0)</f>
        <v>#N/A</v>
      </c>
      <c r="AF835" s="123" t="e">
        <f>VLOOKUP(FollowUp!$Y835,database!$Y:$AL,database!AF$5,0)</f>
        <v>#N/A</v>
      </c>
      <c r="AG835" s="137" t="e">
        <f>VLOOKUP(FollowUp!$Y835,database!$Y:$AL,database!AG$5,0)</f>
        <v>#N/A</v>
      </c>
      <c r="AH835" s="127" t="str">
        <f>IF(ISERROR(VLOOKUP(FollowUp!$Y835,database!$Y:$AL,database!AH$5,0)),"",VLOOKUP(FollowUp!$Y835,database!$Y:$AL,database!AH$5,0))</f>
        <v/>
      </c>
      <c r="AI835" s="64"/>
      <c r="AJ835" s="63"/>
      <c r="AK835" s="128"/>
      <c r="AL835" s="63"/>
      <c r="AM835" s="116" t="e">
        <f>VLOOKUP(FollowUp!$Y835,database!$Y:$AL,database!AL$5,0)</f>
        <v>#N/A</v>
      </c>
    </row>
    <row r="836" spans="1:39"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15">
        <v>829</v>
      </c>
      <c r="AA836" s="124" t="e">
        <f>VLOOKUP(FollowUp!$Y836,database!$Y:$AL,database!AA$5,0)</f>
        <v>#N/A</v>
      </c>
      <c r="AB836" s="118" t="e" cm="1">
        <f t="array" aca="1" ref="AB836" ca="1">HYPERLINK("#"&amp;CELL("address",INDEX(INDIRECT("database!Y:Y",1),MATCH(Y836,INDIRECT("database!Y:Y",1),0))))</f>
        <v>#N/A</v>
      </c>
      <c r="AC836" s="120" t="e">
        <f>VLOOKUP(FollowUp!$Y836,database!$Y:$AL,database!AC$5,0)</f>
        <v>#N/A</v>
      </c>
      <c r="AD836" s="121" t="e">
        <f>VLOOKUP(FollowUp!$Y836,database!$Y:$AL,database!AD$5,0)</f>
        <v>#N/A</v>
      </c>
      <c r="AE836" s="120" t="e">
        <f>VLOOKUP(FollowUp!$Y836,database!$Y:$AL,database!AE$5,0)</f>
        <v>#N/A</v>
      </c>
      <c r="AF836" s="121" t="e">
        <f>VLOOKUP(FollowUp!$Y836,database!$Y:$AL,database!AF$5,0)</f>
        <v>#N/A</v>
      </c>
      <c r="AG836" s="136" t="e">
        <f>VLOOKUP(FollowUp!$Y836,database!$Y:$AL,database!AG$5,0)</f>
        <v>#N/A</v>
      </c>
      <c r="AH836" s="126" t="str">
        <f>IF(ISERROR(VLOOKUP(FollowUp!$Y836,database!$Y:$AL,database!AH$5,0)),"",VLOOKUP(FollowUp!$Y836,database!$Y:$AL,database!AH$5,0))</f>
        <v/>
      </c>
      <c r="AI836" s="64"/>
      <c r="AJ836" s="63"/>
      <c r="AK836" s="128"/>
      <c r="AL836" s="63"/>
      <c r="AM836" s="115" t="e">
        <f>VLOOKUP(FollowUp!$Y836,database!$Y:$AL,database!AL$5,0)</f>
        <v>#N/A</v>
      </c>
    </row>
    <row r="837" spans="1:39"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15">
        <v>830</v>
      </c>
      <c r="AA837" s="125" t="e">
        <f>VLOOKUP(FollowUp!$Y837,database!$Y:$AL,database!AA$5,0)</f>
        <v>#N/A</v>
      </c>
      <c r="AB837" s="119" t="e" cm="1">
        <f t="array" aca="1" ref="AB837" ca="1">HYPERLINK("#"&amp;CELL("address",INDEX(INDIRECT("database!Y:Y",1),MATCH(Y837,INDIRECT("database!Y:Y",1),0))))</f>
        <v>#N/A</v>
      </c>
      <c r="AC837" s="122" t="e">
        <f>VLOOKUP(FollowUp!$Y837,database!$Y:$AL,database!AC$5,0)</f>
        <v>#N/A</v>
      </c>
      <c r="AD837" s="123" t="e">
        <f>VLOOKUP(FollowUp!$Y837,database!$Y:$AL,database!AD$5,0)</f>
        <v>#N/A</v>
      </c>
      <c r="AE837" s="122" t="e">
        <f>VLOOKUP(FollowUp!$Y837,database!$Y:$AL,database!AE$5,0)</f>
        <v>#N/A</v>
      </c>
      <c r="AF837" s="123" t="e">
        <f>VLOOKUP(FollowUp!$Y837,database!$Y:$AL,database!AF$5,0)</f>
        <v>#N/A</v>
      </c>
      <c r="AG837" s="137" t="e">
        <f>VLOOKUP(FollowUp!$Y837,database!$Y:$AL,database!AG$5,0)</f>
        <v>#N/A</v>
      </c>
      <c r="AH837" s="127" t="str">
        <f>IF(ISERROR(VLOOKUP(FollowUp!$Y837,database!$Y:$AL,database!AH$5,0)),"",VLOOKUP(FollowUp!$Y837,database!$Y:$AL,database!AH$5,0))</f>
        <v/>
      </c>
      <c r="AI837" s="64"/>
      <c r="AJ837" s="63"/>
      <c r="AK837" s="128"/>
      <c r="AL837" s="63"/>
      <c r="AM837" s="116" t="e">
        <f>VLOOKUP(FollowUp!$Y837,database!$Y:$AL,database!AL$5,0)</f>
        <v>#N/A</v>
      </c>
    </row>
    <row r="838" spans="1:39"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15">
        <v>831</v>
      </c>
      <c r="AA838" s="124" t="e">
        <f>VLOOKUP(FollowUp!$Y838,database!$Y:$AL,database!AA$5,0)</f>
        <v>#N/A</v>
      </c>
      <c r="AB838" s="118" t="e" cm="1">
        <f t="array" aca="1" ref="AB838" ca="1">HYPERLINK("#"&amp;CELL("address",INDEX(INDIRECT("database!Y:Y",1),MATCH(Y838,INDIRECT("database!Y:Y",1),0))))</f>
        <v>#N/A</v>
      </c>
      <c r="AC838" s="120" t="e">
        <f>VLOOKUP(FollowUp!$Y838,database!$Y:$AL,database!AC$5,0)</f>
        <v>#N/A</v>
      </c>
      <c r="AD838" s="121" t="e">
        <f>VLOOKUP(FollowUp!$Y838,database!$Y:$AL,database!AD$5,0)</f>
        <v>#N/A</v>
      </c>
      <c r="AE838" s="120" t="e">
        <f>VLOOKUP(FollowUp!$Y838,database!$Y:$AL,database!AE$5,0)</f>
        <v>#N/A</v>
      </c>
      <c r="AF838" s="121" t="e">
        <f>VLOOKUP(FollowUp!$Y838,database!$Y:$AL,database!AF$5,0)</f>
        <v>#N/A</v>
      </c>
      <c r="AG838" s="136" t="e">
        <f>VLOOKUP(FollowUp!$Y838,database!$Y:$AL,database!AG$5,0)</f>
        <v>#N/A</v>
      </c>
      <c r="AH838" s="126" t="str">
        <f>IF(ISERROR(VLOOKUP(FollowUp!$Y838,database!$Y:$AL,database!AH$5,0)),"",VLOOKUP(FollowUp!$Y838,database!$Y:$AL,database!AH$5,0))</f>
        <v/>
      </c>
      <c r="AI838" s="64"/>
      <c r="AJ838" s="63"/>
      <c r="AK838" s="128"/>
      <c r="AL838" s="63"/>
      <c r="AM838" s="115" t="e">
        <f>VLOOKUP(FollowUp!$Y838,database!$Y:$AL,database!AL$5,0)</f>
        <v>#N/A</v>
      </c>
    </row>
    <row r="839" spans="1:39"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15">
        <v>832</v>
      </c>
      <c r="AA839" s="125" t="e">
        <f>VLOOKUP(FollowUp!$Y839,database!$Y:$AL,database!AA$5,0)</f>
        <v>#N/A</v>
      </c>
      <c r="AB839" s="119" t="e" cm="1">
        <f t="array" aca="1" ref="AB839" ca="1">HYPERLINK("#"&amp;CELL("address",INDEX(INDIRECT("database!Y:Y",1),MATCH(Y839,INDIRECT("database!Y:Y",1),0))))</f>
        <v>#N/A</v>
      </c>
      <c r="AC839" s="122" t="e">
        <f>VLOOKUP(FollowUp!$Y839,database!$Y:$AL,database!AC$5,0)</f>
        <v>#N/A</v>
      </c>
      <c r="AD839" s="123" t="e">
        <f>VLOOKUP(FollowUp!$Y839,database!$Y:$AL,database!AD$5,0)</f>
        <v>#N/A</v>
      </c>
      <c r="AE839" s="122" t="e">
        <f>VLOOKUP(FollowUp!$Y839,database!$Y:$AL,database!AE$5,0)</f>
        <v>#N/A</v>
      </c>
      <c r="AF839" s="123" t="e">
        <f>VLOOKUP(FollowUp!$Y839,database!$Y:$AL,database!AF$5,0)</f>
        <v>#N/A</v>
      </c>
      <c r="AG839" s="137" t="e">
        <f>VLOOKUP(FollowUp!$Y839,database!$Y:$AL,database!AG$5,0)</f>
        <v>#N/A</v>
      </c>
      <c r="AH839" s="127" t="str">
        <f>IF(ISERROR(VLOOKUP(FollowUp!$Y839,database!$Y:$AL,database!AH$5,0)),"",VLOOKUP(FollowUp!$Y839,database!$Y:$AL,database!AH$5,0))</f>
        <v/>
      </c>
      <c r="AI839" s="64"/>
      <c r="AJ839" s="63"/>
      <c r="AK839" s="128"/>
      <c r="AL839" s="63"/>
      <c r="AM839" s="116" t="e">
        <f>VLOOKUP(FollowUp!$Y839,database!$Y:$AL,database!AL$5,0)</f>
        <v>#N/A</v>
      </c>
    </row>
    <row r="840" spans="1:39"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15">
        <v>833</v>
      </c>
      <c r="AA840" s="124" t="e">
        <f>VLOOKUP(FollowUp!$Y840,database!$Y:$AL,database!AA$5,0)</f>
        <v>#N/A</v>
      </c>
      <c r="AB840" s="118" t="e" cm="1">
        <f t="array" aca="1" ref="AB840" ca="1">HYPERLINK("#"&amp;CELL("address",INDEX(INDIRECT("database!Y:Y",1),MATCH(Y840,INDIRECT("database!Y:Y",1),0))))</f>
        <v>#N/A</v>
      </c>
      <c r="AC840" s="120" t="e">
        <f>VLOOKUP(FollowUp!$Y840,database!$Y:$AL,database!AC$5,0)</f>
        <v>#N/A</v>
      </c>
      <c r="AD840" s="121" t="e">
        <f>VLOOKUP(FollowUp!$Y840,database!$Y:$AL,database!AD$5,0)</f>
        <v>#N/A</v>
      </c>
      <c r="AE840" s="120" t="e">
        <f>VLOOKUP(FollowUp!$Y840,database!$Y:$AL,database!AE$5,0)</f>
        <v>#N/A</v>
      </c>
      <c r="AF840" s="121" t="e">
        <f>VLOOKUP(FollowUp!$Y840,database!$Y:$AL,database!AF$5,0)</f>
        <v>#N/A</v>
      </c>
      <c r="AG840" s="136" t="e">
        <f>VLOOKUP(FollowUp!$Y840,database!$Y:$AL,database!AG$5,0)</f>
        <v>#N/A</v>
      </c>
      <c r="AH840" s="126" t="str">
        <f>IF(ISERROR(VLOOKUP(FollowUp!$Y840,database!$Y:$AL,database!AH$5,0)),"",VLOOKUP(FollowUp!$Y840,database!$Y:$AL,database!AH$5,0))</f>
        <v/>
      </c>
      <c r="AI840" s="64"/>
      <c r="AJ840" s="63"/>
      <c r="AK840" s="128"/>
      <c r="AL840" s="63"/>
      <c r="AM840" s="115" t="e">
        <f>VLOOKUP(FollowUp!$Y840,database!$Y:$AL,database!AL$5,0)</f>
        <v>#N/A</v>
      </c>
    </row>
    <row r="841" spans="1:39"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15">
        <v>834</v>
      </c>
      <c r="AA841" s="125" t="e">
        <f>VLOOKUP(FollowUp!$Y841,database!$Y:$AL,database!AA$5,0)</f>
        <v>#N/A</v>
      </c>
      <c r="AB841" s="119" t="e" cm="1">
        <f t="array" aca="1" ref="AB841" ca="1">HYPERLINK("#"&amp;CELL("address",INDEX(INDIRECT("database!Y:Y",1),MATCH(Y841,INDIRECT("database!Y:Y",1),0))))</f>
        <v>#N/A</v>
      </c>
      <c r="AC841" s="122" t="e">
        <f>VLOOKUP(FollowUp!$Y841,database!$Y:$AL,database!AC$5,0)</f>
        <v>#N/A</v>
      </c>
      <c r="AD841" s="123" t="e">
        <f>VLOOKUP(FollowUp!$Y841,database!$Y:$AL,database!AD$5,0)</f>
        <v>#N/A</v>
      </c>
      <c r="AE841" s="122" t="e">
        <f>VLOOKUP(FollowUp!$Y841,database!$Y:$AL,database!AE$5,0)</f>
        <v>#N/A</v>
      </c>
      <c r="AF841" s="123" t="e">
        <f>VLOOKUP(FollowUp!$Y841,database!$Y:$AL,database!AF$5,0)</f>
        <v>#N/A</v>
      </c>
      <c r="AG841" s="137" t="e">
        <f>VLOOKUP(FollowUp!$Y841,database!$Y:$AL,database!AG$5,0)</f>
        <v>#N/A</v>
      </c>
      <c r="AH841" s="127" t="str">
        <f>IF(ISERROR(VLOOKUP(FollowUp!$Y841,database!$Y:$AL,database!AH$5,0)),"",VLOOKUP(FollowUp!$Y841,database!$Y:$AL,database!AH$5,0))</f>
        <v/>
      </c>
      <c r="AI841" s="64"/>
      <c r="AJ841" s="63"/>
      <c r="AK841" s="128"/>
      <c r="AL841" s="63"/>
      <c r="AM841" s="116" t="e">
        <f>VLOOKUP(FollowUp!$Y841,database!$Y:$AL,database!AL$5,0)</f>
        <v>#N/A</v>
      </c>
    </row>
    <row r="842" spans="1:39"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15">
        <v>835</v>
      </c>
      <c r="AA842" s="124" t="e">
        <f>VLOOKUP(FollowUp!$Y842,database!$Y:$AL,database!AA$5,0)</f>
        <v>#N/A</v>
      </c>
      <c r="AB842" s="118" t="e" cm="1">
        <f t="array" aca="1" ref="AB842" ca="1">HYPERLINK("#"&amp;CELL("address",INDEX(INDIRECT("database!Y:Y",1),MATCH(Y842,INDIRECT("database!Y:Y",1),0))))</f>
        <v>#N/A</v>
      </c>
      <c r="AC842" s="120" t="e">
        <f>VLOOKUP(FollowUp!$Y842,database!$Y:$AL,database!AC$5,0)</f>
        <v>#N/A</v>
      </c>
      <c r="AD842" s="121" t="e">
        <f>VLOOKUP(FollowUp!$Y842,database!$Y:$AL,database!AD$5,0)</f>
        <v>#N/A</v>
      </c>
      <c r="AE842" s="120" t="e">
        <f>VLOOKUP(FollowUp!$Y842,database!$Y:$AL,database!AE$5,0)</f>
        <v>#N/A</v>
      </c>
      <c r="AF842" s="121" t="e">
        <f>VLOOKUP(FollowUp!$Y842,database!$Y:$AL,database!AF$5,0)</f>
        <v>#N/A</v>
      </c>
      <c r="AG842" s="136" t="e">
        <f>VLOOKUP(FollowUp!$Y842,database!$Y:$AL,database!AG$5,0)</f>
        <v>#N/A</v>
      </c>
      <c r="AH842" s="126" t="str">
        <f>IF(ISERROR(VLOOKUP(FollowUp!$Y842,database!$Y:$AL,database!AH$5,0)),"",VLOOKUP(FollowUp!$Y842,database!$Y:$AL,database!AH$5,0))</f>
        <v/>
      </c>
      <c r="AI842" s="64"/>
      <c r="AJ842" s="63"/>
      <c r="AK842" s="128"/>
      <c r="AL842" s="63"/>
      <c r="AM842" s="115" t="e">
        <f>VLOOKUP(FollowUp!$Y842,database!$Y:$AL,database!AL$5,0)</f>
        <v>#N/A</v>
      </c>
    </row>
    <row r="843" spans="1:39"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15">
        <v>836</v>
      </c>
      <c r="AA843" s="125" t="e">
        <f>VLOOKUP(FollowUp!$Y843,database!$Y:$AL,database!AA$5,0)</f>
        <v>#N/A</v>
      </c>
      <c r="AB843" s="119" t="e" cm="1">
        <f t="array" aca="1" ref="AB843" ca="1">HYPERLINK("#"&amp;CELL("address",INDEX(INDIRECT("database!Y:Y",1),MATCH(Y843,INDIRECT("database!Y:Y",1),0))))</f>
        <v>#N/A</v>
      </c>
      <c r="AC843" s="122" t="e">
        <f>VLOOKUP(FollowUp!$Y843,database!$Y:$AL,database!AC$5,0)</f>
        <v>#N/A</v>
      </c>
      <c r="AD843" s="123" t="e">
        <f>VLOOKUP(FollowUp!$Y843,database!$Y:$AL,database!AD$5,0)</f>
        <v>#N/A</v>
      </c>
      <c r="AE843" s="122" t="e">
        <f>VLOOKUP(FollowUp!$Y843,database!$Y:$AL,database!AE$5,0)</f>
        <v>#N/A</v>
      </c>
      <c r="AF843" s="123" t="e">
        <f>VLOOKUP(FollowUp!$Y843,database!$Y:$AL,database!AF$5,0)</f>
        <v>#N/A</v>
      </c>
      <c r="AG843" s="137" t="e">
        <f>VLOOKUP(FollowUp!$Y843,database!$Y:$AL,database!AG$5,0)</f>
        <v>#N/A</v>
      </c>
      <c r="AH843" s="127" t="str">
        <f>IF(ISERROR(VLOOKUP(FollowUp!$Y843,database!$Y:$AL,database!AH$5,0)),"",VLOOKUP(FollowUp!$Y843,database!$Y:$AL,database!AH$5,0))</f>
        <v/>
      </c>
      <c r="AI843" s="64"/>
      <c r="AJ843" s="63"/>
      <c r="AK843" s="128"/>
      <c r="AL843" s="63"/>
      <c r="AM843" s="116" t="e">
        <f>VLOOKUP(FollowUp!$Y843,database!$Y:$AL,database!AL$5,0)</f>
        <v>#N/A</v>
      </c>
    </row>
    <row r="844" spans="1:39"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15">
        <v>837</v>
      </c>
      <c r="AA844" s="124" t="e">
        <f>VLOOKUP(FollowUp!$Y844,database!$Y:$AL,database!AA$5,0)</f>
        <v>#N/A</v>
      </c>
      <c r="AB844" s="118" t="e" cm="1">
        <f t="array" aca="1" ref="AB844" ca="1">HYPERLINK("#"&amp;CELL("address",INDEX(INDIRECT("database!Y:Y",1),MATCH(Y844,INDIRECT("database!Y:Y",1),0))))</f>
        <v>#N/A</v>
      </c>
      <c r="AC844" s="120" t="e">
        <f>VLOOKUP(FollowUp!$Y844,database!$Y:$AL,database!AC$5,0)</f>
        <v>#N/A</v>
      </c>
      <c r="AD844" s="121" t="e">
        <f>VLOOKUP(FollowUp!$Y844,database!$Y:$AL,database!AD$5,0)</f>
        <v>#N/A</v>
      </c>
      <c r="AE844" s="120" t="e">
        <f>VLOOKUP(FollowUp!$Y844,database!$Y:$AL,database!AE$5,0)</f>
        <v>#N/A</v>
      </c>
      <c r="AF844" s="121" t="e">
        <f>VLOOKUP(FollowUp!$Y844,database!$Y:$AL,database!AF$5,0)</f>
        <v>#N/A</v>
      </c>
      <c r="AG844" s="136" t="e">
        <f>VLOOKUP(FollowUp!$Y844,database!$Y:$AL,database!AG$5,0)</f>
        <v>#N/A</v>
      </c>
      <c r="AH844" s="126" t="str">
        <f>IF(ISERROR(VLOOKUP(FollowUp!$Y844,database!$Y:$AL,database!AH$5,0)),"",VLOOKUP(FollowUp!$Y844,database!$Y:$AL,database!AH$5,0))</f>
        <v/>
      </c>
      <c r="AI844" s="64"/>
      <c r="AJ844" s="63"/>
      <c r="AK844" s="128"/>
      <c r="AL844" s="63"/>
      <c r="AM844" s="115" t="e">
        <f>VLOOKUP(FollowUp!$Y844,database!$Y:$AL,database!AL$5,0)</f>
        <v>#N/A</v>
      </c>
    </row>
    <row r="845" spans="1:39"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15">
        <v>838</v>
      </c>
      <c r="AA845" s="125" t="e">
        <f>VLOOKUP(FollowUp!$Y845,database!$Y:$AL,database!AA$5,0)</f>
        <v>#N/A</v>
      </c>
      <c r="AB845" s="119" t="e" cm="1">
        <f t="array" aca="1" ref="AB845" ca="1">HYPERLINK("#"&amp;CELL("address",INDEX(INDIRECT("database!Y:Y",1),MATCH(Y845,INDIRECT("database!Y:Y",1),0))))</f>
        <v>#N/A</v>
      </c>
      <c r="AC845" s="122" t="e">
        <f>VLOOKUP(FollowUp!$Y845,database!$Y:$AL,database!AC$5,0)</f>
        <v>#N/A</v>
      </c>
      <c r="AD845" s="123" t="e">
        <f>VLOOKUP(FollowUp!$Y845,database!$Y:$AL,database!AD$5,0)</f>
        <v>#N/A</v>
      </c>
      <c r="AE845" s="122" t="e">
        <f>VLOOKUP(FollowUp!$Y845,database!$Y:$AL,database!AE$5,0)</f>
        <v>#N/A</v>
      </c>
      <c r="AF845" s="123" t="e">
        <f>VLOOKUP(FollowUp!$Y845,database!$Y:$AL,database!AF$5,0)</f>
        <v>#N/A</v>
      </c>
      <c r="AG845" s="137" t="e">
        <f>VLOOKUP(FollowUp!$Y845,database!$Y:$AL,database!AG$5,0)</f>
        <v>#N/A</v>
      </c>
      <c r="AH845" s="127" t="str">
        <f>IF(ISERROR(VLOOKUP(FollowUp!$Y845,database!$Y:$AL,database!AH$5,0)),"",VLOOKUP(FollowUp!$Y845,database!$Y:$AL,database!AH$5,0))</f>
        <v/>
      </c>
      <c r="AI845" s="64"/>
      <c r="AJ845" s="63"/>
      <c r="AK845" s="128"/>
      <c r="AL845" s="63"/>
      <c r="AM845" s="116" t="e">
        <f>VLOOKUP(FollowUp!$Y845,database!$Y:$AL,database!AL$5,0)</f>
        <v>#N/A</v>
      </c>
    </row>
    <row r="846" spans="1:39"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15">
        <v>839</v>
      </c>
      <c r="AA846" s="124" t="e">
        <f>VLOOKUP(FollowUp!$Y846,database!$Y:$AL,database!AA$5,0)</f>
        <v>#N/A</v>
      </c>
      <c r="AB846" s="118" t="e" cm="1">
        <f t="array" aca="1" ref="AB846" ca="1">HYPERLINK("#"&amp;CELL("address",INDEX(INDIRECT("database!Y:Y",1),MATCH(Y846,INDIRECT("database!Y:Y",1),0))))</f>
        <v>#N/A</v>
      </c>
      <c r="AC846" s="120" t="e">
        <f>VLOOKUP(FollowUp!$Y846,database!$Y:$AL,database!AC$5,0)</f>
        <v>#N/A</v>
      </c>
      <c r="AD846" s="121" t="e">
        <f>VLOOKUP(FollowUp!$Y846,database!$Y:$AL,database!AD$5,0)</f>
        <v>#N/A</v>
      </c>
      <c r="AE846" s="120" t="e">
        <f>VLOOKUP(FollowUp!$Y846,database!$Y:$AL,database!AE$5,0)</f>
        <v>#N/A</v>
      </c>
      <c r="AF846" s="121" t="e">
        <f>VLOOKUP(FollowUp!$Y846,database!$Y:$AL,database!AF$5,0)</f>
        <v>#N/A</v>
      </c>
      <c r="AG846" s="136" t="e">
        <f>VLOOKUP(FollowUp!$Y846,database!$Y:$AL,database!AG$5,0)</f>
        <v>#N/A</v>
      </c>
      <c r="AH846" s="126" t="str">
        <f>IF(ISERROR(VLOOKUP(FollowUp!$Y846,database!$Y:$AL,database!AH$5,0)),"",VLOOKUP(FollowUp!$Y846,database!$Y:$AL,database!AH$5,0))</f>
        <v/>
      </c>
      <c r="AI846" s="64"/>
      <c r="AJ846" s="63"/>
      <c r="AK846" s="128"/>
      <c r="AL846" s="63"/>
      <c r="AM846" s="115" t="e">
        <f>VLOOKUP(FollowUp!$Y846,database!$Y:$AL,database!AL$5,0)</f>
        <v>#N/A</v>
      </c>
    </row>
    <row r="847" spans="1:39"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15">
        <v>840</v>
      </c>
      <c r="AA847" s="125" t="e">
        <f>VLOOKUP(FollowUp!$Y847,database!$Y:$AL,database!AA$5,0)</f>
        <v>#N/A</v>
      </c>
      <c r="AB847" s="119" t="e" cm="1">
        <f t="array" aca="1" ref="AB847" ca="1">HYPERLINK("#"&amp;CELL("address",INDEX(INDIRECT("database!Y:Y",1),MATCH(Y847,INDIRECT("database!Y:Y",1),0))))</f>
        <v>#N/A</v>
      </c>
      <c r="AC847" s="122" t="e">
        <f>VLOOKUP(FollowUp!$Y847,database!$Y:$AL,database!AC$5,0)</f>
        <v>#N/A</v>
      </c>
      <c r="AD847" s="123" t="e">
        <f>VLOOKUP(FollowUp!$Y847,database!$Y:$AL,database!AD$5,0)</f>
        <v>#N/A</v>
      </c>
      <c r="AE847" s="122" t="e">
        <f>VLOOKUP(FollowUp!$Y847,database!$Y:$AL,database!AE$5,0)</f>
        <v>#N/A</v>
      </c>
      <c r="AF847" s="123" t="e">
        <f>VLOOKUP(FollowUp!$Y847,database!$Y:$AL,database!AF$5,0)</f>
        <v>#N/A</v>
      </c>
      <c r="AG847" s="137" t="e">
        <f>VLOOKUP(FollowUp!$Y847,database!$Y:$AL,database!AG$5,0)</f>
        <v>#N/A</v>
      </c>
      <c r="AH847" s="127" t="str">
        <f>IF(ISERROR(VLOOKUP(FollowUp!$Y847,database!$Y:$AL,database!AH$5,0)),"",VLOOKUP(FollowUp!$Y847,database!$Y:$AL,database!AH$5,0))</f>
        <v/>
      </c>
      <c r="AI847" s="64"/>
      <c r="AJ847" s="63"/>
      <c r="AK847" s="128"/>
      <c r="AL847" s="63"/>
      <c r="AM847" s="116" t="e">
        <f>VLOOKUP(FollowUp!$Y847,database!$Y:$AL,database!AL$5,0)</f>
        <v>#N/A</v>
      </c>
    </row>
    <row r="848" spans="1:39"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15">
        <v>841</v>
      </c>
      <c r="AA848" s="124" t="e">
        <f>VLOOKUP(FollowUp!$Y848,database!$Y:$AL,database!AA$5,0)</f>
        <v>#N/A</v>
      </c>
      <c r="AB848" s="118" t="e" cm="1">
        <f t="array" aca="1" ref="AB848" ca="1">HYPERLINK("#"&amp;CELL("address",INDEX(INDIRECT("database!Y:Y",1),MATCH(Y848,INDIRECT("database!Y:Y",1),0))))</f>
        <v>#N/A</v>
      </c>
      <c r="AC848" s="120" t="e">
        <f>VLOOKUP(FollowUp!$Y848,database!$Y:$AL,database!AC$5,0)</f>
        <v>#N/A</v>
      </c>
      <c r="AD848" s="121" t="e">
        <f>VLOOKUP(FollowUp!$Y848,database!$Y:$AL,database!AD$5,0)</f>
        <v>#N/A</v>
      </c>
      <c r="AE848" s="120" t="e">
        <f>VLOOKUP(FollowUp!$Y848,database!$Y:$AL,database!AE$5,0)</f>
        <v>#N/A</v>
      </c>
      <c r="AF848" s="121" t="e">
        <f>VLOOKUP(FollowUp!$Y848,database!$Y:$AL,database!AF$5,0)</f>
        <v>#N/A</v>
      </c>
      <c r="AG848" s="136" t="e">
        <f>VLOOKUP(FollowUp!$Y848,database!$Y:$AL,database!AG$5,0)</f>
        <v>#N/A</v>
      </c>
      <c r="AH848" s="126" t="str">
        <f>IF(ISERROR(VLOOKUP(FollowUp!$Y848,database!$Y:$AL,database!AH$5,0)),"",VLOOKUP(FollowUp!$Y848,database!$Y:$AL,database!AH$5,0))</f>
        <v/>
      </c>
      <c r="AI848" s="64"/>
      <c r="AJ848" s="63"/>
      <c r="AK848" s="128"/>
      <c r="AL848" s="63"/>
      <c r="AM848" s="115" t="e">
        <f>VLOOKUP(FollowUp!$Y848,database!$Y:$AL,database!AL$5,0)</f>
        <v>#N/A</v>
      </c>
    </row>
    <row r="849" spans="1:39"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15">
        <v>842</v>
      </c>
      <c r="AA849" s="125" t="e">
        <f>VLOOKUP(FollowUp!$Y849,database!$Y:$AL,database!AA$5,0)</f>
        <v>#N/A</v>
      </c>
      <c r="AB849" s="119" t="e" cm="1">
        <f t="array" aca="1" ref="AB849" ca="1">HYPERLINK("#"&amp;CELL("address",INDEX(INDIRECT("database!Y:Y",1),MATCH(Y849,INDIRECT("database!Y:Y",1),0))))</f>
        <v>#N/A</v>
      </c>
      <c r="AC849" s="122" t="e">
        <f>VLOOKUP(FollowUp!$Y849,database!$Y:$AL,database!AC$5,0)</f>
        <v>#N/A</v>
      </c>
      <c r="AD849" s="123" t="e">
        <f>VLOOKUP(FollowUp!$Y849,database!$Y:$AL,database!AD$5,0)</f>
        <v>#N/A</v>
      </c>
      <c r="AE849" s="122" t="e">
        <f>VLOOKUP(FollowUp!$Y849,database!$Y:$AL,database!AE$5,0)</f>
        <v>#N/A</v>
      </c>
      <c r="AF849" s="123" t="e">
        <f>VLOOKUP(FollowUp!$Y849,database!$Y:$AL,database!AF$5,0)</f>
        <v>#N/A</v>
      </c>
      <c r="AG849" s="137" t="e">
        <f>VLOOKUP(FollowUp!$Y849,database!$Y:$AL,database!AG$5,0)</f>
        <v>#N/A</v>
      </c>
      <c r="AH849" s="127" t="str">
        <f>IF(ISERROR(VLOOKUP(FollowUp!$Y849,database!$Y:$AL,database!AH$5,0)),"",VLOOKUP(FollowUp!$Y849,database!$Y:$AL,database!AH$5,0))</f>
        <v/>
      </c>
      <c r="AI849" s="64"/>
      <c r="AJ849" s="63"/>
      <c r="AK849" s="128"/>
      <c r="AL849" s="63"/>
      <c r="AM849" s="116" t="e">
        <f>VLOOKUP(FollowUp!$Y849,database!$Y:$AL,database!AL$5,0)</f>
        <v>#N/A</v>
      </c>
    </row>
    <row r="850" spans="1:39"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15">
        <v>843</v>
      </c>
      <c r="AA850" s="124" t="e">
        <f>VLOOKUP(FollowUp!$Y850,database!$Y:$AL,database!AA$5,0)</f>
        <v>#N/A</v>
      </c>
      <c r="AB850" s="118" t="e" cm="1">
        <f t="array" aca="1" ref="AB850" ca="1">HYPERLINK("#"&amp;CELL("address",INDEX(INDIRECT("database!Y:Y",1),MATCH(Y850,INDIRECT("database!Y:Y",1),0))))</f>
        <v>#N/A</v>
      </c>
      <c r="AC850" s="120" t="e">
        <f>VLOOKUP(FollowUp!$Y850,database!$Y:$AL,database!AC$5,0)</f>
        <v>#N/A</v>
      </c>
      <c r="AD850" s="121" t="e">
        <f>VLOOKUP(FollowUp!$Y850,database!$Y:$AL,database!AD$5,0)</f>
        <v>#N/A</v>
      </c>
      <c r="AE850" s="120" t="e">
        <f>VLOOKUP(FollowUp!$Y850,database!$Y:$AL,database!AE$5,0)</f>
        <v>#N/A</v>
      </c>
      <c r="AF850" s="121" t="e">
        <f>VLOOKUP(FollowUp!$Y850,database!$Y:$AL,database!AF$5,0)</f>
        <v>#N/A</v>
      </c>
      <c r="AG850" s="136" t="e">
        <f>VLOOKUP(FollowUp!$Y850,database!$Y:$AL,database!AG$5,0)</f>
        <v>#N/A</v>
      </c>
      <c r="AH850" s="126" t="str">
        <f>IF(ISERROR(VLOOKUP(FollowUp!$Y850,database!$Y:$AL,database!AH$5,0)),"",VLOOKUP(FollowUp!$Y850,database!$Y:$AL,database!AH$5,0))</f>
        <v/>
      </c>
      <c r="AI850" s="64"/>
      <c r="AJ850" s="63"/>
      <c r="AK850" s="128"/>
      <c r="AL850" s="63"/>
      <c r="AM850" s="115" t="e">
        <f>VLOOKUP(FollowUp!$Y850,database!$Y:$AL,database!AL$5,0)</f>
        <v>#N/A</v>
      </c>
    </row>
    <row r="851" spans="1:39"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15">
        <v>844</v>
      </c>
      <c r="AA851" s="125" t="e">
        <f>VLOOKUP(FollowUp!$Y851,database!$Y:$AL,database!AA$5,0)</f>
        <v>#N/A</v>
      </c>
      <c r="AB851" s="119" t="e" cm="1">
        <f t="array" aca="1" ref="AB851" ca="1">HYPERLINK("#"&amp;CELL("address",INDEX(INDIRECT("database!Y:Y",1),MATCH(Y851,INDIRECT("database!Y:Y",1),0))))</f>
        <v>#N/A</v>
      </c>
      <c r="AC851" s="122" t="e">
        <f>VLOOKUP(FollowUp!$Y851,database!$Y:$AL,database!AC$5,0)</f>
        <v>#N/A</v>
      </c>
      <c r="AD851" s="123" t="e">
        <f>VLOOKUP(FollowUp!$Y851,database!$Y:$AL,database!AD$5,0)</f>
        <v>#N/A</v>
      </c>
      <c r="AE851" s="122" t="e">
        <f>VLOOKUP(FollowUp!$Y851,database!$Y:$AL,database!AE$5,0)</f>
        <v>#N/A</v>
      </c>
      <c r="AF851" s="123" t="e">
        <f>VLOOKUP(FollowUp!$Y851,database!$Y:$AL,database!AF$5,0)</f>
        <v>#N/A</v>
      </c>
      <c r="AG851" s="137" t="e">
        <f>VLOOKUP(FollowUp!$Y851,database!$Y:$AL,database!AG$5,0)</f>
        <v>#N/A</v>
      </c>
      <c r="AH851" s="127" t="str">
        <f>IF(ISERROR(VLOOKUP(FollowUp!$Y851,database!$Y:$AL,database!AH$5,0)),"",VLOOKUP(FollowUp!$Y851,database!$Y:$AL,database!AH$5,0))</f>
        <v/>
      </c>
      <c r="AI851" s="64"/>
      <c r="AJ851" s="63"/>
      <c r="AK851" s="128"/>
      <c r="AL851" s="63"/>
      <c r="AM851" s="116" t="e">
        <f>VLOOKUP(FollowUp!$Y851,database!$Y:$AL,database!AL$5,0)</f>
        <v>#N/A</v>
      </c>
    </row>
    <row r="852" spans="1:39"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15">
        <v>845</v>
      </c>
      <c r="AA852" s="124" t="e">
        <f>VLOOKUP(FollowUp!$Y852,database!$Y:$AL,database!AA$5,0)</f>
        <v>#N/A</v>
      </c>
      <c r="AB852" s="118" t="e" cm="1">
        <f t="array" aca="1" ref="AB852" ca="1">HYPERLINK("#"&amp;CELL("address",INDEX(INDIRECT("database!Y:Y",1),MATCH(Y852,INDIRECT("database!Y:Y",1),0))))</f>
        <v>#N/A</v>
      </c>
      <c r="AC852" s="120" t="e">
        <f>VLOOKUP(FollowUp!$Y852,database!$Y:$AL,database!AC$5,0)</f>
        <v>#N/A</v>
      </c>
      <c r="AD852" s="121" t="e">
        <f>VLOOKUP(FollowUp!$Y852,database!$Y:$AL,database!AD$5,0)</f>
        <v>#N/A</v>
      </c>
      <c r="AE852" s="120" t="e">
        <f>VLOOKUP(FollowUp!$Y852,database!$Y:$AL,database!AE$5,0)</f>
        <v>#N/A</v>
      </c>
      <c r="AF852" s="121" t="e">
        <f>VLOOKUP(FollowUp!$Y852,database!$Y:$AL,database!AF$5,0)</f>
        <v>#N/A</v>
      </c>
      <c r="AG852" s="136" t="e">
        <f>VLOOKUP(FollowUp!$Y852,database!$Y:$AL,database!AG$5,0)</f>
        <v>#N/A</v>
      </c>
      <c r="AH852" s="126" t="str">
        <f>IF(ISERROR(VLOOKUP(FollowUp!$Y852,database!$Y:$AL,database!AH$5,0)),"",VLOOKUP(FollowUp!$Y852,database!$Y:$AL,database!AH$5,0))</f>
        <v/>
      </c>
      <c r="AI852" s="64"/>
      <c r="AJ852" s="63"/>
      <c r="AK852" s="128"/>
      <c r="AL852" s="63"/>
      <c r="AM852" s="115" t="e">
        <f>VLOOKUP(FollowUp!$Y852,database!$Y:$AL,database!AL$5,0)</f>
        <v>#N/A</v>
      </c>
    </row>
    <row r="853" spans="1:39"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15">
        <v>846</v>
      </c>
      <c r="AA853" s="125" t="e">
        <f>VLOOKUP(FollowUp!$Y853,database!$Y:$AL,database!AA$5,0)</f>
        <v>#N/A</v>
      </c>
      <c r="AB853" s="119" t="e" cm="1">
        <f t="array" aca="1" ref="AB853" ca="1">HYPERLINK("#"&amp;CELL("address",INDEX(INDIRECT("database!Y:Y",1),MATCH(Y853,INDIRECT("database!Y:Y",1),0))))</f>
        <v>#N/A</v>
      </c>
      <c r="AC853" s="122" t="e">
        <f>VLOOKUP(FollowUp!$Y853,database!$Y:$AL,database!AC$5,0)</f>
        <v>#N/A</v>
      </c>
      <c r="AD853" s="123" t="e">
        <f>VLOOKUP(FollowUp!$Y853,database!$Y:$AL,database!AD$5,0)</f>
        <v>#N/A</v>
      </c>
      <c r="AE853" s="122" t="e">
        <f>VLOOKUP(FollowUp!$Y853,database!$Y:$AL,database!AE$5,0)</f>
        <v>#N/A</v>
      </c>
      <c r="AF853" s="123" t="e">
        <f>VLOOKUP(FollowUp!$Y853,database!$Y:$AL,database!AF$5,0)</f>
        <v>#N/A</v>
      </c>
      <c r="AG853" s="137" t="e">
        <f>VLOOKUP(FollowUp!$Y853,database!$Y:$AL,database!AG$5,0)</f>
        <v>#N/A</v>
      </c>
      <c r="AH853" s="127" t="str">
        <f>IF(ISERROR(VLOOKUP(FollowUp!$Y853,database!$Y:$AL,database!AH$5,0)),"",VLOOKUP(FollowUp!$Y853,database!$Y:$AL,database!AH$5,0))</f>
        <v/>
      </c>
      <c r="AI853" s="64"/>
      <c r="AJ853" s="63"/>
      <c r="AK853" s="128"/>
      <c r="AL853" s="63"/>
      <c r="AM853" s="116" t="e">
        <f>VLOOKUP(FollowUp!$Y853,database!$Y:$AL,database!AL$5,0)</f>
        <v>#N/A</v>
      </c>
    </row>
    <row r="854" spans="1:39"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15">
        <v>847</v>
      </c>
      <c r="AA854" s="124" t="e">
        <f>VLOOKUP(FollowUp!$Y854,database!$Y:$AL,database!AA$5,0)</f>
        <v>#N/A</v>
      </c>
      <c r="AB854" s="118" t="e" cm="1">
        <f t="array" aca="1" ref="AB854" ca="1">HYPERLINK("#"&amp;CELL("address",INDEX(INDIRECT("database!Y:Y",1),MATCH(Y854,INDIRECT("database!Y:Y",1),0))))</f>
        <v>#N/A</v>
      </c>
      <c r="AC854" s="120" t="e">
        <f>VLOOKUP(FollowUp!$Y854,database!$Y:$AL,database!AC$5,0)</f>
        <v>#N/A</v>
      </c>
      <c r="AD854" s="121" t="e">
        <f>VLOOKUP(FollowUp!$Y854,database!$Y:$AL,database!AD$5,0)</f>
        <v>#N/A</v>
      </c>
      <c r="AE854" s="120" t="e">
        <f>VLOOKUP(FollowUp!$Y854,database!$Y:$AL,database!AE$5,0)</f>
        <v>#N/A</v>
      </c>
      <c r="AF854" s="121" t="e">
        <f>VLOOKUP(FollowUp!$Y854,database!$Y:$AL,database!AF$5,0)</f>
        <v>#N/A</v>
      </c>
      <c r="AG854" s="136" t="e">
        <f>VLOOKUP(FollowUp!$Y854,database!$Y:$AL,database!AG$5,0)</f>
        <v>#N/A</v>
      </c>
      <c r="AH854" s="126" t="str">
        <f>IF(ISERROR(VLOOKUP(FollowUp!$Y854,database!$Y:$AL,database!AH$5,0)),"",VLOOKUP(FollowUp!$Y854,database!$Y:$AL,database!AH$5,0))</f>
        <v/>
      </c>
      <c r="AI854" s="64"/>
      <c r="AJ854" s="63"/>
      <c r="AK854" s="128"/>
      <c r="AL854" s="63"/>
      <c r="AM854" s="115" t="e">
        <f>VLOOKUP(FollowUp!$Y854,database!$Y:$AL,database!AL$5,0)</f>
        <v>#N/A</v>
      </c>
    </row>
    <row r="855" spans="1:39"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15">
        <v>848</v>
      </c>
      <c r="AA855" s="125" t="e">
        <f>VLOOKUP(FollowUp!$Y855,database!$Y:$AL,database!AA$5,0)</f>
        <v>#N/A</v>
      </c>
      <c r="AB855" s="119" t="e" cm="1">
        <f t="array" aca="1" ref="AB855" ca="1">HYPERLINK("#"&amp;CELL("address",INDEX(INDIRECT("database!Y:Y",1),MATCH(Y855,INDIRECT("database!Y:Y",1),0))))</f>
        <v>#N/A</v>
      </c>
      <c r="AC855" s="122" t="e">
        <f>VLOOKUP(FollowUp!$Y855,database!$Y:$AL,database!AC$5,0)</f>
        <v>#N/A</v>
      </c>
      <c r="AD855" s="123" t="e">
        <f>VLOOKUP(FollowUp!$Y855,database!$Y:$AL,database!AD$5,0)</f>
        <v>#N/A</v>
      </c>
      <c r="AE855" s="122" t="e">
        <f>VLOOKUP(FollowUp!$Y855,database!$Y:$AL,database!AE$5,0)</f>
        <v>#N/A</v>
      </c>
      <c r="AF855" s="123" t="e">
        <f>VLOOKUP(FollowUp!$Y855,database!$Y:$AL,database!AF$5,0)</f>
        <v>#N/A</v>
      </c>
      <c r="AG855" s="137" t="e">
        <f>VLOOKUP(FollowUp!$Y855,database!$Y:$AL,database!AG$5,0)</f>
        <v>#N/A</v>
      </c>
      <c r="AH855" s="127" t="str">
        <f>IF(ISERROR(VLOOKUP(FollowUp!$Y855,database!$Y:$AL,database!AH$5,0)),"",VLOOKUP(FollowUp!$Y855,database!$Y:$AL,database!AH$5,0))</f>
        <v/>
      </c>
      <c r="AI855" s="64"/>
      <c r="AJ855" s="63"/>
      <c r="AK855" s="128"/>
      <c r="AL855" s="63"/>
      <c r="AM855" s="116" t="e">
        <f>VLOOKUP(FollowUp!$Y855,database!$Y:$AL,database!AL$5,0)</f>
        <v>#N/A</v>
      </c>
    </row>
    <row r="856" spans="1:39"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15">
        <v>849</v>
      </c>
      <c r="AA856" s="124" t="e">
        <f>VLOOKUP(FollowUp!$Y856,database!$Y:$AL,database!AA$5,0)</f>
        <v>#N/A</v>
      </c>
      <c r="AB856" s="118" t="e" cm="1">
        <f t="array" aca="1" ref="AB856" ca="1">HYPERLINK("#"&amp;CELL("address",INDEX(INDIRECT("database!Y:Y",1),MATCH(Y856,INDIRECT("database!Y:Y",1),0))))</f>
        <v>#N/A</v>
      </c>
      <c r="AC856" s="120" t="e">
        <f>VLOOKUP(FollowUp!$Y856,database!$Y:$AL,database!AC$5,0)</f>
        <v>#N/A</v>
      </c>
      <c r="AD856" s="121" t="e">
        <f>VLOOKUP(FollowUp!$Y856,database!$Y:$AL,database!AD$5,0)</f>
        <v>#N/A</v>
      </c>
      <c r="AE856" s="120" t="e">
        <f>VLOOKUP(FollowUp!$Y856,database!$Y:$AL,database!AE$5,0)</f>
        <v>#N/A</v>
      </c>
      <c r="AF856" s="121" t="e">
        <f>VLOOKUP(FollowUp!$Y856,database!$Y:$AL,database!AF$5,0)</f>
        <v>#N/A</v>
      </c>
      <c r="AG856" s="136" t="e">
        <f>VLOOKUP(FollowUp!$Y856,database!$Y:$AL,database!AG$5,0)</f>
        <v>#N/A</v>
      </c>
      <c r="AH856" s="126" t="str">
        <f>IF(ISERROR(VLOOKUP(FollowUp!$Y856,database!$Y:$AL,database!AH$5,0)),"",VLOOKUP(FollowUp!$Y856,database!$Y:$AL,database!AH$5,0))</f>
        <v/>
      </c>
      <c r="AI856" s="64"/>
      <c r="AJ856" s="63"/>
      <c r="AK856" s="128"/>
      <c r="AL856" s="63"/>
      <c r="AM856" s="115" t="e">
        <f>VLOOKUP(FollowUp!$Y856,database!$Y:$AL,database!AL$5,0)</f>
        <v>#N/A</v>
      </c>
    </row>
    <row r="857" spans="1:39"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15">
        <v>850</v>
      </c>
      <c r="AA857" s="125" t="e">
        <f>VLOOKUP(FollowUp!$Y857,database!$Y:$AL,database!AA$5,0)</f>
        <v>#N/A</v>
      </c>
      <c r="AB857" s="119" t="e" cm="1">
        <f t="array" aca="1" ref="AB857" ca="1">HYPERLINK("#"&amp;CELL("address",INDEX(INDIRECT("database!Y:Y",1),MATCH(Y857,INDIRECT("database!Y:Y",1),0))))</f>
        <v>#N/A</v>
      </c>
      <c r="AC857" s="122" t="e">
        <f>VLOOKUP(FollowUp!$Y857,database!$Y:$AL,database!AC$5,0)</f>
        <v>#N/A</v>
      </c>
      <c r="AD857" s="123" t="e">
        <f>VLOOKUP(FollowUp!$Y857,database!$Y:$AL,database!AD$5,0)</f>
        <v>#N/A</v>
      </c>
      <c r="AE857" s="122" t="e">
        <f>VLOOKUP(FollowUp!$Y857,database!$Y:$AL,database!AE$5,0)</f>
        <v>#N/A</v>
      </c>
      <c r="AF857" s="123" t="e">
        <f>VLOOKUP(FollowUp!$Y857,database!$Y:$AL,database!AF$5,0)</f>
        <v>#N/A</v>
      </c>
      <c r="AG857" s="137" t="e">
        <f>VLOOKUP(FollowUp!$Y857,database!$Y:$AL,database!AG$5,0)</f>
        <v>#N/A</v>
      </c>
      <c r="AH857" s="127" t="str">
        <f>IF(ISERROR(VLOOKUP(FollowUp!$Y857,database!$Y:$AL,database!AH$5,0)),"",VLOOKUP(FollowUp!$Y857,database!$Y:$AL,database!AH$5,0))</f>
        <v/>
      </c>
      <c r="AI857" s="64"/>
      <c r="AJ857" s="63"/>
      <c r="AK857" s="128"/>
      <c r="AL857" s="63"/>
      <c r="AM857" s="116" t="e">
        <f>VLOOKUP(FollowUp!$Y857,database!$Y:$AL,database!AL$5,0)</f>
        <v>#N/A</v>
      </c>
    </row>
    <row r="858" spans="1:39"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15">
        <v>851</v>
      </c>
      <c r="AA858" s="124" t="e">
        <f>VLOOKUP(FollowUp!$Y858,database!$Y:$AL,database!AA$5,0)</f>
        <v>#N/A</v>
      </c>
      <c r="AB858" s="118" t="e" cm="1">
        <f t="array" aca="1" ref="AB858" ca="1">HYPERLINK("#"&amp;CELL("address",INDEX(INDIRECT("database!Y:Y",1),MATCH(Y858,INDIRECT("database!Y:Y",1),0))))</f>
        <v>#N/A</v>
      </c>
      <c r="AC858" s="120" t="e">
        <f>VLOOKUP(FollowUp!$Y858,database!$Y:$AL,database!AC$5,0)</f>
        <v>#N/A</v>
      </c>
      <c r="AD858" s="121" t="e">
        <f>VLOOKUP(FollowUp!$Y858,database!$Y:$AL,database!AD$5,0)</f>
        <v>#N/A</v>
      </c>
      <c r="AE858" s="120" t="e">
        <f>VLOOKUP(FollowUp!$Y858,database!$Y:$AL,database!AE$5,0)</f>
        <v>#N/A</v>
      </c>
      <c r="AF858" s="121" t="e">
        <f>VLOOKUP(FollowUp!$Y858,database!$Y:$AL,database!AF$5,0)</f>
        <v>#N/A</v>
      </c>
      <c r="AG858" s="136" t="e">
        <f>VLOOKUP(FollowUp!$Y858,database!$Y:$AL,database!AG$5,0)</f>
        <v>#N/A</v>
      </c>
      <c r="AH858" s="126" t="str">
        <f>IF(ISERROR(VLOOKUP(FollowUp!$Y858,database!$Y:$AL,database!AH$5,0)),"",VLOOKUP(FollowUp!$Y858,database!$Y:$AL,database!AH$5,0))</f>
        <v/>
      </c>
      <c r="AI858" s="64"/>
      <c r="AJ858" s="63"/>
      <c r="AK858" s="128"/>
      <c r="AL858" s="63"/>
      <c r="AM858" s="115" t="e">
        <f>VLOOKUP(FollowUp!$Y858,database!$Y:$AL,database!AL$5,0)</f>
        <v>#N/A</v>
      </c>
    </row>
    <row r="859" spans="1:39"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15">
        <v>852</v>
      </c>
      <c r="AA859" s="125" t="e">
        <f>VLOOKUP(FollowUp!$Y859,database!$Y:$AL,database!AA$5,0)</f>
        <v>#N/A</v>
      </c>
      <c r="AB859" s="119" t="e" cm="1">
        <f t="array" aca="1" ref="AB859" ca="1">HYPERLINK("#"&amp;CELL("address",INDEX(INDIRECT("database!Y:Y",1),MATCH(Y859,INDIRECT("database!Y:Y",1),0))))</f>
        <v>#N/A</v>
      </c>
      <c r="AC859" s="122" t="e">
        <f>VLOOKUP(FollowUp!$Y859,database!$Y:$AL,database!AC$5,0)</f>
        <v>#N/A</v>
      </c>
      <c r="AD859" s="123" t="e">
        <f>VLOOKUP(FollowUp!$Y859,database!$Y:$AL,database!AD$5,0)</f>
        <v>#N/A</v>
      </c>
      <c r="AE859" s="122" t="e">
        <f>VLOOKUP(FollowUp!$Y859,database!$Y:$AL,database!AE$5,0)</f>
        <v>#N/A</v>
      </c>
      <c r="AF859" s="123" t="e">
        <f>VLOOKUP(FollowUp!$Y859,database!$Y:$AL,database!AF$5,0)</f>
        <v>#N/A</v>
      </c>
      <c r="AG859" s="137" t="e">
        <f>VLOOKUP(FollowUp!$Y859,database!$Y:$AL,database!AG$5,0)</f>
        <v>#N/A</v>
      </c>
      <c r="AH859" s="127" t="str">
        <f>IF(ISERROR(VLOOKUP(FollowUp!$Y859,database!$Y:$AL,database!AH$5,0)),"",VLOOKUP(FollowUp!$Y859,database!$Y:$AL,database!AH$5,0))</f>
        <v/>
      </c>
      <c r="AI859" s="64"/>
      <c r="AJ859" s="63"/>
      <c r="AK859" s="128"/>
      <c r="AL859" s="63"/>
      <c r="AM859" s="116" t="e">
        <f>VLOOKUP(FollowUp!$Y859,database!$Y:$AL,database!AL$5,0)</f>
        <v>#N/A</v>
      </c>
    </row>
    <row r="860" spans="1:39"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15">
        <v>853</v>
      </c>
      <c r="AA860" s="124" t="e">
        <f>VLOOKUP(FollowUp!$Y860,database!$Y:$AL,database!AA$5,0)</f>
        <v>#N/A</v>
      </c>
      <c r="AB860" s="118" t="e" cm="1">
        <f t="array" aca="1" ref="AB860" ca="1">HYPERLINK("#"&amp;CELL("address",INDEX(INDIRECT("database!Y:Y",1),MATCH(Y860,INDIRECT("database!Y:Y",1),0))))</f>
        <v>#N/A</v>
      </c>
      <c r="AC860" s="120" t="e">
        <f>VLOOKUP(FollowUp!$Y860,database!$Y:$AL,database!AC$5,0)</f>
        <v>#N/A</v>
      </c>
      <c r="AD860" s="121" t="e">
        <f>VLOOKUP(FollowUp!$Y860,database!$Y:$AL,database!AD$5,0)</f>
        <v>#N/A</v>
      </c>
      <c r="AE860" s="120" t="e">
        <f>VLOOKUP(FollowUp!$Y860,database!$Y:$AL,database!AE$5,0)</f>
        <v>#N/A</v>
      </c>
      <c r="AF860" s="121" t="e">
        <f>VLOOKUP(FollowUp!$Y860,database!$Y:$AL,database!AF$5,0)</f>
        <v>#N/A</v>
      </c>
      <c r="AG860" s="136" t="e">
        <f>VLOOKUP(FollowUp!$Y860,database!$Y:$AL,database!AG$5,0)</f>
        <v>#N/A</v>
      </c>
      <c r="AH860" s="126" t="str">
        <f>IF(ISERROR(VLOOKUP(FollowUp!$Y860,database!$Y:$AL,database!AH$5,0)),"",VLOOKUP(FollowUp!$Y860,database!$Y:$AL,database!AH$5,0))</f>
        <v/>
      </c>
      <c r="AI860" s="64"/>
      <c r="AJ860" s="63"/>
      <c r="AK860" s="128"/>
      <c r="AL860" s="63"/>
      <c r="AM860" s="115" t="e">
        <f>VLOOKUP(FollowUp!$Y860,database!$Y:$AL,database!AL$5,0)</f>
        <v>#N/A</v>
      </c>
    </row>
    <row r="861" spans="1:39"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15">
        <v>854</v>
      </c>
      <c r="AA861" s="125" t="e">
        <f>VLOOKUP(FollowUp!$Y861,database!$Y:$AL,database!AA$5,0)</f>
        <v>#N/A</v>
      </c>
      <c r="AB861" s="119" t="e" cm="1">
        <f t="array" aca="1" ref="AB861" ca="1">HYPERLINK("#"&amp;CELL("address",INDEX(INDIRECT("database!Y:Y",1),MATCH(Y861,INDIRECT("database!Y:Y",1),0))))</f>
        <v>#N/A</v>
      </c>
      <c r="AC861" s="122" t="e">
        <f>VLOOKUP(FollowUp!$Y861,database!$Y:$AL,database!AC$5,0)</f>
        <v>#N/A</v>
      </c>
      <c r="AD861" s="123" t="e">
        <f>VLOOKUP(FollowUp!$Y861,database!$Y:$AL,database!AD$5,0)</f>
        <v>#N/A</v>
      </c>
      <c r="AE861" s="122" t="e">
        <f>VLOOKUP(FollowUp!$Y861,database!$Y:$AL,database!AE$5,0)</f>
        <v>#N/A</v>
      </c>
      <c r="AF861" s="123" t="e">
        <f>VLOOKUP(FollowUp!$Y861,database!$Y:$AL,database!AF$5,0)</f>
        <v>#N/A</v>
      </c>
      <c r="AG861" s="137" t="e">
        <f>VLOOKUP(FollowUp!$Y861,database!$Y:$AL,database!AG$5,0)</f>
        <v>#N/A</v>
      </c>
      <c r="AH861" s="127" t="str">
        <f>IF(ISERROR(VLOOKUP(FollowUp!$Y861,database!$Y:$AL,database!AH$5,0)),"",VLOOKUP(FollowUp!$Y861,database!$Y:$AL,database!AH$5,0))</f>
        <v/>
      </c>
      <c r="AI861" s="64"/>
      <c r="AJ861" s="63"/>
      <c r="AK861" s="128"/>
      <c r="AL861" s="63"/>
      <c r="AM861" s="116" t="e">
        <f>VLOOKUP(FollowUp!$Y861,database!$Y:$AL,database!AL$5,0)</f>
        <v>#N/A</v>
      </c>
    </row>
    <row r="862" spans="1:39"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15">
        <v>855</v>
      </c>
      <c r="AA862" s="124" t="e">
        <f>VLOOKUP(FollowUp!$Y862,database!$Y:$AL,database!AA$5,0)</f>
        <v>#N/A</v>
      </c>
      <c r="AB862" s="118" t="e" cm="1">
        <f t="array" aca="1" ref="AB862" ca="1">HYPERLINK("#"&amp;CELL("address",INDEX(INDIRECT("database!Y:Y",1),MATCH(Y862,INDIRECT("database!Y:Y",1),0))))</f>
        <v>#N/A</v>
      </c>
      <c r="AC862" s="120" t="e">
        <f>VLOOKUP(FollowUp!$Y862,database!$Y:$AL,database!AC$5,0)</f>
        <v>#N/A</v>
      </c>
      <c r="AD862" s="121" t="e">
        <f>VLOOKUP(FollowUp!$Y862,database!$Y:$AL,database!AD$5,0)</f>
        <v>#N/A</v>
      </c>
      <c r="AE862" s="120" t="e">
        <f>VLOOKUP(FollowUp!$Y862,database!$Y:$AL,database!AE$5,0)</f>
        <v>#N/A</v>
      </c>
      <c r="AF862" s="121" t="e">
        <f>VLOOKUP(FollowUp!$Y862,database!$Y:$AL,database!AF$5,0)</f>
        <v>#N/A</v>
      </c>
      <c r="AG862" s="136" t="e">
        <f>VLOOKUP(FollowUp!$Y862,database!$Y:$AL,database!AG$5,0)</f>
        <v>#N/A</v>
      </c>
      <c r="AH862" s="126" t="str">
        <f>IF(ISERROR(VLOOKUP(FollowUp!$Y862,database!$Y:$AL,database!AH$5,0)),"",VLOOKUP(FollowUp!$Y862,database!$Y:$AL,database!AH$5,0))</f>
        <v/>
      </c>
      <c r="AI862" s="64"/>
      <c r="AJ862" s="63"/>
      <c r="AK862" s="128"/>
      <c r="AL862" s="63"/>
      <c r="AM862" s="115" t="e">
        <f>VLOOKUP(FollowUp!$Y862,database!$Y:$AL,database!AL$5,0)</f>
        <v>#N/A</v>
      </c>
    </row>
    <row r="863" spans="1:39"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15">
        <v>856</v>
      </c>
      <c r="AA863" s="125" t="e">
        <f>VLOOKUP(FollowUp!$Y863,database!$Y:$AL,database!AA$5,0)</f>
        <v>#N/A</v>
      </c>
      <c r="AB863" s="119" t="e" cm="1">
        <f t="array" aca="1" ref="AB863" ca="1">HYPERLINK("#"&amp;CELL("address",INDEX(INDIRECT("database!Y:Y",1),MATCH(Y863,INDIRECT("database!Y:Y",1),0))))</f>
        <v>#N/A</v>
      </c>
      <c r="AC863" s="122" t="e">
        <f>VLOOKUP(FollowUp!$Y863,database!$Y:$AL,database!AC$5,0)</f>
        <v>#N/A</v>
      </c>
      <c r="AD863" s="123" t="e">
        <f>VLOOKUP(FollowUp!$Y863,database!$Y:$AL,database!AD$5,0)</f>
        <v>#N/A</v>
      </c>
      <c r="AE863" s="122" t="e">
        <f>VLOOKUP(FollowUp!$Y863,database!$Y:$AL,database!AE$5,0)</f>
        <v>#N/A</v>
      </c>
      <c r="AF863" s="123" t="e">
        <f>VLOOKUP(FollowUp!$Y863,database!$Y:$AL,database!AF$5,0)</f>
        <v>#N/A</v>
      </c>
      <c r="AG863" s="137" t="e">
        <f>VLOOKUP(FollowUp!$Y863,database!$Y:$AL,database!AG$5,0)</f>
        <v>#N/A</v>
      </c>
      <c r="AH863" s="127" t="str">
        <f>IF(ISERROR(VLOOKUP(FollowUp!$Y863,database!$Y:$AL,database!AH$5,0)),"",VLOOKUP(FollowUp!$Y863,database!$Y:$AL,database!AH$5,0))</f>
        <v/>
      </c>
      <c r="AI863" s="64"/>
      <c r="AJ863" s="63"/>
      <c r="AK863" s="128"/>
      <c r="AL863" s="63"/>
      <c r="AM863" s="116" t="e">
        <f>VLOOKUP(FollowUp!$Y863,database!$Y:$AL,database!AL$5,0)</f>
        <v>#N/A</v>
      </c>
    </row>
    <row r="864" spans="1:39"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15">
        <v>857</v>
      </c>
      <c r="AA864" s="124" t="e">
        <f>VLOOKUP(FollowUp!$Y864,database!$Y:$AL,database!AA$5,0)</f>
        <v>#N/A</v>
      </c>
      <c r="AB864" s="118" t="e" cm="1">
        <f t="array" aca="1" ref="AB864" ca="1">HYPERLINK("#"&amp;CELL("address",INDEX(INDIRECT("database!Y:Y",1),MATCH(Y864,INDIRECT("database!Y:Y",1),0))))</f>
        <v>#N/A</v>
      </c>
      <c r="AC864" s="120" t="e">
        <f>VLOOKUP(FollowUp!$Y864,database!$Y:$AL,database!AC$5,0)</f>
        <v>#N/A</v>
      </c>
      <c r="AD864" s="121" t="e">
        <f>VLOOKUP(FollowUp!$Y864,database!$Y:$AL,database!AD$5,0)</f>
        <v>#N/A</v>
      </c>
      <c r="AE864" s="120" t="e">
        <f>VLOOKUP(FollowUp!$Y864,database!$Y:$AL,database!AE$5,0)</f>
        <v>#N/A</v>
      </c>
      <c r="AF864" s="121" t="e">
        <f>VLOOKUP(FollowUp!$Y864,database!$Y:$AL,database!AF$5,0)</f>
        <v>#N/A</v>
      </c>
      <c r="AG864" s="136" t="e">
        <f>VLOOKUP(FollowUp!$Y864,database!$Y:$AL,database!AG$5,0)</f>
        <v>#N/A</v>
      </c>
      <c r="AH864" s="126" t="str">
        <f>IF(ISERROR(VLOOKUP(FollowUp!$Y864,database!$Y:$AL,database!AH$5,0)),"",VLOOKUP(FollowUp!$Y864,database!$Y:$AL,database!AH$5,0))</f>
        <v/>
      </c>
      <c r="AI864" s="64"/>
      <c r="AJ864" s="63"/>
      <c r="AK864" s="128"/>
      <c r="AL864" s="63"/>
      <c r="AM864" s="115" t="e">
        <f>VLOOKUP(FollowUp!$Y864,database!$Y:$AL,database!AL$5,0)</f>
        <v>#N/A</v>
      </c>
    </row>
    <row r="865" spans="1:39"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15">
        <v>858</v>
      </c>
      <c r="AA865" s="125" t="e">
        <f>VLOOKUP(FollowUp!$Y865,database!$Y:$AL,database!AA$5,0)</f>
        <v>#N/A</v>
      </c>
      <c r="AB865" s="119" t="e" cm="1">
        <f t="array" aca="1" ref="AB865" ca="1">HYPERLINK("#"&amp;CELL("address",INDEX(INDIRECT("database!Y:Y",1),MATCH(Y865,INDIRECT("database!Y:Y",1),0))))</f>
        <v>#N/A</v>
      </c>
      <c r="AC865" s="122" t="e">
        <f>VLOOKUP(FollowUp!$Y865,database!$Y:$AL,database!AC$5,0)</f>
        <v>#N/A</v>
      </c>
      <c r="AD865" s="123" t="e">
        <f>VLOOKUP(FollowUp!$Y865,database!$Y:$AL,database!AD$5,0)</f>
        <v>#N/A</v>
      </c>
      <c r="AE865" s="122" t="e">
        <f>VLOOKUP(FollowUp!$Y865,database!$Y:$AL,database!AE$5,0)</f>
        <v>#N/A</v>
      </c>
      <c r="AF865" s="123" t="e">
        <f>VLOOKUP(FollowUp!$Y865,database!$Y:$AL,database!AF$5,0)</f>
        <v>#N/A</v>
      </c>
      <c r="AG865" s="137" t="e">
        <f>VLOOKUP(FollowUp!$Y865,database!$Y:$AL,database!AG$5,0)</f>
        <v>#N/A</v>
      </c>
      <c r="AH865" s="127" t="str">
        <f>IF(ISERROR(VLOOKUP(FollowUp!$Y865,database!$Y:$AL,database!AH$5,0)),"",VLOOKUP(FollowUp!$Y865,database!$Y:$AL,database!AH$5,0))</f>
        <v/>
      </c>
      <c r="AI865" s="64"/>
      <c r="AJ865" s="63"/>
      <c r="AK865" s="128"/>
      <c r="AL865" s="63"/>
      <c r="AM865" s="116" t="e">
        <f>VLOOKUP(FollowUp!$Y865,database!$Y:$AL,database!AL$5,0)</f>
        <v>#N/A</v>
      </c>
    </row>
    <row r="866" spans="1:39"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15">
        <v>859</v>
      </c>
      <c r="AA866" s="124" t="e">
        <f>VLOOKUP(FollowUp!$Y866,database!$Y:$AL,database!AA$5,0)</f>
        <v>#N/A</v>
      </c>
      <c r="AB866" s="118" t="e" cm="1">
        <f t="array" aca="1" ref="AB866" ca="1">HYPERLINK("#"&amp;CELL("address",INDEX(INDIRECT("database!Y:Y",1),MATCH(Y866,INDIRECT("database!Y:Y",1),0))))</f>
        <v>#N/A</v>
      </c>
      <c r="AC866" s="120" t="e">
        <f>VLOOKUP(FollowUp!$Y866,database!$Y:$AL,database!AC$5,0)</f>
        <v>#N/A</v>
      </c>
      <c r="AD866" s="121" t="e">
        <f>VLOOKUP(FollowUp!$Y866,database!$Y:$AL,database!AD$5,0)</f>
        <v>#N/A</v>
      </c>
      <c r="AE866" s="120" t="e">
        <f>VLOOKUP(FollowUp!$Y866,database!$Y:$AL,database!AE$5,0)</f>
        <v>#N/A</v>
      </c>
      <c r="AF866" s="121" t="e">
        <f>VLOOKUP(FollowUp!$Y866,database!$Y:$AL,database!AF$5,0)</f>
        <v>#N/A</v>
      </c>
      <c r="AG866" s="136" t="e">
        <f>VLOOKUP(FollowUp!$Y866,database!$Y:$AL,database!AG$5,0)</f>
        <v>#N/A</v>
      </c>
      <c r="AH866" s="126" t="str">
        <f>IF(ISERROR(VLOOKUP(FollowUp!$Y866,database!$Y:$AL,database!AH$5,0)),"",VLOOKUP(FollowUp!$Y866,database!$Y:$AL,database!AH$5,0))</f>
        <v/>
      </c>
      <c r="AI866" s="64"/>
      <c r="AJ866" s="63"/>
      <c r="AK866" s="128"/>
      <c r="AL866" s="63"/>
      <c r="AM866" s="115" t="e">
        <f>VLOOKUP(FollowUp!$Y866,database!$Y:$AL,database!AL$5,0)</f>
        <v>#N/A</v>
      </c>
    </row>
    <row r="867" spans="1:39"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15">
        <v>860</v>
      </c>
      <c r="AA867" s="125" t="e">
        <f>VLOOKUP(FollowUp!$Y867,database!$Y:$AL,database!AA$5,0)</f>
        <v>#N/A</v>
      </c>
      <c r="AB867" s="119" t="e" cm="1">
        <f t="array" aca="1" ref="AB867" ca="1">HYPERLINK("#"&amp;CELL("address",INDEX(INDIRECT("database!Y:Y",1),MATCH(Y867,INDIRECT("database!Y:Y",1),0))))</f>
        <v>#N/A</v>
      </c>
      <c r="AC867" s="122" t="e">
        <f>VLOOKUP(FollowUp!$Y867,database!$Y:$AL,database!AC$5,0)</f>
        <v>#N/A</v>
      </c>
      <c r="AD867" s="123" t="e">
        <f>VLOOKUP(FollowUp!$Y867,database!$Y:$AL,database!AD$5,0)</f>
        <v>#N/A</v>
      </c>
      <c r="AE867" s="122" t="e">
        <f>VLOOKUP(FollowUp!$Y867,database!$Y:$AL,database!AE$5,0)</f>
        <v>#N/A</v>
      </c>
      <c r="AF867" s="123" t="e">
        <f>VLOOKUP(FollowUp!$Y867,database!$Y:$AL,database!AF$5,0)</f>
        <v>#N/A</v>
      </c>
      <c r="AG867" s="137" t="e">
        <f>VLOOKUP(FollowUp!$Y867,database!$Y:$AL,database!AG$5,0)</f>
        <v>#N/A</v>
      </c>
      <c r="AH867" s="127" t="str">
        <f>IF(ISERROR(VLOOKUP(FollowUp!$Y867,database!$Y:$AL,database!AH$5,0)),"",VLOOKUP(FollowUp!$Y867,database!$Y:$AL,database!AH$5,0))</f>
        <v/>
      </c>
      <c r="AI867" s="64"/>
      <c r="AJ867" s="63"/>
      <c r="AK867" s="128"/>
      <c r="AL867" s="63"/>
      <c r="AM867" s="116" t="e">
        <f>VLOOKUP(FollowUp!$Y867,database!$Y:$AL,database!AL$5,0)</f>
        <v>#N/A</v>
      </c>
    </row>
    <row r="868" spans="1:39"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15">
        <v>861</v>
      </c>
      <c r="AA868" s="124" t="e">
        <f>VLOOKUP(FollowUp!$Y868,database!$Y:$AL,database!AA$5,0)</f>
        <v>#N/A</v>
      </c>
      <c r="AB868" s="118" t="e" cm="1">
        <f t="array" aca="1" ref="AB868" ca="1">HYPERLINK("#"&amp;CELL("address",INDEX(INDIRECT("database!Y:Y",1),MATCH(Y868,INDIRECT("database!Y:Y",1),0))))</f>
        <v>#N/A</v>
      </c>
      <c r="AC868" s="120" t="e">
        <f>VLOOKUP(FollowUp!$Y868,database!$Y:$AL,database!AC$5,0)</f>
        <v>#N/A</v>
      </c>
      <c r="AD868" s="121" t="e">
        <f>VLOOKUP(FollowUp!$Y868,database!$Y:$AL,database!AD$5,0)</f>
        <v>#N/A</v>
      </c>
      <c r="AE868" s="120" t="e">
        <f>VLOOKUP(FollowUp!$Y868,database!$Y:$AL,database!AE$5,0)</f>
        <v>#N/A</v>
      </c>
      <c r="AF868" s="121" t="e">
        <f>VLOOKUP(FollowUp!$Y868,database!$Y:$AL,database!AF$5,0)</f>
        <v>#N/A</v>
      </c>
      <c r="AG868" s="136" t="e">
        <f>VLOOKUP(FollowUp!$Y868,database!$Y:$AL,database!AG$5,0)</f>
        <v>#N/A</v>
      </c>
      <c r="AH868" s="126" t="str">
        <f>IF(ISERROR(VLOOKUP(FollowUp!$Y868,database!$Y:$AL,database!AH$5,0)),"",VLOOKUP(FollowUp!$Y868,database!$Y:$AL,database!AH$5,0))</f>
        <v/>
      </c>
      <c r="AI868" s="64"/>
      <c r="AJ868" s="63"/>
      <c r="AK868" s="128"/>
      <c r="AL868" s="63"/>
      <c r="AM868" s="115" t="e">
        <f>VLOOKUP(FollowUp!$Y868,database!$Y:$AL,database!AL$5,0)</f>
        <v>#N/A</v>
      </c>
    </row>
    <row r="869" spans="1:39"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15">
        <v>862</v>
      </c>
      <c r="AA869" s="125" t="e">
        <f>VLOOKUP(FollowUp!$Y869,database!$Y:$AL,database!AA$5,0)</f>
        <v>#N/A</v>
      </c>
      <c r="AB869" s="119" t="e" cm="1">
        <f t="array" aca="1" ref="AB869" ca="1">HYPERLINK("#"&amp;CELL("address",INDEX(INDIRECT("database!Y:Y",1),MATCH(Y869,INDIRECT("database!Y:Y",1),0))))</f>
        <v>#N/A</v>
      </c>
      <c r="AC869" s="122" t="e">
        <f>VLOOKUP(FollowUp!$Y869,database!$Y:$AL,database!AC$5,0)</f>
        <v>#N/A</v>
      </c>
      <c r="AD869" s="123" t="e">
        <f>VLOOKUP(FollowUp!$Y869,database!$Y:$AL,database!AD$5,0)</f>
        <v>#N/A</v>
      </c>
      <c r="AE869" s="122" t="e">
        <f>VLOOKUP(FollowUp!$Y869,database!$Y:$AL,database!AE$5,0)</f>
        <v>#N/A</v>
      </c>
      <c r="AF869" s="123" t="e">
        <f>VLOOKUP(FollowUp!$Y869,database!$Y:$AL,database!AF$5,0)</f>
        <v>#N/A</v>
      </c>
      <c r="AG869" s="137" t="e">
        <f>VLOOKUP(FollowUp!$Y869,database!$Y:$AL,database!AG$5,0)</f>
        <v>#N/A</v>
      </c>
      <c r="AH869" s="127" t="str">
        <f>IF(ISERROR(VLOOKUP(FollowUp!$Y869,database!$Y:$AL,database!AH$5,0)),"",VLOOKUP(FollowUp!$Y869,database!$Y:$AL,database!AH$5,0))</f>
        <v/>
      </c>
      <c r="AI869" s="64"/>
      <c r="AJ869" s="63"/>
      <c r="AK869" s="128"/>
      <c r="AL869" s="63"/>
      <c r="AM869" s="116" t="e">
        <f>VLOOKUP(FollowUp!$Y869,database!$Y:$AL,database!AL$5,0)</f>
        <v>#N/A</v>
      </c>
    </row>
    <row r="870" spans="1:39"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15">
        <v>863</v>
      </c>
      <c r="AA870" s="124" t="e">
        <f>VLOOKUP(FollowUp!$Y870,database!$Y:$AL,database!AA$5,0)</f>
        <v>#N/A</v>
      </c>
      <c r="AB870" s="118" t="e" cm="1">
        <f t="array" aca="1" ref="AB870" ca="1">HYPERLINK("#"&amp;CELL("address",INDEX(INDIRECT("database!Y:Y",1),MATCH(Y870,INDIRECT("database!Y:Y",1),0))))</f>
        <v>#N/A</v>
      </c>
      <c r="AC870" s="120" t="e">
        <f>VLOOKUP(FollowUp!$Y870,database!$Y:$AL,database!AC$5,0)</f>
        <v>#N/A</v>
      </c>
      <c r="AD870" s="121" t="e">
        <f>VLOOKUP(FollowUp!$Y870,database!$Y:$AL,database!AD$5,0)</f>
        <v>#N/A</v>
      </c>
      <c r="AE870" s="120" t="e">
        <f>VLOOKUP(FollowUp!$Y870,database!$Y:$AL,database!AE$5,0)</f>
        <v>#N/A</v>
      </c>
      <c r="AF870" s="121" t="e">
        <f>VLOOKUP(FollowUp!$Y870,database!$Y:$AL,database!AF$5,0)</f>
        <v>#N/A</v>
      </c>
      <c r="AG870" s="136" t="e">
        <f>VLOOKUP(FollowUp!$Y870,database!$Y:$AL,database!AG$5,0)</f>
        <v>#N/A</v>
      </c>
      <c r="AH870" s="126" t="str">
        <f>IF(ISERROR(VLOOKUP(FollowUp!$Y870,database!$Y:$AL,database!AH$5,0)),"",VLOOKUP(FollowUp!$Y870,database!$Y:$AL,database!AH$5,0))</f>
        <v/>
      </c>
      <c r="AI870" s="64"/>
      <c r="AJ870" s="63"/>
      <c r="AK870" s="128"/>
      <c r="AL870" s="63"/>
      <c r="AM870" s="115" t="e">
        <f>VLOOKUP(FollowUp!$Y870,database!$Y:$AL,database!AL$5,0)</f>
        <v>#N/A</v>
      </c>
    </row>
    <row r="871" spans="1:39"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15">
        <v>864</v>
      </c>
      <c r="AA871" s="125" t="e">
        <f>VLOOKUP(FollowUp!$Y871,database!$Y:$AL,database!AA$5,0)</f>
        <v>#N/A</v>
      </c>
      <c r="AB871" s="119" t="e" cm="1">
        <f t="array" aca="1" ref="AB871" ca="1">HYPERLINK("#"&amp;CELL("address",INDEX(INDIRECT("database!Y:Y",1),MATCH(Y871,INDIRECT("database!Y:Y",1),0))))</f>
        <v>#N/A</v>
      </c>
      <c r="AC871" s="122" t="e">
        <f>VLOOKUP(FollowUp!$Y871,database!$Y:$AL,database!AC$5,0)</f>
        <v>#N/A</v>
      </c>
      <c r="AD871" s="123" t="e">
        <f>VLOOKUP(FollowUp!$Y871,database!$Y:$AL,database!AD$5,0)</f>
        <v>#N/A</v>
      </c>
      <c r="AE871" s="122" t="e">
        <f>VLOOKUP(FollowUp!$Y871,database!$Y:$AL,database!AE$5,0)</f>
        <v>#N/A</v>
      </c>
      <c r="AF871" s="123" t="e">
        <f>VLOOKUP(FollowUp!$Y871,database!$Y:$AL,database!AF$5,0)</f>
        <v>#N/A</v>
      </c>
      <c r="AG871" s="137" t="e">
        <f>VLOOKUP(FollowUp!$Y871,database!$Y:$AL,database!AG$5,0)</f>
        <v>#N/A</v>
      </c>
      <c r="AH871" s="127" t="str">
        <f>IF(ISERROR(VLOOKUP(FollowUp!$Y871,database!$Y:$AL,database!AH$5,0)),"",VLOOKUP(FollowUp!$Y871,database!$Y:$AL,database!AH$5,0))</f>
        <v/>
      </c>
      <c r="AI871" s="64"/>
      <c r="AJ871" s="63"/>
      <c r="AK871" s="128"/>
      <c r="AL871" s="63"/>
      <c r="AM871" s="116" t="e">
        <f>VLOOKUP(FollowUp!$Y871,database!$Y:$AL,database!AL$5,0)</f>
        <v>#N/A</v>
      </c>
    </row>
    <row r="872" spans="1:39"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15">
        <v>865</v>
      </c>
      <c r="AA872" s="124" t="e">
        <f>VLOOKUP(FollowUp!$Y872,database!$Y:$AL,database!AA$5,0)</f>
        <v>#N/A</v>
      </c>
      <c r="AB872" s="118" t="e" cm="1">
        <f t="array" aca="1" ref="AB872" ca="1">HYPERLINK("#"&amp;CELL("address",INDEX(INDIRECT("database!Y:Y",1),MATCH(Y872,INDIRECT("database!Y:Y",1),0))))</f>
        <v>#N/A</v>
      </c>
      <c r="AC872" s="120" t="e">
        <f>VLOOKUP(FollowUp!$Y872,database!$Y:$AL,database!AC$5,0)</f>
        <v>#N/A</v>
      </c>
      <c r="AD872" s="121" t="e">
        <f>VLOOKUP(FollowUp!$Y872,database!$Y:$AL,database!AD$5,0)</f>
        <v>#N/A</v>
      </c>
      <c r="AE872" s="120" t="e">
        <f>VLOOKUP(FollowUp!$Y872,database!$Y:$AL,database!AE$5,0)</f>
        <v>#N/A</v>
      </c>
      <c r="AF872" s="121" t="e">
        <f>VLOOKUP(FollowUp!$Y872,database!$Y:$AL,database!AF$5,0)</f>
        <v>#N/A</v>
      </c>
      <c r="AG872" s="136" t="e">
        <f>VLOOKUP(FollowUp!$Y872,database!$Y:$AL,database!AG$5,0)</f>
        <v>#N/A</v>
      </c>
      <c r="AH872" s="126" t="str">
        <f>IF(ISERROR(VLOOKUP(FollowUp!$Y872,database!$Y:$AL,database!AH$5,0)),"",VLOOKUP(FollowUp!$Y872,database!$Y:$AL,database!AH$5,0))</f>
        <v/>
      </c>
      <c r="AI872" s="64"/>
      <c r="AJ872" s="63"/>
      <c r="AK872" s="128"/>
      <c r="AL872" s="63"/>
      <c r="AM872" s="115" t="e">
        <f>VLOOKUP(FollowUp!$Y872,database!$Y:$AL,database!AL$5,0)</f>
        <v>#N/A</v>
      </c>
    </row>
    <row r="873" spans="1:39"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15">
        <v>866</v>
      </c>
      <c r="AA873" s="125" t="e">
        <f>VLOOKUP(FollowUp!$Y873,database!$Y:$AL,database!AA$5,0)</f>
        <v>#N/A</v>
      </c>
      <c r="AB873" s="119" t="e" cm="1">
        <f t="array" aca="1" ref="AB873" ca="1">HYPERLINK("#"&amp;CELL("address",INDEX(INDIRECT("database!Y:Y",1),MATCH(Y873,INDIRECT("database!Y:Y",1),0))))</f>
        <v>#N/A</v>
      </c>
      <c r="AC873" s="122" t="e">
        <f>VLOOKUP(FollowUp!$Y873,database!$Y:$AL,database!AC$5,0)</f>
        <v>#N/A</v>
      </c>
      <c r="AD873" s="123" t="e">
        <f>VLOOKUP(FollowUp!$Y873,database!$Y:$AL,database!AD$5,0)</f>
        <v>#N/A</v>
      </c>
      <c r="AE873" s="122" t="e">
        <f>VLOOKUP(FollowUp!$Y873,database!$Y:$AL,database!AE$5,0)</f>
        <v>#N/A</v>
      </c>
      <c r="AF873" s="123" t="e">
        <f>VLOOKUP(FollowUp!$Y873,database!$Y:$AL,database!AF$5,0)</f>
        <v>#N/A</v>
      </c>
      <c r="AG873" s="137" t="e">
        <f>VLOOKUP(FollowUp!$Y873,database!$Y:$AL,database!AG$5,0)</f>
        <v>#N/A</v>
      </c>
      <c r="AH873" s="127" t="str">
        <f>IF(ISERROR(VLOOKUP(FollowUp!$Y873,database!$Y:$AL,database!AH$5,0)),"",VLOOKUP(FollowUp!$Y873,database!$Y:$AL,database!AH$5,0))</f>
        <v/>
      </c>
      <c r="AI873" s="64"/>
      <c r="AJ873" s="63"/>
      <c r="AK873" s="128"/>
      <c r="AL873" s="63"/>
      <c r="AM873" s="116" t="e">
        <f>VLOOKUP(FollowUp!$Y873,database!$Y:$AL,database!AL$5,0)</f>
        <v>#N/A</v>
      </c>
    </row>
    <row r="874" spans="1:39"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15">
        <v>867</v>
      </c>
      <c r="AA874" s="124" t="e">
        <f>VLOOKUP(FollowUp!$Y874,database!$Y:$AL,database!AA$5,0)</f>
        <v>#N/A</v>
      </c>
      <c r="AB874" s="118" t="e" cm="1">
        <f t="array" aca="1" ref="AB874" ca="1">HYPERLINK("#"&amp;CELL("address",INDEX(INDIRECT("database!Y:Y",1),MATCH(Y874,INDIRECT("database!Y:Y",1),0))))</f>
        <v>#N/A</v>
      </c>
      <c r="AC874" s="120" t="e">
        <f>VLOOKUP(FollowUp!$Y874,database!$Y:$AL,database!AC$5,0)</f>
        <v>#N/A</v>
      </c>
      <c r="AD874" s="121" t="e">
        <f>VLOOKUP(FollowUp!$Y874,database!$Y:$AL,database!AD$5,0)</f>
        <v>#N/A</v>
      </c>
      <c r="AE874" s="120" t="e">
        <f>VLOOKUP(FollowUp!$Y874,database!$Y:$AL,database!AE$5,0)</f>
        <v>#N/A</v>
      </c>
      <c r="AF874" s="121" t="e">
        <f>VLOOKUP(FollowUp!$Y874,database!$Y:$AL,database!AF$5,0)</f>
        <v>#N/A</v>
      </c>
      <c r="AG874" s="136" t="e">
        <f>VLOOKUP(FollowUp!$Y874,database!$Y:$AL,database!AG$5,0)</f>
        <v>#N/A</v>
      </c>
      <c r="AH874" s="126" t="str">
        <f>IF(ISERROR(VLOOKUP(FollowUp!$Y874,database!$Y:$AL,database!AH$5,0)),"",VLOOKUP(FollowUp!$Y874,database!$Y:$AL,database!AH$5,0))</f>
        <v/>
      </c>
      <c r="AI874" s="64"/>
      <c r="AJ874" s="63"/>
      <c r="AK874" s="128"/>
      <c r="AL874" s="63"/>
      <c r="AM874" s="115" t="e">
        <f>VLOOKUP(FollowUp!$Y874,database!$Y:$AL,database!AL$5,0)</f>
        <v>#N/A</v>
      </c>
    </row>
    <row r="875" spans="1:39"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15">
        <v>868</v>
      </c>
      <c r="AA875" s="125" t="e">
        <f>VLOOKUP(FollowUp!$Y875,database!$Y:$AL,database!AA$5,0)</f>
        <v>#N/A</v>
      </c>
      <c r="AB875" s="119" t="e" cm="1">
        <f t="array" aca="1" ref="AB875" ca="1">HYPERLINK("#"&amp;CELL("address",INDEX(INDIRECT("database!Y:Y",1),MATCH(Y875,INDIRECT("database!Y:Y",1),0))))</f>
        <v>#N/A</v>
      </c>
      <c r="AC875" s="122" t="e">
        <f>VLOOKUP(FollowUp!$Y875,database!$Y:$AL,database!AC$5,0)</f>
        <v>#N/A</v>
      </c>
      <c r="AD875" s="123" t="e">
        <f>VLOOKUP(FollowUp!$Y875,database!$Y:$AL,database!AD$5,0)</f>
        <v>#N/A</v>
      </c>
      <c r="AE875" s="122" t="e">
        <f>VLOOKUP(FollowUp!$Y875,database!$Y:$AL,database!AE$5,0)</f>
        <v>#N/A</v>
      </c>
      <c r="AF875" s="123" t="e">
        <f>VLOOKUP(FollowUp!$Y875,database!$Y:$AL,database!AF$5,0)</f>
        <v>#N/A</v>
      </c>
      <c r="AG875" s="137" t="e">
        <f>VLOOKUP(FollowUp!$Y875,database!$Y:$AL,database!AG$5,0)</f>
        <v>#N/A</v>
      </c>
      <c r="AH875" s="127" t="str">
        <f>IF(ISERROR(VLOOKUP(FollowUp!$Y875,database!$Y:$AL,database!AH$5,0)),"",VLOOKUP(FollowUp!$Y875,database!$Y:$AL,database!AH$5,0))</f>
        <v/>
      </c>
      <c r="AI875" s="64"/>
      <c r="AJ875" s="63"/>
      <c r="AK875" s="128"/>
      <c r="AL875" s="63"/>
      <c r="AM875" s="116" t="e">
        <f>VLOOKUP(FollowUp!$Y875,database!$Y:$AL,database!AL$5,0)</f>
        <v>#N/A</v>
      </c>
    </row>
    <row r="876" spans="1:39"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15">
        <v>869</v>
      </c>
      <c r="AA876" s="124" t="e">
        <f>VLOOKUP(FollowUp!$Y876,database!$Y:$AL,database!AA$5,0)</f>
        <v>#N/A</v>
      </c>
      <c r="AB876" s="118" t="e" cm="1">
        <f t="array" aca="1" ref="AB876" ca="1">HYPERLINK("#"&amp;CELL("address",INDEX(INDIRECT("database!Y:Y",1),MATCH(Y876,INDIRECT("database!Y:Y",1),0))))</f>
        <v>#N/A</v>
      </c>
      <c r="AC876" s="120" t="e">
        <f>VLOOKUP(FollowUp!$Y876,database!$Y:$AL,database!AC$5,0)</f>
        <v>#N/A</v>
      </c>
      <c r="AD876" s="121" t="e">
        <f>VLOOKUP(FollowUp!$Y876,database!$Y:$AL,database!AD$5,0)</f>
        <v>#N/A</v>
      </c>
      <c r="AE876" s="120" t="e">
        <f>VLOOKUP(FollowUp!$Y876,database!$Y:$AL,database!AE$5,0)</f>
        <v>#N/A</v>
      </c>
      <c r="AF876" s="121" t="e">
        <f>VLOOKUP(FollowUp!$Y876,database!$Y:$AL,database!AF$5,0)</f>
        <v>#N/A</v>
      </c>
      <c r="AG876" s="136" t="e">
        <f>VLOOKUP(FollowUp!$Y876,database!$Y:$AL,database!AG$5,0)</f>
        <v>#N/A</v>
      </c>
      <c r="AH876" s="126" t="str">
        <f>IF(ISERROR(VLOOKUP(FollowUp!$Y876,database!$Y:$AL,database!AH$5,0)),"",VLOOKUP(FollowUp!$Y876,database!$Y:$AL,database!AH$5,0))</f>
        <v/>
      </c>
      <c r="AI876" s="64"/>
      <c r="AJ876" s="63"/>
      <c r="AK876" s="128"/>
      <c r="AL876" s="63"/>
      <c r="AM876" s="115" t="e">
        <f>VLOOKUP(FollowUp!$Y876,database!$Y:$AL,database!AL$5,0)</f>
        <v>#N/A</v>
      </c>
    </row>
    <row r="877" spans="1:39"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15">
        <v>870</v>
      </c>
      <c r="AA877" s="125" t="e">
        <f>VLOOKUP(FollowUp!$Y877,database!$Y:$AL,database!AA$5,0)</f>
        <v>#N/A</v>
      </c>
      <c r="AB877" s="119" t="e" cm="1">
        <f t="array" aca="1" ref="AB877" ca="1">HYPERLINK("#"&amp;CELL("address",INDEX(INDIRECT("database!Y:Y",1),MATCH(Y877,INDIRECT("database!Y:Y",1),0))))</f>
        <v>#N/A</v>
      </c>
      <c r="AC877" s="122" t="e">
        <f>VLOOKUP(FollowUp!$Y877,database!$Y:$AL,database!AC$5,0)</f>
        <v>#N/A</v>
      </c>
      <c r="AD877" s="123" t="e">
        <f>VLOOKUP(FollowUp!$Y877,database!$Y:$AL,database!AD$5,0)</f>
        <v>#N/A</v>
      </c>
      <c r="AE877" s="122" t="e">
        <f>VLOOKUP(FollowUp!$Y877,database!$Y:$AL,database!AE$5,0)</f>
        <v>#N/A</v>
      </c>
      <c r="AF877" s="123" t="e">
        <f>VLOOKUP(FollowUp!$Y877,database!$Y:$AL,database!AF$5,0)</f>
        <v>#N/A</v>
      </c>
      <c r="AG877" s="137" t="e">
        <f>VLOOKUP(FollowUp!$Y877,database!$Y:$AL,database!AG$5,0)</f>
        <v>#N/A</v>
      </c>
      <c r="AH877" s="127" t="str">
        <f>IF(ISERROR(VLOOKUP(FollowUp!$Y877,database!$Y:$AL,database!AH$5,0)),"",VLOOKUP(FollowUp!$Y877,database!$Y:$AL,database!AH$5,0))</f>
        <v/>
      </c>
      <c r="AI877" s="64"/>
      <c r="AJ877" s="63"/>
      <c r="AK877" s="128"/>
      <c r="AL877" s="63"/>
      <c r="AM877" s="116" t="e">
        <f>VLOOKUP(FollowUp!$Y877,database!$Y:$AL,database!AL$5,0)</f>
        <v>#N/A</v>
      </c>
    </row>
    <row r="878" spans="1:39"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15">
        <v>871</v>
      </c>
      <c r="AA878" s="124" t="e">
        <f>VLOOKUP(FollowUp!$Y878,database!$Y:$AL,database!AA$5,0)</f>
        <v>#N/A</v>
      </c>
      <c r="AB878" s="118" t="e" cm="1">
        <f t="array" aca="1" ref="AB878" ca="1">HYPERLINK("#"&amp;CELL("address",INDEX(INDIRECT("database!Y:Y",1),MATCH(Y878,INDIRECT("database!Y:Y",1),0))))</f>
        <v>#N/A</v>
      </c>
      <c r="AC878" s="120" t="e">
        <f>VLOOKUP(FollowUp!$Y878,database!$Y:$AL,database!AC$5,0)</f>
        <v>#N/A</v>
      </c>
      <c r="AD878" s="121" t="e">
        <f>VLOOKUP(FollowUp!$Y878,database!$Y:$AL,database!AD$5,0)</f>
        <v>#N/A</v>
      </c>
      <c r="AE878" s="120" t="e">
        <f>VLOOKUP(FollowUp!$Y878,database!$Y:$AL,database!AE$5,0)</f>
        <v>#N/A</v>
      </c>
      <c r="AF878" s="121" t="e">
        <f>VLOOKUP(FollowUp!$Y878,database!$Y:$AL,database!AF$5,0)</f>
        <v>#N/A</v>
      </c>
      <c r="AG878" s="136" t="e">
        <f>VLOOKUP(FollowUp!$Y878,database!$Y:$AL,database!AG$5,0)</f>
        <v>#N/A</v>
      </c>
      <c r="AH878" s="126" t="str">
        <f>IF(ISERROR(VLOOKUP(FollowUp!$Y878,database!$Y:$AL,database!AH$5,0)),"",VLOOKUP(FollowUp!$Y878,database!$Y:$AL,database!AH$5,0))</f>
        <v/>
      </c>
      <c r="AI878" s="64"/>
      <c r="AJ878" s="63"/>
      <c r="AK878" s="128"/>
      <c r="AL878" s="63"/>
      <c r="AM878" s="115" t="e">
        <f>VLOOKUP(FollowUp!$Y878,database!$Y:$AL,database!AL$5,0)</f>
        <v>#N/A</v>
      </c>
    </row>
    <row r="879" spans="1:39"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15">
        <v>872</v>
      </c>
      <c r="AA879" s="125" t="e">
        <f>VLOOKUP(FollowUp!$Y879,database!$Y:$AL,database!AA$5,0)</f>
        <v>#N/A</v>
      </c>
      <c r="AB879" s="119" t="e" cm="1">
        <f t="array" aca="1" ref="AB879" ca="1">HYPERLINK("#"&amp;CELL("address",INDEX(INDIRECT("database!Y:Y",1),MATCH(Y879,INDIRECT("database!Y:Y",1),0))))</f>
        <v>#N/A</v>
      </c>
      <c r="AC879" s="122" t="e">
        <f>VLOOKUP(FollowUp!$Y879,database!$Y:$AL,database!AC$5,0)</f>
        <v>#N/A</v>
      </c>
      <c r="AD879" s="123" t="e">
        <f>VLOOKUP(FollowUp!$Y879,database!$Y:$AL,database!AD$5,0)</f>
        <v>#N/A</v>
      </c>
      <c r="AE879" s="122" t="e">
        <f>VLOOKUP(FollowUp!$Y879,database!$Y:$AL,database!AE$5,0)</f>
        <v>#N/A</v>
      </c>
      <c r="AF879" s="123" t="e">
        <f>VLOOKUP(FollowUp!$Y879,database!$Y:$AL,database!AF$5,0)</f>
        <v>#N/A</v>
      </c>
      <c r="AG879" s="137" t="e">
        <f>VLOOKUP(FollowUp!$Y879,database!$Y:$AL,database!AG$5,0)</f>
        <v>#N/A</v>
      </c>
      <c r="AH879" s="127" t="str">
        <f>IF(ISERROR(VLOOKUP(FollowUp!$Y879,database!$Y:$AL,database!AH$5,0)),"",VLOOKUP(FollowUp!$Y879,database!$Y:$AL,database!AH$5,0))</f>
        <v/>
      </c>
      <c r="AI879" s="64"/>
      <c r="AJ879" s="63"/>
      <c r="AK879" s="128"/>
      <c r="AL879" s="63"/>
      <c r="AM879" s="116" t="e">
        <f>VLOOKUP(FollowUp!$Y879,database!$Y:$AL,database!AL$5,0)</f>
        <v>#N/A</v>
      </c>
    </row>
    <row r="880" spans="1:39"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15">
        <v>873</v>
      </c>
      <c r="AA880" s="124" t="e">
        <f>VLOOKUP(FollowUp!$Y880,database!$Y:$AL,database!AA$5,0)</f>
        <v>#N/A</v>
      </c>
      <c r="AB880" s="118" t="e" cm="1">
        <f t="array" aca="1" ref="AB880" ca="1">HYPERLINK("#"&amp;CELL("address",INDEX(INDIRECT("database!Y:Y",1),MATCH(Y880,INDIRECT("database!Y:Y",1),0))))</f>
        <v>#N/A</v>
      </c>
      <c r="AC880" s="120" t="e">
        <f>VLOOKUP(FollowUp!$Y880,database!$Y:$AL,database!AC$5,0)</f>
        <v>#N/A</v>
      </c>
      <c r="AD880" s="121" t="e">
        <f>VLOOKUP(FollowUp!$Y880,database!$Y:$AL,database!AD$5,0)</f>
        <v>#N/A</v>
      </c>
      <c r="AE880" s="120" t="e">
        <f>VLOOKUP(FollowUp!$Y880,database!$Y:$AL,database!AE$5,0)</f>
        <v>#N/A</v>
      </c>
      <c r="AF880" s="121" t="e">
        <f>VLOOKUP(FollowUp!$Y880,database!$Y:$AL,database!AF$5,0)</f>
        <v>#N/A</v>
      </c>
      <c r="AG880" s="136" t="e">
        <f>VLOOKUP(FollowUp!$Y880,database!$Y:$AL,database!AG$5,0)</f>
        <v>#N/A</v>
      </c>
      <c r="AH880" s="126" t="str">
        <f>IF(ISERROR(VLOOKUP(FollowUp!$Y880,database!$Y:$AL,database!AH$5,0)),"",VLOOKUP(FollowUp!$Y880,database!$Y:$AL,database!AH$5,0))</f>
        <v/>
      </c>
      <c r="AI880" s="64"/>
      <c r="AJ880" s="63"/>
      <c r="AK880" s="128"/>
      <c r="AL880" s="63"/>
      <c r="AM880" s="115" t="e">
        <f>VLOOKUP(FollowUp!$Y880,database!$Y:$AL,database!AL$5,0)</f>
        <v>#N/A</v>
      </c>
    </row>
    <row r="881" spans="1:39"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15">
        <v>874</v>
      </c>
      <c r="AA881" s="125" t="e">
        <f>VLOOKUP(FollowUp!$Y881,database!$Y:$AL,database!AA$5,0)</f>
        <v>#N/A</v>
      </c>
      <c r="AB881" s="119" t="e" cm="1">
        <f t="array" aca="1" ref="AB881" ca="1">HYPERLINK("#"&amp;CELL("address",INDEX(INDIRECT("database!Y:Y",1),MATCH(Y881,INDIRECT("database!Y:Y",1),0))))</f>
        <v>#N/A</v>
      </c>
      <c r="AC881" s="122" t="e">
        <f>VLOOKUP(FollowUp!$Y881,database!$Y:$AL,database!AC$5,0)</f>
        <v>#N/A</v>
      </c>
      <c r="AD881" s="123" t="e">
        <f>VLOOKUP(FollowUp!$Y881,database!$Y:$AL,database!AD$5,0)</f>
        <v>#N/A</v>
      </c>
      <c r="AE881" s="122" t="e">
        <f>VLOOKUP(FollowUp!$Y881,database!$Y:$AL,database!AE$5,0)</f>
        <v>#N/A</v>
      </c>
      <c r="AF881" s="123" t="e">
        <f>VLOOKUP(FollowUp!$Y881,database!$Y:$AL,database!AF$5,0)</f>
        <v>#N/A</v>
      </c>
      <c r="AG881" s="137" t="e">
        <f>VLOOKUP(FollowUp!$Y881,database!$Y:$AL,database!AG$5,0)</f>
        <v>#N/A</v>
      </c>
      <c r="AH881" s="127" t="str">
        <f>IF(ISERROR(VLOOKUP(FollowUp!$Y881,database!$Y:$AL,database!AH$5,0)),"",VLOOKUP(FollowUp!$Y881,database!$Y:$AL,database!AH$5,0))</f>
        <v/>
      </c>
      <c r="AI881" s="64"/>
      <c r="AJ881" s="63"/>
      <c r="AK881" s="128"/>
      <c r="AL881" s="63"/>
      <c r="AM881" s="116" t="e">
        <f>VLOOKUP(FollowUp!$Y881,database!$Y:$AL,database!AL$5,0)</f>
        <v>#N/A</v>
      </c>
    </row>
    <row r="882" spans="1:39"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15">
        <v>875</v>
      </c>
      <c r="AA882" s="124" t="e">
        <f>VLOOKUP(FollowUp!$Y882,database!$Y:$AL,database!AA$5,0)</f>
        <v>#N/A</v>
      </c>
      <c r="AB882" s="118" t="e" cm="1">
        <f t="array" aca="1" ref="AB882" ca="1">HYPERLINK("#"&amp;CELL("address",INDEX(INDIRECT("database!Y:Y",1),MATCH(Y882,INDIRECT("database!Y:Y",1),0))))</f>
        <v>#N/A</v>
      </c>
      <c r="AC882" s="120" t="e">
        <f>VLOOKUP(FollowUp!$Y882,database!$Y:$AL,database!AC$5,0)</f>
        <v>#N/A</v>
      </c>
      <c r="AD882" s="121" t="e">
        <f>VLOOKUP(FollowUp!$Y882,database!$Y:$AL,database!AD$5,0)</f>
        <v>#N/A</v>
      </c>
      <c r="AE882" s="120" t="e">
        <f>VLOOKUP(FollowUp!$Y882,database!$Y:$AL,database!AE$5,0)</f>
        <v>#N/A</v>
      </c>
      <c r="AF882" s="121" t="e">
        <f>VLOOKUP(FollowUp!$Y882,database!$Y:$AL,database!AF$5,0)</f>
        <v>#N/A</v>
      </c>
      <c r="AG882" s="136" t="e">
        <f>VLOOKUP(FollowUp!$Y882,database!$Y:$AL,database!AG$5,0)</f>
        <v>#N/A</v>
      </c>
      <c r="AH882" s="126" t="str">
        <f>IF(ISERROR(VLOOKUP(FollowUp!$Y882,database!$Y:$AL,database!AH$5,0)),"",VLOOKUP(FollowUp!$Y882,database!$Y:$AL,database!AH$5,0))</f>
        <v/>
      </c>
      <c r="AI882" s="64"/>
      <c r="AJ882" s="63"/>
      <c r="AK882" s="128"/>
      <c r="AL882" s="63"/>
      <c r="AM882" s="115" t="e">
        <f>VLOOKUP(FollowUp!$Y882,database!$Y:$AL,database!AL$5,0)</f>
        <v>#N/A</v>
      </c>
    </row>
    <row r="883" spans="1:39"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15">
        <v>876</v>
      </c>
      <c r="AA883" s="125" t="e">
        <f>VLOOKUP(FollowUp!$Y883,database!$Y:$AL,database!AA$5,0)</f>
        <v>#N/A</v>
      </c>
      <c r="AB883" s="119" t="e" cm="1">
        <f t="array" aca="1" ref="AB883" ca="1">HYPERLINK("#"&amp;CELL("address",INDEX(INDIRECT("database!Y:Y",1),MATCH(Y883,INDIRECT("database!Y:Y",1),0))))</f>
        <v>#N/A</v>
      </c>
      <c r="AC883" s="122" t="e">
        <f>VLOOKUP(FollowUp!$Y883,database!$Y:$AL,database!AC$5,0)</f>
        <v>#N/A</v>
      </c>
      <c r="AD883" s="123" t="e">
        <f>VLOOKUP(FollowUp!$Y883,database!$Y:$AL,database!AD$5,0)</f>
        <v>#N/A</v>
      </c>
      <c r="AE883" s="122" t="e">
        <f>VLOOKUP(FollowUp!$Y883,database!$Y:$AL,database!AE$5,0)</f>
        <v>#N/A</v>
      </c>
      <c r="AF883" s="123" t="e">
        <f>VLOOKUP(FollowUp!$Y883,database!$Y:$AL,database!AF$5,0)</f>
        <v>#N/A</v>
      </c>
      <c r="AG883" s="137" t="e">
        <f>VLOOKUP(FollowUp!$Y883,database!$Y:$AL,database!AG$5,0)</f>
        <v>#N/A</v>
      </c>
      <c r="AH883" s="127" t="str">
        <f>IF(ISERROR(VLOOKUP(FollowUp!$Y883,database!$Y:$AL,database!AH$5,0)),"",VLOOKUP(FollowUp!$Y883,database!$Y:$AL,database!AH$5,0))</f>
        <v/>
      </c>
      <c r="AI883" s="64"/>
      <c r="AJ883" s="63"/>
      <c r="AK883" s="128"/>
      <c r="AL883" s="63"/>
      <c r="AM883" s="116" t="e">
        <f>VLOOKUP(FollowUp!$Y883,database!$Y:$AL,database!AL$5,0)</f>
        <v>#N/A</v>
      </c>
    </row>
    <row r="884" spans="1:39"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15">
        <v>877</v>
      </c>
      <c r="AA884" s="124" t="e">
        <f>VLOOKUP(FollowUp!$Y884,database!$Y:$AL,database!AA$5,0)</f>
        <v>#N/A</v>
      </c>
      <c r="AB884" s="118" t="e" cm="1">
        <f t="array" aca="1" ref="AB884" ca="1">HYPERLINK("#"&amp;CELL("address",INDEX(INDIRECT("database!Y:Y",1),MATCH(Y884,INDIRECT("database!Y:Y",1),0))))</f>
        <v>#N/A</v>
      </c>
      <c r="AC884" s="120" t="e">
        <f>VLOOKUP(FollowUp!$Y884,database!$Y:$AL,database!AC$5,0)</f>
        <v>#N/A</v>
      </c>
      <c r="AD884" s="121" t="e">
        <f>VLOOKUP(FollowUp!$Y884,database!$Y:$AL,database!AD$5,0)</f>
        <v>#N/A</v>
      </c>
      <c r="AE884" s="120" t="e">
        <f>VLOOKUP(FollowUp!$Y884,database!$Y:$AL,database!AE$5,0)</f>
        <v>#N/A</v>
      </c>
      <c r="AF884" s="121" t="e">
        <f>VLOOKUP(FollowUp!$Y884,database!$Y:$AL,database!AF$5,0)</f>
        <v>#N/A</v>
      </c>
      <c r="AG884" s="136" t="e">
        <f>VLOOKUP(FollowUp!$Y884,database!$Y:$AL,database!AG$5,0)</f>
        <v>#N/A</v>
      </c>
      <c r="AH884" s="126" t="str">
        <f>IF(ISERROR(VLOOKUP(FollowUp!$Y884,database!$Y:$AL,database!AH$5,0)),"",VLOOKUP(FollowUp!$Y884,database!$Y:$AL,database!AH$5,0))</f>
        <v/>
      </c>
      <c r="AI884" s="64"/>
      <c r="AJ884" s="63"/>
      <c r="AK884" s="128"/>
      <c r="AL884" s="63"/>
      <c r="AM884" s="115" t="e">
        <f>VLOOKUP(FollowUp!$Y884,database!$Y:$AL,database!AL$5,0)</f>
        <v>#N/A</v>
      </c>
    </row>
    <row r="885" spans="1:39"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15">
        <v>878</v>
      </c>
      <c r="AA885" s="125" t="e">
        <f>VLOOKUP(FollowUp!$Y885,database!$Y:$AL,database!AA$5,0)</f>
        <v>#N/A</v>
      </c>
      <c r="AB885" s="119" t="e" cm="1">
        <f t="array" aca="1" ref="AB885" ca="1">HYPERLINK("#"&amp;CELL("address",INDEX(INDIRECT("database!Y:Y",1),MATCH(Y885,INDIRECT("database!Y:Y",1),0))))</f>
        <v>#N/A</v>
      </c>
      <c r="AC885" s="122" t="e">
        <f>VLOOKUP(FollowUp!$Y885,database!$Y:$AL,database!AC$5,0)</f>
        <v>#N/A</v>
      </c>
      <c r="AD885" s="123" t="e">
        <f>VLOOKUP(FollowUp!$Y885,database!$Y:$AL,database!AD$5,0)</f>
        <v>#N/A</v>
      </c>
      <c r="AE885" s="122" t="e">
        <f>VLOOKUP(FollowUp!$Y885,database!$Y:$AL,database!AE$5,0)</f>
        <v>#N/A</v>
      </c>
      <c r="AF885" s="123" t="e">
        <f>VLOOKUP(FollowUp!$Y885,database!$Y:$AL,database!AF$5,0)</f>
        <v>#N/A</v>
      </c>
      <c r="AG885" s="137" t="e">
        <f>VLOOKUP(FollowUp!$Y885,database!$Y:$AL,database!AG$5,0)</f>
        <v>#N/A</v>
      </c>
      <c r="AH885" s="127" t="str">
        <f>IF(ISERROR(VLOOKUP(FollowUp!$Y885,database!$Y:$AL,database!AH$5,0)),"",VLOOKUP(FollowUp!$Y885,database!$Y:$AL,database!AH$5,0))</f>
        <v/>
      </c>
      <c r="AI885" s="64"/>
      <c r="AJ885" s="63"/>
      <c r="AK885" s="128"/>
      <c r="AL885" s="63"/>
      <c r="AM885" s="116" t="e">
        <f>VLOOKUP(FollowUp!$Y885,database!$Y:$AL,database!AL$5,0)</f>
        <v>#N/A</v>
      </c>
    </row>
    <row r="886" spans="1:39"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15">
        <v>879</v>
      </c>
      <c r="AA886" s="124" t="e">
        <f>VLOOKUP(FollowUp!$Y886,database!$Y:$AL,database!AA$5,0)</f>
        <v>#N/A</v>
      </c>
      <c r="AB886" s="118" t="e" cm="1">
        <f t="array" aca="1" ref="AB886" ca="1">HYPERLINK("#"&amp;CELL("address",INDEX(INDIRECT("database!Y:Y",1),MATCH(Y886,INDIRECT("database!Y:Y",1),0))))</f>
        <v>#N/A</v>
      </c>
      <c r="AC886" s="120" t="e">
        <f>VLOOKUP(FollowUp!$Y886,database!$Y:$AL,database!AC$5,0)</f>
        <v>#N/A</v>
      </c>
      <c r="AD886" s="121" t="e">
        <f>VLOOKUP(FollowUp!$Y886,database!$Y:$AL,database!AD$5,0)</f>
        <v>#N/A</v>
      </c>
      <c r="AE886" s="120" t="e">
        <f>VLOOKUP(FollowUp!$Y886,database!$Y:$AL,database!AE$5,0)</f>
        <v>#N/A</v>
      </c>
      <c r="AF886" s="121" t="e">
        <f>VLOOKUP(FollowUp!$Y886,database!$Y:$AL,database!AF$5,0)</f>
        <v>#N/A</v>
      </c>
      <c r="AG886" s="136" t="e">
        <f>VLOOKUP(FollowUp!$Y886,database!$Y:$AL,database!AG$5,0)</f>
        <v>#N/A</v>
      </c>
      <c r="AH886" s="126" t="str">
        <f>IF(ISERROR(VLOOKUP(FollowUp!$Y886,database!$Y:$AL,database!AH$5,0)),"",VLOOKUP(FollowUp!$Y886,database!$Y:$AL,database!AH$5,0))</f>
        <v/>
      </c>
      <c r="AI886" s="64"/>
      <c r="AJ886" s="63"/>
      <c r="AK886" s="128"/>
      <c r="AL886" s="63"/>
      <c r="AM886" s="115" t="e">
        <f>VLOOKUP(FollowUp!$Y886,database!$Y:$AL,database!AL$5,0)</f>
        <v>#N/A</v>
      </c>
    </row>
    <row r="887" spans="1:39"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15">
        <v>880</v>
      </c>
      <c r="AA887" s="125" t="e">
        <f>VLOOKUP(FollowUp!$Y887,database!$Y:$AL,database!AA$5,0)</f>
        <v>#N/A</v>
      </c>
      <c r="AB887" s="119" t="e" cm="1">
        <f t="array" aca="1" ref="AB887" ca="1">HYPERLINK("#"&amp;CELL("address",INDEX(INDIRECT("database!Y:Y",1),MATCH(Y887,INDIRECT("database!Y:Y",1),0))))</f>
        <v>#N/A</v>
      </c>
      <c r="AC887" s="122" t="e">
        <f>VLOOKUP(FollowUp!$Y887,database!$Y:$AL,database!AC$5,0)</f>
        <v>#N/A</v>
      </c>
      <c r="AD887" s="123" t="e">
        <f>VLOOKUP(FollowUp!$Y887,database!$Y:$AL,database!AD$5,0)</f>
        <v>#N/A</v>
      </c>
      <c r="AE887" s="122" t="e">
        <f>VLOOKUP(FollowUp!$Y887,database!$Y:$AL,database!AE$5,0)</f>
        <v>#N/A</v>
      </c>
      <c r="AF887" s="123" t="e">
        <f>VLOOKUP(FollowUp!$Y887,database!$Y:$AL,database!AF$5,0)</f>
        <v>#N/A</v>
      </c>
      <c r="AG887" s="137" t="e">
        <f>VLOOKUP(FollowUp!$Y887,database!$Y:$AL,database!AG$5,0)</f>
        <v>#N/A</v>
      </c>
      <c r="AH887" s="127" t="str">
        <f>IF(ISERROR(VLOOKUP(FollowUp!$Y887,database!$Y:$AL,database!AH$5,0)),"",VLOOKUP(FollowUp!$Y887,database!$Y:$AL,database!AH$5,0))</f>
        <v/>
      </c>
      <c r="AI887" s="64"/>
      <c r="AJ887" s="63"/>
      <c r="AK887" s="128"/>
      <c r="AL887" s="63"/>
      <c r="AM887" s="116" t="e">
        <f>VLOOKUP(FollowUp!$Y887,database!$Y:$AL,database!AL$5,0)</f>
        <v>#N/A</v>
      </c>
    </row>
    <row r="888" spans="1:39"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15">
        <v>881</v>
      </c>
      <c r="AA888" s="124" t="e">
        <f>VLOOKUP(FollowUp!$Y888,database!$Y:$AL,database!AA$5,0)</f>
        <v>#N/A</v>
      </c>
      <c r="AB888" s="118" t="e" cm="1">
        <f t="array" aca="1" ref="AB888" ca="1">HYPERLINK("#"&amp;CELL("address",INDEX(INDIRECT("database!Y:Y",1),MATCH(Y888,INDIRECT("database!Y:Y",1),0))))</f>
        <v>#N/A</v>
      </c>
      <c r="AC888" s="120" t="e">
        <f>VLOOKUP(FollowUp!$Y888,database!$Y:$AL,database!AC$5,0)</f>
        <v>#N/A</v>
      </c>
      <c r="AD888" s="121" t="e">
        <f>VLOOKUP(FollowUp!$Y888,database!$Y:$AL,database!AD$5,0)</f>
        <v>#N/A</v>
      </c>
      <c r="AE888" s="120" t="e">
        <f>VLOOKUP(FollowUp!$Y888,database!$Y:$AL,database!AE$5,0)</f>
        <v>#N/A</v>
      </c>
      <c r="AF888" s="121" t="e">
        <f>VLOOKUP(FollowUp!$Y888,database!$Y:$AL,database!AF$5,0)</f>
        <v>#N/A</v>
      </c>
      <c r="AG888" s="136" t="e">
        <f>VLOOKUP(FollowUp!$Y888,database!$Y:$AL,database!AG$5,0)</f>
        <v>#N/A</v>
      </c>
      <c r="AH888" s="126" t="str">
        <f>IF(ISERROR(VLOOKUP(FollowUp!$Y888,database!$Y:$AL,database!AH$5,0)),"",VLOOKUP(FollowUp!$Y888,database!$Y:$AL,database!AH$5,0))</f>
        <v/>
      </c>
      <c r="AI888" s="64"/>
      <c r="AJ888" s="63"/>
      <c r="AK888" s="128"/>
      <c r="AL888" s="63"/>
      <c r="AM888" s="115" t="e">
        <f>VLOOKUP(FollowUp!$Y888,database!$Y:$AL,database!AL$5,0)</f>
        <v>#N/A</v>
      </c>
    </row>
    <row r="889" spans="1:39"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15">
        <v>882</v>
      </c>
      <c r="AA889" s="125" t="e">
        <f>VLOOKUP(FollowUp!$Y889,database!$Y:$AL,database!AA$5,0)</f>
        <v>#N/A</v>
      </c>
      <c r="AB889" s="119" t="e" cm="1">
        <f t="array" aca="1" ref="AB889" ca="1">HYPERLINK("#"&amp;CELL("address",INDEX(INDIRECT("database!Y:Y",1),MATCH(Y889,INDIRECT("database!Y:Y",1),0))))</f>
        <v>#N/A</v>
      </c>
      <c r="AC889" s="122" t="e">
        <f>VLOOKUP(FollowUp!$Y889,database!$Y:$AL,database!AC$5,0)</f>
        <v>#N/A</v>
      </c>
      <c r="AD889" s="123" t="e">
        <f>VLOOKUP(FollowUp!$Y889,database!$Y:$AL,database!AD$5,0)</f>
        <v>#N/A</v>
      </c>
      <c r="AE889" s="122" t="e">
        <f>VLOOKUP(FollowUp!$Y889,database!$Y:$AL,database!AE$5,0)</f>
        <v>#N/A</v>
      </c>
      <c r="AF889" s="123" t="e">
        <f>VLOOKUP(FollowUp!$Y889,database!$Y:$AL,database!AF$5,0)</f>
        <v>#N/A</v>
      </c>
      <c r="AG889" s="137" t="e">
        <f>VLOOKUP(FollowUp!$Y889,database!$Y:$AL,database!AG$5,0)</f>
        <v>#N/A</v>
      </c>
      <c r="AH889" s="127" t="str">
        <f>IF(ISERROR(VLOOKUP(FollowUp!$Y889,database!$Y:$AL,database!AH$5,0)),"",VLOOKUP(FollowUp!$Y889,database!$Y:$AL,database!AH$5,0))</f>
        <v/>
      </c>
      <c r="AI889" s="64"/>
      <c r="AJ889" s="63"/>
      <c r="AK889" s="128"/>
      <c r="AL889" s="63"/>
      <c r="AM889" s="116" t="e">
        <f>VLOOKUP(FollowUp!$Y889,database!$Y:$AL,database!AL$5,0)</f>
        <v>#N/A</v>
      </c>
    </row>
    <row r="890" spans="1:39"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15">
        <v>883</v>
      </c>
      <c r="AA890" s="124" t="e">
        <f>VLOOKUP(FollowUp!$Y890,database!$Y:$AL,database!AA$5,0)</f>
        <v>#N/A</v>
      </c>
      <c r="AB890" s="118" t="e" cm="1">
        <f t="array" aca="1" ref="AB890" ca="1">HYPERLINK("#"&amp;CELL("address",INDEX(INDIRECT("database!Y:Y",1),MATCH(Y890,INDIRECT("database!Y:Y",1),0))))</f>
        <v>#N/A</v>
      </c>
      <c r="AC890" s="120" t="e">
        <f>VLOOKUP(FollowUp!$Y890,database!$Y:$AL,database!AC$5,0)</f>
        <v>#N/A</v>
      </c>
      <c r="AD890" s="121" t="e">
        <f>VLOOKUP(FollowUp!$Y890,database!$Y:$AL,database!AD$5,0)</f>
        <v>#N/A</v>
      </c>
      <c r="AE890" s="120" t="e">
        <f>VLOOKUP(FollowUp!$Y890,database!$Y:$AL,database!AE$5,0)</f>
        <v>#N/A</v>
      </c>
      <c r="AF890" s="121" t="e">
        <f>VLOOKUP(FollowUp!$Y890,database!$Y:$AL,database!AF$5,0)</f>
        <v>#N/A</v>
      </c>
      <c r="AG890" s="136" t="e">
        <f>VLOOKUP(FollowUp!$Y890,database!$Y:$AL,database!AG$5,0)</f>
        <v>#N/A</v>
      </c>
      <c r="AH890" s="126" t="str">
        <f>IF(ISERROR(VLOOKUP(FollowUp!$Y890,database!$Y:$AL,database!AH$5,0)),"",VLOOKUP(FollowUp!$Y890,database!$Y:$AL,database!AH$5,0))</f>
        <v/>
      </c>
      <c r="AI890" s="64"/>
      <c r="AJ890" s="63"/>
      <c r="AK890" s="128"/>
      <c r="AL890" s="63"/>
      <c r="AM890" s="115" t="e">
        <f>VLOOKUP(FollowUp!$Y890,database!$Y:$AL,database!AL$5,0)</f>
        <v>#N/A</v>
      </c>
    </row>
    <row r="891" spans="1:39"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15">
        <v>884</v>
      </c>
      <c r="AA891" s="125" t="e">
        <f>VLOOKUP(FollowUp!$Y891,database!$Y:$AL,database!AA$5,0)</f>
        <v>#N/A</v>
      </c>
      <c r="AB891" s="119" t="e" cm="1">
        <f t="array" aca="1" ref="AB891" ca="1">HYPERLINK("#"&amp;CELL("address",INDEX(INDIRECT("database!Y:Y",1),MATCH(Y891,INDIRECT("database!Y:Y",1),0))))</f>
        <v>#N/A</v>
      </c>
      <c r="AC891" s="122" t="e">
        <f>VLOOKUP(FollowUp!$Y891,database!$Y:$AL,database!AC$5,0)</f>
        <v>#N/A</v>
      </c>
      <c r="AD891" s="123" t="e">
        <f>VLOOKUP(FollowUp!$Y891,database!$Y:$AL,database!AD$5,0)</f>
        <v>#N/A</v>
      </c>
      <c r="AE891" s="122" t="e">
        <f>VLOOKUP(FollowUp!$Y891,database!$Y:$AL,database!AE$5,0)</f>
        <v>#N/A</v>
      </c>
      <c r="AF891" s="123" t="e">
        <f>VLOOKUP(FollowUp!$Y891,database!$Y:$AL,database!AF$5,0)</f>
        <v>#N/A</v>
      </c>
      <c r="AG891" s="137" t="e">
        <f>VLOOKUP(FollowUp!$Y891,database!$Y:$AL,database!AG$5,0)</f>
        <v>#N/A</v>
      </c>
      <c r="AH891" s="127" t="str">
        <f>IF(ISERROR(VLOOKUP(FollowUp!$Y891,database!$Y:$AL,database!AH$5,0)),"",VLOOKUP(FollowUp!$Y891,database!$Y:$AL,database!AH$5,0))</f>
        <v/>
      </c>
      <c r="AI891" s="64"/>
      <c r="AJ891" s="63"/>
      <c r="AK891" s="128"/>
      <c r="AL891" s="63"/>
      <c r="AM891" s="116" t="e">
        <f>VLOOKUP(FollowUp!$Y891,database!$Y:$AL,database!AL$5,0)</f>
        <v>#N/A</v>
      </c>
    </row>
    <row r="892" spans="1:39"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15">
        <v>885</v>
      </c>
      <c r="AA892" s="124" t="e">
        <f>VLOOKUP(FollowUp!$Y892,database!$Y:$AL,database!AA$5,0)</f>
        <v>#N/A</v>
      </c>
      <c r="AB892" s="118" t="e" cm="1">
        <f t="array" aca="1" ref="AB892" ca="1">HYPERLINK("#"&amp;CELL("address",INDEX(INDIRECT("database!Y:Y",1),MATCH(Y892,INDIRECT("database!Y:Y",1),0))))</f>
        <v>#N/A</v>
      </c>
      <c r="AC892" s="120" t="e">
        <f>VLOOKUP(FollowUp!$Y892,database!$Y:$AL,database!AC$5,0)</f>
        <v>#N/A</v>
      </c>
      <c r="AD892" s="121" t="e">
        <f>VLOOKUP(FollowUp!$Y892,database!$Y:$AL,database!AD$5,0)</f>
        <v>#N/A</v>
      </c>
      <c r="AE892" s="120" t="e">
        <f>VLOOKUP(FollowUp!$Y892,database!$Y:$AL,database!AE$5,0)</f>
        <v>#N/A</v>
      </c>
      <c r="AF892" s="121" t="e">
        <f>VLOOKUP(FollowUp!$Y892,database!$Y:$AL,database!AF$5,0)</f>
        <v>#N/A</v>
      </c>
      <c r="AG892" s="136" t="e">
        <f>VLOOKUP(FollowUp!$Y892,database!$Y:$AL,database!AG$5,0)</f>
        <v>#N/A</v>
      </c>
      <c r="AH892" s="126" t="str">
        <f>IF(ISERROR(VLOOKUP(FollowUp!$Y892,database!$Y:$AL,database!AH$5,0)),"",VLOOKUP(FollowUp!$Y892,database!$Y:$AL,database!AH$5,0))</f>
        <v/>
      </c>
      <c r="AI892" s="64"/>
      <c r="AJ892" s="63"/>
      <c r="AK892" s="128"/>
      <c r="AL892" s="63"/>
      <c r="AM892" s="115" t="e">
        <f>VLOOKUP(FollowUp!$Y892,database!$Y:$AL,database!AL$5,0)</f>
        <v>#N/A</v>
      </c>
    </row>
    <row r="893" spans="1:39"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15">
        <v>886</v>
      </c>
      <c r="AA893" s="125" t="e">
        <f>VLOOKUP(FollowUp!$Y893,database!$Y:$AL,database!AA$5,0)</f>
        <v>#N/A</v>
      </c>
      <c r="AB893" s="119" t="e" cm="1">
        <f t="array" aca="1" ref="AB893" ca="1">HYPERLINK("#"&amp;CELL("address",INDEX(INDIRECT("database!Y:Y",1),MATCH(Y893,INDIRECT("database!Y:Y",1),0))))</f>
        <v>#N/A</v>
      </c>
      <c r="AC893" s="122" t="e">
        <f>VLOOKUP(FollowUp!$Y893,database!$Y:$AL,database!AC$5,0)</f>
        <v>#N/A</v>
      </c>
      <c r="AD893" s="123" t="e">
        <f>VLOOKUP(FollowUp!$Y893,database!$Y:$AL,database!AD$5,0)</f>
        <v>#N/A</v>
      </c>
      <c r="AE893" s="122" t="e">
        <f>VLOOKUP(FollowUp!$Y893,database!$Y:$AL,database!AE$5,0)</f>
        <v>#N/A</v>
      </c>
      <c r="AF893" s="123" t="e">
        <f>VLOOKUP(FollowUp!$Y893,database!$Y:$AL,database!AF$5,0)</f>
        <v>#N/A</v>
      </c>
      <c r="AG893" s="137" t="e">
        <f>VLOOKUP(FollowUp!$Y893,database!$Y:$AL,database!AG$5,0)</f>
        <v>#N/A</v>
      </c>
      <c r="AH893" s="127" t="str">
        <f>IF(ISERROR(VLOOKUP(FollowUp!$Y893,database!$Y:$AL,database!AH$5,0)),"",VLOOKUP(FollowUp!$Y893,database!$Y:$AL,database!AH$5,0))</f>
        <v/>
      </c>
      <c r="AI893" s="64"/>
      <c r="AJ893" s="63"/>
      <c r="AK893" s="128"/>
      <c r="AL893" s="63"/>
      <c r="AM893" s="116" t="e">
        <f>VLOOKUP(FollowUp!$Y893,database!$Y:$AL,database!AL$5,0)</f>
        <v>#N/A</v>
      </c>
    </row>
    <row r="894" spans="1:39"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15">
        <v>887</v>
      </c>
      <c r="AA894" s="124" t="e">
        <f>VLOOKUP(FollowUp!$Y894,database!$Y:$AL,database!AA$5,0)</f>
        <v>#N/A</v>
      </c>
      <c r="AB894" s="118" t="e" cm="1">
        <f t="array" aca="1" ref="AB894" ca="1">HYPERLINK("#"&amp;CELL("address",INDEX(INDIRECT("database!Y:Y",1),MATCH(Y894,INDIRECT("database!Y:Y",1),0))))</f>
        <v>#N/A</v>
      </c>
      <c r="AC894" s="120" t="e">
        <f>VLOOKUP(FollowUp!$Y894,database!$Y:$AL,database!AC$5,0)</f>
        <v>#N/A</v>
      </c>
      <c r="AD894" s="121" t="e">
        <f>VLOOKUP(FollowUp!$Y894,database!$Y:$AL,database!AD$5,0)</f>
        <v>#N/A</v>
      </c>
      <c r="AE894" s="120" t="e">
        <f>VLOOKUP(FollowUp!$Y894,database!$Y:$AL,database!AE$5,0)</f>
        <v>#N/A</v>
      </c>
      <c r="AF894" s="121" t="e">
        <f>VLOOKUP(FollowUp!$Y894,database!$Y:$AL,database!AF$5,0)</f>
        <v>#N/A</v>
      </c>
      <c r="AG894" s="136" t="e">
        <f>VLOOKUP(FollowUp!$Y894,database!$Y:$AL,database!AG$5,0)</f>
        <v>#N/A</v>
      </c>
      <c r="AH894" s="126" t="str">
        <f>IF(ISERROR(VLOOKUP(FollowUp!$Y894,database!$Y:$AL,database!AH$5,0)),"",VLOOKUP(FollowUp!$Y894,database!$Y:$AL,database!AH$5,0))</f>
        <v/>
      </c>
      <c r="AI894" s="64"/>
      <c r="AJ894" s="63"/>
      <c r="AK894" s="128"/>
      <c r="AL894" s="63"/>
      <c r="AM894" s="115" t="e">
        <f>VLOOKUP(FollowUp!$Y894,database!$Y:$AL,database!AL$5,0)</f>
        <v>#N/A</v>
      </c>
    </row>
    <row r="895" spans="1:39"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15">
        <v>888</v>
      </c>
      <c r="AA895" s="125" t="e">
        <f>VLOOKUP(FollowUp!$Y895,database!$Y:$AL,database!AA$5,0)</f>
        <v>#N/A</v>
      </c>
      <c r="AB895" s="119" t="e" cm="1">
        <f t="array" aca="1" ref="AB895" ca="1">HYPERLINK("#"&amp;CELL("address",INDEX(INDIRECT("database!Y:Y",1),MATCH(Y895,INDIRECT("database!Y:Y",1),0))))</f>
        <v>#N/A</v>
      </c>
      <c r="AC895" s="122" t="e">
        <f>VLOOKUP(FollowUp!$Y895,database!$Y:$AL,database!AC$5,0)</f>
        <v>#N/A</v>
      </c>
      <c r="AD895" s="123" t="e">
        <f>VLOOKUP(FollowUp!$Y895,database!$Y:$AL,database!AD$5,0)</f>
        <v>#N/A</v>
      </c>
      <c r="AE895" s="122" t="e">
        <f>VLOOKUP(FollowUp!$Y895,database!$Y:$AL,database!AE$5,0)</f>
        <v>#N/A</v>
      </c>
      <c r="AF895" s="123" t="e">
        <f>VLOOKUP(FollowUp!$Y895,database!$Y:$AL,database!AF$5,0)</f>
        <v>#N/A</v>
      </c>
      <c r="AG895" s="137" t="e">
        <f>VLOOKUP(FollowUp!$Y895,database!$Y:$AL,database!AG$5,0)</f>
        <v>#N/A</v>
      </c>
      <c r="AH895" s="127" t="str">
        <f>IF(ISERROR(VLOOKUP(FollowUp!$Y895,database!$Y:$AL,database!AH$5,0)),"",VLOOKUP(FollowUp!$Y895,database!$Y:$AL,database!AH$5,0))</f>
        <v/>
      </c>
      <c r="AI895" s="64"/>
      <c r="AJ895" s="63"/>
      <c r="AK895" s="128"/>
      <c r="AL895" s="63"/>
      <c r="AM895" s="116" t="e">
        <f>VLOOKUP(FollowUp!$Y895,database!$Y:$AL,database!AL$5,0)</f>
        <v>#N/A</v>
      </c>
    </row>
    <row r="896" spans="1:39"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15">
        <v>889</v>
      </c>
      <c r="AA896" s="124" t="e">
        <f>VLOOKUP(FollowUp!$Y896,database!$Y:$AL,database!AA$5,0)</f>
        <v>#N/A</v>
      </c>
      <c r="AB896" s="118" t="e" cm="1">
        <f t="array" aca="1" ref="AB896" ca="1">HYPERLINK("#"&amp;CELL("address",INDEX(INDIRECT("database!Y:Y",1),MATCH(Y896,INDIRECT("database!Y:Y",1),0))))</f>
        <v>#N/A</v>
      </c>
      <c r="AC896" s="120" t="e">
        <f>VLOOKUP(FollowUp!$Y896,database!$Y:$AL,database!AC$5,0)</f>
        <v>#N/A</v>
      </c>
      <c r="AD896" s="121" t="e">
        <f>VLOOKUP(FollowUp!$Y896,database!$Y:$AL,database!AD$5,0)</f>
        <v>#N/A</v>
      </c>
      <c r="AE896" s="120" t="e">
        <f>VLOOKUP(FollowUp!$Y896,database!$Y:$AL,database!AE$5,0)</f>
        <v>#N/A</v>
      </c>
      <c r="AF896" s="121" t="e">
        <f>VLOOKUP(FollowUp!$Y896,database!$Y:$AL,database!AF$5,0)</f>
        <v>#N/A</v>
      </c>
      <c r="AG896" s="136" t="e">
        <f>VLOOKUP(FollowUp!$Y896,database!$Y:$AL,database!AG$5,0)</f>
        <v>#N/A</v>
      </c>
      <c r="AH896" s="126" t="str">
        <f>IF(ISERROR(VLOOKUP(FollowUp!$Y896,database!$Y:$AL,database!AH$5,0)),"",VLOOKUP(FollowUp!$Y896,database!$Y:$AL,database!AH$5,0))</f>
        <v/>
      </c>
      <c r="AI896" s="64"/>
      <c r="AJ896" s="63"/>
      <c r="AK896" s="128"/>
      <c r="AL896" s="63"/>
      <c r="AM896" s="115" t="e">
        <f>VLOOKUP(FollowUp!$Y896,database!$Y:$AL,database!AL$5,0)</f>
        <v>#N/A</v>
      </c>
    </row>
    <row r="897" spans="1:39"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15">
        <v>890</v>
      </c>
      <c r="AA897" s="125" t="e">
        <f>VLOOKUP(FollowUp!$Y897,database!$Y:$AL,database!AA$5,0)</f>
        <v>#N/A</v>
      </c>
      <c r="AB897" s="119" t="e" cm="1">
        <f t="array" aca="1" ref="AB897" ca="1">HYPERLINK("#"&amp;CELL("address",INDEX(INDIRECT("database!Y:Y",1),MATCH(Y897,INDIRECT("database!Y:Y",1),0))))</f>
        <v>#N/A</v>
      </c>
      <c r="AC897" s="122" t="e">
        <f>VLOOKUP(FollowUp!$Y897,database!$Y:$AL,database!AC$5,0)</f>
        <v>#N/A</v>
      </c>
      <c r="AD897" s="123" t="e">
        <f>VLOOKUP(FollowUp!$Y897,database!$Y:$AL,database!AD$5,0)</f>
        <v>#N/A</v>
      </c>
      <c r="AE897" s="122" t="e">
        <f>VLOOKUP(FollowUp!$Y897,database!$Y:$AL,database!AE$5,0)</f>
        <v>#N/A</v>
      </c>
      <c r="AF897" s="123" t="e">
        <f>VLOOKUP(FollowUp!$Y897,database!$Y:$AL,database!AF$5,0)</f>
        <v>#N/A</v>
      </c>
      <c r="AG897" s="137" t="e">
        <f>VLOOKUP(FollowUp!$Y897,database!$Y:$AL,database!AG$5,0)</f>
        <v>#N/A</v>
      </c>
      <c r="AH897" s="127" t="str">
        <f>IF(ISERROR(VLOOKUP(FollowUp!$Y897,database!$Y:$AL,database!AH$5,0)),"",VLOOKUP(FollowUp!$Y897,database!$Y:$AL,database!AH$5,0))</f>
        <v/>
      </c>
      <c r="AI897" s="64"/>
      <c r="AJ897" s="63"/>
      <c r="AK897" s="128"/>
      <c r="AL897" s="63"/>
      <c r="AM897" s="116" t="e">
        <f>VLOOKUP(FollowUp!$Y897,database!$Y:$AL,database!AL$5,0)</f>
        <v>#N/A</v>
      </c>
    </row>
    <row r="898" spans="1:39"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15">
        <v>891</v>
      </c>
      <c r="AA898" s="124" t="e">
        <f>VLOOKUP(FollowUp!$Y898,database!$Y:$AL,database!AA$5,0)</f>
        <v>#N/A</v>
      </c>
      <c r="AB898" s="118" t="e" cm="1">
        <f t="array" aca="1" ref="AB898" ca="1">HYPERLINK("#"&amp;CELL("address",INDEX(INDIRECT("database!Y:Y",1),MATCH(Y898,INDIRECT("database!Y:Y",1),0))))</f>
        <v>#N/A</v>
      </c>
      <c r="AC898" s="120" t="e">
        <f>VLOOKUP(FollowUp!$Y898,database!$Y:$AL,database!AC$5,0)</f>
        <v>#N/A</v>
      </c>
      <c r="AD898" s="121" t="e">
        <f>VLOOKUP(FollowUp!$Y898,database!$Y:$AL,database!AD$5,0)</f>
        <v>#N/A</v>
      </c>
      <c r="AE898" s="120" t="e">
        <f>VLOOKUP(FollowUp!$Y898,database!$Y:$AL,database!AE$5,0)</f>
        <v>#N/A</v>
      </c>
      <c r="AF898" s="121" t="e">
        <f>VLOOKUP(FollowUp!$Y898,database!$Y:$AL,database!AF$5,0)</f>
        <v>#N/A</v>
      </c>
      <c r="AG898" s="136" t="e">
        <f>VLOOKUP(FollowUp!$Y898,database!$Y:$AL,database!AG$5,0)</f>
        <v>#N/A</v>
      </c>
      <c r="AH898" s="126" t="str">
        <f>IF(ISERROR(VLOOKUP(FollowUp!$Y898,database!$Y:$AL,database!AH$5,0)),"",VLOOKUP(FollowUp!$Y898,database!$Y:$AL,database!AH$5,0))</f>
        <v/>
      </c>
      <c r="AI898" s="64"/>
      <c r="AJ898" s="63"/>
      <c r="AK898" s="128"/>
      <c r="AL898" s="63"/>
      <c r="AM898" s="115" t="e">
        <f>VLOOKUP(FollowUp!$Y898,database!$Y:$AL,database!AL$5,0)</f>
        <v>#N/A</v>
      </c>
    </row>
    <row r="899" spans="1:39"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15">
        <v>892</v>
      </c>
      <c r="AA899" s="125" t="e">
        <f>VLOOKUP(FollowUp!$Y899,database!$Y:$AL,database!AA$5,0)</f>
        <v>#N/A</v>
      </c>
      <c r="AB899" s="119" t="e" cm="1">
        <f t="array" aca="1" ref="AB899" ca="1">HYPERLINK("#"&amp;CELL("address",INDEX(INDIRECT("database!Y:Y",1),MATCH(Y899,INDIRECT("database!Y:Y",1),0))))</f>
        <v>#N/A</v>
      </c>
      <c r="AC899" s="122" t="e">
        <f>VLOOKUP(FollowUp!$Y899,database!$Y:$AL,database!AC$5,0)</f>
        <v>#N/A</v>
      </c>
      <c r="AD899" s="123" t="e">
        <f>VLOOKUP(FollowUp!$Y899,database!$Y:$AL,database!AD$5,0)</f>
        <v>#N/A</v>
      </c>
      <c r="AE899" s="122" t="e">
        <f>VLOOKUP(FollowUp!$Y899,database!$Y:$AL,database!AE$5,0)</f>
        <v>#N/A</v>
      </c>
      <c r="AF899" s="123" t="e">
        <f>VLOOKUP(FollowUp!$Y899,database!$Y:$AL,database!AF$5,0)</f>
        <v>#N/A</v>
      </c>
      <c r="AG899" s="137" t="e">
        <f>VLOOKUP(FollowUp!$Y899,database!$Y:$AL,database!AG$5,0)</f>
        <v>#N/A</v>
      </c>
      <c r="AH899" s="127" t="str">
        <f>IF(ISERROR(VLOOKUP(FollowUp!$Y899,database!$Y:$AL,database!AH$5,0)),"",VLOOKUP(FollowUp!$Y899,database!$Y:$AL,database!AH$5,0))</f>
        <v/>
      </c>
      <c r="AI899" s="64"/>
      <c r="AJ899" s="63"/>
      <c r="AK899" s="128"/>
      <c r="AL899" s="63"/>
      <c r="AM899" s="116" t="e">
        <f>VLOOKUP(FollowUp!$Y899,database!$Y:$AL,database!AL$5,0)</f>
        <v>#N/A</v>
      </c>
    </row>
    <row r="900" spans="1:39"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15">
        <v>893</v>
      </c>
      <c r="AA900" s="124" t="e">
        <f>VLOOKUP(FollowUp!$Y900,database!$Y:$AL,database!AA$5,0)</f>
        <v>#N/A</v>
      </c>
      <c r="AB900" s="118" t="e" cm="1">
        <f t="array" aca="1" ref="AB900" ca="1">HYPERLINK("#"&amp;CELL("address",INDEX(INDIRECT("database!Y:Y",1),MATCH(Y900,INDIRECT("database!Y:Y",1),0))))</f>
        <v>#N/A</v>
      </c>
      <c r="AC900" s="120" t="e">
        <f>VLOOKUP(FollowUp!$Y900,database!$Y:$AL,database!AC$5,0)</f>
        <v>#N/A</v>
      </c>
      <c r="AD900" s="121" t="e">
        <f>VLOOKUP(FollowUp!$Y900,database!$Y:$AL,database!AD$5,0)</f>
        <v>#N/A</v>
      </c>
      <c r="AE900" s="120" t="e">
        <f>VLOOKUP(FollowUp!$Y900,database!$Y:$AL,database!AE$5,0)</f>
        <v>#N/A</v>
      </c>
      <c r="AF900" s="121" t="e">
        <f>VLOOKUP(FollowUp!$Y900,database!$Y:$AL,database!AF$5,0)</f>
        <v>#N/A</v>
      </c>
      <c r="AG900" s="136" t="e">
        <f>VLOOKUP(FollowUp!$Y900,database!$Y:$AL,database!AG$5,0)</f>
        <v>#N/A</v>
      </c>
      <c r="AH900" s="126" t="str">
        <f>IF(ISERROR(VLOOKUP(FollowUp!$Y900,database!$Y:$AL,database!AH$5,0)),"",VLOOKUP(FollowUp!$Y900,database!$Y:$AL,database!AH$5,0))</f>
        <v/>
      </c>
      <c r="AI900" s="64"/>
      <c r="AJ900" s="63"/>
      <c r="AK900" s="128"/>
      <c r="AL900" s="63"/>
      <c r="AM900" s="115" t="e">
        <f>VLOOKUP(FollowUp!$Y900,database!$Y:$AL,database!AL$5,0)</f>
        <v>#N/A</v>
      </c>
    </row>
    <row r="901" spans="1:39"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15">
        <v>894</v>
      </c>
      <c r="AA901" s="125" t="e">
        <f>VLOOKUP(FollowUp!$Y901,database!$Y:$AL,database!AA$5,0)</f>
        <v>#N/A</v>
      </c>
      <c r="AB901" s="119" t="e" cm="1">
        <f t="array" aca="1" ref="AB901" ca="1">HYPERLINK("#"&amp;CELL("address",INDEX(INDIRECT("database!Y:Y",1),MATCH(Y901,INDIRECT("database!Y:Y",1),0))))</f>
        <v>#N/A</v>
      </c>
      <c r="AC901" s="122" t="e">
        <f>VLOOKUP(FollowUp!$Y901,database!$Y:$AL,database!AC$5,0)</f>
        <v>#N/A</v>
      </c>
      <c r="AD901" s="123" t="e">
        <f>VLOOKUP(FollowUp!$Y901,database!$Y:$AL,database!AD$5,0)</f>
        <v>#N/A</v>
      </c>
      <c r="AE901" s="122" t="e">
        <f>VLOOKUP(FollowUp!$Y901,database!$Y:$AL,database!AE$5,0)</f>
        <v>#N/A</v>
      </c>
      <c r="AF901" s="123" t="e">
        <f>VLOOKUP(FollowUp!$Y901,database!$Y:$AL,database!AF$5,0)</f>
        <v>#N/A</v>
      </c>
      <c r="AG901" s="137" t="e">
        <f>VLOOKUP(FollowUp!$Y901,database!$Y:$AL,database!AG$5,0)</f>
        <v>#N/A</v>
      </c>
      <c r="AH901" s="127" t="str">
        <f>IF(ISERROR(VLOOKUP(FollowUp!$Y901,database!$Y:$AL,database!AH$5,0)),"",VLOOKUP(FollowUp!$Y901,database!$Y:$AL,database!AH$5,0))</f>
        <v/>
      </c>
      <c r="AI901" s="64"/>
      <c r="AJ901" s="63"/>
      <c r="AK901" s="128"/>
      <c r="AL901" s="63"/>
      <c r="AM901" s="116" t="e">
        <f>VLOOKUP(FollowUp!$Y901,database!$Y:$AL,database!AL$5,0)</f>
        <v>#N/A</v>
      </c>
    </row>
    <row r="902" spans="1:39"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15">
        <v>895</v>
      </c>
      <c r="AA902" s="124" t="e">
        <f>VLOOKUP(FollowUp!$Y902,database!$Y:$AL,database!AA$5,0)</f>
        <v>#N/A</v>
      </c>
      <c r="AB902" s="118" t="e" cm="1">
        <f t="array" aca="1" ref="AB902" ca="1">HYPERLINK("#"&amp;CELL("address",INDEX(INDIRECT("database!Y:Y",1),MATCH(Y902,INDIRECT("database!Y:Y",1),0))))</f>
        <v>#N/A</v>
      </c>
      <c r="AC902" s="120" t="e">
        <f>VLOOKUP(FollowUp!$Y902,database!$Y:$AL,database!AC$5,0)</f>
        <v>#N/A</v>
      </c>
      <c r="AD902" s="121" t="e">
        <f>VLOOKUP(FollowUp!$Y902,database!$Y:$AL,database!AD$5,0)</f>
        <v>#N/A</v>
      </c>
      <c r="AE902" s="120" t="e">
        <f>VLOOKUP(FollowUp!$Y902,database!$Y:$AL,database!AE$5,0)</f>
        <v>#N/A</v>
      </c>
      <c r="AF902" s="121" t="e">
        <f>VLOOKUP(FollowUp!$Y902,database!$Y:$AL,database!AF$5,0)</f>
        <v>#N/A</v>
      </c>
      <c r="AG902" s="136" t="e">
        <f>VLOOKUP(FollowUp!$Y902,database!$Y:$AL,database!AG$5,0)</f>
        <v>#N/A</v>
      </c>
      <c r="AH902" s="126" t="str">
        <f>IF(ISERROR(VLOOKUP(FollowUp!$Y902,database!$Y:$AL,database!AH$5,0)),"",VLOOKUP(FollowUp!$Y902,database!$Y:$AL,database!AH$5,0))</f>
        <v/>
      </c>
      <c r="AI902" s="64"/>
      <c r="AJ902" s="63"/>
      <c r="AK902" s="128"/>
      <c r="AL902" s="63"/>
      <c r="AM902" s="115" t="e">
        <f>VLOOKUP(FollowUp!$Y902,database!$Y:$AL,database!AL$5,0)</f>
        <v>#N/A</v>
      </c>
    </row>
    <row r="903" spans="1:39"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15">
        <v>896</v>
      </c>
      <c r="AA903" s="125" t="e">
        <f>VLOOKUP(FollowUp!$Y903,database!$Y:$AL,database!AA$5,0)</f>
        <v>#N/A</v>
      </c>
      <c r="AB903" s="119" t="e" cm="1">
        <f t="array" aca="1" ref="AB903" ca="1">HYPERLINK("#"&amp;CELL("address",INDEX(INDIRECT("database!Y:Y",1),MATCH(Y903,INDIRECT("database!Y:Y",1),0))))</f>
        <v>#N/A</v>
      </c>
      <c r="AC903" s="122" t="e">
        <f>VLOOKUP(FollowUp!$Y903,database!$Y:$AL,database!AC$5,0)</f>
        <v>#N/A</v>
      </c>
      <c r="AD903" s="123" t="e">
        <f>VLOOKUP(FollowUp!$Y903,database!$Y:$AL,database!AD$5,0)</f>
        <v>#N/A</v>
      </c>
      <c r="AE903" s="122" t="e">
        <f>VLOOKUP(FollowUp!$Y903,database!$Y:$AL,database!AE$5,0)</f>
        <v>#N/A</v>
      </c>
      <c r="AF903" s="123" t="e">
        <f>VLOOKUP(FollowUp!$Y903,database!$Y:$AL,database!AF$5,0)</f>
        <v>#N/A</v>
      </c>
      <c r="AG903" s="137" t="e">
        <f>VLOOKUP(FollowUp!$Y903,database!$Y:$AL,database!AG$5,0)</f>
        <v>#N/A</v>
      </c>
      <c r="AH903" s="127" t="str">
        <f>IF(ISERROR(VLOOKUP(FollowUp!$Y903,database!$Y:$AL,database!AH$5,0)),"",VLOOKUP(FollowUp!$Y903,database!$Y:$AL,database!AH$5,0))</f>
        <v/>
      </c>
      <c r="AI903" s="64"/>
      <c r="AJ903" s="63"/>
      <c r="AK903" s="128"/>
      <c r="AL903" s="63"/>
      <c r="AM903" s="116" t="e">
        <f>VLOOKUP(FollowUp!$Y903,database!$Y:$AL,database!AL$5,0)</f>
        <v>#N/A</v>
      </c>
    </row>
    <row r="904" spans="1:39"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15">
        <v>897</v>
      </c>
      <c r="AA904" s="124" t="e">
        <f>VLOOKUP(FollowUp!$Y904,database!$Y:$AL,database!AA$5,0)</f>
        <v>#N/A</v>
      </c>
      <c r="AB904" s="118" t="e" cm="1">
        <f t="array" aca="1" ref="AB904" ca="1">HYPERLINK("#"&amp;CELL("address",INDEX(INDIRECT("database!Y:Y",1),MATCH(Y904,INDIRECT("database!Y:Y",1),0))))</f>
        <v>#N/A</v>
      </c>
      <c r="AC904" s="120" t="e">
        <f>VLOOKUP(FollowUp!$Y904,database!$Y:$AL,database!AC$5,0)</f>
        <v>#N/A</v>
      </c>
      <c r="AD904" s="121" t="e">
        <f>VLOOKUP(FollowUp!$Y904,database!$Y:$AL,database!AD$5,0)</f>
        <v>#N/A</v>
      </c>
      <c r="AE904" s="120" t="e">
        <f>VLOOKUP(FollowUp!$Y904,database!$Y:$AL,database!AE$5,0)</f>
        <v>#N/A</v>
      </c>
      <c r="AF904" s="121" t="e">
        <f>VLOOKUP(FollowUp!$Y904,database!$Y:$AL,database!AF$5,0)</f>
        <v>#N/A</v>
      </c>
      <c r="AG904" s="136" t="e">
        <f>VLOOKUP(FollowUp!$Y904,database!$Y:$AL,database!AG$5,0)</f>
        <v>#N/A</v>
      </c>
      <c r="AH904" s="126" t="str">
        <f>IF(ISERROR(VLOOKUP(FollowUp!$Y904,database!$Y:$AL,database!AH$5,0)),"",VLOOKUP(FollowUp!$Y904,database!$Y:$AL,database!AH$5,0))</f>
        <v/>
      </c>
      <c r="AI904" s="64"/>
      <c r="AJ904" s="63"/>
      <c r="AK904" s="128"/>
      <c r="AL904" s="63"/>
      <c r="AM904" s="115" t="e">
        <f>VLOOKUP(FollowUp!$Y904,database!$Y:$AL,database!AL$5,0)</f>
        <v>#N/A</v>
      </c>
    </row>
    <row r="905" spans="1:39"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15">
        <v>898</v>
      </c>
      <c r="AA905" s="125" t="e">
        <f>VLOOKUP(FollowUp!$Y905,database!$Y:$AL,database!AA$5,0)</f>
        <v>#N/A</v>
      </c>
      <c r="AB905" s="119" t="e" cm="1">
        <f t="array" aca="1" ref="AB905" ca="1">HYPERLINK("#"&amp;CELL("address",INDEX(INDIRECT("database!Y:Y",1),MATCH(Y905,INDIRECT("database!Y:Y",1),0))))</f>
        <v>#N/A</v>
      </c>
      <c r="AC905" s="122" t="e">
        <f>VLOOKUP(FollowUp!$Y905,database!$Y:$AL,database!AC$5,0)</f>
        <v>#N/A</v>
      </c>
      <c r="AD905" s="123" t="e">
        <f>VLOOKUP(FollowUp!$Y905,database!$Y:$AL,database!AD$5,0)</f>
        <v>#N/A</v>
      </c>
      <c r="AE905" s="122" t="e">
        <f>VLOOKUP(FollowUp!$Y905,database!$Y:$AL,database!AE$5,0)</f>
        <v>#N/A</v>
      </c>
      <c r="AF905" s="123" t="e">
        <f>VLOOKUP(FollowUp!$Y905,database!$Y:$AL,database!AF$5,0)</f>
        <v>#N/A</v>
      </c>
      <c r="AG905" s="137" t="e">
        <f>VLOOKUP(FollowUp!$Y905,database!$Y:$AL,database!AG$5,0)</f>
        <v>#N/A</v>
      </c>
      <c r="AH905" s="127" t="str">
        <f>IF(ISERROR(VLOOKUP(FollowUp!$Y905,database!$Y:$AL,database!AH$5,0)),"",VLOOKUP(FollowUp!$Y905,database!$Y:$AL,database!AH$5,0))</f>
        <v/>
      </c>
      <c r="AI905" s="64"/>
      <c r="AJ905" s="63"/>
      <c r="AK905" s="128"/>
      <c r="AL905" s="63"/>
      <c r="AM905" s="116" t="e">
        <f>VLOOKUP(FollowUp!$Y905,database!$Y:$AL,database!AL$5,0)</f>
        <v>#N/A</v>
      </c>
    </row>
    <row r="906" spans="1:39"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15">
        <v>899</v>
      </c>
      <c r="AA906" s="124" t="e">
        <f>VLOOKUP(FollowUp!$Y906,database!$Y:$AL,database!AA$5,0)</f>
        <v>#N/A</v>
      </c>
      <c r="AB906" s="118" t="e" cm="1">
        <f t="array" aca="1" ref="AB906" ca="1">HYPERLINK("#"&amp;CELL("address",INDEX(INDIRECT("database!Y:Y",1),MATCH(Y906,INDIRECT("database!Y:Y",1),0))))</f>
        <v>#N/A</v>
      </c>
      <c r="AC906" s="120" t="e">
        <f>VLOOKUP(FollowUp!$Y906,database!$Y:$AL,database!AC$5,0)</f>
        <v>#N/A</v>
      </c>
      <c r="AD906" s="121" t="e">
        <f>VLOOKUP(FollowUp!$Y906,database!$Y:$AL,database!AD$5,0)</f>
        <v>#N/A</v>
      </c>
      <c r="AE906" s="120" t="e">
        <f>VLOOKUP(FollowUp!$Y906,database!$Y:$AL,database!AE$5,0)</f>
        <v>#N/A</v>
      </c>
      <c r="AF906" s="121" t="e">
        <f>VLOOKUP(FollowUp!$Y906,database!$Y:$AL,database!AF$5,0)</f>
        <v>#N/A</v>
      </c>
      <c r="AG906" s="136" t="e">
        <f>VLOOKUP(FollowUp!$Y906,database!$Y:$AL,database!AG$5,0)</f>
        <v>#N/A</v>
      </c>
      <c r="AH906" s="126" t="str">
        <f>IF(ISERROR(VLOOKUP(FollowUp!$Y906,database!$Y:$AL,database!AH$5,0)),"",VLOOKUP(FollowUp!$Y906,database!$Y:$AL,database!AH$5,0))</f>
        <v/>
      </c>
      <c r="AI906" s="64"/>
      <c r="AJ906" s="63"/>
      <c r="AK906" s="128"/>
      <c r="AL906" s="63"/>
      <c r="AM906" s="115" t="e">
        <f>VLOOKUP(FollowUp!$Y906,database!$Y:$AL,database!AL$5,0)</f>
        <v>#N/A</v>
      </c>
    </row>
    <row r="907" spans="1:39"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15">
        <v>900</v>
      </c>
      <c r="AA907" s="125" t="e">
        <f>VLOOKUP(FollowUp!$Y907,database!$Y:$AL,database!AA$5,0)</f>
        <v>#N/A</v>
      </c>
      <c r="AB907" s="119" t="e" cm="1">
        <f t="array" aca="1" ref="AB907" ca="1">HYPERLINK("#"&amp;CELL("address",INDEX(INDIRECT("database!Y:Y",1),MATCH(Y907,INDIRECT("database!Y:Y",1),0))))</f>
        <v>#N/A</v>
      </c>
      <c r="AC907" s="122" t="e">
        <f>VLOOKUP(FollowUp!$Y907,database!$Y:$AL,database!AC$5,0)</f>
        <v>#N/A</v>
      </c>
      <c r="AD907" s="123" t="e">
        <f>VLOOKUP(FollowUp!$Y907,database!$Y:$AL,database!AD$5,0)</f>
        <v>#N/A</v>
      </c>
      <c r="AE907" s="122" t="e">
        <f>VLOOKUP(FollowUp!$Y907,database!$Y:$AL,database!AE$5,0)</f>
        <v>#N/A</v>
      </c>
      <c r="AF907" s="123" t="e">
        <f>VLOOKUP(FollowUp!$Y907,database!$Y:$AL,database!AF$5,0)</f>
        <v>#N/A</v>
      </c>
      <c r="AG907" s="137" t="e">
        <f>VLOOKUP(FollowUp!$Y907,database!$Y:$AL,database!AG$5,0)</f>
        <v>#N/A</v>
      </c>
      <c r="AH907" s="127" t="str">
        <f>IF(ISERROR(VLOOKUP(FollowUp!$Y907,database!$Y:$AL,database!AH$5,0)),"",VLOOKUP(FollowUp!$Y907,database!$Y:$AL,database!AH$5,0))</f>
        <v/>
      </c>
      <c r="AI907" s="64"/>
      <c r="AJ907" s="63"/>
      <c r="AK907" s="128"/>
      <c r="AL907" s="63"/>
      <c r="AM907" s="116" t="e">
        <f>VLOOKUP(FollowUp!$Y907,database!$Y:$AL,database!AL$5,0)</f>
        <v>#N/A</v>
      </c>
    </row>
    <row r="908" spans="1:39"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15">
        <v>901</v>
      </c>
      <c r="AA908" s="124" t="e">
        <f>VLOOKUP(FollowUp!$Y908,database!$Y:$AL,database!AA$5,0)</f>
        <v>#N/A</v>
      </c>
      <c r="AB908" s="118" t="e" cm="1">
        <f t="array" aca="1" ref="AB908" ca="1">HYPERLINK("#"&amp;CELL("address",INDEX(INDIRECT("database!Y:Y",1),MATCH(Y908,INDIRECT("database!Y:Y",1),0))))</f>
        <v>#N/A</v>
      </c>
      <c r="AC908" s="120" t="e">
        <f>VLOOKUP(FollowUp!$Y908,database!$Y:$AL,database!AC$5,0)</f>
        <v>#N/A</v>
      </c>
      <c r="AD908" s="121" t="e">
        <f>VLOOKUP(FollowUp!$Y908,database!$Y:$AL,database!AD$5,0)</f>
        <v>#N/A</v>
      </c>
      <c r="AE908" s="120" t="e">
        <f>VLOOKUP(FollowUp!$Y908,database!$Y:$AL,database!AE$5,0)</f>
        <v>#N/A</v>
      </c>
      <c r="AF908" s="121" t="e">
        <f>VLOOKUP(FollowUp!$Y908,database!$Y:$AL,database!AF$5,0)</f>
        <v>#N/A</v>
      </c>
      <c r="AG908" s="136" t="e">
        <f>VLOOKUP(FollowUp!$Y908,database!$Y:$AL,database!AG$5,0)</f>
        <v>#N/A</v>
      </c>
      <c r="AH908" s="126" t="str">
        <f>IF(ISERROR(VLOOKUP(FollowUp!$Y908,database!$Y:$AL,database!AH$5,0)),"",VLOOKUP(FollowUp!$Y908,database!$Y:$AL,database!AH$5,0))</f>
        <v/>
      </c>
      <c r="AI908" s="64"/>
      <c r="AJ908" s="63"/>
      <c r="AK908" s="128"/>
      <c r="AL908" s="63"/>
      <c r="AM908" s="115" t="e">
        <f>VLOOKUP(FollowUp!$Y908,database!$Y:$AL,database!AL$5,0)</f>
        <v>#N/A</v>
      </c>
    </row>
    <row r="909" spans="1:39"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15">
        <v>902</v>
      </c>
      <c r="AA909" s="125" t="e">
        <f>VLOOKUP(FollowUp!$Y909,database!$Y:$AL,database!AA$5,0)</f>
        <v>#N/A</v>
      </c>
      <c r="AB909" s="119" t="e" cm="1">
        <f t="array" aca="1" ref="AB909" ca="1">HYPERLINK("#"&amp;CELL("address",INDEX(INDIRECT("database!Y:Y",1),MATCH(Y909,INDIRECT("database!Y:Y",1),0))))</f>
        <v>#N/A</v>
      </c>
      <c r="AC909" s="122" t="e">
        <f>VLOOKUP(FollowUp!$Y909,database!$Y:$AL,database!AC$5,0)</f>
        <v>#N/A</v>
      </c>
      <c r="AD909" s="123" t="e">
        <f>VLOOKUP(FollowUp!$Y909,database!$Y:$AL,database!AD$5,0)</f>
        <v>#N/A</v>
      </c>
      <c r="AE909" s="122" t="e">
        <f>VLOOKUP(FollowUp!$Y909,database!$Y:$AL,database!AE$5,0)</f>
        <v>#N/A</v>
      </c>
      <c r="AF909" s="123" t="e">
        <f>VLOOKUP(FollowUp!$Y909,database!$Y:$AL,database!AF$5,0)</f>
        <v>#N/A</v>
      </c>
      <c r="AG909" s="137" t="e">
        <f>VLOOKUP(FollowUp!$Y909,database!$Y:$AL,database!AG$5,0)</f>
        <v>#N/A</v>
      </c>
      <c r="AH909" s="127" t="str">
        <f>IF(ISERROR(VLOOKUP(FollowUp!$Y909,database!$Y:$AL,database!AH$5,0)),"",VLOOKUP(FollowUp!$Y909,database!$Y:$AL,database!AH$5,0))</f>
        <v/>
      </c>
      <c r="AI909" s="64"/>
      <c r="AJ909" s="63"/>
      <c r="AK909" s="128"/>
      <c r="AL909" s="63"/>
      <c r="AM909" s="116" t="e">
        <f>VLOOKUP(FollowUp!$Y909,database!$Y:$AL,database!AL$5,0)</f>
        <v>#N/A</v>
      </c>
    </row>
    <row r="910" spans="1:39"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15">
        <v>903</v>
      </c>
      <c r="AA910" s="124" t="e">
        <f>VLOOKUP(FollowUp!$Y910,database!$Y:$AL,database!AA$5,0)</f>
        <v>#N/A</v>
      </c>
      <c r="AB910" s="118" t="e" cm="1">
        <f t="array" aca="1" ref="AB910" ca="1">HYPERLINK("#"&amp;CELL("address",INDEX(INDIRECT("database!Y:Y",1),MATCH(Y910,INDIRECT("database!Y:Y",1),0))))</f>
        <v>#N/A</v>
      </c>
      <c r="AC910" s="120" t="e">
        <f>VLOOKUP(FollowUp!$Y910,database!$Y:$AL,database!AC$5,0)</f>
        <v>#N/A</v>
      </c>
      <c r="AD910" s="121" t="e">
        <f>VLOOKUP(FollowUp!$Y910,database!$Y:$AL,database!AD$5,0)</f>
        <v>#N/A</v>
      </c>
      <c r="AE910" s="120" t="e">
        <f>VLOOKUP(FollowUp!$Y910,database!$Y:$AL,database!AE$5,0)</f>
        <v>#N/A</v>
      </c>
      <c r="AF910" s="121" t="e">
        <f>VLOOKUP(FollowUp!$Y910,database!$Y:$AL,database!AF$5,0)</f>
        <v>#N/A</v>
      </c>
      <c r="AG910" s="136" t="e">
        <f>VLOOKUP(FollowUp!$Y910,database!$Y:$AL,database!AG$5,0)</f>
        <v>#N/A</v>
      </c>
      <c r="AH910" s="126" t="str">
        <f>IF(ISERROR(VLOOKUP(FollowUp!$Y910,database!$Y:$AL,database!AH$5,0)),"",VLOOKUP(FollowUp!$Y910,database!$Y:$AL,database!AH$5,0))</f>
        <v/>
      </c>
      <c r="AI910" s="64"/>
      <c r="AJ910" s="63"/>
      <c r="AK910" s="128"/>
      <c r="AL910" s="63"/>
      <c r="AM910" s="115" t="e">
        <f>VLOOKUP(FollowUp!$Y910,database!$Y:$AL,database!AL$5,0)</f>
        <v>#N/A</v>
      </c>
    </row>
    <row r="911" spans="1:39"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15">
        <v>904</v>
      </c>
      <c r="AA911" s="125" t="e">
        <f>VLOOKUP(FollowUp!$Y911,database!$Y:$AL,database!AA$5,0)</f>
        <v>#N/A</v>
      </c>
      <c r="AB911" s="119" t="e" cm="1">
        <f t="array" aca="1" ref="AB911" ca="1">HYPERLINK("#"&amp;CELL("address",INDEX(INDIRECT("database!Y:Y",1),MATCH(Y911,INDIRECT("database!Y:Y",1),0))))</f>
        <v>#N/A</v>
      </c>
      <c r="AC911" s="122" t="e">
        <f>VLOOKUP(FollowUp!$Y911,database!$Y:$AL,database!AC$5,0)</f>
        <v>#N/A</v>
      </c>
      <c r="AD911" s="123" t="e">
        <f>VLOOKUP(FollowUp!$Y911,database!$Y:$AL,database!AD$5,0)</f>
        <v>#N/A</v>
      </c>
      <c r="AE911" s="122" t="e">
        <f>VLOOKUP(FollowUp!$Y911,database!$Y:$AL,database!AE$5,0)</f>
        <v>#N/A</v>
      </c>
      <c r="AF911" s="123" t="e">
        <f>VLOOKUP(FollowUp!$Y911,database!$Y:$AL,database!AF$5,0)</f>
        <v>#N/A</v>
      </c>
      <c r="AG911" s="137" t="e">
        <f>VLOOKUP(FollowUp!$Y911,database!$Y:$AL,database!AG$5,0)</f>
        <v>#N/A</v>
      </c>
      <c r="AH911" s="127" t="str">
        <f>IF(ISERROR(VLOOKUP(FollowUp!$Y911,database!$Y:$AL,database!AH$5,0)),"",VLOOKUP(FollowUp!$Y911,database!$Y:$AL,database!AH$5,0))</f>
        <v/>
      </c>
      <c r="AI911" s="64"/>
      <c r="AJ911" s="63"/>
      <c r="AK911" s="128"/>
      <c r="AL911" s="63"/>
      <c r="AM911" s="116" t="e">
        <f>VLOOKUP(FollowUp!$Y911,database!$Y:$AL,database!AL$5,0)</f>
        <v>#N/A</v>
      </c>
    </row>
    <row r="912" spans="1:39"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15">
        <v>905</v>
      </c>
      <c r="AA912" s="124" t="e">
        <f>VLOOKUP(FollowUp!$Y912,database!$Y:$AL,database!AA$5,0)</f>
        <v>#N/A</v>
      </c>
      <c r="AB912" s="118" t="e" cm="1">
        <f t="array" aca="1" ref="AB912" ca="1">HYPERLINK("#"&amp;CELL("address",INDEX(INDIRECT("database!Y:Y",1),MATCH(Y912,INDIRECT("database!Y:Y",1),0))))</f>
        <v>#N/A</v>
      </c>
      <c r="AC912" s="120" t="e">
        <f>VLOOKUP(FollowUp!$Y912,database!$Y:$AL,database!AC$5,0)</f>
        <v>#N/A</v>
      </c>
      <c r="AD912" s="121" t="e">
        <f>VLOOKUP(FollowUp!$Y912,database!$Y:$AL,database!AD$5,0)</f>
        <v>#N/A</v>
      </c>
      <c r="AE912" s="120" t="e">
        <f>VLOOKUP(FollowUp!$Y912,database!$Y:$AL,database!AE$5,0)</f>
        <v>#N/A</v>
      </c>
      <c r="AF912" s="121" t="e">
        <f>VLOOKUP(FollowUp!$Y912,database!$Y:$AL,database!AF$5,0)</f>
        <v>#N/A</v>
      </c>
      <c r="AG912" s="136" t="e">
        <f>VLOOKUP(FollowUp!$Y912,database!$Y:$AL,database!AG$5,0)</f>
        <v>#N/A</v>
      </c>
      <c r="AH912" s="126" t="str">
        <f>IF(ISERROR(VLOOKUP(FollowUp!$Y912,database!$Y:$AL,database!AH$5,0)),"",VLOOKUP(FollowUp!$Y912,database!$Y:$AL,database!AH$5,0))</f>
        <v/>
      </c>
      <c r="AI912" s="64"/>
      <c r="AJ912" s="63"/>
      <c r="AK912" s="128"/>
      <c r="AL912" s="63"/>
      <c r="AM912" s="115" t="e">
        <f>VLOOKUP(FollowUp!$Y912,database!$Y:$AL,database!AL$5,0)</f>
        <v>#N/A</v>
      </c>
    </row>
    <row r="913" spans="1:39"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15">
        <v>906</v>
      </c>
      <c r="AA913" s="125" t="e">
        <f>VLOOKUP(FollowUp!$Y913,database!$Y:$AL,database!AA$5,0)</f>
        <v>#N/A</v>
      </c>
      <c r="AB913" s="119" t="e" cm="1">
        <f t="array" aca="1" ref="AB913" ca="1">HYPERLINK("#"&amp;CELL("address",INDEX(INDIRECT("database!Y:Y",1),MATCH(Y913,INDIRECT("database!Y:Y",1),0))))</f>
        <v>#N/A</v>
      </c>
      <c r="AC913" s="122" t="e">
        <f>VLOOKUP(FollowUp!$Y913,database!$Y:$AL,database!AC$5,0)</f>
        <v>#N/A</v>
      </c>
      <c r="AD913" s="123" t="e">
        <f>VLOOKUP(FollowUp!$Y913,database!$Y:$AL,database!AD$5,0)</f>
        <v>#N/A</v>
      </c>
      <c r="AE913" s="122" t="e">
        <f>VLOOKUP(FollowUp!$Y913,database!$Y:$AL,database!AE$5,0)</f>
        <v>#N/A</v>
      </c>
      <c r="AF913" s="123" t="e">
        <f>VLOOKUP(FollowUp!$Y913,database!$Y:$AL,database!AF$5,0)</f>
        <v>#N/A</v>
      </c>
      <c r="AG913" s="137" t="e">
        <f>VLOOKUP(FollowUp!$Y913,database!$Y:$AL,database!AG$5,0)</f>
        <v>#N/A</v>
      </c>
      <c r="AH913" s="127" t="str">
        <f>IF(ISERROR(VLOOKUP(FollowUp!$Y913,database!$Y:$AL,database!AH$5,0)),"",VLOOKUP(FollowUp!$Y913,database!$Y:$AL,database!AH$5,0))</f>
        <v/>
      </c>
      <c r="AI913" s="64"/>
      <c r="AJ913" s="63"/>
      <c r="AK913" s="128"/>
      <c r="AL913" s="63"/>
      <c r="AM913" s="116" t="e">
        <f>VLOOKUP(FollowUp!$Y913,database!$Y:$AL,database!AL$5,0)</f>
        <v>#N/A</v>
      </c>
    </row>
    <row r="914" spans="1:39"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15">
        <v>907</v>
      </c>
      <c r="AA914" s="124" t="e">
        <f>VLOOKUP(FollowUp!$Y914,database!$Y:$AL,database!AA$5,0)</f>
        <v>#N/A</v>
      </c>
      <c r="AB914" s="118" t="e" cm="1">
        <f t="array" aca="1" ref="AB914" ca="1">HYPERLINK("#"&amp;CELL("address",INDEX(INDIRECT("database!Y:Y",1),MATCH(Y914,INDIRECT("database!Y:Y",1),0))))</f>
        <v>#N/A</v>
      </c>
      <c r="AC914" s="120" t="e">
        <f>VLOOKUP(FollowUp!$Y914,database!$Y:$AL,database!AC$5,0)</f>
        <v>#N/A</v>
      </c>
      <c r="AD914" s="121" t="e">
        <f>VLOOKUP(FollowUp!$Y914,database!$Y:$AL,database!AD$5,0)</f>
        <v>#N/A</v>
      </c>
      <c r="AE914" s="120" t="e">
        <f>VLOOKUP(FollowUp!$Y914,database!$Y:$AL,database!AE$5,0)</f>
        <v>#N/A</v>
      </c>
      <c r="AF914" s="121" t="e">
        <f>VLOOKUP(FollowUp!$Y914,database!$Y:$AL,database!AF$5,0)</f>
        <v>#N/A</v>
      </c>
      <c r="AG914" s="136" t="e">
        <f>VLOOKUP(FollowUp!$Y914,database!$Y:$AL,database!AG$5,0)</f>
        <v>#N/A</v>
      </c>
      <c r="AH914" s="126" t="str">
        <f>IF(ISERROR(VLOOKUP(FollowUp!$Y914,database!$Y:$AL,database!AH$5,0)),"",VLOOKUP(FollowUp!$Y914,database!$Y:$AL,database!AH$5,0))</f>
        <v/>
      </c>
      <c r="AI914" s="64"/>
      <c r="AJ914" s="63"/>
      <c r="AK914" s="128"/>
      <c r="AL914" s="63"/>
      <c r="AM914" s="115" t="e">
        <f>VLOOKUP(FollowUp!$Y914,database!$Y:$AL,database!AL$5,0)</f>
        <v>#N/A</v>
      </c>
    </row>
    <row r="915" spans="1:39"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15">
        <v>908</v>
      </c>
      <c r="AA915" s="125" t="e">
        <f>VLOOKUP(FollowUp!$Y915,database!$Y:$AL,database!AA$5,0)</f>
        <v>#N/A</v>
      </c>
      <c r="AB915" s="119" t="e" cm="1">
        <f t="array" aca="1" ref="AB915" ca="1">HYPERLINK("#"&amp;CELL("address",INDEX(INDIRECT("database!Y:Y",1),MATCH(Y915,INDIRECT("database!Y:Y",1),0))))</f>
        <v>#N/A</v>
      </c>
      <c r="AC915" s="122" t="e">
        <f>VLOOKUP(FollowUp!$Y915,database!$Y:$AL,database!AC$5,0)</f>
        <v>#N/A</v>
      </c>
      <c r="AD915" s="123" t="e">
        <f>VLOOKUP(FollowUp!$Y915,database!$Y:$AL,database!AD$5,0)</f>
        <v>#N/A</v>
      </c>
      <c r="AE915" s="122" t="e">
        <f>VLOOKUP(FollowUp!$Y915,database!$Y:$AL,database!AE$5,0)</f>
        <v>#N/A</v>
      </c>
      <c r="AF915" s="123" t="e">
        <f>VLOOKUP(FollowUp!$Y915,database!$Y:$AL,database!AF$5,0)</f>
        <v>#N/A</v>
      </c>
      <c r="AG915" s="137" t="e">
        <f>VLOOKUP(FollowUp!$Y915,database!$Y:$AL,database!AG$5,0)</f>
        <v>#N/A</v>
      </c>
      <c r="AH915" s="127" t="str">
        <f>IF(ISERROR(VLOOKUP(FollowUp!$Y915,database!$Y:$AL,database!AH$5,0)),"",VLOOKUP(FollowUp!$Y915,database!$Y:$AL,database!AH$5,0))</f>
        <v/>
      </c>
      <c r="AI915" s="64"/>
      <c r="AJ915" s="63"/>
      <c r="AK915" s="128"/>
      <c r="AL915" s="63"/>
      <c r="AM915" s="116" t="e">
        <f>VLOOKUP(FollowUp!$Y915,database!$Y:$AL,database!AL$5,0)</f>
        <v>#N/A</v>
      </c>
    </row>
    <row r="916" spans="1:39"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15">
        <v>909</v>
      </c>
      <c r="AA916" s="124" t="e">
        <f>VLOOKUP(FollowUp!$Y916,database!$Y:$AL,database!AA$5,0)</f>
        <v>#N/A</v>
      </c>
      <c r="AB916" s="118" t="e" cm="1">
        <f t="array" aca="1" ref="AB916" ca="1">HYPERLINK("#"&amp;CELL("address",INDEX(INDIRECT("database!Y:Y",1),MATCH(Y916,INDIRECT("database!Y:Y",1),0))))</f>
        <v>#N/A</v>
      </c>
      <c r="AC916" s="120" t="e">
        <f>VLOOKUP(FollowUp!$Y916,database!$Y:$AL,database!AC$5,0)</f>
        <v>#N/A</v>
      </c>
      <c r="AD916" s="121" t="e">
        <f>VLOOKUP(FollowUp!$Y916,database!$Y:$AL,database!AD$5,0)</f>
        <v>#N/A</v>
      </c>
      <c r="AE916" s="120" t="e">
        <f>VLOOKUP(FollowUp!$Y916,database!$Y:$AL,database!AE$5,0)</f>
        <v>#N/A</v>
      </c>
      <c r="AF916" s="121" t="e">
        <f>VLOOKUP(FollowUp!$Y916,database!$Y:$AL,database!AF$5,0)</f>
        <v>#N/A</v>
      </c>
      <c r="AG916" s="136" t="e">
        <f>VLOOKUP(FollowUp!$Y916,database!$Y:$AL,database!AG$5,0)</f>
        <v>#N/A</v>
      </c>
      <c r="AH916" s="126" t="str">
        <f>IF(ISERROR(VLOOKUP(FollowUp!$Y916,database!$Y:$AL,database!AH$5,0)),"",VLOOKUP(FollowUp!$Y916,database!$Y:$AL,database!AH$5,0))</f>
        <v/>
      </c>
      <c r="AI916" s="64"/>
      <c r="AJ916" s="63"/>
      <c r="AK916" s="128"/>
      <c r="AL916" s="63"/>
      <c r="AM916" s="115" t="e">
        <f>VLOOKUP(FollowUp!$Y916,database!$Y:$AL,database!AL$5,0)</f>
        <v>#N/A</v>
      </c>
    </row>
    <row r="917" spans="1:39"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15">
        <v>910</v>
      </c>
      <c r="AA917" s="125" t="e">
        <f>VLOOKUP(FollowUp!$Y917,database!$Y:$AL,database!AA$5,0)</f>
        <v>#N/A</v>
      </c>
      <c r="AB917" s="119" t="e" cm="1">
        <f t="array" aca="1" ref="AB917" ca="1">HYPERLINK("#"&amp;CELL("address",INDEX(INDIRECT("database!Y:Y",1),MATCH(Y917,INDIRECT("database!Y:Y",1),0))))</f>
        <v>#N/A</v>
      </c>
      <c r="AC917" s="122" t="e">
        <f>VLOOKUP(FollowUp!$Y917,database!$Y:$AL,database!AC$5,0)</f>
        <v>#N/A</v>
      </c>
      <c r="AD917" s="123" t="e">
        <f>VLOOKUP(FollowUp!$Y917,database!$Y:$AL,database!AD$5,0)</f>
        <v>#N/A</v>
      </c>
      <c r="AE917" s="122" t="e">
        <f>VLOOKUP(FollowUp!$Y917,database!$Y:$AL,database!AE$5,0)</f>
        <v>#N/A</v>
      </c>
      <c r="AF917" s="123" t="e">
        <f>VLOOKUP(FollowUp!$Y917,database!$Y:$AL,database!AF$5,0)</f>
        <v>#N/A</v>
      </c>
      <c r="AG917" s="137" t="e">
        <f>VLOOKUP(FollowUp!$Y917,database!$Y:$AL,database!AG$5,0)</f>
        <v>#N/A</v>
      </c>
      <c r="AH917" s="127" t="str">
        <f>IF(ISERROR(VLOOKUP(FollowUp!$Y917,database!$Y:$AL,database!AH$5,0)),"",VLOOKUP(FollowUp!$Y917,database!$Y:$AL,database!AH$5,0))</f>
        <v/>
      </c>
      <c r="AI917" s="64"/>
      <c r="AJ917" s="63"/>
      <c r="AK917" s="128"/>
      <c r="AL917" s="63"/>
      <c r="AM917" s="116" t="e">
        <f>VLOOKUP(FollowUp!$Y917,database!$Y:$AL,database!AL$5,0)</f>
        <v>#N/A</v>
      </c>
    </row>
    <row r="918" spans="1:39"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15">
        <v>911</v>
      </c>
      <c r="AA918" s="124" t="e">
        <f>VLOOKUP(FollowUp!$Y918,database!$Y:$AL,database!AA$5,0)</f>
        <v>#N/A</v>
      </c>
      <c r="AB918" s="118" t="e" cm="1">
        <f t="array" aca="1" ref="AB918" ca="1">HYPERLINK("#"&amp;CELL("address",INDEX(INDIRECT("database!Y:Y",1),MATCH(Y918,INDIRECT("database!Y:Y",1),0))))</f>
        <v>#N/A</v>
      </c>
      <c r="AC918" s="120" t="e">
        <f>VLOOKUP(FollowUp!$Y918,database!$Y:$AL,database!AC$5,0)</f>
        <v>#N/A</v>
      </c>
      <c r="AD918" s="121" t="e">
        <f>VLOOKUP(FollowUp!$Y918,database!$Y:$AL,database!AD$5,0)</f>
        <v>#N/A</v>
      </c>
      <c r="AE918" s="120" t="e">
        <f>VLOOKUP(FollowUp!$Y918,database!$Y:$AL,database!AE$5,0)</f>
        <v>#N/A</v>
      </c>
      <c r="AF918" s="121" t="e">
        <f>VLOOKUP(FollowUp!$Y918,database!$Y:$AL,database!AF$5,0)</f>
        <v>#N/A</v>
      </c>
      <c r="AG918" s="136" t="e">
        <f>VLOOKUP(FollowUp!$Y918,database!$Y:$AL,database!AG$5,0)</f>
        <v>#N/A</v>
      </c>
      <c r="AH918" s="126" t="str">
        <f>IF(ISERROR(VLOOKUP(FollowUp!$Y918,database!$Y:$AL,database!AH$5,0)),"",VLOOKUP(FollowUp!$Y918,database!$Y:$AL,database!AH$5,0))</f>
        <v/>
      </c>
      <c r="AI918" s="64"/>
      <c r="AJ918" s="63"/>
      <c r="AK918" s="128"/>
      <c r="AL918" s="63"/>
      <c r="AM918" s="115" t="e">
        <f>VLOOKUP(FollowUp!$Y918,database!$Y:$AL,database!AL$5,0)</f>
        <v>#N/A</v>
      </c>
    </row>
    <row r="919" spans="1:39"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15">
        <v>912</v>
      </c>
      <c r="AA919" s="125" t="e">
        <f>VLOOKUP(FollowUp!$Y919,database!$Y:$AL,database!AA$5,0)</f>
        <v>#N/A</v>
      </c>
      <c r="AB919" s="119" t="e" cm="1">
        <f t="array" aca="1" ref="AB919" ca="1">HYPERLINK("#"&amp;CELL("address",INDEX(INDIRECT("database!Y:Y",1),MATCH(Y919,INDIRECT("database!Y:Y",1),0))))</f>
        <v>#N/A</v>
      </c>
      <c r="AC919" s="122" t="e">
        <f>VLOOKUP(FollowUp!$Y919,database!$Y:$AL,database!AC$5,0)</f>
        <v>#N/A</v>
      </c>
      <c r="AD919" s="123" t="e">
        <f>VLOOKUP(FollowUp!$Y919,database!$Y:$AL,database!AD$5,0)</f>
        <v>#N/A</v>
      </c>
      <c r="AE919" s="122" t="e">
        <f>VLOOKUP(FollowUp!$Y919,database!$Y:$AL,database!AE$5,0)</f>
        <v>#N/A</v>
      </c>
      <c r="AF919" s="123" t="e">
        <f>VLOOKUP(FollowUp!$Y919,database!$Y:$AL,database!AF$5,0)</f>
        <v>#N/A</v>
      </c>
      <c r="AG919" s="137" t="e">
        <f>VLOOKUP(FollowUp!$Y919,database!$Y:$AL,database!AG$5,0)</f>
        <v>#N/A</v>
      </c>
      <c r="AH919" s="127" t="str">
        <f>IF(ISERROR(VLOOKUP(FollowUp!$Y919,database!$Y:$AL,database!AH$5,0)),"",VLOOKUP(FollowUp!$Y919,database!$Y:$AL,database!AH$5,0))</f>
        <v/>
      </c>
      <c r="AI919" s="64"/>
      <c r="AJ919" s="63"/>
      <c r="AK919" s="128"/>
      <c r="AL919" s="63"/>
      <c r="AM919" s="116" t="e">
        <f>VLOOKUP(FollowUp!$Y919,database!$Y:$AL,database!AL$5,0)</f>
        <v>#N/A</v>
      </c>
    </row>
    <row r="920" spans="1:39"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15">
        <v>913</v>
      </c>
      <c r="AA920" s="124" t="e">
        <f>VLOOKUP(FollowUp!$Y920,database!$Y:$AL,database!AA$5,0)</f>
        <v>#N/A</v>
      </c>
      <c r="AB920" s="118" t="e" cm="1">
        <f t="array" aca="1" ref="AB920" ca="1">HYPERLINK("#"&amp;CELL("address",INDEX(INDIRECT("database!Y:Y",1),MATCH(Y920,INDIRECT("database!Y:Y",1),0))))</f>
        <v>#N/A</v>
      </c>
      <c r="AC920" s="120" t="e">
        <f>VLOOKUP(FollowUp!$Y920,database!$Y:$AL,database!AC$5,0)</f>
        <v>#N/A</v>
      </c>
      <c r="AD920" s="121" t="e">
        <f>VLOOKUP(FollowUp!$Y920,database!$Y:$AL,database!AD$5,0)</f>
        <v>#N/A</v>
      </c>
      <c r="AE920" s="120" t="e">
        <f>VLOOKUP(FollowUp!$Y920,database!$Y:$AL,database!AE$5,0)</f>
        <v>#N/A</v>
      </c>
      <c r="AF920" s="121" t="e">
        <f>VLOOKUP(FollowUp!$Y920,database!$Y:$AL,database!AF$5,0)</f>
        <v>#N/A</v>
      </c>
      <c r="AG920" s="136" t="e">
        <f>VLOOKUP(FollowUp!$Y920,database!$Y:$AL,database!AG$5,0)</f>
        <v>#N/A</v>
      </c>
      <c r="AH920" s="126" t="str">
        <f>IF(ISERROR(VLOOKUP(FollowUp!$Y920,database!$Y:$AL,database!AH$5,0)),"",VLOOKUP(FollowUp!$Y920,database!$Y:$AL,database!AH$5,0))</f>
        <v/>
      </c>
      <c r="AI920" s="64"/>
      <c r="AJ920" s="63"/>
      <c r="AK920" s="128"/>
      <c r="AL920" s="63"/>
      <c r="AM920" s="115" t="e">
        <f>VLOOKUP(FollowUp!$Y920,database!$Y:$AL,database!AL$5,0)</f>
        <v>#N/A</v>
      </c>
    </row>
    <row r="921" spans="1:39"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15">
        <v>914</v>
      </c>
      <c r="AA921" s="125" t="e">
        <f>VLOOKUP(FollowUp!$Y921,database!$Y:$AL,database!AA$5,0)</f>
        <v>#N/A</v>
      </c>
      <c r="AB921" s="119" t="e" cm="1">
        <f t="array" aca="1" ref="AB921" ca="1">HYPERLINK("#"&amp;CELL("address",INDEX(INDIRECT("database!Y:Y",1),MATCH(Y921,INDIRECT("database!Y:Y",1),0))))</f>
        <v>#N/A</v>
      </c>
      <c r="AC921" s="122" t="e">
        <f>VLOOKUP(FollowUp!$Y921,database!$Y:$AL,database!AC$5,0)</f>
        <v>#N/A</v>
      </c>
      <c r="AD921" s="123" t="e">
        <f>VLOOKUP(FollowUp!$Y921,database!$Y:$AL,database!AD$5,0)</f>
        <v>#N/A</v>
      </c>
      <c r="AE921" s="122" t="e">
        <f>VLOOKUP(FollowUp!$Y921,database!$Y:$AL,database!AE$5,0)</f>
        <v>#N/A</v>
      </c>
      <c r="AF921" s="123" t="e">
        <f>VLOOKUP(FollowUp!$Y921,database!$Y:$AL,database!AF$5,0)</f>
        <v>#N/A</v>
      </c>
      <c r="AG921" s="137" t="e">
        <f>VLOOKUP(FollowUp!$Y921,database!$Y:$AL,database!AG$5,0)</f>
        <v>#N/A</v>
      </c>
      <c r="AH921" s="127" t="str">
        <f>IF(ISERROR(VLOOKUP(FollowUp!$Y921,database!$Y:$AL,database!AH$5,0)),"",VLOOKUP(FollowUp!$Y921,database!$Y:$AL,database!AH$5,0))</f>
        <v/>
      </c>
      <c r="AI921" s="64"/>
      <c r="AJ921" s="63"/>
      <c r="AK921" s="128"/>
      <c r="AL921" s="63"/>
      <c r="AM921" s="116" t="e">
        <f>VLOOKUP(FollowUp!$Y921,database!$Y:$AL,database!AL$5,0)</f>
        <v>#N/A</v>
      </c>
    </row>
    <row r="922" spans="1:39"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15">
        <v>915</v>
      </c>
      <c r="AA922" s="124" t="e">
        <f>VLOOKUP(FollowUp!$Y922,database!$Y:$AL,database!AA$5,0)</f>
        <v>#N/A</v>
      </c>
      <c r="AB922" s="118" t="e" cm="1">
        <f t="array" aca="1" ref="AB922" ca="1">HYPERLINK("#"&amp;CELL("address",INDEX(INDIRECT("database!Y:Y",1),MATCH(Y922,INDIRECT("database!Y:Y",1),0))))</f>
        <v>#N/A</v>
      </c>
      <c r="AC922" s="120" t="e">
        <f>VLOOKUP(FollowUp!$Y922,database!$Y:$AL,database!AC$5,0)</f>
        <v>#N/A</v>
      </c>
      <c r="AD922" s="121" t="e">
        <f>VLOOKUP(FollowUp!$Y922,database!$Y:$AL,database!AD$5,0)</f>
        <v>#N/A</v>
      </c>
      <c r="AE922" s="120" t="e">
        <f>VLOOKUP(FollowUp!$Y922,database!$Y:$AL,database!AE$5,0)</f>
        <v>#N/A</v>
      </c>
      <c r="AF922" s="121" t="e">
        <f>VLOOKUP(FollowUp!$Y922,database!$Y:$AL,database!AF$5,0)</f>
        <v>#N/A</v>
      </c>
      <c r="AG922" s="136" t="e">
        <f>VLOOKUP(FollowUp!$Y922,database!$Y:$AL,database!AG$5,0)</f>
        <v>#N/A</v>
      </c>
      <c r="AH922" s="126" t="str">
        <f>IF(ISERROR(VLOOKUP(FollowUp!$Y922,database!$Y:$AL,database!AH$5,0)),"",VLOOKUP(FollowUp!$Y922,database!$Y:$AL,database!AH$5,0))</f>
        <v/>
      </c>
      <c r="AI922" s="64"/>
      <c r="AJ922" s="63"/>
      <c r="AK922" s="128"/>
      <c r="AL922" s="63"/>
      <c r="AM922" s="115" t="e">
        <f>VLOOKUP(FollowUp!$Y922,database!$Y:$AL,database!AL$5,0)</f>
        <v>#N/A</v>
      </c>
    </row>
    <row r="923" spans="1:39"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15">
        <v>916</v>
      </c>
      <c r="AA923" s="125" t="e">
        <f>VLOOKUP(FollowUp!$Y923,database!$Y:$AL,database!AA$5,0)</f>
        <v>#N/A</v>
      </c>
      <c r="AB923" s="119" t="e" cm="1">
        <f t="array" aca="1" ref="AB923" ca="1">HYPERLINK("#"&amp;CELL("address",INDEX(INDIRECT("database!Y:Y",1),MATCH(Y923,INDIRECT("database!Y:Y",1),0))))</f>
        <v>#N/A</v>
      </c>
      <c r="AC923" s="122" t="e">
        <f>VLOOKUP(FollowUp!$Y923,database!$Y:$AL,database!AC$5,0)</f>
        <v>#N/A</v>
      </c>
      <c r="AD923" s="123" t="e">
        <f>VLOOKUP(FollowUp!$Y923,database!$Y:$AL,database!AD$5,0)</f>
        <v>#N/A</v>
      </c>
      <c r="AE923" s="122" t="e">
        <f>VLOOKUP(FollowUp!$Y923,database!$Y:$AL,database!AE$5,0)</f>
        <v>#N/A</v>
      </c>
      <c r="AF923" s="123" t="e">
        <f>VLOOKUP(FollowUp!$Y923,database!$Y:$AL,database!AF$5,0)</f>
        <v>#N/A</v>
      </c>
      <c r="AG923" s="137" t="e">
        <f>VLOOKUP(FollowUp!$Y923,database!$Y:$AL,database!AG$5,0)</f>
        <v>#N/A</v>
      </c>
      <c r="AH923" s="127" t="str">
        <f>IF(ISERROR(VLOOKUP(FollowUp!$Y923,database!$Y:$AL,database!AH$5,0)),"",VLOOKUP(FollowUp!$Y923,database!$Y:$AL,database!AH$5,0))</f>
        <v/>
      </c>
      <c r="AI923" s="64"/>
      <c r="AJ923" s="63"/>
      <c r="AK923" s="128"/>
      <c r="AL923" s="63"/>
      <c r="AM923" s="116" t="e">
        <f>VLOOKUP(FollowUp!$Y923,database!$Y:$AL,database!AL$5,0)</f>
        <v>#N/A</v>
      </c>
    </row>
    <row r="924" spans="1:39"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15">
        <v>917</v>
      </c>
      <c r="AA924" s="124" t="e">
        <f>VLOOKUP(FollowUp!$Y924,database!$Y:$AL,database!AA$5,0)</f>
        <v>#N/A</v>
      </c>
      <c r="AB924" s="118" t="e" cm="1">
        <f t="array" aca="1" ref="AB924" ca="1">HYPERLINK("#"&amp;CELL("address",INDEX(INDIRECT("database!Y:Y",1),MATCH(Y924,INDIRECT("database!Y:Y",1),0))))</f>
        <v>#N/A</v>
      </c>
      <c r="AC924" s="120" t="e">
        <f>VLOOKUP(FollowUp!$Y924,database!$Y:$AL,database!AC$5,0)</f>
        <v>#N/A</v>
      </c>
      <c r="AD924" s="121" t="e">
        <f>VLOOKUP(FollowUp!$Y924,database!$Y:$AL,database!AD$5,0)</f>
        <v>#N/A</v>
      </c>
      <c r="AE924" s="120" t="e">
        <f>VLOOKUP(FollowUp!$Y924,database!$Y:$AL,database!AE$5,0)</f>
        <v>#N/A</v>
      </c>
      <c r="AF924" s="121" t="e">
        <f>VLOOKUP(FollowUp!$Y924,database!$Y:$AL,database!AF$5,0)</f>
        <v>#N/A</v>
      </c>
      <c r="AG924" s="136" t="e">
        <f>VLOOKUP(FollowUp!$Y924,database!$Y:$AL,database!AG$5,0)</f>
        <v>#N/A</v>
      </c>
      <c r="AH924" s="126" t="str">
        <f>IF(ISERROR(VLOOKUP(FollowUp!$Y924,database!$Y:$AL,database!AH$5,0)),"",VLOOKUP(FollowUp!$Y924,database!$Y:$AL,database!AH$5,0))</f>
        <v/>
      </c>
      <c r="AI924" s="64"/>
      <c r="AJ924" s="63"/>
      <c r="AK924" s="128"/>
      <c r="AL924" s="63"/>
      <c r="AM924" s="115" t="e">
        <f>VLOOKUP(FollowUp!$Y924,database!$Y:$AL,database!AL$5,0)</f>
        <v>#N/A</v>
      </c>
    </row>
    <row r="925" spans="1:39"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15">
        <v>918</v>
      </c>
      <c r="AA925" s="125" t="e">
        <f>VLOOKUP(FollowUp!$Y925,database!$Y:$AL,database!AA$5,0)</f>
        <v>#N/A</v>
      </c>
      <c r="AB925" s="119" t="e" cm="1">
        <f t="array" aca="1" ref="AB925" ca="1">HYPERLINK("#"&amp;CELL("address",INDEX(INDIRECT("database!Y:Y",1),MATCH(Y925,INDIRECT("database!Y:Y",1),0))))</f>
        <v>#N/A</v>
      </c>
      <c r="AC925" s="122" t="e">
        <f>VLOOKUP(FollowUp!$Y925,database!$Y:$AL,database!AC$5,0)</f>
        <v>#N/A</v>
      </c>
      <c r="AD925" s="123" t="e">
        <f>VLOOKUP(FollowUp!$Y925,database!$Y:$AL,database!AD$5,0)</f>
        <v>#N/A</v>
      </c>
      <c r="AE925" s="122" t="e">
        <f>VLOOKUP(FollowUp!$Y925,database!$Y:$AL,database!AE$5,0)</f>
        <v>#N/A</v>
      </c>
      <c r="AF925" s="123" t="e">
        <f>VLOOKUP(FollowUp!$Y925,database!$Y:$AL,database!AF$5,0)</f>
        <v>#N/A</v>
      </c>
      <c r="AG925" s="137" t="e">
        <f>VLOOKUP(FollowUp!$Y925,database!$Y:$AL,database!AG$5,0)</f>
        <v>#N/A</v>
      </c>
      <c r="AH925" s="127" t="str">
        <f>IF(ISERROR(VLOOKUP(FollowUp!$Y925,database!$Y:$AL,database!AH$5,0)),"",VLOOKUP(FollowUp!$Y925,database!$Y:$AL,database!AH$5,0))</f>
        <v/>
      </c>
      <c r="AI925" s="64"/>
      <c r="AJ925" s="63"/>
      <c r="AK925" s="128"/>
      <c r="AL925" s="63"/>
      <c r="AM925" s="116" t="e">
        <f>VLOOKUP(FollowUp!$Y925,database!$Y:$AL,database!AL$5,0)</f>
        <v>#N/A</v>
      </c>
    </row>
    <row r="926" spans="1:39"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15">
        <v>919</v>
      </c>
      <c r="AA926" s="124" t="e">
        <f>VLOOKUP(FollowUp!$Y926,database!$Y:$AL,database!AA$5,0)</f>
        <v>#N/A</v>
      </c>
      <c r="AB926" s="118" t="e" cm="1">
        <f t="array" aca="1" ref="AB926" ca="1">HYPERLINK("#"&amp;CELL("address",INDEX(INDIRECT("database!Y:Y",1),MATCH(Y926,INDIRECT("database!Y:Y",1),0))))</f>
        <v>#N/A</v>
      </c>
      <c r="AC926" s="120" t="e">
        <f>VLOOKUP(FollowUp!$Y926,database!$Y:$AL,database!AC$5,0)</f>
        <v>#N/A</v>
      </c>
      <c r="AD926" s="121" t="e">
        <f>VLOOKUP(FollowUp!$Y926,database!$Y:$AL,database!AD$5,0)</f>
        <v>#N/A</v>
      </c>
      <c r="AE926" s="120" t="e">
        <f>VLOOKUP(FollowUp!$Y926,database!$Y:$AL,database!AE$5,0)</f>
        <v>#N/A</v>
      </c>
      <c r="AF926" s="121" t="e">
        <f>VLOOKUP(FollowUp!$Y926,database!$Y:$AL,database!AF$5,0)</f>
        <v>#N/A</v>
      </c>
      <c r="AG926" s="136" t="e">
        <f>VLOOKUP(FollowUp!$Y926,database!$Y:$AL,database!AG$5,0)</f>
        <v>#N/A</v>
      </c>
      <c r="AH926" s="126" t="str">
        <f>IF(ISERROR(VLOOKUP(FollowUp!$Y926,database!$Y:$AL,database!AH$5,0)),"",VLOOKUP(FollowUp!$Y926,database!$Y:$AL,database!AH$5,0))</f>
        <v/>
      </c>
      <c r="AI926" s="64"/>
      <c r="AJ926" s="63"/>
      <c r="AK926" s="128"/>
      <c r="AL926" s="63"/>
      <c r="AM926" s="115" t="e">
        <f>VLOOKUP(FollowUp!$Y926,database!$Y:$AL,database!AL$5,0)</f>
        <v>#N/A</v>
      </c>
    </row>
    <row r="927" spans="1:39"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15">
        <v>920</v>
      </c>
      <c r="AA927" s="125" t="e">
        <f>VLOOKUP(FollowUp!$Y927,database!$Y:$AL,database!AA$5,0)</f>
        <v>#N/A</v>
      </c>
      <c r="AB927" s="119" t="e" cm="1">
        <f t="array" aca="1" ref="AB927" ca="1">HYPERLINK("#"&amp;CELL("address",INDEX(INDIRECT("database!Y:Y",1),MATCH(Y927,INDIRECT("database!Y:Y",1),0))))</f>
        <v>#N/A</v>
      </c>
      <c r="AC927" s="122" t="e">
        <f>VLOOKUP(FollowUp!$Y927,database!$Y:$AL,database!AC$5,0)</f>
        <v>#N/A</v>
      </c>
      <c r="AD927" s="123" t="e">
        <f>VLOOKUP(FollowUp!$Y927,database!$Y:$AL,database!AD$5,0)</f>
        <v>#N/A</v>
      </c>
      <c r="AE927" s="122" t="e">
        <f>VLOOKUP(FollowUp!$Y927,database!$Y:$AL,database!AE$5,0)</f>
        <v>#N/A</v>
      </c>
      <c r="AF927" s="123" t="e">
        <f>VLOOKUP(FollowUp!$Y927,database!$Y:$AL,database!AF$5,0)</f>
        <v>#N/A</v>
      </c>
      <c r="AG927" s="137" t="e">
        <f>VLOOKUP(FollowUp!$Y927,database!$Y:$AL,database!AG$5,0)</f>
        <v>#N/A</v>
      </c>
      <c r="AH927" s="127" t="str">
        <f>IF(ISERROR(VLOOKUP(FollowUp!$Y927,database!$Y:$AL,database!AH$5,0)),"",VLOOKUP(FollowUp!$Y927,database!$Y:$AL,database!AH$5,0))</f>
        <v/>
      </c>
      <c r="AI927" s="64"/>
      <c r="AJ927" s="63"/>
      <c r="AK927" s="128"/>
      <c r="AL927" s="63"/>
      <c r="AM927" s="116" t="e">
        <f>VLOOKUP(FollowUp!$Y927,database!$Y:$AL,database!AL$5,0)</f>
        <v>#N/A</v>
      </c>
    </row>
    <row r="928" spans="1:39"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15">
        <v>921</v>
      </c>
      <c r="AA928" s="124" t="e">
        <f>VLOOKUP(FollowUp!$Y928,database!$Y:$AL,database!AA$5,0)</f>
        <v>#N/A</v>
      </c>
      <c r="AB928" s="118" t="e" cm="1">
        <f t="array" aca="1" ref="AB928" ca="1">HYPERLINK("#"&amp;CELL("address",INDEX(INDIRECT("database!Y:Y",1),MATCH(Y928,INDIRECT("database!Y:Y",1),0))))</f>
        <v>#N/A</v>
      </c>
      <c r="AC928" s="120" t="e">
        <f>VLOOKUP(FollowUp!$Y928,database!$Y:$AL,database!AC$5,0)</f>
        <v>#N/A</v>
      </c>
      <c r="AD928" s="121" t="e">
        <f>VLOOKUP(FollowUp!$Y928,database!$Y:$AL,database!AD$5,0)</f>
        <v>#N/A</v>
      </c>
      <c r="AE928" s="120" t="e">
        <f>VLOOKUP(FollowUp!$Y928,database!$Y:$AL,database!AE$5,0)</f>
        <v>#N/A</v>
      </c>
      <c r="AF928" s="121" t="e">
        <f>VLOOKUP(FollowUp!$Y928,database!$Y:$AL,database!AF$5,0)</f>
        <v>#N/A</v>
      </c>
      <c r="AG928" s="136" t="e">
        <f>VLOOKUP(FollowUp!$Y928,database!$Y:$AL,database!AG$5,0)</f>
        <v>#N/A</v>
      </c>
      <c r="AH928" s="126" t="str">
        <f>IF(ISERROR(VLOOKUP(FollowUp!$Y928,database!$Y:$AL,database!AH$5,0)),"",VLOOKUP(FollowUp!$Y928,database!$Y:$AL,database!AH$5,0))</f>
        <v/>
      </c>
      <c r="AI928" s="64"/>
      <c r="AJ928" s="63"/>
      <c r="AK928" s="128"/>
      <c r="AL928" s="63"/>
      <c r="AM928" s="115" t="e">
        <f>VLOOKUP(FollowUp!$Y928,database!$Y:$AL,database!AL$5,0)</f>
        <v>#N/A</v>
      </c>
    </row>
    <row r="929" spans="1:39"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15">
        <v>922</v>
      </c>
      <c r="AA929" s="125" t="e">
        <f>VLOOKUP(FollowUp!$Y929,database!$Y:$AL,database!AA$5,0)</f>
        <v>#N/A</v>
      </c>
      <c r="AB929" s="119" t="e" cm="1">
        <f t="array" aca="1" ref="AB929" ca="1">HYPERLINK("#"&amp;CELL("address",INDEX(INDIRECT("database!Y:Y",1),MATCH(Y929,INDIRECT("database!Y:Y",1),0))))</f>
        <v>#N/A</v>
      </c>
      <c r="AC929" s="122" t="e">
        <f>VLOOKUP(FollowUp!$Y929,database!$Y:$AL,database!AC$5,0)</f>
        <v>#N/A</v>
      </c>
      <c r="AD929" s="123" t="e">
        <f>VLOOKUP(FollowUp!$Y929,database!$Y:$AL,database!AD$5,0)</f>
        <v>#N/A</v>
      </c>
      <c r="AE929" s="122" t="e">
        <f>VLOOKUP(FollowUp!$Y929,database!$Y:$AL,database!AE$5,0)</f>
        <v>#N/A</v>
      </c>
      <c r="AF929" s="123" t="e">
        <f>VLOOKUP(FollowUp!$Y929,database!$Y:$AL,database!AF$5,0)</f>
        <v>#N/A</v>
      </c>
      <c r="AG929" s="137" t="e">
        <f>VLOOKUP(FollowUp!$Y929,database!$Y:$AL,database!AG$5,0)</f>
        <v>#N/A</v>
      </c>
      <c r="AH929" s="127" t="str">
        <f>IF(ISERROR(VLOOKUP(FollowUp!$Y929,database!$Y:$AL,database!AH$5,0)),"",VLOOKUP(FollowUp!$Y929,database!$Y:$AL,database!AH$5,0))</f>
        <v/>
      </c>
      <c r="AI929" s="64"/>
      <c r="AJ929" s="63"/>
      <c r="AK929" s="128"/>
      <c r="AL929" s="63"/>
      <c r="AM929" s="116" t="e">
        <f>VLOOKUP(FollowUp!$Y929,database!$Y:$AL,database!AL$5,0)</f>
        <v>#N/A</v>
      </c>
    </row>
    <row r="930" spans="1:39"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15">
        <v>923</v>
      </c>
      <c r="AA930" s="124" t="e">
        <f>VLOOKUP(FollowUp!$Y930,database!$Y:$AL,database!AA$5,0)</f>
        <v>#N/A</v>
      </c>
      <c r="AB930" s="118" t="e" cm="1">
        <f t="array" aca="1" ref="AB930" ca="1">HYPERLINK("#"&amp;CELL("address",INDEX(INDIRECT("database!Y:Y",1),MATCH(Y930,INDIRECT("database!Y:Y",1),0))))</f>
        <v>#N/A</v>
      </c>
      <c r="AC930" s="120" t="e">
        <f>VLOOKUP(FollowUp!$Y930,database!$Y:$AL,database!AC$5,0)</f>
        <v>#N/A</v>
      </c>
      <c r="AD930" s="121" t="e">
        <f>VLOOKUP(FollowUp!$Y930,database!$Y:$AL,database!AD$5,0)</f>
        <v>#N/A</v>
      </c>
      <c r="AE930" s="120" t="e">
        <f>VLOOKUP(FollowUp!$Y930,database!$Y:$AL,database!AE$5,0)</f>
        <v>#N/A</v>
      </c>
      <c r="AF930" s="121" t="e">
        <f>VLOOKUP(FollowUp!$Y930,database!$Y:$AL,database!AF$5,0)</f>
        <v>#N/A</v>
      </c>
      <c r="AG930" s="136" t="e">
        <f>VLOOKUP(FollowUp!$Y930,database!$Y:$AL,database!AG$5,0)</f>
        <v>#N/A</v>
      </c>
      <c r="AH930" s="126" t="str">
        <f>IF(ISERROR(VLOOKUP(FollowUp!$Y930,database!$Y:$AL,database!AH$5,0)),"",VLOOKUP(FollowUp!$Y930,database!$Y:$AL,database!AH$5,0))</f>
        <v/>
      </c>
      <c r="AI930" s="64"/>
      <c r="AJ930" s="63"/>
      <c r="AK930" s="128"/>
      <c r="AL930" s="63"/>
      <c r="AM930" s="115" t="e">
        <f>VLOOKUP(FollowUp!$Y930,database!$Y:$AL,database!AL$5,0)</f>
        <v>#N/A</v>
      </c>
    </row>
    <row r="931" spans="1:39"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15">
        <v>924</v>
      </c>
      <c r="AA931" s="125" t="e">
        <f>VLOOKUP(FollowUp!$Y931,database!$Y:$AL,database!AA$5,0)</f>
        <v>#N/A</v>
      </c>
      <c r="AB931" s="119" t="e" cm="1">
        <f t="array" aca="1" ref="AB931" ca="1">HYPERLINK("#"&amp;CELL("address",INDEX(INDIRECT("database!Y:Y",1),MATCH(Y931,INDIRECT("database!Y:Y",1),0))))</f>
        <v>#N/A</v>
      </c>
      <c r="AC931" s="122" t="e">
        <f>VLOOKUP(FollowUp!$Y931,database!$Y:$AL,database!AC$5,0)</f>
        <v>#N/A</v>
      </c>
      <c r="AD931" s="123" t="e">
        <f>VLOOKUP(FollowUp!$Y931,database!$Y:$AL,database!AD$5,0)</f>
        <v>#N/A</v>
      </c>
      <c r="AE931" s="122" t="e">
        <f>VLOOKUP(FollowUp!$Y931,database!$Y:$AL,database!AE$5,0)</f>
        <v>#N/A</v>
      </c>
      <c r="AF931" s="123" t="e">
        <f>VLOOKUP(FollowUp!$Y931,database!$Y:$AL,database!AF$5,0)</f>
        <v>#N/A</v>
      </c>
      <c r="AG931" s="137" t="e">
        <f>VLOOKUP(FollowUp!$Y931,database!$Y:$AL,database!AG$5,0)</f>
        <v>#N/A</v>
      </c>
      <c r="AH931" s="127" t="str">
        <f>IF(ISERROR(VLOOKUP(FollowUp!$Y931,database!$Y:$AL,database!AH$5,0)),"",VLOOKUP(FollowUp!$Y931,database!$Y:$AL,database!AH$5,0))</f>
        <v/>
      </c>
      <c r="AI931" s="64"/>
      <c r="AJ931" s="63"/>
      <c r="AK931" s="128"/>
      <c r="AL931" s="63"/>
      <c r="AM931" s="116" t="e">
        <f>VLOOKUP(FollowUp!$Y931,database!$Y:$AL,database!AL$5,0)</f>
        <v>#N/A</v>
      </c>
    </row>
    <row r="932" spans="1:39"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15">
        <v>925</v>
      </c>
      <c r="AA932" s="124" t="e">
        <f>VLOOKUP(FollowUp!$Y932,database!$Y:$AL,database!AA$5,0)</f>
        <v>#N/A</v>
      </c>
      <c r="AB932" s="118" t="e" cm="1">
        <f t="array" aca="1" ref="AB932" ca="1">HYPERLINK("#"&amp;CELL("address",INDEX(INDIRECT("database!Y:Y",1),MATCH(Y932,INDIRECT("database!Y:Y",1),0))))</f>
        <v>#N/A</v>
      </c>
      <c r="AC932" s="120" t="e">
        <f>VLOOKUP(FollowUp!$Y932,database!$Y:$AL,database!AC$5,0)</f>
        <v>#N/A</v>
      </c>
      <c r="AD932" s="121" t="e">
        <f>VLOOKUP(FollowUp!$Y932,database!$Y:$AL,database!AD$5,0)</f>
        <v>#N/A</v>
      </c>
      <c r="AE932" s="120" t="e">
        <f>VLOOKUP(FollowUp!$Y932,database!$Y:$AL,database!AE$5,0)</f>
        <v>#N/A</v>
      </c>
      <c r="AF932" s="121" t="e">
        <f>VLOOKUP(FollowUp!$Y932,database!$Y:$AL,database!AF$5,0)</f>
        <v>#N/A</v>
      </c>
      <c r="AG932" s="136" t="e">
        <f>VLOOKUP(FollowUp!$Y932,database!$Y:$AL,database!AG$5,0)</f>
        <v>#N/A</v>
      </c>
      <c r="AH932" s="126" t="str">
        <f>IF(ISERROR(VLOOKUP(FollowUp!$Y932,database!$Y:$AL,database!AH$5,0)),"",VLOOKUP(FollowUp!$Y932,database!$Y:$AL,database!AH$5,0))</f>
        <v/>
      </c>
      <c r="AI932" s="64"/>
      <c r="AJ932" s="63"/>
      <c r="AK932" s="128"/>
      <c r="AL932" s="63"/>
      <c r="AM932" s="115" t="e">
        <f>VLOOKUP(FollowUp!$Y932,database!$Y:$AL,database!AL$5,0)</f>
        <v>#N/A</v>
      </c>
    </row>
    <row r="933" spans="1:39"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15">
        <v>926</v>
      </c>
      <c r="AA933" s="125" t="e">
        <f>VLOOKUP(FollowUp!$Y933,database!$Y:$AL,database!AA$5,0)</f>
        <v>#N/A</v>
      </c>
      <c r="AB933" s="119" t="e" cm="1">
        <f t="array" aca="1" ref="AB933" ca="1">HYPERLINK("#"&amp;CELL("address",INDEX(INDIRECT("database!Y:Y",1),MATCH(Y933,INDIRECT("database!Y:Y",1),0))))</f>
        <v>#N/A</v>
      </c>
      <c r="AC933" s="122" t="e">
        <f>VLOOKUP(FollowUp!$Y933,database!$Y:$AL,database!AC$5,0)</f>
        <v>#N/A</v>
      </c>
      <c r="AD933" s="123" t="e">
        <f>VLOOKUP(FollowUp!$Y933,database!$Y:$AL,database!AD$5,0)</f>
        <v>#N/A</v>
      </c>
      <c r="AE933" s="122" t="e">
        <f>VLOOKUP(FollowUp!$Y933,database!$Y:$AL,database!AE$5,0)</f>
        <v>#N/A</v>
      </c>
      <c r="AF933" s="123" t="e">
        <f>VLOOKUP(FollowUp!$Y933,database!$Y:$AL,database!AF$5,0)</f>
        <v>#N/A</v>
      </c>
      <c r="AG933" s="137" t="e">
        <f>VLOOKUP(FollowUp!$Y933,database!$Y:$AL,database!AG$5,0)</f>
        <v>#N/A</v>
      </c>
      <c r="AH933" s="127" t="str">
        <f>IF(ISERROR(VLOOKUP(FollowUp!$Y933,database!$Y:$AL,database!AH$5,0)),"",VLOOKUP(FollowUp!$Y933,database!$Y:$AL,database!AH$5,0))</f>
        <v/>
      </c>
      <c r="AI933" s="64"/>
      <c r="AJ933" s="63"/>
      <c r="AK933" s="128"/>
      <c r="AL933" s="63"/>
      <c r="AM933" s="116" t="e">
        <f>VLOOKUP(FollowUp!$Y933,database!$Y:$AL,database!AL$5,0)</f>
        <v>#N/A</v>
      </c>
    </row>
    <row r="934" spans="1:39"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15">
        <v>927</v>
      </c>
      <c r="AA934" s="124" t="e">
        <f>VLOOKUP(FollowUp!$Y934,database!$Y:$AL,database!AA$5,0)</f>
        <v>#N/A</v>
      </c>
      <c r="AB934" s="118" t="e" cm="1">
        <f t="array" aca="1" ref="AB934" ca="1">HYPERLINK("#"&amp;CELL("address",INDEX(INDIRECT("database!Y:Y",1),MATCH(Y934,INDIRECT("database!Y:Y",1),0))))</f>
        <v>#N/A</v>
      </c>
      <c r="AC934" s="120" t="e">
        <f>VLOOKUP(FollowUp!$Y934,database!$Y:$AL,database!AC$5,0)</f>
        <v>#N/A</v>
      </c>
      <c r="AD934" s="121" t="e">
        <f>VLOOKUP(FollowUp!$Y934,database!$Y:$AL,database!AD$5,0)</f>
        <v>#N/A</v>
      </c>
      <c r="AE934" s="120" t="e">
        <f>VLOOKUP(FollowUp!$Y934,database!$Y:$AL,database!AE$5,0)</f>
        <v>#N/A</v>
      </c>
      <c r="AF934" s="121" t="e">
        <f>VLOOKUP(FollowUp!$Y934,database!$Y:$AL,database!AF$5,0)</f>
        <v>#N/A</v>
      </c>
      <c r="AG934" s="136" t="e">
        <f>VLOOKUP(FollowUp!$Y934,database!$Y:$AL,database!AG$5,0)</f>
        <v>#N/A</v>
      </c>
      <c r="AH934" s="126" t="str">
        <f>IF(ISERROR(VLOOKUP(FollowUp!$Y934,database!$Y:$AL,database!AH$5,0)),"",VLOOKUP(FollowUp!$Y934,database!$Y:$AL,database!AH$5,0))</f>
        <v/>
      </c>
      <c r="AI934" s="64"/>
      <c r="AJ934" s="63"/>
      <c r="AK934" s="128"/>
      <c r="AL934" s="63"/>
      <c r="AM934" s="115" t="e">
        <f>VLOOKUP(FollowUp!$Y934,database!$Y:$AL,database!AL$5,0)</f>
        <v>#N/A</v>
      </c>
    </row>
    <row r="935" spans="1:39"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15">
        <v>928</v>
      </c>
      <c r="AA935" s="125" t="e">
        <f>VLOOKUP(FollowUp!$Y935,database!$Y:$AL,database!AA$5,0)</f>
        <v>#N/A</v>
      </c>
      <c r="AB935" s="119" t="e" cm="1">
        <f t="array" aca="1" ref="AB935" ca="1">HYPERLINK("#"&amp;CELL("address",INDEX(INDIRECT("database!Y:Y",1),MATCH(Y935,INDIRECT("database!Y:Y",1),0))))</f>
        <v>#N/A</v>
      </c>
      <c r="AC935" s="122" t="e">
        <f>VLOOKUP(FollowUp!$Y935,database!$Y:$AL,database!AC$5,0)</f>
        <v>#N/A</v>
      </c>
      <c r="AD935" s="123" t="e">
        <f>VLOOKUP(FollowUp!$Y935,database!$Y:$AL,database!AD$5,0)</f>
        <v>#N/A</v>
      </c>
      <c r="AE935" s="122" t="e">
        <f>VLOOKUP(FollowUp!$Y935,database!$Y:$AL,database!AE$5,0)</f>
        <v>#N/A</v>
      </c>
      <c r="AF935" s="123" t="e">
        <f>VLOOKUP(FollowUp!$Y935,database!$Y:$AL,database!AF$5,0)</f>
        <v>#N/A</v>
      </c>
      <c r="AG935" s="137" t="e">
        <f>VLOOKUP(FollowUp!$Y935,database!$Y:$AL,database!AG$5,0)</f>
        <v>#N/A</v>
      </c>
      <c r="AH935" s="127" t="str">
        <f>IF(ISERROR(VLOOKUP(FollowUp!$Y935,database!$Y:$AL,database!AH$5,0)),"",VLOOKUP(FollowUp!$Y935,database!$Y:$AL,database!AH$5,0))</f>
        <v/>
      </c>
      <c r="AI935" s="64"/>
      <c r="AJ935" s="63"/>
      <c r="AK935" s="128"/>
      <c r="AL935" s="63"/>
      <c r="AM935" s="116" t="e">
        <f>VLOOKUP(FollowUp!$Y935,database!$Y:$AL,database!AL$5,0)</f>
        <v>#N/A</v>
      </c>
    </row>
    <row r="936" spans="1:39"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15">
        <v>929</v>
      </c>
      <c r="AA936" s="124" t="e">
        <f>VLOOKUP(FollowUp!$Y936,database!$Y:$AL,database!AA$5,0)</f>
        <v>#N/A</v>
      </c>
      <c r="AB936" s="118" t="e" cm="1">
        <f t="array" aca="1" ref="AB936" ca="1">HYPERLINK("#"&amp;CELL("address",INDEX(INDIRECT("database!Y:Y",1),MATCH(Y936,INDIRECT("database!Y:Y",1),0))))</f>
        <v>#N/A</v>
      </c>
      <c r="AC936" s="120" t="e">
        <f>VLOOKUP(FollowUp!$Y936,database!$Y:$AL,database!AC$5,0)</f>
        <v>#N/A</v>
      </c>
      <c r="AD936" s="121" t="e">
        <f>VLOOKUP(FollowUp!$Y936,database!$Y:$AL,database!AD$5,0)</f>
        <v>#N/A</v>
      </c>
      <c r="AE936" s="120" t="e">
        <f>VLOOKUP(FollowUp!$Y936,database!$Y:$AL,database!AE$5,0)</f>
        <v>#N/A</v>
      </c>
      <c r="AF936" s="121" t="e">
        <f>VLOOKUP(FollowUp!$Y936,database!$Y:$AL,database!AF$5,0)</f>
        <v>#N/A</v>
      </c>
      <c r="AG936" s="136" t="e">
        <f>VLOOKUP(FollowUp!$Y936,database!$Y:$AL,database!AG$5,0)</f>
        <v>#N/A</v>
      </c>
      <c r="AH936" s="126" t="str">
        <f>IF(ISERROR(VLOOKUP(FollowUp!$Y936,database!$Y:$AL,database!AH$5,0)),"",VLOOKUP(FollowUp!$Y936,database!$Y:$AL,database!AH$5,0))</f>
        <v/>
      </c>
      <c r="AI936" s="64"/>
      <c r="AJ936" s="63"/>
      <c r="AK936" s="128"/>
      <c r="AL936" s="63"/>
      <c r="AM936" s="115" t="e">
        <f>VLOOKUP(FollowUp!$Y936,database!$Y:$AL,database!AL$5,0)</f>
        <v>#N/A</v>
      </c>
    </row>
    <row r="937" spans="1:39"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15">
        <v>930</v>
      </c>
      <c r="AA937" s="125" t="e">
        <f>VLOOKUP(FollowUp!$Y937,database!$Y:$AL,database!AA$5,0)</f>
        <v>#N/A</v>
      </c>
      <c r="AB937" s="119" t="e" cm="1">
        <f t="array" aca="1" ref="AB937" ca="1">HYPERLINK("#"&amp;CELL("address",INDEX(INDIRECT("database!Y:Y",1),MATCH(Y937,INDIRECT("database!Y:Y",1),0))))</f>
        <v>#N/A</v>
      </c>
      <c r="AC937" s="122" t="e">
        <f>VLOOKUP(FollowUp!$Y937,database!$Y:$AL,database!AC$5,0)</f>
        <v>#N/A</v>
      </c>
      <c r="AD937" s="123" t="e">
        <f>VLOOKUP(FollowUp!$Y937,database!$Y:$AL,database!AD$5,0)</f>
        <v>#N/A</v>
      </c>
      <c r="AE937" s="122" t="e">
        <f>VLOOKUP(FollowUp!$Y937,database!$Y:$AL,database!AE$5,0)</f>
        <v>#N/A</v>
      </c>
      <c r="AF937" s="123" t="e">
        <f>VLOOKUP(FollowUp!$Y937,database!$Y:$AL,database!AF$5,0)</f>
        <v>#N/A</v>
      </c>
      <c r="AG937" s="137" t="e">
        <f>VLOOKUP(FollowUp!$Y937,database!$Y:$AL,database!AG$5,0)</f>
        <v>#N/A</v>
      </c>
      <c r="AH937" s="127" t="str">
        <f>IF(ISERROR(VLOOKUP(FollowUp!$Y937,database!$Y:$AL,database!AH$5,0)),"",VLOOKUP(FollowUp!$Y937,database!$Y:$AL,database!AH$5,0))</f>
        <v/>
      </c>
      <c r="AI937" s="64"/>
      <c r="AJ937" s="63"/>
      <c r="AK937" s="128"/>
      <c r="AL937" s="63"/>
      <c r="AM937" s="116" t="e">
        <f>VLOOKUP(FollowUp!$Y937,database!$Y:$AL,database!AL$5,0)</f>
        <v>#N/A</v>
      </c>
    </row>
    <row r="938" spans="1:39"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15">
        <v>931</v>
      </c>
      <c r="AA938" s="124" t="e">
        <f>VLOOKUP(FollowUp!$Y938,database!$Y:$AL,database!AA$5,0)</f>
        <v>#N/A</v>
      </c>
      <c r="AB938" s="118" t="e" cm="1">
        <f t="array" aca="1" ref="AB938" ca="1">HYPERLINK("#"&amp;CELL("address",INDEX(INDIRECT("database!Y:Y",1),MATCH(Y938,INDIRECT("database!Y:Y",1),0))))</f>
        <v>#N/A</v>
      </c>
      <c r="AC938" s="120" t="e">
        <f>VLOOKUP(FollowUp!$Y938,database!$Y:$AL,database!AC$5,0)</f>
        <v>#N/A</v>
      </c>
      <c r="AD938" s="121" t="e">
        <f>VLOOKUP(FollowUp!$Y938,database!$Y:$AL,database!AD$5,0)</f>
        <v>#N/A</v>
      </c>
      <c r="AE938" s="120" t="e">
        <f>VLOOKUP(FollowUp!$Y938,database!$Y:$AL,database!AE$5,0)</f>
        <v>#N/A</v>
      </c>
      <c r="AF938" s="121" t="e">
        <f>VLOOKUP(FollowUp!$Y938,database!$Y:$AL,database!AF$5,0)</f>
        <v>#N/A</v>
      </c>
      <c r="AG938" s="136" t="e">
        <f>VLOOKUP(FollowUp!$Y938,database!$Y:$AL,database!AG$5,0)</f>
        <v>#N/A</v>
      </c>
      <c r="AH938" s="126" t="str">
        <f>IF(ISERROR(VLOOKUP(FollowUp!$Y938,database!$Y:$AL,database!AH$5,0)),"",VLOOKUP(FollowUp!$Y938,database!$Y:$AL,database!AH$5,0))</f>
        <v/>
      </c>
      <c r="AI938" s="64"/>
      <c r="AJ938" s="63"/>
      <c r="AK938" s="128"/>
      <c r="AL938" s="63"/>
      <c r="AM938" s="115" t="e">
        <f>VLOOKUP(FollowUp!$Y938,database!$Y:$AL,database!AL$5,0)</f>
        <v>#N/A</v>
      </c>
    </row>
    <row r="939" spans="1:39"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15">
        <v>932</v>
      </c>
      <c r="AA939" s="125" t="e">
        <f>VLOOKUP(FollowUp!$Y939,database!$Y:$AL,database!AA$5,0)</f>
        <v>#N/A</v>
      </c>
      <c r="AB939" s="119" t="e" cm="1">
        <f t="array" aca="1" ref="AB939" ca="1">HYPERLINK("#"&amp;CELL("address",INDEX(INDIRECT("database!Y:Y",1),MATCH(Y939,INDIRECT("database!Y:Y",1),0))))</f>
        <v>#N/A</v>
      </c>
      <c r="AC939" s="122" t="e">
        <f>VLOOKUP(FollowUp!$Y939,database!$Y:$AL,database!AC$5,0)</f>
        <v>#N/A</v>
      </c>
      <c r="AD939" s="123" t="e">
        <f>VLOOKUP(FollowUp!$Y939,database!$Y:$AL,database!AD$5,0)</f>
        <v>#N/A</v>
      </c>
      <c r="AE939" s="122" t="e">
        <f>VLOOKUP(FollowUp!$Y939,database!$Y:$AL,database!AE$5,0)</f>
        <v>#N/A</v>
      </c>
      <c r="AF939" s="123" t="e">
        <f>VLOOKUP(FollowUp!$Y939,database!$Y:$AL,database!AF$5,0)</f>
        <v>#N/A</v>
      </c>
      <c r="AG939" s="137" t="e">
        <f>VLOOKUP(FollowUp!$Y939,database!$Y:$AL,database!AG$5,0)</f>
        <v>#N/A</v>
      </c>
      <c r="AH939" s="127" t="str">
        <f>IF(ISERROR(VLOOKUP(FollowUp!$Y939,database!$Y:$AL,database!AH$5,0)),"",VLOOKUP(FollowUp!$Y939,database!$Y:$AL,database!AH$5,0))</f>
        <v/>
      </c>
      <c r="AI939" s="64"/>
      <c r="AJ939" s="63"/>
      <c r="AK939" s="128"/>
      <c r="AL939" s="63"/>
      <c r="AM939" s="116" t="e">
        <f>VLOOKUP(FollowUp!$Y939,database!$Y:$AL,database!AL$5,0)</f>
        <v>#N/A</v>
      </c>
    </row>
    <row r="940" spans="1:39"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15">
        <v>933</v>
      </c>
      <c r="AA940" s="124" t="e">
        <f>VLOOKUP(FollowUp!$Y940,database!$Y:$AL,database!AA$5,0)</f>
        <v>#N/A</v>
      </c>
      <c r="AB940" s="118" t="e" cm="1">
        <f t="array" aca="1" ref="AB940" ca="1">HYPERLINK("#"&amp;CELL("address",INDEX(INDIRECT("database!Y:Y",1),MATCH(Y940,INDIRECT("database!Y:Y",1),0))))</f>
        <v>#N/A</v>
      </c>
      <c r="AC940" s="120" t="e">
        <f>VLOOKUP(FollowUp!$Y940,database!$Y:$AL,database!AC$5,0)</f>
        <v>#N/A</v>
      </c>
      <c r="AD940" s="121" t="e">
        <f>VLOOKUP(FollowUp!$Y940,database!$Y:$AL,database!AD$5,0)</f>
        <v>#N/A</v>
      </c>
      <c r="AE940" s="120" t="e">
        <f>VLOOKUP(FollowUp!$Y940,database!$Y:$AL,database!AE$5,0)</f>
        <v>#N/A</v>
      </c>
      <c r="AF940" s="121" t="e">
        <f>VLOOKUP(FollowUp!$Y940,database!$Y:$AL,database!AF$5,0)</f>
        <v>#N/A</v>
      </c>
      <c r="AG940" s="136" t="e">
        <f>VLOOKUP(FollowUp!$Y940,database!$Y:$AL,database!AG$5,0)</f>
        <v>#N/A</v>
      </c>
      <c r="AH940" s="126" t="str">
        <f>IF(ISERROR(VLOOKUP(FollowUp!$Y940,database!$Y:$AL,database!AH$5,0)),"",VLOOKUP(FollowUp!$Y940,database!$Y:$AL,database!AH$5,0))</f>
        <v/>
      </c>
      <c r="AI940" s="64"/>
      <c r="AJ940" s="63"/>
      <c r="AK940" s="128"/>
      <c r="AL940" s="63"/>
      <c r="AM940" s="115" t="e">
        <f>VLOOKUP(FollowUp!$Y940,database!$Y:$AL,database!AL$5,0)</f>
        <v>#N/A</v>
      </c>
    </row>
    <row r="941" spans="1:39"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15">
        <v>934</v>
      </c>
      <c r="AA941" s="125" t="e">
        <f>VLOOKUP(FollowUp!$Y941,database!$Y:$AL,database!AA$5,0)</f>
        <v>#N/A</v>
      </c>
      <c r="AB941" s="119" t="e" cm="1">
        <f t="array" aca="1" ref="AB941" ca="1">HYPERLINK("#"&amp;CELL("address",INDEX(INDIRECT("database!Y:Y",1),MATCH(Y941,INDIRECT("database!Y:Y",1),0))))</f>
        <v>#N/A</v>
      </c>
      <c r="AC941" s="122" t="e">
        <f>VLOOKUP(FollowUp!$Y941,database!$Y:$AL,database!AC$5,0)</f>
        <v>#N/A</v>
      </c>
      <c r="AD941" s="123" t="e">
        <f>VLOOKUP(FollowUp!$Y941,database!$Y:$AL,database!AD$5,0)</f>
        <v>#N/A</v>
      </c>
      <c r="AE941" s="122" t="e">
        <f>VLOOKUP(FollowUp!$Y941,database!$Y:$AL,database!AE$5,0)</f>
        <v>#N/A</v>
      </c>
      <c r="AF941" s="123" t="e">
        <f>VLOOKUP(FollowUp!$Y941,database!$Y:$AL,database!AF$5,0)</f>
        <v>#N/A</v>
      </c>
      <c r="AG941" s="137" t="e">
        <f>VLOOKUP(FollowUp!$Y941,database!$Y:$AL,database!AG$5,0)</f>
        <v>#N/A</v>
      </c>
      <c r="AH941" s="127" t="str">
        <f>IF(ISERROR(VLOOKUP(FollowUp!$Y941,database!$Y:$AL,database!AH$5,0)),"",VLOOKUP(FollowUp!$Y941,database!$Y:$AL,database!AH$5,0))</f>
        <v/>
      </c>
      <c r="AI941" s="64"/>
      <c r="AJ941" s="63"/>
      <c r="AK941" s="128"/>
      <c r="AL941" s="63"/>
      <c r="AM941" s="116" t="e">
        <f>VLOOKUP(FollowUp!$Y941,database!$Y:$AL,database!AL$5,0)</f>
        <v>#N/A</v>
      </c>
    </row>
    <row r="942" spans="1:39"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15">
        <v>935</v>
      </c>
      <c r="AA942" s="124" t="e">
        <f>VLOOKUP(FollowUp!$Y942,database!$Y:$AL,database!AA$5,0)</f>
        <v>#N/A</v>
      </c>
      <c r="AB942" s="118" t="e" cm="1">
        <f t="array" aca="1" ref="AB942" ca="1">HYPERLINK("#"&amp;CELL("address",INDEX(INDIRECT("database!Y:Y",1),MATCH(Y942,INDIRECT("database!Y:Y",1),0))))</f>
        <v>#N/A</v>
      </c>
      <c r="AC942" s="120" t="e">
        <f>VLOOKUP(FollowUp!$Y942,database!$Y:$AL,database!AC$5,0)</f>
        <v>#N/A</v>
      </c>
      <c r="AD942" s="121" t="e">
        <f>VLOOKUP(FollowUp!$Y942,database!$Y:$AL,database!AD$5,0)</f>
        <v>#N/A</v>
      </c>
      <c r="AE942" s="120" t="e">
        <f>VLOOKUP(FollowUp!$Y942,database!$Y:$AL,database!AE$5,0)</f>
        <v>#N/A</v>
      </c>
      <c r="AF942" s="121" t="e">
        <f>VLOOKUP(FollowUp!$Y942,database!$Y:$AL,database!AF$5,0)</f>
        <v>#N/A</v>
      </c>
      <c r="AG942" s="136" t="e">
        <f>VLOOKUP(FollowUp!$Y942,database!$Y:$AL,database!AG$5,0)</f>
        <v>#N/A</v>
      </c>
      <c r="AH942" s="126" t="str">
        <f>IF(ISERROR(VLOOKUP(FollowUp!$Y942,database!$Y:$AL,database!AH$5,0)),"",VLOOKUP(FollowUp!$Y942,database!$Y:$AL,database!AH$5,0))</f>
        <v/>
      </c>
      <c r="AI942" s="64"/>
      <c r="AJ942" s="63"/>
      <c r="AK942" s="128"/>
      <c r="AL942" s="63"/>
      <c r="AM942" s="115" t="e">
        <f>VLOOKUP(FollowUp!$Y942,database!$Y:$AL,database!AL$5,0)</f>
        <v>#N/A</v>
      </c>
    </row>
    <row r="943" spans="1:39"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15">
        <v>936</v>
      </c>
      <c r="AA943" s="125" t="e">
        <f>VLOOKUP(FollowUp!$Y943,database!$Y:$AL,database!AA$5,0)</f>
        <v>#N/A</v>
      </c>
      <c r="AB943" s="119" t="e" cm="1">
        <f t="array" aca="1" ref="AB943" ca="1">HYPERLINK("#"&amp;CELL("address",INDEX(INDIRECT("database!Y:Y",1),MATCH(Y943,INDIRECT("database!Y:Y",1),0))))</f>
        <v>#N/A</v>
      </c>
      <c r="AC943" s="122" t="e">
        <f>VLOOKUP(FollowUp!$Y943,database!$Y:$AL,database!AC$5,0)</f>
        <v>#N/A</v>
      </c>
      <c r="AD943" s="123" t="e">
        <f>VLOOKUP(FollowUp!$Y943,database!$Y:$AL,database!AD$5,0)</f>
        <v>#N/A</v>
      </c>
      <c r="AE943" s="122" t="e">
        <f>VLOOKUP(FollowUp!$Y943,database!$Y:$AL,database!AE$5,0)</f>
        <v>#N/A</v>
      </c>
      <c r="AF943" s="123" t="e">
        <f>VLOOKUP(FollowUp!$Y943,database!$Y:$AL,database!AF$5,0)</f>
        <v>#N/A</v>
      </c>
      <c r="AG943" s="137" t="e">
        <f>VLOOKUP(FollowUp!$Y943,database!$Y:$AL,database!AG$5,0)</f>
        <v>#N/A</v>
      </c>
      <c r="AH943" s="127" t="str">
        <f>IF(ISERROR(VLOOKUP(FollowUp!$Y943,database!$Y:$AL,database!AH$5,0)),"",VLOOKUP(FollowUp!$Y943,database!$Y:$AL,database!AH$5,0))</f>
        <v/>
      </c>
      <c r="AI943" s="64"/>
      <c r="AJ943" s="63"/>
      <c r="AK943" s="128"/>
      <c r="AL943" s="63"/>
      <c r="AM943" s="116" t="e">
        <f>VLOOKUP(FollowUp!$Y943,database!$Y:$AL,database!AL$5,0)</f>
        <v>#N/A</v>
      </c>
    </row>
    <row r="944" spans="1:39"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15">
        <v>937</v>
      </c>
      <c r="AA944" s="124" t="e">
        <f>VLOOKUP(FollowUp!$Y944,database!$Y:$AL,database!AA$5,0)</f>
        <v>#N/A</v>
      </c>
      <c r="AB944" s="118" t="e" cm="1">
        <f t="array" aca="1" ref="AB944" ca="1">HYPERLINK("#"&amp;CELL("address",INDEX(INDIRECT("database!Y:Y",1),MATCH(Y944,INDIRECT("database!Y:Y",1),0))))</f>
        <v>#N/A</v>
      </c>
      <c r="AC944" s="120" t="e">
        <f>VLOOKUP(FollowUp!$Y944,database!$Y:$AL,database!AC$5,0)</f>
        <v>#N/A</v>
      </c>
      <c r="AD944" s="121" t="e">
        <f>VLOOKUP(FollowUp!$Y944,database!$Y:$AL,database!AD$5,0)</f>
        <v>#N/A</v>
      </c>
      <c r="AE944" s="120" t="e">
        <f>VLOOKUP(FollowUp!$Y944,database!$Y:$AL,database!AE$5,0)</f>
        <v>#N/A</v>
      </c>
      <c r="AF944" s="121" t="e">
        <f>VLOOKUP(FollowUp!$Y944,database!$Y:$AL,database!AF$5,0)</f>
        <v>#N/A</v>
      </c>
      <c r="AG944" s="136" t="e">
        <f>VLOOKUP(FollowUp!$Y944,database!$Y:$AL,database!AG$5,0)</f>
        <v>#N/A</v>
      </c>
      <c r="AH944" s="126" t="str">
        <f>IF(ISERROR(VLOOKUP(FollowUp!$Y944,database!$Y:$AL,database!AH$5,0)),"",VLOOKUP(FollowUp!$Y944,database!$Y:$AL,database!AH$5,0))</f>
        <v/>
      </c>
      <c r="AI944" s="64"/>
      <c r="AJ944" s="63"/>
      <c r="AK944" s="128"/>
      <c r="AL944" s="63"/>
      <c r="AM944" s="115" t="e">
        <f>VLOOKUP(FollowUp!$Y944,database!$Y:$AL,database!AL$5,0)</f>
        <v>#N/A</v>
      </c>
    </row>
    <row r="945" spans="1:39"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15">
        <v>938</v>
      </c>
      <c r="AA945" s="125" t="e">
        <f>VLOOKUP(FollowUp!$Y945,database!$Y:$AL,database!AA$5,0)</f>
        <v>#N/A</v>
      </c>
      <c r="AB945" s="119" t="e" cm="1">
        <f t="array" aca="1" ref="AB945" ca="1">HYPERLINK("#"&amp;CELL("address",INDEX(INDIRECT("database!Y:Y",1),MATCH(Y945,INDIRECT("database!Y:Y",1),0))))</f>
        <v>#N/A</v>
      </c>
      <c r="AC945" s="122" t="e">
        <f>VLOOKUP(FollowUp!$Y945,database!$Y:$AL,database!AC$5,0)</f>
        <v>#N/A</v>
      </c>
      <c r="AD945" s="123" t="e">
        <f>VLOOKUP(FollowUp!$Y945,database!$Y:$AL,database!AD$5,0)</f>
        <v>#N/A</v>
      </c>
      <c r="AE945" s="122" t="e">
        <f>VLOOKUP(FollowUp!$Y945,database!$Y:$AL,database!AE$5,0)</f>
        <v>#N/A</v>
      </c>
      <c r="AF945" s="123" t="e">
        <f>VLOOKUP(FollowUp!$Y945,database!$Y:$AL,database!AF$5,0)</f>
        <v>#N/A</v>
      </c>
      <c r="AG945" s="137" t="e">
        <f>VLOOKUP(FollowUp!$Y945,database!$Y:$AL,database!AG$5,0)</f>
        <v>#N/A</v>
      </c>
      <c r="AH945" s="127" t="str">
        <f>IF(ISERROR(VLOOKUP(FollowUp!$Y945,database!$Y:$AL,database!AH$5,0)),"",VLOOKUP(FollowUp!$Y945,database!$Y:$AL,database!AH$5,0))</f>
        <v/>
      </c>
      <c r="AI945" s="64"/>
      <c r="AJ945" s="63"/>
      <c r="AK945" s="128"/>
      <c r="AL945" s="63"/>
      <c r="AM945" s="116" t="e">
        <f>VLOOKUP(FollowUp!$Y945,database!$Y:$AL,database!AL$5,0)</f>
        <v>#N/A</v>
      </c>
    </row>
    <row r="946" spans="1:39"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15">
        <v>939</v>
      </c>
      <c r="AA946" s="124" t="e">
        <f>VLOOKUP(FollowUp!$Y946,database!$Y:$AL,database!AA$5,0)</f>
        <v>#N/A</v>
      </c>
      <c r="AB946" s="118" t="e" cm="1">
        <f t="array" aca="1" ref="AB946" ca="1">HYPERLINK("#"&amp;CELL("address",INDEX(INDIRECT("database!Y:Y",1),MATCH(Y946,INDIRECT("database!Y:Y",1),0))))</f>
        <v>#N/A</v>
      </c>
      <c r="AC946" s="120" t="e">
        <f>VLOOKUP(FollowUp!$Y946,database!$Y:$AL,database!AC$5,0)</f>
        <v>#N/A</v>
      </c>
      <c r="AD946" s="121" t="e">
        <f>VLOOKUP(FollowUp!$Y946,database!$Y:$AL,database!AD$5,0)</f>
        <v>#N/A</v>
      </c>
      <c r="AE946" s="120" t="e">
        <f>VLOOKUP(FollowUp!$Y946,database!$Y:$AL,database!AE$5,0)</f>
        <v>#N/A</v>
      </c>
      <c r="AF946" s="121" t="e">
        <f>VLOOKUP(FollowUp!$Y946,database!$Y:$AL,database!AF$5,0)</f>
        <v>#N/A</v>
      </c>
      <c r="AG946" s="136" t="e">
        <f>VLOOKUP(FollowUp!$Y946,database!$Y:$AL,database!AG$5,0)</f>
        <v>#N/A</v>
      </c>
      <c r="AH946" s="126" t="str">
        <f>IF(ISERROR(VLOOKUP(FollowUp!$Y946,database!$Y:$AL,database!AH$5,0)),"",VLOOKUP(FollowUp!$Y946,database!$Y:$AL,database!AH$5,0))</f>
        <v/>
      </c>
      <c r="AI946" s="64"/>
      <c r="AJ946" s="63"/>
      <c r="AK946" s="128"/>
      <c r="AL946" s="63"/>
      <c r="AM946" s="115" t="e">
        <f>VLOOKUP(FollowUp!$Y946,database!$Y:$AL,database!AL$5,0)</f>
        <v>#N/A</v>
      </c>
    </row>
    <row r="947" spans="1:39"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15">
        <v>940</v>
      </c>
      <c r="AA947" s="125" t="e">
        <f>VLOOKUP(FollowUp!$Y947,database!$Y:$AL,database!AA$5,0)</f>
        <v>#N/A</v>
      </c>
      <c r="AB947" s="119" t="e" cm="1">
        <f t="array" aca="1" ref="AB947" ca="1">HYPERLINK("#"&amp;CELL("address",INDEX(INDIRECT("database!Y:Y",1),MATCH(Y947,INDIRECT("database!Y:Y",1),0))))</f>
        <v>#N/A</v>
      </c>
      <c r="AC947" s="122" t="e">
        <f>VLOOKUP(FollowUp!$Y947,database!$Y:$AL,database!AC$5,0)</f>
        <v>#N/A</v>
      </c>
      <c r="AD947" s="123" t="e">
        <f>VLOOKUP(FollowUp!$Y947,database!$Y:$AL,database!AD$5,0)</f>
        <v>#N/A</v>
      </c>
      <c r="AE947" s="122" t="e">
        <f>VLOOKUP(FollowUp!$Y947,database!$Y:$AL,database!AE$5,0)</f>
        <v>#N/A</v>
      </c>
      <c r="AF947" s="123" t="e">
        <f>VLOOKUP(FollowUp!$Y947,database!$Y:$AL,database!AF$5,0)</f>
        <v>#N/A</v>
      </c>
      <c r="AG947" s="137" t="e">
        <f>VLOOKUP(FollowUp!$Y947,database!$Y:$AL,database!AG$5,0)</f>
        <v>#N/A</v>
      </c>
      <c r="AH947" s="127" t="str">
        <f>IF(ISERROR(VLOOKUP(FollowUp!$Y947,database!$Y:$AL,database!AH$5,0)),"",VLOOKUP(FollowUp!$Y947,database!$Y:$AL,database!AH$5,0))</f>
        <v/>
      </c>
      <c r="AI947" s="64"/>
      <c r="AJ947" s="63"/>
      <c r="AK947" s="128"/>
      <c r="AL947" s="63"/>
      <c r="AM947" s="116" t="e">
        <f>VLOOKUP(FollowUp!$Y947,database!$Y:$AL,database!AL$5,0)</f>
        <v>#N/A</v>
      </c>
    </row>
    <row r="948" spans="1:39"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15">
        <v>941</v>
      </c>
      <c r="AA948" s="124" t="e">
        <f>VLOOKUP(FollowUp!$Y948,database!$Y:$AL,database!AA$5,0)</f>
        <v>#N/A</v>
      </c>
      <c r="AB948" s="118" t="e" cm="1">
        <f t="array" aca="1" ref="AB948" ca="1">HYPERLINK("#"&amp;CELL("address",INDEX(INDIRECT("database!Y:Y",1),MATCH(Y948,INDIRECT("database!Y:Y",1),0))))</f>
        <v>#N/A</v>
      </c>
      <c r="AC948" s="120" t="e">
        <f>VLOOKUP(FollowUp!$Y948,database!$Y:$AL,database!AC$5,0)</f>
        <v>#N/A</v>
      </c>
      <c r="AD948" s="121" t="e">
        <f>VLOOKUP(FollowUp!$Y948,database!$Y:$AL,database!AD$5,0)</f>
        <v>#N/A</v>
      </c>
      <c r="AE948" s="120" t="e">
        <f>VLOOKUP(FollowUp!$Y948,database!$Y:$AL,database!AE$5,0)</f>
        <v>#N/A</v>
      </c>
      <c r="AF948" s="121" t="e">
        <f>VLOOKUP(FollowUp!$Y948,database!$Y:$AL,database!AF$5,0)</f>
        <v>#N/A</v>
      </c>
      <c r="AG948" s="136" t="e">
        <f>VLOOKUP(FollowUp!$Y948,database!$Y:$AL,database!AG$5,0)</f>
        <v>#N/A</v>
      </c>
      <c r="AH948" s="126" t="str">
        <f>IF(ISERROR(VLOOKUP(FollowUp!$Y948,database!$Y:$AL,database!AH$5,0)),"",VLOOKUP(FollowUp!$Y948,database!$Y:$AL,database!AH$5,0))</f>
        <v/>
      </c>
      <c r="AI948" s="64"/>
      <c r="AJ948" s="63"/>
      <c r="AK948" s="128"/>
      <c r="AL948" s="63"/>
      <c r="AM948" s="115" t="e">
        <f>VLOOKUP(FollowUp!$Y948,database!$Y:$AL,database!AL$5,0)</f>
        <v>#N/A</v>
      </c>
    </row>
    <row r="949" spans="1:39"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15">
        <v>942</v>
      </c>
      <c r="AA949" s="125" t="e">
        <f>VLOOKUP(FollowUp!$Y949,database!$Y:$AL,database!AA$5,0)</f>
        <v>#N/A</v>
      </c>
      <c r="AB949" s="119" t="e" cm="1">
        <f t="array" aca="1" ref="AB949" ca="1">HYPERLINK("#"&amp;CELL("address",INDEX(INDIRECT("database!Y:Y",1),MATCH(Y949,INDIRECT("database!Y:Y",1),0))))</f>
        <v>#N/A</v>
      </c>
      <c r="AC949" s="122" t="e">
        <f>VLOOKUP(FollowUp!$Y949,database!$Y:$AL,database!AC$5,0)</f>
        <v>#N/A</v>
      </c>
      <c r="AD949" s="123" t="e">
        <f>VLOOKUP(FollowUp!$Y949,database!$Y:$AL,database!AD$5,0)</f>
        <v>#N/A</v>
      </c>
      <c r="AE949" s="122" t="e">
        <f>VLOOKUP(FollowUp!$Y949,database!$Y:$AL,database!AE$5,0)</f>
        <v>#N/A</v>
      </c>
      <c r="AF949" s="123" t="e">
        <f>VLOOKUP(FollowUp!$Y949,database!$Y:$AL,database!AF$5,0)</f>
        <v>#N/A</v>
      </c>
      <c r="AG949" s="137" t="e">
        <f>VLOOKUP(FollowUp!$Y949,database!$Y:$AL,database!AG$5,0)</f>
        <v>#N/A</v>
      </c>
      <c r="AH949" s="127" t="str">
        <f>IF(ISERROR(VLOOKUP(FollowUp!$Y949,database!$Y:$AL,database!AH$5,0)),"",VLOOKUP(FollowUp!$Y949,database!$Y:$AL,database!AH$5,0))</f>
        <v/>
      </c>
      <c r="AI949" s="64"/>
      <c r="AJ949" s="63"/>
      <c r="AK949" s="128"/>
      <c r="AL949" s="63"/>
      <c r="AM949" s="116" t="e">
        <f>VLOOKUP(FollowUp!$Y949,database!$Y:$AL,database!AL$5,0)</f>
        <v>#N/A</v>
      </c>
    </row>
    <row r="950" spans="1:39"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15">
        <v>943</v>
      </c>
      <c r="AA950" s="124" t="e">
        <f>VLOOKUP(FollowUp!$Y950,database!$Y:$AL,database!AA$5,0)</f>
        <v>#N/A</v>
      </c>
      <c r="AB950" s="118" t="e" cm="1">
        <f t="array" aca="1" ref="AB950" ca="1">HYPERLINK("#"&amp;CELL("address",INDEX(INDIRECT("database!Y:Y",1),MATCH(Y950,INDIRECT("database!Y:Y",1),0))))</f>
        <v>#N/A</v>
      </c>
      <c r="AC950" s="120" t="e">
        <f>VLOOKUP(FollowUp!$Y950,database!$Y:$AL,database!AC$5,0)</f>
        <v>#N/A</v>
      </c>
      <c r="AD950" s="121" t="e">
        <f>VLOOKUP(FollowUp!$Y950,database!$Y:$AL,database!AD$5,0)</f>
        <v>#N/A</v>
      </c>
      <c r="AE950" s="120" t="e">
        <f>VLOOKUP(FollowUp!$Y950,database!$Y:$AL,database!AE$5,0)</f>
        <v>#N/A</v>
      </c>
      <c r="AF950" s="121" t="e">
        <f>VLOOKUP(FollowUp!$Y950,database!$Y:$AL,database!AF$5,0)</f>
        <v>#N/A</v>
      </c>
      <c r="AG950" s="136" t="e">
        <f>VLOOKUP(FollowUp!$Y950,database!$Y:$AL,database!AG$5,0)</f>
        <v>#N/A</v>
      </c>
      <c r="AH950" s="126" t="str">
        <f>IF(ISERROR(VLOOKUP(FollowUp!$Y950,database!$Y:$AL,database!AH$5,0)),"",VLOOKUP(FollowUp!$Y950,database!$Y:$AL,database!AH$5,0))</f>
        <v/>
      </c>
      <c r="AI950" s="64"/>
      <c r="AJ950" s="63"/>
      <c r="AK950" s="128"/>
      <c r="AL950" s="63"/>
      <c r="AM950" s="115" t="e">
        <f>VLOOKUP(FollowUp!$Y950,database!$Y:$AL,database!AL$5,0)</f>
        <v>#N/A</v>
      </c>
    </row>
    <row r="951" spans="1:39"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15">
        <v>944</v>
      </c>
      <c r="AA951" s="125" t="e">
        <f>VLOOKUP(FollowUp!$Y951,database!$Y:$AL,database!AA$5,0)</f>
        <v>#N/A</v>
      </c>
      <c r="AB951" s="119" t="e" cm="1">
        <f t="array" aca="1" ref="AB951" ca="1">HYPERLINK("#"&amp;CELL("address",INDEX(INDIRECT("database!Y:Y",1),MATCH(Y951,INDIRECT("database!Y:Y",1),0))))</f>
        <v>#N/A</v>
      </c>
      <c r="AC951" s="122" t="e">
        <f>VLOOKUP(FollowUp!$Y951,database!$Y:$AL,database!AC$5,0)</f>
        <v>#N/A</v>
      </c>
      <c r="AD951" s="123" t="e">
        <f>VLOOKUP(FollowUp!$Y951,database!$Y:$AL,database!AD$5,0)</f>
        <v>#N/A</v>
      </c>
      <c r="AE951" s="122" t="e">
        <f>VLOOKUP(FollowUp!$Y951,database!$Y:$AL,database!AE$5,0)</f>
        <v>#N/A</v>
      </c>
      <c r="AF951" s="123" t="e">
        <f>VLOOKUP(FollowUp!$Y951,database!$Y:$AL,database!AF$5,0)</f>
        <v>#N/A</v>
      </c>
      <c r="AG951" s="137" t="e">
        <f>VLOOKUP(FollowUp!$Y951,database!$Y:$AL,database!AG$5,0)</f>
        <v>#N/A</v>
      </c>
      <c r="AH951" s="127" t="str">
        <f>IF(ISERROR(VLOOKUP(FollowUp!$Y951,database!$Y:$AL,database!AH$5,0)),"",VLOOKUP(FollowUp!$Y951,database!$Y:$AL,database!AH$5,0))</f>
        <v/>
      </c>
      <c r="AI951" s="64"/>
      <c r="AJ951" s="63"/>
      <c r="AK951" s="128"/>
      <c r="AL951" s="63"/>
      <c r="AM951" s="116" t="e">
        <f>VLOOKUP(FollowUp!$Y951,database!$Y:$AL,database!AL$5,0)</f>
        <v>#N/A</v>
      </c>
    </row>
    <row r="952" spans="1:39"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15">
        <v>945</v>
      </c>
      <c r="AA952" s="124" t="e">
        <f>VLOOKUP(FollowUp!$Y952,database!$Y:$AL,database!AA$5,0)</f>
        <v>#N/A</v>
      </c>
      <c r="AB952" s="118" t="e" cm="1">
        <f t="array" aca="1" ref="AB952" ca="1">HYPERLINK("#"&amp;CELL("address",INDEX(INDIRECT("database!Y:Y",1),MATCH(Y952,INDIRECT("database!Y:Y",1),0))))</f>
        <v>#N/A</v>
      </c>
      <c r="AC952" s="120" t="e">
        <f>VLOOKUP(FollowUp!$Y952,database!$Y:$AL,database!AC$5,0)</f>
        <v>#N/A</v>
      </c>
      <c r="AD952" s="121" t="e">
        <f>VLOOKUP(FollowUp!$Y952,database!$Y:$AL,database!AD$5,0)</f>
        <v>#N/A</v>
      </c>
      <c r="AE952" s="120" t="e">
        <f>VLOOKUP(FollowUp!$Y952,database!$Y:$AL,database!AE$5,0)</f>
        <v>#N/A</v>
      </c>
      <c r="AF952" s="121" t="e">
        <f>VLOOKUP(FollowUp!$Y952,database!$Y:$AL,database!AF$5,0)</f>
        <v>#N/A</v>
      </c>
      <c r="AG952" s="136" t="e">
        <f>VLOOKUP(FollowUp!$Y952,database!$Y:$AL,database!AG$5,0)</f>
        <v>#N/A</v>
      </c>
      <c r="AH952" s="126" t="str">
        <f>IF(ISERROR(VLOOKUP(FollowUp!$Y952,database!$Y:$AL,database!AH$5,0)),"",VLOOKUP(FollowUp!$Y952,database!$Y:$AL,database!AH$5,0))</f>
        <v/>
      </c>
      <c r="AI952" s="64"/>
      <c r="AJ952" s="63"/>
      <c r="AK952" s="128"/>
      <c r="AL952" s="63"/>
      <c r="AM952" s="115" t="e">
        <f>VLOOKUP(FollowUp!$Y952,database!$Y:$AL,database!AL$5,0)</f>
        <v>#N/A</v>
      </c>
    </row>
    <row r="953" spans="1:39"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15">
        <v>946</v>
      </c>
      <c r="AA953" s="125" t="e">
        <f>VLOOKUP(FollowUp!$Y953,database!$Y:$AL,database!AA$5,0)</f>
        <v>#N/A</v>
      </c>
      <c r="AB953" s="119" t="e" cm="1">
        <f t="array" aca="1" ref="AB953" ca="1">HYPERLINK("#"&amp;CELL("address",INDEX(INDIRECT("database!Y:Y",1),MATCH(Y953,INDIRECT("database!Y:Y",1),0))))</f>
        <v>#N/A</v>
      </c>
      <c r="AC953" s="122" t="e">
        <f>VLOOKUP(FollowUp!$Y953,database!$Y:$AL,database!AC$5,0)</f>
        <v>#N/A</v>
      </c>
      <c r="AD953" s="123" t="e">
        <f>VLOOKUP(FollowUp!$Y953,database!$Y:$AL,database!AD$5,0)</f>
        <v>#N/A</v>
      </c>
      <c r="AE953" s="122" t="e">
        <f>VLOOKUP(FollowUp!$Y953,database!$Y:$AL,database!AE$5,0)</f>
        <v>#N/A</v>
      </c>
      <c r="AF953" s="123" t="e">
        <f>VLOOKUP(FollowUp!$Y953,database!$Y:$AL,database!AF$5,0)</f>
        <v>#N/A</v>
      </c>
      <c r="AG953" s="137" t="e">
        <f>VLOOKUP(FollowUp!$Y953,database!$Y:$AL,database!AG$5,0)</f>
        <v>#N/A</v>
      </c>
      <c r="AH953" s="127" t="str">
        <f>IF(ISERROR(VLOOKUP(FollowUp!$Y953,database!$Y:$AL,database!AH$5,0)),"",VLOOKUP(FollowUp!$Y953,database!$Y:$AL,database!AH$5,0))</f>
        <v/>
      </c>
      <c r="AI953" s="64"/>
      <c r="AJ953" s="63"/>
      <c r="AK953" s="128"/>
      <c r="AL953" s="63"/>
      <c r="AM953" s="116" t="e">
        <f>VLOOKUP(FollowUp!$Y953,database!$Y:$AL,database!AL$5,0)</f>
        <v>#N/A</v>
      </c>
    </row>
    <row r="954" spans="1:39"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15">
        <v>947</v>
      </c>
      <c r="AA954" s="124" t="e">
        <f>VLOOKUP(FollowUp!$Y954,database!$Y:$AL,database!AA$5,0)</f>
        <v>#N/A</v>
      </c>
      <c r="AB954" s="118" t="e" cm="1">
        <f t="array" aca="1" ref="AB954" ca="1">HYPERLINK("#"&amp;CELL("address",INDEX(INDIRECT("database!Y:Y",1),MATCH(Y954,INDIRECT("database!Y:Y",1),0))))</f>
        <v>#N/A</v>
      </c>
      <c r="AC954" s="120" t="e">
        <f>VLOOKUP(FollowUp!$Y954,database!$Y:$AL,database!AC$5,0)</f>
        <v>#N/A</v>
      </c>
      <c r="AD954" s="121" t="e">
        <f>VLOOKUP(FollowUp!$Y954,database!$Y:$AL,database!AD$5,0)</f>
        <v>#N/A</v>
      </c>
      <c r="AE954" s="120" t="e">
        <f>VLOOKUP(FollowUp!$Y954,database!$Y:$AL,database!AE$5,0)</f>
        <v>#N/A</v>
      </c>
      <c r="AF954" s="121" t="e">
        <f>VLOOKUP(FollowUp!$Y954,database!$Y:$AL,database!AF$5,0)</f>
        <v>#N/A</v>
      </c>
      <c r="AG954" s="136" t="e">
        <f>VLOOKUP(FollowUp!$Y954,database!$Y:$AL,database!AG$5,0)</f>
        <v>#N/A</v>
      </c>
      <c r="AH954" s="126" t="str">
        <f>IF(ISERROR(VLOOKUP(FollowUp!$Y954,database!$Y:$AL,database!AH$5,0)),"",VLOOKUP(FollowUp!$Y954,database!$Y:$AL,database!AH$5,0))</f>
        <v/>
      </c>
      <c r="AI954" s="64"/>
      <c r="AJ954" s="63"/>
      <c r="AK954" s="128"/>
      <c r="AL954" s="63"/>
      <c r="AM954" s="115" t="e">
        <f>VLOOKUP(FollowUp!$Y954,database!$Y:$AL,database!AL$5,0)</f>
        <v>#N/A</v>
      </c>
    </row>
    <row r="955" spans="1:39"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15">
        <v>948</v>
      </c>
      <c r="AA955" s="125" t="e">
        <f>VLOOKUP(FollowUp!$Y955,database!$Y:$AL,database!AA$5,0)</f>
        <v>#N/A</v>
      </c>
      <c r="AB955" s="119" t="e" cm="1">
        <f t="array" aca="1" ref="AB955" ca="1">HYPERLINK("#"&amp;CELL("address",INDEX(INDIRECT("database!Y:Y",1),MATCH(Y955,INDIRECT("database!Y:Y",1),0))))</f>
        <v>#N/A</v>
      </c>
      <c r="AC955" s="122" t="e">
        <f>VLOOKUP(FollowUp!$Y955,database!$Y:$AL,database!AC$5,0)</f>
        <v>#N/A</v>
      </c>
      <c r="AD955" s="123" t="e">
        <f>VLOOKUP(FollowUp!$Y955,database!$Y:$AL,database!AD$5,0)</f>
        <v>#N/A</v>
      </c>
      <c r="AE955" s="122" t="e">
        <f>VLOOKUP(FollowUp!$Y955,database!$Y:$AL,database!AE$5,0)</f>
        <v>#N/A</v>
      </c>
      <c r="AF955" s="123" t="e">
        <f>VLOOKUP(FollowUp!$Y955,database!$Y:$AL,database!AF$5,0)</f>
        <v>#N/A</v>
      </c>
      <c r="AG955" s="137" t="e">
        <f>VLOOKUP(FollowUp!$Y955,database!$Y:$AL,database!AG$5,0)</f>
        <v>#N/A</v>
      </c>
      <c r="AH955" s="127" t="str">
        <f>IF(ISERROR(VLOOKUP(FollowUp!$Y955,database!$Y:$AL,database!AH$5,0)),"",VLOOKUP(FollowUp!$Y955,database!$Y:$AL,database!AH$5,0))</f>
        <v/>
      </c>
      <c r="AI955" s="64"/>
      <c r="AJ955" s="63"/>
      <c r="AK955" s="128"/>
      <c r="AL955" s="63"/>
      <c r="AM955" s="116" t="e">
        <f>VLOOKUP(FollowUp!$Y955,database!$Y:$AL,database!AL$5,0)</f>
        <v>#N/A</v>
      </c>
    </row>
    <row r="956" spans="1:39"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15">
        <v>949</v>
      </c>
      <c r="AA956" s="124" t="e">
        <f>VLOOKUP(FollowUp!$Y956,database!$Y:$AL,database!AA$5,0)</f>
        <v>#N/A</v>
      </c>
      <c r="AB956" s="118" t="e" cm="1">
        <f t="array" aca="1" ref="AB956" ca="1">HYPERLINK("#"&amp;CELL("address",INDEX(INDIRECT("database!Y:Y",1),MATCH(Y956,INDIRECT("database!Y:Y",1),0))))</f>
        <v>#N/A</v>
      </c>
      <c r="AC956" s="120" t="e">
        <f>VLOOKUP(FollowUp!$Y956,database!$Y:$AL,database!AC$5,0)</f>
        <v>#N/A</v>
      </c>
      <c r="AD956" s="121" t="e">
        <f>VLOOKUP(FollowUp!$Y956,database!$Y:$AL,database!AD$5,0)</f>
        <v>#N/A</v>
      </c>
      <c r="AE956" s="120" t="e">
        <f>VLOOKUP(FollowUp!$Y956,database!$Y:$AL,database!AE$5,0)</f>
        <v>#N/A</v>
      </c>
      <c r="AF956" s="121" t="e">
        <f>VLOOKUP(FollowUp!$Y956,database!$Y:$AL,database!AF$5,0)</f>
        <v>#N/A</v>
      </c>
      <c r="AG956" s="136" t="e">
        <f>VLOOKUP(FollowUp!$Y956,database!$Y:$AL,database!AG$5,0)</f>
        <v>#N/A</v>
      </c>
      <c r="AH956" s="126" t="str">
        <f>IF(ISERROR(VLOOKUP(FollowUp!$Y956,database!$Y:$AL,database!AH$5,0)),"",VLOOKUP(FollowUp!$Y956,database!$Y:$AL,database!AH$5,0))</f>
        <v/>
      </c>
      <c r="AI956" s="64"/>
      <c r="AJ956" s="63"/>
      <c r="AK956" s="128"/>
      <c r="AL956" s="63"/>
      <c r="AM956" s="115" t="e">
        <f>VLOOKUP(FollowUp!$Y956,database!$Y:$AL,database!AL$5,0)</f>
        <v>#N/A</v>
      </c>
    </row>
    <row r="957" spans="1:39"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15">
        <v>950</v>
      </c>
      <c r="AA957" s="125" t="e">
        <f>VLOOKUP(FollowUp!$Y957,database!$Y:$AL,database!AA$5,0)</f>
        <v>#N/A</v>
      </c>
      <c r="AB957" s="119" t="e" cm="1">
        <f t="array" aca="1" ref="AB957" ca="1">HYPERLINK("#"&amp;CELL("address",INDEX(INDIRECT("database!Y:Y",1),MATCH(Y957,INDIRECT("database!Y:Y",1),0))))</f>
        <v>#N/A</v>
      </c>
      <c r="AC957" s="122" t="e">
        <f>VLOOKUP(FollowUp!$Y957,database!$Y:$AL,database!AC$5,0)</f>
        <v>#N/A</v>
      </c>
      <c r="AD957" s="123" t="e">
        <f>VLOOKUP(FollowUp!$Y957,database!$Y:$AL,database!AD$5,0)</f>
        <v>#N/A</v>
      </c>
      <c r="AE957" s="122" t="e">
        <f>VLOOKUP(FollowUp!$Y957,database!$Y:$AL,database!AE$5,0)</f>
        <v>#N/A</v>
      </c>
      <c r="AF957" s="123" t="e">
        <f>VLOOKUP(FollowUp!$Y957,database!$Y:$AL,database!AF$5,0)</f>
        <v>#N/A</v>
      </c>
      <c r="AG957" s="137" t="e">
        <f>VLOOKUP(FollowUp!$Y957,database!$Y:$AL,database!AG$5,0)</f>
        <v>#N/A</v>
      </c>
      <c r="AH957" s="127" t="str">
        <f>IF(ISERROR(VLOOKUP(FollowUp!$Y957,database!$Y:$AL,database!AH$5,0)),"",VLOOKUP(FollowUp!$Y957,database!$Y:$AL,database!AH$5,0))</f>
        <v/>
      </c>
      <c r="AI957" s="64"/>
      <c r="AJ957" s="63"/>
      <c r="AK957" s="128"/>
      <c r="AL957" s="63"/>
      <c r="AM957" s="116" t="e">
        <f>VLOOKUP(FollowUp!$Y957,database!$Y:$AL,database!AL$5,0)</f>
        <v>#N/A</v>
      </c>
    </row>
    <row r="958" spans="1:39"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15">
        <v>951</v>
      </c>
      <c r="AA958" s="124" t="e">
        <f>VLOOKUP(FollowUp!$Y958,database!$Y:$AL,database!AA$5,0)</f>
        <v>#N/A</v>
      </c>
      <c r="AB958" s="118" t="e" cm="1">
        <f t="array" aca="1" ref="AB958" ca="1">HYPERLINK("#"&amp;CELL("address",INDEX(INDIRECT("database!Y:Y",1),MATCH(Y958,INDIRECT("database!Y:Y",1),0))))</f>
        <v>#N/A</v>
      </c>
      <c r="AC958" s="120" t="e">
        <f>VLOOKUP(FollowUp!$Y958,database!$Y:$AL,database!AC$5,0)</f>
        <v>#N/A</v>
      </c>
      <c r="AD958" s="121" t="e">
        <f>VLOOKUP(FollowUp!$Y958,database!$Y:$AL,database!AD$5,0)</f>
        <v>#N/A</v>
      </c>
      <c r="AE958" s="120" t="e">
        <f>VLOOKUP(FollowUp!$Y958,database!$Y:$AL,database!AE$5,0)</f>
        <v>#N/A</v>
      </c>
      <c r="AF958" s="121" t="e">
        <f>VLOOKUP(FollowUp!$Y958,database!$Y:$AL,database!AF$5,0)</f>
        <v>#N/A</v>
      </c>
      <c r="AG958" s="136" t="e">
        <f>VLOOKUP(FollowUp!$Y958,database!$Y:$AL,database!AG$5,0)</f>
        <v>#N/A</v>
      </c>
      <c r="AH958" s="126" t="str">
        <f>IF(ISERROR(VLOOKUP(FollowUp!$Y958,database!$Y:$AL,database!AH$5,0)),"",VLOOKUP(FollowUp!$Y958,database!$Y:$AL,database!AH$5,0))</f>
        <v/>
      </c>
      <c r="AI958" s="64"/>
      <c r="AJ958" s="63"/>
      <c r="AK958" s="128"/>
      <c r="AL958" s="63"/>
      <c r="AM958" s="115" t="e">
        <f>VLOOKUP(FollowUp!$Y958,database!$Y:$AL,database!AL$5,0)</f>
        <v>#N/A</v>
      </c>
    </row>
    <row r="959" spans="1:39"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15">
        <v>952</v>
      </c>
      <c r="AA959" s="125" t="e">
        <f>VLOOKUP(FollowUp!$Y959,database!$Y:$AL,database!AA$5,0)</f>
        <v>#N/A</v>
      </c>
      <c r="AB959" s="119" t="e" cm="1">
        <f t="array" aca="1" ref="AB959" ca="1">HYPERLINK("#"&amp;CELL("address",INDEX(INDIRECT("database!Y:Y",1),MATCH(Y959,INDIRECT("database!Y:Y",1),0))))</f>
        <v>#N/A</v>
      </c>
      <c r="AC959" s="122" t="e">
        <f>VLOOKUP(FollowUp!$Y959,database!$Y:$AL,database!AC$5,0)</f>
        <v>#N/A</v>
      </c>
      <c r="AD959" s="123" t="e">
        <f>VLOOKUP(FollowUp!$Y959,database!$Y:$AL,database!AD$5,0)</f>
        <v>#N/A</v>
      </c>
      <c r="AE959" s="122" t="e">
        <f>VLOOKUP(FollowUp!$Y959,database!$Y:$AL,database!AE$5,0)</f>
        <v>#N/A</v>
      </c>
      <c r="AF959" s="123" t="e">
        <f>VLOOKUP(FollowUp!$Y959,database!$Y:$AL,database!AF$5,0)</f>
        <v>#N/A</v>
      </c>
      <c r="AG959" s="137" t="e">
        <f>VLOOKUP(FollowUp!$Y959,database!$Y:$AL,database!AG$5,0)</f>
        <v>#N/A</v>
      </c>
      <c r="AH959" s="127" t="str">
        <f>IF(ISERROR(VLOOKUP(FollowUp!$Y959,database!$Y:$AL,database!AH$5,0)),"",VLOOKUP(FollowUp!$Y959,database!$Y:$AL,database!AH$5,0))</f>
        <v/>
      </c>
      <c r="AI959" s="64"/>
      <c r="AJ959" s="63"/>
      <c r="AK959" s="128"/>
      <c r="AL959" s="63"/>
      <c r="AM959" s="116" t="e">
        <f>VLOOKUP(FollowUp!$Y959,database!$Y:$AL,database!AL$5,0)</f>
        <v>#N/A</v>
      </c>
    </row>
    <row r="960" spans="1:39"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15">
        <v>953</v>
      </c>
      <c r="AA960" s="124" t="e">
        <f>VLOOKUP(FollowUp!$Y960,database!$Y:$AL,database!AA$5,0)</f>
        <v>#N/A</v>
      </c>
      <c r="AB960" s="118" t="e" cm="1">
        <f t="array" aca="1" ref="AB960" ca="1">HYPERLINK("#"&amp;CELL("address",INDEX(INDIRECT("database!Y:Y",1),MATCH(Y960,INDIRECT("database!Y:Y",1),0))))</f>
        <v>#N/A</v>
      </c>
      <c r="AC960" s="120" t="e">
        <f>VLOOKUP(FollowUp!$Y960,database!$Y:$AL,database!AC$5,0)</f>
        <v>#N/A</v>
      </c>
      <c r="AD960" s="121" t="e">
        <f>VLOOKUP(FollowUp!$Y960,database!$Y:$AL,database!AD$5,0)</f>
        <v>#N/A</v>
      </c>
      <c r="AE960" s="120" t="e">
        <f>VLOOKUP(FollowUp!$Y960,database!$Y:$AL,database!AE$5,0)</f>
        <v>#N/A</v>
      </c>
      <c r="AF960" s="121" t="e">
        <f>VLOOKUP(FollowUp!$Y960,database!$Y:$AL,database!AF$5,0)</f>
        <v>#N/A</v>
      </c>
      <c r="AG960" s="136" t="e">
        <f>VLOOKUP(FollowUp!$Y960,database!$Y:$AL,database!AG$5,0)</f>
        <v>#N/A</v>
      </c>
      <c r="AH960" s="126" t="str">
        <f>IF(ISERROR(VLOOKUP(FollowUp!$Y960,database!$Y:$AL,database!AH$5,0)),"",VLOOKUP(FollowUp!$Y960,database!$Y:$AL,database!AH$5,0))</f>
        <v/>
      </c>
      <c r="AI960" s="64"/>
      <c r="AJ960" s="63"/>
      <c r="AK960" s="128"/>
      <c r="AL960" s="63"/>
      <c r="AM960" s="115" t="e">
        <f>VLOOKUP(FollowUp!$Y960,database!$Y:$AL,database!AL$5,0)</f>
        <v>#N/A</v>
      </c>
    </row>
    <row r="961" spans="1:39"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15">
        <v>954</v>
      </c>
      <c r="AA961" s="125" t="e">
        <f>VLOOKUP(FollowUp!$Y961,database!$Y:$AL,database!AA$5,0)</f>
        <v>#N/A</v>
      </c>
      <c r="AB961" s="119" t="e" cm="1">
        <f t="array" aca="1" ref="AB961" ca="1">HYPERLINK("#"&amp;CELL("address",INDEX(INDIRECT("database!Y:Y",1),MATCH(Y961,INDIRECT("database!Y:Y",1),0))))</f>
        <v>#N/A</v>
      </c>
      <c r="AC961" s="122" t="e">
        <f>VLOOKUP(FollowUp!$Y961,database!$Y:$AL,database!AC$5,0)</f>
        <v>#N/A</v>
      </c>
      <c r="AD961" s="123" t="e">
        <f>VLOOKUP(FollowUp!$Y961,database!$Y:$AL,database!AD$5,0)</f>
        <v>#N/A</v>
      </c>
      <c r="AE961" s="122" t="e">
        <f>VLOOKUP(FollowUp!$Y961,database!$Y:$AL,database!AE$5,0)</f>
        <v>#N/A</v>
      </c>
      <c r="AF961" s="123" t="e">
        <f>VLOOKUP(FollowUp!$Y961,database!$Y:$AL,database!AF$5,0)</f>
        <v>#N/A</v>
      </c>
      <c r="AG961" s="137" t="e">
        <f>VLOOKUP(FollowUp!$Y961,database!$Y:$AL,database!AG$5,0)</f>
        <v>#N/A</v>
      </c>
      <c r="AH961" s="127" t="str">
        <f>IF(ISERROR(VLOOKUP(FollowUp!$Y961,database!$Y:$AL,database!AH$5,0)),"",VLOOKUP(FollowUp!$Y961,database!$Y:$AL,database!AH$5,0))</f>
        <v/>
      </c>
      <c r="AI961" s="64"/>
      <c r="AJ961" s="63"/>
      <c r="AK961" s="128"/>
      <c r="AL961" s="63"/>
      <c r="AM961" s="116" t="e">
        <f>VLOOKUP(FollowUp!$Y961,database!$Y:$AL,database!AL$5,0)</f>
        <v>#N/A</v>
      </c>
    </row>
    <row r="962" spans="1:39"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15">
        <v>955</v>
      </c>
      <c r="AA962" s="124" t="e">
        <f>VLOOKUP(FollowUp!$Y962,database!$Y:$AL,database!AA$5,0)</f>
        <v>#N/A</v>
      </c>
      <c r="AB962" s="118" t="e" cm="1">
        <f t="array" aca="1" ref="AB962" ca="1">HYPERLINK("#"&amp;CELL("address",INDEX(INDIRECT("database!Y:Y",1),MATCH(Y962,INDIRECT("database!Y:Y",1),0))))</f>
        <v>#N/A</v>
      </c>
      <c r="AC962" s="120" t="e">
        <f>VLOOKUP(FollowUp!$Y962,database!$Y:$AL,database!AC$5,0)</f>
        <v>#N/A</v>
      </c>
      <c r="AD962" s="121" t="e">
        <f>VLOOKUP(FollowUp!$Y962,database!$Y:$AL,database!AD$5,0)</f>
        <v>#N/A</v>
      </c>
      <c r="AE962" s="120" t="e">
        <f>VLOOKUP(FollowUp!$Y962,database!$Y:$AL,database!AE$5,0)</f>
        <v>#N/A</v>
      </c>
      <c r="AF962" s="121" t="e">
        <f>VLOOKUP(FollowUp!$Y962,database!$Y:$AL,database!AF$5,0)</f>
        <v>#N/A</v>
      </c>
      <c r="AG962" s="136" t="e">
        <f>VLOOKUP(FollowUp!$Y962,database!$Y:$AL,database!AG$5,0)</f>
        <v>#N/A</v>
      </c>
      <c r="AH962" s="126" t="str">
        <f>IF(ISERROR(VLOOKUP(FollowUp!$Y962,database!$Y:$AL,database!AH$5,0)),"",VLOOKUP(FollowUp!$Y962,database!$Y:$AL,database!AH$5,0))</f>
        <v/>
      </c>
      <c r="AI962" s="64"/>
      <c r="AJ962" s="63"/>
      <c r="AK962" s="128"/>
      <c r="AL962" s="63"/>
      <c r="AM962" s="115" t="e">
        <f>VLOOKUP(FollowUp!$Y962,database!$Y:$AL,database!AL$5,0)</f>
        <v>#N/A</v>
      </c>
    </row>
    <row r="963" spans="1:39"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15">
        <v>956</v>
      </c>
      <c r="AA963" s="125" t="e">
        <f>VLOOKUP(FollowUp!$Y963,database!$Y:$AL,database!AA$5,0)</f>
        <v>#N/A</v>
      </c>
      <c r="AB963" s="119" t="e" cm="1">
        <f t="array" aca="1" ref="AB963" ca="1">HYPERLINK("#"&amp;CELL("address",INDEX(INDIRECT("database!Y:Y",1),MATCH(Y963,INDIRECT("database!Y:Y",1),0))))</f>
        <v>#N/A</v>
      </c>
      <c r="AC963" s="122" t="e">
        <f>VLOOKUP(FollowUp!$Y963,database!$Y:$AL,database!AC$5,0)</f>
        <v>#N/A</v>
      </c>
      <c r="AD963" s="123" t="e">
        <f>VLOOKUP(FollowUp!$Y963,database!$Y:$AL,database!AD$5,0)</f>
        <v>#N/A</v>
      </c>
      <c r="AE963" s="122" t="e">
        <f>VLOOKUP(FollowUp!$Y963,database!$Y:$AL,database!AE$5,0)</f>
        <v>#N/A</v>
      </c>
      <c r="AF963" s="123" t="e">
        <f>VLOOKUP(FollowUp!$Y963,database!$Y:$AL,database!AF$5,0)</f>
        <v>#N/A</v>
      </c>
      <c r="AG963" s="137" t="e">
        <f>VLOOKUP(FollowUp!$Y963,database!$Y:$AL,database!AG$5,0)</f>
        <v>#N/A</v>
      </c>
      <c r="AH963" s="127" t="str">
        <f>IF(ISERROR(VLOOKUP(FollowUp!$Y963,database!$Y:$AL,database!AH$5,0)),"",VLOOKUP(FollowUp!$Y963,database!$Y:$AL,database!AH$5,0))</f>
        <v/>
      </c>
      <c r="AI963" s="64"/>
      <c r="AJ963" s="63"/>
      <c r="AK963" s="128"/>
      <c r="AL963" s="63"/>
      <c r="AM963" s="116" t="e">
        <f>VLOOKUP(FollowUp!$Y963,database!$Y:$AL,database!AL$5,0)</f>
        <v>#N/A</v>
      </c>
    </row>
    <row r="964" spans="1:39"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15">
        <v>957</v>
      </c>
      <c r="AA964" s="124" t="e">
        <f>VLOOKUP(FollowUp!$Y964,database!$Y:$AL,database!AA$5,0)</f>
        <v>#N/A</v>
      </c>
      <c r="AB964" s="118" t="e" cm="1">
        <f t="array" aca="1" ref="AB964" ca="1">HYPERLINK("#"&amp;CELL("address",INDEX(INDIRECT("database!Y:Y",1),MATCH(Y964,INDIRECT("database!Y:Y",1),0))))</f>
        <v>#N/A</v>
      </c>
      <c r="AC964" s="120" t="e">
        <f>VLOOKUP(FollowUp!$Y964,database!$Y:$AL,database!AC$5,0)</f>
        <v>#N/A</v>
      </c>
      <c r="AD964" s="121" t="e">
        <f>VLOOKUP(FollowUp!$Y964,database!$Y:$AL,database!AD$5,0)</f>
        <v>#N/A</v>
      </c>
      <c r="AE964" s="120" t="e">
        <f>VLOOKUP(FollowUp!$Y964,database!$Y:$AL,database!AE$5,0)</f>
        <v>#N/A</v>
      </c>
      <c r="AF964" s="121" t="e">
        <f>VLOOKUP(FollowUp!$Y964,database!$Y:$AL,database!AF$5,0)</f>
        <v>#N/A</v>
      </c>
      <c r="AG964" s="136" t="e">
        <f>VLOOKUP(FollowUp!$Y964,database!$Y:$AL,database!AG$5,0)</f>
        <v>#N/A</v>
      </c>
      <c r="AH964" s="126" t="str">
        <f>IF(ISERROR(VLOOKUP(FollowUp!$Y964,database!$Y:$AL,database!AH$5,0)),"",VLOOKUP(FollowUp!$Y964,database!$Y:$AL,database!AH$5,0))</f>
        <v/>
      </c>
      <c r="AI964" s="64"/>
      <c r="AJ964" s="63"/>
      <c r="AK964" s="128"/>
      <c r="AL964" s="63"/>
      <c r="AM964" s="115" t="e">
        <f>VLOOKUP(FollowUp!$Y964,database!$Y:$AL,database!AL$5,0)</f>
        <v>#N/A</v>
      </c>
    </row>
    <row r="965" spans="1:39"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15">
        <v>958</v>
      </c>
      <c r="AA965" s="125" t="e">
        <f>VLOOKUP(FollowUp!$Y965,database!$Y:$AL,database!AA$5,0)</f>
        <v>#N/A</v>
      </c>
      <c r="AB965" s="119" t="e" cm="1">
        <f t="array" aca="1" ref="AB965" ca="1">HYPERLINK("#"&amp;CELL("address",INDEX(INDIRECT("database!Y:Y",1),MATCH(Y965,INDIRECT("database!Y:Y",1),0))))</f>
        <v>#N/A</v>
      </c>
      <c r="AC965" s="122" t="e">
        <f>VLOOKUP(FollowUp!$Y965,database!$Y:$AL,database!AC$5,0)</f>
        <v>#N/A</v>
      </c>
      <c r="AD965" s="123" t="e">
        <f>VLOOKUP(FollowUp!$Y965,database!$Y:$AL,database!AD$5,0)</f>
        <v>#N/A</v>
      </c>
      <c r="AE965" s="122" t="e">
        <f>VLOOKUP(FollowUp!$Y965,database!$Y:$AL,database!AE$5,0)</f>
        <v>#N/A</v>
      </c>
      <c r="AF965" s="123" t="e">
        <f>VLOOKUP(FollowUp!$Y965,database!$Y:$AL,database!AF$5,0)</f>
        <v>#N/A</v>
      </c>
      <c r="AG965" s="137" t="e">
        <f>VLOOKUP(FollowUp!$Y965,database!$Y:$AL,database!AG$5,0)</f>
        <v>#N/A</v>
      </c>
      <c r="AH965" s="127" t="str">
        <f>IF(ISERROR(VLOOKUP(FollowUp!$Y965,database!$Y:$AL,database!AH$5,0)),"",VLOOKUP(FollowUp!$Y965,database!$Y:$AL,database!AH$5,0))</f>
        <v/>
      </c>
      <c r="AI965" s="64"/>
      <c r="AJ965" s="63"/>
      <c r="AK965" s="128"/>
      <c r="AL965" s="63"/>
      <c r="AM965" s="116" t="e">
        <f>VLOOKUP(FollowUp!$Y965,database!$Y:$AL,database!AL$5,0)</f>
        <v>#N/A</v>
      </c>
    </row>
    <row r="966" spans="1:39"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15">
        <v>959</v>
      </c>
      <c r="AA966" s="124" t="e">
        <f>VLOOKUP(FollowUp!$Y966,database!$Y:$AL,database!AA$5,0)</f>
        <v>#N/A</v>
      </c>
      <c r="AB966" s="118" t="e" cm="1">
        <f t="array" aca="1" ref="AB966" ca="1">HYPERLINK("#"&amp;CELL("address",INDEX(INDIRECT("database!Y:Y",1),MATCH(Y966,INDIRECT("database!Y:Y",1),0))))</f>
        <v>#N/A</v>
      </c>
      <c r="AC966" s="120" t="e">
        <f>VLOOKUP(FollowUp!$Y966,database!$Y:$AL,database!AC$5,0)</f>
        <v>#N/A</v>
      </c>
      <c r="AD966" s="121" t="e">
        <f>VLOOKUP(FollowUp!$Y966,database!$Y:$AL,database!AD$5,0)</f>
        <v>#N/A</v>
      </c>
      <c r="AE966" s="120" t="e">
        <f>VLOOKUP(FollowUp!$Y966,database!$Y:$AL,database!AE$5,0)</f>
        <v>#N/A</v>
      </c>
      <c r="AF966" s="121" t="e">
        <f>VLOOKUP(FollowUp!$Y966,database!$Y:$AL,database!AF$5,0)</f>
        <v>#N/A</v>
      </c>
      <c r="AG966" s="136" t="e">
        <f>VLOOKUP(FollowUp!$Y966,database!$Y:$AL,database!AG$5,0)</f>
        <v>#N/A</v>
      </c>
      <c r="AH966" s="126" t="str">
        <f>IF(ISERROR(VLOOKUP(FollowUp!$Y966,database!$Y:$AL,database!AH$5,0)),"",VLOOKUP(FollowUp!$Y966,database!$Y:$AL,database!AH$5,0))</f>
        <v/>
      </c>
      <c r="AI966" s="64"/>
      <c r="AJ966" s="63"/>
      <c r="AK966" s="128"/>
      <c r="AL966" s="63"/>
      <c r="AM966" s="115" t="e">
        <f>VLOOKUP(FollowUp!$Y966,database!$Y:$AL,database!AL$5,0)</f>
        <v>#N/A</v>
      </c>
    </row>
    <row r="967" spans="1:39"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15">
        <v>960</v>
      </c>
      <c r="AA967" s="125" t="e">
        <f>VLOOKUP(FollowUp!$Y967,database!$Y:$AL,database!AA$5,0)</f>
        <v>#N/A</v>
      </c>
      <c r="AB967" s="119" t="e" cm="1">
        <f t="array" aca="1" ref="AB967" ca="1">HYPERLINK("#"&amp;CELL("address",INDEX(INDIRECT("database!Y:Y",1),MATCH(Y967,INDIRECT("database!Y:Y",1),0))))</f>
        <v>#N/A</v>
      </c>
      <c r="AC967" s="122" t="e">
        <f>VLOOKUP(FollowUp!$Y967,database!$Y:$AL,database!AC$5,0)</f>
        <v>#N/A</v>
      </c>
      <c r="AD967" s="123" t="e">
        <f>VLOOKUP(FollowUp!$Y967,database!$Y:$AL,database!AD$5,0)</f>
        <v>#N/A</v>
      </c>
      <c r="AE967" s="122" t="e">
        <f>VLOOKUP(FollowUp!$Y967,database!$Y:$AL,database!AE$5,0)</f>
        <v>#N/A</v>
      </c>
      <c r="AF967" s="123" t="e">
        <f>VLOOKUP(FollowUp!$Y967,database!$Y:$AL,database!AF$5,0)</f>
        <v>#N/A</v>
      </c>
      <c r="AG967" s="137" t="e">
        <f>VLOOKUP(FollowUp!$Y967,database!$Y:$AL,database!AG$5,0)</f>
        <v>#N/A</v>
      </c>
      <c r="AH967" s="127" t="str">
        <f>IF(ISERROR(VLOOKUP(FollowUp!$Y967,database!$Y:$AL,database!AH$5,0)),"",VLOOKUP(FollowUp!$Y967,database!$Y:$AL,database!AH$5,0))</f>
        <v/>
      </c>
      <c r="AI967" s="64"/>
      <c r="AJ967" s="63"/>
      <c r="AK967" s="128"/>
      <c r="AL967" s="63"/>
      <c r="AM967" s="116" t="e">
        <f>VLOOKUP(FollowUp!$Y967,database!$Y:$AL,database!AL$5,0)</f>
        <v>#N/A</v>
      </c>
    </row>
    <row r="968" spans="1:39"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15">
        <v>961</v>
      </c>
      <c r="AA968" s="124" t="e">
        <f>VLOOKUP(FollowUp!$Y968,database!$Y:$AL,database!AA$5,0)</f>
        <v>#N/A</v>
      </c>
      <c r="AB968" s="118" t="e" cm="1">
        <f t="array" aca="1" ref="AB968" ca="1">HYPERLINK("#"&amp;CELL("address",INDEX(INDIRECT("database!Y:Y",1),MATCH(Y968,INDIRECT("database!Y:Y",1),0))))</f>
        <v>#N/A</v>
      </c>
      <c r="AC968" s="120" t="e">
        <f>VLOOKUP(FollowUp!$Y968,database!$Y:$AL,database!AC$5,0)</f>
        <v>#N/A</v>
      </c>
      <c r="AD968" s="121" t="e">
        <f>VLOOKUP(FollowUp!$Y968,database!$Y:$AL,database!AD$5,0)</f>
        <v>#N/A</v>
      </c>
      <c r="AE968" s="120" t="e">
        <f>VLOOKUP(FollowUp!$Y968,database!$Y:$AL,database!AE$5,0)</f>
        <v>#N/A</v>
      </c>
      <c r="AF968" s="121" t="e">
        <f>VLOOKUP(FollowUp!$Y968,database!$Y:$AL,database!AF$5,0)</f>
        <v>#N/A</v>
      </c>
      <c r="AG968" s="136" t="e">
        <f>VLOOKUP(FollowUp!$Y968,database!$Y:$AL,database!AG$5,0)</f>
        <v>#N/A</v>
      </c>
      <c r="AH968" s="126" t="str">
        <f>IF(ISERROR(VLOOKUP(FollowUp!$Y968,database!$Y:$AL,database!AH$5,0)),"",VLOOKUP(FollowUp!$Y968,database!$Y:$AL,database!AH$5,0))</f>
        <v/>
      </c>
      <c r="AI968" s="64"/>
      <c r="AJ968" s="63"/>
      <c r="AK968" s="128"/>
      <c r="AL968" s="63"/>
      <c r="AM968" s="115" t="e">
        <f>VLOOKUP(FollowUp!$Y968,database!$Y:$AL,database!AL$5,0)</f>
        <v>#N/A</v>
      </c>
    </row>
    <row r="969" spans="1:39"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15">
        <v>962</v>
      </c>
      <c r="AA969" s="125" t="e">
        <f>VLOOKUP(FollowUp!$Y969,database!$Y:$AL,database!AA$5,0)</f>
        <v>#N/A</v>
      </c>
      <c r="AB969" s="119" t="e" cm="1">
        <f t="array" aca="1" ref="AB969" ca="1">HYPERLINK("#"&amp;CELL("address",INDEX(INDIRECT("database!Y:Y",1),MATCH(Y969,INDIRECT("database!Y:Y",1),0))))</f>
        <v>#N/A</v>
      </c>
      <c r="AC969" s="122" t="e">
        <f>VLOOKUP(FollowUp!$Y969,database!$Y:$AL,database!AC$5,0)</f>
        <v>#N/A</v>
      </c>
      <c r="AD969" s="123" t="e">
        <f>VLOOKUP(FollowUp!$Y969,database!$Y:$AL,database!AD$5,0)</f>
        <v>#N/A</v>
      </c>
      <c r="AE969" s="122" t="e">
        <f>VLOOKUP(FollowUp!$Y969,database!$Y:$AL,database!AE$5,0)</f>
        <v>#N/A</v>
      </c>
      <c r="AF969" s="123" t="e">
        <f>VLOOKUP(FollowUp!$Y969,database!$Y:$AL,database!AF$5,0)</f>
        <v>#N/A</v>
      </c>
      <c r="AG969" s="137" t="e">
        <f>VLOOKUP(FollowUp!$Y969,database!$Y:$AL,database!AG$5,0)</f>
        <v>#N/A</v>
      </c>
      <c r="AH969" s="127" t="str">
        <f>IF(ISERROR(VLOOKUP(FollowUp!$Y969,database!$Y:$AL,database!AH$5,0)),"",VLOOKUP(FollowUp!$Y969,database!$Y:$AL,database!AH$5,0))</f>
        <v/>
      </c>
      <c r="AI969" s="64"/>
      <c r="AJ969" s="63"/>
      <c r="AK969" s="128"/>
      <c r="AL969" s="63"/>
      <c r="AM969" s="116" t="e">
        <f>VLOOKUP(FollowUp!$Y969,database!$Y:$AL,database!AL$5,0)</f>
        <v>#N/A</v>
      </c>
    </row>
    <row r="970" spans="1:39"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15">
        <v>963</v>
      </c>
      <c r="AA970" s="124" t="e">
        <f>VLOOKUP(FollowUp!$Y970,database!$Y:$AL,database!AA$5,0)</f>
        <v>#N/A</v>
      </c>
      <c r="AB970" s="118" t="e" cm="1">
        <f t="array" aca="1" ref="AB970" ca="1">HYPERLINK("#"&amp;CELL("address",INDEX(INDIRECT("database!Y:Y",1),MATCH(Y970,INDIRECT("database!Y:Y",1),0))))</f>
        <v>#N/A</v>
      </c>
      <c r="AC970" s="120" t="e">
        <f>VLOOKUP(FollowUp!$Y970,database!$Y:$AL,database!AC$5,0)</f>
        <v>#N/A</v>
      </c>
      <c r="AD970" s="121" t="e">
        <f>VLOOKUP(FollowUp!$Y970,database!$Y:$AL,database!AD$5,0)</f>
        <v>#N/A</v>
      </c>
      <c r="AE970" s="120" t="e">
        <f>VLOOKUP(FollowUp!$Y970,database!$Y:$AL,database!AE$5,0)</f>
        <v>#N/A</v>
      </c>
      <c r="AF970" s="121" t="e">
        <f>VLOOKUP(FollowUp!$Y970,database!$Y:$AL,database!AF$5,0)</f>
        <v>#N/A</v>
      </c>
      <c r="AG970" s="136" t="e">
        <f>VLOOKUP(FollowUp!$Y970,database!$Y:$AL,database!AG$5,0)</f>
        <v>#N/A</v>
      </c>
      <c r="AH970" s="126" t="str">
        <f>IF(ISERROR(VLOOKUP(FollowUp!$Y970,database!$Y:$AL,database!AH$5,0)),"",VLOOKUP(FollowUp!$Y970,database!$Y:$AL,database!AH$5,0))</f>
        <v/>
      </c>
      <c r="AI970" s="64"/>
      <c r="AJ970" s="63"/>
      <c r="AK970" s="128"/>
      <c r="AL970" s="63"/>
      <c r="AM970" s="115" t="e">
        <f>VLOOKUP(FollowUp!$Y970,database!$Y:$AL,database!AL$5,0)</f>
        <v>#N/A</v>
      </c>
    </row>
    <row r="971" spans="1:39"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15">
        <v>964</v>
      </c>
      <c r="AA971" s="125" t="e">
        <f>VLOOKUP(FollowUp!$Y971,database!$Y:$AL,database!AA$5,0)</f>
        <v>#N/A</v>
      </c>
      <c r="AB971" s="119" t="e" cm="1">
        <f t="array" aca="1" ref="AB971" ca="1">HYPERLINK("#"&amp;CELL("address",INDEX(INDIRECT("database!Y:Y",1),MATCH(Y971,INDIRECT("database!Y:Y",1),0))))</f>
        <v>#N/A</v>
      </c>
      <c r="AC971" s="122" t="e">
        <f>VLOOKUP(FollowUp!$Y971,database!$Y:$AL,database!AC$5,0)</f>
        <v>#N/A</v>
      </c>
      <c r="AD971" s="123" t="e">
        <f>VLOOKUP(FollowUp!$Y971,database!$Y:$AL,database!AD$5,0)</f>
        <v>#N/A</v>
      </c>
      <c r="AE971" s="122" t="e">
        <f>VLOOKUP(FollowUp!$Y971,database!$Y:$AL,database!AE$5,0)</f>
        <v>#N/A</v>
      </c>
      <c r="AF971" s="123" t="e">
        <f>VLOOKUP(FollowUp!$Y971,database!$Y:$AL,database!AF$5,0)</f>
        <v>#N/A</v>
      </c>
      <c r="AG971" s="137" t="e">
        <f>VLOOKUP(FollowUp!$Y971,database!$Y:$AL,database!AG$5,0)</f>
        <v>#N/A</v>
      </c>
      <c r="AH971" s="127" t="str">
        <f>IF(ISERROR(VLOOKUP(FollowUp!$Y971,database!$Y:$AL,database!AH$5,0)),"",VLOOKUP(FollowUp!$Y971,database!$Y:$AL,database!AH$5,0))</f>
        <v/>
      </c>
      <c r="AI971" s="64"/>
      <c r="AJ971" s="63"/>
      <c r="AK971" s="128"/>
      <c r="AL971" s="63"/>
      <c r="AM971" s="116" t="e">
        <f>VLOOKUP(FollowUp!$Y971,database!$Y:$AL,database!AL$5,0)</f>
        <v>#N/A</v>
      </c>
    </row>
    <row r="972" spans="1:39"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15">
        <v>965</v>
      </c>
      <c r="AA972" s="124" t="e">
        <f>VLOOKUP(FollowUp!$Y972,database!$Y:$AL,database!AA$5,0)</f>
        <v>#N/A</v>
      </c>
      <c r="AB972" s="118" t="e" cm="1">
        <f t="array" aca="1" ref="AB972" ca="1">HYPERLINK("#"&amp;CELL("address",INDEX(INDIRECT("database!Y:Y",1),MATCH(Y972,INDIRECT("database!Y:Y",1),0))))</f>
        <v>#N/A</v>
      </c>
      <c r="AC972" s="120" t="e">
        <f>VLOOKUP(FollowUp!$Y972,database!$Y:$AL,database!AC$5,0)</f>
        <v>#N/A</v>
      </c>
      <c r="AD972" s="121" t="e">
        <f>VLOOKUP(FollowUp!$Y972,database!$Y:$AL,database!AD$5,0)</f>
        <v>#N/A</v>
      </c>
      <c r="AE972" s="120" t="e">
        <f>VLOOKUP(FollowUp!$Y972,database!$Y:$AL,database!AE$5,0)</f>
        <v>#N/A</v>
      </c>
      <c r="AF972" s="121" t="e">
        <f>VLOOKUP(FollowUp!$Y972,database!$Y:$AL,database!AF$5,0)</f>
        <v>#N/A</v>
      </c>
      <c r="AG972" s="136" t="e">
        <f>VLOOKUP(FollowUp!$Y972,database!$Y:$AL,database!AG$5,0)</f>
        <v>#N/A</v>
      </c>
      <c r="AH972" s="126" t="str">
        <f>IF(ISERROR(VLOOKUP(FollowUp!$Y972,database!$Y:$AL,database!AH$5,0)),"",VLOOKUP(FollowUp!$Y972,database!$Y:$AL,database!AH$5,0))</f>
        <v/>
      </c>
      <c r="AI972" s="64"/>
      <c r="AJ972" s="63"/>
      <c r="AK972" s="128"/>
      <c r="AL972" s="63"/>
      <c r="AM972" s="115" t="e">
        <f>VLOOKUP(FollowUp!$Y972,database!$Y:$AL,database!AL$5,0)</f>
        <v>#N/A</v>
      </c>
    </row>
    <row r="973" spans="1:39"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15">
        <v>966</v>
      </c>
      <c r="AA973" s="125" t="e">
        <f>VLOOKUP(FollowUp!$Y973,database!$Y:$AL,database!AA$5,0)</f>
        <v>#N/A</v>
      </c>
      <c r="AB973" s="119" t="e" cm="1">
        <f t="array" aca="1" ref="AB973" ca="1">HYPERLINK("#"&amp;CELL("address",INDEX(INDIRECT("database!Y:Y",1),MATCH(Y973,INDIRECT("database!Y:Y",1),0))))</f>
        <v>#N/A</v>
      </c>
      <c r="AC973" s="122" t="e">
        <f>VLOOKUP(FollowUp!$Y973,database!$Y:$AL,database!AC$5,0)</f>
        <v>#N/A</v>
      </c>
      <c r="AD973" s="123" t="e">
        <f>VLOOKUP(FollowUp!$Y973,database!$Y:$AL,database!AD$5,0)</f>
        <v>#N/A</v>
      </c>
      <c r="AE973" s="122" t="e">
        <f>VLOOKUP(FollowUp!$Y973,database!$Y:$AL,database!AE$5,0)</f>
        <v>#N/A</v>
      </c>
      <c r="AF973" s="123" t="e">
        <f>VLOOKUP(FollowUp!$Y973,database!$Y:$AL,database!AF$5,0)</f>
        <v>#N/A</v>
      </c>
      <c r="AG973" s="137" t="e">
        <f>VLOOKUP(FollowUp!$Y973,database!$Y:$AL,database!AG$5,0)</f>
        <v>#N/A</v>
      </c>
      <c r="AH973" s="127" t="str">
        <f>IF(ISERROR(VLOOKUP(FollowUp!$Y973,database!$Y:$AL,database!AH$5,0)),"",VLOOKUP(FollowUp!$Y973,database!$Y:$AL,database!AH$5,0))</f>
        <v/>
      </c>
      <c r="AI973" s="64"/>
      <c r="AJ973" s="63"/>
      <c r="AK973" s="128"/>
      <c r="AL973" s="63"/>
      <c r="AM973" s="116" t="e">
        <f>VLOOKUP(FollowUp!$Y973,database!$Y:$AL,database!AL$5,0)</f>
        <v>#N/A</v>
      </c>
    </row>
    <row r="974" spans="1:39"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15">
        <v>967</v>
      </c>
      <c r="AA974" s="124" t="e">
        <f>VLOOKUP(FollowUp!$Y974,database!$Y:$AL,database!AA$5,0)</f>
        <v>#N/A</v>
      </c>
      <c r="AB974" s="118" t="e" cm="1">
        <f t="array" aca="1" ref="AB974" ca="1">HYPERLINK("#"&amp;CELL("address",INDEX(INDIRECT("database!Y:Y",1),MATCH(Y974,INDIRECT("database!Y:Y",1),0))))</f>
        <v>#N/A</v>
      </c>
      <c r="AC974" s="120" t="e">
        <f>VLOOKUP(FollowUp!$Y974,database!$Y:$AL,database!AC$5,0)</f>
        <v>#N/A</v>
      </c>
      <c r="AD974" s="121" t="e">
        <f>VLOOKUP(FollowUp!$Y974,database!$Y:$AL,database!AD$5,0)</f>
        <v>#N/A</v>
      </c>
      <c r="AE974" s="120" t="e">
        <f>VLOOKUP(FollowUp!$Y974,database!$Y:$AL,database!AE$5,0)</f>
        <v>#N/A</v>
      </c>
      <c r="AF974" s="121" t="e">
        <f>VLOOKUP(FollowUp!$Y974,database!$Y:$AL,database!AF$5,0)</f>
        <v>#N/A</v>
      </c>
      <c r="AG974" s="136" t="e">
        <f>VLOOKUP(FollowUp!$Y974,database!$Y:$AL,database!AG$5,0)</f>
        <v>#N/A</v>
      </c>
      <c r="AH974" s="126" t="str">
        <f>IF(ISERROR(VLOOKUP(FollowUp!$Y974,database!$Y:$AL,database!AH$5,0)),"",VLOOKUP(FollowUp!$Y974,database!$Y:$AL,database!AH$5,0))</f>
        <v/>
      </c>
      <c r="AI974" s="64"/>
      <c r="AJ974" s="63"/>
      <c r="AK974" s="128"/>
      <c r="AL974" s="63"/>
      <c r="AM974" s="115" t="e">
        <f>VLOOKUP(FollowUp!$Y974,database!$Y:$AL,database!AL$5,0)</f>
        <v>#N/A</v>
      </c>
    </row>
    <row r="975" spans="1:39"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15">
        <v>968</v>
      </c>
      <c r="AA975" s="125" t="e">
        <f>VLOOKUP(FollowUp!$Y975,database!$Y:$AL,database!AA$5,0)</f>
        <v>#N/A</v>
      </c>
      <c r="AB975" s="119" t="e" cm="1">
        <f t="array" aca="1" ref="AB975" ca="1">HYPERLINK("#"&amp;CELL("address",INDEX(INDIRECT("database!Y:Y",1),MATCH(Y975,INDIRECT("database!Y:Y",1),0))))</f>
        <v>#N/A</v>
      </c>
      <c r="AC975" s="122" t="e">
        <f>VLOOKUP(FollowUp!$Y975,database!$Y:$AL,database!AC$5,0)</f>
        <v>#N/A</v>
      </c>
      <c r="AD975" s="123" t="e">
        <f>VLOOKUP(FollowUp!$Y975,database!$Y:$AL,database!AD$5,0)</f>
        <v>#N/A</v>
      </c>
      <c r="AE975" s="122" t="e">
        <f>VLOOKUP(FollowUp!$Y975,database!$Y:$AL,database!AE$5,0)</f>
        <v>#N/A</v>
      </c>
      <c r="AF975" s="123" t="e">
        <f>VLOOKUP(FollowUp!$Y975,database!$Y:$AL,database!AF$5,0)</f>
        <v>#N/A</v>
      </c>
      <c r="AG975" s="137" t="e">
        <f>VLOOKUP(FollowUp!$Y975,database!$Y:$AL,database!AG$5,0)</f>
        <v>#N/A</v>
      </c>
      <c r="AH975" s="127" t="str">
        <f>IF(ISERROR(VLOOKUP(FollowUp!$Y975,database!$Y:$AL,database!AH$5,0)),"",VLOOKUP(FollowUp!$Y975,database!$Y:$AL,database!AH$5,0))</f>
        <v/>
      </c>
      <c r="AI975" s="64"/>
      <c r="AJ975" s="63"/>
      <c r="AK975" s="128"/>
      <c r="AL975" s="63"/>
      <c r="AM975" s="116" t="e">
        <f>VLOOKUP(FollowUp!$Y975,database!$Y:$AL,database!AL$5,0)</f>
        <v>#N/A</v>
      </c>
    </row>
    <row r="976" spans="1:39"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15">
        <v>969</v>
      </c>
      <c r="AA976" s="124" t="e">
        <f>VLOOKUP(FollowUp!$Y976,database!$Y:$AL,database!AA$5,0)</f>
        <v>#N/A</v>
      </c>
      <c r="AB976" s="118" t="e" cm="1">
        <f t="array" aca="1" ref="AB976" ca="1">HYPERLINK("#"&amp;CELL("address",INDEX(INDIRECT("database!Y:Y",1),MATCH(Y976,INDIRECT("database!Y:Y",1),0))))</f>
        <v>#N/A</v>
      </c>
      <c r="AC976" s="120" t="e">
        <f>VLOOKUP(FollowUp!$Y976,database!$Y:$AL,database!AC$5,0)</f>
        <v>#N/A</v>
      </c>
      <c r="AD976" s="121" t="e">
        <f>VLOOKUP(FollowUp!$Y976,database!$Y:$AL,database!AD$5,0)</f>
        <v>#N/A</v>
      </c>
      <c r="AE976" s="120" t="e">
        <f>VLOOKUP(FollowUp!$Y976,database!$Y:$AL,database!AE$5,0)</f>
        <v>#N/A</v>
      </c>
      <c r="AF976" s="121" t="e">
        <f>VLOOKUP(FollowUp!$Y976,database!$Y:$AL,database!AF$5,0)</f>
        <v>#N/A</v>
      </c>
      <c r="AG976" s="136" t="e">
        <f>VLOOKUP(FollowUp!$Y976,database!$Y:$AL,database!AG$5,0)</f>
        <v>#N/A</v>
      </c>
      <c r="AH976" s="126" t="str">
        <f>IF(ISERROR(VLOOKUP(FollowUp!$Y976,database!$Y:$AL,database!AH$5,0)),"",VLOOKUP(FollowUp!$Y976,database!$Y:$AL,database!AH$5,0))</f>
        <v/>
      </c>
      <c r="AI976" s="64"/>
      <c r="AJ976" s="63"/>
      <c r="AK976" s="128"/>
      <c r="AL976" s="63"/>
      <c r="AM976" s="115" t="e">
        <f>VLOOKUP(FollowUp!$Y976,database!$Y:$AL,database!AL$5,0)</f>
        <v>#N/A</v>
      </c>
    </row>
    <row r="977" spans="1:39"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15">
        <v>970</v>
      </c>
      <c r="AA977" s="125" t="e">
        <f>VLOOKUP(FollowUp!$Y977,database!$Y:$AL,database!AA$5,0)</f>
        <v>#N/A</v>
      </c>
      <c r="AB977" s="119" t="e" cm="1">
        <f t="array" aca="1" ref="AB977" ca="1">HYPERLINK("#"&amp;CELL("address",INDEX(INDIRECT("database!Y:Y",1),MATCH(Y977,INDIRECT("database!Y:Y",1),0))))</f>
        <v>#N/A</v>
      </c>
      <c r="AC977" s="122" t="e">
        <f>VLOOKUP(FollowUp!$Y977,database!$Y:$AL,database!AC$5,0)</f>
        <v>#N/A</v>
      </c>
      <c r="AD977" s="123" t="e">
        <f>VLOOKUP(FollowUp!$Y977,database!$Y:$AL,database!AD$5,0)</f>
        <v>#N/A</v>
      </c>
      <c r="AE977" s="122" t="e">
        <f>VLOOKUP(FollowUp!$Y977,database!$Y:$AL,database!AE$5,0)</f>
        <v>#N/A</v>
      </c>
      <c r="AF977" s="123" t="e">
        <f>VLOOKUP(FollowUp!$Y977,database!$Y:$AL,database!AF$5,0)</f>
        <v>#N/A</v>
      </c>
      <c r="AG977" s="137" t="e">
        <f>VLOOKUP(FollowUp!$Y977,database!$Y:$AL,database!AG$5,0)</f>
        <v>#N/A</v>
      </c>
      <c r="AH977" s="127" t="str">
        <f>IF(ISERROR(VLOOKUP(FollowUp!$Y977,database!$Y:$AL,database!AH$5,0)),"",VLOOKUP(FollowUp!$Y977,database!$Y:$AL,database!AH$5,0))</f>
        <v/>
      </c>
      <c r="AI977" s="64"/>
      <c r="AJ977" s="63"/>
      <c r="AK977" s="128"/>
      <c r="AL977" s="63"/>
      <c r="AM977" s="116" t="e">
        <f>VLOOKUP(FollowUp!$Y977,database!$Y:$AL,database!AL$5,0)</f>
        <v>#N/A</v>
      </c>
    </row>
    <row r="978" spans="1:39"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15">
        <v>971</v>
      </c>
      <c r="AA978" s="124" t="e">
        <f>VLOOKUP(FollowUp!$Y978,database!$Y:$AL,database!AA$5,0)</f>
        <v>#N/A</v>
      </c>
      <c r="AB978" s="118" t="e" cm="1">
        <f t="array" aca="1" ref="AB978" ca="1">HYPERLINK("#"&amp;CELL("address",INDEX(INDIRECT("database!Y:Y",1),MATCH(Y978,INDIRECT("database!Y:Y",1),0))))</f>
        <v>#N/A</v>
      </c>
      <c r="AC978" s="120" t="e">
        <f>VLOOKUP(FollowUp!$Y978,database!$Y:$AL,database!AC$5,0)</f>
        <v>#N/A</v>
      </c>
      <c r="AD978" s="121" t="e">
        <f>VLOOKUP(FollowUp!$Y978,database!$Y:$AL,database!AD$5,0)</f>
        <v>#N/A</v>
      </c>
      <c r="AE978" s="120" t="e">
        <f>VLOOKUP(FollowUp!$Y978,database!$Y:$AL,database!AE$5,0)</f>
        <v>#N/A</v>
      </c>
      <c r="AF978" s="121" t="e">
        <f>VLOOKUP(FollowUp!$Y978,database!$Y:$AL,database!AF$5,0)</f>
        <v>#N/A</v>
      </c>
      <c r="AG978" s="136" t="e">
        <f>VLOOKUP(FollowUp!$Y978,database!$Y:$AL,database!AG$5,0)</f>
        <v>#N/A</v>
      </c>
      <c r="AH978" s="126" t="str">
        <f>IF(ISERROR(VLOOKUP(FollowUp!$Y978,database!$Y:$AL,database!AH$5,0)),"",VLOOKUP(FollowUp!$Y978,database!$Y:$AL,database!AH$5,0))</f>
        <v/>
      </c>
      <c r="AI978" s="64"/>
      <c r="AJ978" s="63"/>
      <c r="AK978" s="128"/>
      <c r="AL978" s="63"/>
      <c r="AM978" s="115" t="e">
        <f>VLOOKUP(FollowUp!$Y978,database!$Y:$AL,database!AL$5,0)</f>
        <v>#N/A</v>
      </c>
    </row>
    <row r="979" spans="1:39"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15">
        <v>972</v>
      </c>
      <c r="AA979" s="125" t="e">
        <f>VLOOKUP(FollowUp!$Y979,database!$Y:$AL,database!AA$5,0)</f>
        <v>#N/A</v>
      </c>
      <c r="AB979" s="119" t="e" cm="1">
        <f t="array" aca="1" ref="AB979" ca="1">HYPERLINK("#"&amp;CELL("address",INDEX(INDIRECT("database!Y:Y",1),MATCH(Y979,INDIRECT("database!Y:Y",1),0))))</f>
        <v>#N/A</v>
      </c>
      <c r="AC979" s="122" t="e">
        <f>VLOOKUP(FollowUp!$Y979,database!$Y:$AL,database!AC$5,0)</f>
        <v>#N/A</v>
      </c>
      <c r="AD979" s="123" t="e">
        <f>VLOOKUP(FollowUp!$Y979,database!$Y:$AL,database!AD$5,0)</f>
        <v>#N/A</v>
      </c>
      <c r="AE979" s="122" t="e">
        <f>VLOOKUP(FollowUp!$Y979,database!$Y:$AL,database!AE$5,0)</f>
        <v>#N/A</v>
      </c>
      <c r="AF979" s="123" t="e">
        <f>VLOOKUP(FollowUp!$Y979,database!$Y:$AL,database!AF$5,0)</f>
        <v>#N/A</v>
      </c>
      <c r="AG979" s="137" t="e">
        <f>VLOOKUP(FollowUp!$Y979,database!$Y:$AL,database!AG$5,0)</f>
        <v>#N/A</v>
      </c>
      <c r="AH979" s="127" t="str">
        <f>IF(ISERROR(VLOOKUP(FollowUp!$Y979,database!$Y:$AL,database!AH$5,0)),"",VLOOKUP(FollowUp!$Y979,database!$Y:$AL,database!AH$5,0))</f>
        <v/>
      </c>
      <c r="AI979" s="64"/>
      <c r="AJ979" s="63"/>
      <c r="AK979" s="128"/>
      <c r="AL979" s="63"/>
      <c r="AM979" s="116" t="e">
        <f>VLOOKUP(FollowUp!$Y979,database!$Y:$AL,database!AL$5,0)</f>
        <v>#N/A</v>
      </c>
    </row>
    <row r="980" spans="1:39"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15">
        <v>973</v>
      </c>
      <c r="AA980" s="124" t="e">
        <f>VLOOKUP(FollowUp!$Y980,database!$Y:$AL,database!AA$5,0)</f>
        <v>#N/A</v>
      </c>
      <c r="AB980" s="118" t="e" cm="1">
        <f t="array" aca="1" ref="AB980" ca="1">HYPERLINK("#"&amp;CELL("address",INDEX(INDIRECT("database!Y:Y",1),MATCH(Y980,INDIRECT("database!Y:Y",1),0))))</f>
        <v>#N/A</v>
      </c>
      <c r="AC980" s="120" t="e">
        <f>VLOOKUP(FollowUp!$Y980,database!$Y:$AL,database!AC$5,0)</f>
        <v>#N/A</v>
      </c>
      <c r="AD980" s="121" t="e">
        <f>VLOOKUP(FollowUp!$Y980,database!$Y:$AL,database!AD$5,0)</f>
        <v>#N/A</v>
      </c>
      <c r="AE980" s="120" t="e">
        <f>VLOOKUP(FollowUp!$Y980,database!$Y:$AL,database!AE$5,0)</f>
        <v>#N/A</v>
      </c>
      <c r="AF980" s="121" t="e">
        <f>VLOOKUP(FollowUp!$Y980,database!$Y:$AL,database!AF$5,0)</f>
        <v>#N/A</v>
      </c>
      <c r="AG980" s="136" t="e">
        <f>VLOOKUP(FollowUp!$Y980,database!$Y:$AL,database!AG$5,0)</f>
        <v>#N/A</v>
      </c>
      <c r="AH980" s="126" t="str">
        <f>IF(ISERROR(VLOOKUP(FollowUp!$Y980,database!$Y:$AL,database!AH$5,0)),"",VLOOKUP(FollowUp!$Y980,database!$Y:$AL,database!AH$5,0))</f>
        <v/>
      </c>
      <c r="AI980" s="64"/>
      <c r="AJ980" s="63"/>
      <c r="AK980" s="128"/>
      <c r="AL980" s="63"/>
      <c r="AM980" s="115" t="e">
        <f>VLOOKUP(FollowUp!$Y980,database!$Y:$AL,database!AL$5,0)</f>
        <v>#N/A</v>
      </c>
    </row>
    <row r="981" spans="1:39"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15">
        <v>974</v>
      </c>
      <c r="AA981" s="125" t="e">
        <f>VLOOKUP(FollowUp!$Y981,database!$Y:$AL,database!AA$5,0)</f>
        <v>#N/A</v>
      </c>
      <c r="AB981" s="119" t="e" cm="1">
        <f t="array" aca="1" ref="AB981" ca="1">HYPERLINK("#"&amp;CELL("address",INDEX(INDIRECT("database!Y:Y",1),MATCH(Y981,INDIRECT("database!Y:Y",1),0))))</f>
        <v>#N/A</v>
      </c>
      <c r="AC981" s="122" t="e">
        <f>VLOOKUP(FollowUp!$Y981,database!$Y:$AL,database!AC$5,0)</f>
        <v>#N/A</v>
      </c>
      <c r="AD981" s="123" t="e">
        <f>VLOOKUP(FollowUp!$Y981,database!$Y:$AL,database!AD$5,0)</f>
        <v>#N/A</v>
      </c>
      <c r="AE981" s="122" t="e">
        <f>VLOOKUP(FollowUp!$Y981,database!$Y:$AL,database!AE$5,0)</f>
        <v>#N/A</v>
      </c>
      <c r="AF981" s="123" t="e">
        <f>VLOOKUP(FollowUp!$Y981,database!$Y:$AL,database!AF$5,0)</f>
        <v>#N/A</v>
      </c>
      <c r="AG981" s="137" t="e">
        <f>VLOOKUP(FollowUp!$Y981,database!$Y:$AL,database!AG$5,0)</f>
        <v>#N/A</v>
      </c>
      <c r="AH981" s="127" t="str">
        <f>IF(ISERROR(VLOOKUP(FollowUp!$Y981,database!$Y:$AL,database!AH$5,0)),"",VLOOKUP(FollowUp!$Y981,database!$Y:$AL,database!AH$5,0))</f>
        <v/>
      </c>
      <c r="AI981" s="64"/>
      <c r="AJ981" s="63"/>
      <c r="AK981" s="128"/>
      <c r="AL981" s="63"/>
      <c r="AM981" s="116" t="e">
        <f>VLOOKUP(FollowUp!$Y981,database!$Y:$AL,database!AL$5,0)</f>
        <v>#N/A</v>
      </c>
    </row>
    <row r="982" spans="1:39"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15">
        <v>975</v>
      </c>
      <c r="AA982" s="124" t="e">
        <f>VLOOKUP(FollowUp!$Y982,database!$Y:$AL,database!AA$5,0)</f>
        <v>#N/A</v>
      </c>
      <c r="AB982" s="118" t="e" cm="1">
        <f t="array" aca="1" ref="AB982" ca="1">HYPERLINK("#"&amp;CELL("address",INDEX(INDIRECT("database!Y:Y",1),MATCH(Y982,INDIRECT("database!Y:Y",1),0))))</f>
        <v>#N/A</v>
      </c>
      <c r="AC982" s="120" t="e">
        <f>VLOOKUP(FollowUp!$Y982,database!$Y:$AL,database!AC$5,0)</f>
        <v>#N/A</v>
      </c>
      <c r="AD982" s="121" t="e">
        <f>VLOOKUP(FollowUp!$Y982,database!$Y:$AL,database!AD$5,0)</f>
        <v>#N/A</v>
      </c>
      <c r="AE982" s="120" t="e">
        <f>VLOOKUP(FollowUp!$Y982,database!$Y:$AL,database!AE$5,0)</f>
        <v>#N/A</v>
      </c>
      <c r="AF982" s="121" t="e">
        <f>VLOOKUP(FollowUp!$Y982,database!$Y:$AL,database!AF$5,0)</f>
        <v>#N/A</v>
      </c>
      <c r="AG982" s="136" t="e">
        <f>VLOOKUP(FollowUp!$Y982,database!$Y:$AL,database!AG$5,0)</f>
        <v>#N/A</v>
      </c>
      <c r="AH982" s="126" t="str">
        <f>IF(ISERROR(VLOOKUP(FollowUp!$Y982,database!$Y:$AL,database!AH$5,0)),"",VLOOKUP(FollowUp!$Y982,database!$Y:$AL,database!AH$5,0))</f>
        <v/>
      </c>
      <c r="AI982" s="64"/>
      <c r="AJ982" s="63"/>
      <c r="AK982" s="128"/>
      <c r="AL982" s="63"/>
      <c r="AM982" s="115" t="e">
        <f>VLOOKUP(FollowUp!$Y982,database!$Y:$AL,database!AL$5,0)</f>
        <v>#N/A</v>
      </c>
    </row>
    <row r="983" spans="1:39"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15">
        <v>976</v>
      </c>
      <c r="AA983" s="125" t="e">
        <f>VLOOKUP(FollowUp!$Y983,database!$Y:$AL,database!AA$5,0)</f>
        <v>#N/A</v>
      </c>
      <c r="AB983" s="119" t="e" cm="1">
        <f t="array" aca="1" ref="AB983" ca="1">HYPERLINK("#"&amp;CELL("address",INDEX(INDIRECT("database!Y:Y",1),MATCH(Y983,INDIRECT("database!Y:Y",1),0))))</f>
        <v>#N/A</v>
      </c>
      <c r="AC983" s="122" t="e">
        <f>VLOOKUP(FollowUp!$Y983,database!$Y:$AL,database!AC$5,0)</f>
        <v>#N/A</v>
      </c>
      <c r="AD983" s="123" t="e">
        <f>VLOOKUP(FollowUp!$Y983,database!$Y:$AL,database!AD$5,0)</f>
        <v>#N/A</v>
      </c>
      <c r="AE983" s="122" t="e">
        <f>VLOOKUP(FollowUp!$Y983,database!$Y:$AL,database!AE$5,0)</f>
        <v>#N/A</v>
      </c>
      <c r="AF983" s="123" t="e">
        <f>VLOOKUP(FollowUp!$Y983,database!$Y:$AL,database!AF$5,0)</f>
        <v>#N/A</v>
      </c>
      <c r="AG983" s="137" t="e">
        <f>VLOOKUP(FollowUp!$Y983,database!$Y:$AL,database!AG$5,0)</f>
        <v>#N/A</v>
      </c>
      <c r="AH983" s="127" t="str">
        <f>IF(ISERROR(VLOOKUP(FollowUp!$Y983,database!$Y:$AL,database!AH$5,0)),"",VLOOKUP(FollowUp!$Y983,database!$Y:$AL,database!AH$5,0))</f>
        <v/>
      </c>
      <c r="AI983" s="64"/>
      <c r="AJ983" s="63"/>
      <c r="AK983" s="128"/>
      <c r="AL983" s="63"/>
      <c r="AM983" s="116" t="e">
        <f>VLOOKUP(FollowUp!$Y983,database!$Y:$AL,database!AL$5,0)</f>
        <v>#N/A</v>
      </c>
    </row>
    <row r="984" spans="1:39"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15">
        <v>977</v>
      </c>
      <c r="AA984" s="124" t="e">
        <f>VLOOKUP(FollowUp!$Y984,database!$Y:$AL,database!AA$5,0)</f>
        <v>#N/A</v>
      </c>
      <c r="AB984" s="118" t="e" cm="1">
        <f t="array" aca="1" ref="AB984" ca="1">HYPERLINK("#"&amp;CELL("address",INDEX(INDIRECT("database!Y:Y",1),MATCH(Y984,INDIRECT("database!Y:Y",1),0))))</f>
        <v>#N/A</v>
      </c>
      <c r="AC984" s="120" t="e">
        <f>VLOOKUP(FollowUp!$Y984,database!$Y:$AL,database!AC$5,0)</f>
        <v>#N/A</v>
      </c>
      <c r="AD984" s="121" t="e">
        <f>VLOOKUP(FollowUp!$Y984,database!$Y:$AL,database!AD$5,0)</f>
        <v>#N/A</v>
      </c>
      <c r="AE984" s="120" t="e">
        <f>VLOOKUP(FollowUp!$Y984,database!$Y:$AL,database!AE$5,0)</f>
        <v>#N/A</v>
      </c>
      <c r="AF984" s="121" t="e">
        <f>VLOOKUP(FollowUp!$Y984,database!$Y:$AL,database!AF$5,0)</f>
        <v>#N/A</v>
      </c>
      <c r="AG984" s="136" t="e">
        <f>VLOOKUP(FollowUp!$Y984,database!$Y:$AL,database!AG$5,0)</f>
        <v>#N/A</v>
      </c>
      <c r="AH984" s="126" t="str">
        <f>IF(ISERROR(VLOOKUP(FollowUp!$Y984,database!$Y:$AL,database!AH$5,0)),"",VLOOKUP(FollowUp!$Y984,database!$Y:$AL,database!AH$5,0))</f>
        <v/>
      </c>
      <c r="AI984" s="64"/>
      <c r="AJ984" s="63"/>
      <c r="AK984" s="128"/>
      <c r="AL984" s="63"/>
      <c r="AM984" s="115" t="e">
        <f>VLOOKUP(FollowUp!$Y984,database!$Y:$AL,database!AL$5,0)</f>
        <v>#N/A</v>
      </c>
    </row>
    <row r="985" spans="1:39"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15">
        <v>978</v>
      </c>
      <c r="AA985" s="125" t="e">
        <f>VLOOKUP(FollowUp!$Y985,database!$Y:$AL,database!AA$5,0)</f>
        <v>#N/A</v>
      </c>
      <c r="AB985" s="119" t="e" cm="1">
        <f t="array" aca="1" ref="AB985" ca="1">HYPERLINK("#"&amp;CELL("address",INDEX(INDIRECT("database!Y:Y",1),MATCH(Y985,INDIRECT("database!Y:Y",1),0))))</f>
        <v>#N/A</v>
      </c>
      <c r="AC985" s="122" t="e">
        <f>VLOOKUP(FollowUp!$Y985,database!$Y:$AL,database!AC$5,0)</f>
        <v>#N/A</v>
      </c>
      <c r="AD985" s="123" t="e">
        <f>VLOOKUP(FollowUp!$Y985,database!$Y:$AL,database!AD$5,0)</f>
        <v>#N/A</v>
      </c>
      <c r="AE985" s="122" t="e">
        <f>VLOOKUP(FollowUp!$Y985,database!$Y:$AL,database!AE$5,0)</f>
        <v>#N/A</v>
      </c>
      <c r="AF985" s="123" t="e">
        <f>VLOOKUP(FollowUp!$Y985,database!$Y:$AL,database!AF$5,0)</f>
        <v>#N/A</v>
      </c>
      <c r="AG985" s="137" t="e">
        <f>VLOOKUP(FollowUp!$Y985,database!$Y:$AL,database!AG$5,0)</f>
        <v>#N/A</v>
      </c>
      <c r="AH985" s="127" t="str">
        <f>IF(ISERROR(VLOOKUP(FollowUp!$Y985,database!$Y:$AL,database!AH$5,0)),"",VLOOKUP(FollowUp!$Y985,database!$Y:$AL,database!AH$5,0))</f>
        <v/>
      </c>
      <c r="AI985" s="64"/>
      <c r="AJ985" s="63"/>
      <c r="AK985" s="128"/>
      <c r="AL985" s="63"/>
      <c r="AM985" s="116" t="e">
        <f>VLOOKUP(FollowUp!$Y985,database!$Y:$AL,database!AL$5,0)</f>
        <v>#N/A</v>
      </c>
    </row>
    <row r="986" spans="1:39"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15">
        <v>979</v>
      </c>
      <c r="AA986" s="124" t="e">
        <f>VLOOKUP(FollowUp!$Y986,database!$Y:$AL,database!AA$5,0)</f>
        <v>#N/A</v>
      </c>
      <c r="AB986" s="118" t="e" cm="1">
        <f t="array" aca="1" ref="AB986" ca="1">HYPERLINK("#"&amp;CELL("address",INDEX(INDIRECT("database!Y:Y",1),MATCH(Y986,INDIRECT("database!Y:Y",1),0))))</f>
        <v>#N/A</v>
      </c>
      <c r="AC986" s="120" t="e">
        <f>VLOOKUP(FollowUp!$Y986,database!$Y:$AL,database!AC$5,0)</f>
        <v>#N/A</v>
      </c>
      <c r="AD986" s="121" t="e">
        <f>VLOOKUP(FollowUp!$Y986,database!$Y:$AL,database!AD$5,0)</f>
        <v>#N/A</v>
      </c>
      <c r="AE986" s="120" t="e">
        <f>VLOOKUP(FollowUp!$Y986,database!$Y:$AL,database!AE$5,0)</f>
        <v>#N/A</v>
      </c>
      <c r="AF986" s="121" t="e">
        <f>VLOOKUP(FollowUp!$Y986,database!$Y:$AL,database!AF$5,0)</f>
        <v>#N/A</v>
      </c>
      <c r="AG986" s="136" t="e">
        <f>VLOOKUP(FollowUp!$Y986,database!$Y:$AL,database!AG$5,0)</f>
        <v>#N/A</v>
      </c>
      <c r="AH986" s="126" t="str">
        <f>IF(ISERROR(VLOOKUP(FollowUp!$Y986,database!$Y:$AL,database!AH$5,0)),"",VLOOKUP(FollowUp!$Y986,database!$Y:$AL,database!AH$5,0))</f>
        <v/>
      </c>
      <c r="AI986" s="64"/>
      <c r="AJ986" s="63"/>
      <c r="AK986" s="128"/>
      <c r="AL986" s="63"/>
      <c r="AM986" s="115" t="e">
        <f>VLOOKUP(FollowUp!$Y986,database!$Y:$AL,database!AL$5,0)</f>
        <v>#N/A</v>
      </c>
    </row>
    <row r="987" spans="1:39"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15">
        <v>980</v>
      </c>
      <c r="AA987" s="125" t="e">
        <f>VLOOKUP(FollowUp!$Y987,database!$Y:$AL,database!AA$5,0)</f>
        <v>#N/A</v>
      </c>
      <c r="AB987" s="119" t="e" cm="1">
        <f t="array" aca="1" ref="AB987" ca="1">HYPERLINK("#"&amp;CELL("address",INDEX(INDIRECT("database!Y:Y",1),MATCH(Y987,INDIRECT("database!Y:Y",1),0))))</f>
        <v>#N/A</v>
      </c>
      <c r="AC987" s="122" t="e">
        <f>VLOOKUP(FollowUp!$Y987,database!$Y:$AL,database!AC$5,0)</f>
        <v>#N/A</v>
      </c>
      <c r="AD987" s="123" t="e">
        <f>VLOOKUP(FollowUp!$Y987,database!$Y:$AL,database!AD$5,0)</f>
        <v>#N/A</v>
      </c>
      <c r="AE987" s="122" t="e">
        <f>VLOOKUP(FollowUp!$Y987,database!$Y:$AL,database!AE$5,0)</f>
        <v>#N/A</v>
      </c>
      <c r="AF987" s="123" t="e">
        <f>VLOOKUP(FollowUp!$Y987,database!$Y:$AL,database!AF$5,0)</f>
        <v>#N/A</v>
      </c>
      <c r="AG987" s="137" t="e">
        <f>VLOOKUP(FollowUp!$Y987,database!$Y:$AL,database!AG$5,0)</f>
        <v>#N/A</v>
      </c>
      <c r="AH987" s="127" t="str">
        <f>IF(ISERROR(VLOOKUP(FollowUp!$Y987,database!$Y:$AL,database!AH$5,0)),"",VLOOKUP(FollowUp!$Y987,database!$Y:$AL,database!AH$5,0))</f>
        <v/>
      </c>
      <c r="AI987" s="64"/>
      <c r="AJ987" s="63"/>
      <c r="AK987" s="128"/>
      <c r="AL987" s="63"/>
      <c r="AM987" s="116" t="e">
        <f>VLOOKUP(FollowUp!$Y987,database!$Y:$AL,database!AL$5,0)</f>
        <v>#N/A</v>
      </c>
    </row>
    <row r="988" spans="1:39"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15">
        <v>981</v>
      </c>
      <c r="AA988" s="124" t="e">
        <f>VLOOKUP(FollowUp!$Y988,database!$Y:$AL,database!AA$5,0)</f>
        <v>#N/A</v>
      </c>
      <c r="AB988" s="118" t="e" cm="1">
        <f t="array" aca="1" ref="AB988" ca="1">HYPERLINK("#"&amp;CELL("address",INDEX(INDIRECT("database!Y:Y",1),MATCH(Y988,INDIRECT("database!Y:Y",1),0))))</f>
        <v>#N/A</v>
      </c>
      <c r="AC988" s="120" t="e">
        <f>VLOOKUP(FollowUp!$Y988,database!$Y:$AL,database!AC$5,0)</f>
        <v>#N/A</v>
      </c>
      <c r="AD988" s="121" t="e">
        <f>VLOOKUP(FollowUp!$Y988,database!$Y:$AL,database!AD$5,0)</f>
        <v>#N/A</v>
      </c>
      <c r="AE988" s="120" t="e">
        <f>VLOOKUP(FollowUp!$Y988,database!$Y:$AL,database!AE$5,0)</f>
        <v>#N/A</v>
      </c>
      <c r="AF988" s="121" t="e">
        <f>VLOOKUP(FollowUp!$Y988,database!$Y:$AL,database!AF$5,0)</f>
        <v>#N/A</v>
      </c>
      <c r="AG988" s="136" t="e">
        <f>VLOOKUP(FollowUp!$Y988,database!$Y:$AL,database!AG$5,0)</f>
        <v>#N/A</v>
      </c>
      <c r="AH988" s="126" t="str">
        <f>IF(ISERROR(VLOOKUP(FollowUp!$Y988,database!$Y:$AL,database!AH$5,0)),"",VLOOKUP(FollowUp!$Y988,database!$Y:$AL,database!AH$5,0))</f>
        <v/>
      </c>
      <c r="AI988" s="64"/>
      <c r="AJ988" s="63"/>
      <c r="AK988" s="128"/>
      <c r="AL988" s="63"/>
      <c r="AM988" s="115" t="e">
        <f>VLOOKUP(FollowUp!$Y988,database!$Y:$AL,database!AL$5,0)</f>
        <v>#N/A</v>
      </c>
    </row>
    <row r="989" spans="1:39"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15">
        <v>982</v>
      </c>
      <c r="AA989" s="125" t="e">
        <f>VLOOKUP(FollowUp!$Y989,database!$Y:$AL,database!AA$5,0)</f>
        <v>#N/A</v>
      </c>
      <c r="AB989" s="119" t="e" cm="1">
        <f t="array" aca="1" ref="AB989" ca="1">HYPERLINK("#"&amp;CELL("address",INDEX(INDIRECT("database!Y:Y",1),MATCH(Y989,INDIRECT("database!Y:Y",1),0))))</f>
        <v>#N/A</v>
      </c>
      <c r="AC989" s="122" t="e">
        <f>VLOOKUP(FollowUp!$Y989,database!$Y:$AL,database!AC$5,0)</f>
        <v>#N/A</v>
      </c>
      <c r="AD989" s="123" t="e">
        <f>VLOOKUP(FollowUp!$Y989,database!$Y:$AL,database!AD$5,0)</f>
        <v>#N/A</v>
      </c>
      <c r="AE989" s="122" t="e">
        <f>VLOOKUP(FollowUp!$Y989,database!$Y:$AL,database!AE$5,0)</f>
        <v>#N/A</v>
      </c>
      <c r="AF989" s="123" t="e">
        <f>VLOOKUP(FollowUp!$Y989,database!$Y:$AL,database!AF$5,0)</f>
        <v>#N/A</v>
      </c>
      <c r="AG989" s="137" t="e">
        <f>VLOOKUP(FollowUp!$Y989,database!$Y:$AL,database!AG$5,0)</f>
        <v>#N/A</v>
      </c>
      <c r="AH989" s="127" t="str">
        <f>IF(ISERROR(VLOOKUP(FollowUp!$Y989,database!$Y:$AL,database!AH$5,0)),"",VLOOKUP(FollowUp!$Y989,database!$Y:$AL,database!AH$5,0))</f>
        <v/>
      </c>
      <c r="AI989" s="64"/>
      <c r="AJ989" s="63"/>
      <c r="AK989" s="128"/>
      <c r="AL989" s="63"/>
      <c r="AM989" s="116" t="e">
        <f>VLOOKUP(FollowUp!$Y989,database!$Y:$AL,database!AL$5,0)</f>
        <v>#N/A</v>
      </c>
    </row>
    <row r="990" spans="1:39"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15">
        <v>983</v>
      </c>
      <c r="AA990" s="124" t="e">
        <f>VLOOKUP(FollowUp!$Y990,database!$Y:$AL,database!AA$5,0)</f>
        <v>#N/A</v>
      </c>
      <c r="AB990" s="118" t="e" cm="1">
        <f t="array" aca="1" ref="AB990" ca="1">HYPERLINK("#"&amp;CELL("address",INDEX(INDIRECT("database!Y:Y",1),MATCH(Y990,INDIRECT("database!Y:Y",1),0))))</f>
        <v>#N/A</v>
      </c>
      <c r="AC990" s="120" t="e">
        <f>VLOOKUP(FollowUp!$Y990,database!$Y:$AL,database!AC$5,0)</f>
        <v>#N/A</v>
      </c>
      <c r="AD990" s="121" t="e">
        <f>VLOOKUP(FollowUp!$Y990,database!$Y:$AL,database!AD$5,0)</f>
        <v>#N/A</v>
      </c>
      <c r="AE990" s="120" t="e">
        <f>VLOOKUP(FollowUp!$Y990,database!$Y:$AL,database!AE$5,0)</f>
        <v>#N/A</v>
      </c>
      <c r="AF990" s="121" t="e">
        <f>VLOOKUP(FollowUp!$Y990,database!$Y:$AL,database!AF$5,0)</f>
        <v>#N/A</v>
      </c>
      <c r="AG990" s="136" t="e">
        <f>VLOOKUP(FollowUp!$Y990,database!$Y:$AL,database!AG$5,0)</f>
        <v>#N/A</v>
      </c>
      <c r="AH990" s="126" t="str">
        <f>IF(ISERROR(VLOOKUP(FollowUp!$Y990,database!$Y:$AL,database!AH$5,0)),"",VLOOKUP(FollowUp!$Y990,database!$Y:$AL,database!AH$5,0))</f>
        <v/>
      </c>
      <c r="AI990" s="64"/>
      <c r="AJ990" s="63"/>
      <c r="AK990" s="128"/>
      <c r="AL990" s="63"/>
      <c r="AM990" s="115" t="e">
        <f>VLOOKUP(FollowUp!$Y990,database!$Y:$AL,database!AL$5,0)</f>
        <v>#N/A</v>
      </c>
    </row>
    <row r="991" spans="1:39"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15">
        <v>984</v>
      </c>
      <c r="AA991" s="125" t="e">
        <f>VLOOKUP(FollowUp!$Y991,database!$Y:$AL,database!AA$5,0)</f>
        <v>#N/A</v>
      </c>
      <c r="AB991" s="119" t="e" cm="1">
        <f t="array" aca="1" ref="AB991" ca="1">HYPERLINK("#"&amp;CELL("address",INDEX(INDIRECT("database!Y:Y",1),MATCH(Y991,INDIRECT("database!Y:Y",1),0))))</f>
        <v>#N/A</v>
      </c>
      <c r="AC991" s="122" t="e">
        <f>VLOOKUP(FollowUp!$Y991,database!$Y:$AL,database!AC$5,0)</f>
        <v>#N/A</v>
      </c>
      <c r="AD991" s="123" t="e">
        <f>VLOOKUP(FollowUp!$Y991,database!$Y:$AL,database!AD$5,0)</f>
        <v>#N/A</v>
      </c>
      <c r="AE991" s="122" t="e">
        <f>VLOOKUP(FollowUp!$Y991,database!$Y:$AL,database!AE$5,0)</f>
        <v>#N/A</v>
      </c>
      <c r="AF991" s="123" t="e">
        <f>VLOOKUP(FollowUp!$Y991,database!$Y:$AL,database!AF$5,0)</f>
        <v>#N/A</v>
      </c>
      <c r="AG991" s="137" t="e">
        <f>VLOOKUP(FollowUp!$Y991,database!$Y:$AL,database!AG$5,0)</f>
        <v>#N/A</v>
      </c>
      <c r="AH991" s="127" t="str">
        <f>IF(ISERROR(VLOOKUP(FollowUp!$Y991,database!$Y:$AL,database!AH$5,0)),"",VLOOKUP(FollowUp!$Y991,database!$Y:$AL,database!AH$5,0))</f>
        <v/>
      </c>
      <c r="AI991" s="64"/>
      <c r="AJ991" s="63"/>
      <c r="AK991" s="128"/>
      <c r="AL991" s="63"/>
      <c r="AM991" s="116" t="e">
        <f>VLOOKUP(FollowUp!$Y991,database!$Y:$AL,database!AL$5,0)</f>
        <v>#N/A</v>
      </c>
    </row>
    <row r="992" spans="1:39"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15">
        <v>985</v>
      </c>
      <c r="AA992" s="124" t="e">
        <f>VLOOKUP(FollowUp!$Y992,database!$Y:$AL,database!AA$5,0)</f>
        <v>#N/A</v>
      </c>
      <c r="AB992" s="118" t="e" cm="1">
        <f t="array" aca="1" ref="AB992" ca="1">HYPERLINK("#"&amp;CELL("address",INDEX(INDIRECT("database!Y:Y",1),MATCH(Y992,INDIRECT("database!Y:Y",1),0))))</f>
        <v>#N/A</v>
      </c>
      <c r="AC992" s="120" t="e">
        <f>VLOOKUP(FollowUp!$Y992,database!$Y:$AL,database!AC$5,0)</f>
        <v>#N/A</v>
      </c>
      <c r="AD992" s="121" t="e">
        <f>VLOOKUP(FollowUp!$Y992,database!$Y:$AL,database!AD$5,0)</f>
        <v>#N/A</v>
      </c>
      <c r="AE992" s="120" t="e">
        <f>VLOOKUP(FollowUp!$Y992,database!$Y:$AL,database!AE$5,0)</f>
        <v>#N/A</v>
      </c>
      <c r="AF992" s="121" t="e">
        <f>VLOOKUP(FollowUp!$Y992,database!$Y:$AL,database!AF$5,0)</f>
        <v>#N/A</v>
      </c>
      <c r="AG992" s="136" t="e">
        <f>VLOOKUP(FollowUp!$Y992,database!$Y:$AL,database!AG$5,0)</f>
        <v>#N/A</v>
      </c>
      <c r="AH992" s="126" t="str">
        <f>IF(ISERROR(VLOOKUP(FollowUp!$Y992,database!$Y:$AL,database!AH$5,0)),"",VLOOKUP(FollowUp!$Y992,database!$Y:$AL,database!AH$5,0))</f>
        <v/>
      </c>
      <c r="AI992" s="64"/>
      <c r="AJ992" s="63"/>
      <c r="AK992" s="128"/>
      <c r="AL992" s="63"/>
      <c r="AM992" s="115" t="e">
        <f>VLOOKUP(FollowUp!$Y992,database!$Y:$AL,database!AL$5,0)</f>
        <v>#N/A</v>
      </c>
    </row>
    <row r="993" spans="1:39"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15">
        <v>986</v>
      </c>
      <c r="AA993" s="125" t="e">
        <f>VLOOKUP(FollowUp!$Y993,database!$Y:$AL,database!AA$5,0)</f>
        <v>#N/A</v>
      </c>
      <c r="AB993" s="119" t="e" cm="1">
        <f t="array" aca="1" ref="AB993" ca="1">HYPERLINK("#"&amp;CELL("address",INDEX(INDIRECT("database!Y:Y",1),MATCH(Y993,INDIRECT("database!Y:Y",1),0))))</f>
        <v>#N/A</v>
      </c>
      <c r="AC993" s="122" t="e">
        <f>VLOOKUP(FollowUp!$Y993,database!$Y:$AL,database!AC$5,0)</f>
        <v>#N/A</v>
      </c>
      <c r="AD993" s="123" t="e">
        <f>VLOOKUP(FollowUp!$Y993,database!$Y:$AL,database!AD$5,0)</f>
        <v>#N/A</v>
      </c>
      <c r="AE993" s="122" t="e">
        <f>VLOOKUP(FollowUp!$Y993,database!$Y:$AL,database!AE$5,0)</f>
        <v>#N/A</v>
      </c>
      <c r="AF993" s="123" t="e">
        <f>VLOOKUP(FollowUp!$Y993,database!$Y:$AL,database!AF$5,0)</f>
        <v>#N/A</v>
      </c>
      <c r="AG993" s="137" t="e">
        <f>VLOOKUP(FollowUp!$Y993,database!$Y:$AL,database!AG$5,0)</f>
        <v>#N/A</v>
      </c>
      <c r="AH993" s="127" t="str">
        <f>IF(ISERROR(VLOOKUP(FollowUp!$Y993,database!$Y:$AL,database!AH$5,0)),"",VLOOKUP(FollowUp!$Y993,database!$Y:$AL,database!AH$5,0))</f>
        <v/>
      </c>
      <c r="AI993" s="64"/>
      <c r="AJ993" s="63"/>
      <c r="AK993" s="128"/>
      <c r="AL993" s="63"/>
      <c r="AM993" s="116" t="e">
        <f>VLOOKUP(FollowUp!$Y993,database!$Y:$AL,database!AL$5,0)</f>
        <v>#N/A</v>
      </c>
    </row>
    <row r="994" spans="1:39"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15">
        <v>987</v>
      </c>
      <c r="AA994" s="124" t="e">
        <f>VLOOKUP(FollowUp!$Y994,database!$Y:$AL,database!AA$5,0)</f>
        <v>#N/A</v>
      </c>
      <c r="AB994" s="118" t="e" cm="1">
        <f t="array" aca="1" ref="AB994" ca="1">HYPERLINK("#"&amp;CELL("address",INDEX(INDIRECT("database!Y:Y",1),MATCH(Y994,INDIRECT("database!Y:Y",1),0))))</f>
        <v>#N/A</v>
      </c>
      <c r="AC994" s="120" t="e">
        <f>VLOOKUP(FollowUp!$Y994,database!$Y:$AL,database!AC$5,0)</f>
        <v>#N/A</v>
      </c>
      <c r="AD994" s="121" t="e">
        <f>VLOOKUP(FollowUp!$Y994,database!$Y:$AL,database!AD$5,0)</f>
        <v>#N/A</v>
      </c>
      <c r="AE994" s="120" t="e">
        <f>VLOOKUP(FollowUp!$Y994,database!$Y:$AL,database!AE$5,0)</f>
        <v>#N/A</v>
      </c>
      <c r="AF994" s="121" t="e">
        <f>VLOOKUP(FollowUp!$Y994,database!$Y:$AL,database!AF$5,0)</f>
        <v>#N/A</v>
      </c>
      <c r="AG994" s="136" t="e">
        <f>VLOOKUP(FollowUp!$Y994,database!$Y:$AL,database!AG$5,0)</f>
        <v>#N/A</v>
      </c>
      <c r="AH994" s="126" t="str">
        <f>IF(ISERROR(VLOOKUP(FollowUp!$Y994,database!$Y:$AL,database!AH$5,0)),"",VLOOKUP(FollowUp!$Y994,database!$Y:$AL,database!AH$5,0))</f>
        <v/>
      </c>
      <c r="AI994" s="64"/>
      <c r="AJ994" s="63"/>
      <c r="AK994" s="128"/>
      <c r="AL994" s="63"/>
      <c r="AM994" s="115" t="e">
        <f>VLOOKUP(FollowUp!$Y994,database!$Y:$AL,database!AL$5,0)</f>
        <v>#N/A</v>
      </c>
    </row>
    <row r="995" spans="1:39"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15">
        <v>988</v>
      </c>
      <c r="AA995" s="125" t="e">
        <f>VLOOKUP(FollowUp!$Y995,database!$Y:$AL,database!AA$5,0)</f>
        <v>#N/A</v>
      </c>
      <c r="AB995" s="119" t="e" cm="1">
        <f t="array" aca="1" ref="AB995" ca="1">HYPERLINK("#"&amp;CELL("address",INDEX(INDIRECT("database!Y:Y",1),MATCH(Y995,INDIRECT("database!Y:Y",1),0))))</f>
        <v>#N/A</v>
      </c>
      <c r="AC995" s="122" t="e">
        <f>VLOOKUP(FollowUp!$Y995,database!$Y:$AL,database!AC$5,0)</f>
        <v>#N/A</v>
      </c>
      <c r="AD995" s="123" t="e">
        <f>VLOOKUP(FollowUp!$Y995,database!$Y:$AL,database!AD$5,0)</f>
        <v>#N/A</v>
      </c>
      <c r="AE995" s="122" t="e">
        <f>VLOOKUP(FollowUp!$Y995,database!$Y:$AL,database!AE$5,0)</f>
        <v>#N/A</v>
      </c>
      <c r="AF995" s="123" t="e">
        <f>VLOOKUP(FollowUp!$Y995,database!$Y:$AL,database!AF$5,0)</f>
        <v>#N/A</v>
      </c>
      <c r="AG995" s="137" t="e">
        <f>VLOOKUP(FollowUp!$Y995,database!$Y:$AL,database!AG$5,0)</f>
        <v>#N/A</v>
      </c>
      <c r="AH995" s="127" t="str">
        <f>IF(ISERROR(VLOOKUP(FollowUp!$Y995,database!$Y:$AL,database!AH$5,0)),"",VLOOKUP(FollowUp!$Y995,database!$Y:$AL,database!AH$5,0))</f>
        <v/>
      </c>
      <c r="AI995" s="64"/>
      <c r="AJ995" s="63"/>
      <c r="AK995" s="128"/>
      <c r="AL995" s="63"/>
      <c r="AM995" s="116" t="e">
        <f>VLOOKUP(FollowUp!$Y995,database!$Y:$AL,database!AL$5,0)</f>
        <v>#N/A</v>
      </c>
    </row>
    <row r="996" spans="1:39"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15">
        <v>989</v>
      </c>
      <c r="AA996" s="124" t="e">
        <f>VLOOKUP(FollowUp!$Y996,database!$Y:$AL,database!AA$5,0)</f>
        <v>#N/A</v>
      </c>
      <c r="AB996" s="118" t="e" cm="1">
        <f t="array" aca="1" ref="AB996" ca="1">HYPERLINK("#"&amp;CELL("address",INDEX(INDIRECT("database!Y:Y",1),MATCH(Y996,INDIRECT("database!Y:Y",1),0))))</f>
        <v>#N/A</v>
      </c>
      <c r="AC996" s="120" t="e">
        <f>VLOOKUP(FollowUp!$Y996,database!$Y:$AL,database!AC$5,0)</f>
        <v>#N/A</v>
      </c>
      <c r="AD996" s="121" t="e">
        <f>VLOOKUP(FollowUp!$Y996,database!$Y:$AL,database!AD$5,0)</f>
        <v>#N/A</v>
      </c>
      <c r="AE996" s="120" t="e">
        <f>VLOOKUP(FollowUp!$Y996,database!$Y:$AL,database!AE$5,0)</f>
        <v>#N/A</v>
      </c>
      <c r="AF996" s="121" t="e">
        <f>VLOOKUP(FollowUp!$Y996,database!$Y:$AL,database!AF$5,0)</f>
        <v>#N/A</v>
      </c>
      <c r="AG996" s="136" t="e">
        <f>VLOOKUP(FollowUp!$Y996,database!$Y:$AL,database!AG$5,0)</f>
        <v>#N/A</v>
      </c>
      <c r="AH996" s="126" t="str">
        <f>IF(ISERROR(VLOOKUP(FollowUp!$Y996,database!$Y:$AL,database!AH$5,0)),"",VLOOKUP(FollowUp!$Y996,database!$Y:$AL,database!AH$5,0))</f>
        <v/>
      </c>
      <c r="AI996" s="64"/>
      <c r="AJ996" s="63"/>
      <c r="AK996" s="128"/>
      <c r="AL996" s="63"/>
      <c r="AM996" s="115" t="e">
        <f>VLOOKUP(FollowUp!$Y996,database!$Y:$AL,database!AL$5,0)</f>
        <v>#N/A</v>
      </c>
    </row>
    <row r="997" spans="1:39"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15">
        <v>990</v>
      </c>
      <c r="AA997" s="125" t="e">
        <f>VLOOKUP(FollowUp!$Y997,database!$Y:$AL,database!AA$5,0)</f>
        <v>#N/A</v>
      </c>
      <c r="AB997" s="119" t="e" cm="1">
        <f t="array" aca="1" ref="AB997" ca="1">HYPERLINK("#"&amp;CELL("address",INDEX(INDIRECT("database!Y:Y",1),MATCH(Y997,INDIRECT("database!Y:Y",1),0))))</f>
        <v>#N/A</v>
      </c>
      <c r="AC997" s="122" t="e">
        <f>VLOOKUP(FollowUp!$Y997,database!$Y:$AL,database!AC$5,0)</f>
        <v>#N/A</v>
      </c>
      <c r="AD997" s="123" t="e">
        <f>VLOOKUP(FollowUp!$Y997,database!$Y:$AL,database!AD$5,0)</f>
        <v>#N/A</v>
      </c>
      <c r="AE997" s="122" t="e">
        <f>VLOOKUP(FollowUp!$Y997,database!$Y:$AL,database!AE$5,0)</f>
        <v>#N/A</v>
      </c>
      <c r="AF997" s="123" t="e">
        <f>VLOOKUP(FollowUp!$Y997,database!$Y:$AL,database!AF$5,0)</f>
        <v>#N/A</v>
      </c>
      <c r="AG997" s="137" t="e">
        <f>VLOOKUP(FollowUp!$Y997,database!$Y:$AL,database!AG$5,0)</f>
        <v>#N/A</v>
      </c>
      <c r="AH997" s="127" t="str">
        <f>IF(ISERROR(VLOOKUP(FollowUp!$Y997,database!$Y:$AL,database!AH$5,0)),"",VLOOKUP(FollowUp!$Y997,database!$Y:$AL,database!AH$5,0))</f>
        <v/>
      </c>
      <c r="AI997" s="64"/>
      <c r="AJ997" s="63"/>
      <c r="AK997" s="128"/>
      <c r="AL997" s="63"/>
      <c r="AM997" s="116" t="e">
        <f>VLOOKUP(FollowUp!$Y997,database!$Y:$AL,database!AL$5,0)</f>
        <v>#N/A</v>
      </c>
    </row>
    <row r="998" spans="1:39"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15">
        <v>991</v>
      </c>
      <c r="AA998" s="124" t="e">
        <f>VLOOKUP(FollowUp!$Y998,database!$Y:$AL,database!AA$5,0)</f>
        <v>#N/A</v>
      </c>
      <c r="AB998" s="118" t="e" cm="1">
        <f t="array" aca="1" ref="AB998" ca="1">HYPERLINK("#"&amp;CELL("address",INDEX(INDIRECT("database!Y:Y",1),MATCH(Y998,INDIRECT("database!Y:Y",1),0))))</f>
        <v>#N/A</v>
      </c>
      <c r="AC998" s="120" t="e">
        <f>VLOOKUP(FollowUp!$Y998,database!$Y:$AL,database!AC$5,0)</f>
        <v>#N/A</v>
      </c>
      <c r="AD998" s="121" t="e">
        <f>VLOOKUP(FollowUp!$Y998,database!$Y:$AL,database!AD$5,0)</f>
        <v>#N/A</v>
      </c>
      <c r="AE998" s="120" t="e">
        <f>VLOOKUP(FollowUp!$Y998,database!$Y:$AL,database!AE$5,0)</f>
        <v>#N/A</v>
      </c>
      <c r="AF998" s="121" t="e">
        <f>VLOOKUP(FollowUp!$Y998,database!$Y:$AL,database!AF$5,0)</f>
        <v>#N/A</v>
      </c>
      <c r="AG998" s="136" t="e">
        <f>VLOOKUP(FollowUp!$Y998,database!$Y:$AL,database!AG$5,0)</f>
        <v>#N/A</v>
      </c>
      <c r="AH998" s="126" t="str">
        <f>IF(ISERROR(VLOOKUP(FollowUp!$Y998,database!$Y:$AL,database!AH$5,0)),"",VLOOKUP(FollowUp!$Y998,database!$Y:$AL,database!AH$5,0))</f>
        <v/>
      </c>
      <c r="AI998" s="64"/>
      <c r="AJ998" s="63"/>
      <c r="AK998" s="128"/>
      <c r="AL998" s="63"/>
      <c r="AM998" s="115" t="e">
        <f>VLOOKUP(FollowUp!$Y998,database!$Y:$AL,database!AL$5,0)</f>
        <v>#N/A</v>
      </c>
    </row>
    <row r="999" spans="1:39"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15">
        <v>992</v>
      </c>
      <c r="AA999" s="125" t="e">
        <f>VLOOKUP(FollowUp!$Y999,database!$Y:$AL,database!AA$5,0)</f>
        <v>#N/A</v>
      </c>
      <c r="AB999" s="119" t="e" cm="1">
        <f t="array" aca="1" ref="AB999" ca="1">HYPERLINK("#"&amp;CELL("address",INDEX(INDIRECT("database!Y:Y",1),MATCH(Y999,INDIRECT("database!Y:Y",1),0))))</f>
        <v>#N/A</v>
      </c>
      <c r="AC999" s="122" t="e">
        <f>VLOOKUP(FollowUp!$Y999,database!$Y:$AL,database!AC$5,0)</f>
        <v>#N/A</v>
      </c>
      <c r="AD999" s="123" t="e">
        <f>VLOOKUP(FollowUp!$Y999,database!$Y:$AL,database!AD$5,0)</f>
        <v>#N/A</v>
      </c>
      <c r="AE999" s="122" t="e">
        <f>VLOOKUP(FollowUp!$Y999,database!$Y:$AL,database!AE$5,0)</f>
        <v>#N/A</v>
      </c>
      <c r="AF999" s="123" t="e">
        <f>VLOOKUP(FollowUp!$Y999,database!$Y:$AL,database!AF$5,0)</f>
        <v>#N/A</v>
      </c>
      <c r="AG999" s="137" t="e">
        <f>VLOOKUP(FollowUp!$Y999,database!$Y:$AL,database!AG$5,0)</f>
        <v>#N/A</v>
      </c>
      <c r="AH999" s="127" t="str">
        <f>IF(ISERROR(VLOOKUP(FollowUp!$Y999,database!$Y:$AL,database!AH$5,0)),"",VLOOKUP(FollowUp!$Y999,database!$Y:$AL,database!AH$5,0))</f>
        <v/>
      </c>
      <c r="AI999" s="64"/>
      <c r="AJ999" s="63"/>
      <c r="AK999" s="128"/>
      <c r="AL999" s="63"/>
      <c r="AM999" s="116" t="e">
        <f>VLOOKUP(FollowUp!$Y999,database!$Y:$AL,database!AL$5,0)</f>
        <v>#N/A</v>
      </c>
    </row>
    <row r="1000" spans="1:39"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15">
        <v>993</v>
      </c>
      <c r="AA1000" s="124" t="e">
        <f>VLOOKUP(FollowUp!$Y1000,database!$Y:$AL,database!AA$5,0)</f>
        <v>#N/A</v>
      </c>
      <c r="AB1000" s="118" t="e" cm="1">
        <f t="array" aca="1" ref="AB1000" ca="1">HYPERLINK("#"&amp;CELL("address",INDEX(INDIRECT("database!Y:Y",1),MATCH(Y1000,INDIRECT("database!Y:Y",1),0))))</f>
        <v>#N/A</v>
      </c>
      <c r="AC1000" s="120" t="e">
        <f>VLOOKUP(FollowUp!$Y1000,database!$Y:$AL,database!AC$5,0)</f>
        <v>#N/A</v>
      </c>
      <c r="AD1000" s="121" t="e">
        <f>VLOOKUP(FollowUp!$Y1000,database!$Y:$AL,database!AD$5,0)</f>
        <v>#N/A</v>
      </c>
      <c r="AE1000" s="120" t="e">
        <f>VLOOKUP(FollowUp!$Y1000,database!$Y:$AL,database!AE$5,0)</f>
        <v>#N/A</v>
      </c>
      <c r="AF1000" s="121" t="e">
        <f>VLOOKUP(FollowUp!$Y1000,database!$Y:$AL,database!AF$5,0)</f>
        <v>#N/A</v>
      </c>
      <c r="AG1000" s="136" t="e">
        <f>VLOOKUP(FollowUp!$Y1000,database!$Y:$AL,database!AG$5,0)</f>
        <v>#N/A</v>
      </c>
      <c r="AH1000" s="126" t="str">
        <f>IF(ISERROR(VLOOKUP(FollowUp!$Y1000,database!$Y:$AL,database!AH$5,0)),"",VLOOKUP(FollowUp!$Y1000,database!$Y:$AL,database!AH$5,0))</f>
        <v/>
      </c>
      <c r="AI1000" s="64"/>
      <c r="AJ1000" s="63"/>
      <c r="AK1000" s="128"/>
      <c r="AL1000" s="63"/>
      <c r="AM1000" s="115" t="e">
        <f>VLOOKUP(FollowUp!$Y1000,database!$Y:$AL,database!AL$5,0)</f>
        <v>#N/A</v>
      </c>
    </row>
    <row r="1001" spans="1:39"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15">
        <v>994</v>
      </c>
      <c r="AA1001" s="125" t="e">
        <f>VLOOKUP(FollowUp!$Y1001,database!$Y:$AL,database!AA$5,0)</f>
        <v>#N/A</v>
      </c>
      <c r="AB1001" s="119" t="e" cm="1">
        <f t="array" aca="1" ref="AB1001" ca="1">HYPERLINK("#"&amp;CELL("address",INDEX(INDIRECT("database!Y:Y",1),MATCH(Y1001,INDIRECT("database!Y:Y",1),0))))</f>
        <v>#N/A</v>
      </c>
      <c r="AC1001" s="122" t="e">
        <f>VLOOKUP(FollowUp!$Y1001,database!$Y:$AL,database!AC$5,0)</f>
        <v>#N/A</v>
      </c>
      <c r="AD1001" s="123" t="e">
        <f>VLOOKUP(FollowUp!$Y1001,database!$Y:$AL,database!AD$5,0)</f>
        <v>#N/A</v>
      </c>
      <c r="AE1001" s="122" t="e">
        <f>VLOOKUP(FollowUp!$Y1001,database!$Y:$AL,database!AE$5,0)</f>
        <v>#N/A</v>
      </c>
      <c r="AF1001" s="123" t="e">
        <f>VLOOKUP(FollowUp!$Y1001,database!$Y:$AL,database!AF$5,0)</f>
        <v>#N/A</v>
      </c>
      <c r="AG1001" s="137" t="e">
        <f>VLOOKUP(FollowUp!$Y1001,database!$Y:$AL,database!AG$5,0)</f>
        <v>#N/A</v>
      </c>
      <c r="AH1001" s="127" t="str">
        <f>IF(ISERROR(VLOOKUP(FollowUp!$Y1001,database!$Y:$AL,database!AH$5,0)),"",VLOOKUP(FollowUp!$Y1001,database!$Y:$AL,database!AH$5,0))</f>
        <v/>
      </c>
      <c r="AI1001" s="64"/>
      <c r="AJ1001" s="63"/>
      <c r="AK1001" s="128"/>
      <c r="AL1001" s="63"/>
      <c r="AM1001" s="116" t="e">
        <f>VLOOKUP(FollowUp!$Y1001,database!$Y:$AL,database!AL$5,0)</f>
        <v>#N/A</v>
      </c>
    </row>
    <row r="1002" spans="1:39"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15">
        <v>995</v>
      </c>
      <c r="AA1002" s="124" t="e">
        <f>VLOOKUP(FollowUp!$Y1002,database!$Y:$AL,database!AA$5,0)</f>
        <v>#N/A</v>
      </c>
      <c r="AB1002" s="118" t="e" cm="1">
        <f t="array" aca="1" ref="AB1002" ca="1">HYPERLINK("#"&amp;CELL("address",INDEX(INDIRECT("database!Y:Y",1),MATCH(Y1002,INDIRECT("database!Y:Y",1),0))))</f>
        <v>#N/A</v>
      </c>
      <c r="AC1002" s="120" t="e">
        <f>VLOOKUP(FollowUp!$Y1002,database!$Y:$AL,database!AC$5,0)</f>
        <v>#N/A</v>
      </c>
      <c r="AD1002" s="121" t="e">
        <f>VLOOKUP(FollowUp!$Y1002,database!$Y:$AL,database!AD$5,0)</f>
        <v>#N/A</v>
      </c>
      <c r="AE1002" s="120" t="e">
        <f>VLOOKUP(FollowUp!$Y1002,database!$Y:$AL,database!AE$5,0)</f>
        <v>#N/A</v>
      </c>
      <c r="AF1002" s="121" t="e">
        <f>VLOOKUP(FollowUp!$Y1002,database!$Y:$AL,database!AF$5,0)</f>
        <v>#N/A</v>
      </c>
      <c r="AG1002" s="136" t="e">
        <f>VLOOKUP(FollowUp!$Y1002,database!$Y:$AL,database!AG$5,0)</f>
        <v>#N/A</v>
      </c>
      <c r="AH1002" s="126" t="str">
        <f>IF(ISERROR(VLOOKUP(FollowUp!$Y1002,database!$Y:$AL,database!AH$5,0)),"",VLOOKUP(FollowUp!$Y1002,database!$Y:$AL,database!AH$5,0))</f>
        <v/>
      </c>
      <c r="AI1002" s="64"/>
      <c r="AJ1002" s="63"/>
      <c r="AK1002" s="128"/>
      <c r="AL1002" s="63"/>
      <c r="AM1002" s="115" t="e">
        <f>VLOOKUP(FollowUp!$Y1002,database!$Y:$AL,database!AL$5,0)</f>
        <v>#N/A</v>
      </c>
    </row>
    <row r="1003" spans="1:39" x14ac:dyDescent="0.25">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15">
        <v>996</v>
      </c>
      <c r="AA1003" s="125" t="e">
        <f>VLOOKUP(FollowUp!$Y1003,database!$Y:$AL,database!AA$5,0)</f>
        <v>#N/A</v>
      </c>
      <c r="AB1003" s="119" t="e" cm="1">
        <f t="array" aca="1" ref="AB1003" ca="1">HYPERLINK("#"&amp;CELL("address",INDEX(INDIRECT("database!Y:Y",1),MATCH(Y1003,INDIRECT("database!Y:Y",1),0))))</f>
        <v>#N/A</v>
      </c>
      <c r="AC1003" s="122" t="e">
        <f>VLOOKUP(FollowUp!$Y1003,database!$Y:$AL,database!AC$5,0)</f>
        <v>#N/A</v>
      </c>
      <c r="AD1003" s="123" t="e">
        <f>VLOOKUP(FollowUp!$Y1003,database!$Y:$AL,database!AD$5,0)</f>
        <v>#N/A</v>
      </c>
      <c r="AE1003" s="122" t="e">
        <f>VLOOKUP(FollowUp!$Y1003,database!$Y:$AL,database!AE$5,0)</f>
        <v>#N/A</v>
      </c>
      <c r="AF1003" s="123" t="e">
        <f>VLOOKUP(FollowUp!$Y1003,database!$Y:$AL,database!AF$5,0)</f>
        <v>#N/A</v>
      </c>
      <c r="AG1003" s="137" t="e">
        <f>VLOOKUP(FollowUp!$Y1003,database!$Y:$AL,database!AG$5,0)</f>
        <v>#N/A</v>
      </c>
      <c r="AH1003" s="127" t="str">
        <f>IF(ISERROR(VLOOKUP(FollowUp!$Y1003,database!$Y:$AL,database!AH$5,0)),"",VLOOKUP(FollowUp!$Y1003,database!$Y:$AL,database!AH$5,0))</f>
        <v/>
      </c>
      <c r="AI1003" s="64"/>
      <c r="AJ1003" s="63"/>
      <c r="AK1003" s="128"/>
      <c r="AL1003" s="63"/>
      <c r="AM1003" s="116" t="e">
        <f>VLOOKUP(FollowUp!$Y1003,database!$Y:$AL,database!AL$5,0)</f>
        <v>#N/A</v>
      </c>
    </row>
    <row r="1004" spans="1:39" x14ac:dyDescent="0.25">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15">
        <v>997</v>
      </c>
      <c r="AA1004" s="124" t="e">
        <f>VLOOKUP(FollowUp!$Y1004,database!$Y:$AL,database!AA$5,0)</f>
        <v>#N/A</v>
      </c>
      <c r="AB1004" s="118" t="e" cm="1">
        <f t="array" aca="1" ref="AB1004" ca="1">HYPERLINK("#"&amp;CELL("address",INDEX(INDIRECT("database!Y:Y",1),MATCH(Y1004,INDIRECT("database!Y:Y",1),0))))</f>
        <v>#N/A</v>
      </c>
      <c r="AC1004" s="120" t="e">
        <f>VLOOKUP(FollowUp!$Y1004,database!$Y:$AL,database!AC$5,0)</f>
        <v>#N/A</v>
      </c>
      <c r="AD1004" s="121" t="e">
        <f>VLOOKUP(FollowUp!$Y1004,database!$Y:$AL,database!AD$5,0)</f>
        <v>#N/A</v>
      </c>
      <c r="AE1004" s="120" t="e">
        <f>VLOOKUP(FollowUp!$Y1004,database!$Y:$AL,database!AE$5,0)</f>
        <v>#N/A</v>
      </c>
      <c r="AF1004" s="121" t="e">
        <f>VLOOKUP(FollowUp!$Y1004,database!$Y:$AL,database!AF$5,0)</f>
        <v>#N/A</v>
      </c>
      <c r="AG1004" s="136" t="e">
        <f>VLOOKUP(FollowUp!$Y1004,database!$Y:$AL,database!AG$5,0)</f>
        <v>#N/A</v>
      </c>
      <c r="AH1004" s="126" t="str">
        <f>IF(ISERROR(VLOOKUP(FollowUp!$Y1004,database!$Y:$AL,database!AH$5,0)),"",VLOOKUP(FollowUp!$Y1004,database!$Y:$AL,database!AH$5,0))</f>
        <v/>
      </c>
      <c r="AI1004" s="64"/>
      <c r="AJ1004" s="63"/>
      <c r="AK1004" s="128"/>
      <c r="AL1004" s="63"/>
      <c r="AM1004" s="115" t="e">
        <f>VLOOKUP(FollowUp!$Y1004,database!$Y:$AL,database!AL$5,0)</f>
        <v>#N/A</v>
      </c>
    </row>
    <row r="1005" spans="1:39" x14ac:dyDescent="0.25">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15">
        <v>998</v>
      </c>
      <c r="AA1005" s="125" t="e">
        <f>VLOOKUP(FollowUp!$Y1005,database!$Y:$AL,database!AA$5,0)</f>
        <v>#N/A</v>
      </c>
      <c r="AB1005" s="119" t="e" cm="1">
        <f t="array" aca="1" ref="AB1005" ca="1">HYPERLINK("#"&amp;CELL("address",INDEX(INDIRECT("database!Y:Y",1),MATCH(Y1005,INDIRECT("database!Y:Y",1),0))))</f>
        <v>#N/A</v>
      </c>
      <c r="AC1005" s="122" t="e">
        <f>VLOOKUP(FollowUp!$Y1005,database!$Y:$AL,database!AC$5,0)</f>
        <v>#N/A</v>
      </c>
      <c r="AD1005" s="123" t="e">
        <f>VLOOKUP(FollowUp!$Y1005,database!$Y:$AL,database!AD$5,0)</f>
        <v>#N/A</v>
      </c>
      <c r="AE1005" s="122" t="e">
        <f>VLOOKUP(FollowUp!$Y1005,database!$Y:$AL,database!AE$5,0)</f>
        <v>#N/A</v>
      </c>
      <c r="AF1005" s="123" t="e">
        <f>VLOOKUP(FollowUp!$Y1005,database!$Y:$AL,database!AF$5,0)</f>
        <v>#N/A</v>
      </c>
      <c r="AG1005" s="137" t="e">
        <f>VLOOKUP(FollowUp!$Y1005,database!$Y:$AL,database!AG$5,0)</f>
        <v>#N/A</v>
      </c>
      <c r="AH1005" s="127" t="str">
        <f>IF(ISERROR(VLOOKUP(FollowUp!$Y1005,database!$Y:$AL,database!AH$5,0)),"",VLOOKUP(FollowUp!$Y1005,database!$Y:$AL,database!AH$5,0))</f>
        <v/>
      </c>
      <c r="AI1005" s="64"/>
      <c r="AJ1005" s="63"/>
      <c r="AK1005" s="128"/>
      <c r="AL1005" s="63"/>
      <c r="AM1005" s="116" t="e">
        <f>VLOOKUP(FollowUp!$Y1005,database!$Y:$AL,database!AL$5,0)</f>
        <v>#N/A</v>
      </c>
    </row>
    <row r="1006" spans="1:39" x14ac:dyDescent="0.25">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15">
        <v>999</v>
      </c>
      <c r="AA1006" s="124" t="e">
        <f>VLOOKUP(FollowUp!$Y1006,database!$Y:$AL,database!AA$5,0)</f>
        <v>#N/A</v>
      </c>
      <c r="AB1006" s="118" t="e" cm="1">
        <f t="array" aca="1" ref="AB1006" ca="1">HYPERLINK("#"&amp;CELL("address",INDEX(INDIRECT("database!Y:Y",1),MATCH(Y1006,INDIRECT("database!Y:Y",1),0))))</f>
        <v>#N/A</v>
      </c>
      <c r="AC1006" s="120" t="e">
        <f>VLOOKUP(FollowUp!$Y1006,database!$Y:$AL,database!AC$5,0)</f>
        <v>#N/A</v>
      </c>
      <c r="AD1006" s="121" t="e">
        <f>VLOOKUP(FollowUp!$Y1006,database!$Y:$AL,database!AD$5,0)</f>
        <v>#N/A</v>
      </c>
      <c r="AE1006" s="120" t="e">
        <f>VLOOKUP(FollowUp!$Y1006,database!$Y:$AL,database!AE$5,0)</f>
        <v>#N/A</v>
      </c>
      <c r="AF1006" s="121" t="e">
        <f>VLOOKUP(FollowUp!$Y1006,database!$Y:$AL,database!AF$5,0)</f>
        <v>#N/A</v>
      </c>
      <c r="AG1006" s="136" t="e">
        <f>VLOOKUP(FollowUp!$Y1006,database!$Y:$AL,database!AG$5,0)</f>
        <v>#N/A</v>
      </c>
      <c r="AH1006" s="126" t="str">
        <f>IF(ISERROR(VLOOKUP(FollowUp!$Y1006,database!$Y:$AL,database!AH$5,0)),"",VLOOKUP(FollowUp!$Y1006,database!$Y:$AL,database!AH$5,0))</f>
        <v/>
      </c>
      <c r="AI1006" s="64"/>
      <c r="AJ1006" s="63"/>
      <c r="AK1006" s="128"/>
      <c r="AL1006" s="63"/>
      <c r="AM1006" s="115" t="e">
        <f>VLOOKUP(FollowUp!$Y1006,database!$Y:$AL,database!AL$5,0)</f>
        <v>#N/A</v>
      </c>
    </row>
    <row r="1007" spans="1:39" x14ac:dyDescent="0.25">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15">
        <v>1000</v>
      </c>
      <c r="AA1007" s="125" t="e">
        <f>VLOOKUP(FollowUp!$Y1007,database!$Y:$AL,database!AA$5,0)</f>
        <v>#N/A</v>
      </c>
      <c r="AB1007" s="119" t="e" cm="1">
        <f t="array" aca="1" ref="AB1007" ca="1">HYPERLINK("#"&amp;CELL("address",INDEX(INDIRECT("database!Y:Y",1),MATCH(Y1007,INDIRECT("database!Y:Y",1),0))))</f>
        <v>#N/A</v>
      </c>
      <c r="AC1007" s="122" t="e">
        <f>VLOOKUP(FollowUp!$Y1007,database!$Y:$AL,database!AC$5,0)</f>
        <v>#N/A</v>
      </c>
      <c r="AD1007" s="123" t="e">
        <f>VLOOKUP(FollowUp!$Y1007,database!$Y:$AL,database!AD$5,0)</f>
        <v>#N/A</v>
      </c>
      <c r="AE1007" s="122" t="e">
        <f>VLOOKUP(FollowUp!$Y1007,database!$Y:$AL,database!AE$5,0)</f>
        <v>#N/A</v>
      </c>
      <c r="AF1007" s="123" t="e">
        <f>VLOOKUP(FollowUp!$Y1007,database!$Y:$AL,database!AF$5,0)</f>
        <v>#N/A</v>
      </c>
      <c r="AG1007" s="137" t="e">
        <f>VLOOKUP(FollowUp!$Y1007,database!$Y:$AL,database!AG$5,0)</f>
        <v>#N/A</v>
      </c>
      <c r="AH1007" s="127" t="str">
        <f>IF(ISERROR(VLOOKUP(FollowUp!$Y1007,database!$Y:$AL,database!AH$5,0)),"",VLOOKUP(FollowUp!$Y1007,database!$Y:$AL,database!AH$5,0))</f>
        <v/>
      </c>
      <c r="AI1007" s="64"/>
      <c r="AJ1007" s="63"/>
      <c r="AK1007" s="128"/>
      <c r="AL1007" s="63"/>
      <c r="AM1007" s="116" t="e">
        <f>VLOOKUP(FollowUp!$Y1007,database!$Y:$AL,database!AL$5,0)</f>
        <v>#N/A</v>
      </c>
    </row>
  </sheetData>
  <sheetProtection sheet="1" objects="1" scenarios="1"/>
  <mergeCells count="4">
    <mergeCell ref="AA2:AC2"/>
    <mergeCell ref="AH3:AH4"/>
    <mergeCell ref="CF3:CF4"/>
    <mergeCell ref="AI6:AL6"/>
  </mergeCells>
  <conditionalFormatting sqref="AA8 AA10 AA12 AA14 AA16 AA18 AA20">
    <cfRule type="cellIs" dxfId="135" priority="107" operator="equal">
      <formula>0</formula>
    </cfRule>
  </conditionalFormatting>
  <conditionalFormatting sqref="AA8">
    <cfRule type="cellIs" dxfId="134" priority="120" operator="equal">
      <formula>0</formula>
    </cfRule>
    <cfRule type="containsErrors" dxfId="133" priority="119">
      <formula>ISERROR(AA8)</formula>
    </cfRule>
  </conditionalFormatting>
  <conditionalFormatting sqref="AA9 AA11 AA13 AA15 AA17 AA19 AA21 AA23 AA25 AA27 AA29 AA31 AA33 AA35 AA37 AA39 AA41 AA43 AA45 AA47 AA49 AA51 AA53 AA55 AA57 AA59 AA61 AA63 AA65 AA67 AA69 AA71 AA73 AA75 AA77 AA79 AA81 AA83 AA85 AA87 AA89 AA91 AA93 AA95 AA97 AA99 AA101 AA103 AA105 AA107 AA109 AA111 AA113 AA115 AA117 AA119 AA121 AA123 AA125 AA127 AA129 AA131 AA133 AA135 AA137 AA139 AA141 AA143 AA145 AA147 AA149 AA151 AA153 AA155 AA157 AA159 AA161 AA163 AA165 AA167 AA169 AA171 AA173 AA175 AA177 AA179 AA181 AA183 AA185 AA187 AA189 AA191 AA193 AA195 AA197 AA199 AA201 AA203 AA205 AA207 AA209 AA211 AA213 AA215 AA217 AA219 AA221 AA223 AA225 AA227 AA229 AA231 AA233 AA235 AA237 AA239 AA241 AA243 AA245 AA247 AA249 AA251 AA253 AA255 AA257 AA259 AA261 AA263 AA265 AA267 AA269 AA271 AA273 AA275 AA277 AA279 AA281 AA283 AA285 AA287 AA289 AA291 AA293 AA295 AA297 AA299 AA301 AA303 AA305 AA307 AA309 AA311 AA313 AA315 AA317 AA319 AA321 AA323 AA325 AA327 AA329 AA331 AA333 AA335 AA337 AA339 AA341 AA343 AA345 AA347 AA349 AA351 AA353 AA355 AA357 AA359 AA361 AA363 AA365 AA367 AA369 AA371 AA373 AA375 AA377 AA379 AA381 AA383 AA385 AA387 AA389 AA391 AA393 AA395 AA397 AA399 AA401 AA403 AA405 AA407 AA409 AA411 AA413 AA415 AA417 AA419 AA421 AA423 AA425 AA427 AA429 AA431 AA433 AA435 AA437 AA439 AA441 AA443 AA445 AA447 AA449 AA451 AA453 AA455 AA457 AA459 AA461 AA463 AA465 AA467 AA469 AA471 AA473 AA475 AA477 AA479 AA481 AA483 AA485 AA487 AA489 AA491 AA493 AA495 AA497 AA499 AA501 AA503 AA505 AA507 AA509 AA511 AA513 AA515 AA517 AA519 AA521 AA523 AA525 AA527 AA529 AA531 AA533 AA535 AA537 AA539 AA541 AA543 AA545 AA547 AA549 AA551 AA553 AA555 AA557 AA559 AA561 AA563 AA565 AA567 AA569 AA571 AA573 AA575 AA577 AA579 AA581 AA583 AA585 AA587 AA589 AA591 AA593 AA595 AA597 AA599 AA601 AA603 AA605 AA607 AA609 AA611 AA613 AA615 AA617 AA619 AA621 AA623 AA625 AA627 AA629 AA631 AA633 AA635 AA637 AA639 AA641 AA643 AA645 AA647 AA649 AA651 AA653 AA655 AA657 AA659 AA661 AA663 AA665 AA667 AA669 AA671 AA673 AA675 AA677 AA679 AA681 AA683 AA685 AA687 AA689 AA691 AA693 AA695 AA697 AA699 AA701 AA703 AA705 AA707 AA709 AA711 AA713 AA715 AA717 AA719 AA721 AA723 AA725 AA727 AA729 AA731 AA733 AA735 AA737 AA739 AA741 AA743 AA745 AA747 AA749 AA751 AA753 AA755 AA757 AA759 AA761 AA763 AA765 AA767 AA769 AA771 AA773 AA775 AA777 AA779 AA781 AA783 AA785 AA787 AA789 AA791 AA793 AA795 AA797 AA799 AA801 AA803 AA805 AA807 AA809 AA811 AA813 AA815 AA817 AA819 AA821 AA823 AA825 AA827 AA829 AA831 AA833 AA835 AA837 AA839 AA841 AA843 AA845 AA847 AA849 AA851 AA853 AA855 AA857 AA859 AA861 AA863 AA865 AA867 AA869 AA871 AA873 AA875 AA877 AA879 AA881 AA883 AA885 AA887 AA889 AA891 AA893 AA895 AA897 AA899 AA901 AA903 AA905 AA907 AA909 AA911 AA913 AA915 AA917 AA919 AA921 AA923 AA925 AA927 AA929 AA931 AA933 AA935 AA937 AA939 AA941 AA943 AA945 AA947 AA949 AA951 AA953 AA955 AA957 AA959 AA961 AA963 AA965 AA967 AA969 AA971 AA973 AA975 AA977 AA979 AA981 AA983 AA985 AA987 AA989 AA991 AA993 AA995 AA997 AA999 AA1001 AA1003 AA1005 AA1007">
    <cfRule type="containsErrors" dxfId="132" priority="94">
      <formula>ISERROR(AA9)</formula>
    </cfRule>
  </conditionalFormatting>
  <conditionalFormatting sqref="AA9 AA11 AA13 AA15 AA17 AA19 AA21 AA23 AA37 AA51 AA65 AA79 AA93 AA107 AA121 AA135 AA149 AA163 AA177 AA191 AA205 AA219 AA233 AA247 AA261 AA275 AA289 AA303 AA317 AA331 AA345 AA359 AA373 AA387 AA401 AA415 AA429 AA443 AA457 AA471 AA485 AA499 AA513 AA527 AA541 AA555 AA569 AA583 AA597 AA611 AA625 AA639 AA653 AA667 AA681 AA695 AA709 AA723 AA737 AA751 AA765 AA779 AA793 AA807 AA821 AA835 AA849 AA863 AA877 AA891 AA905 AA919 AA933 AA947 AA961 AA975 AA989 AA1003 AA25 AA39 AA53 AA67 AA81 AA95 AA109 AA123 AA137 AA151 AA165 AA179 AA193 AA207 AA221 AA235 AA249 AA263 AA277 AA291 AA305 AA319 AA333 AA347 AA361 AA375 AA389 AA403 AA417 AA431 AA445 AA459 AA473 AA487 AA501 AA515 AA529 AA543 AA557 AA571 AA585 AA599 AA613 AA627 AA641 AA655 AA669 AA683 AA697 AA711 AA725 AA739 AA753 AA767 AA781 AA795 AA809 AA823 AA837 AA851 AA865 AA879 AA893 AA907 AA921 AA935 AA949 AA963 AA977 AA991 AA1005 AA27 AA41 AA55 AA69 AA83 AA97 AA111 AA125 AA139 AA153 AA167 AA181 AA195 AA209 AA223 AA237 AA251 AA265 AA279 AA293 AA307 AA321 AA335 AA349 AA363 AA377 AA391 AA405 AA419 AA433 AA447 AA461 AA475 AA489 AA503 AA517 AA531 AA545 AA559 AA573 AA587 AA601 AA615 AA629 AA643 AA657 AA671 AA685 AA699 AA713 AA727 AA741 AA755 AA769 AA783 AA797 AA811 AA825 AA839 AA853 AA867 AA881 AA895 AA909 AA923 AA937 AA951 AA965 AA979 AA993 AA1007 AA29 AA43 AA57 AA71 AA85 AA99 AA113 AA127 AA141 AA155 AA169 AA183 AA197 AA211 AA225 AA239 AA253 AA267 AA281 AA295 AA309 AA323 AA337 AA351 AA365 AA379 AA393 AA407 AA421 AA435 AA449 AA463 AA477 AA491 AA505 AA519 AA533 AA547 AA561 AA575 AA589 AA603 AA617 AA631 AA645 AA659 AA673 AA687 AA701 AA715 AA729 AA743 AA757 AA771 AA785 AA799 AA813 AA827 AA841 AA855 AA869 AA883 AA897 AA911 AA925 AA939 AA953 AA967 AA981 AA995 AA31 AA45 AA59 AA73 AA87 AA101 AA115 AA129 AA143 AA157 AA171 AA185 AA199 AA213 AA227 AA241 AA255 AA269 AA283 AA297 AA311 AA325 AA339 AA353 AA367 AA381 AA395 AA409 AA423 AA437 AA451 AA465 AA479 AA493 AA507 AA521 AA535 AA549 AA563 AA577 AA591 AA605 AA619 AA633 AA647 AA661 AA675 AA689 AA703 AA717 AA731 AA745 AA759 AA773 AA787 AA801 AA815 AA829 AA843 AA857 AA871 AA885 AA899 AA913 AA927 AA941 AA955 AA969 AA983 AA997 AA33 AA47 AA61 AA75 AA89 AA103 AA117 AA131 AA145 AA159 AA173 AA187 AA201 AA215 AA229 AA243 AA257 AA271 AA285 AA299 AA313 AA327 AA341 AA355 AA369 AA383 AA397 AA411 AA425 AA439 AA453 AA467 AA481 AA495 AA509 AA523 AA537 AA551 AA565 AA579 AA593 AA607 AA621 AA635 AA649 AA663 AA677 AA691 AA705 AA719 AA733 AA747 AA761 AA775 AA789 AA803 AA817 AA831 AA845 AA859 AA873 AA887 AA901 AA915 AA929 AA943 AA957 AA971 AA985 AA999 AA35 AA49 AA63 AA77 AA91 AA105 AA119 AA133 AA147 AA161 AA175 AA189 AA203 AA217 AA231 AA245 AA259 AA273 AA287 AA301 AA315 AA329 AA343 AA357 AA371 AA385 AA399 AA413 AA427 AA441 AA455 AA469 AA483 AA497 AA511 AA525 AA539 AA553 AA567 AA581 AA595 AA609 AA623 AA637 AA651 AA665 AA679 AA693 AA707 AA721 AA735 AA749 AA763 AA777 AA791 AA805 AA819 AA833 AA847 AA861 AA875 AA889 AA903 AA917 AA931 AA945 AA959 AA973 AA987 AA1001">
    <cfRule type="cellIs" dxfId="131" priority="95" operator="equal">
      <formula>0</formula>
    </cfRule>
  </conditionalFormatting>
  <conditionalFormatting sqref="AA9">
    <cfRule type="containsErrors" dxfId="130" priority="131">
      <formula>ISERROR(AA9)</formula>
    </cfRule>
    <cfRule type="cellIs" dxfId="129" priority="117" operator="equal">
      <formula>0</formula>
    </cfRule>
  </conditionalFormatting>
  <conditionalFormatting sqref="AA10 AA12 AA14">
    <cfRule type="containsErrors" dxfId="128" priority="130">
      <formula>ISERROR(AA10)</formula>
    </cfRule>
  </conditionalFormatting>
  <conditionalFormatting sqref="AA16 AA18 AA20">
    <cfRule type="containsErrors" dxfId="127" priority="157">
      <formula>ISERROR(AA16)</formula>
    </cfRule>
  </conditionalFormatting>
  <conditionalFormatting sqref="AA22 AA36 AA50 AA64 AA78 AA92 AA106 AA120 AA134 AA148 AA162 AA176 AA190 AA204 AA218 AA232 AA246 AA260 AA274 AA288 AA302 AA316 AA330 AA344 AA358 AA372 AA386 AA400 AA414 AA428 AA442 AA456 AA470 AA484 AA498 AA512 AA526 AA540 AA554 AA568 AA582 AA596 AA610 AA624 AA638 AA652 AA666 AA680 AA694 AA708 AA722 AA736 AA750 AA764 AA778 AA792 AA806 AA820 AA834 AA848 AA862 AA876 AA890 AA904 AA918 AA932 AA946 AA960 AA974 AA988 AA1002 AA24 AA38 AA52 AA66 AA80 AA94 AA108 AA122 AA136 AA150 AA164 AA178 AA192 AA206 AA220 AA234 AA248 AA262 AA276 AA290 AA304 AA318 AA332 AA346 AA360 AA374 AA388 AA402 AA416 AA430 AA444 AA458 AA472 AA486 AA500 AA514 AA528 AA542 AA556 AA570 AA584 AA598 AA612 AA626 AA640 AA654 AA668 AA682 AA696 AA710 AA724 AA738 AA752 AA766 AA780 AA794 AA808 AA822 AA836 AA850 AA864 AA878 AA892 AA906 AA920 AA934 AA948 AA962 AA976 AA990 AA1004 AA26 AA40 AA54 AA68 AA82 AA96 AA110 AA124 AA138 AA152 AA166 AA180 AA194 AA208 AA222 AA236 AA250 AA264 AA278 AA292 AA306 AA320 AA334 AA348 AA362 AA376 AA390 AA404 AA418 AA432 AA446 AA460 AA474 AA488 AA502 AA516 AA530 AA544 AA558 AA572 AA586 AA600 AA614 AA628 AA642 AA656 AA670 AA684 AA698 AA712 AA726 AA740 AA754 AA768 AA782 AA796 AA810 AA824 AA838 AA852 AA866 AA880 AA894 AA908 AA922 AA936 AA950 AA964 AA978 AA992 AA1006 AA28 AA42 AA56 AA70 AA84 AA98 AA112 AA126 AA140 AA154 AA168 AA182 AA196 AA210 AA224 AA238 AA252 AA266 AA280 AA294 AA308 AA322 AA336 AA350 AA364 AA378 AA392 AA406 AA420 AA434 AA448 AA462 AA476 AA490 AA504 AA518 AA532 AA546 AA560 AA574 AA588 AA602 AA616 AA630 AA644 AA658 AA672 AA686 AA700 AA714 AA728 AA742 AA756 AA770 AA784 AA798 AA812 AA826 AA840 AA854 AA868 AA882 AA896 AA910 AA924 AA938 AA952 AA966 AA980 AA994 AA30 AA44 AA58 AA72 AA86 AA100 AA114 AA128 AA142 AA156 AA170 AA184 AA198 AA212 AA226 AA240 AA254 AA268 AA282 AA296 AA310 AA324 AA338 AA352 AA366 AA380 AA394 AA408 AA422 AA436 AA450 AA464 AA478 AA492 AA506 AA520 AA534 AA548 AA562 AA576 AA590 AA604 AA618 AA632 AA646 AA660 AA674 AA688 AA702 AA716 AA730 AA744 AA758 AA772 AA786 AA800 AA814 AA828 AA842 AA856 AA870 AA884 AA898 AA912 AA926 AA940 AA954 AA968 AA982 AA996 AA32 AA46 AA60 AA74 AA88 AA102 AA116 AA130 AA144 AA158 AA172 AA186 AA200 AA214 AA228 AA242 AA256 AA270 AA284 AA298 AA312 AA326 AA340 AA354 AA368 AA382 AA396 AA410 AA424 AA438 AA452 AA466 AA480 AA494 AA508 AA522 AA536 AA550 AA564 AA578 AA592 AA606 AA620 AA634 AA648 AA662 AA676 AA690 AA704 AA718 AA732 AA746 AA760 AA774 AA788 AA802 AA816 AA830 AA844 AA858 AA872 AA886 AA900 AA914 AA928 AA942 AA956 AA970 AA984 AA998 AA34 AA48 AA62 AA76 AA90 AA104 AA118 AA132 AA146 AA160 AA174 AA188 AA202 AA216 AA230 AA244 AA258 AA272 AA286 AA300 AA314 AA328 AA342 AA356 AA370 AA384 AA398 AA412 AA426 AA440 AA454 AA468 AA482 AA496 AA510 AA524 AA538 AA552 AA566 AA580 AA594 AA608 AA622 AA636 AA650 AA664 AA678 AA692 AA706 AA720 AA734 AA748 AA762 AA776 AA790 AA804 AA818 AA832 AA846 AA860 AA874 AA888 AA902 AA916 AA930 AA944 AA958 AA972 AA986 AA1000">
    <cfRule type="cellIs" dxfId="126" priority="46" operator="equal">
      <formula>0</formula>
    </cfRule>
  </conditionalFormatting>
  <conditionalFormatting sqref="AA22 AA36 AA50 AA64 AA78 AA92 AA106 AA120 AA134 AA148 AA162 AA176 AA190 AA204 AA218 AA232 AA246 AA260 AA274 AA288 AA302 AA316 AA330 AA344 AA358 AA372 AA386 AA400 AA414 AA428 AA442 AA456 AA470 AA484 AA498 AA512 AA526 AA540 AA554 AA568 AA582 AA596 AA610 AA624 AA638 AA652 AA666 AA680 AA694 AA708 AA722 AA736 AA750 AA764 AA778 AA792 AA806 AA820 AA834 AA848 AA862 AA876 AA890 AA904 AA918 AA932 AA946 AA960 AA974 AA988 AA1002">
    <cfRule type="containsErrors" dxfId="125" priority="58">
      <formula>ISERROR(AA22)</formula>
    </cfRule>
    <cfRule type="cellIs" dxfId="124" priority="59" operator="equal">
      <formula>0</formula>
    </cfRule>
  </conditionalFormatting>
  <conditionalFormatting sqref="AA23 AA37 AA51 AA65 AA79 AA93 AA107 AA121 AA135 AA149 AA163 AA177 AA191 AA205 AA219 AA233 AA247 AA261 AA275 AA289 AA303 AA317 AA331 AA345 AA359 AA373 AA387 AA401 AA415 AA429 AA443 AA457 AA471 AA485 AA499 AA513 AA527 AA541 AA555 AA569 AA583 AA597 AA611 AA625 AA639 AA653 AA667 AA681 AA695 AA709 AA723 AA737 AA751 AA765 AA779 AA793 AA807 AA821 AA835 AA849 AA863 AA877 AA891 AA905 AA919 AA933 AA947 AA961 AA975 AA989 AA1003 AA25 AA39 AA53 AA67 AA81 AA95 AA109 AA123 AA137 AA151 AA165 AA179 AA193 AA207 AA221 AA235 AA249 AA263 AA277 AA291 AA305 AA319 AA333 AA347 AA361 AA375 AA389 AA403 AA417 AA431 AA445 AA459 AA473 AA487 AA501 AA515 AA529 AA543 AA557 AA571 AA585 AA599 AA613 AA627 AA641 AA655 AA669 AA683 AA697 AA711 AA725 AA739 AA753 AA767 AA781 AA795 AA809 AA823 AA837 AA851 AA865 AA879 AA893 AA907 AA921 AA935 AA949 AA963 AA977 AA991 AA1005 AA27 AA41 AA55 AA69 AA83 AA97 AA111 AA125 AA139 AA153 AA167 AA181 AA195 AA209 AA223 AA237 AA251 AA265 AA279 AA293 AA307 AA321 AA335 AA349 AA363 AA377 AA391 AA405 AA419 AA433 AA447 AA461 AA475 AA489 AA503 AA517 AA531 AA545 AA559 AA573 AA587 AA601 AA615 AA629 AA643 AA657 AA671 AA685 AA699 AA713 AA727 AA741 AA755 AA769 AA783 AA797 AA811 AA825 AA839 AA853 AA867 AA881 AA895 AA909 AA923 AA937 AA951 AA965 AA979 AA993 AA1007">
    <cfRule type="containsErrors" dxfId="123" priority="68">
      <formula>ISERROR(AA23)</formula>
    </cfRule>
  </conditionalFormatting>
  <conditionalFormatting sqref="AA23 AA37 AA51 AA65 AA79 AA93 AA107 AA121 AA135 AA149 AA163 AA177 AA191 AA205 AA219 AA233 AA247 AA261 AA275 AA289 AA303 AA317 AA331 AA345 AA359 AA373 AA387 AA401 AA415 AA429 AA443 AA457 AA471 AA485 AA499 AA513 AA527 AA541 AA555 AA569 AA583 AA597 AA611 AA625 AA639 AA653 AA667 AA681 AA695 AA709 AA723 AA737 AA751 AA765 AA779 AA793 AA807 AA821 AA835 AA849 AA863 AA877 AA891 AA905 AA919 AA933 AA947 AA961 AA975 AA989 AA1003">
    <cfRule type="cellIs" dxfId="122" priority="56" operator="equal">
      <formula>0</formula>
    </cfRule>
  </conditionalFormatting>
  <conditionalFormatting sqref="AA24 AA26 AA28 AA38 AA40 AA42 AA52 AA54 AA56 AA66 AA68 AA70 AA80 AA82 AA84 AA94 AA96 AA98 AA108 AA110 AA112 AA122 AA124 AA126 AA136 AA138 AA140 AA150 AA152 AA154 AA164 AA166 AA168 AA178 AA180 AA182 AA192 AA194 AA196 AA206 AA208 AA210 AA220 AA222 AA224 AA234 AA236 AA238 AA248 AA250 AA252 AA262 AA264 AA266 AA276 AA278 AA280 AA290 AA292 AA294 AA304 AA306 AA308 AA318 AA320 AA322 AA332 AA334 AA336 AA346 AA348 AA350 AA360 AA362 AA364 AA374 AA376 AA378 AA388 AA390 AA392 AA402 AA404 AA406 AA416 AA418 AA420 AA430 AA432 AA434 AA444 AA446 AA448 AA458 AA460 AA462 AA472 AA474 AA476 AA486 AA488 AA490 AA500 AA502 AA504 AA514 AA516 AA518 AA528 AA530 AA532 AA542 AA544 AA546 AA556 AA558 AA560 AA570 AA572 AA574 AA584 AA586 AA588 AA598 AA600 AA602 AA612 AA614 AA616 AA626 AA628 AA630 AA640 AA642 AA644 AA654 AA656 AA658 AA668 AA670 AA672 AA682 AA684 AA686 AA696 AA698 AA700 AA710 AA712 AA714 AA724 AA726 AA728 AA738 AA740 AA742 AA752 AA754 AA756 AA766 AA768 AA770 AA780 AA782 AA784 AA794 AA796 AA798 AA808 AA810 AA812 AA822 AA824 AA826 AA836 AA838 AA840 AA850 AA852 AA854 AA864 AA866 AA868 AA878 AA880 AA882 AA892 AA894 AA896 AA906 AA908 AA910 AA920 AA922 AA924 AA934 AA936 AA938 AA948 AA950 AA952 AA962 AA964 AA966 AA976 AA978 AA980 AA990 AA992 AA994 AA1004 AA1006">
    <cfRule type="containsErrors" dxfId="121" priority="67">
      <formula>ISERROR(AA24)</formula>
    </cfRule>
  </conditionalFormatting>
  <conditionalFormatting sqref="AA29 AA43 AA57 AA71 AA85 AA99 AA113 AA127 AA141 AA155 AA169 AA183 AA197 AA211 AA225 AA239 AA253 AA267 AA281 AA295 AA309 AA323 AA337 AA351 AA365 AA379 AA393 AA407 AA421 AA435 AA449 AA463 AA477 AA491 AA505 AA519 AA533 AA547 AA561 AA575 AA589 AA603 AA617 AA631 AA645 AA659 AA673 AA687 AA701 AA715 AA729 AA743 AA757 AA771 AA785 AA799 AA813 AA827 AA841 AA855 AA869 AA883 AA897 AA911 AA925 AA939 AA953 AA967 AA981 AA995">
    <cfRule type="containsErrors" dxfId="120" priority="79">
      <formula>ISERROR(AA29)</formula>
    </cfRule>
  </conditionalFormatting>
  <conditionalFormatting sqref="AA30 AA32 AA34 AA44 AA46 AA48 AA58 AA60 AA62 AA72 AA74 AA76 AA86 AA88 AA90 AA100 AA102 AA104 AA114 AA116 AA118 AA128 AA130 AA132 AA142 AA144 AA146 AA156 AA158 AA160 AA170 AA172 AA174 AA184 AA186 AA188 AA198 AA200 AA202 AA212 AA214 AA216 AA226 AA228 AA230 AA240 AA242 AA244 AA254 AA256 AA258 AA268 AA270 AA272 AA282 AA284 AA286 AA296 AA298 AA300 AA310 AA312 AA314 AA324 AA326 AA328 AA338 AA340 AA342 AA352 AA354 AA356 AA366 AA368 AA370 AA380 AA382 AA384 AA394 AA396 AA398 AA408 AA410 AA412 AA422 AA424 AA426 AA436 AA438 AA440 AA450 AA452 AA454 AA464 AA466 AA468 AA478 AA480 AA482 AA492 AA494 AA496 AA506 AA508 AA510 AA520 AA522 AA524 AA534 AA536 AA538 AA548 AA550 AA552 AA562 AA564 AA566 AA576 AA578 AA580 AA590 AA592 AA594 AA604 AA606 AA608 AA618 AA620 AA622 AA632 AA634 AA636 AA646 AA648 AA650 AA660 AA662 AA664 AA674 AA676 AA678 AA688 AA690 AA692 AA702 AA704 AA706 AA716 AA718 AA720 AA730 AA732 AA734 AA744 AA746 AA748 AA758 AA760 AA762 AA772 AA774 AA776 AA786 AA788 AA790 AA800 AA802 AA804 AA814 AA816 AA818 AA828 AA830 AA832 AA842 AA844 AA846 AA856 AA858 AA860 AA870 AA872 AA874 AA884 AA886 AA888 AA898 AA900 AA902 AA912 AA914 AA916 AA926 AA928 AA930 AA940 AA942 AA944 AA954 AA956 AA958 AA968 AA970 AA972 AA982 AA984 AA986 AA996 AA998 AA1000">
    <cfRule type="containsErrors" dxfId="119" priority="72">
      <formula>ISERROR(AA30)</formula>
    </cfRule>
  </conditionalFormatting>
  <conditionalFormatting sqref="AB8 AB10 AB12 AB14">
    <cfRule type="containsErrors" dxfId="118" priority="125">
      <formula>ISERROR(AB8)</formula>
    </cfRule>
  </conditionalFormatting>
  <conditionalFormatting sqref="AB9 AB11 AB13 AB15 AB17 AB19 AB21 AB23 AB37 AB51 AB65 AB79 AB93 AB107 AB121 AB135 AB149 AB163 AB177 AB191 AB205 AB219 AB233 AB247 AB261 AB275 AB289 AB303 AB317 AB331 AB345 AB359 AB373 AB387 AB401 AB415 AB429 AB443 AB457 AB471 AB485 AB499 AB513 AB527 AB541 AB555 AB569 AB583 AB597 AB611 AB625 AB639 AB653 AB667 AB681 AB695 AB709 AB723 AB737 AB751 AB765 AB779 AB793 AB807 AB821 AB835 AB849 AB863 AB877 AB891 AB905 AB919 AB933 AB947 AB961 AB975 AB989 AB1003 AB25 AB39 AB53 AB67 AB81 AB95 AB109 AB123 AB137 AB151 AB165 AB179 AB193 AB207 AB221 AB235 AB249 AB263 AB277 AB291 AB305 AB319 AB333 AB347 AB361 AB375 AB389 AB403 AB417 AB431 AB445 AB459 AB473 AB487 AB501 AB515 AB529 AB543 AB557 AB571 AB585 AB599 AB613 AB627 AB641 AB655 AB669 AB683 AB697 AB711 AB725 AB739 AB753 AB767 AB781 AB795 AB809 AB823 AB837 AB851 AB865 AB879 AB893 AB907 AB921 AB935 AB949 AB963 AB977 AB991 AB1005 AB27 AB41 AB55 AB69 AB83 AB97 AB111 AB125 AB139 AB153 AB167 AB181 AB195 AB209 AB223 AB237 AB251 AB265 AB279 AB293 AB307 AB321 AB335 AB349 AB363 AB377 AB391 AB405 AB419 AB433 AB447 AB461 AB475 AB489 AB503 AB517 AB531 AB545 AB559 AB573 AB587 AB601 AB615 AB629 AB643 AB657 AB671 AB685 AB699 AB713 AB727 AB741 AB755 AB769 AB783 AB797 AB811 AB825 AB839 AB853 AB867 AB881 AB895 AB909 AB923 AB937 AB951 AB965 AB979 AB993 AB1007 AB29 AB43 AB57 AB71 AB85 AB99 AB113 AB127 AB141 AB155 AB169 AB183 AB197 AB211 AB225 AB239 AB253 AB267 AB281 AB295 AB309 AB323 AB337 AB351 AB365 AB379 AB393 AB407 AB421 AB435 AB449 AB463 AB477 AB491 AB505 AB519 AB533 AB547 AB561 AB575 AB589 AB603 AB617 AB631 AB645 AB659 AB673 AB687 AB701 AB715 AB729 AB743 AB757 AB771 AB785 AB799 AB813 AB827 AB841 AB855 AB869 AB883 AB897 AB911 AB925 AB939 AB953 AB967 AB981 AB995 AB31 AB45 AB59 AB73 AB87 AB101 AB115 AB129 AB143 AB157 AB171 AB185 AB199 AB213 AB227 AB241 AB255 AB269 AB283 AB297 AB311 AB325 AB339 AB353 AB367 AB381 AB395 AB409 AB423 AB437 AB451 AB465 AB479 AB493 AB507 AB521 AB535 AB549 AB563 AB577 AB591 AB605 AB619 AB633 AB647 AB661 AB675 AB689 AB703 AB717 AB731 AB745 AB759 AB773 AB787 AB801 AB815 AB829 AB843 AB857 AB871 AB885 AB899 AB913 AB927 AB941 AB955 AB969 AB983 AB997 AB33 AB47 AB61 AB75 AB89 AB103 AB117 AB131 AB145 AB159 AB173 AB187 AB201 AB215 AB229 AB243 AB257 AB271 AB285 AB299 AB313 AB327 AB341 AB355 AB369 AB383 AB397 AB411 AB425 AB439 AB453 AB467 AB481 AB495 AB509 AB523 AB537 AB551 AB565 AB579 AB593 AB607 AB621 AB635 AB649 AB663 AB677 AB691 AB705 AB719 AB733 AB747 AB761 AB775 AB789 AB803 AB817 AB831 AB845 AB859 AB873 AB887 AB901 AB915 AB929 AB943 AB957 AB971 AB985 AB999 AB35 AB49 AB63 AB77 AB91 AB105 AB119 AB133 AB147 AB161 AB175 AB189 AB203 AB217 AB231 AB245 AB259 AB273 AB287 AB301 AB315 AB329 AB343 AB357 AB371 AB385 AB399 AB413 AB427 AB441 AB455 AB469 AB483 AB497 AB511 AB525 AB539 AB553 AB567 AB581 AB595 AB609 AB623 AB637 AB651 AB665 AB679 AB693 AB707 AB721 AB735 AB749 AB763 AB777 AB791 AB805 AB819 AB833 AB847 AB861 AB875 AB889 AB903 AB917 AB931 AB945 AB959 AB973 AB987 AB1001">
    <cfRule type="cellIs" dxfId="117" priority="148" operator="equal">
      <formula>0</formula>
    </cfRule>
  </conditionalFormatting>
  <conditionalFormatting sqref="AB9 AB11 AB13 AB15 AB17 AB19 AB21 AB31 AB33 AB35 AB45 AB47 AB49 AB59 AB61 AB63 AB73 AB75 AB77 AB87 AB89 AB91 AB101 AB103 AB105 AB115 AB117 AB119 AB129 AB131 AB133 AB143 AB145 AB147 AB157 AB159 AB161 AB171 AB173 AB175 AB185 AB187 AB189 AB199 AB201 AB203 AB213 AB215 AB217 AB227 AB229 AB231 AB241 AB243 AB245 AB255 AB257 AB259 AB269 AB271 AB273 AB283 AB285 AB287 AB297 AB299 AB301 AB311 AB313 AB315 AB325 AB327 AB329 AB339 AB341 AB343 AB353 AB355 AB357 AB367 AB369 AB371 AB381 AB383 AB385 AB395 AB397 AB399 AB409 AB411 AB413 AB423 AB425 AB427 AB437 AB439 AB441 AB451 AB453 AB455 AB465 AB467 AB469 AB479 AB481 AB483 AB493 AB495 AB497 AB507 AB509 AB511 AB521 AB523 AB525 AB535 AB537 AB539 AB549 AB551 AB553 AB563 AB565 AB567 AB577 AB579 AB581 AB591 AB593 AB595 AB605 AB607 AB609 AB619 AB621 AB623 AB633 AB635 AB637 AB647 AB649 AB651 AB661 AB663 AB665 AB675 AB677 AB679 AB689 AB691 AB693 AB703 AB705 AB707 AB717 AB719 AB721 AB731 AB733 AB735 AB745 AB747 AB749 AB759 AB761 AB763 AB773 AB775 AB777 AB787 AB789 AB791 AB801 AB803 AB805 AB815 AB817 AB819 AB829 AB831 AB833 AB843 AB845 AB847 AB857 AB859 AB861 AB871 AB873 AB875 AB885 AB887 AB889 AB899 AB901 AB903 AB913 AB915 AB917 AB927 AB929 AB931 AB941 AB943 AB945 AB955 AB957 AB959 AB969 AB971 AB973 AB983 AB985 AB987 AB997 AB999 AB1001">
    <cfRule type="containsErrors" dxfId="116" priority="87">
      <formula>ISERROR(AB9)</formula>
    </cfRule>
  </conditionalFormatting>
  <conditionalFormatting sqref="AB16">
    <cfRule type="containsErrors" dxfId="115" priority="168">
      <formula>ISERROR(AB16)</formula>
    </cfRule>
  </conditionalFormatting>
  <conditionalFormatting sqref="AB18 AB20">
    <cfRule type="containsErrors" dxfId="114" priority="149">
      <formula>ISERROR(AB18)</formula>
    </cfRule>
  </conditionalFormatting>
  <conditionalFormatting sqref="AB22 AB24 AB26 AB28 AB36 AB38 AB40 AB42 AB50 AB52 AB54 AB56 AB64 AB66 AB68 AB70 AB78 AB80 AB82 AB84 AB92 AB94 AB96 AB98 AB106 AB108 AB110 AB112 AB120 AB122 AB124 AB126 AB134 AB136 AB138 AB140 AB148 AB150 AB152 AB154 AB162 AB164 AB166 AB168 AB176 AB178 AB180 AB182 AB190 AB192 AB194 AB196 AB204 AB206 AB208 AB210 AB218 AB220 AB222 AB224 AB232 AB234 AB236 AB238 AB246 AB248 AB250 AB252 AB260 AB262 AB264 AB266 AB274 AB276 AB278 AB280 AB288 AB290 AB292 AB294 AB302 AB304 AB306 AB308 AB316 AB318 AB320 AB322 AB330 AB332 AB334 AB336 AB344 AB346 AB348 AB350 AB358 AB360 AB362 AB364 AB372 AB374 AB376 AB378 AB386 AB388 AB390 AB392 AB400 AB402 AB404 AB406 AB414 AB416 AB418 AB420 AB428 AB430 AB432 AB434 AB442 AB444 AB446 AB448 AB456 AB458 AB460 AB462 AB470 AB472 AB474 AB476 AB484 AB486 AB488 AB490 AB498 AB500 AB502 AB504 AB512 AB514 AB516 AB518 AB526 AB528 AB530 AB532 AB540 AB542 AB544 AB546 AB554 AB556 AB558 AB560 AB568 AB570 AB572 AB574 AB582 AB584 AB586 AB588 AB596 AB598 AB600 AB602 AB610 AB612 AB614 AB616 AB624 AB626 AB628 AB630 AB638 AB640 AB642 AB644 AB652 AB654 AB656 AB658 AB666 AB668 AB670 AB672 AB680 AB682 AB684 AB686 AB694 AB696 AB698 AB700 AB708 AB710 AB712 AB714 AB722 AB724 AB726 AB728 AB736 AB738 AB740 AB742 AB750 AB752 AB754 AB756 AB764 AB766 AB768 AB770 AB778 AB780 AB782 AB784 AB792 AB794 AB796 AB798 AB806 AB808 AB810 AB812 AB820 AB822 AB824 AB826 AB834 AB836 AB838 AB840 AB848 AB850 AB852 AB854 AB862 AB864 AB866 AB868 AB876 AB878 AB880 AB882 AB890 AB892 AB894 AB896 AB904 AB906 AB908 AB910 AB918 AB920 AB922 AB924 AB932 AB934 AB936 AB938 AB946 AB948 AB950 AB952 AB960 AB962 AB964 AB966 AB974 AB976 AB978 AB980 AB988 AB990 AB992 AB994 AB1002 AB1004 AB1006">
    <cfRule type="containsErrors" dxfId="113" priority="64">
      <formula>ISERROR(AB22)</formula>
    </cfRule>
  </conditionalFormatting>
  <conditionalFormatting sqref="AB23 AB25 AB27 AB29 AB37 AB39 AB41 AB43 AB51 AB53 AB55 AB57 AB65 AB67 AB69 AB71 AB79 AB81 AB83 AB85 AB93 AB95 AB97 AB99 AB107 AB109 AB111 AB113 AB121 AB123 AB125 AB127 AB135 AB137 AB139 AB141 AB149 AB151 AB153 AB155 AB163 AB165 AB167 AB169 AB177 AB179 AB181 AB183 AB191 AB193 AB195 AB197 AB205 AB207 AB209 AB211 AB219 AB221 AB223 AB225 AB233 AB235 AB237 AB239 AB247 AB249 AB251 AB253 AB261 AB263 AB265 AB267 AB275 AB277 AB279 AB281 AB289 AB291 AB293 AB295 AB303 AB305 AB307 AB309 AB317 AB319 AB321 AB323 AB331 AB333 AB335 AB337 AB345 AB347 AB349 AB351 AB359 AB361 AB363 AB365 AB373 AB375 AB377 AB379 AB387 AB389 AB391 AB393 AB401 AB403 AB405 AB407 AB415 AB417 AB419 AB421 AB429 AB431 AB433 AB435 AB443 AB445 AB447 AB449 AB457 AB459 AB461 AB463 AB471 AB473 AB475 AB477 AB485 AB487 AB489 AB491 AB499 AB501 AB503 AB505 AB513 AB515 AB517 AB519 AB527 AB529 AB531 AB533 AB541 AB543 AB545 AB547 AB555 AB557 AB559 AB561 AB569 AB571 AB573 AB575 AB583 AB585 AB587 AB589 AB597 AB599 AB601 AB603 AB611 AB613 AB615 AB617 AB625 AB627 AB629 AB631 AB639 AB641 AB643 AB645 AB653 AB655 AB657 AB659 AB667 AB669 AB671 AB673 AB681 AB683 AB685 AB687 AB695 AB697 AB699 AB701 AB709 AB711 AB713 AB715 AB723 AB725 AB727 AB729 AB737 AB739 AB741 AB743 AB751 AB753 AB755 AB757 AB765 AB767 AB769 AB771 AB779 AB781 AB783 AB785 AB793 AB795 AB797 AB799 AB807 AB809 AB811 AB813 AB821 AB823 AB825 AB827 AB835 AB837 AB839 AB841 AB849 AB851 AB853 AB855 AB863 AB865 AB867 AB869 AB877 AB879 AB881 AB883 AB891 AB893 AB895 AB897 AB905 AB907 AB909 AB911 AB919 AB921 AB923 AB925 AB933 AB935 AB937 AB939 AB947 AB949 AB951 AB953 AB961 AB963 AB965 AB967 AB975 AB977 AB979 AB981 AB989 AB991 AB993 AB995 AB1003 AB1005 AB1007">
    <cfRule type="containsErrors" dxfId="112" priority="63">
      <formula>ISERROR(AB23)</formula>
    </cfRule>
  </conditionalFormatting>
  <conditionalFormatting sqref="AB30 AB32 AB34 AB44 AB46 AB48 AB58 AB60 AB62 AB72 AB74 AB76 AB86 AB88 AB90 AB100 AB102 AB104 AB114 AB116 AB118 AB128 AB130 AB132 AB142 AB144 AB146 AB156 AB158 AB160 AB170 AB172 AB174 AB184 AB186 AB188 AB198 AB200 AB202 AB212 AB214 AB216 AB226 AB228 AB230 AB240 AB242 AB244 AB254 AB256 AB258 AB268 AB270 AB272 AB282 AB284 AB286 AB296 AB298 AB300 AB310 AB312 AB314 AB324 AB326 AB328 AB338 AB340 AB342 AB352 AB354 AB356 AB366 AB368 AB370 AB380 AB382 AB384 AB394 AB396 AB398 AB408 AB410 AB412 AB422 AB424 AB426 AB436 AB438 AB440 AB450 AB452 AB454 AB464 AB466 AB468 AB478 AB480 AB482 AB492 AB494 AB496 AB506 AB508 AB510 AB520 AB522 AB524 AB534 AB536 AB538 AB548 AB550 AB552 AB562 AB564 AB566 AB576 AB578 AB580 AB590 AB592 AB594 AB604 AB606 AB608 AB618 AB620 AB622 AB632 AB634 AB636 AB646 AB648 AB650 AB660 AB662 AB664 AB674 AB676 AB678 AB688 AB690 AB692 AB702 AB704 AB706 AB716 AB718 AB720 AB730 AB732 AB734 AB744 AB746 AB748 AB758 AB760 AB762 AB772 AB774 AB776 AB786 AB788 AB790 AB800 AB802 AB804 AB814 AB816 AB818 AB828 AB830 AB832 AB842 AB844 AB846 AB856 AB858 AB860 AB870 AB872 AB874 AB884 AB886 AB888 AB898 AB900 AB902 AB912 AB914 AB916 AB926 AB928 AB930 AB940 AB942 AB944 AB954 AB956 AB958 AB968 AB970 AB972 AB982 AB984 AB986 AB996 AB998 AB1000">
    <cfRule type="containsErrors" dxfId="111" priority="80">
      <formula>ISERROR(AB30)</formula>
    </cfRule>
  </conditionalFormatting>
  <conditionalFormatting sqref="AC8 AC10 AC12 AC14 AC16 AC18 AC20">
    <cfRule type="containsErrors" dxfId="110" priority="106">
      <formula>ISERROR(AC8)</formula>
    </cfRule>
    <cfRule type="cellIs" dxfId="109" priority="105" operator="equal">
      <formula>0</formula>
    </cfRule>
  </conditionalFormatting>
  <conditionalFormatting sqref="AC8">
    <cfRule type="cellIs" dxfId="108" priority="121" operator="equal">
      <formula>0</formula>
    </cfRule>
  </conditionalFormatting>
  <conditionalFormatting sqref="AC9 AC11 AC13 AC15 AC17 AC19 AC21">
    <cfRule type="containsErrors" dxfId="107" priority="92">
      <formula>ISERROR(AC9)</formula>
    </cfRule>
    <cfRule type="cellIs" dxfId="106" priority="93" operator="equal">
      <formula>0</formula>
    </cfRule>
  </conditionalFormatting>
  <conditionalFormatting sqref="AC9">
    <cfRule type="containsErrors" dxfId="105" priority="115">
      <formula>ISERROR(AC9)</formula>
    </cfRule>
    <cfRule type="cellIs" dxfId="104" priority="114" operator="equal">
      <formula>0</formula>
    </cfRule>
  </conditionalFormatting>
  <conditionalFormatting sqref="AC22 AC24 AC26 AC28 AC30 AC32 AC34 AC36 AC38 AC40 AC42 AC44 AC46 AC48 AC50 AC52 AC54 AC56 AC58 AC60 AC62 AC64 AC66 AC68 AC70 AC72 AC74 AC76 AC78 AC80 AC82 AC84 AC86 AC88 AC90 AC92 AC94 AC96 AC98 AC100 AC102 AC104 AC106 AC108 AC110 AC112 AC114 AC116 AC118 AC120 AC122 AC124 AC126 AC128 AC130 AC132 AC134 AC136 AC138 AC140 AC142 AC144 AC146 AC148 AC150 AC152 AC154 AC156 AC158 AC160 AC162 AC164 AC166 AC168 AC170 AC172 AC174 AC176 AC178 AC180 AC182 AC184 AC186 AC188 AC190 AC192 AC194 AC196 AC198 AC200 AC202 AC204 AC206 AC208 AC210 AC212 AC214 AC216 AC218 AC220 AC222 AC224 AC226 AC228 AC230 AC232 AC234 AC236 AC238 AC240 AC242 AC244 AC246 AC248 AC250 AC252 AC254 AC256 AC258 AC260 AC262 AC264 AC266 AC268 AC270 AC272 AC274 AC276 AC278 AC280 AC282 AC284 AC286 AC288 AC290 AC292 AC294 AC296 AC298 AC300 AC302 AC304 AC306 AC308 AC310 AC312 AC314 AC316 AC318 AC320 AC322 AC324 AC326 AC328 AC330 AC332 AC334 AC336 AC338 AC340 AC342 AC344 AC346 AC348 AC350 AC352 AC354 AC356 AC358 AC360 AC362 AC364 AC366 AC368 AC370 AC372 AC374 AC376 AC378 AC380 AC382 AC384 AC386 AC388 AC390 AC392 AC394 AC396 AC398 AC400 AC402 AC404 AC406 AC408 AC410 AC412 AC414 AC416 AC418 AC420 AC422 AC424 AC426 AC428 AC430 AC432 AC434 AC436 AC438 AC440 AC442 AC444 AC446 AC448 AC450 AC452 AC454 AC456 AC458 AC460 AC462 AC464 AC466 AC468 AC470 AC472 AC474 AC476 AC478 AC480 AC482 AC484 AC486 AC488 AC490 AC492 AC494 AC496 AC498 AC500 AC502 AC504 AC506 AC508 AC510 AC512 AC514 AC516 AC518 AC520 AC522 AC524 AC526 AC528 AC530 AC532 AC534 AC536 AC538 AC540 AC542 AC544 AC546 AC548 AC550 AC552 AC554 AC556 AC558 AC560 AC562 AC564 AC566 AC568 AC570 AC572 AC574 AC576 AC578 AC580 AC582 AC584 AC586 AC588 AC590 AC592 AC594 AC596 AC598 AC600 AC602 AC604 AC606 AC608 AC610 AC612 AC614 AC616 AC618 AC620 AC622 AC624 AC626 AC628 AC630 AC632 AC634 AC636 AC638 AC640 AC642 AC644 AC646 AC648 AC650 AC652 AC654 AC656 AC658 AC660 AC662 AC664 AC666 AC668 AC670 AC672 AC674 AC676 AC678 AC680 AC682 AC684 AC686 AC688 AC690 AC692 AC694 AC696 AC698 AC700 AC702 AC704 AC706 AC708 AC710 AC712 AC714 AC716 AC718 AC720 AC722 AC724 AC726 AC728 AC730 AC732 AC734 AC736 AC738 AC740 AC742 AC744 AC746 AC748 AC750 AC752 AC754 AC756 AC758 AC760 AC762 AC764 AC766 AC768 AC770 AC772 AC774 AC776 AC778 AC780 AC782 AC784 AC786 AC788 AC790 AC792 AC794 AC796 AC798 AC800 AC802 AC804 AC806 AC808 AC810 AC812 AC814 AC816 AC818 AC820 AC822 AC824 AC826 AC828 AC830 AC832 AC834 AC836 AC838 AC840 AC842 AC844 AC846 AC848 AC850 AC852 AC854 AC856 AC858 AC860 AC862 AC864 AC866 AC868 AC870 AC872 AC874 AC876 AC878 AC880 AC882 AC884 AC886 AC888 AC890 AC892 AC894 AC896 AC898 AC900 AC902 AC904 AC906 AC908 AC910 AC912 AC914 AC916 AC918 AC920 AC922 AC924 AC926 AC928 AC930 AC932 AC934 AC936 AC938 AC940 AC942 AC944 AC946 AC948 AC950 AC952 AC954 AC956 AC958 AC960 AC962 AC964 AC966 AC968 AC970 AC972 AC974 AC976 AC978 AC980 AC982 AC984 AC986 AC988 AC990 AC992 AC994 AC996 AC998 AC1000 AC1002 AC1004 AC1006">
    <cfRule type="containsErrors" dxfId="103" priority="45">
      <formula>ISERROR(AC22)</formula>
    </cfRule>
  </conditionalFormatting>
  <conditionalFormatting sqref="AC22 AC36 AC50 AC64 AC78 AC92 AC106 AC120 AC134 AC148 AC162 AC176 AC190 AC204 AC218 AC232 AC246 AC260 AC274 AC288 AC302 AC316 AC330 AC344 AC358 AC372 AC386 AC400 AC414 AC428 AC442 AC456 AC470 AC484 AC498 AC512 AC526 AC540 AC554 AC568 AC582 AC596 AC610 AC624 AC638 AC652 AC666 AC680 AC694 AC708 AC722 AC736 AC750 AC764 AC778 AC792 AC806 AC820 AC834 AC848 AC862 AC876 AC890 AC904 AC918 AC932 AC946 AC960 AC974 AC988 AC1002 AC24 AC38 AC52 AC66 AC80 AC94 AC108 AC122 AC136 AC150 AC164 AC178 AC192 AC206 AC220 AC234 AC248 AC262 AC276 AC290 AC304 AC318 AC332 AC346 AC360 AC374 AC388 AC402 AC416 AC430 AC444 AC458 AC472 AC486 AC500 AC514 AC528 AC542 AC556 AC570 AC584 AC598 AC612 AC626 AC640 AC654 AC668 AC682 AC696 AC710 AC724 AC738 AC752 AC766 AC780 AC794 AC808 AC822 AC836 AC850 AC864 AC878 AC892 AC906 AC920 AC934 AC948 AC962 AC976 AC990 AC1004 AC26 AC40 AC54 AC68 AC82 AC96 AC110 AC124 AC138 AC152 AC166 AC180 AC194 AC208 AC222 AC236 AC250 AC264 AC278 AC292 AC306 AC320 AC334 AC348 AC362 AC376 AC390 AC404 AC418 AC432 AC446 AC460 AC474 AC488 AC502 AC516 AC530 AC544 AC558 AC572 AC586 AC600 AC614 AC628 AC642 AC656 AC670 AC684 AC698 AC712 AC726 AC740 AC754 AC768 AC782 AC796 AC810 AC824 AC838 AC852 AC866 AC880 AC894 AC908 AC922 AC936 AC950 AC964 AC978 AC992 AC1006 AC28 AC42 AC56 AC70 AC84 AC98 AC112 AC126 AC140 AC154 AC168 AC182 AC196 AC210 AC224 AC238 AC252 AC266 AC280 AC294 AC308 AC322 AC336 AC350 AC364 AC378 AC392 AC406 AC420 AC434 AC448 AC462 AC476 AC490 AC504 AC518 AC532 AC546 AC560 AC574 AC588 AC602 AC616 AC630 AC644 AC658 AC672 AC686 AC700 AC714 AC728 AC742 AC756 AC770 AC784 AC798 AC812 AC826 AC840 AC854 AC868 AC882 AC896 AC910 AC924 AC938 AC952 AC966 AC980 AC994 AC30 AC44 AC58 AC72 AC86 AC100 AC114 AC128 AC142 AC156 AC170 AC184 AC198 AC212 AC226 AC240 AC254 AC268 AC282 AC296 AC310 AC324 AC338 AC352 AC366 AC380 AC394 AC408 AC422 AC436 AC450 AC464 AC478 AC492 AC506 AC520 AC534 AC548 AC562 AC576 AC590 AC604 AC618 AC632 AC646 AC660 AC674 AC688 AC702 AC716 AC730 AC744 AC758 AC772 AC786 AC800 AC814 AC828 AC842 AC856 AC870 AC884 AC898 AC912 AC926 AC940 AC954 AC968 AC982 AC996 AC32 AC46 AC60 AC74 AC88 AC102 AC116 AC130 AC144 AC158 AC172 AC186 AC200 AC214 AC228 AC242 AC256 AC270 AC284 AC298 AC312 AC326 AC340 AC354 AC368 AC382 AC396 AC410 AC424 AC438 AC452 AC466 AC480 AC494 AC508 AC522 AC536 AC550 AC564 AC578 AC592 AC606 AC620 AC634 AC648 AC662 AC676 AC690 AC704 AC718 AC732 AC746 AC760 AC774 AC788 AC802 AC816 AC830 AC844 AC858 AC872 AC886 AC900 AC914 AC928 AC942 AC956 AC970 AC984 AC998 AC34 AC48 AC62 AC76 AC90 AC104 AC118 AC132 AC146 AC160 AC174 AC188 AC202 AC216 AC230 AC244 AC258 AC272 AC286 AC300 AC314 AC328 AC342 AC356 AC370 AC384 AC398 AC412 AC426 AC440 AC454 AC468 AC482 AC496 AC510 AC524 AC538 AC552 AC566 AC580 AC594 AC608 AC622 AC636 AC650 AC664 AC678 AC692 AC706 AC720 AC734 AC748 AC762 AC776 AC790 AC804 AC818 AC832 AC846 AC860 AC874 AC888 AC902 AC916 AC930 AC944 AC958 AC972 AC986 AC1000">
    <cfRule type="cellIs" dxfId="102" priority="44" operator="equal">
      <formula>0</formula>
    </cfRule>
  </conditionalFormatting>
  <conditionalFormatting sqref="AC22 AC36 AC50 AC64 AC78 AC92 AC106 AC120 AC134 AC148 AC162 AC176 AC190 AC204 AC218 AC232 AC246 AC260 AC274 AC288 AC302 AC316 AC330 AC344 AC358 AC372 AC386 AC400 AC414 AC428 AC442 AC456 AC470 AC484 AC498 AC512 AC526 AC540 AC554 AC568 AC582 AC596 AC610 AC624 AC638 AC652 AC666 AC680 AC694 AC708 AC722 AC736 AC750 AC764 AC778 AC792 AC806 AC820 AC834 AC848 AC862 AC876 AC890 AC904 AC918 AC932 AC946 AC960 AC974 AC988 AC1002">
    <cfRule type="cellIs" dxfId="101" priority="60" operator="equal">
      <formula>0</formula>
    </cfRule>
  </conditionalFormatting>
  <conditionalFormatting sqref="AC23 AC37 AC51 AC65 AC79 AC93 AC107 AC121 AC135 AC149 AC163 AC177 AC191 AC205 AC219 AC233 AC247 AC261 AC275 AC289 AC303 AC317 AC331 AC345 AC359 AC373 AC387 AC401 AC415 AC429 AC443 AC457 AC471 AC485 AC499 AC513 AC527 AC541 AC555 AC569 AC583 AC597 AC611 AC625 AC639 AC653 AC667 AC681 AC695 AC709 AC723 AC737 AC751 AC765 AC779 AC793 AC807 AC821 AC835 AC849 AC863 AC877 AC891 AC905 AC919 AC933 AC947 AC961 AC975 AC989 AC1003 AC25 AC39 AC53 AC67 AC81 AC95 AC109 AC123 AC137 AC151 AC165 AC179 AC193 AC207 AC221 AC235 AC249 AC263 AC277 AC291 AC305 AC319 AC333 AC347 AC361 AC375 AC389 AC403 AC417 AC431 AC445 AC459 AC473 AC487 AC501 AC515 AC529 AC543 AC557 AC571 AC585 AC599 AC613 AC627 AC641 AC655 AC669 AC683 AC697 AC711 AC725 AC739 AC753 AC767 AC781 AC795 AC809 AC823 AC837 AC851 AC865 AC879 AC893 AC907 AC921 AC935 AC949 AC963 AC977 AC991 AC1005 AC27 AC41 AC55 AC69 AC83 AC97 AC111 AC125 AC139 AC153 AC167 AC181 AC195 AC209 AC223 AC237 AC251 AC265 AC279 AC293 AC307 AC321 AC335 AC349 AC363 AC377 AC391 AC405 AC419 AC433 AC447 AC461 AC475 AC489 AC503 AC517 AC531 AC545 AC559 AC573 AC587 AC601 AC615 AC629 AC643 AC657 AC671 AC685 AC699 AC713 AC727 AC741 AC755 AC769 AC783 AC797 AC811 AC825 AC839 AC853 AC867 AC881 AC895 AC909 AC923 AC937 AC951 AC965 AC979 AC993 AC1007 AC29 AC43 AC57 AC71 AC85 AC99 AC113 AC127 AC141 AC155 AC169 AC183 AC197 AC211 AC225 AC239 AC253 AC267 AC281 AC295 AC309 AC323 AC337 AC351 AC365 AC379 AC393 AC407 AC421 AC435 AC449 AC463 AC477 AC491 AC505 AC519 AC533 AC547 AC561 AC575 AC589 AC603 AC617 AC631 AC645 AC659 AC673 AC687 AC701 AC715 AC729 AC743 AC757 AC771 AC785 AC799 AC813 AC827 AC841 AC855 AC869 AC883 AC897 AC911 AC925 AC939 AC953 AC967 AC981 AC995 AC31 AC45 AC59 AC73 AC87 AC101 AC115 AC129 AC143 AC157 AC171 AC185 AC199 AC213 AC227 AC241 AC255 AC269 AC283 AC297 AC311 AC325 AC339 AC353 AC367 AC381 AC395 AC409 AC423 AC437 AC451 AC465 AC479 AC493 AC507 AC521 AC535 AC549 AC563 AC577 AC591 AC605 AC619 AC633 AC647 AC661 AC675 AC689 AC703 AC717 AC731 AC745 AC759 AC773 AC787 AC801 AC815 AC829 AC843 AC857 AC871 AC885 AC899 AC913 AC927 AC941 AC955 AC969 AC983 AC997 AC33 AC47 AC61 AC75 AC89 AC103 AC117 AC131 AC145 AC159 AC173 AC187 AC201 AC215 AC229 AC243 AC257 AC271 AC285 AC299 AC313 AC327 AC341 AC355 AC369 AC383 AC397 AC411 AC425 AC439 AC453 AC467 AC481 AC495 AC509 AC523 AC537 AC551 AC565 AC579 AC593 AC607 AC621 AC635 AC649 AC663 AC677 AC691 AC705 AC719 AC733 AC747 AC761 AC775 AC789 AC803 AC817 AC831 AC845 AC859 AC873 AC887 AC901 AC915 AC929 AC943 AC957 AC971 AC985 AC999 AC35 AC49 AC63 AC77 AC91 AC105 AC119 AC133 AC147 AC161 AC175 AC189 AC203 AC217 AC231 AC245 AC259 AC273 AC287 AC301 AC315 AC329 AC343 AC357 AC371 AC385 AC399 AC413 AC427 AC441 AC455 AC469 AC483 AC497 AC511 AC525 AC539 AC553 AC567 AC581 AC595 AC609 AC623 AC637 AC651 AC665 AC679 AC693 AC707 AC721 AC735 AC749 AC763 AC777 AC791 AC805 AC819 AC833 AC847 AC861 AC875 AC889 AC903 AC917 AC931 AC945 AC959 AC973 AC987 AC1001">
    <cfRule type="cellIs" dxfId="100" priority="34" operator="equal">
      <formula>0</formula>
    </cfRule>
    <cfRule type="containsErrors" dxfId="99" priority="33">
      <formula>ISERROR(AC23)</formula>
    </cfRule>
  </conditionalFormatting>
  <conditionalFormatting sqref="AC23 AC37 AC51 AC65 AC79 AC93 AC107 AC121 AC135 AC149 AC163 AC177 AC191 AC205 AC219 AC233 AC247 AC261 AC275 AC289 AC303 AC317 AC331 AC345 AC359 AC373 AC387 AC401 AC415 AC429 AC443 AC457 AC471 AC485 AC499 AC513 AC527 AC541 AC555 AC569 AC583 AC597 AC611 AC625 AC639 AC653 AC667 AC681 AC695 AC709 AC723 AC737 AC751 AC765 AC779 AC793 AC807 AC821 AC835 AC849 AC863 AC877 AC891 AC905 AC919 AC933 AC947 AC961 AC975 AC989 AC1003">
    <cfRule type="containsErrors" dxfId="98" priority="55">
      <formula>ISERROR(AC23)</formula>
    </cfRule>
    <cfRule type="containsErrors" dxfId="97" priority="54">
      <formula>ISERROR(AC23)</formula>
    </cfRule>
    <cfRule type="cellIs" dxfId="96" priority="53" operator="equal">
      <formula>0</formula>
    </cfRule>
  </conditionalFormatting>
  <conditionalFormatting sqref="AC29 AC43 AC57 AC71 AC85 AC99 AC113 AC127 AC141 AC155 AC169 AC183 AC197 AC211 AC225 AC239 AC253 AC267 AC281 AC295 AC309 AC323 AC337 AC351 AC365 AC379 AC393 AC407 AC421 AC435 AC449 AC463 AC477 AC491 AC505 AC519 AC533 AC547 AC561 AC575 AC589 AC603 AC617 AC631 AC645 AC659 AC673 AC687 AC701 AC715 AC729 AC743 AC757 AC771 AC785 AC799 AC813 AC827 AC841 AC855 AC869 AC883 AC897 AC911 AC925 AC939 AC953 AC967 AC981 AC995">
    <cfRule type="containsErrors" dxfId="95" priority="78">
      <formula>ISERROR(AC29)</formula>
    </cfRule>
  </conditionalFormatting>
  <conditionalFormatting sqref="AC33 AC35 AC47 AC49 AC61 AC63 AC75 AC77 AC89 AC91 AC103 AC105 AC117 AC119 AC131 AC133 AC145 AC147 AC159 AC161 AC173 AC175 AC187 AC189 AC201 AC203 AC215 AC217 AC229 AC231 AC243 AC245 AC257 AC259 AC271 AC273 AC285 AC287 AC299 AC301 AC313 AC315 AC327 AC329 AC341 AC343 AC355 AC357 AC369 AC371 AC383 AC385 AC397 AC399 AC411 AC413 AC425 AC427 AC439 AC441 AC453 AC455 AC467 AC469 AC481 AC483 AC495 AC497 AC509 AC511 AC523 AC525 AC537 AC539 AC551 AC553 AC565 AC567 AC579 AC581 AC593 AC595 AC607 AC609 AC621 AC623 AC635 AC637 AC649 AC651 AC663 AC665 AC677 AC679 AC691 AC693 AC705 AC707 AC719 AC721 AC733 AC735 AC747 AC749 AC761 AC763 AC775 AC777 AC789 AC791 AC803 AC805 AC817 AC819 AC831 AC833 AC845 AC847 AC859 AC861 AC873 AC875 AC887 AC889 AC901 AC903 AC915 AC917 AC929 AC931 AC943 AC945 AC957 AC959 AC971 AC973 AC985 AC987 AC999 AC1001">
    <cfRule type="containsErrors" dxfId="94" priority="146">
      <formula>ISERROR(AC33)</formula>
    </cfRule>
  </conditionalFormatting>
  <conditionalFormatting sqref="AD8 AD10 AD12 AD14 AD16 AD18 AD20">
    <cfRule type="containsErrors" dxfId="93" priority="100">
      <formula>ISERROR(AD8)</formula>
    </cfRule>
    <cfRule type="cellIs" dxfId="92" priority="152" operator="equal">
      <formula>0</formula>
    </cfRule>
  </conditionalFormatting>
  <conditionalFormatting sqref="AD8">
    <cfRule type="cellIs" dxfId="91" priority="127" operator="equal">
      <formula>0</formula>
    </cfRule>
  </conditionalFormatting>
  <conditionalFormatting sqref="AD9 AD11 AD13 AD15 AD17 AD19 AD21">
    <cfRule type="cellIs" dxfId="90" priority="86" operator="equal">
      <formula>0</formula>
    </cfRule>
    <cfRule type="containsErrors" dxfId="89" priority="85">
      <formula>ISERROR(AD9)</formula>
    </cfRule>
  </conditionalFormatting>
  <conditionalFormatting sqref="AD22 AD24 AD26 AD28 AD30 AD32 AD34 AD36 AD38 AD40 AD42 AD44 AD46 AD48 AD50 AD52 AD54 AD56 AD58 AD60 AD62 AD64 AD66 AD68 AD70 AD72 AD74 AD76 AD78 AD80 AD82 AD84 AD86 AD88 AD90 AD92 AD94 AD96 AD98 AD100 AD102 AD104 AD106 AD108 AD110 AD112 AD114 AD116 AD118 AD120 AD122 AD124 AD126 AD128 AD130 AD132 AD134 AD136 AD138 AD140 AD142 AD144 AD146 AD148 AD150 AD152 AD154 AD156 AD158 AD160 AD162 AD164 AD166 AD168 AD170 AD172 AD174 AD176 AD178 AD180 AD182 AD184 AD186 AD188 AD190 AD192 AD194 AD196 AD198 AD200 AD202 AD204 AD206 AD208 AD210 AD212 AD214 AD216 AD218 AD220 AD222 AD224 AD226 AD228 AD230 AD232 AD234 AD236 AD238 AD240 AD242 AD244 AD246 AD248 AD250 AD252 AD254 AD256 AD258 AD260 AD262 AD264 AD266 AD268 AD270 AD272 AD274 AD276 AD278 AD280 AD282 AD284 AD286 AD288 AD290 AD292 AD294 AD296 AD298 AD300 AD302 AD304 AD306 AD308 AD310 AD312 AD314 AD316 AD318 AD320 AD322 AD324 AD326 AD328 AD330 AD332 AD334 AD336 AD338 AD340 AD342 AD344 AD346 AD348 AD350 AD352 AD354 AD356 AD358 AD360 AD362 AD364 AD366 AD368 AD370 AD372 AD374 AD376 AD378 AD380 AD382 AD384 AD386 AD388 AD390 AD392 AD394 AD396 AD398 AD400 AD402 AD404 AD406 AD408 AD410 AD412 AD414 AD416 AD418 AD420 AD422 AD424 AD426 AD428 AD430 AD432 AD434 AD436 AD438 AD440 AD442 AD444 AD446 AD448 AD450 AD452 AD454 AD456 AD458 AD460 AD462 AD464 AD466 AD468 AD470 AD472 AD474 AD476 AD478 AD480 AD482 AD484 AD486 AD488 AD490 AD492 AD494 AD496 AD498 AD500 AD502 AD504 AD506 AD508 AD510 AD512 AD514 AD516 AD518 AD520 AD522 AD524 AD526 AD528 AD530 AD532 AD534 AD536 AD538 AD540 AD542 AD544 AD546 AD548 AD550 AD552 AD554 AD556 AD558 AD560 AD562 AD564 AD566 AD568 AD570 AD572 AD574 AD576 AD578 AD580 AD582 AD584 AD586 AD588 AD590 AD592 AD594 AD596 AD598 AD600 AD602 AD604 AD606 AD608 AD610 AD612 AD614 AD616 AD618 AD620 AD622 AD624 AD626 AD628 AD630 AD632 AD634 AD636 AD638 AD640 AD642 AD644 AD646 AD648 AD650 AD652 AD654 AD656 AD658 AD660 AD662 AD664 AD666 AD668 AD670 AD672 AD674 AD676 AD678 AD680 AD682 AD684 AD686 AD688 AD690 AD692 AD694 AD696 AD698 AD700 AD702 AD704 AD706 AD708 AD710 AD712 AD714 AD716 AD718 AD720 AD722 AD724 AD726 AD728 AD730 AD732 AD734 AD736 AD738 AD740 AD742 AD744 AD746 AD748 AD750 AD752 AD754 AD756 AD758 AD760 AD762 AD764 AD766 AD768 AD770 AD772 AD774 AD776 AD778 AD780 AD782 AD784 AD786 AD788 AD790 AD792 AD794 AD796 AD798 AD800 AD802 AD804 AD806 AD808 AD810 AD812 AD814 AD816 AD818 AD820 AD822 AD824 AD826 AD828 AD830 AD832 AD834 AD836 AD838 AD840 AD842 AD844 AD846 AD848 AD850 AD852 AD854 AD856 AD858 AD860 AD862 AD864 AD866 AD868 AD870 AD872 AD874 AD876 AD878 AD880 AD882 AD884 AD886 AD888 AD890 AD892 AD894 AD896 AD898 AD900 AD902 AD904 AD906 AD908 AD910 AD912 AD914 AD916 AD918 AD920 AD922 AD924 AD926 AD928 AD930 AD932 AD934 AD936 AD938 AD940 AD942 AD944 AD946 AD948 AD950 AD952 AD954 AD956 AD958 AD960 AD962 AD964 AD966 AD968 AD970 AD972 AD974 AD976 AD978 AD980 AD982 AD984 AD986 AD988 AD990 AD992 AD994 AD996 AD998 AD1000 AD1002 AD1004 AD1006">
    <cfRule type="containsErrors" dxfId="88" priority="39">
      <formula>ISERROR(AD22)</formula>
    </cfRule>
  </conditionalFormatting>
  <conditionalFormatting sqref="AD22 AD36 AD50 AD64 AD78 AD92 AD106 AD120 AD134 AD148 AD162 AD176 AD190 AD204 AD218 AD232 AD246 AD260 AD274 AD288 AD302 AD316 AD330 AD344 AD358 AD372 AD386 AD400 AD414 AD428 AD442 AD456 AD470 AD484 AD498 AD512 AD526 AD540 AD554 AD568 AD582 AD596 AD610 AD624 AD638 AD652 AD666 AD680 AD694 AD708 AD722 AD736 AD750 AD764 AD778 AD792 AD806 AD820 AD834 AD848 AD862 AD876 AD890 AD904 AD918 AD932 AD946 AD960 AD974 AD988 AD1002 AD24 AD38 AD52 AD66 AD80 AD94 AD108 AD122 AD136 AD150 AD164 AD178 AD192 AD206 AD220 AD234 AD248 AD262 AD276 AD290 AD304 AD318 AD332 AD346 AD360 AD374 AD388 AD402 AD416 AD430 AD444 AD458 AD472 AD486 AD500 AD514 AD528 AD542 AD556 AD570 AD584 AD598 AD612 AD626 AD640 AD654 AD668 AD682 AD696 AD710 AD724 AD738 AD752 AD766 AD780 AD794 AD808 AD822 AD836 AD850 AD864 AD878 AD892 AD906 AD920 AD934 AD948 AD962 AD976 AD990 AD1004 AD26 AD40 AD54 AD68 AD82 AD96 AD110 AD124 AD138 AD152 AD166 AD180 AD194 AD208 AD222 AD236 AD250 AD264 AD278 AD292 AD306 AD320 AD334 AD348 AD362 AD376 AD390 AD404 AD418 AD432 AD446 AD460 AD474 AD488 AD502 AD516 AD530 AD544 AD558 AD572 AD586 AD600 AD614 AD628 AD642 AD656 AD670 AD684 AD698 AD712 AD726 AD740 AD754 AD768 AD782 AD796 AD810 AD824 AD838 AD852 AD866 AD880 AD894 AD908 AD922 AD936 AD950 AD964 AD978 AD992 AD1006 AD28 AD42 AD56 AD70 AD84 AD98 AD112 AD126 AD140 AD154 AD168 AD182 AD196 AD210 AD224 AD238 AD252 AD266 AD280 AD294 AD308 AD322 AD336 AD350 AD364 AD378 AD392 AD406 AD420 AD434 AD448 AD462 AD476 AD490 AD504 AD518 AD532 AD546 AD560 AD574 AD588 AD602 AD616 AD630 AD644 AD658 AD672 AD686 AD700 AD714 AD728 AD742 AD756 AD770 AD784 AD798 AD812 AD826 AD840 AD854 AD868 AD882 AD896 AD910 AD924 AD938 AD952 AD966 AD980 AD994 AD30 AD44 AD58 AD72 AD86 AD100 AD114 AD128 AD142 AD156 AD170 AD184 AD198 AD212 AD226 AD240 AD254 AD268 AD282 AD296 AD310 AD324 AD338 AD352 AD366 AD380 AD394 AD408 AD422 AD436 AD450 AD464 AD478 AD492 AD506 AD520 AD534 AD548 AD562 AD576 AD590 AD604 AD618 AD632 AD646 AD660 AD674 AD688 AD702 AD716 AD730 AD744 AD758 AD772 AD786 AD800 AD814 AD828 AD842 AD856 AD870 AD884 AD898 AD912 AD926 AD940 AD954 AD968 AD982 AD996 AD32 AD46 AD60 AD74 AD88 AD102 AD116 AD130 AD144 AD158 AD172 AD186 AD200 AD214 AD228 AD242 AD256 AD270 AD284 AD298 AD312 AD326 AD340 AD354 AD368 AD382 AD396 AD410 AD424 AD438 AD452 AD466 AD480 AD494 AD508 AD522 AD536 AD550 AD564 AD578 AD592 AD606 AD620 AD634 AD648 AD662 AD676 AD690 AD704 AD718 AD732 AD746 AD760 AD774 AD788 AD802 AD816 AD830 AD844 AD858 AD872 AD886 AD900 AD914 AD928 AD942 AD956 AD970 AD984 AD998 AD34 AD48 AD62 AD76 AD90 AD104 AD118 AD132 AD146 AD160 AD174 AD188 AD202 AD216 AD230 AD244 AD258 AD272 AD286 AD300 AD314 AD328 AD342 AD356 AD370 AD384 AD398 AD412 AD426 AD440 AD454 AD468 AD482 AD496 AD510 AD524 AD538 AD552 AD566 AD580 AD594 AD608 AD622 AD636 AD650 AD664 AD678 AD692 AD706 AD720 AD734 AD748 AD762 AD776 AD790 AD804 AD818 AD832 AD846 AD860 AD874 AD888 AD902 AD916 AD930 AD944 AD958 AD972 AD986 AD1000">
    <cfRule type="cellIs" dxfId="87" priority="71" operator="equal">
      <formula>0</formula>
    </cfRule>
  </conditionalFormatting>
  <conditionalFormatting sqref="AD22 AD36 AD50 AD64 AD78 AD92 AD106 AD120 AD134 AD148 AD162 AD176 AD190 AD204 AD218 AD232 AD246 AD260 AD274 AD288 AD302 AD316 AD330 AD344 AD358 AD372 AD386 AD400 AD414 AD428 AD442 AD456 AD470 AD484 AD498 AD512 AD526 AD540 AD554 AD568 AD582 AD596 AD610 AD624 AD638 AD652 AD666 AD680 AD694 AD708 AD722 AD736 AD750 AD764 AD778 AD792 AD806 AD820 AD834 AD848 AD862 AD876 AD890 AD904 AD918 AD932 AD946 AD960 AD974 AD988 AD1002">
    <cfRule type="cellIs" dxfId="86" priority="65" operator="equal">
      <formula>0</formula>
    </cfRule>
  </conditionalFormatting>
  <conditionalFormatting sqref="AD23 AD37 AD51 AD65 AD79 AD93 AD107 AD121 AD135 AD149 AD163 AD177 AD191 AD205 AD219 AD233 AD247 AD261 AD275 AD289 AD303 AD317 AD331 AD345 AD359 AD373 AD387 AD401 AD415 AD429 AD443 AD457 AD471 AD485 AD499 AD513 AD527 AD541 AD555 AD569 AD583 AD597 AD611 AD625 AD639 AD653 AD667 AD681 AD695 AD709 AD723 AD737 AD751 AD765 AD779 AD793 AD807 AD821 AD835 AD849 AD863 AD877 AD891 AD905 AD919 AD933 AD947 AD961 AD975 AD989 AD1003 AD25 AD39 AD53 AD67 AD81 AD95 AD109 AD123 AD137 AD151 AD165 AD179 AD193 AD207 AD221 AD235 AD249 AD263 AD277 AD291 AD305 AD319 AD333 AD347 AD361 AD375 AD389 AD403 AD417 AD431 AD445 AD459 AD473 AD487 AD501 AD515 AD529 AD543 AD557 AD571 AD585 AD599 AD613 AD627 AD641 AD655 AD669 AD683 AD697 AD711 AD725 AD739 AD753 AD767 AD781 AD795 AD809 AD823 AD837 AD851 AD865 AD879 AD893 AD907 AD921 AD935 AD949 AD963 AD977 AD991 AD1005 AD27 AD41 AD55 AD69 AD83 AD97 AD111 AD125 AD139 AD153 AD167 AD181 AD195 AD209 AD223 AD237 AD251 AD265 AD279 AD293 AD307 AD321 AD335 AD349 AD363 AD377 AD391 AD405 AD419 AD433 AD447 AD461 AD475 AD489 AD503 AD517 AD531 AD545 AD559 AD573 AD587 AD601 AD615 AD629 AD643 AD657 AD671 AD685 AD699 AD713 AD727 AD741 AD755 AD769 AD783 AD797 AD811 AD825 AD839 AD853 AD867 AD881 AD895 AD909 AD923 AD937 AD951 AD965 AD979 AD993 AD1007 AD29 AD43 AD57 AD71 AD85 AD99 AD113 AD127 AD141 AD155 AD169 AD183 AD197 AD211 AD225 AD239 AD253 AD267 AD281 AD295 AD309 AD323 AD337 AD351 AD365 AD379 AD393 AD407 AD421 AD435 AD449 AD463 AD477 AD491 AD505 AD519 AD533 AD547 AD561 AD575 AD589 AD603 AD617 AD631 AD645 AD659 AD673 AD687 AD701 AD715 AD729 AD743 AD757 AD771 AD785 AD799 AD813 AD827 AD841 AD855 AD869 AD883 AD897 AD911 AD925 AD939 AD953 AD967 AD981 AD995 AD31 AD45 AD59 AD73 AD87 AD101 AD115 AD129 AD143 AD157 AD171 AD185 AD199 AD213 AD227 AD241 AD255 AD269 AD283 AD297 AD311 AD325 AD339 AD353 AD367 AD381 AD395 AD409 AD423 AD437 AD451 AD465 AD479 AD493 AD507 AD521 AD535 AD549 AD563 AD577 AD591 AD605 AD619 AD633 AD647 AD661 AD675 AD689 AD703 AD717 AD731 AD745 AD759 AD773 AD787 AD801 AD815 AD829 AD843 AD857 AD871 AD885 AD899 AD913 AD927 AD941 AD955 AD969 AD983 AD997 AD33 AD47 AD61 AD75 AD89 AD103 AD117 AD131 AD145 AD159 AD173 AD187 AD201 AD215 AD229 AD243 AD257 AD271 AD285 AD299 AD313 AD327 AD341 AD355 AD369 AD383 AD397 AD411 AD425 AD439 AD453 AD467 AD481 AD495 AD509 AD523 AD537 AD551 AD565 AD579 AD593 AD607 AD621 AD635 AD649 AD663 AD677 AD691 AD705 AD719 AD733 AD747 AD761 AD775 AD789 AD803 AD817 AD831 AD845 AD859 AD873 AD887 AD901 AD915 AD929 AD943 AD957 AD971 AD985 AD999 AD35 AD49 AD63 AD77 AD91 AD105 AD119 AD133 AD147 AD161 AD175 AD189 AD203 AD217 AD231 AD245 AD259 AD273 AD287 AD301 AD315 AD329 AD343 AD357 AD371 AD385 AD399 AD413 AD427 AD441 AD455 AD469 AD483 AD497 AD511 AD525 AD539 AD553 AD567 AD581 AD595 AD609 AD623 AD637 AD651 AD665 AD679 AD693 AD707 AD721 AD735 AD749 AD763 AD777 AD791 AD805 AD819 AD833 AD847 AD861 AD875 AD889 AD903 AD917 AD931 AD945 AD959 AD973 AD987 AD1001">
    <cfRule type="containsErrors" dxfId="85" priority="27">
      <formula>ISERROR(AD23)</formula>
    </cfRule>
    <cfRule type="cellIs" dxfId="84" priority="28" operator="equal">
      <formula>0</formula>
    </cfRule>
  </conditionalFormatting>
  <conditionalFormatting sqref="AD29 AD43 AD57 AD71 AD85 AD99 AD113 AD127 AD141 AD155 AD169 AD183 AD197 AD211 AD225 AD239 AD253 AD267 AD281 AD295 AD309 AD323 AD337 AD351 AD365 AD379 AD393 AD407 AD421 AD435 AD449 AD463 AD477 AD491 AD505 AD519 AD533 AD547 AD561 AD575 AD589 AD603 AD617 AD631 AD645 AD659 AD673 AD687 AD701 AD715 AD729 AD743 AD757 AD771 AD785 AD799 AD813 AD827 AD841 AD855 AD869 AD883 AD897 AD911 AD925 AD939 AD953 AD967 AD981 AD995">
    <cfRule type="containsErrors" dxfId="83" priority="75">
      <formula>ISERROR(AD29)</formula>
    </cfRule>
  </conditionalFormatting>
  <conditionalFormatting sqref="AD33 AD35 AD47 AD49 AD61 AD63 AD75 AD77 AD89 AD91 AD103 AD105 AD117 AD119 AD131 AD133 AD145 AD147 AD159 AD161 AD173 AD175 AD187 AD189 AD201 AD203 AD215 AD217 AD229 AD231 AD243 AD245 AD257 AD259 AD271 AD273 AD285 AD287 AD299 AD301 AD313 AD315 AD327 AD329 AD341 AD343 AD355 AD357 AD369 AD371 AD383 AD385 AD397 AD399 AD411 AD413 AD425 AD427 AD439 AD441 AD453 AD455 AD467 AD469 AD481 AD483 AD495 AD497 AD509 AD511 AD523 AD525 AD537 AD539 AD551 AD553 AD565 AD567 AD579 AD581 AD593 AD595 AD607 AD609 AD621 AD623 AD635 AD637 AD649 AD651 AD663 AD665 AD677 AD679 AD691 AD693 AD705 AD707 AD719 AD721 AD733 AD735 AD747 AD749 AD761 AD763 AD775 AD777 AD789 AD791 AD803 AD805 AD817 AD819 AD831 AD833 AD845 AD847 AD859 AD861 AD873 AD875 AD887 AD889 AD901 AD903 AD915 AD917 AD929 AD931 AD943 AD945 AD957 AD959 AD971 AD973 AD985 AD987 AD999 AD1001">
    <cfRule type="containsErrors" dxfId="82" priority="143">
      <formula>ISERROR(AD33)</formula>
    </cfRule>
  </conditionalFormatting>
  <conditionalFormatting sqref="AE8 AE10 AE12 AE14 AE16 AE18 AE20">
    <cfRule type="containsErrors" dxfId="81" priority="104">
      <formula>ISERROR(AE8)</formula>
    </cfRule>
    <cfRule type="cellIs" dxfId="80" priority="103" operator="equal">
      <formula>0</formula>
    </cfRule>
  </conditionalFormatting>
  <conditionalFormatting sqref="AE8">
    <cfRule type="cellIs" dxfId="79" priority="123" operator="equal">
      <formula>0</formula>
    </cfRule>
  </conditionalFormatting>
  <conditionalFormatting sqref="AE9 AE11 AE13 AE15 AE17 AE19 AE21">
    <cfRule type="cellIs" dxfId="78" priority="91" operator="equal">
      <formula>0</formula>
    </cfRule>
    <cfRule type="containsErrors" dxfId="77" priority="90">
      <formula>ISERROR(AE9)</formula>
    </cfRule>
  </conditionalFormatting>
  <conditionalFormatting sqref="AE9">
    <cfRule type="cellIs" dxfId="76" priority="111" operator="equal">
      <formula>0</formula>
    </cfRule>
    <cfRule type="containsErrors" dxfId="75" priority="112">
      <formula>ISERROR(AE9)</formula>
    </cfRule>
  </conditionalFormatting>
  <conditionalFormatting sqref="AE22 AE24 AE26 AE28 AE30 AE32 AE34 AE36 AE38 AE40 AE42 AE44 AE46 AE48 AE50 AE52 AE54 AE56 AE58 AE60 AE62 AE64 AE66 AE68 AE70 AE72 AE74 AE76 AE78 AE80 AE82 AE84 AE86 AE88 AE90 AE92 AE94 AE96 AE98 AE100 AE102 AE104 AE106 AE108 AE110 AE112 AE114 AE116 AE118 AE120 AE122 AE124 AE126 AE128 AE130 AE132 AE134 AE136 AE138 AE140 AE142 AE144 AE146 AE148 AE150 AE152 AE154 AE156 AE158 AE160 AE162 AE164 AE166 AE168 AE170 AE172 AE174 AE176 AE178 AE180 AE182 AE184 AE186 AE188 AE190 AE192 AE194 AE196 AE198 AE200 AE202 AE204 AE206 AE208 AE210 AE212 AE214 AE216 AE218 AE220 AE222 AE224 AE226 AE228 AE230 AE232 AE234 AE236 AE238 AE240 AE242 AE244 AE246 AE248 AE250 AE252 AE254 AE256 AE258 AE260 AE262 AE264 AE266 AE268 AE270 AE272 AE274 AE276 AE278 AE280 AE282 AE284 AE286 AE288 AE290 AE292 AE294 AE296 AE298 AE300 AE302 AE304 AE306 AE308 AE310 AE312 AE314 AE316 AE318 AE320 AE322 AE324 AE326 AE328 AE330 AE332 AE334 AE336 AE338 AE340 AE342 AE344 AE346 AE348 AE350 AE352 AE354 AE356 AE358 AE360 AE362 AE364 AE366 AE368 AE370 AE372 AE374 AE376 AE378 AE380 AE382 AE384 AE386 AE388 AE390 AE392 AE394 AE396 AE398 AE400 AE402 AE404 AE406 AE408 AE410 AE412 AE414 AE416 AE418 AE420 AE422 AE424 AE426 AE428 AE430 AE432 AE434 AE436 AE438 AE440 AE442 AE444 AE446 AE448 AE450 AE452 AE454 AE456 AE458 AE460 AE462 AE464 AE466 AE468 AE470 AE472 AE474 AE476 AE478 AE480 AE482 AE484 AE486 AE488 AE490 AE492 AE494 AE496 AE498 AE500 AE502 AE504 AE506 AE508 AE510 AE512 AE514 AE516 AE518 AE520 AE522 AE524 AE526 AE528 AE530 AE532 AE534 AE536 AE538 AE540 AE542 AE544 AE546 AE548 AE550 AE552 AE554 AE556 AE558 AE560 AE562 AE564 AE566 AE568 AE570 AE572 AE574 AE576 AE578 AE580 AE582 AE584 AE586 AE588 AE590 AE592 AE594 AE596 AE598 AE600 AE602 AE604 AE606 AE608 AE610 AE612 AE614 AE616 AE618 AE620 AE622 AE624 AE626 AE628 AE630 AE632 AE634 AE636 AE638 AE640 AE642 AE644 AE646 AE648 AE650 AE652 AE654 AE656 AE658 AE660 AE662 AE664 AE666 AE668 AE670 AE672 AE674 AE676 AE678 AE680 AE682 AE684 AE686 AE688 AE690 AE692 AE694 AE696 AE698 AE700 AE702 AE704 AE706 AE708 AE710 AE712 AE714 AE716 AE718 AE720 AE722 AE724 AE726 AE728 AE730 AE732 AE734 AE736 AE738 AE740 AE742 AE744 AE746 AE748 AE750 AE752 AE754 AE756 AE758 AE760 AE762 AE764 AE766 AE768 AE770 AE772 AE774 AE776 AE778 AE780 AE782 AE784 AE786 AE788 AE790 AE792 AE794 AE796 AE798 AE800 AE802 AE804 AE806 AE808 AE810 AE812 AE814 AE816 AE818 AE820 AE822 AE824 AE826 AE828 AE830 AE832 AE834 AE836 AE838 AE840 AE842 AE844 AE846 AE848 AE850 AE852 AE854 AE856 AE858 AE860 AE862 AE864 AE866 AE868 AE870 AE872 AE874 AE876 AE878 AE880 AE882 AE884 AE886 AE888 AE890 AE892 AE894 AE896 AE898 AE900 AE902 AE904 AE906 AE908 AE910 AE912 AE914 AE916 AE918 AE920 AE922 AE924 AE926 AE928 AE930 AE932 AE934 AE936 AE938 AE940 AE942 AE944 AE946 AE948 AE950 AE952 AE954 AE956 AE958 AE960 AE962 AE964 AE966 AE968 AE970 AE972 AE974 AE976 AE978 AE980 AE982 AE984 AE986 AE988 AE990 AE992 AE994 AE996 AE998 AE1000 AE1002 AE1004 AE1006">
    <cfRule type="containsErrors" dxfId="74" priority="43">
      <formula>ISERROR(AE22)</formula>
    </cfRule>
  </conditionalFormatting>
  <conditionalFormatting sqref="AE22 AE36 AE50 AE64 AE78 AE92 AE106 AE120 AE134 AE148 AE162 AE176 AE190 AE204 AE218 AE232 AE246 AE260 AE274 AE288 AE302 AE316 AE330 AE344 AE358 AE372 AE386 AE400 AE414 AE428 AE442 AE456 AE470 AE484 AE498 AE512 AE526 AE540 AE554 AE568 AE582 AE596 AE610 AE624 AE638 AE652 AE666 AE680 AE694 AE708 AE722 AE736 AE750 AE764 AE778 AE792 AE806 AE820 AE834 AE848 AE862 AE876 AE890 AE904 AE918 AE932 AE946 AE960 AE974 AE988 AE1002 AE24 AE38 AE52 AE66 AE80 AE94 AE108 AE122 AE136 AE150 AE164 AE178 AE192 AE206 AE220 AE234 AE248 AE262 AE276 AE290 AE304 AE318 AE332 AE346 AE360 AE374 AE388 AE402 AE416 AE430 AE444 AE458 AE472 AE486 AE500 AE514 AE528 AE542 AE556 AE570 AE584 AE598 AE612 AE626 AE640 AE654 AE668 AE682 AE696 AE710 AE724 AE738 AE752 AE766 AE780 AE794 AE808 AE822 AE836 AE850 AE864 AE878 AE892 AE906 AE920 AE934 AE948 AE962 AE976 AE990 AE1004 AE26 AE40 AE54 AE68 AE82 AE96 AE110 AE124 AE138 AE152 AE166 AE180 AE194 AE208 AE222 AE236 AE250 AE264 AE278 AE292 AE306 AE320 AE334 AE348 AE362 AE376 AE390 AE404 AE418 AE432 AE446 AE460 AE474 AE488 AE502 AE516 AE530 AE544 AE558 AE572 AE586 AE600 AE614 AE628 AE642 AE656 AE670 AE684 AE698 AE712 AE726 AE740 AE754 AE768 AE782 AE796 AE810 AE824 AE838 AE852 AE866 AE880 AE894 AE908 AE922 AE936 AE950 AE964 AE978 AE992 AE1006 AE28 AE42 AE56 AE70 AE84 AE98 AE112 AE126 AE140 AE154 AE168 AE182 AE196 AE210 AE224 AE238 AE252 AE266 AE280 AE294 AE308 AE322 AE336 AE350 AE364 AE378 AE392 AE406 AE420 AE434 AE448 AE462 AE476 AE490 AE504 AE518 AE532 AE546 AE560 AE574 AE588 AE602 AE616 AE630 AE644 AE658 AE672 AE686 AE700 AE714 AE728 AE742 AE756 AE770 AE784 AE798 AE812 AE826 AE840 AE854 AE868 AE882 AE896 AE910 AE924 AE938 AE952 AE966 AE980 AE994 AE30 AE44 AE58 AE72 AE86 AE100 AE114 AE128 AE142 AE156 AE170 AE184 AE198 AE212 AE226 AE240 AE254 AE268 AE282 AE296 AE310 AE324 AE338 AE352 AE366 AE380 AE394 AE408 AE422 AE436 AE450 AE464 AE478 AE492 AE506 AE520 AE534 AE548 AE562 AE576 AE590 AE604 AE618 AE632 AE646 AE660 AE674 AE688 AE702 AE716 AE730 AE744 AE758 AE772 AE786 AE800 AE814 AE828 AE842 AE856 AE870 AE884 AE898 AE912 AE926 AE940 AE954 AE968 AE982 AE996 AE32 AE46 AE60 AE74 AE88 AE102 AE116 AE130 AE144 AE158 AE172 AE186 AE200 AE214 AE228 AE242 AE256 AE270 AE284 AE298 AE312 AE326 AE340 AE354 AE368 AE382 AE396 AE410 AE424 AE438 AE452 AE466 AE480 AE494 AE508 AE522 AE536 AE550 AE564 AE578 AE592 AE606 AE620 AE634 AE648 AE662 AE676 AE690 AE704 AE718 AE732 AE746 AE760 AE774 AE788 AE802 AE816 AE830 AE844 AE858 AE872 AE886 AE900 AE914 AE928 AE942 AE956 AE970 AE984 AE998 AE34 AE48 AE62 AE76 AE90 AE104 AE118 AE132 AE146 AE160 AE174 AE188 AE202 AE216 AE230 AE244 AE258 AE272 AE286 AE300 AE314 AE328 AE342 AE356 AE370 AE384 AE398 AE412 AE426 AE440 AE454 AE468 AE482 AE496 AE510 AE524 AE538 AE552 AE566 AE580 AE594 AE608 AE622 AE636 AE650 AE664 AE678 AE692 AE706 AE720 AE734 AE748 AE762 AE776 AE790 AE804 AE818 AE832 AE846 AE860 AE874 AE888 AE902 AE916 AE930 AE944 AE958 AE972 AE986 AE1000">
    <cfRule type="cellIs" dxfId="73" priority="42" operator="equal">
      <formula>0</formula>
    </cfRule>
  </conditionalFormatting>
  <conditionalFormatting sqref="AE22 AE36 AE50 AE64 AE78 AE92 AE106 AE120 AE134 AE148 AE162 AE176 AE190 AE204 AE218 AE232 AE246 AE260 AE274 AE288 AE302 AE316 AE330 AE344 AE358 AE372 AE386 AE400 AE414 AE428 AE442 AE456 AE470 AE484 AE498 AE512 AE526 AE540 AE554 AE568 AE582 AE596 AE610 AE624 AE638 AE652 AE666 AE680 AE694 AE708 AE722 AE736 AE750 AE764 AE778 AE792 AE806 AE820 AE834 AE848 AE862 AE876 AE890 AE904 AE918 AE932 AE946 AE960 AE974 AE988 AE1002">
    <cfRule type="cellIs" dxfId="72" priority="62" operator="equal">
      <formula>0</formula>
    </cfRule>
  </conditionalFormatting>
  <conditionalFormatting sqref="AE23 AE37 AE51 AE65 AE79 AE93 AE107 AE121 AE135 AE149 AE163 AE177 AE191 AE205 AE219 AE233 AE247 AE261 AE275 AE289 AE303 AE317 AE331 AE345 AE359 AE373 AE387 AE401 AE415 AE429 AE443 AE457 AE471 AE485 AE499 AE513 AE527 AE541 AE555 AE569 AE583 AE597 AE611 AE625 AE639 AE653 AE667 AE681 AE695 AE709 AE723 AE737 AE751 AE765 AE779 AE793 AE807 AE821 AE835 AE849 AE863 AE877 AE891 AE905 AE919 AE933 AE947 AE961 AE975 AE989 AE1003 AE25 AE39 AE53 AE67 AE81 AE95 AE109 AE123 AE137 AE151 AE165 AE179 AE193 AE207 AE221 AE235 AE249 AE263 AE277 AE291 AE305 AE319 AE333 AE347 AE361 AE375 AE389 AE403 AE417 AE431 AE445 AE459 AE473 AE487 AE501 AE515 AE529 AE543 AE557 AE571 AE585 AE599 AE613 AE627 AE641 AE655 AE669 AE683 AE697 AE711 AE725 AE739 AE753 AE767 AE781 AE795 AE809 AE823 AE837 AE851 AE865 AE879 AE893 AE907 AE921 AE935 AE949 AE963 AE977 AE991 AE1005 AE27 AE41 AE55 AE69 AE83 AE97 AE111 AE125 AE139 AE153 AE167 AE181 AE195 AE209 AE223 AE237 AE251 AE265 AE279 AE293 AE307 AE321 AE335 AE349 AE363 AE377 AE391 AE405 AE419 AE433 AE447 AE461 AE475 AE489 AE503 AE517 AE531 AE545 AE559 AE573 AE587 AE601 AE615 AE629 AE643 AE657 AE671 AE685 AE699 AE713 AE727 AE741 AE755 AE769 AE783 AE797 AE811 AE825 AE839 AE853 AE867 AE881 AE895 AE909 AE923 AE937 AE951 AE965 AE979 AE993 AE1007 AE29 AE43 AE57 AE71 AE85 AE99 AE113 AE127 AE141 AE155 AE169 AE183 AE197 AE211 AE225 AE239 AE253 AE267 AE281 AE295 AE309 AE323 AE337 AE351 AE365 AE379 AE393 AE407 AE421 AE435 AE449 AE463 AE477 AE491 AE505 AE519 AE533 AE547 AE561 AE575 AE589 AE603 AE617 AE631 AE645 AE659 AE673 AE687 AE701 AE715 AE729 AE743 AE757 AE771 AE785 AE799 AE813 AE827 AE841 AE855 AE869 AE883 AE897 AE911 AE925 AE939 AE953 AE967 AE981 AE995 AE31 AE45 AE59 AE73 AE87 AE101 AE115 AE129 AE143 AE157 AE171 AE185 AE199 AE213 AE227 AE241 AE255 AE269 AE283 AE297 AE311 AE325 AE339 AE353 AE367 AE381 AE395 AE409 AE423 AE437 AE451 AE465 AE479 AE493 AE507 AE521 AE535 AE549 AE563 AE577 AE591 AE605 AE619 AE633 AE647 AE661 AE675 AE689 AE703 AE717 AE731 AE745 AE759 AE773 AE787 AE801 AE815 AE829 AE843 AE857 AE871 AE885 AE899 AE913 AE927 AE941 AE955 AE969 AE983 AE997 AE33 AE47 AE61 AE75 AE89 AE103 AE117 AE131 AE145 AE159 AE173 AE187 AE201 AE215 AE229 AE243 AE257 AE271 AE285 AE299 AE313 AE327 AE341 AE355 AE369 AE383 AE397 AE411 AE425 AE439 AE453 AE467 AE481 AE495 AE509 AE523 AE537 AE551 AE565 AE579 AE593 AE607 AE621 AE635 AE649 AE663 AE677 AE691 AE705 AE719 AE733 AE747 AE761 AE775 AE789 AE803 AE817 AE831 AE845 AE859 AE873 AE887 AE901 AE915 AE929 AE943 AE957 AE971 AE985 AE999 AE35 AE49 AE63 AE77 AE91 AE105 AE119 AE133 AE147 AE161 AE175 AE189 AE203 AE217 AE231 AE245 AE259 AE273 AE287 AE301 AE315 AE329 AE343 AE357 AE371 AE385 AE399 AE413 AE427 AE441 AE455 AE469 AE483 AE497 AE511 AE525 AE539 AE553 AE567 AE581 AE595 AE609 AE623 AE637 AE651 AE665 AE679 AE693 AE707 AE721 AE735 AE749 AE763 AE777 AE791 AE805 AE819 AE833 AE847 AE861 AE875 AE889 AE903 AE917 AE931 AE945 AE959 AE973 AE987 AE1001">
    <cfRule type="cellIs" dxfId="71" priority="32" operator="equal">
      <formula>0</formula>
    </cfRule>
    <cfRule type="containsErrors" dxfId="70" priority="31">
      <formula>ISERROR(AE23)</formula>
    </cfRule>
  </conditionalFormatting>
  <conditionalFormatting sqref="AE23 AE37 AE51 AE65 AE79 AE93 AE107 AE121 AE135 AE149 AE163 AE177 AE191 AE205 AE219 AE233 AE247 AE261 AE275 AE289 AE303 AE317 AE331 AE345 AE359 AE373 AE387 AE401 AE415 AE429 AE443 AE457 AE471 AE485 AE499 AE513 AE527 AE541 AE555 AE569 AE583 AE597 AE611 AE625 AE639 AE653 AE667 AE681 AE695 AE709 AE723 AE737 AE751 AE765 AE779 AE793 AE807 AE821 AE835 AE849 AE863 AE877 AE891 AE905 AE919 AE933 AE947 AE961 AE975 AE989 AE1003">
    <cfRule type="cellIs" dxfId="69" priority="50" operator="equal">
      <formula>0</formula>
    </cfRule>
    <cfRule type="containsErrors" dxfId="68" priority="51">
      <formula>ISERROR(AE23)</formula>
    </cfRule>
    <cfRule type="containsErrors" dxfId="67" priority="52">
      <formula>ISERROR(AE23)</formula>
    </cfRule>
  </conditionalFormatting>
  <conditionalFormatting sqref="AE29 AE43 AE57 AE71 AE85 AE99 AE113 AE127 AE141 AE155 AE169 AE183 AE197 AE211 AE225 AE239 AE253 AE267 AE281 AE295 AE309 AE323 AE337 AE351 AE365 AE379 AE393 AE407 AE421 AE435 AE449 AE463 AE477 AE491 AE505 AE519 AE533 AE547 AE561 AE575 AE589 AE603 AE617 AE631 AE645 AE659 AE673 AE687 AE701 AE715 AE729 AE743 AE757 AE771 AE785 AE799 AE813 AE827 AE841 AE855 AE869 AE883 AE897 AE911 AE925 AE939 AE953 AE967 AE981 AE995">
    <cfRule type="containsErrors" dxfId="66" priority="77">
      <formula>ISERROR(AE29)</formula>
    </cfRule>
  </conditionalFormatting>
  <conditionalFormatting sqref="AE33 AE35 AE47 AE49 AE61 AE63 AE75 AE77 AE89 AE91 AE103 AE105 AE117 AE119 AE131 AE133 AE145 AE147 AE159 AE161 AE173 AE175 AE187 AE189 AE201 AE203 AE215 AE217 AE229 AE231 AE243 AE245 AE257 AE259 AE271 AE273 AE285 AE287 AE299 AE301 AE313 AE315 AE327 AE329 AE341 AE343 AE355 AE357 AE369 AE371 AE383 AE385 AE397 AE399 AE411 AE413 AE425 AE427 AE439 AE441 AE453 AE455 AE467 AE469 AE481 AE483 AE495 AE497 AE509 AE511 AE523 AE525 AE537 AE539 AE551 AE553 AE565 AE567 AE579 AE581 AE593 AE595 AE607 AE609 AE621 AE623 AE635 AE637 AE649 AE651 AE663 AE665 AE677 AE679 AE691 AE693 AE705 AE707 AE719 AE721 AE733 AE735 AE747 AE749 AE761 AE763 AE775 AE777 AE789 AE791 AE803 AE805 AE817 AE819 AE831 AE833 AE845 AE847 AE859 AE861 AE873 AE875 AE887 AE889 AE901 AE903 AE915 AE917 AE929 AE931 AE943 AE945 AE957 AE959 AE971 AE973 AE985 AE987 AE999 AE1001">
    <cfRule type="containsErrors" dxfId="65" priority="145">
      <formula>ISERROR(AE33)</formula>
    </cfRule>
  </conditionalFormatting>
  <conditionalFormatting sqref="AF8 AF10 AF12 AF14 AF16 AF18 AF20">
    <cfRule type="cellIs" dxfId="64" priority="99" operator="equal">
      <formula>0</formula>
    </cfRule>
    <cfRule type="containsErrors" dxfId="63" priority="98">
      <formula>ISERROR(AF8)</formula>
    </cfRule>
  </conditionalFormatting>
  <conditionalFormatting sqref="AF8">
    <cfRule type="cellIs" dxfId="62" priority="128" operator="equal">
      <formula>0</formula>
    </cfRule>
  </conditionalFormatting>
  <conditionalFormatting sqref="AF9 AF11 AF13 AF15 AF17 AF19 AF21">
    <cfRule type="containsErrors" dxfId="61" priority="83">
      <formula>ISERROR(AF9)</formula>
    </cfRule>
    <cfRule type="cellIs" dxfId="60" priority="84" operator="equal">
      <formula>0</formula>
    </cfRule>
  </conditionalFormatting>
  <conditionalFormatting sqref="AF22 AF24 AF26 AF28 AF30 AF32 AF34 AF36 AF38 AF40 AF42 AF44 AF46 AF48 AF50 AF52 AF54 AF56 AF58 AF60 AF62 AF64 AF66 AF68 AF70 AF72 AF74 AF76 AF78 AF80 AF82 AF84 AF86 AF88 AF90 AF92 AF94 AF96 AF98 AF100 AF102 AF104 AF106 AF108 AF110 AF112 AF114 AF116 AF118 AF120 AF122 AF124 AF126 AF128 AF130 AF132 AF134 AF136 AF138 AF140 AF142 AF144 AF146 AF148 AF150 AF152 AF154 AF156 AF158 AF160 AF162 AF164 AF166 AF168 AF170 AF172 AF174 AF176 AF178 AF180 AF182 AF184 AF186 AF188 AF190 AF192 AF194 AF196 AF198 AF200 AF202 AF204 AF206 AF208 AF210 AF212 AF214 AF216 AF218 AF220 AF222 AF224 AF226 AF228 AF230 AF232 AF234 AF236 AF238 AF240 AF242 AF244 AF246 AF248 AF250 AF252 AF254 AF256 AF258 AF260 AF262 AF264 AF266 AF268 AF270 AF272 AF274 AF276 AF278 AF280 AF282 AF284 AF286 AF288 AF290 AF292 AF294 AF296 AF298 AF300 AF302 AF304 AF306 AF308 AF310 AF312 AF314 AF316 AF318 AF320 AF322 AF324 AF326 AF328 AF330 AF332 AF334 AF336 AF338 AF340 AF342 AF344 AF346 AF348 AF350 AF352 AF354 AF356 AF358 AF360 AF362 AF364 AF366 AF368 AF370 AF372 AF374 AF376 AF378 AF380 AF382 AF384 AF386 AF388 AF390 AF392 AF394 AF396 AF398 AF400 AF402 AF404 AF406 AF408 AF410 AF412 AF414 AF416 AF418 AF420 AF422 AF424 AF426 AF428 AF430 AF432 AF434 AF436 AF438 AF440 AF442 AF444 AF446 AF448 AF450 AF452 AF454 AF456 AF458 AF460 AF462 AF464 AF466 AF468 AF470 AF472 AF474 AF476 AF478 AF480 AF482 AF484 AF486 AF488 AF490 AF492 AF494 AF496 AF498 AF500 AF502 AF504 AF506 AF508 AF510 AF512 AF514 AF516 AF518 AF520 AF522 AF524 AF526 AF528 AF530 AF532 AF534 AF536 AF538 AF540 AF542 AF544 AF546 AF548 AF550 AF552 AF554 AF556 AF558 AF560 AF562 AF564 AF566 AF568 AF570 AF572 AF574 AF576 AF578 AF580 AF582 AF584 AF586 AF588 AF590 AF592 AF594 AF596 AF598 AF600 AF602 AF604 AF606 AF608 AF610 AF612 AF614 AF616 AF618 AF620 AF622 AF624 AF626 AF628 AF630 AF632 AF634 AF636 AF638 AF640 AF642 AF644 AF646 AF648 AF650 AF652 AF654 AF656 AF658 AF660 AF662 AF664 AF666 AF668 AF670 AF672 AF674 AF676 AF678 AF680 AF682 AF684 AF686 AF688 AF690 AF692 AF694 AF696 AF698 AF700 AF702 AF704 AF706 AF708 AF710 AF712 AF714 AF716 AF718 AF720 AF722 AF724 AF726 AF728 AF730 AF732 AF734 AF736 AF738 AF740 AF742 AF744 AF746 AF748 AF750 AF752 AF754 AF756 AF758 AF760 AF762 AF764 AF766 AF768 AF770 AF772 AF774 AF776 AF778 AF780 AF782 AF784 AF786 AF788 AF790 AF792 AF794 AF796 AF798 AF800 AF802 AF804 AF806 AF808 AF810 AF812 AF814 AF816 AF818 AF820 AF822 AF824 AF826 AF828 AF830 AF832 AF834 AF836 AF838 AF840 AF842 AF844 AF846 AF848 AF850 AF852 AF854 AF856 AF858 AF860 AF862 AF864 AF866 AF868 AF870 AF872 AF874 AF876 AF878 AF880 AF882 AF884 AF886 AF888 AF890 AF892 AF894 AF896 AF898 AF900 AF902 AF904 AF906 AF908 AF910 AF912 AF914 AF916 AF918 AF920 AF922 AF924 AF926 AF928 AF930 AF932 AF934 AF936 AF938 AF940 AF942 AF944 AF946 AF948 AF950 AF952 AF954 AF956 AF958 AF960 AF962 AF964 AF966 AF968 AF970 AF972 AF974 AF976 AF978 AF980 AF982 AF984 AF986 AF988 AF990 AF992 AF994 AF996 AF998 AF1000 AF1002 AF1004 AF1006">
    <cfRule type="containsErrors" dxfId="59" priority="37">
      <formula>ISERROR(AF22)</formula>
    </cfRule>
  </conditionalFormatting>
  <conditionalFormatting sqref="AF22 AF36 AF50 AF64 AF78 AF92 AF106 AF120 AF134 AF148 AF162 AF176 AF190 AF204 AF218 AF232 AF246 AF260 AF274 AF288 AF302 AF316 AF330 AF344 AF358 AF372 AF386 AF400 AF414 AF428 AF442 AF456 AF470 AF484 AF498 AF512 AF526 AF540 AF554 AF568 AF582 AF596 AF610 AF624 AF638 AF652 AF666 AF680 AF694 AF708 AF722 AF736 AF750 AF764 AF778 AF792 AF806 AF820 AF834 AF848 AF862 AF876 AF890 AF904 AF918 AF932 AF946 AF960 AF974 AF988 AF1002 AF24 AF38 AF52 AF66 AF80 AF94 AF108 AF122 AF136 AF150 AF164 AF178 AF192 AF206 AF220 AF234 AF248 AF262 AF276 AF290 AF304 AF318 AF332 AF346 AF360 AF374 AF388 AF402 AF416 AF430 AF444 AF458 AF472 AF486 AF500 AF514 AF528 AF542 AF556 AF570 AF584 AF598 AF612 AF626 AF640 AF654 AF668 AF682 AF696 AF710 AF724 AF738 AF752 AF766 AF780 AF794 AF808 AF822 AF836 AF850 AF864 AF878 AF892 AF906 AF920 AF934 AF948 AF962 AF976 AF990 AF1004 AF26 AF40 AF54 AF68 AF82 AF96 AF110 AF124 AF138 AF152 AF166 AF180 AF194 AF208 AF222 AF236 AF250 AF264 AF278 AF292 AF306 AF320 AF334 AF348 AF362 AF376 AF390 AF404 AF418 AF432 AF446 AF460 AF474 AF488 AF502 AF516 AF530 AF544 AF558 AF572 AF586 AF600 AF614 AF628 AF642 AF656 AF670 AF684 AF698 AF712 AF726 AF740 AF754 AF768 AF782 AF796 AF810 AF824 AF838 AF852 AF866 AF880 AF894 AF908 AF922 AF936 AF950 AF964 AF978 AF992 AF1006 AF28 AF42 AF56 AF70 AF84 AF98 AF112 AF126 AF140 AF154 AF168 AF182 AF196 AF210 AF224 AF238 AF252 AF266 AF280 AF294 AF308 AF322 AF336 AF350 AF364 AF378 AF392 AF406 AF420 AF434 AF448 AF462 AF476 AF490 AF504 AF518 AF532 AF546 AF560 AF574 AF588 AF602 AF616 AF630 AF644 AF658 AF672 AF686 AF700 AF714 AF728 AF742 AF756 AF770 AF784 AF798 AF812 AF826 AF840 AF854 AF868 AF882 AF896 AF910 AF924 AF938 AF952 AF966 AF980 AF994 AF30 AF44 AF58 AF72 AF86 AF100 AF114 AF128 AF142 AF156 AF170 AF184 AF198 AF212 AF226 AF240 AF254 AF268 AF282 AF296 AF310 AF324 AF338 AF352 AF366 AF380 AF394 AF408 AF422 AF436 AF450 AF464 AF478 AF492 AF506 AF520 AF534 AF548 AF562 AF576 AF590 AF604 AF618 AF632 AF646 AF660 AF674 AF688 AF702 AF716 AF730 AF744 AF758 AF772 AF786 AF800 AF814 AF828 AF842 AF856 AF870 AF884 AF898 AF912 AF926 AF940 AF954 AF968 AF982 AF996 AF32 AF46 AF60 AF74 AF88 AF102 AF116 AF130 AF144 AF158 AF172 AF186 AF200 AF214 AF228 AF242 AF256 AF270 AF284 AF298 AF312 AF326 AF340 AF354 AF368 AF382 AF396 AF410 AF424 AF438 AF452 AF466 AF480 AF494 AF508 AF522 AF536 AF550 AF564 AF578 AF592 AF606 AF620 AF634 AF648 AF662 AF676 AF690 AF704 AF718 AF732 AF746 AF760 AF774 AF788 AF802 AF816 AF830 AF844 AF858 AF872 AF886 AF900 AF914 AF928 AF942 AF956 AF970 AF984 AF998 AF34 AF48 AF62 AF76 AF90 AF104 AF118 AF132 AF146 AF160 AF174 AF188 AF202 AF216 AF230 AF244 AF258 AF272 AF286 AF300 AF314 AF328 AF342 AF356 AF370 AF384 AF398 AF412 AF426 AF440 AF454 AF468 AF482 AF496 AF510 AF524 AF538 AF552 AF566 AF580 AF594 AF608 AF622 AF636 AF650 AF664 AF678 AF692 AF706 AF720 AF734 AF748 AF762 AF776 AF790 AF804 AF818 AF832 AF846 AF860 AF874 AF888 AF902 AF916 AF930 AF944 AF958 AF972 AF986 AF1000">
    <cfRule type="cellIs" dxfId="58" priority="38" operator="equal">
      <formula>0</formula>
    </cfRule>
  </conditionalFormatting>
  <conditionalFormatting sqref="AF22 AF36 AF50 AF64 AF78 AF92 AF106 AF120 AF134 AF148 AF162 AF176 AF190 AF204 AF218 AF232 AF246 AF260 AF274 AF288 AF302 AF316 AF330 AF344 AF358 AF372 AF386 AF400 AF414 AF428 AF442 AF456 AF470 AF484 AF498 AF512 AF526 AF540 AF554 AF568 AF582 AF596 AF610 AF624 AF638 AF652 AF666 AF680 AF694 AF708 AF722 AF736 AF750 AF764 AF778 AF792 AF806 AF820 AF834 AF848 AF862 AF876 AF890 AF904 AF918 AF932 AF946 AF960 AF974 AF988 AF1002">
    <cfRule type="cellIs" dxfId="57" priority="66" operator="equal">
      <formula>0</formula>
    </cfRule>
  </conditionalFormatting>
  <conditionalFormatting sqref="AF23 AF37 AF51 AF65 AF79 AF93 AF107 AF121 AF135 AF149 AF163 AF177 AF191 AF205 AF219 AF233 AF247 AF261 AF275 AF289 AF303 AF317 AF331 AF345 AF359 AF373 AF387 AF401 AF415 AF429 AF443 AF457 AF471 AF485 AF499 AF513 AF527 AF541 AF555 AF569 AF583 AF597 AF611 AF625 AF639 AF653 AF667 AF681 AF695 AF709 AF723 AF737 AF751 AF765 AF779 AF793 AF807 AF821 AF835 AF849 AF863 AF877 AF891 AF905 AF919 AF933 AF947 AF961 AF975 AF989 AF1003 AF25 AF39 AF53 AF67 AF81 AF95 AF109 AF123 AF137 AF151 AF165 AF179 AF193 AF207 AF221 AF235 AF249 AF263 AF277 AF291 AF305 AF319 AF333 AF347 AF361 AF375 AF389 AF403 AF417 AF431 AF445 AF459 AF473 AF487 AF501 AF515 AF529 AF543 AF557 AF571 AF585 AF599 AF613 AF627 AF641 AF655 AF669 AF683 AF697 AF711 AF725 AF739 AF753 AF767 AF781 AF795 AF809 AF823 AF837 AF851 AF865 AF879 AF893 AF907 AF921 AF935 AF949 AF963 AF977 AF991 AF1005 AF27 AF41 AF55 AF69 AF83 AF97 AF111 AF125 AF139 AF153 AF167 AF181 AF195 AF209 AF223 AF237 AF251 AF265 AF279 AF293 AF307 AF321 AF335 AF349 AF363 AF377 AF391 AF405 AF419 AF433 AF447 AF461 AF475 AF489 AF503 AF517 AF531 AF545 AF559 AF573 AF587 AF601 AF615 AF629 AF643 AF657 AF671 AF685 AF699 AF713 AF727 AF741 AF755 AF769 AF783 AF797 AF811 AF825 AF839 AF853 AF867 AF881 AF895 AF909 AF923 AF937 AF951 AF965 AF979 AF993 AF1007 AF29 AF43 AF57 AF71 AF85 AF99 AF113 AF127 AF141 AF155 AF169 AF183 AF197 AF211 AF225 AF239 AF253 AF267 AF281 AF295 AF309 AF323 AF337 AF351 AF365 AF379 AF393 AF407 AF421 AF435 AF449 AF463 AF477 AF491 AF505 AF519 AF533 AF547 AF561 AF575 AF589 AF603 AF617 AF631 AF645 AF659 AF673 AF687 AF701 AF715 AF729 AF743 AF757 AF771 AF785 AF799 AF813 AF827 AF841 AF855 AF869 AF883 AF897 AF911 AF925 AF939 AF953 AF967 AF981 AF995 AF31 AF45 AF59 AF73 AF87 AF101 AF115 AF129 AF143 AF157 AF171 AF185 AF199 AF213 AF227 AF241 AF255 AF269 AF283 AF297 AF311 AF325 AF339 AF353 AF367 AF381 AF395 AF409 AF423 AF437 AF451 AF465 AF479 AF493 AF507 AF521 AF535 AF549 AF563 AF577 AF591 AF605 AF619 AF633 AF647 AF661 AF675 AF689 AF703 AF717 AF731 AF745 AF759 AF773 AF787 AF801 AF815 AF829 AF843 AF857 AF871 AF885 AF899 AF913 AF927 AF941 AF955 AF969 AF983 AF997 AF33 AF47 AF61 AF75 AF89 AF103 AF117 AF131 AF145 AF159 AF173 AF187 AF201 AF215 AF229 AF243 AF257 AF271 AF285 AF299 AF313 AF327 AF341 AF355 AF369 AF383 AF397 AF411 AF425 AF439 AF453 AF467 AF481 AF495 AF509 AF523 AF537 AF551 AF565 AF579 AF593 AF607 AF621 AF635 AF649 AF663 AF677 AF691 AF705 AF719 AF733 AF747 AF761 AF775 AF789 AF803 AF817 AF831 AF845 AF859 AF873 AF887 AF901 AF915 AF929 AF943 AF957 AF971 AF985 AF999 AF35 AF49 AF63 AF77 AF91 AF105 AF119 AF133 AF147 AF161 AF175 AF189 AF203 AF217 AF231 AF245 AF259 AF273 AF287 AF301 AF315 AF329 AF343 AF357 AF371 AF385 AF399 AF413 AF427 AF441 AF455 AF469 AF483 AF497 AF511 AF525 AF539 AF553 AF567 AF581 AF595 AF609 AF623 AF637 AF651 AF665 AF679 AF693 AF707 AF721 AF735 AF749 AF763 AF777 AF791 AF805 AF819 AF833 AF847 AF861 AF875 AF889 AF903 AF917 AF931 AF945 AF959 AF973 AF987 AF1001">
    <cfRule type="cellIs" dxfId="56" priority="26" operator="equal">
      <formula>0</formula>
    </cfRule>
    <cfRule type="containsErrors" dxfId="55" priority="25">
      <formula>ISERROR(AF23)</formula>
    </cfRule>
  </conditionalFormatting>
  <conditionalFormatting sqref="AF29 AF43 AF57 AF71 AF85 AF99 AF113 AF127 AF141 AF155 AF169 AF183 AF197 AF211 AF225 AF239 AF253 AF267 AF281 AF295 AF309 AF323 AF337 AF351 AF365 AF379 AF393 AF407 AF421 AF435 AF449 AF463 AF477 AF491 AF505 AF519 AF533 AF547 AF561 AF575 AF589 AF603 AF617 AF631 AF645 AF659 AF673 AF687 AF701 AF715 AF729 AF743 AF757 AF771 AF785 AF799 AF813 AF827 AF841 AF855 AF869 AF883 AF897 AF911 AF925 AF939 AF953 AF967 AF981 AF995">
    <cfRule type="containsErrors" dxfId="54" priority="74">
      <formula>ISERROR(AF29)</formula>
    </cfRule>
  </conditionalFormatting>
  <conditionalFormatting sqref="AF33 AF35 AF47 AF49 AF61 AF63 AF75 AF77 AF89 AF91 AF103 AF105 AF117 AF119 AF131 AF133 AF145 AF147 AF159 AF161 AF173 AF175 AF187 AF189 AF201 AF203 AF215 AF217 AF229 AF231 AF243 AF245 AF257 AF259 AF271 AF273 AF285 AF287 AF299 AF301 AF313 AF315 AF327 AF329 AF341 AF343 AF355 AF357 AF369 AF371 AF383 AF385 AF397 AF399 AF411 AF413 AF425 AF427 AF439 AF441 AF453 AF455 AF467 AF469 AF481 AF483 AF495 AF497 AF509 AF511 AF523 AF525 AF537 AF539 AF551 AF553 AF565 AF567 AF579 AF581 AF593 AF595 AF607 AF609 AF621 AF623 AF635 AF637 AF649 AF651 AF663 AF665 AF677 AF679 AF691 AF693 AF705 AF707 AF719 AF721 AF733 AF735 AF747 AF749 AF761 AF763 AF775 AF777 AF789 AF791 AF803 AF805 AF817 AF819 AF831 AF833 AF845 AF847 AF859 AF861 AF873 AF875 AF887 AF889 AF901 AF903 AF915 AF917 AF929 AF931 AF943 AF945 AF957 AF959 AF971 AF973 AF985 AF987 AF999 AF1001">
    <cfRule type="containsErrors" dxfId="53" priority="142">
      <formula>ISERROR(AF33)</formula>
    </cfRule>
  </conditionalFormatting>
  <conditionalFormatting sqref="AG8 AG10 AG12 AG14 AG16 AG18 AG20">
    <cfRule type="cellIs" dxfId="52" priority="101" operator="equal">
      <formula>0</formula>
    </cfRule>
    <cfRule type="containsErrors" dxfId="51" priority="102">
      <formula>ISERROR(AG8)</formula>
    </cfRule>
  </conditionalFormatting>
  <conditionalFormatting sqref="AG8">
    <cfRule type="cellIs" dxfId="50" priority="122" operator="equal">
      <formula>0</formula>
    </cfRule>
  </conditionalFormatting>
  <conditionalFormatting sqref="AG9 AG11 AG13 AG15 AG17 AG19 AG21">
    <cfRule type="cellIs" dxfId="49" priority="89" operator="equal">
      <formula>0</formula>
    </cfRule>
    <cfRule type="containsErrors" dxfId="48" priority="88">
      <formula>ISERROR(AG9)</formula>
    </cfRule>
  </conditionalFormatting>
  <conditionalFormatting sqref="AG9">
    <cfRule type="containsErrors" dxfId="47" priority="109">
      <formula>ISERROR(AG9)</formula>
    </cfRule>
    <cfRule type="cellIs" dxfId="46" priority="108" operator="equal">
      <formula>0</formula>
    </cfRule>
  </conditionalFormatting>
  <conditionalFormatting sqref="AG22 AG24 AG26 AG28 AG30 AG32 AG34 AG36 AG38 AG40 AG42 AG44 AG46 AG48 AG50 AG52 AG54 AG56 AG58 AG60 AG62 AG64 AG66 AG68 AG70 AG72 AG74 AG76 AG78 AG80 AG82 AG84 AG86 AG88 AG90 AG92 AG94 AG96 AG98 AG100 AG102 AG104 AG106 AG108 AG110 AG112 AG114 AG116 AG118 AG120 AG122 AG124 AG126 AG128 AG130 AG132 AG134 AG136 AG138 AG140 AG142 AG144 AG146 AG148 AG150 AG152 AG154 AG156 AG158 AG160 AG162 AG164 AG166 AG168 AG170 AG172 AG174 AG176 AG178 AG180 AG182 AG184 AG186 AG188 AG190 AG192 AG194 AG196 AG198 AG200 AG202 AG204 AG206 AG208 AG210 AG212 AG214 AG216 AG218 AG220 AG222 AG224 AG226 AG228 AG230 AG232 AG234 AG236 AG238 AG240 AG242 AG244 AG246 AG248 AG250 AG252 AG254 AG256 AG258 AG260 AG262 AG264 AG266 AG268 AG270 AG272 AG274 AG276 AG278 AG280 AG282 AG284 AG286 AG288 AG290 AG292 AG294 AG296 AG298 AG300 AG302 AG304 AG306 AG308 AG310 AG312 AG314 AG316 AG318 AG320 AG322 AG324 AG326 AG328 AG330 AG332 AG334 AG336 AG338 AG340 AG342 AG344 AG346 AG348 AG350 AG352 AG354 AG356 AG358 AG360 AG362 AG364 AG366 AG368 AG370 AG372 AG374 AG376 AG378 AG380 AG382 AG384 AG386 AG388 AG390 AG392 AG394 AG396 AG398 AG400 AG402 AG404 AG406 AG408 AG410 AG412 AG414 AG416 AG418 AG420 AG422 AG424 AG426 AG428 AG430 AG432 AG434 AG436 AG438 AG440 AG442 AG444 AG446 AG448 AG450 AG452 AG454 AG456 AG458 AG460 AG462 AG464 AG466 AG468 AG470 AG472 AG474 AG476 AG478 AG480 AG482 AG484 AG486 AG488 AG490 AG492 AG494 AG496 AG498 AG500 AG502 AG504 AG506 AG508 AG510 AG512 AG514 AG516 AG518 AG520 AG522 AG524 AG526 AG528 AG530 AG532 AG534 AG536 AG538 AG540 AG542 AG544 AG546 AG548 AG550 AG552 AG554 AG556 AG558 AG560 AG562 AG564 AG566 AG568 AG570 AG572 AG574 AG576 AG578 AG580 AG582 AG584 AG586 AG588 AG590 AG592 AG594 AG596 AG598 AG600 AG602 AG604 AG606 AG608 AG610 AG612 AG614 AG616 AG618 AG620 AG622 AG624 AG626 AG628 AG630 AG632 AG634 AG636 AG638 AG640 AG642 AG644 AG646 AG648 AG650 AG652 AG654 AG656 AG658 AG660 AG662 AG664 AG666 AG668 AG670 AG672 AG674 AG676 AG678 AG680 AG682 AG684 AG686 AG688 AG690 AG692 AG694 AG696 AG698 AG700 AG702 AG704 AG706 AG708 AG710 AG712 AG714 AG716 AG718 AG720 AG722 AG724 AG726 AG728 AG730 AG732 AG734 AG736 AG738 AG740 AG742 AG744 AG746 AG748 AG750 AG752 AG754 AG756 AG758 AG760 AG762 AG764 AG766 AG768 AG770 AG772 AG774 AG776 AG778 AG780 AG782 AG784 AG786 AG788 AG790 AG792 AG794 AG796 AG798 AG800 AG802 AG804 AG806 AG808 AG810 AG812 AG814 AG816 AG818 AG820 AG822 AG824 AG826 AG828 AG830 AG832 AG834 AG836 AG838 AG840 AG842 AG844 AG846 AG848 AG850 AG852 AG854 AG856 AG858 AG860 AG862 AG864 AG866 AG868 AG870 AG872 AG874 AG876 AG878 AG880 AG882 AG884 AG886 AG888 AG890 AG892 AG894 AG896 AG898 AG900 AG902 AG904 AG906 AG908 AG910 AG912 AG914 AG916 AG918 AG920 AG922 AG924 AG926 AG928 AG930 AG932 AG934 AG936 AG938 AG940 AG942 AG944 AG946 AG948 AG950 AG952 AG954 AG956 AG958 AG960 AG962 AG964 AG966 AG968 AG970 AG972 AG974 AG976 AG978 AG980 AG982 AG984 AG986 AG988 AG990 AG992 AG994 AG996 AG998 AG1000 AG1002 AG1004 AG1006">
    <cfRule type="containsErrors" dxfId="45" priority="41">
      <formula>ISERROR(AG22)</formula>
    </cfRule>
  </conditionalFormatting>
  <conditionalFormatting sqref="AG22 AG36 AG50 AG64 AG78 AG92 AG106 AG120 AG134 AG148 AG162 AG176 AG190 AG204 AG218 AG232 AG246 AG260 AG274 AG288 AG302 AG316 AG330 AG344 AG358 AG372 AG386 AG400 AG414 AG428 AG442 AG456 AG470 AG484 AG498 AG512 AG526 AG540 AG554 AG568 AG582 AG596 AG610 AG624 AG638 AG652 AG666 AG680 AG694 AG708 AG722 AG736 AG750 AG764 AG778 AG792 AG806 AG820 AG834 AG848 AG862 AG876 AG890 AG904 AG918 AG932 AG946 AG960 AG974 AG988 AG1002 AG24 AG38 AG52 AG66 AG80 AG94 AG108 AG122 AG136 AG150 AG164 AG178 AG192 AG206 AG220 AG234 AG248 AG262 AG276 AG290 AG304 AG318 AG332 AG346 AG360 AG374 AG388 AG402 AG416 AG430 AG444 AG458 AG472 AG486 AG500 AG514 AG528 AG542 AG556 AG570 AG584 AG598 AG612 AG626 AG640 AG654 AG668 AG682 AG696 AG710 AG724 AG738 AG752 AG766 AG780 AG794 AG808 AG822 AG836 AG850 AG864 AG878 AG892 AG906 AG920 AG934 AG948 AG962 AG976 AG990 AG1004 AG26 AG40 AG54 AG68 AG82 AG96 AG110 AG124 AG138 AG152 AG166 AG180 AG194 AG208 AG222 AG236 AG250 AG264 AG278 AG292 AG306 AG320 AG334 AG348 AG362 AG376 AG390 AG404 AG418 AG432 AG446 AG460 AG474 AG488 AG502 AG516 AG530 AG544 AG558 AG572 AG586 AG600 AG614 AG628 AG642 AG656 AG670 AG684 AG698 AG712 AG726 AG740 AG754 AG768 AG782 AG796 AG810 AG824 AG838 AG852 AG866 AG880 AG894 AG908 AG922 AG936 AG950 AG964 AG978 AG992 AG1006 AG28 AG42 AG56 AG70 AG84 AG98 AG112 AG126 AG140 AG154 AG168 AG182 AG196 AG210 AG224 AG238 AG252 AG266 AG280 AG294 AG308 AG322 AG336 AG350 AG364 AG378 AG392 AG406 AG420 AG434 AG448 AG462 AG476 AG490 AG504 AG518 AG532 AG546 AG560 AG574 AG588 AG602 AG616 AG630 AG644 AG658 AG672 AG686 AG700 AG714 AG728 AG742 AG756 AG770 AG784 AG798 AG812 AG826 AG840 AG854 AG868 AG882 AG896 AG910 AG924 AG938 AG952 AG966 AG980 AG994 AG30 AG44 AG58 AG72 AG86 AG100 AG114 AG128 AG142 AG156 AG170 AG184 AG198 AG212 AG226 AG240 AG254 AG268 AG282 AG296 AG310 AG324 AG338 AG352 AG366 AG380 AG394 AG408 AG422 AG436 AG450 AG464 AG478 AG492 AG506 AG520 AG534 AG548 AG562 AG576 AG590 AG604 AG618 AG632 AG646 AG660 AG674 AG688 AG702 AG716 AG730 AG744 AG758 AG772 AG786 AG800 AG814 AG828 AG842 AG856 AG870 AG884 AG898 AG912 AG926 AG940 AG954 AG968 AG982 AG996 AG32 AG46 AG60 AG74 AG88 AG102 AG116 AG130 AG144 AG158 AG172 AG186 AG200 AG214 AG228 AG242 AG256 AG270 AG284 AG298 AG312 AG326 AG340 AG354 AG368 AG382 AG396 AG410 AG424 AG438 AG452 AG466 AG480 AG494 AG508 AG522 AG536 AG550 AG564 AG578 AG592 AG606 AG620 AG634 AG648 AG662 AG676 AG690 AG704 AG718 AG732 AG746 AG760 AG774 AG788 AG802 AG816 AG830 AG844 AG858 AG872 AG886 AG900 AG914 AG928 AG942 AG956 AG970 AG984 AG998 AG34 AG48 AG62 AG76 AG90 AG104 AG118 AG132 AG146 AG160 AG174 AG188 AG202 AG216 AG230 AG244 AG258 AG272 AG286 AG300 AG314 AG328 AG342 AG356 AG370 AG384 AG398 AG412 AG426 AG440 AG454 AG468 AG482 AG496 AG510 AG524 AG538 AG552 AG566 AG580 AG594 AG608 AG622 AG636 AG650 AG664 AG678 AG692 AG706 AG720 AG734 AG748 AG762 AG776 AG790 AG804 AG818 AG832 AG846 AG860 AG874 AG888 AG902 AG916 AG930 AG944 AG958 AG972 AG986 AG1000">
    <cfRule type="cellIs" dxfId="44" priority="40" operator="equal">
      <formula>0</formula>
    </cfRule>
  </conditionalFormatting>
  <conditionalFormatting sqref="AG22 AG36 AG50 AG64 AG78 AG92 AG106 AG120 AG134 AG148 AG162 AG176 AG190 AG204 AG218 AG232 AG246 AG260 AG274 AG288 AG302 AG316 AG330 AG344 AG358 AG372 AG386 AG400 AG414 AG428 AG442 AG456 AG470 AG484 AG498 AG512 AG526 AG540 AG554 AG568 AG582 AG596 AG610 AG624 AG638 AG652 AG666 AG680 AG694 AG708 AG722 AG736 AG750 AG764 AG778 AG792 AG806 AG820 AG834 AG848 AG862 AG876 AG890 AG904 AG918 AG932 AG946 AG960 AG974 AG988 AG1002">
    <cfRule type="cellIs" dxfId="43" priority="61" operator="equal">
      <formula>0</formula>
    </cfRule>
  </conditionalFormatting>
  <conditionalFormatting sqref="AG23 AG37 AG51 AG65 AG79 AG93 AG107 AG121 AG135 AG149 AG163 AG177 AG191 AG205 AG219 AG233 AG247 AG261 AG275 AG289 AG303 AG317 AG331 AG345 AG359 AG373 AG387 AG401 AG415 AG429 AG443 AG457 AG471 AG485 AG499 AG513 AG527 AG541 AG555 AG569 AG583 AG597 AG611 AG625 AG639 AG653 AG667 AG681 AG695 AG709 AG723 AG737 AG751 AG765 AG779 AG793 AG807 AG821 AG835 AG849 AG863 AG877 AG891 AG905 AG919 AG933 AG947 AG961 AG975 AG989 AG1003 AG25 AG39 AG53 AG67 AG81 AG95 AG109 AG123 AG137 AG151 AG165 AG179 AG193 AG207 AG221 AG235 AG249 AG263 AG277 AG291 AG305 AG319 AG333 AG347 AG361 AG375 AG389 AG403 AG417 AG431 AG445 AG459 AG473 AG487 AG501 AG515 AG529 AG543 AG557 AG571 AG585 AG599 AG613 AG627 AG641 AG655 AG669 AG683 AG697 AG711 AG725 AG739 AG753 AG767 AG781 AG795 AG809 AG823 AG837 AG851 AG865 AG879 AG893 AG907 AG921 AG935 AG949 AG963 AG977 AG991 AG1005 AG27 AG41 AG55 AG69 AG83 AG97 AG111 AG125 AG139 AG153 AG167 AG181 AG195 AG209 AG223 AG237 AG251 AG265 AG279 AG293 AG307 AG321 AG335 AG349 AG363 AG377 AG391 AG405 AG419 AG433 AG447 AG461 AG475 AG489 AG503 AG517 AG531 AG545 AG559 AG573 AG587 AG601 AG615 AG629 AG643 AG657 AG671 AG685 AG699 AG713 AG727 AG741 AG755 AG769 AG783 AG797 AG811 AG825 AG839 AG853 AG867 AG881 AG895 AG909 AG923 AG937 AG951 AG965 AG979 AG993 AG1007 AG29 AG43 AG57 AG71 AG85 AG99 AG113 AG127 AG141 AG155 AG169 AG183 AG197 AG211 AG225 AG239 AG253 AG267 AG281 AG295 AG309 AG323 AG337 AG351 AG365 AG379 AG393 AG407 AG421 AG435 AG449 AG463 AG477 AG491 AG505 AG519 AG533 AG547 AG561 AG575 AG589 AG603 AG617 AG631 AG645 AG659 AG673 AG687 AG701 AG715 AG729 AG743 AG757 AG771 AG785 AG799 AG813 AG827 AG841 AG855 AG869 AG883 AG897 AG911 AG925 AG939 AG953 AG967 AG981 AG995 AG31 AG45 AG59 AG73 AG87 AG101 AG115 AG129 AG143 AG157 AG171 AG185 AG199 AG213 AG227 AG241 AG255 AG269 AG283 AG297 AG311 AG325 AG339 AG353 AG367 AG381 AG395 AG409 AG423 AG437 AG451 AG465 AG479 AG493 AG507 AG521 AG535 AG549 AG563 AG577 AG591 AG605 AG619 AG633 AG647 AG661 AG675 AG689 AG703 AG717 AG731 AG745 AG759 AG773 AG787 AG801 AG815 AG829 AG843 AG857 AG871 AG885 AG899 AG913 AG927 AG941 AG955 AG969 AG983 AG997 AG33 AG47 AG61 AG75 AG89 AG103 AG117 AG131 AG145 AG159 AG173 AG187 AG201 AG215 AG229 AG243 AG257 AG271 AG285 AG299 AG313 AG327 AG341 AG355 AG369 AG383 AG397 AG411 AG425 AG439 AG453 AG467 AG481 AG495 AG509 AG523 AG537 AG551 AG565 AG579 AG593 AG607 AG621 AG635 AG649 AG663 AG677 AG691 AG705 AG719 AG733 AG747 AG761 AG775 AG789 AG803 AG817 AG831 AG845 AG859 AG873 AG887 AG901 AG915 AG929 AG943 AG957 AG971 AG985 AG999 AG35 AG49 AG63 AG77 AG91 AG105 AG119 AG133 AG147 AG161 AG175 AG189 AG203 AG217 AG231 AG245 AG259 AG273 AG287 AG301 AG315 AG329 AG343 AG357 AG371 AG385 AG399 AG413 AG427 AG441 AG455 AG469 AG483 AG497 AG511 AG525 AG539 AG553 AG567 AG581 AG595 AG609 AG623 AG637 AG651 AG665 AG679 AG693 AG707 AG721 AG735 AG749 AG763 AG777 AG791 AG805 AG819 AG833 AG847 AG861 AG875 AG889 AG903 AG917 AG931 AG945 AG959 AG973 AG987 AG1001">
    <cfRule type="cellIs" dxfId="42" priority="30" operator="equal">
      <formula>0</formula>
    </cfRule>
    <cfRule type="containsErrors" dxfId="41" priority="29">
      <formula>ISERROR(AG23)</formula>
    </cfRule>
  </conditionalFormatting>
  <conditionalFormatting sqref="AG23 AG37 AG51 AG65 AG79 AG93 AG107 AG121 AG135 AG149 AG163 AG177 AG191 AG205 AG219 AG233 AG247 AG261 AG275 AG289 AG303 AG317 AG331 AG345 AG359 AG373 AG387 AG401 AG415 AG429 AG443 AG457 AG471 AG485 AG499 AG513 AG527 AG541 AG555 AG569 AG583 AG597 AG611 AG625 AG639 AG653 AG667 AG681 AG695 AG709 AG723 AG737 AG751 AG765 AG779 AG793 AG807 AG821 AG835 AG849 AG863 AG877 AG891 AG905 AG919 AG933 AG947 AG961 AG975 AG989 AG1003">
    <cfRule type="containsErrors" dxfId="40" priority="49">
      <formula>ISERROR(AG23)</formula>
    </cfRule>
    <cfRule type="cellIs" dxfId="39" priority="47" operator="equal">
      <formula>0</formula>
    </cfRule>
    <cfRule type="containsErrors" dxfId="38" priority="48">
      <formula>ISERROR(AG23)</formula>
    </cfRule>
  </conditionalFormatting>
  <conditionalFormatting sqref="AG29 AG43 AG57 AG71 AG85 AG99 AG113 AG127 AG141 AG155 AG169 AG183 AG197 AG211 AG225 AG239 AG253 AG267 AG281 AG295 AG309 AG323 AG337 AG351 AG365 AG379 AG393 AG407 AG421 AG435 AG449 AG463 AG477 AG491 AG505 AG519 AG533 AG547 AG561 AG575 AG589 AG603 AG617 AG631 AG645 AG659 AG673 AG687 AG701 AG715 AG729 AG743 AG757 AG771 AG785 AG799 AG813 AG827 AG841 AG855 AG869 AG883 AG897 AG911 AG925 AG939 AG953 AG967 AG981 AG995">
    <cfRule type="containsErrors" dxfId="37" priority="76">
      <formula>ISERROR(AG29)</formula>
    </cfRule>
  </conditionalFormatting>
  <conditionalFormatting sqref="AG33 AG35 AG47 AG49 AG61 AG63 AG75 AG77 AG89 AG91 AG103 AG105 AG117 AG119 AG131 AG133 AG145 AG147 AG159 AG161 AG173 AG175 AG187 AG189 AG201 AG203 AG215 AG217 AG229 AG231 AG243 AG245 AG257 AG259 AG271 AG273 AG285 AG287 AG299 AG301 AG313 AG315 AG327 AG329 AG341 AG343 AG355 AG357 AG369 AG371 AG383 AG385 AG397 AG399 AG411 AG413 AG425 AG427 AG439 AG441 AG453 AG455 AG467 AG469 AG481 AG483 AG495 AG497 AG509 AG511 AG523 AG525 AG537 AG539 AG551 AG553 AG565 AG567 AG579 AG581 AG593 AG595 AG607 AG609 AG621 AG623 AG635 AG637 AG649 AG651 AG663 AG665 AG677 AG679 AG691 AG693 AG705 AG707 AG719 AG721 AG733 AG735 AG747 AG749 AG761 AG763 AG775 AG777 AG789 AG791 AG803 AG805 AG817 AG819 AG831 AG833 AG845 AG847 AG859 AG861 AG873 AG875 AG887 AG889 AG901 AG903 AG915 AG917 AG929 AG931 AG943 AG945 AG957 AG959 AG971 AG973 AG985 AG987 AG999 AG1001">
    <cfRule type="containsErrors" dxfId="36" priority="144">
      <formula>ISERROR(AG33)</formula>
    </cfRule>
  </conditionalFormatting>
  <conditionalFormatting sqref="AH8 AH10 AH12 AH14 AH16 AH18 AH20">
    <cfRule type="containsErrors" dxfId="35" priority="96">
      <formula>ISERROR(AH8)</formula>
    </cfRule>
    <cfRule type="cellIs" dxfId="34" priority="97" operator="equal">
      <formula>0</formula>
    </cfRule>
  </conditionalFormatting>
  <conditionalFormatting sqref="AH8">
    <cfRule type="cellIs" dxfId="33" priority="133" operator="equal">
      <formula>0</formula>
    </cfRule>
  </conditionalFormatting>
  <conditionalFormatting sqref="AH9 AH11 AH13 AH15 AH17 AH19 AH21">
    <cfRule type="containsErrors" dxfId="32" priority="81">
      <formula>ISERROR(AH9)</formula>
    </cfRule>
    <cfRule type="cellIs" dxfId="31" priority="82" operator="equal">
      <formula>0</formula>
    </cfRule>
  </conditionalFormatting>
  <conditionalFormatting sqref="AH9">
    <cfRule type="cellIs" dxfId="30" priority="132" operator="equal">
      <formula>0</formula>
    </cfRule>
  </conditionalFormatting>
  <conditionalFormatting sqref="AH22 AH24 AH26 AH28 AH30 AH32 AH34 AH36 AH38 AH40 AH42 AH44 AH46 AH48 AH50 AH52 AH54 AH56 AH58 AH60 AH62 AH64 AH66 AH68 AH70 AH72 AH74 AH76 AH78 AH80 AH82 AH84 AH86 AH88 AH90 AH92 AH94 AH96 AH98 AH100 AH102 AH104 AH106 AH108 AH110 AH112 AH114 AH116 AH118 AH120 AH122 AH124 AH126 AH128 AH130 AH132 AH134 AH136 AH138 AH140 AH142 AH144 AH146 AH148 AH150 AH152 AH154 AH156 AH158 AH160 AH162 AH164 AH166 AH168 AH170 AH172 AH174 AH176 AH178 AH180 AH182 AH184 AH186 AH188 AH190 AH192 AH194 AH196 AH198 AH200 AH202 AH204 AH206 AH208 AH210 AH212 AH214 AH216 AH218 AH220 AH222 AH224 AH226 AH228 AH230 AH232 AH234 AH236 AH238 AH240 AH242 AH244 AH246 AH248 AH250 AH252 AH254 AH256 AH258 AH260 AH262 AH264 AH266 AH268 AH270 AH272 AH274 AH276 AH278 AH280 AH282 AH284 AH286 AH288 AH290 AH292 AH294 AH296 AH298 AH300 AH302 AH304 AH306 AH308 AH310 AH312 AH314 AH316 AH318 AH320 AH322 AH324 AH326 AH328 AH330 AH332 AH334 AH336 AH338 AH340 AH342 AH344 AH346 AH348 AH350 AH352 AH354 AH356 AH358 AH360 AH362 AH364 AH366 AH368 AH370 AH372 AH374 AH376 AH378 AH380 AH382 AH384 AH386 AH388 AH390 AH392 AH394 AH396 AH398 AH400 AH402 AH404 AH406 AH408 AH410 AH412 AH414 AH416 AH418 AH420 AH422 AH424 AH426 AH428 AH430 AH432 AH434 AH436 AH438 AH440 AH442 AH444 AH446 AH448 AH450 AH452 AH454 AH456 AH458 AH460 AH462 AH464 AH466 AH468 AH470 AH472 AH474 AH476 AH478 AH480 AH482 AH484 AH486 AH488 AH490 AH492 AH494 AH496 AH498 AH500 AH502 AH504 AH506 AH508 AH510 AH512 AH514 AH516 AH518 AH520 AH522 AH524 AH526 AH528 AH530 AH532 AH534 AH536 AH538 AH540 AH542 AH544 AH546 AH548 AH550 AH552 AH554 AH556 AH558 AH560 AH562 AH564 AH566 AH568 AH570 AH572 AH574 AH576 AH578 AH580 AH582 AH584 AH586 AH588 AH590 AH592 AH594 AH596 AH598 AH600 AH602 AH604 AH606 AH608 AH610 AH612 AH614 AH616 AH618 AH620 AH622 AH624 AH626 AH628 AH630 AH632 AH634 AH636 AH638 AH640 AH642 AH644 AH646 AH648 AH650 AH652 AH654 AH656 AH658 AH660 AH662 AH664 AH666 AH668 AH670 AH672 AH674 AH676 AH678 AH680 AH682 AH684 AH686 AH688 AH690 AH692 AH694 AH696 AH698 AH700 AH702 AH704 AH706 AH708 AH710 AH712 AH714 AH716 AH718 AH720 AH722 AH724 AH726 AH728 AH730 AH732 AH734 AH736 AH738 AH740 AH742 AH744 AH746 AH748 AH750 AH752 AH754 AH756 AH758 AH760 AH762 AH764 AH766 AH768 AH770 AH772 AH774 AH776 AH778 AH780 AH782 AH784 AH786 AH788 AH790 AH792 AH794 AH796 AH798 AH800 AH802 AH804 AH806 AH808 AH810 AH812 AH814 AH816 AH818 AH820 AH822 AH824 AH826 AH828 AH830 AH832 AH834 AH836 AH838 AH840 AH842 AH844 AH846 AH848 AH850 AH852 AH854 AH856 AH858 AH860 AH862 AH864 AH866 AH868 AH870 AH872 AH874 AH876 AH878 AH880 AH882 AH884 AH886 AH888 AH890 AH892 AH894 AH896 AH898 AH900 AH902 AH904 AH906 AH908 AH910 AH912 AH914 AH916 AH918 AH920 AH922 AH924 AH926 AH928 AH930 AH932 AH934 AH936 AH938 AH940 AH942 AH944 AH946 AH948 AH950 AH952 AH954 AH956 AH958 AH960 AH962 AH964 AH966 AH968 AH970 AH972 AH974 AH976 AH978 AH980 AH982 AH984 AH986 AH988 AH990 AH992 AH994 AH996 AH998 AH1000 AH1002 AH1004 AH1006">
    <cfRule type="containsErrors" dxfId="29" priority="35">
      <formula>ISERROR(AH22)</formula>
    </cfRule>
  </conditionalFormatting>
  <conditionalFormatting sqref="AH22 AH36 AH50 AH64 AH78 AH92 AH106 AH120 AH134 AH148 AH162 AH176 AH190 AH204 AH218 AH232 AH246 AH260 AH274 AH288 AH302 AH316 AH330 AH344 AH358 AH372 AH386 AH400 AH414 AH428 AH442 AH456 AH470 AH484 AH498 AH512 AH526 AH540 AH554 AH568 AH582 AH596 AH610 AH624 AH638 AH652 AH666 AH680 AH694 AH708 AH722 AH736 AH750 AH764 AH778 AH792 AH806 AH820 AH834 AH848 AH862 AH876 AH890 AH904 AH918 AH932 AH946 AH960 AH974 AH988 AH1002 AH24 AH38 AH52 AH66 AH80 AH94 AH108 AH122 AH136 AH150 AH164 AH178 AH192 AH206 AH220 AH234 AH248 AH262 AH276 AH290 AH304 AH318 AH332 AH346 AH360 AH374 AH388 AH402 AH416 AH430 AH444 AH458 AH472 AH486 AH500 AH514 AH528 AH542 AH556 AH570 AH584 AH598 AH612 AH626 AH640 AH654 AH668 AH682 AH696 AH710 AH724 AH738 AH752 AH766 AH780 AH794 AH808 AH822 AH836 AH850 AH864 AH878 AH892 AH906 AH920 AH934 AH948 AH962 AH976 AH990 AH1004 AH26 AH40 AH54 AH68 AH82 AH96 AH110 AH124 AH138 AH152 AH166 AH180 AH194 AH208 AH222 AH236 AH250 AH264 AH278 AH292 AH306 AH320 AH334 AH348 AH362 AH376 AH390 AH404 AH418 AH432 AH446 AH460 AH474 AH488 AH502 AH516 AH530 AH544 AH558 AH572 AH586 AH600 AH614 AH628 AH642 AH656 AH670 AH684 AH698 AH712 AH726 AH740 AH754 AH768 AH782 AH796 AH810 AH824 AH838 AH852 AH866 AH880 AH894 AH908 AH922 AH936 AH950 AH964 AH978 AH992 AH1006 AH28 AH42 AH56 AH70 AH84 AH98 AH112 AH126 AH140 AH154 AH168 AH182 AH196 AH210 AH224 AH238 AH252 AH266 AH280 AH294 AH308 AH322 AH336 AH350 AH364 AH378 AH392 AH406 AH420 AH434 AH448 AH462 AH476 AH490 AH504 AH518 AH532 AH546 AH560 AH574 AH588 AH602 AH616 AH630 AH644 AH658 AH672 AH686 AH700 AH714 AH728 AH742 AH756 AH770 AH784 AH798 AH812 AH826 AH840 AH854 AH868 AH882 AH896 AH910 AH924 AH938 AH952 AH966 AH980 AH994 AH30 AH44 AH58 AH72 AH86 AH100 AH114 AH128 AH142 AH156 AH170 AH184 AH198 AH212 AH226 AH240 AH254 AH268 AH282 AH296 AH310 AH324 AH338 AH352 AH366 AH380 AH394 AH408 AH422 AH436 AH450 AH464 AH478 AH492 AH506 AH520 AH534 AH548 AH562 AH576 AH590 AH604 AH618 AH632 AH646 AH660 AH674 AH688 AH702 AH716 AH730 AH744 AH758 AH772 AH786 AH800 AH814 AH828 AH842 AH856 AH870 AH884 AH898 AH912 AH926 AH940 AH954 AH968 AH982 AH996 AH32 AH46 AH60 AH74 AH88 AH102 AH116 AH130 AH144 AH158 AH172 AH186 AH200 AH214 AH228 AH242 AH256 AH270 AH284 AH298 AH312 AH326 AH340 AH354 AH368 AH382 AH396 AH410 AH424 AH438 AH452 AH466 AH480 AH494 AH508 AH522 AH536 AH550 AH564 AH578 AH592 AH606 AH620 AH634 AH648 AH662 AH676 AH690 AH704 AH718 AH732 AH746 AH760 AH774 AH788 AH802 AH816 AH830 AH844 AH858 AH872 AH886 AH900 AH914 AH928 AH942 AH956 AH970 AH984 AH998 AH34 AH48 AH62 AH76 AH90 AH104 AH118 AH132 AH146 AH160 AH174 AH188 AH202 AH216 AH230 AH244 AH258 AH272 AH286 AH300 AH314 AH328 AH342 AH356 AH370 AH384 AH398 AH412 AH426 AH440 AH454 AH468 AH482 AH496 AH510 AH524 AH538 AH552 AH566 AH580 AH594 AH608 AH622 AH636 AH650 AH664 AH678 AH692 AH706 AH720 AH734 AH748 AH762 AH776 AH790 AH804 AH818 AH832 AH846 AH860 AH874 AH888 AH902 AH916 AH930 AH944 AH958 AH972 AH986 AH1000">
    <cfRule type="cellIs" dxfId="28" priority="36" operator="equal">
      <formula>0</formula>
    </cfRule>
  </conditionalFormatting>
  <conditionalFormatting sqref="AH22 AH36 AH50 AH64 AH78 AH92 AH106 AH120 AH134 AH148 AH162 AH176 AH190 AH204 AH218 AH232 AH246 AH260 AH274 AH288 AH302 AH316 AH330 AH344 AH358 AH372 AH386 AH400 AH414 AH428 AH442 AH456 AH470 AH484 AH498 AH512 AH526 AH540 AH554 AH568 AH582 AH596 AH610 AH624 AH638 AH652 AH666 AH680 AH694 AH708 AH722 AH736 AH750 AH764 AH778 AH792 AH806 AH820 AH834 AH848 AH862 AH876 AH890 AH904 AH918 AH932 AH946 AH960 AH974 AH988 AH1002">
    <cfRule type="cellIs" dxfId="27" priority="70" operator="equal">
      <formula>0</formula>
    </cfRule>
  </conditionalFormatting>
  <conditionalFormatting sqref="AH23 AH37 AH51 AH65 AH79 AH93 AH107 AH121 AH135 AH149 AH163 AH177 AH191 AH205 AH219 AH233 AH247 AH261 AH275 AH289 AH303 AH317 AH331 AH345 AH359 AH373 AH387 AH401 AH415 AH429 AH443 AH457 AH471 AH485 AH499 AH513 AH527 AH541 AH555 AH569 AH583 AH597 AH611 AH625 AH639 AH653 AH667 AH681 AH695 AH709 AH723 AH737 AH751 AH765 AH779 AH793 AH807 AH821 AH835 AH849 AH863 AH877 AH891 AH905 AH919 AH933 AH947 AH961 AH975 AH989 AH1003 AH25 AH39 AH53 AH67 AH81 AH95 AH109 AH123 AH137 AH151 AH165 AH179 AH193 AH207 AH221 AH235 AH249 AH263 AH277 AH291 AH305 AH319 AH333 AH347 AH361 AH375 AH389 AH403 AH417 AH431 AH445 AH459 AH473 AH487 AH501 AH515 AH529 AH543 AH557 AH571 AH585 AH599 AH613 AH627 AH641 AH655 AH669 AH683 AH697 AH711 AH725 AH739 AH753 AH767 AH781 AH795 AH809 AH823 AH837 AH851 AH865 AH879 AH893 AH907 AH921 AH935 AH949 AH963 AH977 AH991 AH1005 AH27 AH41 AH55 AH69 AH83 AH97 AH111 AH125 AH139 AH153 AH167 AH181 AH195 AH209 AH223 AH237 AH251 AH265 AH279 AH293 AH307 AH321 AH335 AH349 AH363 AH377 AH391 AH405 AH419 AH433 AH447 AH461 AH475 AH489 AH503 AH517 AH531 AH545 AH559 AH573 AH587 AH601 AH615 AH629 AH643 AH657 AH671 AH685 AH699 AH713 AH727 AH741 AH755 AH769 AH783 AH797 AH811 AH825 AH839 AH853 AH867 AH881 AH895 AH909 AH923 AH937 AH951 AH965 AH979 AH993 AH1007 AH29 AH43 AH57 AH71 AH85 AH99 AH113 AH127 AH141 AH155 AH169 AH183 AH197 AH211 AH225 AH239 AH253 AH267 AH281 AH295 AH309 AH323 AH337 AH351 AH365 AH379 AH393 AH407 AH421 AH435 AH449 AH463 AH477 AH491 AH505 AH519 AH533 AH547 AH561 AH575 AH589 AH603 AH617 AH631 AH645 AH659 AH673 AH687 AH701 AH715 AH729 AH743 AH757 AH771 AH785 AH799 AH813 AH827 AH841 AH855 AH869 AH883 AH897 AH911 AH925 AH939 AH953 AH967 AH981 AH995 AH31 AH45 AH59 AH73 AH87 AH101 AH115 AH129 AH143 AH157 AH171 AH185 AH199 AH213 AH227 AH241 AH255 AH269 AH283 AH297 AH311 AH325 AH339 AH353 AH367 AH381 AH395 AH409 AH423 AH437 AH451 AH465 AH479 AH493 AH507 AH521 AH535 AH549 AH563 AH577 AH591 AH605 AH619 AH633 AH647 AH661 AH675 AH689 AH703 AH717 AH731 AH745 AH759 AH773 AH787 AH801 AH815 AH829 AH843 AH857 AH871 AH885 AH899 AH913 AH927 AH941 AH955 AH969 AH983 AH997 AH33 AH47 AH61 AH75 AH89 AH103 AH117 AH131 AH145 AH159 AH173 AH187 AH201 AH215 AH229 AH243 AH257 AH271 AH285 AH299 AH313 AH327 AH341 AH355 AH369 AH383 AH397 AH411 AH425 AH439 AH453 AH467 AH481 AH495 AH509 AH523 AH537 AH551 AH565 AH579 AH593 AH607 AH621 AH635 AH649 AH663 AH677 AH691 AH705 AH719 AH733 AH747 AH761 AH775 AH789 AH803 AH817 AH831 AH845 AH859 AH873 AH887 AH901 AH915 AH929 AH943 AH957 AH971 AH985 AH999 AH35 AH49 AH63 AH77 AH91 AH105 AH119 AH133 AH147 AH161 AH175 AH189 AH203 AH217 AH231 AH245 AH259 AH273 AH287 AH301 AH315 AH329 AH343 AH357 AH371 AH385 AH399 AH413 AH427 AH441 AH455 AH469 AH483 AH497 AH511 AH525 AH539 AH553 AH567 AH581 AH595 AH609 AH623 AH637 AH651 AH665 AH679 AH693 AH707 AH721 AH735 AH749 AH763 AH777 AH791 AH805 AH819 AH833 AH847 AH861 AH875 AH889 AH903 AH917 AH931 AH945 AH959 AH973 AH987 AH1001">
    <cfRule type="containsErrors" dxfId="26" priority="23">
      <formula>ISERROR(AH23)</formula>
    </cfRule>
    <cfRule type="cellIs" dxfId="25" priority="24" operator="equal">
      <formula>0</formula>
    </cfRule>
  </conditionalFormatting>
  <conditionalFormatting sqref="AH23 AH37 AH51 AH65 AH79 AH93 AH107 AH121 AH135 AH149 AH163 AH177 AH191 AH205 AH219 AH233 AH247 AH261 AH275 AH289 AH303 AH317 AH331 AH345 AH359 AH373 AH387 AH401 AH415 AH429 AH443 AH457 AH471 AH485 AH499 AH513 AH527 AH541 AH555 AH569 AH583 AH597 AH611 AH625 AH639 AH653 AH667 AH681 AH695 AH709 AH723 AH737 AH751 AH765 AH779 AH793 AH807 AH821 AH835 AH849 AH863 AH877 AH891 AH905 AH919 AH933 AH947 AH961 AH975 AH989 AH1003">
    <cfRule type="cellIs" dxfId="24" priority="69" operator="equal">
      <formula>0</formula>
    </cfRule>
  </conditionalFormatting>
  <conditionalFormatting sqref="AH29 AH43 AH57 AH71 AH85 AH99 AH113 AH127 AH141 AH155 AH169 AH183 AH197 AH211 AH225 AH239 AH253 AH267 AH281 AH295 AH309 AH323 AH337 AH351 AH365 AH379 AH393 AH407 AH421 AH435 AH449 AH463 AH477 AH491 AH505 AH519 AH533 AH547 AH561 AH575 AH589 AH603 AH617 AH631 AH645 AH659 AH673 AH687 AH701 AH715 AH729 AH743 AH757 AH771 AH785 AH799 AH813 AH827 AH841 AH855 AH869 AH883 AH897 AH911 AH925 AH939 AH953 AH967 AH981 AH995">
    <cfRule type="containsErrors" dxfId="23" priority="73">
      <formula>ISERROR(AH29)</formula>
    </cfRule>
  </conditionalFormatting>
  <conditionalFormatting sqref="AH33 AH35 AH47 AH49 AH61 AH63 AH75 AH77 AH89 AH91 AH103 AH105 AH117 AH119 AH131 AH133 AH145 AH147 AH159 AH161 AH173 AH175 AH187 AH189 AH201 AH203 AH215 AH217 AH229 AH231 AH243 AH245 AH257 AH259 AH271 AH273 AH285 AH287 AH299 AH301 AH313 AH315 AH327 AH329 AH341 AH343 AH355 AH357 AH369 AH371 AH383 AH385 AH397 AH399 AH411 AH413 AH425 AH427 AH439 AH441 AH453 AH455 AH467 AH469 AH481 AH483 AH495 AH497 AH509 AH511 AH523 AH525 AH537 AH539 AH551 AH553 AH565 AH567 AH579 AH581 AH593 AH595 AH607 AH609 AH621 AH623 AH635 AH637 AH649 AH651 AH663 AH665 AH677 AH679 AH691 AH693 AH705 AH707 AH719 AH721 AH733 AH735 AH747 AH749 AH761 AH763 AH775 AH777 AH789 AH791 AH803 AH805 AH817 AH819 AH831 AH833 AH845 AH847 AH859 AH861 AH873 AH875 AH887 AH889 AH901 AH903 AH915 AH917 AH929 AH931 AH943 AH945 AH957 AH959 AH971 AH973 AH985 AH987 AH999 AH1001">
    <cfRule type="containsErrors" dxfId="22" priority="141">
      <formula>ISERROR(AH33)</formula>
    </cfRule>
  </conditionalFormatting>
  <conditionalFormatting sqref="AM8 AM10 AM12 AM14 AM16 AM18 AM20">
    <cfRule type="containsErrors" dxfId="21" priority="14">
      <formula>ISERROR(AM8)</formula>
    </cfRule>
    <cfRule type="cellIs" dxfId="20" priority="13" operator="equal">
      <formula>0</formula>
    </cfRule>
  </conditionalFormatting>
  <conditionalFormatting sqref="AM8">
    <cfRule type="containsErrors" dxfId="19" priority="18">
      <formula>ISERROR(AM8)</formula>
    </cfRule>
    <cfRule type="cellIs" dxfId="18" priority="19" operator="equal">
      <formula>0</formula>
    </cfRule>
  </conditionalFormatting>
  <conditionalFormatting sqref="AM9 AM11 AM13 AM15 AM17 AM19 AM21">
    <cfRule type="cellIs" dxfId="17" priority="12" operator="equal">
      <formula>0</formula>
    </cfRule>
    <cfRule type="containsErrors" dxfId="16" priority="11">
      <formula>ISERROR(AM9)</formula>
    </cfRule>
  </conditionalFormatting>
  <conditionalFormatting sqref="AM9">
    <cfRule type="containsErrors" dxfId="15" priority="16">
      <formula>ISERROR(AM9)</formula>
    </cfRule>
    <cfRule type="cellIs" dxfId="14" priority="15" operator="equal">
      <formula>0</formula>
    </cfRule>
    <cfRule type="containsErrors" dxfId="13" priority="17">
      <formula>ISERROR(AM9)</formula>
    </cfRule>
  </conditionalFormatting>
  <conditionalFormatting sqref="AM15">
    <cfRule type="containsErrors" dxfId="12" priority="22">
      <formula>ISERROR(AM15)</formula>
    </cfRule>
  </conditionalFormatting>
  <conditionalFormatting sqref="AM18 AM20 AM32 AM46 AM60 AM74 AM88 AM102 AM116 AM130 AM144 AM158 AM172 AM186 AM200 AM214 AM228 AM242 AM256 AM270 AM284 AM298 AM312 AM326 AM340 AM354 AM368 AM382 AM396 AM410 AM424 AM438 AM452 AM466 AM480 AM494 AM508 AM522 AM536 AM550 AM564 AM578 AM592 AM606 AM620 AM634 AM648 AM662 AM676 AM690 AM704 AM718 AM732 AM746 AM760 AM774 AM788 AM802 AM816 AM830 AM844 AM858 AM872 AM886 AM900 AM914 AM928 AM942 AM956 AM970 AM984 AM998 AM34 AM48 AM62 AM76 AM90 AM104 AM118 AM132 AM146 AM160 AM174 AM188 AM202 AM216 AM230 AM244 AM258 AM272 AM286 AM300 AM314 AM328 AM342 AM356 AM370 AM384 AM398 AM412 AM426 AM440 AM454 AM468 AM482 AM496 AM510 AM524 AM538 AM552 AM566 AM580 AM594 AM608 AM622 AM636 AM650 AM664 AM678 AM692 AM706 AM720 AM734 AM748 AM762 AM776 AM790 AM804 AM818 AM832 AM846 AM860 AM874 AM888 AM902 AM916 AM930 AM944 AM958 AM972 AM986 AM1000">
    <cfRule type="containsErrors" dxfId="11" priority="20">
      <formula>ISERROR(AM18)</formula>
    </cfRule>
  </conditionalFormatting>
  <conditionalFormatting sqref="AM19 AM21 AM33 AM47 AM61 AM75 AM89 AM103 AM117 AM131 AM145 AM159 AM173 AM187 AM201 AM215 AM229 AM243 AM257 AM271 AM285 AM299 AM313 AM327 AM341 AM355 AM369 AM383 AM397 AM411 AM425 AM439 AM453 AM467 AM481 AM495 AM509 AM523 AM537 AM551 AM565 AM579 AM593 AM607 AM621 AM635 AM649 AM663 AM677 AM691 AM705 AM719 AM733 AM747 AM761 AM775 AM789 AM803 AM817 AM831 AM845 AM859 AM873 AM887 AM901 AM915 AM929 AM943 AM957 AM971 AM985 AM999 AM35 AM49 AM63 AM77 AM91 AM105 AM119 AM133 AM147 AM161 AM175 AM189 AM203 AM217 AM231 AM245 AM259 AM273 AM287 AM301 AM315 AM329 AM343 AM357 AM371 AM385 AM399 AM413 AM427 AM441 AM455 AM469 AM483 AM497 AM511 AM525 AM539 AM553 AM567 AM581 AM595 AM609 AM623 AM637 AM651 AM665 AM679 AM693 AM707 AM721 AM735 AM749 AM763 AM777 AM791 AM805 AM819 AM833 AM847 AM861 AM875 AM889 AM903 AM917 AM931 AM945 AM959 AM973 AM987 AM1001">
    <cfRule type="containsErrors" dxfId="10" priority="21">
      <formula>ISERROR(AM19)</formula>
    </cfRule>
  </conditionalFormatting>
  <conditionalFormatting sqref="AM22 AM36 AM50 AM64 AM78 AM92 AM106 AM120 AM134 AM148 AM162 AM176 AM190 AM204 AM218 AM232 AM246 AM260 AM274 AM288 AM302 AM316 AM330 AM344 AM358 AM372 AM386 AM400 AM414 AM428 AM442 AM456 AM470 AM484 AM498 AM512 AM526 AM540 AM554 AM568 AM582 AM596 AM610 AM624 AM638 AM652 AM666 AM680 AM694 AM708 AM722 AM736 AM750 AM764 AM778 AM792 AM806 AM820 AM834 AM848 AM862 AM876 AM890 AM904 AM918 AM932 AM946 AM960 AM974 AM988 AM1002 AM24 AM38 AM52 AM66 AM80 AM94 AM108 AM122 AM136 AM150 AM164 AM178 AM192 AM206 AM220 AM234 AM248 AM262 AM276 AM290 AM304 AM318 AM332 AM346 AM360 AM374 AM388 AM402 AM416 AM430 AM444 AM458 AM472 AM486 AM500 AM514 AM528 AM542 AM556 AM570 AM584 AM598 AM612 AM626 AM640 AM654 AM668 AM682 AM696 AM710 AM724 AM738 AM752 AM766 AM780 AM794 AM808 AM822 AM836 AM850 AM864 AM878 AM892 AM906 AM920 AM934 AM948 AM962 AM976 AM990 AM1004 AM26 AM40 AM54 AM68 AM82 AM96 AM110 AM124 AM138 AM152 AM166 AM180 AM194 AM208 AM222 AM236 AM250 AM264 AM278 AM292 AM306 AM320 AM334 AM348 AM362 AM376 AM390 AM404 AM418 AM432 AM446 AM460 AM474 AM488 AM502 AM516 AM530 AM544 AM558 AM572 AM586 AM600 AM614 AM628 AM642 AM656 AM670 AM684 AM698 AM712 AM726 AM740 AM754 AM768 AM782 AM796 AM810 AM824 AM838 AM852 AM866 AM880 AM894 AM908 AM922 AM936 AM950 AM964 AM978 AM992 AM1006 AM28 AM42 AM56 AM70 AM84 AM98 AM112 AM126 AM140 AM154 AM168 AM182 AM196 AM210 AM224 AM238 AM252 AM266 AM280 AM294 AM308 AM322 AM336 AM350 AM364 AM378 AM392 AM406 AM420 AM434 AM448 AM462 AM476 AM490 AM504 AM518 AM532 AM546 AM560 AM574 AM588 AM602 AM616 AM630 AM644 AM658 AM672 AM686 AM700 AM714 AM728 AM742 AM756 AM770 AM784 AM798 AM812 AM826 AM840 AM854 AM868 AM882 AM896 AM910 AM924 AM938 AM952 AM966 AM980 AM994 AM30 AM44 AM58 AM72 AM86 AM100 AM114 AM128 AM142 AM156 AM170 AM184 AM198 AM212 AM226 AM240 AM254 AM268 AM282 AM296 AM310 AM324 AM338 AM352 AM366 AM380 AM394 AM408 AM422 AM436 AM450 AM464 AM478 AM492 AM506 AM520 AM534 AM548 AM562 AM576 AM590 AM604 AM618 AM632 AM646 AM660 AM674 AM688 AM702 AM716 AM730 AM744 AM758 AM772 AM786 AM800 AM814 AM828 AM842 AM856 AM870 AM884 AM898 AM912 AM926 AM940 AM954 AM968 AM982 AM996 AM32 AM46 AM60 AM74 AM88 AM102 AM116 AM130 AM144 AM158 AM172 AM186 AM200 AM214 AM228 AM242 AM256 AM270 AM284 AM298 AM312 AM326 AM340 AM354 AM368 AM382 AM396 AM410 AM424 AM438 AM452 AM466 AM480 AM494 AM508 AM522 AM536 AM550 AM564 AM578 AM592 AM606 AM620 AM634 AM648 AM662 AM676 AM690 AM704 AM718 AM732 AM746 AM760 AM774 AM788 AM802 AM816 AM830 AM844 AM858 AM872 AM886 AM900 AM914 AM928 AM942 AM956 AM970 AM984 AM998 AM34 AM48 AM62 AM76 AM90 AM104 AM118 AM132 AM146 AM160 AM174 AM188 AM202 AM216 AM230 AM244 AM258 AM272 AM286 AM300 AM314 AM328 AM342 AM356 AM370 AM384 AM398 AM412 AM426 AM440 AM454 AM468 AM482 AM496 AM510 AM524 AM538 AM552 AM566 AM580 AM594 AM608 AM622 AM636 AM650 AM664 AM678 AM692 AM706 AM720 AM734 AM748 AM762 AM776 AM790 AM804 AM818 AM832 AM846 AM860 AM874 AM888 AM902 AM916 AM930 AM944 AM958 AM972 AM986 AM1000">
    <cfRule type="containsErrors" dxfId="9" priority="4">
      <formula>ISERROR(AM22)</formula>
    </cfRule>
    <cfRule type="cellIs" dxfId="8" priority="3" operator="equal">
      <formula>0</formula>
    </cfRule>
  </conditionalFormatting>
  <conditionalFormatting sqref="AM22 AM36 AM50 AM64 AM78 AM92 AM106 AM120 AM134 AM148 AM162 AM176 AM190 AM204 AM218 AM232 AM246 AM260 AM274 AM288 AM302 AM316 AM330 AM344 AM358 AM372 AM386 AM400 AM414 AM428 AM442 AM456 AM470 AM484 AM498 AM512 AM526 AM540 AM554 AM568 AM582 AM596 AM610 AM624 AM638 AM652 AM666 AM680 AM694 AM708 AM722 AM736 AM750 AM764 AM778 AM792 AM806 AM820 AM834 AM848 AM862 AM876 AM890 AM904 AM918 AM932 AM946 AM960 AM974 AM988 AM1002">
    <cfRule type="cellIs" dxfId="7" priority="9" operator="equal">
      <formula>0</formula>
    </cfRule>
    <cfRule type="containsErrors" dxfId="6" priority="8">
      <formula>ISERROR(AM22)</formula>
    </cfRule>
  </conditionalFormatting>
  <conditionalFormatting sqref="AM23 AM37 AM51 AM65 AM79 AM93 AM107 AM121 AM135 AM149 AM163 AM177 AM191 AM205 AM219 AM233 AM247 AM261 AM275 AM289 AM303 AM317 AM331 AM345 AM359 AM373 AM387 AM401 AM415 AM429 AM443 AM457 AM471 AM485 AM499 AM513 AM527 AM541 AM555 AM569 AM583 AM597 AM611 AM625 AM639 AM653 AM667 AM681 AM695 AM709 AM723 AM737 AM751 AM765 AM779 AM793 AM807 AM821 AM835 AM849 AM863 AM877 AM891 AM905 AM919 AM933 AM947 AM961 AM975 AM989 AM1003 AM25 AM39 AM53 AM67 AM81 AM95 AM109 AM123 AM137 AM151 AM165 AM179 AM193 AM207 AM221 AM235 AM249 AM263 AM277 AM291 AM305 AM319 AM333 AM347 AM361 AM375 AM389 AM403 AM417 AM431 AM445 AM459 AM473 AM487 AM501 AM515 AM529 AM543 AM557 AM571 AM585 AM599 AM613 AM627 AM641 AM655 AM669 AM683 AM697 AM711 AM725 AM739 AM753 AM767 AM781 AM795 AM809 AM823 AM837 AM851 AM865 AM879 AM893 AM907 AM921 AM935 AM949 AM963 AM977 AM991 AM1005 AM27 AM41 AM55 AM69 AM83 AM97 AM111 AM125 AM139 AM153 AM167 AM181 AM195 AM209 AM223 AM237 AM251 AM265 AM279 AM293 AM307 AM321 AM335 AM349 AM363 AM377 AM391 AM405 AM419 AM433 AM447 AM461 AM475 AM489 AM503 AM517 AM531 AM545 AM559 AM573 AM587 AM601 AM615 AM629 AM643 AM657 AM671 AM685 AM699 AM713 AM727 AM741 AM755 AM769 AM783 AM797 AM811 AM825 AM839 AM853 AM867 AM881 AM895 AM909 AM923 AM937 AM951 AM965 AM979 AM993 AM1007 AM29 AM43 AM57 AM71 AM85 AM99 AM113 AM127 AM141 AM155 AM169 AM183 AM197 AM211 AM225 AM239 AM253 AM267 AM281 AM295 AM309 AM323 AM337 AM351 AM365 AM379 AM393 AM407 AM421 AM435 AM449 AM463 AM477 AM491 AM505 AM519 AM533 AM547 AM561 AM575 AM589 AM603 AM617 AM631 AM645 AM659 AM673 AM687 AM701 AM715 AM729 AM743 AM757 AM771 AM785 AM799 AM813 AM827 AM841 AM855 AM869 AM883 AM897 AM911 AM925 AM939 AM953 AM967 AM981 AM995 AM31 AM45 AM59 AM73 AM87 AM101 AM115 AM129 AM143 AM157 AM171 AM185 AM199 AM213 AM227 AM241 AM255 AM269 AM283 AM297 AM311 AM325 AM339 AM353 AM367 AM381 AM395 AM409 AM423 AM437 AM451 AM465 AM479 AM493 AM507 AM521 AM535 AM549 AM563 AM577 AM591 AM605 AM619 AM633 AM647 AM661 AM675 AM689 AM703 AM717 AM731 AM745 AM759 AM773 AM787 AM801 AM815 AM829 AM843 AM857 AM871 AM885 AM899 AM913 AM927 AM941 AM955 AM969 AM983 AM997 AM33 AM47 AM61 AM75 AM89 AM103 AM117 AM131 AM145 AM159 AM173 AM187 AM201 AM215 AM229 AM243 AM257 AM271 AM285 AM299 AM313 AM327 AM341 AM355 AM369 AM383 AM397 AM411 AM425 AM439 AM453 AM467 AM481 AM495 AM509 AM523 AM537 AM551 AM565 AM579 AM593 AM607 AM621 AM635 AM649 AM663 AM677 AM691 AM705 AM719 AM733 AM747 AM761 AM775 AM789 AM803 AM817 AM831 AM845 AM859 AM873 AM887 AM901 AM915 AM929 AM943 AM957 AM971 AM985 AM999 AM35 AM49 AM63 AM77 AM91 AM105 AM119 AM133 AM147 AM161 AM175 AM189 AM203 AM217 AM231 AM245 AM259 AM273 AM287 AM301 AM315 AM329 AM343 AM357 AM371 AM385 AM399 AM413 AM427 AM441 AM455 AM469 AM483 AM497 AM511 AM525 AM539 AM553 AM567 AM581 AM595 AM609 AM623 AM637 AM651 AM665 AM679 AM693 AM707 AM721 AM735 AM749 AM763 AM777 AM791 AM805 AM819 AM833 AM847 AM861 AM875 AM889 AM903 AM917 AM931 AM945 AM959 AM973 AM987 AM1001">
    <cfRule type="containsErrors" dxfId="5" priority="1">
      <formula>ISERROR(AM23)</formula>
    </cfRule>
    <cfRule type="cellIs" dxfId="4" priority="2" operator="equal">
      <formula>0</formula>
    </cfRule>
  </conditionalFormatting>
  <conditionalFormatting sqref="AM23 AM37 AM51 AM65 AM79 AM93 AM107 AM121 AM135 AM149 AM163 AM177 AM191 AM205 AM219 AM233 AM247 AM261 AM275 AM289 AM303 AM317 AM331 AM345 AM359 AM373 AM387 AM401 AM415 AM429 AM443 AM457 AM471 AM485 AM499 AM513 AM527 AM541 AM555 AM569 AM583 AM597 AM611 AM625 AM639 AM653 AM667 AM681 AM695 AM709 AM723 AM737 AM751 AM765 AM779 AM793 AM807 AM821 AM835 AM849 AM863 AM877 AM891 AM905 AM919 AM933 AM947 AM961 AM975 AM989 AM1003">
    <cfRule type="containsErrors" dxfId="3" priority="7">
      <formula>ISERROR(AM23)</formula>
    </cfRule>
    <cfRule type="containsErrors" dxfId="2" priority="6">
      <formula>ISERROR(AM23)</formula>
    </cfRule>
    <cfRule type="cellIs" dxfId="1" priority="5" operator="equal">
      <formula>0</formula>
    </cfRule>
  </conditionalFormatting>
  <conditionalFormatting sqref="AM29 AM43 AM57 AM71 AM85 AM99 AM113 AM127 AM141 AM155 AM169 AM183 AM197 AM211 AM225 AM239 AM253 AM267 AM281 AM295 AM309 AM323 AM337 AM351 AM365 AM379 AM393 AM407 AM421 AM435 AM449 AM463 AM477 AM491 AM505 AM519 AM533 AM547 AM561 AM575 AM589 AM603 AM617 AM631 AM645 AM659 AM673 AM687 AM701 AM715 AM729 AM743 AM757 AM771 AM785 AM799 AM813 AM827 AM841 AM855 AM869 AM883 AM897 AM911 AM925 AM939 AM953 AM967 AM981 AM995">
    <cfRule type="containsErrors" dxfId="0" priority="10">
      <formula>ISERROR(AM29)</formula>
    </cfRule>
  </conditionalFormatting>
  <dataValidations count="2">
    <dataValidation type="list" allowBlank="1" showInputMessage="1" showErrorMessage="1" sqref="AH6" xr:uid="{95729294-4952-42C0-89E3-6AA8816D1DAD}">
      <formula1>"X"</formula1>
    </dataValidation>
    <dataValidation type="whole" operator="greaterThan" allowBlank="1" showInputMessage="1" showErrorMessage="1" sqref="AK8:AK1007" xr:uid="{B5EE2C59-E521-42A8-8363-FD96EE5BF8B7}">
      <formula1>0</formula1>
    </dataValidation>
  </dataValidations>
  <hyperlinks>
    <hyperlink ref="AB6" location="FollowUp!AC6" display="FollowUp!AC6" xr:uid="{2029B3E8-9C0E-4E41-B4D6-E0071F415D12}"/>
    <hyperlink ref="AI6" location="FollowUp!AC6" display="Add Record" xr:uid="{6BD6F0C0-337D-4899-9302-788DB7D82669}"/>
  </hyperlinks>
  <pageMargins left="0.7" right="0.7" top="0.75" bottom="0.75" header="0.3" footer="0.3"/>
  <pageSetup scale="73" fitToHeight="0" orientation="landscape" horizontalDpi="0"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F113E41-CE5C-44A8-90A4-A17D0EBAB58D}">
          <x14:formula1>
            <xm:f>Data!$D$5:$D$8</xm:f>
          </x14:formula1>
          <xm:sqref>AA3 BY3</xm:sqref>
        </x14:dataValidation>
        <x14:dataValidation type="list" allowBlank="1" showInputMessage="1" showErrorMessage="1" xr:uid="{CFD8DD73-3DAD-405F-ABD2-86988F0173E8}">
          <x14:formula1>
            <xm:f>Data!$K$5:$K$9</xm:f>
          </x14:formula1>
          <xm:sqref>CE3 AG3</xm:sqref>
        </x14:dataValidation>
        <x14:dataValidation type="list" allowBlank="1" showInputMessage="1" showErrorMessage="1" xr:uid="{5C7DC651-C61F-43A4-B00E-2D85BBB2F00C}">
          <x14:formula1>
            <xm:f>Data!$N$5:$N$9</xm:f>
          </x14:formula1>
          <xm:sqref>AK3 CI3</xm:sqref>
        </x14:dataValidation>
        <x14:dataValidation type="list" allowBlank="1" showInputMessage="1" showErrorMessage="1" xr:uid="{E9C5BA7B-E918-4611-9534-A26460BF1BCE}">
          <x14:formula1>
            <xm:f>Data!$K$5:$K$557</xm:f>
          </x14:formula1>
          <xm:sqref>AG6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8A1C-6167-43CF-8B6C-4BF4BC4862E4}">
  <sheetPr codeName="Sheet3"/>
  <dimension ref="A1:CD3350"/>
  <sheetViews>
    <sheetView topLeftCell="Z1" workbookViewId="0">
      <pane ySplit="7" topLeftCell="A8" activePane="bottomLeft" state="frozen"/>
      <selection activeCell="AB1" sqref="AB1"/>
      <selection pane="bottomLeft" activeCell="X8" sqref="X8"/>
    </sheetView>
  </sheetViews>
  <sheetFormatPr defaultRowHeight="15" x14ac:dyDescent="0.25"/>
  <cols>
    <col min="1" max="1" width="9.140625" hidden="1" customWidth="1"/>
    <col min="2" max="3" width="13.7109375" hidden="1" customWidth="1"/>
    <col min="4" max="5" width="13.7109375" style="25" hidden="1" customWidth="1"/>
    <col min="6" max="6" width="13.7109375" hidden="1" customWidth="1"/>
    <col min="7" max="7" width="13.7109375" style="25" hidden="1" customWidth="1"/>
    <col min="8" max="8" width="13.7109375" hidden="1" customWidth="1"/>
    <col min="9" max="22" width="9.140625" hidden="1" customWidth="1"/>
    <col min="23" max="23" width="9.85546875" hidden="1" customWidth="1"/>
    <col min="24" max="24" width="14.85546875" hidden="1" customWidth="1"/>
    <col min="25" max="25" width="9.140625" hidden="1" customWidth="1"/>
    <col min="26" max="26" width="9.140625" style="2" customWidth="1"/>
    <col min="27" max="27" width="15.140625" customWidth="1"/>
    <col min="28" max="28" width="12.140625" customWidth="1"/>
    <col min="29" max="32" width="13" customWidth="1"/>
    <col min="33" max="33" width="13" style="25" customWidth="1"/>
    <col min="34" max="35" width="13" customWidth="1"/>
    <col min="36" max="36" width="13" style="25" customWidth="1"/>
    <col min="37" max="37" width="9.7109375" bestFit="1" customWidth="1"/>
    <col min="38" max="38" width="12.7109375" style="25" customWidth="1"/>
    <col min="39" max="40" width="9.140625" style="2"/>
    <col min="41" max="41" width="2.7109375" style="48" customWidth="1"/>
    <col min="42" max="42" width="3.28515625" style="13" customWidth="1"/>
    <col min="43" max="43" width="10" style="25" hidden="1" customWidth="1"/>
    <col min="44" max="44" width="10.42578125" hidden="1" customWidth="1"/>
    <col min="45" max="48" width="9.140625" style="25" hidden="1" customWidth="1"/>
    <col min="49" max="49" width="9.140625" hidden="1" customWidth="1"/>
    <col min="50" max="50" width="12" hidden="1" customWidth="1"/>
    <col min="51" max="51" width="10.5703125" hidden="1" customWidth="1"/>
    <col min="52" max="53" width="9.140625" hidden="1" customWidth="1"/>
    <col min="54" max="54" width="12" hidden="1" customWidth="1"/>
    <col min="55" max="55" width="9.140625" hidden="1" customWidth="1"/>
    <col min="56" max="56" width="2.140625" style="12" customWidth="1"/>
    <col min="57" max="78" width="9.140625" style="2"/>
  </cols>
  <sheetData>
    <row r="1" spans="1:79" ht="26.25" x14ac:dyDescent="0.4">
      <c r="R1" s="51"/>
      <c r="AA1" s="94"/>
      <c r="AB1" s="95" t="s">
        <v>81</v>
      </c>
      <c r="AC1" s="102"/>
      <c r="AD1" s="92"/>
      <c r="AE1" s="92"/>
      <c r="AF1" s="10"/>
      <c r="AG1" s="84"/>
      <c r="AH1" s="79"/>
      <c r="AI1" s="89"/>
      <c r="AJ1" s="82"/>
      <c r="AK1" s="87"/>
      <c r="AL1" s="74"/>
      <c r="AP1" s="152" t="s">
        <v>43</v>
      </c>
    </row>
    <row r="2" spans="1:79" ht="24" customHeight="1" thickBot="1" x14ac:dyDescent="0.45">
      <c r="C2" s="44"/>
      <c r="D2" s="46" t="s">
        <v>65</v>
      </c>
      <c r="E2" s="45"/>
      <c r="G2" s="25">
        <f>Data!L8</f>
        <v>135</v>
      </c>
      <c r="H2" s="25">
        <f>Data!L9</f>
        <v>315</v>
      </c>
      <c r="AA2" s="93"/>
      <c r="AB2" s="39" t="s">
        <v>88</v>
      </c>
      <c r="AC2" s="102"/>
      <c r="AD2" s="92"/>
      <c r="AE2" s="92"/>
      <c r="AF2" s="10"/>
      <c r="AG2" s="85"/>
      <c r="AH2" s="80"/>
      <c r="AI2" s="90"/>
      <c r="AJ2" s="77"/>
      <c r="AK2" s="10"/>
      <c r="AL2" s="75"/>
      <c r="AP2" s="152"/>
      <c r="AQ2" s="56" t="s">
        <v>77</v>
      </c>
    </row>
    <row r="3" spans="1:79" ht="15.75" thickBot="1" x14ac:dyDescent="0.3">
      <c r="A3" s="44" t="s">
        <v>64</v>
      </c>
      <c r="B3" s="45" t="str">
        <f>FollowUp!AK3</f>
        <v>(Off)</v>
      </c>
      <c r="C3" s="25">
        <v>0</v>
      </c>
      <c r="D3" s="25">
        <f>Data!E6</f>
        <v>7</v>
      </c>
      <c r="E3" s="25">
        <f>Data!E7</f>
        <v>28</v>
      </c>
      <c r="F3" s="30"/>
      <c r="G3" s="43" t="s">
        <v>56</v>
      </c>
      <c r="H3" s="31"/>
      <c r="AA3" s="9" t="str">
        <f>COUNTA(AC8:AC3009) &amp;" items used ("&amp;3000-COUNTA(AC8:AC3009)&amp;" items left)"</f>
        <v>1 items used (2999 items left)</v>
      </c>
      <c r="AB3" s="2"/>
      <c r="AC3" s="2"/>
      <c r="AD3" s="4" t="str" cm="1">
        <f t="array" aca="1" ref="AD3" ca="1">HYPERLINK("#"&amp;CELL("address",FollowUp!AC6),"Link to Follow up tab")</f>
        <v>Link to Follow up tab</v>
      </c>
      <c r="AE3" s="2"/>
      <c r="AF3" s="10"/>
      <c r="AG3" s="86"/>
      <c r="AH3" s="81"/>
      <c r="AI3" s="91"/>
      <c r="AJ3" s="78"/>
      <c r="AK3" s="88"/>
      <c r="AL3" s="76"/>
      <c r="AP3" s="152"/>
      <c r="AR3" s="57" t="s">
        <v>78</v>
      </c>
      <c r="BA3" s="83"/>
      <c r="BB3" s="51"/>
    </row>
    <row r="4" spans="1:79" ht="45" x14ac:dyDescent="0.25">
      <c r="A4" s="32" t="s">
        <v>46</v>
      </c>
      <c r="B4" s="33" t="s">
        <v>47</v>
      </c>
      <c r="C4" s="33" t="s">
        <v>48</v>
      </c>
      <c r="D4" s="33" t="s">
        <v>49</v>
      </c>
      <c r="E4" s="33" t="s">
        <v>50</v>
      </c>
      <c r="F4" s="33" t="s">
        <v>53</v>
      </c>
      <c r="G4" s="33" t="s">
        <v>54</v>
      </c>
      <c r="H4" s="33" t="s">
        <v>55</v>
      </c>
      <c r="X4" s="38" t="s">
        <v>75</v>
      </c>
      <c r="Y4" s="38" t="s">
        <v>73</v>
      </c>
      <c r="AA4" s="6" t="s">
        <v>31</v>
      </c>
      <c r="AB4" s="7" t="s">
        <v>32</v>
      </c>
      <c r="AC4" s="6" t="s">
        <v>33</v>
      </c>
      <c r="AD4" s="6" t="s">
        <v>34</v>
      </c>
      <c r="AE4" s="6" t="s">
        <v>35</v>
      </c>
      <c r="AF4" s="6" t="s">
        <v>36</v>
      </c>
      <c r="AG4" s="73" t="s">
        <v>40</v>
      </c>
      <c r="AH4" s="73" t="s">
        <v>19</v>
      </c>
      <c r="AI4" s="73" t="e" vm="1">
        <v>#VALUE!</v>
      </c>
      <c r="AJ4" s="73" t="s">
        <v>37</v>
      </c>
      <c r="AK4" s="73" t="s">
        <v>42</v>
      </c>
      <c r="AL4" s="73" t="s">
        <v>52</v>
      </c>
      <c r="AQ4" s="38" t="s">
        <v>68</v>
      </c>
      <c r="AR4" s="38" t="s">
        <v>69</v>
      </c>
      <c r="AS4" s="38" t="s">
        <v>67</v>
      </c>
      <c r="AT4" s="38" t="s">
        <v>70</v>
      </c>
      <c r="AU4" s="38" t="s">
        <v>71</v>
      </c>
      <c r="AV4" s="38" t="s">
        <v>72</v>
      </c>
      <c r="BB4" s="51"/>
    </row>
    <row r="5" spans="1:79" ht="8.25" customHeight="1" x14ac:dyDescent="0.25">
      <c r="A5" s="26"/>
      <c r="B5" s="26"/>
      <c r="C5" s="26"/>
      <c r="D5" s="26"/>
      <c r="E5" s="26"/>
      <c r="F5" s="26"/>
      <c r="G5" s="26"/>
      <c r="H5" s="26"/>
      <c r="I5" s="10"/>
      <c r="J5" s="10"/>
      <c r="K5" s="10"/>
      <c r="L5" s="10"/>
      <c r="M5" s="10"/>
      <c r="N5" s="10"/>
      <c r="O5" s="10"/>
      <c r="P5" s="10"/>
      <c r="Q5" s="10"/>
      <c r="R5" s="10"/>
      <c r="S5" s="10"/>
      <c r="T5" s="10"/>
      <c r="U5" s="10"/>
      <c r="V5" s="10"/>
      <c r="W5" s="10"/>
      <c r="X5" s="10"/>
      <c r="Y5" s="10"/>
      <c r="AA5" s="10">
        <v>3</v>
      </c>
      <c r="AB5" s="10">
        <v>4</v>
      </c>
      <c r="AC5" s="10">
        <v>5</v>
      </c>
      <c r="AD5" s="10">
        <v>6</v>
      </c>
      <c r="AE5" s="10">
        <v>7</v>
      </c>
      <c r="AF5" s="10">
        <v>8</v>
      </c>
      <c r="AG5" s="10">
        <v>9</v>
      </c>
      <c r="AH5" s="10">
        <v>10</v>
      </c>
      <c r="AI5" s="10">
        <v>11</v>
      </c>
      <c r="AJ5" s="26">
        <v>12</v>
      </c>
      <c r="AK5" s="10">
        <v>13</v>
      </c>
      <c r="AL5" s="10">
        <v>14</v>
      </c>
      <c r="AQ5" s="26"/>
      <c r="AR5" s="26"/>
      <c r="AS5" s="26"/>
      <c r="AT5" s="26"/>
      <c r="AU5" s="26"/>
      <c r="AV5" s="26"/>
      <c r="BB5" s="51"/>
    </row>
    <row r="6" spans="1:79" ht="6" customHeight="1" x14ac:dyDescent="0.25">
      <c r="AA6" s="67" t="s">
        <v>85</v>
      </c>
      <c r="AB6" s="67" t="s">
        <v>85</v>
      </c>
      <c r="AC6" s="67" t="s">
        <v>85</v>
      </c>
      <c r="AD6" s="67" t="s">
        <v>85</v>
      </c>
      <c r="AE6" s="67" t="s">
        <v>85</v>
      </c>
      <c r="AF6" s="67" t="s">
        <v>85</v>
      </c>
      <c r="AG6" s="67" t="s">
        <v>85</v>
      </c>
      <c r="AH6" s="67" t="s">
        <v>85</v>
      </c>
      <c r="AI6" s="67" t="s">
        <v>85</v>
      </c>
      <c r="AJ6" s="67" t="s">
        <v>85</v>
      </c>
      <c r="AK6" s="67" t="s">
        <v>85</v>
      </c>
      <c r="AL6" s="67" t="s">
        <v>85</v>
      </c>
      <c r="AR6" s="25"/>
      <c r="BB6" s="51"/>
    </row>
    <row r="7" spans="1:79" ht="6.75" customHeight="1" x14ac:dyDescent="0.25">
      <c r="A7" s="10"/>
      <c r="B7" s="10"/>
      <c r="C7" s="10"/>
      <c r="D7" s="26"/>
      <c r="E7" s="26"/>
      <c r="F7" s="10"/>
      <c r="G7" s="26"/>
      <c r="H7" s="10"/>
      <c r="I7" s="10"/>
      <c r="J7" s="10"/>
      <c r="K7" s="10"/>
      <c r="L7" s="10"/>
      <c r="M7" s="10"/>
      <c r="N7" s="10"/>
      <c r="O7" s="10"/>
      <c r="P7" s="10"/>
      <c r="Q7" s="10"/>
      <c r="R7" s="10"/>
      <c r="S7" s="10"/>
      <c r="T7" s="10"/>
      <c r="U7" s="10"/>
      <c r="V7" s="10"/>
      <c r="W7" s="10"/>
      <c r="X7" s="10"/>
      <c r="Y7" s="10"/>
      <c r="AA7" s="72" t="s">
        <v>31</v>
      </c>
      <c r="AB7" s="72" t="s">
        <v>86</v>
      </c>
      <c r="AC7" s="72" t="s">
        <v>45</v>
      </c>
      <c r="AD7" s="10" t="s">
        <v>34</v>
      </c>
      <c r="AE7" s="10" t="s">
        <v>35</v>
      </c>
      <c r="AF7" s="10" t="s">
        <v>36</v>
      </c>
      <c r="AG7" s="26" t="s">
        <v>40</v>
      </c>
      <c r="AH7" s="10" t="s">
        <v>19</v>
      </c>
      <c r="AI7" s="10" t="s">
        <v>87</v>
      </c>
      <c r="AJ7" s="26" t="s">
        <v>37</v>
      </c>
      <c r="AK7" s="10" t="s">
        <v>42</v>
      </c>
      <c r="AL7" s="26" t="s">
        <v>52</v>
      </c>
      <c r="AQ7" s="26"/>
      <c r="AR7" s="26"/>
      <c r="AS7" s="26"/>
      <c r="AT7" s="26"/>
      <c r="AU7" s="26"/>
      <c r="AV7" s="26"/>
      <c r="BB7" s="51"/>
    </row>
    <row r="8" spans="1:79" x14ac:dyDescent="0.25">
      <c r="A8" t="str">
        <f t="shared" ref="A8:A71" si="0">ROW(C8)&amp;AC8</f>
        <v>8Bob</v>
      </c>
      <c r="B8" s="34">
        <f>IF(OR(ISBLANK($AG8),$AI8="closed",$AI8="old",AND($B$3=Data!$N$6,OR(database!AG8=Data!$K$8,Data!$K$9=database!AG8))),0,1)</f>
        <v>1</v>
      </c>
      <c r="C8" s="34">
        <f ca="1">IF(AND($AL8-C$3&lt;=TODAY(),$AL8&gt;0,AI8&lt;&gt;"closed",AI8&lt;&gt;"old",AND($B$3&lt;&gt;Data!$N$6,OR(database!$AG8&lt;&gt;Data!$K$9,database!$AG8&lt;&gt;Data!$K$8))),1,0)</f>
        <v>0</v>
      </c>
      <c r="D8" s="34">
        <f ca="1">IF(AND($AL8-D$3&lt;=TODAY(),$AL8&gt;0,AI8&lt;&gt;"closed",AI8&lt;&gt;"old",AND($B$3&lt;&gt;Data!$N$6,OR(database!$AG8&lt;&gt;Data!$K$9,database!$AG8&lt;&gt;Data!$K$8))),1,0)</f>
        <v>0</v>
      </c>
      <c r="E8" s="34">
        <f ca="1">IF(AND($AL8-E$3&lt;=TODAY(),$AL8&gt;0,AI8&lt;&gt;"closed",AI8&lt;&gt;"old",AND($B$3&lt;&gt;Data!$N$6,OR(database!$AG8&lt;&gt;Data!$K$9,database!$AG8&lt;&gt;Data!$K$8))),1,0)</f>
        <v>1</v>
      </c>
      <c r="F8" s="34">
        <f>IF(AH8="X",1,0)</f>
        <v>0</v>
      </c>
      <c r="G8" s="34">
        <f ca="1">IF(AND(AG8=Data!$K$8,database!AI8&lt;&gt;"Closed",AI8&lt;&gt;"old",database!AL8&lt;(TODAY()+Data!$X$4)),1,0)</f>
        <v>0</v>
      </c>
      <c r="H8" s="34">
        <f ca="1">IF(AND(AG8=Data!$K$9,database!AI8&lt;&gt;"Closed",AI8&lt;&gt;"old",database!AL8&lt;(TODAY()+Data!$X$5)),1,0)</f>
        <v>0</v>
      </c>
      <c r="X8" s="55" t="str" cm="1">
        <f t="array" aca="1" ref="X8" ca="1">HYPERLINK("#"&amp;CELL("address",INDEX(INDIRECT("FollowUp!Y:Y",1),MATCH(X10,INDIRECT("FollowUp!Y:Y",1),0))))</f>
        <v>#'[Actions_Rev-17_2024_02_No_Macros.xlsx]FollowUp'!$Y$8</v>
      </c>
      <c r="Y8">
        <f>IF(AS8&gt;0,VLOOKUP(AS8,$AT:$AV,3,0),0)</f>
        <v>1</v>
      </c>
      <c r="AA8" s="16" t="s">
        <v>20</v>
      </c>
      <c r="AB8" s="22"/>
      <c r="AC8" s="16" t="s">
        <v>107</v>
      </c>
      <c r="AD8" s="22" t="s">
        <v>108</v>
      </c>
      <c r="AE8" s="16" t="s">
        <v>109</v>
      </c>
      <c r="AF8" s="22" t="s">
        <v>110</v>
      </c>
      <c r="AG8" s="138" t="s">
        <v>13</v>
      </c>
      <c r="AH8" s="23"/>
      <c r="AI8" s="16"/>
      <c r="AJ8" s="23"/>
      <c r="AK8" s="28">
        <v>46148</v>
      </c>
      <c r="AL8" s="35">
        <v>46176</v>
      </c>
      <c r="AP8" s="152" t="s">
        <v>66</v>
      </c>
      <c r="AQ8" s="25">
        <f>IF(FollowUp!$AK$3="(Off)",IF(FollowUp!$AA$3=Data!$D$5,C8,IF(FollowUp!$AA$3=Data!$D$6,D8,IF(FollowUp!$AA$3=Data!$D$7,E8,B8))),IF(FollowUp!$AK$3=Data!$N$9,F8,IF(FollowUp!$AK$3=Data!$N$8,H8,IF(FollowUp!$AK$3=Data!$N$7,G8,B8))))</f>
        <v>1</v>
      </c>
      <c r="AR8" s="51">
        <f>IF(AQ8&gt;0,AL8,0)</f>
        <v>46176</v>
      </c>
      <c r="AS8" s="25">
        <f>IF(AR8=0,-1,RANK(AR8,$AR$8:$AR$5000))</f>
        <v>1</v>
      </c>
      <c r="AT8" s="25">
        <v>1</v>
      </c>
      <c r="AU8" s="25">
        <f>COUNTIF(AS:AS,AT8)</f>
        <v>1</v>
      </c>
      <c r="AV8" s="25">
        <f t="shared" ref="AV8:AV13" si="1">IF(AND(AU8&gt;0,AV9=0),1,(AU9+AV9))</f>
        <v>1</v>
      </c>
      <c r="AX8" s="103"/>
      <c r="AY8" t="s">
        <v>98</v>
      </c>
      <c r="BA8" s="101"/>
      <c r="BB8" s="51"/>
      <c r="CA8">
        <v>0</v>
      </c>
    </row>
    <row r="9" spans="1:79" x14ac:dyDescent="0.25">
      <c r="A9" t="str">
        <f t="shared" si="0"/>
        <v>9</v>
      </c>
      <c r="B9" s="34">
        <f>IF(OR(ISBLANK($AG9),$AI9="closed",$AI9="old",AND($B$3=Data!$N$6,OR(database!AG9=Data!$K$8,Data!$K$9=database!AG9))),0,MAX(B$8:B8)+1)</f>
        <v>0</v>
      </c>
      <c r="C9" s="34">
        <f ca="1">IF(AND($AL9-C$3&lt;=TODAY(),$AL9&gt;0,AI9&lt;&gt;"closed",AI9&lt;&gt;"old",AND($B$3&lt;&gt;Data!$N$6,OR(database!$AG9&lt;&gt;Data!$K$9,database!$AG9&lt;&gt;Data!$K$8))),MAX(C$8:C8)+1,0)</f>
        <v>0</v>
      </c>
      <c r="D9" s="34">
        <f ca="1">IF(AND($AL9-D$3&lt;=TODAY(),$AL9&gt;0,$AI9&lt;&gt;"closed",AI9&lt;&gt;"old",AND($B$3&lt;&gt;Data!$N$6,OR(database!$AG9&lt;&gt;Data!$K$9,database!$AG9&lt;&gt;Data!$K$8))),MAX(D$8:D8)+1,0)</f>
        <v>0</v>
      </c>
      <c r="E9" s="34">
        <f ca="1">IF(AND($AL9-E$3&lt;=TODAY(),$AL9&gt;0,AI9&lt;&gt;"closed",AI9&lt;&gt;"old",AND($B$3&lt;&gt;Data!$N$6,OR(database!$AG9&lt;&gt;Data!$K$9,database!$AG9&lt;&gt;Data!$K$8))),MAX(E$8:E8)+1,0)</f>
        <v>0</v>
      </c>
      <c r="F9" s="34">
        <f>IF(AH9="X",MAX(F$8:F8)+1,0)</f>
        <v>0</v>
      </c>
      <c r="G9" s="34">
        <f ca="1">IF(AND(AG9=Data!$K$8,database!AI9&lt;&gt;"Closed",AI9&lt;&gt;"old",database!AL9&lt;(TODAY()+Data!$X$4)),MAX(G$8:G8)+1,0)</f>
        <v>0</v>
      </c>
      <c r="H9" s="34">
        <f ca="1">IF(AND(AG9=Data!$K$9,database!AI9&lt;&gt;"Closed",AI9&lt;&gt;"old",database!AL9&lt;(TODAY()+Data!$X$5)),MAX(H$8:H8)+1,0)</f>
        <v>0</v>
      </c>
      <c r="Y9">
        <f>IF(AS9&gt;0,VLOOKUP(AS9,$AT:$AV,3,0)+COUNTIF(AS$8:AS8,AS9),0)</f>
        <v>0</v>
      </c>
      <c r="AA9" s="17" t="s">
        <v>20</v>
      </c>
      <c r="AB9" s="18"/>
      <c r="AC9" s="17"/>
      <c r="AD9" s="18"/>
      <c r="AE9" s="17"/>
      <c r="AF9" s="18"/>
      <c r="AG9" s="139" t="s">
        <v>8</v>
      </c>
      <c r="AH9" s="24"/>
      <c r="AI9" s="17" t="s">
        <v>80</v>
      </c>
      <c r="AJ9" s="24"/>
      <c r="AK9" s="27">
        <v>46148</v>
      </c>
      <c r="AL9" s="47">
        <v>46150</v>
      </c>
      <c r="AP9" s="152"/>
      <c r="AQ9" s="25">
        <f>IF(FollowUp!$AK$3="(Off)",IF(FollowUp!$AA$3=Data!$D$5,C9,IF(FollowUp!$AA$3=Data!$D$6,D9,IF(FollowUp!$AA$3=Data!$D$7,E9,B9))),IF(FollowUp!$AK$3=Data!$N$9,F9,IF(FollowUp!$AK$3=Data!$N$8,H9,IF(FollowUp!$AK$3=Data!$N$7,G9,B9))))</f>
        <v>0</v>
      </c>
      <c r="AR9" s="51">
        <f t="shared" ref="AR9:AR22" si="2">IF(AQ9&gt;0,AL9,0)</f>
        <v>0</v>
      </c>
      <c r="AS9" s="25">
        <f t="shared" ref="AS9:AS72" si="3">IF(AR9=0,-1,RANK(AR9,$AR$8:$AR$5000))</f>
        <v>-1</v>
      </c>
      <c r="AT9" s="25">
        <v>2</v>
      </c>
      <c r="AU9" s="25">
        <f t="shared" ref="AU9:AU72" si="4">COUNTIF(AS:AS,AT9)</f>
        <v>0</v>
      </c>
      <c r="AV9" s="25">
        <f>IF(AND(AU9&gt;0,AV10=0),1,(AU10+AV10))</f>
        <v>0</v>
      </c>
      <c r="BB9" s="51"/>
    </row>
    <row r="10" spans="1:79" x14ac:dyDescent="0.25">
      <c r="A10" t="str">
        <f t="shared" si="0"/>
        <v>10</v>
      </c>
      <c r="B10" s="25">
        <f>IF(OR(ISBLANK($AG10),$AI10="closed",$AI10="old",AND($B$3=Data!$N$6,OR(database!AG10=Data!$K$8,Data!$K$9=database!AG10))),0,MAX(B$8:B9)+1)</f>
        <v>0</v>
      </c>
      <c r="C10" s="25">
        <f ca="1">IF(AND($AL10-C$3&lt;=TODAY(),$AL10&gt;0,AI10&lt;&gt;"closed",AI10&lt;&gt;"old",AND($B$3&lt;&gt;Data!$N$6,OR(database!$AG10&lt;&gt;Data!$K$9,database!$AG10&lt;&gt;Data!$K$8))),MAX(C$8:C9)+1,0)</f>
        <v>0</v>
      </c>
      <c r="D10" s="25">
        <f ca="1">IF(AND($AL10-D$3&lt;=TODAY(),$AL10&gt;0,$AI10&lt;&gt;"closed",AI10&lt;&gt;"old",AND($B$3&lt;&gt;Data!$N$6,OR(database!$AG10&lt;&gt;Data!$K$9,database!$AG10&lt;&gt;Data!$K$8))),MAX(D$8:D9)+1,0)</f>
        <v>0</v>
      </c>
      <c r="E10" s="25">
        <f ca="1">IF(AND($AL10-E$3&lt;=TODAY(),$AL10&gt;0,AI10&lt;&gt;"closed",AI10&lt;&gt;"old",AND($B$3&lt;&gt;Data!$N$6,OR(database!$AG10&lt;&gt;Data!$K$9,database!$AG10&lt;&gt;Data!$K$8))),MAX(E$8:E9)+1,0)</f>
        <v>0</v>
      </c>
      <c r="F10" s="25">
        <f>IF(AH10="X",MAX(F$8:F9)+1,0)</f>
        <v>0</v>
      </c>
      <c r="G10" s="25">
        <f ca="1">IF(AND(AG10=Data!$K$8,database!AI10&lt;&gt;"Closed",AI10&lt;&gt;"old",database!AL10&lt;(TODAY()+Data!$X$4)),MAX(G$8:G9)+1,0)</f>
        <v>0</v>
      </c>
      <c r="H10" s="25">
        <f ca="1">IF(AND(AG10=Data!$K$9,database!AI10&lt;&gt;"Closed",AI10&lt;&gt;"old",database!AL10&lt;(TODAY()+Data!$X$5)),MAX(H$8:H9)+1,0)</f>
        <v>0</v>
      </c>
      <c r="X10" s="54">
        <v>1</v>
      </c>
      <c r="Y10">
        <f>IF(AS10&gt;0,VLOOKUP(AS10,$AT:$AV,3,0)+COUNTIF(AS$8:AS9,AS10),0)</f>
        <v>0</v>
      </c>
      <c r="AA10" s="16"/>
      <c r="AB10" s="22"/>
      <c r="AC10" s="16"/>
      <c r="AD10" s="22"/>
      <c r="AE10" s="16"/>
      <c r="AF10" s="22"/>
      <c r="AG10" s="138"/>
      <c r="AH10" s="23"/>
      <c r="AI10" s="16"/>
      <c r="AJ10" s="23"/>
      <c r="AK10" s="28"/>
      <c r="AL10" s="35"/>
      <c r="AP10" s="152"/>
      <c r="AQ10" s="25">
        <f>IF(FollowUp!$AK$3="(Off)",IF(FollowUp!$AA$3=Data!$D$5,C10,IF(FollowUp!$AA$3=Data!$D$6,D10,IF(FollowUp!$AA$3=Data!$D$7,E10,B10))),IF(FollowUp!$AK$3=Data!$N$9,F10,IF(FollowUp!$AK$3=Data!$N$8,H10,IF(FollowUp!$AK$3=Data!$N$7,G10,B10))))</f>
        <v>0</v>
      </c>
      <c r="AR10" s="51">
        <f t="shared" si="2"/>
        <v>0</v>
      </c>
      <c r="AS10" s="25">
        <f t="shared" si="3"/>
        <v>-1</v>
      </c>
      <c r="AT10" s="25">
        <v>3</v>
      </c>
      <c r="AU10" s="25">
        <f t="shared" si="4"/>
        <v>0</v>
      </c>
      <c r="AV10" s="25">
        <f t="shared" si="1"/>
        <v>0</v>
      </c>
      <c r="AX10">
        <v>1</v>
      </c>
      <c r="AY10" t="s">
        <v>12</v>
      </c>
      <c r="BB10" s="51"/>
    </row>
    <row r="11" spans="1:79" x14ac:dyDescent="0.25">
      <c r="A11" t="str">
        <f t="shared" si="0"/>
        <v>11</v>
      </c>
      <c r="B11" s="25">
        <f>IF(OR(ISBLANK($AG11),$AI11="closed",$AI11="old",AND($B$3=Data!$N$6,OR(database!AG11=Data!$K$8,Data!$K$9=database!AG11))),0,MAX(B$8:B10)+1)</f>
        <v>0</v>
      </c>
      <c r="C11" s="25">
        <f ca="1">IF(AND($AL11-C$3&lt;=TODAY(),$AL11&gt;0,AI11&lt;&gt;"closed",AI11&lt;&gt;"old",AND($B$3&lt;&gt;Data!$N$6,OR(database!$AG11&lt;&gt;Data!$K$9,database!$AG11&lt;&gt;Data!$K$8))),MAX(C$8:C10)+1,0)</f>
        <v>0</v>
      </c>
      <c r="D11" s="25">
        <f ca="1">IF(AND($AL11-D$3&lt;=TODAY(),$AL11&gt;0,$AI11&lt;&gt;"closed",AI11&lt;&gt;"old",AND($B$3&lt;&gt;Data!$N$6,OR(database!$AG11&lt;&gt;Data!$K$9,database!$AG11&lt;&gt;Data!$K$8))),MAX(D$8:D10)+1,0)</f>
        <v>0</v>
      </c>
      <c r="E11" s="25">
        <f ca="1">IF(AND($AL11-E$3&lt;=TODAY(),$AL11&gt;0,AI11&lt;&gt;"closed",AI11&lt;&gt;"old",AND($B$3&lt;&gt;Data!$N$6,OR(database!$AG11&lt;&gt;Data!$K$9,database!$AG11&lt;&gt;Data!$K$8))),MAX(E$8:E10)+1,0)</f>
        <v>0</v>
      </c>
      <c r="F11" s="25">
        <f>IF(AH11="X",MAX(F$8:F10)+1,0)</f>
        <v>0</v>
      </c>
      <c r="G11" s="25">
        <f ca="1">IF(AND(AG11=Data!$K$8,database!AI11&lt;&gt;"Closed",AI11&lt;&gt;"old",database!AL11&lt;(TODAY()+Data!$X$4)),MAX(G$8:G10)+1,0)</f>
        <v>0</v>
      </c>
      <c r="H11" s="25">
        <f ca="1">IF(AND(AG11=Data!$K$9,database!AI11&lt;&gt;"Closed",AI11&lt;&gt;"old",database!AL11&lt;(TODAY()+Data!$X$5)),MAX(H$8:H10)+1,0)</f>
        <v>0</v>
      </c>
      <c r="Y11">
        <f>IF(AS11&gt;0,VLOOKUP(AS11,$AT:$AV,3,0)+COUNTIF(AS$8:AS10,AS11),0)</f>
        <v>0</v>
      </c>
      <c r="AA11" s="17"/>
      <c r="AB11" s="18"/>
      <c r="AC11" s="17"/>
      <c r="AD11" s="18"/>
      <c r="AE11" s="17"/>
      <c r="AF11" s="18"/>
      <c r="AG11" s="139"/>
      <c r="AH11" s="24"/>
      <c r="AI11" s="17"/>
      <c r="AJ11" s="24"/>
      <c r="AK11" s="27"/>
      <c r="AL11" s="47"/>
      <c r="AP11" s="152"/>
      <c r="AQ11" s="25">
        <f>IF(FollowUp!$AK$3="(Off)",IF(FollowUp!$AA$3=Data!$D$5,C11,IF(FollowUp!$AA$3=Data!$D$6,D11,IF(FollowUp!$AA$3=Data!$D$7,E11,B11))),IF(FollowUp!$AK$3=Data!$N$9,F11,IF(FollowUp!$AK$3=Data!$N$8,H11,IF(FollowUp!$AK$3=Data!$N$7,G11,B11))))</f>
        <v>0</v>
      </c>
      <c r="AR11" s="51">
        <f t="shared" si="2"/>
        <v>0</v>
      </c>
      <c r="AS11" s="25">
        <f t="shared" si="3"/>
        <v>-1</v>
      </c>
      <c r="AT11" s="25">
        <v>4</v>
      </c>
      <c r="AU11" s="25">
        <f t="shared" si="4"/>
        <v>0</v>
      </c>
      <c r="AV11" s="25">
        <f t="shared" si="1"/>
        <v>0</v>
      </c>
      <c r="AX11">
        <v>2</v>
      </c>
      <c r="AY11" t="s">
        <v>15</v>
      </c>
      <c r="BB11" s="51"/>
    </row>
    <row r="12" spans="1:79" x14ac:dyDescent="0.25">
      <c r="A12" t="str">
        <f t="shared" si="0"/>
        <v>12</v>
      </c>
      <c r="B12" s="25">
        <f>IF(OR(ISBLANK($AG12),$AI12="closed",$AI12="old",AND($B$3=Data!$N$6,OR(database!AG12=Data!$K$8,Data!$K$9=database!AG12))),0,MAX(B$8:B11)+1)</f>
        <v>0</v>
      </c>
      <c r="C12" s="25">
        <f ca="1">IF(AND($AL12-C$3&lt;=TODAY(),$AL12&gt;0,AI12&lt;&gt;"closed",AI12&lt;&gt;"old",AND($B$3&lt;&gt;Data!$N$6,OR(database!$AG12&lt;&gt;Data!$K$9,database!$AG12&lt;&gt;Data!$K$8))),MAX(C$8:C11)+1,0)</f>
        <v>0</v>
      </c>
      <c r="D12" s="25">
        <f ca="1">IF(AND($AL12-D$3&lt;=TODAY(),$AL12&gt;0,$AI12&lt;&gt;"closed",AI12&lt;&gt;"old",AND($B$3&lt;&gt;Data!$N$6,OR(database!$AG12&lt;&gt;Data!$K$9,database!$AG12&lt;&gt;Data!$K$8))),MAX(D$8:D11)+1,0)</f>
        <v>0</v>
      </c>
      <c r="E12" s="25">
        <f ca="1">IF(AND($AL12-E$3&lt;=TODAY(),$AL12&gt;0,AI12&lt;&gt;"closed",AI12&lt;&gt;"old",AND($B$3&lt;&gt;Data!$N$6,OR(database!$AG12&lt;&gt;Data!$K$9,database!$AG12&lt;&gt;Data!$K$8))),MAX(E$8:E11)+1,0)</f>
        <v>0</v>
      </c>
      <c r="F12" s="25">
        <f>IF(AH12="X",MAX(F$8:F11)+1,0)</f>
        <v>0</v>
      </c>
      <c r="G12" s="25">
        <f ca="1">IF(AND(AG12=Data!$K$8,database!AI12&lt;&gt;"Closed",AI12&lt;&gt;"old",database!AL12&lt;(TODAY()+Data!$X$4)),MAX(G$8:G11)+1,0)</f>
        <v>0</v>
      </c>
      <c r="H12" s="25">
        <f ca="1">IF(AND(AG12=Data!$K$9,database!AI12&lt;&gt;"Closed",AI12&lt;&gt;"old",database!AL12&lt;(TODAY()+Data!$X$5)),MAX(H$8:H11)+1,0)</f>
        <v>0</v>
      </c>
      <c r="Y12">
        <f>IF(AS12&gt;0,VLOOKUP(AS12,$AT:$AV,3,0)+COUNTIF(AS$8:AS11,AS12),0)</f>
        <v>0</v>
      </c>
      <c r="AA12" s="16"/>
      <c r="AB12" s="22"/>
      <c r="AC12" s="16"/>
      <c r="AD12" s="22"/>
      <c r="AE12" s="16"/>
      <c r="AF12" s="22"/>
      <c r="AG12" s="139"/>
      <c r="AH12" s="24"/>
      <c r="AI12" s="17"/>
      <c r="AJ12" s="24"/>
      <c r="AK12" s="27"/>
      <c r="AL12" s="47"/>
      <c r="AP12" s="152"/>
      <c r="AQ12" s="25">
        <f>IF(FollowUp!$AK$3="(Off)",IF(FollowUp!$AA$3=Data!$D$5,C12,IF(FollowUp!$AA$3=Data!$D$6,D12,IF(FollowUp!$AA$3=Data!$D$7,E12,B12))),IF(FollowUp!$AK$3=Data!$N$9,F12,IF(FollowUp!$AK$3=Data!$N$8,H12,IF(FollowUp!$AK$3=Data!$N$7,G12,B12))))</f>
        <v>0</v>
      </c>
      <c r="AR12" s="51">
        <f t="shared" si="2"/>
        <v>0</v>
      </c>
      <c r="AS12" s="25">
        <f t="shared" si="3"/>
        <v>-1</v>
      </c>
      <c r="AT12" s="25">
        <v>5</v>
      </c>
      <c r="AU12" s="25">
        <f t="shared" si="4"/>
        <v>0</v>
      </c>
      <c r="AV12" s="25">
        <f t="shared" si="1"/>
        <v>0</v>
      </c>
      <c r="AX12">
        <v>3</v>
      </c>
      <c r="AY12" t="s">
        <v>19</v>
      </c>
      <c r="BB12" s="51"/>
    </row>
    <row r="13" spans="1:79" x14ac:dyDescent="0.25">
      <c r="A13" t="str">
        <f t="shared" si="0"/>
        <v>13</v>
      </c>
      <c r="B13" s="25">
        <f>IF(OR(ISBLANK($AG13),$AI13="closed",$AI13="old",AND($B$3=Data!$N$6,OR(database!AG13=Data!$K$8,Data!$K$9=database!AG13))),0,MAX(B$8:B12)+1)</f>
        <v>0</v>
      </c>
      <c r="C13" s="25">
        <f ca="1">IF(AND($AL13-C$3&lt;=TODAY(),$AL13&gt;0,AI13&lt;&gt;"closed",AI13&lt;&gt;"old",AND($B$3&lt;&gt;Data!$N$6,OR(database!$AG13&lt;&gt;Data!$K$9,database!$AG13&lt;&gt;Data!$K$8))),MAX(C$8:C12)+1,0)</f>
        <v>0</v>
      </c>
      <c r="D13" s="25">
        <f ca="1">IF(AND($AL13-D$3&lt;=TODAY(),$AL13&gt;0,$AI13&lt;&gt;"closed",AI13&lt;&gt;"old",AND($B$3&lt;&gt;Data!$N$6,OR(database!$AG13&lt;&gt;Data!$K$9,database!$AG13&lt;&gt;Data!$K$8))),MAX(D$8:D12)+1,0)</f>
        <v>0</v>
      </c>
      <c r="E13" s="25">
        <f ca="1">IF(AND($AL13-E$3&lt;=TODAY(),$AL13&gt;0,AI13&lt;&gt;"closed",AI13&lt;&gt;"old",AND($B$3&lt;&gt;Data!$N$6,OR(database!$AG13&lt;&gt;Data!$K$9,database!$AG13&lt;&gt;Data!$K$8))),MAX(E$8:E12)+1,0)</f>
        <v>0</v>
      </c>
      <c r="F13" s="25">
        <f>IF(AH13="X",MAX(F$8:F12)+1,0)</f>
        <v>0</v>
      </c>
      <c r="G13" s="25">
        <f ca="1">IF(AND(AG13=Data!$K$8,database!AI13&lt;&gt;"Closed",AI13&lt;&gt;"old",database!AL13&lt;(TODAY()+Data!$X$4)),MAX(G$8:G12)+1,0)</f>
        <v>0</v>
      </c>
      <c r="H13" s="25">
        <f ca="1">IF(AND(AG13=Data!$K$9,database!AI13&lt;&gt;"Closed",AI13&lt;&gt;"old",database!AL13&lt;(TODAY()+Data!$X$5)),MAX(H$8:H12)+1,0)</f>
        <v>0</v>
      </c>
      <c r="Y13">
        <f>IF(AS13&gt;0,VLOOKUP(AS13,$AT:$AV,3,0)+COUNTIF(AS$8:AS12,AS13),0)</f>
        <v>0</v>
      </c>
      <c r="AA13" s="16"/>
      <c r="AB13" s="22"/>
      <c r="AC13" s="16"/>
      <c r="AD13" s="22"/>
      <c r="AE13" s="16"/>
      <c r="AF13" s="22"/>
      <c r="AG13" s="138"/>
      <c r="AH13" s="23"/>
      <c r="AI13" s="16"/>
      <c r="AJ13" s="23"/>
      <c r="AK13" s="28"/>
      <c r="AL13" s="35"/>
      <c r="AP13" s="152"/>
      <c r="AQ13" s="25">
        <f>IF(FollowUp!$AK$3="(Off)",IF(FollowUp!$AA$3=Data!$D$5,C13,IF(FollowUp!$AA$3=Data!$D$6,D13,IF(FollowUp!$AA$3=Data!$D$7,E13,B13))),IF(FollowUp!$AK$3=Data!$N$9,F13,IF(FollowUp!$AK$3=Data!$N$8,H13,IF(FollowUp!$AK$3=Data!$N$7,G13,B13))))</f>
        <v>0</v>
      </c>
      <c r="AR13" s="51">
        <f t="shared" si="2"/>
        <v>0</v>
      </c>
      <c r="AS13" s="25">
        <f t="shared" si="3"/>
        <v>-1</v>
      </c>
      <c r="AT13" s="25">
        <f>AT12+1</f>
        <v>6</v>
      </c>
      <c r="AU13" s="25">
        <f t="shared" si="4"/>
        <v>0</v>
      </c>
      <c r="AV13" s="25">
        <f t="shared" si="1"/>
        <v>0</v>
      </c>
      <c r="AX13">
        <v>4</v>
      </c>
      <c r="AY13" t="s">
        <v>97</v>
      </c>
      <c r="BB13" s="51"/>
    </row>
    <row r="14" spans="1:79" x14ac:dyDescent="0.25">
      <c r="A14" t="str">
        <f t="shared" si="0"/>
        <v>14</v>
      </c>
      <c r="B14" s="25">
        <f>IF(OR(ISBLANK($AG14),$AI14="closed",$AI14="old",AND($B$3=Data!$N$6,OR(database!AG14=Data!$K$8,Data!$K$9=database!AG14))),0,MAX(B$8:B13)+1)</f>
        <v>0</v>
      </c>
      <c r="C14" s="25">
        <f ca="1">IF(AND($AL14-C$3&lt;=TODAY(),$AL14&gt;0,AI14&lt;&gt;"closed",AI14&lt;&gt;"old",AND($B$3&lt;&gt;Data!$N$6,OR(database!$AG14&lt;&gt;Data!$K$9,database!$AG14&lt;&gt;Data!$K$8))),MAX(C$8:C13)+1,0)</f>
        <v>0</v>
      </c>
      <c r="D14" s="25">
        <f ca="1">IF(AND($AL14-D$3&lt;=TODAY(),$AL14&gt;0,$AI14&lt;&gt;"closed",AI14&lt;&gt;"old",AND($B$3&lt;&gt;Data!$N$6,OR(database!$AG14&lt;&gt;Data!$K$9,database!$AG14&lt;&gt;Data!$K$8))),MAX(D$8:D13)+1,0)</f>
        <v>0</v>
      </c>
      <c r="E14" s="25">
        <f ca="1">IF(AND($AL14-E$3&lt;=TODAY(),$AL14&gt;0,AI14&lt;&gt;"closed",AI14&lt;&gt;"old",AND($B$3&lt;&gt;Data!$N$6,OR(database!$AG14&lt;&gt;Data!$K$9,database!$AG14&lt;&gt;Data!$K$8))),MAX(E$8:E13)+1,0)</f>
        <v>0</v>
      </c>
      <c r="F14" s="25">
        <f>IF(AH14="X",MAX(F$8:F13)+1,0)</f>
        <v>0</v>
      </c>
      <c r="G14" s="25">
        <f ca="1">IF(AND(AG14=Data!$K$8,database!AI14&lt;&gt;"Closed",AI14&lt;&gt;"old",database!AL14&lt;(TODAY()+Data!$X$4)),MAX(G$8:G13)+1,0)</f>
        <v>0</v>
      </c>
      <c r="H14" s="25">
        <f ca="1">IF(AND(AG14=Data!$K$9,database!AI14&lt;&gt;"Closed",AI14&lt;&gt;"old",database!AL14&lt;(TODAY()+Data!$X$5)),MAX(H$8:H13)+1,0)</f>
        <v>0</v>
      </c>
      <c r="Y14">
        <f>IF(AS14&gt;0,VLOOKUP(AS14,$AT:$AV,3,0)+COUNTIF(AS$8:AS13,AS14),0)</f>
        <v>0</v>
      </c>
      <c r="AA14" s="17"/>
      <c r="AB14" s="18"/>
      <c r="AC14" s="17"/>
      <c r="AD14" s="18"/>
      <c r="AE14" s="17"/>
      <c r="AF14" s="18"/>
      <c r="AG14" s="139"/>
      <c r="AH14" s="24"/>
      <c r="AI14" s="17"/>
      <c r="AJ14" s="24"/>
      <c r="AK14" s="27"/>
      <c r="AL14" s="47"/>
      <c r="AP14" s="152"/>
      <c r="AQ14" s="25">
        <f>IF(FollowUp!$AK$3="(Off)",IF(FollowUp!$AA$3=Data!$D$5,C14,IF(FollowUp!$AA$3=Data!$D$6,D14,IF(FollowUp!$AA$3=Data!$D$7,E14,B14))),IF(FollowUp!$AK$3=Data!$N$9,F14,IF(FollowUp!$AK$3=Data!$N$8,H14,IF(FollowUp!$AK$3=Data!$N$7,G14,B14))))</f>
        <v>0</v>
      </c>
      <c r="AR14" s="51">
        <f t="shared" si="2"/>
        <v>0</v>
      </c>
      <c r="AS14" s="25">
        <f t="shared" si="3"/>
        <v>-1</v>
      </c>
      <c r="AT14" s="25">
        <f t="shared" ref="AT14:AT23" si="5">AT13+1</f>
        <v>7</v>
      </c>
      <c r="AU14" s="25">
        <f t="shared" si="4"/>
        <v>0</v>
      </c>
      <c r="AV14" s="25">
        <f t="shared" ref="AV14:AV24" si="6">IF(AND(AU14&gt;0,AV15=0),1,(AU15+AV15))</f>
        <v>0</v>
      </c>
      <c r="AX14">
        <v>5</v>
      </c>
      <c r="AY14" t="s">
        <v>80</v>
      </c>
      <c r="BB14" s="51"/>
    </row>
    <row r="15" spans="1:79" x14ac:dyDescent="0.25">
      <c r="A15" t="str">
        <f t="shared" si="0"/>
        <v>15</v>
      </c>
      <c r="B15" s="25">
        <f>IF(OR(ISBLANK($AG15),$AI15="closed",$AI15="old",AND($B$3=Data!$N$6,OR(database!AG15=Data!$K$8,Data!$K$9=database!AG15))),0,MAX(B$8:B14)+1)</f>
        <v>0</v>
      </c>
      <c r="C15" s="25">
        <f ca="1">IF(AND($AL15-C$3&lt;=TODAY(),$AL15&gt;0,AI15&lt;&gt;"closed",AI15&lt;&gt;"old",AND($B$3&lt;&gt;Data!$N$6,OR(database!$AG15&lt;&gt;Data!$K$9,database!$AG15&lt;&gt;Data!$K$8))),MAX(C$8:C14)+1,0)</f>
        <v>0</v>
      </c>
      <c r="D15" s="25">
        <f ca="1">IF(AND($AL15-D$3&lt;=TODAY(),$AL15&gt;0,$AI15&lt;&gt;"closed",AI15&lt;&gt;"old",AND($B$3&lt;&gt;Data!$N$6,OR(database!$AG15&lt;&gt;Data!$K$9,database!$AG15&lt;&gt;Data!$K$8))),MAX(D$8:D14)+1,0)</f>
        <v>0</v>
      </c>
      <c r="E15" s="25">
        <f ca="1">IF(AND($AL15-E$3&lt;=TODAY(),$AL15&gt;0,AI15&lt;&gt;"closed",AI15&lt;&gt;"old",AND($B$3&lt;&gt;Data!$N$6,OR(database!$AG15&lt;&gt;Data!$K$9,database!$AG15&lt;&gt;Data!$K$8))),MAX(E$8:E14)+1,0)</f>
        <v>0</v>
      </c>
      <c r="F15" s="25">
        <f>IF(AH15="X",MAX(F$8:F14)+1,0)</f>
        <v>0</v>
      </c>
      <c r="G15" s="25">
        <f ca="1">IF(AND(AG15=Data!$K$8,database!AI15&lt;&gt;"Closed",AI15&lt;&gt;"old",database!AL15&lt;(TODAY()+Data!$X$4)),MAX(G$8:G14)+1,0)</f>
        <v>0</v>
      </c>
      <c r="H15" s="25">
        <f ca="1">IF(AND(AG15=Data!$K$9,database!AI15&lt;&gt;"Closed",AI15&lt;&gt;"old",database!AL15&lt;(TODAY()+Data!$X$5)),MAX(H$8:H14)+1,0)</f>
        <v>0</v>
      </c>
      <c r="Y15">
        <f>IF(AS15&gt;0,VLOOKUP(AS15,$AT:$AV,3,0)+COUNTIF(AS$8:AS14,AS15),0)</f>
        <v>0</v>
      </c>
      <c r="AA15" s="16"/>
      <c r="AB15" s="22"/>
      <c r="AC15" s="16"/>
      <c r="AD15" s="22"/>
      <c r="AE15" s="16"/>
      <c r="AF15" s="22"/>
      <c r="AG15" s="138"/>
      <c r="AH15" s="23"/>
      <c r="AI15" s="16"/>
      <c r="AJ15" s="23"/>
      <c r="AK15" s="28"/>
      <c r="AL15" s="35"/>
      <c r="AM15" s="2" t="s">
        <v>38</v>
      </c>
      <c r="AQ15" s="25">
        <f>IF(FollowUp!$AK$3="(Off)",IF(FollowUp!$AA$3=Data!$D$5,C15,IF(FollowUp!$AA$3=Data!$D$6,D15,IF(FollowUp!$AA$3=Data!$D$7,E15,B15))),IF(FollowUp!$AK$3=Data!$N$9,F15,IF(FollowUp!$AK$3=Data!$N$8,H15,IF(FollowUp!$AK$3=Data!$N$7,G15,B15))))</f>
        <v>0</v>
      </c>
      <c r="AR15" s="51">
        <f t="shared" si="2"/>
        <v>0</v>
      </c>
      <c r="AS15" s="25">
        <f t="shared" si="3"/>
        <v>-1</v>
      </c>
      <c r="AT15" s="25">
        <f t="shared" si="5"/>
        <v>8</v>
      </c>
      <c r="AU15" s="25">
        <f t="shared" si="4"/>
        <v>0</v>
      </c>
      <c r="AV15" s="25">
        <f t="shared" si="6"/>
        <v>0</v>
      </c>
      <c r="BB15" s="51"/>
    </row>
    <row r="16" spans="1:79" x14ac:dyDescent="0.25">
      <c r="A16" t="str">
        <f t="shared" si="0"/>
        <v>16</v>
      </c>
      <c r="B16" s="25">
        <f>IF(OR(ISBLANK($AG16),$AI16="closed",$AI16="old",AND($B$3=Data!$N$6,OR(database!AG16=Data!$K$8,Data!$K$9=database!AG16))),0,MAX(B$8:B15)+1)</f>
        <v>0</v>
      </c>
      <c r="C16" s="25">
        <f ca="1">IF(AND($AL16-C$3&lt;=TODAY(),$AL16&gt;0,AI16&lt;&gt;"closed",AI16&lt;&gt;"old",AND($B$3&lt;&gt;Data!$N$6,OR(database!$AG16&lt;&gt;Data!$K$9,database!$AG16&lt;&gt;Data!$K$8))),MAX(C$8:C15)+1,0)</f>
        <v>0</v>
      </c>
      <c r="D16" s="25">
        <f ca="1">IF(AND($AL16-D$3&lt;=TODAY(),$AL16&gt;0,$AI16&lt;&gt;"closed",AI16&lt;&gt;"old",AND($B$3&lt;&gt;Data!$N$6,OR(database!$AG16&lt;&gt;Data!$K$9,database!$AG16&lt;&gt;Data!$K$8))),MAX(D$8:D15)+1,0)</f>
        <v>0</v>
      </c>
      <c r="E16" s="25">
        <f ca="1">IF(AND($AL16-E$3&lt;=TODAY(),$AL16&gt;0,AI16&lt;&gt;"closed",AI16&lt;&gt;"old",AND($B$3&lt;&gt;Data!$N$6,OR(database!$AG16&lt;&gt;Data!$K$9,database!$AG16&lt;&gt;Data!$K$8))),MAX(E$8:E15)+1,0)</f>
        <v>0</v>
      </c>
      <c r="F16" s="25">
        <f>IF(AH16="X",MAX(F$8:F15)+1,0)</f>
        <v>0</v>
      </c>
      <c r="G16" s="25">
        <f ca="1">IF(AND(AG16=Data!$K$8,database!AI16&lt;&gt;"Closed",AI16&lt;&gt;"old",database!AL16&lt;(TODAY()+Data!$X$4)),MAX(G$8:G15)+1,0)</f>
        <v>0</v>
      </c>
      <c r="H16" s="25">
        <f ca="1">IF(AND(AG16=Data!$K$9,database!AI16&lt;&gt;"Closed",AI16&lt;&gt;"old",database!AL16&lt;(TODAY()+Data!$X$5)),MAX(H$8:H15)+1,0)</f>
        <v>0</v>
      </c>
      <c r="Y16">
        <f>IF(AS16&gt;0,VLOOKUP(AS16,$AT:$AV,3,0)+COUNTIF(AS$8:AS15,AS16),0)</f>
        <v>0</v>
      </c>
      <c r="AA16" s="17"/>
      <c r="AB16" s="18"/>
      <c r="AC16" s="17"/>
      <c r="AD16" s="18"/>
      <c r="AE16" s="17"/>
      <c r="AF16" s="18"/>
      <c r="AG16" s="139"/>
      <c r="AH16" s="24"/>
      <c r="AI16" s="17"/>
      <c r="AJ16" s="24"/>
      <c r="AK16" s="27"/>
      <c r="AL16" s="47"/>
      <c r="AQ16" s="25">
        <f>IF(FollowUp!$AK$3="(Off)",IF(FollowUp!$AA$3=Data!$D$5,C16,IF(FollowUp!$AA$3=Data!$D$6,D16,IF(FollowUp!$AA$3=Data!$D$7,E16,B16))),IF(FollowUp!$AK$3=Data!$N$9,F16,IF(FollowUp!$AK$3=Data!$N$8,H16,IF(FollowUp!$AK$3=Data!$N$7,G16,B16))))</f>
        <v>0</v>
      </c>
      <c r="AR16" s="51">
        <f t="shared" si="2"/>
        <v>0</v>
      </c>
      <c r="AS16" s="25">
        <f t="shared" si="3"/>
        <v>-1</v>
      </c>
      <c r="AT16" s="25">
        <f t="shared" si="5"/>
        <v>9</v>
      </c>
      <c r="AU16" s="25">
        <f t="shared" si="4"/>
        <v>0</v>
      </c>
      <c r="AV16" s="25">
        <f t="shared" si="6"/>
        <v>0</v>
      </c>
      <c r="BB16" s="51"/>
    </row>
    <row r="17" spans="1:54" x14ac:dyDescent="0.25">
      <c r="A17" t="str">
        <f t="shared" si="0"/>
        <v>17</v>
      </c>
      <c r="B17" s="25">
        <f>IF(OR(ISBLANK($AG17),$AI17="closed",$AI17="old",AND($B$3=Data!$N$6,OR(database!AG17=Data!$K$8,Data!$K$9=database!AG17))),0,MAX(B$8:B16)+1)</f>
        <v>0</v>
      </c>
      <c r="C17" s="25">
        <f ca="1">IF(AND($AL17-C$3&lt;=TODAY(),$AL17&gt;0,AI17&lt;&gt;"closed",AI17&lt;&gt;"old",AND($B$3&lt;&gt;Data!$N$6,OR(database!$AG17&lt;&gt;Data!$K$9,database!$AG17&lt;&gt;Data!$K$8))),MAX(C$8:C16)+1,0)</f>
        <v>0</v>
      </c>
      <c r="D17" s="25">
        <f ca="1">IF(AND($AL17-D$3&lt;=TODAY(),$AL17&gt;0,$AI17&lt;&gt;"closed",AI17&lt;&gt;"old",AND($B$3&lt;&gt;Data!$N$6,OR(database!$AG17&lt;&gt;Data!$K$9,database!$AG17&lt;&gt;Data!$K$8))),MAX(D$8:D16)+1,0)</f>
        <v>0</v>
      </c>
      <c r="E17" s="25">
        <f ca="1">IF(AND($AL17-E$3&lt;=TODAY(),$AL17&gt;0,AI17&lt;&gt;"closed",AI17&lt;&gt;"old",AND($B$3&lt;&gt;Data!$N$6,OR(database!$AG17&lt;&gt;Data!$K$9,database!$AG17&lt;&gt;Data!$K$8))),MAX(E$8:E16)+1,0)</f>
        <v>0</v>
      </c>
      <c r="F17" s="25">
        <f>IF(AH17="X",MAX(F$8:F16)+1,0)</f>
        <v>0</v>
      </c>
      <c r="G17" s="25">
        <f ca="1">IF(AND(AG17=Data!$K$8,database!AI17&lt;&gt;"Closed",AI17&lt;&gt;"old",database!AL17&lt;(TODAY()+Data!$X$4)),MAX(G$8:G16)+1,0)</f>
        <v>0</v>
      </c>
      <c r="H17" s="25">
        <f ca="1">IF(AND(AG17=Data!$K$9,database!AI17&lt;&gt;"Closed",AI17&lt;&gt;"old",database!AL17&lt;(TODAY()+Data!$X$5)),MAX(H$8:H16)+1,0)</f>
        <v>0</v>
      </c>
      <c r="Y17">
        <f>IF(AS17&gt;0,VLOOKUP(AS17,$AT:$AV,3,0)+COUNTIF(AS$8:AS16,AS17),0)</f>
        <v>0</v>
      </c>
      <c r="AA17" s="16"/>
      <c r="AB17" s="22"/>
      <c r="AC17" s="16"/>
      <c r="AD17" s="22"/>
      <c r="AE17" s="16"/>
      <c r="AF17" s="22"/>
      <c r="AG17" s="138"/>
      <c r="AH17" s="23"/>
      <c r="AI17" s="16"/>
      <c r="AJ17" s="23"/>
      <c r="AK17" s="28"/>
      <c r="AL17" s="35"/>
      <c r="AQ17" s="25">
        <f>IF(FollowUp!$AK$3="(Off)",IF(FollowUp!$AA$3=Data!$D$5,C17,IF(FollowUp!$AA$3=Data!$D$6,D17,IF(FollowUp!$AA$3=Data!$D$7,E17,B17))),IF(FollowUp!$AK$3=Data!$N$9,F17,IF(FollowUp!$AK$3=Data!$N$8,H17,IF(FollowUp!$AK$3=Data!$N$7,G17,B17))))</f>
        <v>0</v>
      </c>
      <c r="AR17" s="51">
        <f t="shared" si="2"/>
        <v>0</v>
      </c>
      <c r="AS17" s="25">
        <f t="shared" si="3"/>
        <v>-1</v>
      </c>
      <c r="AT17" s="25">
        <f t="shared" si="5"/>
        <v>10</v>
      </c>
      <c r="AU17" s="25">
        <f t="shared" si="4"/>
        <v>0</v>
      </c>
      <c r="AV17" s="25">
        <f t="shared" si="6"/>
        <v>0</v>
      </c>
      <c r="AX17" t="s">
        <v>99</v>
      </c>
      <c r="BB17" s="51"/>
    </row>
    <row r="18" spans="1:54" x14ac:dyDescent="0.25">
      <c r="A18" t="str">
        <f t="shared" si="0"/>
        <v>18</v>
      </c>
      <c r="B18" s="25">
        <f>IF(OR(ISBLANK($AG18),$AI18="closed",$AI18="old",AND($B$3=Data!$N$6,OR(database!AG18=Data!$K$8,Data!$K$9=database!AG18))),0,MAX(B$8:B17)+1)</f>
        <v>0</v>
      </c>
      <c r="C18" s="25">
        <f ca="1">IF(AND($AL18-C$3&lt;=TODAY(),$AL18&gt;0,AI18&lt;&gt;"closed",AI18&lt;&gt;"old",AND($B$3&lt;&gt;Data!$N$6,OR(database!$AG18&lt;&gt;Data!$K$9,database!$AG18&lt;&gt;Data!$K$8))),MAX(C$8:C17)+1,0)</f>
        <v>0</v>
      </c>
      <c r="D18" s="25">
        <f ca="1">IF(AND($AL18-D$3&lt;=TODAY(),$AL18&gt;0,$AI18&lt;&gt;"closed",AI18&lt;&gt;"old",AND($B$3&lt;&gt;Data!$N$6,OR(database!$AG18&lt;&gt;Data!$K$9,database!$AG18&lt;&gt;Data!$K$8))),MAX(D$8:D17)+1,0)</f>
        <v>0</v>
      </c>
      <c r="E18" s="25">
        <f ca="1">IF(AND($AL18-E$3&lt;=TODAY(),$AL18&gt;0,AI18&lt;&gt;"closed",AI18&lt;&gt;"old",AND($B$3&lt;&gt;Data!$N$6,OR(database!$AG18&lt;&gt;Data!$K$9,database!$AG18&lt;&gt;Data!$K$8))),MAX(E$8:E17)+1,0)</f>
        <v>0</v>
      </c>
      <c r="F18" s="25">
        <f>IF(AH18="X",MAX(F$8:F17)+1,0)</f>
        <v>0</v>
      </c>
      <c r="G18" s="25">
        <f ca="1">IF(AND(AG18=Data!$K$8,database!AI18&lt;&gt;"Closed",AI18&lt;&gt;"old",database!AL18&lt;(TODAY()+Data!$X$4)),MAX(G$8:G17)+1,0)</f>
        <v>0</v>
      </c>
      <c r="H18" s="25">
        <f ca="1">IF(AND(AG18=Data!$K$9,database!AI18&lt;&gt;"Closed",AI18&lt;&gt;"old",database!AL18&lt;(TODAY()+Data!$X$5)),MAX(H$8:H17)+1,0)</f>
        <v>0</v>
      </c>
      <c r="Y18">
        <f>IF(AS18&gt;0,VLOOKUP(AS18,$AT:$AV,3,0)+COUNTIF(AS$8:AS17,AS18),0)</f>
        <v>0</v>
      </c>
      <c r="AA18" s="17"/>
      <c r="AB18" s="18"/>
      <c r="AC18" s="17"/>
      <c r="AD18" s="18"/>
      <c r="AE18" s="17"/>
      <c r="AF18" s="18"/>
      <c r="AG18" s="139"/>
      <c r="AH18" s="24"/>
      <c r="AI18" s="17"/>
      <c r="AJ18" s="24"/>
      <c r="AK18" s="27"/>
      <c r="AL18" s="47"/>
      <c r="AQ18" s="25">
        <f>IF(FollowUp!$AK$3="(Off)",IF(FollowUp!$AA$3=Data!$D$5,C18,IF(FollowUp!$AA$3=Data!$D$6,D18,IF(FollowUp!$AA$3=Data!$D$7,E18,B18))),IF(FollowUp!$AK$3=Data!$N$9,F18,IF(FollowUp!$AK$3=Data!$N$8,H18,IF(FollowUp!$AK$3=Data!$N$7,G18,B18))))</f>
        <v>0</v>
      </c>
      <c r="AR18" s="51">
        <f t="shared" si="2"/>
        <v>0</v>
      </c>
      <c r="AS18" s="25">
        <f t="shared" si="3"/>
        <v>-1</v>
      </c>
      <c r="AT18" s="25">
        <f t="shared" si="5"/>
        <v>11</v>
      </c>
      <c r="AU18" s="25">
        <f t="shared" si="4"/>
        <v>0</v>
      </c>
      <c r="AV18" s="25">
        <f t="shared" si="6"/>
        <v>0</v>
      </c>
      <c r="AX18" s="51">
        <f ca="1">TODAY()</f>
        <v>46148</v>
      </c>
      <c r="BB18" s="51"/>
    </row>
    <row r="19" spans="1:54" x14ac:dyDescent="0.25">
      <c r="A19" t="str">
        <f t="shared" si="0"/>
        <v>19</v>
      </c>
      <c r="B19" s="25">
        <f>IF(OR(ISBLANK($AG19),$AI19="closed",$AI19="old",AND($B$3=Data!$N$6,OR(database!AG19=Data!$K$8,Data!$K$9=database!AG19))),0,MAX(B$8:B18)+1)</f>
        <v>0</v>
      </c>
      <c r="C19" s="25">
        <f ca="1">IF(AND($AL19-C$3&lt;=TODAY(),$AL19&gt;0,AI19&lt;&gt;"closed",AI19&lt;&gt;"old",AND($B$3&lt;&gt;Data!$N$6,OR(database!$AG19&lt;&gt;Data!$K$9,database!$AG19&lt;&gt;Data!$K$8))),MAX(C$8:C18)+1,0)</f>
        <v>0</v>
      </c>
      <c r="D19" s="25">
        <f ca="1">IF(AND($AL19-D$3&lt;=TODAY(),$AL19&gt;0,$AI19&lt;&gt;"closed",AI19&lt;&gt;"old",AND($B$3&lt;&gt;Data!$N$6,OR(database!$AG19&lt;&gt;Data!$K$9,database!$AG19&lt;&gt;Data!$K$8))),MAX(D$8:D18)+1,0)</f>
        <v>0</v>
      </c>
      <c r="E19" s="25">
        <f ca="1">IF(AND($AL19-E$3&lt;=TODAY(),$AL19&gt;0,AI19&lt;&gt;"closed",AI19&lt;&gt;"old",AND($B$3&lt;&gt;Data!$N$6,OR(database!$AG19&lt;&gt;Data!$K$9,database!$AG19&lt;&gt;Data!$K$8))),MAX(E$8:E18)+1,0)</f>
        <v>0</v>
      </c>
      <c r="F19" s="25">
        <f>IF(AH19="X",MAX(F$8:F18)+1,0)</f>
        <v>0</v>
      </c>
      <c r="G19" s="25">
        <f ca="1">IF(AND(AG19=Data!$K$8,database!AI19&lt;&gt;"Closed",AI19&lt;&gt;"old",database!AL19&lt;(TODAY()+Data!$X$4)),MAX(G$8:G18)+1,0)</f>
        <v>0</v>
      </c>
      <c r="H19" s="25">
        <f ca="1">IF(AND(AG19=Data!$K$9,database!AI19&lt;&gt;"Closed",AI19&lt;&gt;"old",database!AL19&lt;(TODAY()+Data!$X$5)),MAX(H$8:H18)+1,0)</f>
        <v>0</v>
      </c>
      <c r="Y19">
        <f>IF(AS19&gt;0,VLOOKUP(AS19,$AT:$AV,3,0)+COUNTIF(AS$8:AS18,AS19),0)</f>
        <v>0</v>
      </c>
      <c r="AA19" s="16"/>
      <c r="AB19" s="22"/>
      <c r="AC19" s="16"/>
      <c r="AD19" s="22"/>
      <c r="AE19" s="16"/>
      <c r="AF19" s="22"/>
      <c r="AG19" s="138"/>
      <c r="AH19" s="23"/>
      <c r="AI19" s="16"/>
      <c r="AJ19" s="23"/>
      <c r="AK19" s="28"/>
      <c r="AL19" s="35"/>
      <c r="AQ19" s="25">
        <f>IF(FollowUp!$AK$3="(Off)",IF(FollowUp!$AA$3=Data!$D$5,C19,IF(FollowUp!$AA$3=Data!$D$6,D19,IF(FollowUp!$AA$3=Data!$D$7,E19,B19))),IF(FollowUp!$AK$3=Data!$N$9,F19,IF(FollowUp!$AK$3=Data!$N$8,H19,IF(FollowUp!$AK$3=Data!$N$7,G19,B19))))</f>
        <v>0</v>
      </c>
      <c r="AR19" s="51">
        <f t="shared" si="2"/>
        <v>0</v>
      </c>
      <c r="AS19" s="25">
        <f t="shared" si="3"/>
        <v>-1</v>
      </c>
      <c r="AT19" s="25">
        <f t="shared" si="5"/>
        <v>12</v>
      </c>
      <c r="AU19" s="25">
        <f t="shared" si="4"/>
        <v>0</v>
      </c>
      <c r="AV19" s="25">
        <f t="shared" si="6"/>
        <v>0</v>
      </c>
      <c r="AX19" s="106" t="str">
        <f ca="1">IF(MONTH(AX18)&lt;11,"11/1/"&amp;(YEAR(AX18)-1),DATE(YEAR(AX18),11,1))</f>
        <v>11/1/2025</v>
      </c>
      <c r="BB19" s="51"/>
    </row>
    <row r="20" spans="1:54" x14ac:dyDescent="0.25">
      <c r="A20" t="str">
        <f t="shared" si="0"/>
        <v>20</v>
      </c>
      <c r="B20" s="25">
        <f>IF(OR(ISBLANK($AG20),$AI20="closed",$AI20="old",AND($B$3=Data!$N$6,OR(database!AG20=Data!$K$8,Data!$K$9=database!AG20))),0,MAX(B$8:B19)+1)</f>
        <v>0</v>
      </c>
      <c r="C20" s="25">
        <f ca="1">IF(AND($AL20-C$3&lt;=TODAY(),$AL20&gt;0,AI20&lt;&gt;"closed",AI20&lt;&gt;"old",AND($B$3&lt;&gt;Data!$N$6,OR(database!$AG20&lt;&gt;Data!$K$9,database!$AG20&lt;&gt;Data!$K$8))),MAX(C$8:C19)+1,0)</f>
        <v>0</v>
      </c>
      <c r="D20" s="25">
        <f ca="1">IF(AND($AL20-D$3&lt;=TODAY(),$AL20&gt;0,$AI20&lt;&gt;"closed",AI20&lt;&gt;"old",AND($B$3&lt;&gt;Data!$N$6,OR(database!$AG20&lt;&gt;Data!$K$9,database!$AG20&lt;&gt;Data!$K$8))),MAX(D$8:D19)+1,0)</f>
        <v>0</v>
      </c>
      <c r="E20" s="25">
        <f ca="1">IF(AND($AL20-E$3&lt;=TODAY(),$AL20&gt;0,AI20&lt;&gt;"closed",AI20&lt;&gt;"old",AND($B$3&lt;&gt;Data!$N$6,OR(database!$AG20&lt;&gt;Data!$K$9,database!$AG20&lt;&gt;Data!$K$8))),MAX(E$8:E19)+1,0)</f>
        <v>0</v>
      </c>
      <c r="F20" s="25">
        <f>IF(AH20="X",MAX(F$8:F19)+1,0)</f>
        <v>0</v>
      </c>
      <c r="G20" s="25">
        <f ca="1">IF(AND(AG20=Data!$K$8,database!AI20&lt;&gt;"Closed",AI20&lt;&gt;"old",database!AL20&lt;(TODAY()+Data!$X$4)),MAX(G$8:G19)+1,0)</f>
        <v>0</v>
      </c>
      <c r="H20" s="25">
        <f ca="1">IF(AND(AG20=Data!$K$9,database!AI20&lt;&gt;"Closed",AI20&lt;&gt;"old",database!AL20&lt;(TODAY()+Data!$X$5)),MAX(H$8:H19)+1,0)</f>
        <v>0</v>
      </c>
      <c r="Y20">
        <f>IF(AS20&gt;0,VLOOKUP(AS20,$AT:$AV,3,0)+COUNTIF(AS$8:AS19,AS20),0)</f>
        <v>0</v>
      </c>
      <c r="AA20" s="17"/>
      <c r="AB20" s="18"/>
      <c r="AC20" s="17"/>
      <c r="AD20" s="18"/>
      <c r="AE20" s="133"/>
      <c r="AF20" s="18"/>
      <c r="AG20" s="139"/>
      <c r="AH20" s="24"/>
      <c r="AI20" s="17"/>
      <c r="AJ20" s="24"/>
      <c r="AK20" s="27"/>
      <c r="AL20" s="47"/>
      <c r="AQ20" s="25">
        <f>IF(FollowUp!$AK$3="(Off)",IF(FollowUp!$AA$3=Data!$D$5,C20,IF(FollowUp!$AA$3=Data!$D$6,D20,IF(FollowUp!$AA$3=Data!$D$7,E20,B20))),IF(FollowUp!$AK$3=Data!$N$9,F20,IF(FollowUp!$AK$3=Data!$N$8,H20,IF(FollowUp!$AK$3=Data!$N$7,G20,B20))))</f>
        <v>0</v>
      </c>
      <c r="AR20" s="51">
        <f t="shared" si="2"/>
        <v>0</v>
      </c>
      <c r="AS20" s="25">
        <f t="shared" si="3"/>
        <v>-1</v>
      </c>
      <c r="AT20" s="25">
        <f t="shared" si="5"/>
        <v>13</v>
      </c>
      <c r="AU20" s="25">
        <f t="shared" si="4"/>
        <v>0</v>
      </c>
      <c r="AV20" s="25">
        <f t="shared" si="6"/>
        <v>0</v>
      </c>
      <c r="BB20" s="51"/>
    </row>
    <row r="21" spans="1:54" x14ac:dyDescent="0.25">
      <c r="A21" t="str">
        <f t="shared" si="0"/>
        <v>21</v>
      </c>
      <c r="B21" s="25">
        <f>IF(OR(ISBLANK($AG21),$AI21="closed",$AI21="old",AND($B$3=Data!$N$6,OR(database!AG21=Data!$K$8,Data!$K$9=database!AG21))),0,MAX(B$8:B20)+1)</f>
        <v>0</v>
      </c>
      <c r="C21" s="25">
        <f ca="1">IF(AND($AL21-C$3&lt;=TODAY(),$AL21&gt;0,AI21&lt;&gt;"closed",AI21&lt;&gt;"old",AND($B$3&lt;&gt;Data!$N$6,OR(database!$AG21&lt;&gt;Data!$K$9,database!$AG21&lt;&gt;Data!$K$8))),MAX(C$8:C20)+1,0)</f>
        <v>0</v>
      </c>
      <c r="D21" s="25">
        <f ca="1">IF(AND($AL21-D$3&lt;=TODAY(),$AL21&gt;0,$AI21&lt;&gt;"closed",AI21&lt;&gt;"old",AND($B$3&lt;&gt;Data!$N$6,OR(database!$AG21&lt;&gt;Data!$K$9,database!$AG21&lt;&gt;Data!$K$8))),MAX(D$8:D20)+1,0)</f>
        <v>0</v>
      </c>
      <c r="E21" s="25">
        <f ca="1">IF(AND($AL21-E$3&lt;=TODAY(),$AL21&gt;0,AI21&lt;&gt;"closed",AI21&lt;&gt;"old",AND($B$3&lt;&gt;Data!$N$6,OR(database!$AG21&lt;&gt;Data!$K$9,database!$AG21&lt;&gt;Data!$K$8))),MAX(E$8:E20)+1,0)</f>
        <v>0</v>
      </c>
      <c r="F21" s="25">
        <f>IF(AH21="X",MAX(F$8:F20)+1,0)</f>
        <v>0</v>
      </c>
      <c r="G21" s="25">
        <f ca="1">IF(AND(AG21=Data!$K$8,database!AI21&lt;&gt;"Closed",AI21&lt;&gt;"old",database!AL21&lt;(TODAY()+Data!$X$4)),MAX(G$8:G20)+1,0)</f>
        <v>0</v>
      </c>
      <c r="H21" s="25">
        <f ca="1">IF(AND(AG21=Data!$K$9,database!AI21&lt;&gt;"Closed",AI21&lt;&gt;"old",database!AL21&lt;(TODAY()+Data!$X$5)),MAX(H$8:H20)+1,0)</f>
        <v>0</v>
      </c>
      <c r="Y21">
        <f>IF(AS21&gt;0,VLOOKUP(AS21,$AT:$AV,3,0)+COUNTIF(AS$8:AS20,AS21),0)</f>
        <v>0</v>
      </c>
      <c r="AA21" s="16"/>
      <c r="AB21" s="22"/>
      <c r="AC21" s="16"/>
      <c r="AD21" s="22"/>
      <c r="AE21" s="16"/>
      <c r="AF21" s="22"/>
      <c r="AG21" s="138"/>
      <c r="AH21" s="23"/>
      <c r="AI21" s="16"/>
      <c r="AJ21" s="23"/>
      <c r="AK21" s="28"/>
      <c r="AL21" s="35"/>
      <c r="AQ21" s="25">
        <f>IF(FollowUp!$AK$3="(Off)",IF(FollowUp!$AA$3=Data!$D$5,C21,IF(FollowUp!$AA$3=Data!$D$6,D21,IF(FollowUp!$AA$3=Data!$D$7,E21,B21))),IF(FollowUp!$AK$3=Data!$N$9,F21,IF(FollowUp!$AK$3=Data!$N$8,H21,IF(FollowUp!$AK$3=Data!$N$7,G21,B21))))</f>
        <v>0</v>
      </c>
      <c r="AR21" s="51">
        <f t="shared" si="2"/>
        <v>0</v>
      </c>
      <c r="AS21" s="25">
        <f t="shared" si="3"/>
        <v>-1</v>
      </c>
      <c r="AT21" s="25">
        <f t="shared" si="5"/>
        <v>14</v>
      </c>
      <c r="AU21" s="25">
        <f t="shared" si="4"/>
        <v>0</v>
      </c>
      <c r="AV21" s="25">
        <f t="shared" si="6"/>
        <v>0</v>
      </c>
      <c r="BB21" s="51"/>
    </row>
    <row r="22" spans="1:54" x14ac:dyDescent="0.25">
      <c r="A22" t="str">
        <f t="shared" si="0"/>
        <v>22</v>
      </c>
      <c r="B22" s="25">
        <f>IF(OR(ISBLANK($AG22),$AI22="closed",$AI22="old",AND($B$3=Data!$N$6,OR(database!AG22=Data!$K$8,Data!$K$9=database!AG22))),0,MAX(B$8:B21)+1)</f>
        <v>0</v>
      </c>
      <c r="C22" s="25">
        <f ca="1">IF(AND($AL22-C$3&lt;=TODAY(),$AL22&gt;0,AI22&lt;&gt;"closed",AI22&lt;&gt;"old",AND($B$3&lt;&gt;Data!$N$6,OR(database!$AG22&lt;&gt;Data!$K$9,database!$AG22&lt;&gt;Data!$K$8))),MAX(C$8:C21)+1,0)</f>
        <v>0</v>
      </c>
      <c r="D22" s="25">
        <f ca="1">IF(AND($AL22-D$3&lt;=TODAY(),$AL22&gt;0,$AI22&lt;&gt;"closed",AI22&lt;&gt;"old",AND($B$3&lt;&gt;Data!$N$6,OR(database!$AG22&lt;&gt;Data!$K$9,database!$AG22&lt;&gt;Data!$K$8))),MAX(D$8:D21)+1,0)</f>
        <v>0</v>
      </c>
      <c r="E22" s="25">
        <f ca="1">IF(AND($AL22-E$3&lt;=TODAY(),$AL22&gt;0,AI22&lt;&gt;"closed",AI22&lt;&gt;"old",AND($B$3&lt;&gt;Data!$N$6,OR(database!$AG22&lt;&gt;Data!$K$9,database!$AG22&lt;&gt;Data!$K$8))),MAX(E$8:E21)+1,0)</f>
        <v>0</v>
      </c>
      <c r="F22" s="25">
        <f>IF(AH22="X",MAX(F$8:F21)+1,0)</f>
        <v>0</v>
      </c>
      <c r="G22" s="25">
        <f ca="1">IF(AND(AG22=Data!$K$8,database!AI22&lt;&gt;"Closed",AI22&lt;&gt;"old",database!AL22&lt;(TODAY()+Data!$X$4)),MAX(G$8:G21)+1,0)</f>
        <v>0</v>
      </c>
      <c r="H22" s="25">
        <f ca="1">IF(AND(AG22=Data!$K$9,database!AI22&lt;&gt;"Closed",AI22&lt;&gt;"old",database!AL22&lt;(TODAY()+Data!$X$5)),MAX(H$8:H21)+1,0)</f>
        <v>0</v>
      </c>
      <c r="Y22">
        <f>IF(AS22&gt;0,VLOOKUP(AS22,$AT:$AV,3,0)+COUNTIF(AS$8:AS21,AS22),0)</f>
        <v>0</v>
      </c>
      <c r="AA22" s="17"/>
      <c r="AB22" s="18"/>
      <c r="AC22" s="17"/>
      <c r="AD22" s="18"/>
      <c r="AE22" s="17"/>
      <c r="AF22" s="18"/>
      <c r="AG22" s="139"/>
      <c r="AH22" s="24"/>
      <c r="AI22" s="17"/>
      <c r="AJ22" s="24"/>
      <c r="AK22" s="27"/>
      <c r="AL22" s="47"/>
      <c r="AQ22" s="25">
        <f>IF(FollowUp!$AK$3="(Off)",IF(FollowUp!$AA$3=Data!$D$5,C22,IF(FollowUp!$AA$3=Data!$D$6,D22,IF(FollowUp!$AA$3=Data!$D$7,E22,B22))),IF(FollowUp!$AK$3=Data!$N$9,F22,IF(FollowUp!$AK$3=Data!$N$8,H22,IF(FollowUp!$AK$3=Data!$N$7,G22,B22))))</f>
        <v>0</v>
      </c>
      <c r="AR22" s="51">
        <f t="shared" si="2"/>
        <v>0</v>
      </c>
      <c r="AS22" s="25">
        <f t="shared" si="3"/>
        <v>-1</v>
      </c>
      <c r="AT22" s="25">
        <f t="shared" si="5"/>
        <v>15</v>
      </c>
      <c r="AU22" s="25">
        <f t="shared" si="4"/>
        <v>0</v>
      </c>
      <c r="AV22" s="25">
        <f t="shared" si="6"/>
        <v>0</v>
      </c>
      <c r="BB22" s="51"/>
    </row>
    <row r="23" spans="1:54" x14ac:dyDescent="0.25">
      <c r="A23" t="str">
        <f t="shared" si="0"/>
        <v>23</v>
      </c>
      <c r="B23" s="25">
        <f>IF(OR(ISBLANK($AG23),$AI23="closed",$AI23="old",AND($B$3=Data!$N$6,OR(database!AG23=Data!$K$8,Data!$K$9=database!AG23))),0,MAX(B$8:B22)+1)</f>
        <v>0</v>
      </c>
      <c r="C23" s="25">
        <f ca="1">IF(AND($AL23-C$3&lt;=TODAY(),$AL23&gt;0,AI23&lt;&gt;"closed",AI23&lt;&gt;"old",AND($B$3&lt;&gt;Data!$N$6,OR(database!$AG23&lt;&gt;Data!$K$9,database!$AG23&lt;&gt;Data!$K$8))),MAX(C$8:C22)+1,0)</f>
        <v>0</v>
      </c>
      <c r="D23" s="25">
        <f ca="1">IF(AND($AL23-D$3&lt;=TODAY(),$AL23&gt;0,$AI23&lt;&gt;"closed",AI23&lt;&gt;"old",AND($B$3&lt;&gt;Data!$N$6,OR(database!$AG23&lt;&gt;Data!$K$9,database!$AG23&lt;&gt;Data!$K$8))),MAX(D$8:D22)+1,0)</f>
        <v>0</v>
      </c>
      <c r="E23" s="25">
        <f ca="1">IF(AND($AL23-E$3&lt;=TODAY(),$AL23&gt;0,AI23&lt;&gt;"closed",AI23&lt;&gt;"old",AND($B$3&lt;&gt;Data!$N$6,OR(database!$AG23&lt;&gt;Data!$K$9,database!$AG23&lt;&gt;Data!$K$8))),MAX(E$8:E22)+1,0)</f>
        <v>0</v>
      </c>
      <c r="F23" s="25">
        <f>IF(AH23="X",MAX(F$8:F22)+1,0)</f>
        <v>0</v>
      </c>
      <c r="G23" s="25">
        <f ca="1">IF(AND(AG23=Data!$K$8,database!AI23&lt;&gt;"Closed",AI23&lt;&gt;"old",database!AL23&lt;(TODAY()+Data!$X$4)),MAX(G$8:G22)+1,0)</f>
        <v>0</v>
      </c>
      <c r="H23" s="25">
        <f ca="1">IF(AND(AG23=Data!$K$9,database!AI23&lt;&gt;"Closed",AI23&lt;&gt;"old",database!AL23&lt;(TODAY()+Data!$X$5)),MAX(H$8:H22)+1,0)</f>
        <v>0</v>
      </c>
      <c r="Y23">
        <f>IF(AS23&gt;0,VLOOKUP(AS23,$AT:$AV,3,0)+COUNTIF(AS$8:AS22,AS23),0)</f>
        <v>0</v>
      </c>
      <c r="AA23" s="16"/>
      <c r="AB23" s="22"/>
      <c r="AC23" s="16"/>
      <c r="AD23" s="22"/>
      <c r="AE23" s="16"/>
      <c r="AF23" s="22"/>
      <c r="AG23" s="138"/>
      <c r="AH23" s="23"/>
      <c r="AI23" s="16"/>
      <c r="AJ23" s="23"/>
      <c r="AK23" s="28"/>
      <c r="AL23" s="35"/>
      <c r="AQ23" s="25">
        <f>IF(FollowUp!$AK$3="(Off)",IF(FollowUp!$AA$3=Data!$D$5,C23,IF(FollowUp!$AA$3=Data!$D$6,D23,IF(FollowUp!$AA$3=Data!$D$7,E23,B23))),IF(FollowUp!$AK$3=Data!$N$9,F23,IF(FollowUp!$AK$3=Data!$N$8,H23,IF(FollowUp!$AK$3=Data!$N$7,G23,B23))))</f>
        <v>0</v>
      </c>
      <c r="AR23" s="51">
        <f t="shared" ref="AR23:AR24" si="7">IF(AQ23&gt;0,AL23,0)</f>
        <v>0</v>
      </c>
      <c r="AS23" s="25">
        <f t="shared" si="3"/>
        <v>-1</v>
      </c>
      <c r="AT23" s="25">
        <f t="shared" si="5"/>
        <v>16</v>
      </c>
      <c r="AU23" s="25">
        <f t="shared" si="4"/>
        <v>0</v>
      </c>
      <c r="AV23" s="25">
        <f t="shared" si="6"/>
        <v>0</v>
      </c>
      <c r="BB23" s="51"/>
    </row>
    <row r="24" spans="1:54" x14ac:dyDescent="0.25">
      <c r="A24" t="str">
        <f t="shared" si="0"/>
        <v>24</v>
      </c>
      <c r="B24" s="25">
        <f>IF(OR(ISBLANK($AG24),$AI24="closed",$AI24="old",AND($B$3=Data!$N$6,OR(database!AG24=Data!$K$8,Data!$K$9=database!AG24))),0,MAX(B$8:B23)+1)</f>
        <v>0</v>
      </c>
      <c r="C24" s="25">
        <f ca="1">IF(AND($AL24-C$3&lt;=TODAY(),$AL24&gt;0,AI24&lt;&gt;"closed",AI24&lt;&gt;"old",AND($B$3&lt;&gt;Data!$N$6,OR(database!$AG24&lt;&gt;Data!$K$9,database!$AG24&lt;&gt;Data!$K$8))),MAX(C$8:C23)+1,0)</f>
        <v>0</v>
      </c>
      <c r="D24" s="25">
        <f ca="1">IF(AND($AL24-D$3&lt;=TODAY(),$AL24&gt;0,$AI24&lt;&gt;"closed",AI24&lt;&gt;"old",AND($B$3&lt;&gt;Data!$N$6,OR(database!$AG24&lt;&gt;Data!$K$9,database!$AG24&lt;&gt;Data!$K$8))),MAX(D$8:D23)+1,0)</f>
        <v>0</v>
      </c>
      <c r="E24" s="25">
        <f ca="1">IF(AND($AL24-E$3&lt;=TODAY(),$AL24&gt;0,AI24&lt;&gt;"closed",AI24&lt;&gt;"old",AND($B$3&lt;&gt;Data!$N$6,OR(database!$AG24&lt;&gt;Data!$K$9,database!$AG24&lt;&gt;Data!$K$8))),MAX(E$8:E23)+1,0)</f>
        <v>0</v>
      </c>
      <c r="F24" s="25">
        <f>IF(AH24="X",MAX(F$8:F23)+1,0)</f>
        <v>0</v>
      </c>
      <c r="G24" s="25">
        <f ca="1">IF(AND(AG24=Data!$K$8,database!AI24&lt;&gt;"Closed",AI24&lt;&gt;"old",database!AL24&lt;(TODAY()+Data!$X$4)),MAX(G$8:G23)+1,0)</f>
        <v>0</v>
      </c>
      <c r="H24" s="25">
        <f ca="1">IF(AND(AG24=Data!$K$9,database!AI24&lt;&gt;"Closed",AI24&lt;&gt;"old",database!AL24&lt;(TODAY()+Data!$X$5)),MAX(H$8:H23)+1,0)</f>
        <v>0</v>
      </c>
      <c r="Y24">
        <f>IF(AS24&gt;0,VLOOKUP(AS24,$AT:$AV,3,0)+COUNTIF(AS$8:AS23,AS24),0)</f>
        <v>0</v>
      </c>
      <c r="AA24" s="16"/>
      <c r="AB24" s="22"/>
      <c r="AC24" s="16"/>
      <c r="AD24" s="22"/>
      <c r="AE24" s="135"/>
      <c r="AF24" s="22"/>
      <c r="AG24" s="138"/>
      <c r="AH24" s="23"/>
      <c r="AI24" s="16"/>
      <c r="AJ24" s="23"/>
      <c r="AK24" s="28"/>
      <c r="AL24" s="35"/>
      <c r="AQ24" s="25">
        <f>IF(FollowUp!$AK$3="(Off)",IF(FollowUp!$AA$3=Data!$D$5,C24,IF(FollowUp!$AA$3=Data!$D$6,D24,IF(FollowUp!$AA$3=Data!$D$7,E24,B24))),IF(FollowUp!$AK$3=Data!$N$9,F24,IF(FollowUp!$AK$3=Data!$N$8,H24,IF(FollowUp!$AK$3=Data!$N$7,G24,B24))))</f>
        <v>0</v>
      </c>
      <c r="AR24" s="51">
        <f t="shared" si="7"/>
        <v>0</v>
      </c>
      <c r="AS24" s="25">
        <f t="shared" si="3"/>
        <v>-1</v>
      </c>
      <c r="AT24" s="25">
        <f>AT23+1</f>
        <v>17</v>
      </c>
      <c r="AU24" s="25">
        <f t="shared" si="4"/>
        <v>0</v>
      </c>
      <c r="AV24" s="25">
        <f t="shared" si="6"/>
        <v>0</v>
      </c>
      <c r="BB24" s="51"/>
    </row>
    <row r="25" spans="1:54" x14ac:dyDescent="0.25">
      <c r="A25" t="str">
        <f t="shared" si="0"/>
        <v>25</v>
      </c>
      <c r="B25" s="25">
        <f>IF(OR(ISBLANK($AG25),$AI25="closed",$AI25="old",AND($B$3=Data!$N$6,OR(database!AG25=Data!$K$8,Data!$K$9=database!AG25))),0,MAX(B$8:B24)+1)</f>
        <v>0</v>
      </c>
      <c r="C25" s="25">
        <f ca="1">IF(AND($AL25-C$3&lt;=TODAY(),$AL25&gt;0,AI25&lt;&gt;"closed",AI25&lt;&gt;"old",AND($B$3&lt;&gt;Data!$N$6,OR(database!$AG25&lt;&gt;Data!$K$9,database!$AG25&lt;&gt;Data!$K$8))),MAX(C$8:C24)+1,0)</f>
        <v>0</v>
      </c>
      <c r="D25" s="25">
        <f ca="1">IF(AND($AL25-D$3&lt;=TODAY(),$AL25&gt;0,$AI25&lt;&gt;"closed",AI25&lt;&gt;"old",AND($B$3&lt;&gt;Data!$N$6,OR(database!$AG25&lt;&gt;Data!$K$9,database!$AG25&lt;&gt;Data!$K$8))),MAX(D$8:D24)+1,0)</f>
        <v>0</v>
      </c>
      <c r="E25" s="25">
        <f ca="1">IF(AND($AL25-E$3&lt;=TODAY(),$AL25&gt;0,AI25&lt;&gt;"closed",AI25&lt;&gt;"old",AND($B$3&lt;&gt;Data!$N$6,OR(database!$AG25&lt;&gt;Data!$K$9,database!$AG25&lt;&gt;Data!$K$8))),MAX(E$8:E24)+1,0)</f>
        <v>0</v>
      </c>
      <c r="F25" s="25">
        <f>IF(AH25="X",MAX(F$8:F24)+1,0)</f>
        <v>0</v>
      </c>
      <c r="G25" s="25">
        <f ca="1">IF(AND(AG25=Data!$K$8,database!AI25&lt;&gt;"Closed",AI25&lt;&gt;"old",database!AL25&lt;(TODAY()+Data!$X$4)),MAX(G$8:G24)+1,0)</f>
        <v>0</v>
      </c>
      <c r="H25" s="25">
        <f ca="1">IF(AND(AG25=Data!$K$9,database!AI25&lt;&gt;"Closed",AI25&lt;&gt;"old",database!AL25&lt;(TODAY()+Data!$X$5)),MAX(H$8:H24)+1,0)</f>
        <v>0</v>
      </c>
      <c r="Y25">
        <f>IF(AS25&gt;0,VLOOKUP(AS25,$AT:$AV,3,0)+COUNTIF(AS$8:AS24,AS25),0)</f>
        <v>0</v>
      </c>
      <c r="AA25" s="17"/>
      <c r="AB25" s="18"/>
      <c r="AC25" s="17"/>
      <c r="AD25" s="18"/>
      <c r="AE25" s="133"/>
      <c r="AF25" s="18"/>
      <c r="AG25" s="139"/>
      <c r="AH25" s="24"/>
      <c r="AI25" s="17"/>
      <c r="AJ25" s="24"/>
      <c r="AK25" s="27"/>
      <c r="AL25" s="47"/>
      <c r="AQ25" s="25">
        <f>IF(FollowUp!$AK$3="(Off)",IF(FollowUp!$AA$3=Data!$D$5,C25,IF(FollowUp!$AA$3=Data!$D$6,D25,IF(FollowUp!$AA$3=Data!$D$7,E25,B25))),IF(FollowUp!$AK$3=Data!$N$9,F25,IF(FollowUp!$AK$3=Data!$N$8,H25,IF(FollowUp!$AK$3=Data!$N$7,G25,B25))))</f>
        <v>0</v>
      </c>
      <c r="AR25" s="51">
        <f t="shared" ref="AR25:AR88" si="8">IF(AQ25&gt;0,AL25,0)</f>
        <v>0</v>
      </c>
      <c r="AS25" s="25">
        <f t="shared" si="3"/>
        <v>-1</v>
      </c>
      <c r="AT25" s="25">
        <f t="shared" ref="AT25:AT88" si="9">AT24+1</f>
        <v>18</v>
      </c>
      <c r="AU25" s="25">
        <f t="shared" si="4"/>
        <v>0</v>
      </c>
      <c r="AV25" s="25">
        <f t="shared" ref="AV25:AV88" si="10">IF(AND(AU25&gt;0,AV26=0),1,(AU26+AV26))</f>
        <v>0</v>
      </c>
      <c r="BB25" s="51"/>
    </row>
    <row r="26" spans="1:54" x14ac:dyDescent="0.25">
      <c r="A26" t="str">
        <f t="shared" si="0"/>
        <v>26</v>
      </c>
      <c r="B26" s="25">
        <f>IF(OR(ISBLANK($AG26),$AI26="closed",$AI26="old",AND($B$3=Data!$N$6,OR(database!AG26=Data!$K$8,Data!$K$9=database!AG26))),0,MAX(B$8:B25)+1)</f>
        <v>0</v>
      </c>
      <c r="C26" s="25">
        <f ca="1">IF(AND($AL26-C$3&lt;=TODAY(),$AL26&gt;0,AI26&lt;&gt;"closed",AI26&lt;&gt;"old",AND($B$3&lt;&gt;Data!$N$6,OR(database!$AG26&lt;&gt;Data!$K$9,database!$AG26&lt;&gt;Data!$K$8))),MAX(C$8:C25)+1,0)</f>
        <v>0</v>
      </c>
      <c r="D26" s="25">
        <f ca="1">IF(AND($AL26-D$3&lt;=TODAY(),$AL26&gt;0,$AI26&lt;&gt;"closed",AI26&lt;&gt;"old",AND($B$3&lt;&gt;Data!$N$6,OR(database!$AG26&lt;&gt;Data!$K$9,database!$AG26&lt;&gt;Data!$K$8))),MAX(D$8:D25)+1,0)</f>
        <v>0</v>
      </c>
      <c r="E26" s="25">
        <f ca="1">IF(AND($AL26-E$3&lt;=TODAY(),$AL26&gt;0,AI26&lt;&gt;"closed",AI26&lt;&gt;"old",AND($B$3&lt;&gt;Data!$N$6,OR(database!$AG26&lt;&gt;Data!$K$9,database!$AG26&lt;&gt;Data!$K$8))),MAX(E$8:E25)+1,0)</f>
        <v>0</v>
      </c>
      <c r="F26" s="25">
        <f>IF(AH26="X",MAX(F$8:F25)+1,0)</f>
        <v>0</v>
      </c>
      <c r="G26" s="25">
        <f ca="1">IF(AND(AG26=Data!$K$8,database!AI26&lt;&gt;"Closed",AI26&lt;&gt;"old",database!AL26&lt;(TODAY()+Data!$X$4)),MAX(G$8:G25)+1,0)</f>
        <v>0</v>
      </c>
      <c r="H26" s="25">
        <f ca="1">IF(AND(AG26=Data!$K$9,database!AI26&lt;&gt;"Closed",AI26&lt;&gt;"old",database!AL26&lt;(TODAY()+Data!$X$5)),MAX(H$8:H25)+1,0)</f>
        <v>0</v>
      </c>
      <c r="Y26">
        <f>IF(AS26&gt;0,VLOOKUP(AS26,$AT:$AV,3,0)+COUNTIF(AS$8:AS25,AS26),0)</f>
        <v>0</v>
      </c>
      <c r="AA26" s="16"/>
      <c r="AB26" s="22"/>
      <c r="AC26" s="16"/>
      <c r="AD26" s="22"/>
      <c r="AE26" s="16"/>
      <c r="AF26" s="22"/>
      <c r="AG26" s="138"/>
      <c r="AH26" s="23"/>
      <c r="AI26" s="16"/>
      <c r="AJ26" s="23"/>
      <c r="AK26" s="28"/>
      <c r="AL26" s="35"/>
      <c r="AQ26" s="25">
        <f>IF(FollowUp!$AK$3="(Off)",IF(FollowUp!$AA$3=Data!$D$5,C26,IF(FollowUp!$AA$3=Data!$D$6,D26,IF(FollowUp!$AA$3=Data!$D$7,E26,B26))),IF(FollowUp!$AK$3=Data!$N$9,F26,IF(FollowUp!$AK$3=Data!$N$8,H26,IF(FollowUp!$AK$3=Data!$N$7,G26,B26))))</f>
        <v>0</v>
      </c>
      <c r="AR26" s="51">
        <f t="shared" si="8"/>
        <v>0</v>
      </c>
      <c r="AS26" s="25">
        <f t="shared" si="3"/>
        <v>-1</v>
      </c>
      <c r="AT26" s="25">
        <f t="shared" si="9"/>
        <v>19</v>
      </c>
      <c r="AU26" s="25">
        <f t="shared" si="4"/>
        <v>0</v>
      </c>
      <c r="AV26" s="25">
        <f t="shared" si="10"/>
        <v>0</v>
      </c>
      <c r="BB26" s="51"/>
    </row>
    <row r="27" spans="1:54" x14ac:dyDescent="0.25">
      <c r="A27" t="str">
        <f t="shared" si="0"/>
        <v>27</v>
      </c>
      <c r="B27" s="25">
        <f>IF(OR(ISBLANK($AG27),$AI27="closed",$AI27="old",AND($B$3=Data!$N$6,OR(database!AG27=Data!$K$8,Data!$K$9=database!AG27))),0,MAX(B$8:B26)+1)</f>
        <v>0</v>
      </c>
      <c r="C27" s="25">
        <f ca="1">IF(AND($AL27-C$3&lt;=TODAY(),$AL27&gt;0,AI27&lt;&gt;"closed",AI27&lt;&gt;"old",AND($B$3&lt;&gt;Data!$N$6,OR(database!$AG27&lt;&gt;Data!$K$9,database!$AG27&lt;&gt;Data!$K$8))),MAX(C$8:C26)+1,0)</f>
        <v>0</v>
      </c>
      <c r="D27" s="25">
        <f ca="1">IF(AND($AL27-D$3&lt;=TODAY(),$AL27&gt;0,$AI27&lt;&gt;"closed",AI27&lt;&gt;"old",AND($B$3&lt;&gt;Data!$N$6,OR(database!$AG27&lt;&gt;Data!$K$9,database!$AG27&lt;&gt;Data!$K$8))),MAX(D$8:D26)+1,0)</f>
        <v>0</v>
      </c>
      <c r="E27" s="25">
        <f ca="1">IF(AND($AL27-E$3&lt;=TODAY(),$AL27&gt;0,AI27&lt;&gt;"closed",AI27&lt;&gt;"old",AND($B$3&lt;&gt;Data!$N$6,OR(database!$AG27&lt;&gt;Data!$K$9,database!$AG27&lt;&gt;Data!$K$8))),MAX(E$8:E26)+1,0)</f>
        <v>0</v>
      </c>
      <c r="F27" s="25">
        <f>IF(AH27="X",MAX(F$8:F26)+1,0)</f>
        <v>0</v>
      </c>
      <c r="G27" s="25">
        <f ca="1">IF(AND(AG27=Data!$K$8,database!AI27&lt;&gt;"Closed",AI27&lt;&gt;"old",database!AL27&lt;(TODAY()+Data!$X$4)),MAX(G$8:G26)+1,0)</f>
        <v>0</v>
      </c>
      <c r="H27" s="25">
        <f ca="1">IF(AND(AG27=Data!$K$9,database!AI27&lt;&gt;"Closed",AI27&lt;&gt;"old",database!AL27&lt;(TODAY()+Data!$X$5)),MAX(H$8:H26)+1,0)</f>
        <v>0</v>
      </c>
      <c r="Y27">
        <f>IF(AS27&gt;0,VLOOKUP(AS27,$AT:$AV,3,0)+COUNTIF(AS$8:AS26,AS27),0)</f>
        <v>0</v>
      </c>
      <c r="AA27" s="17"/>
      <c r="AB27" s="18"/>
      <c r="AC27" s="17"/>
      <c r="AD27" s="18"/>
      <c r="AE27" s="17"/>
      <c r="AF27" s="18"/>
      <c r="AG27" s="139"/>
      <c r="AH27" s="24"/>
      <c r="AI27" s="17"/>
      <c r="AJ27" s="24"/>
      <c r="AK27" s="27"/>
      <c r="AL27" s="47"/>
      <c r="AQ27" s="25">
        <f>IF(FollowUp!$AK$3="(Off)",IF(FollowUp!$AA$3=Data!$D$5,C27,IF(FollowUp!$AA$3=Data!$D$6,D27,IF(FollowUp!$AA$3=Data!$D$7,E27,B27))),IF(FollowUp!$AK$3=Data!$N$9,F27,IF(FollowUp!$AK$3=Data!$N$8,H27,IF(FollowUp!$AK$3=Data!$N$7,G27,B27))))</f>
        <v>0</v>
      </c>
      <c r="AR27" s="51">
        <f t="shared" si="8"/>
        <v>0</v>
      </c>
      <c r="AS27" s="25">
        <f t="shared" si="3"/>
        <v>-1</v>
      </c>
      <c r="AT27" s="25">
        <f t="shared" si="9"/>
        <v>20</v>
      </c>
      <c r="AU27" s="25">
        <f t="shared" si="4"/>
        <v>0</v>
      </c>
      <c r="AV27" s="25">
        <f t="shared" si="10"/>
        <v>0</v>
      </c>
      <c r="BB27" s="51"/>
    </row>
    <row r="28" spans="1:54" x14ac:dyDescent="0.25">
      <c r="A28" t="str">
        <f t="shared" si="0"/>
        <v>28</v>
      </c>
      <c r="B28" s="25">
        <f>IF(OR(ISBLANK($AG28),$AI28="closed",$AI28="old",AND($B$3=Data!$N$6,OR(database!AG28=Data!$K$8,Data!$K$9=database!AG28))),0,MAX(B$8:B27)+1)</f>
        <v>0</v>
      </c>
      <c r="C28" s="25">
        <f ca="1">IF(AND($AL28-C$3&lt;=TODAY(),$AL28&gt;0,AI28&lt;&gt;"closed",AI28&lt;&gt;"old",AND($B$3&lt;&gt;Data!$N$6,OR(database!$AG28&lt;&gt;Data!$K$9,database!$AG28&lt;&gt;Data!$K$8))),MAX(C$8:C27)+1,0)</f>
        <v>0</v>
      </c>
      <c r="D28" s="25">
        <f ca="1">IF(AND($AL28-D$3&lt;=TODAY(),$AL28&gt;0,$AI28&lt;&gt;"closed",AI28&lt;&gt;"old",AND($B$3&lt;&gt;Data!$N$6,OR(database!$AG28&lt;&gt;Data!$K$9,database!$AG28&lt;&gt;Data!$K$8))),MAX(D$8:D27)+1,0)</f>
        <v>0</v>
      </c>
      <c r="E28" s="25">
        <f ca="1">IF(AND($AL28-E$3&lt;=TODAY(),$AL28&gt;0,AI28&lt;&gt;"closed",AI28&lt;&gt;"old",AND($B$3&lt;&gt;Data!$N$6,OR(database!$AG28&lt;&gt;Data!$K$9,database!$AG28&lt;&gt;Data!$K$8))),MAX(E$8:E27)+1,0)</f>
        <v>0</v>
      </c>
      <c r="F28" s="25">
        <f>IF(AH28="X",MAX(F$8:F27)+1,0)</f>
        <v>0</v>
      </c>
      <c r="G28" s="25">
        <f ca="1">IF(AND(AG28=Data!$K$8,database!AI28&lt;&gt;"Closed",AI28&lt;&gt;"old",database!AL28&lt;(TODAY()+Data!$X$4)),MAX(G$8:G27)+1,0)</f>
        <v>0</v>
      </c>
      <c r="H28" s="25">
        <f ca="1">IF(AND(AG28=Data!$K$9,database!AI28&lt;&gt;"Closed",AI28&lt;&gt;"old",database!AL28&lt;(TODAY()+Data!$X$5)),MAX(H$8:H27)+1,0)</f>
        <v>0</v>
      </c>
      <c r="Y28">
        <f>IF(AS28&gt;0,VLOOKUP(AS28,$AT:$AV,3,0)+COUNTIF(AS$8:AS27,AS28),0)</f>
        <v>0</v>
      </c>
      <c r="AA28" s="16"/>
      <c r="AB28" s="22"/>
      <c r="AC28" s="16"/>
      <c r="AD28" s="22"/>
      <c r="AE28" s="16"/>
      <c r="AF28" s="22"/>
      <c r="AG28" s="138"/>
      <c r="AH28" s="23"/>
      <c r="AI28" s="16"/>
      <c r="AJ28" s="23"/>
      <c r="AK28" s="28"/>
      <c r="AL28" s="35"/>
      <c r="AQ28" s="25">
        <f>IF(FollowUp!$AK$3="(Off)",IF(FollowUp!$AA$3=Data!$D$5,C28,IF(FollowUp!$AA$3=Data!$D$6,D28,IF(FollowUp!$AA$3=Data!$D$7,E28,B28))),IF(FollowUp!$AK$3=Data!$N$9,F28,IF(FollowUp!$AK$3=Data!$N$8,H28,IF(FollowUp!$AK$3=Data!$N$7,G28,B28))))</f>
        <v>0</v>
      </c>
      <c r="AR28" s="51">
        <f t="shared" si="8"/>
        <v>0</v>
      </c>
      <c r="AS28" s="25">
        <f t="shared" si="3"/>
        <v>-1</v>
      </c>
      <c r="AT28" s="25">
        <f t="shared" si="9"/>
        <v>21</v>
      </c>
      <c r="AU28" s="25">
        <f t="shared" si="4"/>
        <v>0</v>
      </c>
      <c r="AV28" s="25">
        <f t="shared" si="10"/>
        <v>0</v>
      </c>
      <c r="BB28" s="51"/>
    </row>
    <row r="29" spans="1:54" x14ac:dyDescent="0.25">
      <c r="A29" t="str">
        <f t="shared" si="0"/>
        <v>29</v>
      </c>
      <c r="B29" s="25">
        <f>IF(OR(ISBLANK($AG29),$AI29="closed",$AI29="old",AND($B$3=Data!$N$6,OR(database!AG29=Data!$K$8,Data!$K$9=database!AG29))),0,MAX(B$8:B28)+1)</f>
        <v>0</v>
      </c>
      <c r="C29" s="25">
        <f ca="1">IF(AND($AL29-C$3&lt;=TODAY(),$AL29&gt;0,AI29&lt;&gt;"closed",AI29&lt;&gt;"old",AND($B$3&lt;&gt;Data!$N$6,OR(database!$AG29&lt;&gt;Data!$K$9,database!$AG29&lt;&gt;Data!$K$8))),MAX(C$8:C28)+1,0)</f>
        <v>0</v>
      </c>
      <c r="D29" s="25">
        <f ca="1">IF(AND($AL29-D$3&lt;=TODAY(),$AL29&gt;0,$AI29&lt;&gt;"closed",AI29&lt;&gt;"old",AND($B$3&lt;&gt;Data!$N$6,OR(database!$AG29&lt;&gt;Data!$K$9,database!$AG29&lt;&gt;Data!$K$8))),MAX(D$8:D28)+1,0)</f>
        <v>0</v>
      </c>
      <c r="E29" s="25">
        <f ca="1">IF(AND($AL29-E$3&lt;=TODAY(),$AL29&gt;0,AI29&lt;&gt;"closed",AI29&lt;&gt;"old",AND($B$3&lt;&gt;Data!$N$6,OR(database!$AG29&lt;&gt;Data!$K$9,database!$AG29&lt;&gt;Data!$K$8))),MAX(E$8:E28)+1,0)</f>
        <v>0</v>
      </c>
      <c r="F29" s="25">
        <f>IF(AH29="X",MAX(F$8:F28)+1,0)</f>
        <v>0</v>
      </c>
      <c r="G29" s="25">
        <f ca="1">IF(AND(AG29=Data!$K$8,database!AI29&lt;&gt;"Closed",AI29&lt;&gt;"old",database!AL29&lt;(TODAY()+Data!$X$4)),MAX(G$8:G28)+1,0)</f>
        <v>0</v>
      </c>
      <c r="H29" s="25">
        <f ca="1">IF(AND(AG29=Data!$K$9,database!AI29&lt;&gt;"Closed",AI29&lt;&gt;"old",database!AL29&lt;(TODAY()+Data!$X$5)),MAX(H$8:H28)+1,0)</f>
        <v>0</v>
      </c>
      <c r="Y29">
        <f>IF(AS29&gt;0,VLOOKUP(AS29,$AT:$AV,3,0)+COUNTIF(AS$8:AS28,AS29),0)</f>
        <v>0</v>
      </c>
      <c r="AA29" s="17"/>
      <c r="AB29" s="18"/>
      <c r="AC29" s="17"/>
      <c r="AD29" s="18"/>
      <c r="AE29" s="133"/>
      <c r="AF29" s="18"/>
      <c r="AG29" s="139"/>
      <c r="AH29" s="24"/>
      <c r="AI29" s="17"/>
      <c r="AJ29" s="24"/>
      <c r="AK29" s="27"/>
      <c r="AL29" s="47"/>
      <c r="AQ29" s="25">
        <f>IF(FollowUp!$AK$3="(Off)",IF(FollowUp!$AA$3=Data!$D$5,C29,IF(FollowUp!$AA$3=Data!$D$6,D29,IF(FollowUp!$AA$3=Data!$D$7,E29,B29))),IF(FollowUp!$AK$3=Data!$N$9,F29,IF(FollowUp!$AK$3=Data!$N$8,H29,IF(FollowUp!$AK$3=Data!$N$7,G29,B29))))</f>
        <v>0</v>
      </c>
      <c r="AR29" s="51">
        <f t="shared" si="8"/>
        <v>0</v>
      </c>
      <c r="AS29" s="25">
        <f t="shared" si="3"/>
        <v>-1</v>
      </c>
      <c r="AT29" s="25">
        <f t="shared" si="9"/>
        <v>22</v>
      </c>
      <c r="AU29" s="25">
        <f t="shared" si="4"/>
        <v>0</v>
      </c>
      <c r="AV29" s="25">
        <f t="shared" si="10"/>
        <v>0</v>
      </c>
      <c r="BB29" s="51"/>
    </row>
    <row r="30" spans="1:54" x14ac:dyDescent="0.25">
      <c r="A30" t="str">
        <f t="shared" si="0"/>
        <v>30</v>
      </c>
      <c r="B30" s="25">
        <f>IF(OR(ISBLANK($AG30),$AI30="closed",$AI30="old",AND($B$3=Data!$N$6,OR(database!AG30=Data!$K$8,Data!$K$9=database!AG30))),0,MAX(B$8:B29)+1)</f>
        <v>0</v>
      </c>
      <c r="C30" s="25">
        <f ca="1">IF(AND($AL30-C$3&lt;=TODAY(),$AL30&gt;0,AI30&lt;&gt;"closed",AI30&lt;&gt;"old",AND($B$3&lt;&gt;Data!$N$6,OR(database!$AG30&lt;&gt;Data!$K$9,database!$AG30&lt;&gt;Data!$K$8))),MAX(C$8:C29)+1,0)</f>
        <v>0</v>
      </c>
      <c r="D30" s="25">
        <f ca="1">IF(AND($AL30-D$3&lt;=TODAY(),$AL30&gt;0,$AI30&lt;&gt;"closed",AI30&lt;&gt;"old",AND($B$3&lt;&gt;Data!$N$6,OR(database!$AG30&lt;&gt;Data!$K$9,database!$AG30&lt;&gt;Data!$K$8))),MAX(D$8:D29)+1,0)</f>
        <v>0</v>
      </c>
      <c r="E30" s="25">
        <f ca="1">IF(AND($AL30-E$3&lt;=TODAY(),$AL30&gt;0,AI30&lt;&gt;"closed",AI30&lt;&gt;"old",AND($B$3&lt;&gt;Data!$N$6,OR(database!$AG30&lt;&gt;Data!$K$9,database!$AG30&lt;&gt;Data!$K$8))),MAX(E$8:E29)+1,0)</f>
        <v>0</v>
      </c>
      <c r="F30" s="25">
        <f>IF(AH30="X",MAX(F$8:F29)+1,0)</f>
        <v>0</v>
      </c>
      <c r="G30" s="25">
        <f ca="1">IF(AND(AG30=Data!$K$8,database!AI30&lt;&gt;"Closed",AI30&lt;&gt;"old",database!AL30&lt;(TODAY()+Data!$X$4)),MAX(G$8:G29)+1,0)</f>
        <v>0</v>
      </c>
      <c r="H30" s="25">
        <f ca="1">IF(AND(AG30=Data!$K$9,database!AI30&lt;&gt;"Closed",AI30&lt;&gt;"old",database!AL30&lt;(TODAY()+Data!$X$5)),MAX(H$8:H29)+1,0)</f>
        <v>0</v>
      </c>
      <c r="Y30">
        <f>IF(AS30&gt;0,VLOOKUP(AS30,$AT:$AV,3,0)+COUNTIF(AS$8:AS29,AS30),0)</f>
        <v>0</v>
      </c>
      <c r="AA30" s="16"/>
      <c r="AB30" s="22"/>
      <c r="AC30" s="16"/>
      <c r="AD30" s="22"/>
      <c r="AE30" s="16"/>
      <c r="AF30" s="22"/>
      <c r="AG30" s="138"/>
      <c r="AH30" s="23"/>
      <c r="AI30" s="16"/>
      <c r="AJ30" s="23"/>
      <c r="AK30" s="28"/>
      <c r="AL30" s="35"/>
      <c r="AQ30" s="25">
        <f>IF(FollowUp!$AK$3="(Off)",IF(FollowUp!$AA$3=Data!$D$5,C30,IF(FollowUp!$AA$3=Data!$D$6,D30,IF(FollowUp!$AA$3=Data!$D$7,E30,B30))),IF(FollowUp!$AK$3=Data!$N$9,F30,IF(FollowUp!$AK$3=Data!$N$8,H30,IF(FollowUp!$AK$3=Data!$N$7,G30,B30))))</f>
        <v>0</v>
      </c>
      <c r="AR30" s="51">
        <f t="shared" si="8"/>
        <v>0</v>
      </c>
      <c r="AS30" s="25">
        <f t="shared" si="3"/>
        <v>-1</v>
      </c>
      <c r="AT30" s="25">
        <f t="shared" si="9"/>
        <v>23</v>
      </c>
      <c r="AU30" s="25">
        <f t="shared" si="4"/>
        <v>0</v>
      </c>
      <c r="AV30" s="25">
        <f t="shared" si="10"/>
        <v>0</v>
      </c>
      <c r="BB30" s="51"/>
    </row>
    <row r="31" spans="1:54" x14ac:dyDescent="0.25">
      <c r="A31" t="str">
        <f t="shared" si="0"/>
        <v>31</v>
      </c>
      <c r="B31" s="25">
        <f>IF(OR(ISBLANK($AG31),$AI31="closed",$AI31="old",AND($B$3=Data!$N$6,OR(database!AG31=Data!$K$8,Data!$K$9=database!AG31))),0,MAX(B$8:B30)+1)</f>
        <v>0</v>
      </c>
      <c r="C31" s="25">
        <f ca="1">IF(AND($AL31-C$3&lt;=TODAY(),$AL31&gt;0,AI31&lt;&gt;"closed",AI31&lt;&gt;"old",AND($B$3&lt;&gt;Data!$N$6,OR(database!$AG31&lt;&gt;Data!$K$9,database!$AG31&lt;&gt;Data!$K$8))),MAX(C$8:C30)+1,0)</f>
        <v>0</v>
      </c>
      <c r="D31" s="25">
        <f ca="1">IF(AND($AL31-D$3&lt;=TODAY(),$AL31&gt;0,$AI31&lt;&gt;"closed",AI31&lt;&gt;"old",AND($B$3&lt;&gt;Data!$N$6,OR(database!$AG31&lt;&gt;Data!$K$9,database!$AG31&lt;&gt;Data!$K$8))),MAX(D$8:D30)+1,0)</f>
        <v>0</v>
      </c>
      <c r="E31" s="25">
        <f ca="1">IF(AND($AL31-E$3&lt;=TODAY(),$AL31&gt;0,AI31&lt;&gt;"closed",AI31&lt;&gt;"old",AND($B$3&lt;&gt;Data!$N$6,OR(database!$AG31&lt;&gt;Data!$K$9,database!$AG31&lt;&gt;Data!$K$8))),MAX(E$8:E30)+1,0)</f>
        <v>0</v>
      </c>
      <c r="F31" s="25">
        <f>IF(AH31="X",MAX(F$8:F30)+1,0)</f>
        <v>0</v>
      </c>
      <c r="G31" s="25">
        <f ca="1">IF(AND(AG31=Data!$K$8,database!AI31&lt;&gt;"Closed",AI31&lt;&gt;"old",database!AL31&lt;(TODAY()+Data!$X$4)),MAX(G$8:G30)+1,0)</f>
        <v>0</v>
      </c>
      <c r="H31" s="25">
        <f ca="1">IF(AND(AG31=Data!$K$9,database!AI31&lt;&gt;"Closed",AI31&lt;&gt;"old",database!AL31&lt;(TODAY()+Data!$X$5)),MAX(H$8:H30)+1,0)</f>
        <v>0</v>
      </c>
      <c r="Y31">
        <f>IF(AS31&gt;0,VLOOKUP(AS31,$AT:$AV,3,0)+COUNTIF(AS$8:AS30,AS31),0)</f>
        <v>0</v>
      </c>
      <c r="AA31" s="17"/>
      <c r="AB31" s="18"/>
      <c r="AC31" s="17"/>
      <c r="AD31" s="18"/>
      <c r="AE31" s="17"/>
      <c r="AF31" s="18"/>
      <c r="AG31" s="139"/>
      <c r="AH31" s="24"/>
      <c r="AI31" s="17"/>
      <c r="AJ31" s="24"/>
      <c r="AK31" s="27"/>
      <c r="AL31" s="47"/>
      <c r="AQ31" s="25">
        <f>IF(FollowUp!$AK$3="(Off)",IF(FollowUp!$AA$3=Data!$D$5,C31,IF(FollowUp!$AA$3=Data!$D$6,D31,IF(FollowUp!$AA$3=Data!$D$7,E31,B31))),IF(FollowUp!$AK$3=Data!$N$9,F31,IF(FollowUp!$AK$3=Data!$N$8,H31,IF(FollowUp!$AK$3=Data!$N$7,G31,B31))))</f>
        <v>0</v>
      </c>
      <c r="AR31" s="51">
        <f t="shared" si="8"/>
        <v>0</v>
      </c>
      <c r="AS31" s="25">
        <f t="shared" si="3"/>
        <v>-1</v>
      </c>
      <c r="AT31" s="25">
        <f t="shared" si="9"/>
        <v>24</v>
      </c>
      <c r="AU31" s="25">
        <f t="shared" si="4"/>
        <v>0</v>
      </c>
      <c r="AV31" s="25">
        <f t="shared" si="10"/>
        <v>0</v>
      </c>
      <c r="BB31" s="51"/>
    </row>
    <row r="32" spans="1:54" x14ac:dyDescent="0.25">
      <c r="A32" t="str">
        <f t="shared" si="0"/>
        <v>32</v>
      </c>
      <c r="B32" s="25">
        <f>IF(OR(ISBLANK($AG32),$AI32="closed",$AI32="old",AND($B$3=Data!$N$6,OR(database!AG32=Data!$K$8,Data!$K$9=database!AG32))),0,MAX(B$8:B31)+1)</f>
        <v>0</v>
      </c>
      <c r="C32" s="25">
        <f ca="1">IF(AND($AL32-C$3&lt;=TODAY(),$AL32&gt;0,AI32&lt;&gt;"closed",AI32&lt;&gt;"old",AND($B$3&lt;&gt;Data!$N$6,OR(database!$AG32&lt;&gt;Data!$K$9,database!$AG32&lt;&gt;Data!$K$8))),MAX(C$8:C31)+1,0)</f>
        <v>0</v>
      </c>
      <c r="D32" s="25">
        <f ca="1">IF(AND($AL32-D$3&lt;=TODAY(),$AL32&gt;0,$AI32&lt;&gt;"closed",AI32&lt;&gt;"old",AND($B$3&lt;&gt;Data!$N$6,OR(database!$AG32&lt;&gt;Data!$K$9,database!$AG32&lt;&gt;Data!$K$8))),MAX(D$8:D31)+1,0)</f>
        <v>0</v>
      </c>
      <c r="E32" s="25">
        <f ca="1">IF(AND($AL32-E$3&lt;=TODAY(),$AL32&gt;0,AI32&lt;&gt;"closed",AI32&lt;&gt;"old",AND($B$3&lt;&gt;Data!$N$6,OR(database!$AG32&lt;&gt;Data!$K$9,database!$AG32&lt;&gt;Data!$K$8))),MAX(E$8:E31)+1,0)</f>
        <v>0</v>
      </c>
      <c r="F32" s="25">
        <f>IF(AH32="X",MAX(F$8:F31)+1,0)</f>
        <v>0</v>
      </c>
      <c r="G32" s="25">
        <f ca="1">IF(AND(AG32=Data!$K$8,database!AI32&lt;&gt;"Closed",AI32&lt;&gt;"old",database!AL32&lt;(TODAY()+Data!$X$4)),MAX(G$8:G31)+1,0)</f>
        <v>0</v>
      </c>
      <c r="H32" s="25">
        <f ca="1">IF(AND(AG32=Data!$K$9,database!AI32&lt;&gt;"Closed",AI32&lt;&gt;"old",database!AL32&lt;(TODAY()+Data!$X$5)),MAX(H$8:H31)+1,0)</f>
        <v>0</v>
      </c>
      <c r="Y32">
        <f>IF(AS32&gt;0,VLOOKUP(AS32,$AT:$AV,3,0)+COUNTIF(AS$8:AS31,AS32),0)</f>
        <v>0</v>
      </c>
      <c r="AA32" s="16"/>
      <c r="AB32" s="22"/>
      <c r="AC32" s="16"/>
      <c r="AD32" s="22"/>
      <c r="AE32" s="16"/>
      <c r="AF32" s="22"/>
      <c r="AG32" s="138"/>
      <c r="AH32" s="23"/>
      <c r="AI32" s="16"/>
      <c r="AJ32" s="23"/>
      <c r="AK32" s="28"/>
      <c r="AL32" s="35"/>
      <c r="AQ32" s="25">
        <f>IF(FollowUp!$AK$3="(Off)",IF(FollowUp!$AA$3=Data!$D$5,C32,IF(FollowUp!$AA$3=Data!$D$6,D32,IF(FollowUp!$AA$3=Data!$D$7,E32,B32))),IF(FollowUp!$AK$3=Data!$N$9,F32,IF(FollowUp!$AK$3=Data!$N$8,H32,IF(FollowUp!$AK$3=Data!$N$7,G32,B32))))</f>
        <v>0</v>
      </c>
      <c r="AR32" s="51">
        <f t="shared" si="8"/>
        <v>0</v>
      </c>
      <c r="AS32" s="25">
        <f t="shared" si="3"/>
        <v>-1</v>
      </c>
      <c r="AT32" s="25">
        <f t="shared" si="9"/>
        <v>25</v>
      </c>
      <c r="AU32" s="25">
        <f t="shared" si="4"/>
        <v>0</v>
      </c>
      <c r="AV32" s="25">
        <f t="shared" si="10"/>
        <v>0</v>
      </c>
      <c r="BB32" s="51"/>
    </row>
    <row r="33" spans="1:54" x14ac:dyDescent="0.25">
      <c r="A33" t="str">
        <f t="shared" si="0"/>
        <v>33</v>
      </c>
      <c r="B33" s="25">
        <f>IF(OR(ISBLANK($AG33),$AI33="closed",$AI33="old",AND($B$3=Data!$N$6,OR(database!AG33=Data!$K$8,Data!$K$9=database!AG33))),0,MAX(B$8:B32)+1)</f>
        <v>0</v>
      </c>
      <c r="C33" s="25">
        <f ca="1">IF(AND($AL33-C$3&lt;=TODAY(),$AL33&gt;0,AI33&lt;&gt;"closed",AI33&lt;&gt;"old",AND($B$3&lt;&gt;Data!$N$6,OR(database!$AG33&lt;&gt;Data!$K$9,database!$AG33&lt;&gt;Data!$K$8))),MAX(C$8:C32)+1,0)</f>
        <v>0</v>
      </c>
      <c r="D33" s="25">
        <f ca="1">IF(AND($AL33-D$3&lt;=TODAY(),$AL33&gt;0,$AI33&lt;&gt;"closed",AI33&lt;&gt;"old",AND($B$3&lt;&gt;Data!$N$6,OR(database!$AG33&lt;&gt;Data!$K$9,database!$AG33&lt;&gt;Data!$K$8))),MAX(D$8:D32)+1,0)</f>
        <v>0</v>
      </c>
      <c r="E33" s="25">
        <f ca="1">IF(AND($AL33-E$3&lt;=TODAY(),$AL33&gt;0,AI33&lt;&gt;"closed",AI33&lt;&gt;"old",AND($B$3&lt;&gt;Data!$N$6,OR(database!$AG33&lt;&gt;Data!$K$9,database!$AG33&lt;&gt;Data!$K$8))),MAX(E$8:E32)+1,0)</f>
        <v>0</v>
      </c>
      <c r="F33" s="25">
        <f>IF(AH33="X",MAX(F$8:F32)+1,0)</f>
        <v>0</v>
      </c>
      <c r="G33" s="25">
        <f ca="1">IF(AND(AG33=Data!$K$8,database!AI33&lt;&gt;"Closed",AI33&lt;&gt;"old",database!AL33&lt;(TODAY()+Data!$X$4)),MAX(G$8:G32)+1,0)</f>
        <v>0</v>
      </c>
      <c r="H33" s="25">
        <f ca="1">IF(AND(AG33=Data!$K$9,database!AI33&lt;&gt;"Closed",AI33&lt;&gt;"old",database!AL33&lt;(TODAY()+Data!$X$5)),MAX(H$8:H32)+1,0)</f>
        <v>0</v>
      </c>
      <c r="Y33">
        <f>IF(AS33&gt;0,VLOOKUP(AS33,$AT:$AV,3,0)+COUNTIF(AS$8:AS32,AS33),0)</f>
        <v>0</v>
      </c>
      <c r="AA33" s="17"/>
      <c r="AB33" s="18"/>
      <c r="AC33" s="17"/>
      <c r="AD33" s="18"/>
      <c r="AE33" s="17"/>
      <c r="AF33" s="18"/>
      <c r="AG33" s="139"/>
      <c r="AH33" s="24"/>
      <c r="AI33" s="17"/>
      <c r="AJ33" s="24"/>
      <c r="AK33" s="27"/>
      <c r="AL33" s="47"/>
      <c r="AQ33" s="25">
        <f>IF(FollowUp!$AK$3="(Off)",IF(FollowUp!$AA$3=Data!$D$5,C33,IF(FollowUp!$AA$3=Data!$D$6,D33,IF(FollowUp!$AA$3=Data!$D$7,E33,B33))),IF(FollowUp!$AK$3=Data!$N$9,F33,IF(FollowUp!$AK$3=Data!$N$8,H33,IF(FollowUp!$AK$3=Data!$N$7,G33,B33))))</f>
        <v>0</v>
      </c>
      <c r="AR33" s="51">
        <f t="shared" si="8"/>
        <v>0</v>
      </c>
      <c r="AS33" s="25">
        <f t="shared" si="3"/>
        <v>-1</v>
      </c>
      <c r="AT33" s="25">
        <f t="shared" si="9"/>
        <v>26</v>
      </c>
      <c r="AU33" s="25">
        <f t="shared" si="4"/>
        <v>0</v>
      </c>
      <c r="AV33" s="25">
        <f t="shared" si="10"/>
        <v>0</v>
      </c>
      <c r="BB33" s="51"/>
    </row>
    <row r="34" spans="1:54" x14ac:dyDescent="0.25">
      <c r="A34" t="str">
        <f t="shared" si="0"/>
        <v>34</v>
      </c>
      <c r="B34" s="25">
        <f>IF(OR(ISBLANK($AG34),$AI34="closed",$AI34="old",AND($B$3=Data!$N$6,OR(database!AG34=Data!$K$8,Data!$K$9=database!AG34))),0,MAX(B$8:B33)+1)</f>
        <v>0</v>
      </c>
      <c r="C34" s="25">
        <f ca="1">IF(AND($AL34-C$3&lt;=TODAY(),$AL34&gt;0,AI34&lt;&gt;"closed",AI34&lt;&gt;"old",AND($B$3&lt;&gt;Data!$N$6,OR(database!$AG34&lt;&gt;Data!$K$9,database!$AG34&lt;&gt;Data!$K$8))),MAX(C$8:C33)+1,0)</f>
        <v>0</v>
      </c>
      <c r="D34" s="25">
        <f ca="1">IF(AND($AL34-D$3&lt;=TODAY(),$AL34&gt;0,$AI34&lt;&gt;"closed",AI34&lt;&gt;"old",AND($B$3&lt;&gt;Data!$N$6,OR(database!$AG34&lt;&gt;Data!$K$9,database!$AG34&lt;&gt;Data!$K$8))),MAX(D$8:D33)+1,0)</f>
        <v>0</v>
      </c>
      <c r="E34" s="25">
        <f ca="1">IF(AND($AL34-E$3&lt;=TODAY(),$AL34&gt;0,AI34&lt;&gt;"closed",AI34&lt;&gt;"old",AND($B$3&lt;&gt;Data!$N$6,OR(database!$AG34&lt;&gt;Data!$K$9,database!$AG34&lt;&gt;Data!$K$8))),MAX(E$8:E33)+1,0)</f>
        <v>0</v>
      </c>
      <c r="F34" s="25">
        <f>IF(AH34="X",MAX(F$8:F33)+1,0)</f>
        <v>0</v>
      </c>
      <c r="G34" s="25">
        <f ca="1">IF(AND(AG34=Data!$K$8,database!AI34&lt;&gt;"Closed",AI34&lt;&gt;"old",database!AL34&lt;(TODAY()+Data!$X$4)),MAX(G$8:G33)+1,0)</f>
        <v>0</v>
      </c>
      <c r="H34" s="25">
        <f ca="1">IF(AND(AG34=Data!$K$9,database!AI34&lt;&gt;"Closed",AI34&lt;&gt;"old",database!AL34&lt;(TODAY()+Data!$X$5)),MAX(H$8:H33)+1,0)</f>
        <v>0</v>
      </c>
      <c r="Y34">
        <f>IF(AS34&gt;0,VLOOKUP(AS34,$AT:$AV,3,0)+COUNTIF(AS$8:AS33,AS34),0)</f>
        <v>0</v>
      </c>
      <c r="AA34" s="16"/>
      <c r="AB34" s="22"/>
      <c r="AC34" s="16"/>
      <c r="AD34" s="22"/>
      <c r="AE34" s="16"/>
      <c r="AF34" s="22"/>
      <c r="AG34" s="138"/>
      <c r="AH34" s="23"/>
      <c r="AI34" s="16"/>
      <c r="AJ34" s="23"/>
      <c r="AK34" s="28"/>
      <c r="AL34" s="35"/>
      <c r="AQ34" s="25">
        <f>IF(FollowUp!$AK$3="(Off)",IF(FollowUp!$AA$3=Data!$D$5,C34,IF(FollowUp!$AA$3=Data!$D$6,D34,IF(FollowUp!$AA$3=Data!$D$7,E34,B34))),IF(FollowUp!$AK$3=Data!$N$9,F34,IF(FollowUp!$AK$3=Data!$N$8,H34,IF(FollowUp!$AK$3=Data!$N$7,G34,B34))))</f>
        <v>0</v>
      </c>
      <c r="AR34" s="51">
        <f t="shared" si="8"/>
        <v>0</v>
      </c>
      <c r="AS34" s="25">
        <f t="shared" si="3"/>
        <v>-1</v>
      </c>
      <c r="AT34" s="25">
        <f t="shared" si="9"/>
        <v>27</v>
      </c>
      <c r="AU34" s="25">
        <f t="shared" si="4"/>
        <v>0</v>
      </c>
      <c r="AV34" s="25">
        <f t="shared" si="10"/>
        <v>0</v>
      </c>
      <c r="BB34" s="51"/>
    </row>
    <row r="35" spans="1:54" x14ac:dyDescent="0.25">
      <c r="A35" t="str">
        <f t="shared" si="0"/>
        <v>35</v>
      </c>
      <c r="B35" s="25">
        <f>IF(OR(ISBLANK($AG35),$AI35="closed",$AI35="old",AND($B$3=Data!$N$6,OR(database!AG35=Data!$K$8,Data!$K$9=database!AG35))),0,MAX(B$8:B34)+1)</f>
        <v>0</v>
      </c>
      <c r="C35" s="25">
        <f ca="1">IF(AND($AL35-C$3&lt;=TODAY(),$AL35&gt;0,AI35&lt;&gt;"closed",AI35&lt;&gt;"old",AND($B$3&lt;&gt;Data!$N$6,OR(database!$AG35&lt;&gt;Data!$K$9,database!$AG35&lt;&gt;Data!$K$8))),MAX(C$8:C34)+1,0)</f>
        <v>0</v>
      </c>
      <c r="D35" s="25">
        <f ca="1">IF(AND($AL35-D$3&lt;=TODAY(),$AL35&gt;0,$AI35&lt;&gt;"closed",AI35&lt;&gt;"old",AND($B$3&lt;&gt;Data!$N$6,OR(database!$AG35&lt;&gt;Data!$K$9,database!$AG35&lt;&gt;Data!$K$8))),MAX(D$8:D34)+1,0)</f>
        <v>0</v>
      </c>
      <c r="E35" s="25">
        <f ca="1">IF(AND($AL35-E$3&lt;=TODAY(),$AL35&gt;0,AI35&lt;&gt;"closed",AI35&lt;&gt;"old",AND($B$3&lt;&gt;Data!$N$6,OR(database!$AG35&lt;&gt;Data!$K$9,database!$AG35&lt;&gt;Data!$K$8))),MAX(E$8:E34)+1,0)</f>
        <v>0</v>
      </c>
      <c r="F35" s="25">
        <f>IF(AH35="X",MAX(F$8:F34)+1,0)</f>
        <v>0</v>
      </c>
      <c r="G35" s="25">
        <f ca="1">IF(AND(AG35=Data!$K$8,database!AI35&lt;&gt;"Closed",AI35&lt;&gt;"old",database!AL35&lt;(TODAY()+Data!$X$4)),MAX(G$8:G34)+1,0)</f>
        <v>0</v>
      </c>
      <c r="H35" s="25">
        <f ca="1">IF(AND(AG35=Data!$K$9,database!AI35&lt;&gt;"Closed",AI35&lt;&gt;"old",database!AL35&lt;(TODAY()+Data!$X$5)),MAX(H$8:H34)+1,0)</f>
        <v>0</v>
      </c>
      <c r="Y35">
        <f>IF(AS35&gt;0,VLOOKUP(AS35,$AT:$AV,3,0)+COUNTIF(AS$8:AS34,AS35),0)</f>
        <v>0</v>
      </c>
      <c r="AA35" s="17"/>
      <c r="AB35" s="18"/>
      <c r="AC35" s="17"/>
      <c r="AD35" s="18"/>
      <c r="AE35" s="17"/>
      <c r="AF35" s="18"/>
      <c r="AG35" s="139"/>
      <c r="AH35" s="24"/>
      <c r="AI35" s="17"/>
      <c r="AJ35" s="24"/>
      <c r="AK35" s="27"/>
      <c r="AL35" s="47"/>
      <c r="AQ35" s="25">
        <f>IF(FollowUp!$AK$3="(Off)",IF(FollowUp!$AA$3=Data!$D$5,C35,IF(FollowUp!$AA$3=Data!$D$6,D35,IF(FollowUp!$AA$3=Data!$D$7,E35,B35))),IF(FollowUp!$AK$3=Data!$N$9,F35,IF(FollowUp!$AK$3=Data!$N$8,H35,IF(FollowUp!$AK$3=Data!$N$7,G35,B35))))</f>
        <v>0</v>
      </c>
      <c r="AR35" s="51">
        <f t="shared" si="8"/>
        <v>0</v>
      </c>
      <c r="AS35" s="25">
        <f t="shared" si="3"/>
        <v>-1</v>
      </c>
      <c r="AT35" s="25">
        <f t="shared" si="9"/>
        <v>28</v>
      </c>
      <c r="AU35" s="25">
        <f t="shared" si="4"/>
        <v>0</v>
      </c>
      <c r="AV35" s="25">
        <f t="shared" si="10"/>
        <v>0</v>
      </c>
      <c r="BB35" s="51"/>
    </row>
    <row r="36" spans="1:54" x14ac:dyDescent="0.25">
      <c r="A36" t="str">
        <f t="shared" si="0"/>
        <v>36</v>
      </c>
      <c r="B36" s="25">
        <f>IF(OR(ISBLANK($AG36),$AI36="closed",$AI36="old",AND($B$3=Data!$N$6,OR(database!AG36=Data!$K$8,Data!$K$9=database!AG36))),0,MAX(B$8:B35)+1)</f>
        <v>0</v>
      </c>
      <c r="C36" s="25">
        <f ca="1">IF(AND($AL36-C$3&lt;=TODAY(),$AL36&gt;0,AI36&lt;&gt;"closed",AI36&lt;&gt;"old",AND($B$3&lt;&gt;Data!$N$6,OR(database!$AG36&lt;&gt;Data!$K$9,database!$AG36&lt;&gt;Data!$K$8))),MAX(C$8:C35)+1,0)</f>
        <v>0</v>
      </c>
      <c r="D36" s="25">
        <f ca="1">IF(AND($AL36-D$3&lt;=TODAY(),$AL36&gt;0,$AI36&lt;&gt;"closed",AI36&lt;&gt;"old",AND($B$3&lt;&gt;Data!$N$6,OR(database!$AG36&lt;&gt;Data!$K$9,database!$AG36&lt;&gt;Data!$K$8))),MAX(D$8:D35)+1,0)</f>
        <v>0</v>
      </c>
      <c r="E36" s="25">
        <f ca="1">IF(AND($AL36-E$3&lt;=TODAY(),$AL36&gt;0,AI36&lt;&gt;"closed",AI36&lt;&gt;"old",AND($B$3&lt;&gt;Data!$N$6,OR(database!$AG36&lt;&gt;Data!$K$9,database!$AG36&lt;&gt;Data!$K$8))),MAX(E$8:E35)+1,0)</f>
        <v>0</v>
      </c>
      <c r="F36" s="25">
        <f>IF(AH36="X",MAX(F$8:F35)+1,0)</f>
        <v>0</v>
      </c>
      <c r="G36" s="25">
        <f ca="1">IF(AND(AG36=Data!$K$8,database!AI36&lt;&gt;"Closed",AI36&lt;&gt;"old",database!AL36&lt;(TODAY()+Data!$X$4)),MAX(G$8:G35)+1,0)</f>
        <v>0</v>
      </c>
      <c r="H36" s="25">
        <f ca="1">IF(AND(AG36=Data!$K$9,database!AI36&lt;&gt;"Closed",AI36&lt;&gt;"old",database!AL36&lt;(TODAY()+Data!$X$5)),MAX(H$8:H35)+1,0)</f>
        <v>0</v>
      </c>
      <c r="Y36">
        <f>IF(AS36&gt;0,VLOOKUP(AS36,$AT:$AV,3,0)+COUNTIF(AS$8:AS35,AS36),0)</f>
        <v>0</v>
      </c>
      <c r="AA36" s="16"/>
      <c r="AB36" s="22"/>
      <c r="AC36" s="16"/>
      <c r="AD36" s="22"/>
      <c r="AE36" s="16"/>
      <c r="AF36" s="22"/>
      <c r="AG36" s="138"/>
      <c r="AH36" s="23"/>
      <c r="AI36" s="16"/>
      <c r="AJ36" s="23"/>
      <c r="AK36" s="28"/>
      <c r="AL36" s="35"/>
      <c r="AQ36" s="25">
        <f>IF(FollowUp!$AK$3="(Off)",IF(FollowUp!$AA$3=Data!$D$5,C36,IF(FollowUp!$AA$3=Data!$D$6,D36,IF(FollowUp!$AA$3=Data!$D$7,E36,B36))),IF(FollowUp!$AK$3=Data!$N$9,F36,IF(FollowUp!$AK$3=Data!$N$8,H36,IF(FollowUp!$AK$3=Data!$N$7,G36,B36))))</f>
        <v>0</v>
      </c>
      <c r="AR36" s="51">
        <f t="shared" si="8"/>
        <v>0</v>
      </c>
      <c r="AS36" s="25">
        <f t="shared" si="3"/>
        <v>-1</v>
      </c>
      <c r="AT36" s="25">
        <f t="shared" si="9"/>
        <v>29</v>
      </c>
      <c r="AU36" s="25">
        <f t="shared" si="4"/>
        <v>0</v>
      </c>
      <c r="AV36" s="25">
        <f t="shared" si="10"/>
        <v>0</v>
      </c>
      <c r="BB36" s="51"/>
    </row>
    <row r="37" spans="1:54" x14ac:dyDescent="0.25">
      <c r="A37" t="str">
        <f t="shared" si="0"/>
        <v>37</v>
      </c>
      <c r="B37" s="25">
        <f>IF(OR(ISBLANK($AG37),$AI37="closed",$AI37="old",AND($B$3=Data!$N$6,OR(database!AG37=Data!$K$8,Data!$K$9=database!AG37))),0,MAX(B$8:B36)+1)</f>
        <v>0</v>
      </c>
      <c r="C37" s="25">
        <f ca="1">IF(AND($AL37-C$3&lt;=TODAY(),$AL37&gt;0,AI37&lt;&gt;"closed",AI37&lt;&gt;"old",AND($B$3&lt;&gt;Data!$N$6,OR(database!$AG37&lt;&gt;Data!$K$9,database!$AG37&lt;&gt;Data!$K$8))),MAX(C$8:C36)+1,0)</f>
        <v>0</v>
      </c>
      <c r="D37" s="25">
        <f ca="1">IF(AND($AL37-D$3&lt;=TODAY(),$AL37&gt;0,$AI37&lt;&gt;"closed",AI37&lt;&gt;"old",AND($B$3&lt;&gt;Data!$N$6,OR(database!$AG37&lt;&gt;Data!$K$9,database!$AG37&lt;&gt;Data!$K$8))),MAX(D$8:D36)+1,0)</f>
        <v>0</v>
      </c>
      <c r="E37" s="25">
        <f ca="1">IF(AND($AL37-E$3&lt;=TODAY(),$AL37&gt;0,AI37&lt;&gt;"closed",AI37&lt;&gt;"old",AND($B$3&lt;&gt;Data!$N$6,OR(database!$AG37&lt;&gt;Data!$K$9,database!$AG37&lt;&gt;Data!$K$8))),MAX(E$8:E36)+1,0)</f>
        <v>0</v>
      </c>
      <c r="F37" s="25">
        <f>IF(AH37="X",MAX(F$8:F36)+1,0)</f>
        <v>0</v>
      </c>
      <c r="G37" s="25">
        <f ca="1">IF(AND(AG37=Data!$K$8,database!AI37&lt;&gt;"Closed",AI37&lt;&gt;"old",database!AL37&lt;(TODAY()+Data!$X$4)),MAX(G$8:G36)+1,0)</f>
        <v>0</v>
      </c>
      <c r="H37" s="25">
        <f ca="1">IF(AND(AG37=Data!$K$9,database!AI37&lt;&gt;"Closed",AI37&lt;&gt;"old",database!AL37&lt;(TODAY()+Data!$X$5)),MAX(H$8:H36)+1,0)</f>
        <v>0</v>
      </c>
      <c r="Y37">
        <f>IF(AS37&gt;0,VLOOKUP(AS37,$AT:$AV,3,0)+COUNTIF(AS$8:AS36,AS37),0)</f>
        <v>0</v>
      </c>
      <c r="AA37" s="17"/>
      <c r="AB37" s="18"/>
      <c r="AC37" s="17"/>
      <c r="AD37" s="18"/>
      <c r="AE37" s="17"/>
      <c r="AF37" s="18"/>
      <c r="AG37" s="139"/>
      <c r="AH37" s="24"/>
      <c r="AI37" s="17"/>
      <c r="AJ37" s="24"/>
      <c r="AK37" s="27"/>
      <c r="AL37" s="47"/>
      <c r="AQ37" s="25">
        <f>IF(FollowUp!$AK$3="(Off)",IF(FollowUp!$AA$3=Data!$D$5,C37,IF(FollowUp!$AA$3=Data!$D$6,D37,IF(FollowUp!$AA$3=Data!$D$7,E37,B37))),IF(FollowUp!$AK$3=Data!$N$9,F37,IF(FollowUp!$AK$3=Data!$N$8,H37,IF(FollowUp!$AK$3=Data!$N$7,G37,B37))))</f>
        <v>0</v>
      </c>
      <c r="AR37" s="51">
        <f t="shared" si="8"/>
        <v>0</v>
      </c>
      <c r="AS37" s="25">
        <f t="shared" si="3"/>
        <v>-1</v>
      </c>
      <c r="AT37" s="25">
        <f t="shared" si="9"/>
        <v>30</v>
      </c>
      <c r="AU37" s="25">
        <f t="shared" si="4"/>
        <v>0</v>
      </c>
      <c r="AV37" s="25">
        <f t="shared" si="10"/>
        <v>0</v>
      </c>
      <c r="BB37" s="51"/>
    </row>
    <row r="38" spans="1:54" x14ac:dyDescent="0.25">
      <c r="A38" t="str">
        <f t="shared" si="0"/>
        <v>38</v>
      </c>
      <c r="B38" s="25">
        <f>IF(OR(ISBLANK($AG38),$AI38="closed",$AI38="old",AND($B$3=Data!$N$6,OR(database!AG38=Data!$K$8,Data!$K$9=database!AG38))),0,MAX(B$8:B37)+1)</f>
        <v>0</v>
      </c>
      <c r="C38" s="25">
        <f ca="1">IF(AND($AL38-C$3&lt;=TODAY(),$AL38&gt;0,AI38&lt;&gt;"closed",AI38&lt;&gt;"old",AND($B$3&lt;&gt;Data!$N$6,OR(database!$AG38&lt;&gt;Data!$K$9,database!$AG38&lt;&gt;Data!$K$8))),MAX(C$8:C37)+1,0)</f>
        <v>0</v>
      </c>
      <c r="D38" s="25">
        <f ca="1">IF(AND($AL38-D$3&lt;=TODAY(),$AL38&gt;0,$AI38&lt;&gt;"closed",AI38&lt;&gt;"old",AND($B$3&lt;&gt;Data!$N$6,OR(database!$AG38&lt;&gt;Data!$K$9,database!$AG38&lt;&gt;Data!$K$8))),MAX(D$8:D37)+1,0)</f>
        <v>0</v>
      </c>
      <c r="E38" s="25">
        <f ca="1">IF(AND($AL38-E$3&lt;=TODAY(),$AL38&gt;0,AI38&lt;&gt;"closed",AI38&lt;&gt;"old",AND($B$3&lt;&gt;Data!$N$6,OR(database!$AG38&lt;&gt;Data!$K$9,database!$AG38&lt;&gt;Data!$K$8))),MAX(E$8:E37)+1,0)</f>
        <v>0</v>
      </c>
      <c r="F38" s="25">
        <f>IF(AH38="X",MAX(F$8:F37)+1,0)</f>
        <v>0</v>
      </c>
      <c r="G38" s="25">
        <f ca="1">IF(AND(AG38=Data!$K$8,database!AI38&lt;&gt;"Closed",AI38&lt;&gt;"old",database!AL38&lt;(TODAY()+Data!$X$4)),MAX(G$8:G37)+1,0)</f>
        <v>0</v>
      </c>
      <c r="H38" s="25">
        <f ca="1">IF(AND(AG38=Data!$K$9,database!AI38&lt;&gt;"Closed",AI38&lt;&gt;"old",database!AL38&lt;(TODAY()+Data!$X$5)),MAX(H$8:H37)+1,0)</f>
        <v>0</v>
      </c>
      <c r="Y38">
        <f>IF(AS38&gt;0,VLOOKUP(AS38,$AT:$AV,3,0)+COUNTIF(AS$8:AS37,AS38),0)</f>
        <v>0</v>
      </c>
      <c r="AA38" s="16"/>
      <c r="AB38" s="22"/>
      <c r="AC38" s="16"/>
      <c r="AD38" s="22"/>
      <c r="AE38" s="16"/>
      <c r="AF38" s="22"/>
      <c r="AG38" s="138"/>
      <c r="AH38" s="23"/>
      <c r="AI38" s="16"/>
      <c r="AJ38" s="23"/>
      <c r="AK38" s="28"/>
      <c r="AL38" s="35"/>
      <c r="AQ38" s="25">
        <f>IF(FollowUp!$AK$3="(Off)",IF(FollowUp!$AA$3=Data!$D$5,C38,IF(FollowUp!$AA$3=Data!$D$6,D38,IF(FollowUp!$AA$3=Data!$D$7,E38,B38))),IF(FollowUp!$AK$3=Data!$N$9,F38,IF(FollowUp!$AK$3=Data!$N$8,H38,IF(FollowUp!$AK$3=Data!$N$7,G38,B38))))</f>
        <v>0</v>
      </c>
      <c r="AR38" s="51">
        <f t="shared" si="8"/>
        <v>0</v>
      </c>
      <c r="AS38" s="25">
        <f t="shared" si="3"/>
        <v>-1</v>
      </c>
      <c r="AT38" s="25">
        <f t="shared" si="9"/>
        <v>31</v>
      </c>
      <c r="AU38" s="25">
        <f t="shared" si="4"/>
        <v>0</v>
      </c>
      <c r="AV38" s="25">
        <f t="shared" si="10"/>
        <v>0</v>
      </c>
      <c r="BB38" s="51"/>
    </row>
    <row r="39" spans="1:54" x14ac:dyDescent="0.25">
      <c r="A39" t="str">
        <f t="shared" si="0"/>
        <v>39</v>
      </c>
      <c r="B39" s="25">
        <f>IF(OR(ISBLANK($AG39),$AI39="closed",$AI39="old",AND($B$3=Data!$N$6,OR(database!AG39=Data!$K$8,Data!$K$9=database!AG39))),0,MAX(B$8:B38)+1)</f>
        <v>0</v>
      </c>
      <c r="C39" s="25">
        <f ca="1">IF(AND($AL39-C$3&lt;=TODAY(),$AL39&gt;0,AI39&lt;&gt;"closed",AI39&lt;&gt;"old",AND($B$3&lt;&gt;Data!$N$6,OR(database!$AG39&lt;&gt;Data!$K$9,database!$AG39&lt;&gt;Data!$K$8))),MAX(C$8:C38)+1,0)</f>
        <v>0</v>
      </c>
      <c r="D39" s="25">
        <f ca="1">IF(AND($AL39-D$3&lt;=TODAY(),$AL39&gt;0,$AI39&lt;&gt;"closed",AI39&lt;&gt;"old",AND($B$3&lt;&gt;Data!$N$6,OR(database!$AG39&lt;&gt;Data!$K$9,database!$AG39&lt;&gt;Data!$K$8))),MAX(D$8:D38)+1,0)</f>
        <v>0</v>
      </c>
      <c r="E39" s="25">
        <f ca="1">IF(AND($AL39-E$3&lt;=TODAY(),$AL39&gt;0,AI39&lt;&gt;"closed",AI39&lt;&gt;"old",AND($B$3&lt;&gt;Data!$N$6,OR(database!$AG39&lt;&gt;Data!$K$9,database!$AG39&lt;&gt;Data!$K$8))),MAX(E$8:E38)+1,0)</f>
        <v>0</v>
      </c>
      <c r="F39" s="25">
        <f>IF(AH39="X",MAX(F$8:F38)+1,0)</f>
        <v>0</v>
      </c>
      <c r="G39" s="25">
        <f ca="1">IF(AND(AG39=Data!$K$8,database!AI39&lt;&gt;"Closed",AI39&lt;&gt;"old",database!AL39&lt;(TODAY()+Data!$X$4)),MAX(G$8:G38)+1,0)</f>
        <v>0</v>
      </c>
      <c r="H39" s="25">
        <f ca="1">IF(AND(AG39=Data!$K$9,database!AI39&lt;&gt;"Closed",AI39&lt;&gt;"old",database!AL39&lt;(TODAY()+Data!$X$5)),MAX(H$8:H38)+1,0)</f>
        <v>0</v>
      </c>
      <c r="Y39">
        <f>IF(AS39&gt;0,VLOOKUP(AS39,$AT:$AV,3,0)+COUNTIF(AS$8:AS38,AS39),0)</f>
        <v>0</v>
      </c>
      <c r="AA39" s="17"/>
      <c r="AB39" s="18"/>
      <c r="AC39" s="17"/>
      <c r="AD39" s="18"/>
      <c r="AE39" s="17"/>
      <c r="AF39" s="18"/>
      <c r="AG39" s="139"/>
      <c r="AH39" s="24"/>
      <c r="AI39" s="17"/>
      <c r="AJ39" s="24"/>
      <c r="AK39" s="27"/>
      <c r="AL39" s="47"/>
      <c r="AQ39" s="25">
        <f>IF(FollowUp!$AK$3="(Off)",IF(FollowUp!$AA$3=Data!$D$5,C39,IF(FollowUp!$AA$3=Data!$D$6,D39,IF(FollowUp!$AA$3=Data!$D$7,E39,B39))),IF(FollowUp!$AK$3=Data!$N$9,F39,IF(FollowUp!$AK$3=Data!$N$8,H39,IF(FollowUp!$AK$3=Data!$N$7,G39,B39))))</f>
        <v>0</v>
      </c>
      <c r="AR39" s="51">
        <f t="shared" si="8"/>
        <v>0</v>
      </c>
      <c r="AS39" s="25">
        <f t="shared" si="3"/>
        <v>-1</v>
      </c>
      <c r="AT39" s="25">
        <f t="shared" si="9"/>
        <v>32</v>
      </c>
      <c r="AU39" s="25">
        <f t="shared" si="4"/>
        <v>0</v>
      </c>
      <c r="AV39" s="25">
        <f t="shared" si="10"/>
        <v>0</v>
      </c>
      <c r="BB39" s="51"/>
    </row>
    <row r="40" spans="1:54" x14ac:dyDescent="0.25">
      <c r="A40" t="str">
        <f t="shared" si="0"/>
        <v>40</v>
      </c>
      <c r="B40" s="25">
        <f>IF(OR(ISBLANK($AG40),$AI40="closed",$AI40="old",AND($B$3=Data!$N$6,OR(database!AG40=Data!$K$8,Data!$K$9=database!AG40))),0,MAX(B$8:B39)+1)</f>
        <v>0</v>
      </c>
      <c r="C40" s="25">
        <f ca="1">IF(AND($AL40-C$3&lt;=TODAY(),$AL40&gt;0,AI40&lt;&gt;"closed",AI40&lt;&gt;"old",AND($B$3&lt;&gt;Data!$N$6,OR(database!$AG40&lt;&gt;Data!$K$9,database!$AG40&lt;&gt;Data!$K$8))),MAX(C$8:C39)+1,0)</f>
        <v>0</v>
      </c>
      <c r="D40" s="25">
        <f ca="1">IF(AND($AL40-D$3&lt;=TODAY(),$AL40&gt;0,$AI40&lt;&gt;"closed",AI40&lt;&gt;"old",AND($B$3&lt;&gt;Data!$N$6,OR(database!$AG40&lt;&gt;Data!$K$9,database!$AG40&lt;&gt;Data!$K$8))),MAX(D$8:D39)+1,0)</f>
        <v>0</v>
      </c>
      <c r="E40" s="25">
        <f ca="1">IF(AND($AL40-E$3&lt;=TODAY(),$AL40&gt;0,AI40&lt;&gt;"closed",AI40&lt;&gt;"old",AND($B$3&lt;&gt;Data!$N$6,OR(database!$AG40&lt;&gt;Data!$K$9,database!$AG40&lt;&gt;Data!$K$8))),MAX(E$8:E39)+1,0)</f>
        <v>0</v>
      </c>
      <c r="F40" s="25">
        <f>IF(AH40="X",MAX(F$8:F39)+1,0)</f>
        <v>0</v>
      </c>
      <c r="G40" s="25">
        <f ca="1">IF(AND(AG40=Data!$K$8,database!AI40&lt;&gt;"Closed",AI40&lt;&gt;"old",database!AL40&lt;(TODAY()+Data!$X$4)),MAX(G$8:G39)+1,0)</f>
        <v>0</v>
      </c>
      <c r="H40" s="25">
        <f ca="1">IF(AND(AG40=Data!$K$9,database!AI40&lt;&gt;"Closed",AI40&lt;&gt;"old",database!AL40&lt;(TODAY()+Data!$X$5)),MAX(H$8:H39)+1,0)</f>
        <v>0</v>
      </c>
      <c r="Y40">
        <f>IF(AS40&gt;0,VLOOKUP(AS40,$AT:$AV,3,0)+COUNTIF(AS$8:AS39,AS40),0)</f>
        <v>0</v>
      </c>
      <c r="AA40" s="16"/>
      <c r="AB40" s="22"/>
      <c r="AC40" s="16"/>
      <c r="AD40" s="22"/>
      <c r="AE40" s="16"/>
      <c r="AF40" s="22"/>
      <c r="AG40" s="138"/>
      <c r="AH40" s="23"/>
      <c r="AI40" s="16"/>
      <c r="AJ40" s="23"/>
      <c r="AK40" s="28"/>
      <c r="AL40" s="35"/>
      <c r="AQ40" s="25">
        <f>IF(FollowUp!$AK$3="(Off)",IF(FollowUp!$AA$3=Data!$D$5,C40,IF(FollowUp!$AA$3=Data!$D$6,D40,IF(FollowUp!$AA$3=Data!$D$7,E40,B40))),IF(FollowUp!$AK$3=Data!$N$9,F40,IF(FollowUp!$AK$3=Data!$N$8,H40,IF(FollowUp!$AK$3=Data!$N$7,G40,B40))))</f>
        <v>0</v>
      </c>
      <c r="AR40" s="51">
        <f t="shared" si="8"/>
        <v>0</v>
      </c>
      <c r="AS40" s="25">
        <f t="shared" si="3"/>
        <v>-1</v>
      </c>
      <c r="AT40" s="25">
        <f t="shared" si="9"/>
        <v>33</v>
      </c>
      <c r="AU40" s="25">
        <f t="shared" si="4"/>
        <v>0</v>
      </c>
      <c r="AV40" s="25">
        <f t="shared" si="10"/>
        <v>0</v>
      </c>
      <c r="BB40" s="51"/>
    </row>
    <row r="41" spans="1:54" x14ac:dyDescent="0.25">
      <c r="A41" t="str">
        <f t="shared" si="0"/>
        <v>41</v>
      </c>
      <c r="B41" s="25">
        <f>IF(OR(ISBLANK($AG41),$AI41="closed",$AI41="old",AND($B$3=Data!$N$6,OR(database!AG41=Data!$K$8,Data!$K$9=database!AG41))),0,MAX(B$8:B40)+1)</f>
        <v>0</v>
      </c>
      <c r="C41" s="25">
        <f ca="1">IF(AND($AL41-C$3&lt;=TODAY(),$AL41&gt;0,AI41&lt;&gt;"closed",AI41&lt;&gt;"old",AND($B$3&lt;&gt;Data!$N$6,OR(database!$AG41&lt;&gt;Data!$K$9,database!$AG41&lt;&gt;Data!$K$8))),MAX(C$8:C40)+1,0)</f>
        <v>0</v>
      </c>
      <c r="D41" s="25">
        <f ca="1">IF(AND($AL41-D$3&lt;=TODAY(),$AL41&gt;0,$AI41&lt;&gt;"closed",AI41&lt;&gt;"old",AND($B$3&lt;&gt;Data!$N$6,OR(database!$AG41&lt;&gt;Data!$K$9,database!$AG41&lt;&gt;Data!$K$8))),MAX(D$8:D40)+1,0)</f>
        <v>0</v>
      </c>
      <c r="E41" s="25">
        <f ca="1">IF(AND($AL41-E$3&lt;=TODAY(),$AL41&gt;0,AI41&lt;&gt;"closed",AI41&lt;&gt;"old",AND($B$3&lt;&gt;Data!$N$6,OR(database!$AG41&lt;&gt;Data!$K$9,database!$AG41&lt;&gt;Data!$K$8))),MAX(E$8:E40)+1,0)</f>
        <v>0</v>
      </c>
      <c r="F41" s="25">
        <f>IF(AH41="X",MAX(F$8:F40)+1,0)</f>
        <v>0</v>
      </c>
      <c r="G41" s="25">
        <f ca="1">IF(AND(AG41=Data!$K$8,database!AI41&lt;&gt;"Closed",AI41&lt;&gt;"old",database!AL41&lt;(TODAY()+Data!$X$4)),MAX(G$8:G40)+1,0)</f>
        <v>0</v>
      </c>
      <c r="H41" s="25">
        <f ca="1">IF(AND(AG41=Data!$K$9,database!AI41&lt;&gt;"Closed",AI41&lt;&gt;"old",database!AL41&lt;(TODAY()+Data!$X$5)),MAX(H$8:H40)+1,0)</f>
        <v>0</v>
      </c>
      <c r="Y41">
        <f>IF(AS41&gt;0,VLOOKUP(AS41,$AT:$AV,3,0)+COUNTIF(AS$8:AS40,AS41),0)</f>
        <v>0</v>
      </c>
      <c r="AA41" s="17"/>
      <c r="AB41" s="18"/>
      <c r="AC41" s="17"/>
      <c r="AD41" s="18"/>
      <c r="AE41" s="17"/>
      <c r="AF41" s="18"/>
      <c r="AG41" s="139"/>
      <c r="AH41" s="24"/>
      <c r="AI41" s="17"/>
      <c r="AJ41" s="24"/>
      <c r="AK41" s="27"/>
      <c r="AL41" s="47"/>
      <c r="AQ41" s="25">
        <f>IF(FollowUp!$AK$3="(Off)",IF(FollowUp!$AA$3=Data!$D$5,C41,IF(FollowUp!$AA$3=Data!$D$6,D41,IF(FollowUp!$AA$3=Data!$D$7,E41,B41))),IF(FollowUp!$AK$3=Data!$N$9,F41,IF(FollowUp!$AK$3=Data!$N$8,H41,IF(FollowUp!$AK$3=Data!$N$7,G41,B41))))</f>
        <v>0</v>
      </c>
      <c r="AR41" s="51">
        <f t="shared" si="8"/>
        <v>0</v>
      </c>
      <c r="AS41" s="25">
        <f t="shared" si="3"/>
        <v>-1</v>
      </c>
      <c r="AT41" s="25">
        <f t="shared" si="9"/>
        <v>34</v>
      </c>
      <c r="AU41" s="25">
        <f t="shared" si="4"/>
        <v>0</v>
      </c>
      <c r="AV41" s="25">
        <f t="shared" si="10"/>
        <v>0</v>
      </c>
      <c r="BB41" s="51"/>
    </row>
    <row r="42" spans="1:54" x14ac:dyDescent="0.25">
      <c r="A42" t="str">
        <f t="shared" si="0"/>
        <v>42</v>
      </c>
      <c r="B42" s="25">
        <f>IF(OR(ISBLANK($AG42),$AI42="closed",$AI42="old",AND($B$3=Data!$N$6,OR(database!AG42=Data!$K$8,Data!$K$9=database!AG42))),0,MAX(B$8:B41)+1)</f>
        <v>0</v>
      </c>
      <c r="C42" s="25">
        <f ca="1">IF(AND($AL42-C$3&lt;=TODAY(),$AL42&gt;0,AI42&lt;&gt;"closed",AI42&lt;&gt;"old",AND($B$3&lt;&gt;Data!$N$6,OR(database!$AG42&lt;&gt;Data!$K$9,database!$AG42&lt;&gt;Data!$K$8))),MAX(C$8:C41)+1,0)</f>
        <v>0</v>
      </c>
      <c r="D42" s="25">
        <f ca="1">IF(AND($AL42-D$3&lt;=TODAY(),$AL42&gt;0,$AI42&lt;&gt;"closed",AI42&lt;&gt;"old",AND($B$3&lt;&gt;Data!$N$6,OR(database!$AG42&lt;&gt;Data!$K$9,database!$AG42&lt;&gt;Data!$K$8))),MAX(D$8:D41)+1,0)</f>
        <v>0</v>
      </c>
      <c r="E42" s="25">
        <f ca="1">IF(AND($AL42-E$3&lt;=TODAY(),$AL42&gt;0,AI42&lt;&gt;"closed",AI42&lt;&gt;"old",AND($B$3&lt;&gt;Data!$N$6,OR(database!$AG42&lt;&gt;Data!$K$9,database!$AG42&lt;&gt;Data!$K$8))),MAX(E$8:E41)+1,0)</f>
        <v>0</v>
      </c>
      <c r="F42" s="25">
        <f>IF(AH42="X",MAX(F$8:F41)+1,0)</f>
        <v>0</v>
      </c>
      <c r="G42" s="25">
        <f ca="1">IF(AND(AG42=Data!$K$8,database!AI42&lt;&gt;"Closed",AI42&lt;&gt;"old",database!AL42&lt;(TODAY()+Data!$X$4)),MAX(G$8:G41)+1,0)</f>
        <v>0</v>
      </c>
      <c r="H42" s="25">
        <f ca="1">IF(AND(AG42=Data!$K$9,database!AI42&lt;&gt;"Closed",AI42&lt;&gt;"old",database!AL42&lt;(TODAY()+Data!$X$5)),MAX(H$8:H41)+1,0)</f>
        <v>0</v>
      </c>
      <c r="Y42">
        <f>IF(AS42&gt;0,VLOOKUP(AS42,$AT:$AV,3,0)+COUNTIF(AS$8:AS41,AS42),0)</f>
        <v>0</v>
      </c>
      <c r="AA42" s="16"/>
      <c r="AB42" s="22"/>
      <c r="AC42" s="16"/>
      <c r="AD42" s="22"/>
      <c r="AE42" s="16"/>
      <c r="AF42" s="22"/>
      <c r="AG42" s="138"/>
      <c r="AH42" s="23"/>
      <c r="AI42" s="16"/>
      <c r="AJ42" s="23"/>
      <c r="AK42" s="28"/>
      <c r="AL42" s="35"/>
      <c r="AQ42" s="25">
        <f>IF(FollowUp!$AK$3="(Off)",IF(FollowUp!$AA$3=Data!$D$5,C42,IF(FollowUp!$AA$3=Data!$D$6,D42,IF(FollowUp!$AA$3=Data!$D$7,E42,B42))),IF(FollowUp!$AK$3=Data!$N$9,F42,IF(FollowUp!$AK$3=Data!$N$8,H42,IF(FollowUp!$AK$3=Data!$N$7,G42,B42))))</f>
        <v>0</v>
      </c>
      <c r="AR42" s="51">
        <f t="shared" si="8"/>
        <v>0</v>
      </c>
      <c r="AS42" s="25">
        <f t="shared" si="3"/>
        <v>-1</v>
      </c>
      <c r="AT42" s="25">
        <f t="shared" si="9"/>
        <v>35</v>
      </c>
      <c r="AU42" s="25">
        <f t="shared" si="4"/>
        <v>0</v>
      </c>
      <c r="AV42" s="25">
        <f t="shared" si="10"/>
        <v>0</v>
      </c>
      <c r="BB42" s="51"/>
    </row>
    <row r="43" spans="1:54" x14ac:dyDescent="0.25">
      <c r="A43" t="str">
        <f t="shared" si="0"/>
        <v>43</v>
      </c>
      <c r="B43" s="25">
        <f>IF(OR(ISBLANK($AG43),$AI43="closed",$AI43="old",AND($B$3=Data!$N$6,OR(database!AG43=Data!$K$8,Data!$K$9=database!AG43))),0,MAX(B$8:B42)+1)</f>
        <v>0</v>
      </c>
      <c r="C43" s="25">
        <f ca="1">IF(AND($AL43-C$3&lt;=TODAY(),$AL43&gt;0,AI43&lt;&gt;"closed",AI43&lt;&gt;"old",AND($B$3&lt;&gt;Data!$N$6,OR(database!$AG43&lt;&gt;Data!$K$9,database!$AG43&lt;&gt;Data!$K$8))),MAX(C$8:C42)+1,0)</f>
        <v>0</v>
      </c>
      <c r="D43" s="25">
        <f ca="1">IF(AND($AL43-D$3&lt;=TODAY(),$AL43&gt;0,$AI43&lt;&gt;"closed",AI43&lt;&gt;"old",AND($B$3&lt;&gt;Data!$N$6,OR(database!$AG43&lt;&gt;Data!$K$9,database!$AG43&lt;&gt;Data!$K$8))),MAX(D$8:D42)+1,0)</f>
        <v>0</v>
      </c>
      <c r="E43" s="25">
        <f ca="1">IF(AND($AL43-E$3&lt;=TODAY(),$AL43&gt;0,AI43&lt;&gt;"closed",AI43&lt;&gt;"old",AND($B$3&lt;&gt;Data!$N$6,OR(database!$AG43&lt;&gt;Data!$K$9,database!$AG43&lt;&gt;Data!$K$8))),MAX(E$8:E42)+1,0)</f>
        <v>0</v>
      </c>
      <c r="F43" s="25">
        <f>IF(AH43="X",MAX(F$8:F42)+1,0)</f>
        <v>0</v>
      </c>
      <c r="G43" s="25">
        <f ca="1">IF(AND(AG43=Data!$K$8,database!AI43&lt;&gt;"Closed",AI43&lt;&gt;"old",database!AL43&lt;(TODAY()+Data!$X$4)),MAX(G$8:G42)+1,0)</f>
        <v>0</v>
      </c>
      <c r="H43" s="25">
        <f ca="1">IF(AND(AG43=Data!$K$9,database!AI43&lt;&gt;"Closed",AI43&lt;&gt;"old",database!AL43&lt;(TODAY()+Data!$X$5)),MAX(H$8:H42)+1,0)</f>
        <v>0</v>
      </c>
      <c r="Y43">
        <f>IF(AS43&gt;0,VLOOKUP(AS43,$AT:$AV,3,0)+COUNTIF(AS$8:AS42,AS43),0)</f>
        <v>0</v>
      </c>
      <c r="AA43" s="17"/>
      <c r="AB43" s="18"/>
      <c r="AC43" s="17"/>
      <c r="AD43" s="18"/>
      <c r="AE43" s="17"/>
      <c r="AF43" s="18"/>
      <c r="AG43" s="139"/>
      <c r="AH43" s="24"/>
      <c r="AI43" s="17"/>
      <c r="AJ43" s="24"/>
      <c r="AK43" s="27"/>
      <c r="AL43" s="47"/>
      <c r="AQ43" s="25">
        <f>IF(FollowUp!$AK$3="(Off)",IF(FollowUp!$AA$3=Data!$D$5,C43,IF(FollowUp!$AA$3=Data!$D$6,D43,IF(FollowUp!$AA$3=Data!$D$7,E43,B43))),IF(FollowUp!$AK$3=Data!$N$9,F43,IF(FollowUp!$AK$3=Data!$N$8,H43,IF(FollowUp!$AK$3=Data!$N$7,G43,B43))))</f>
        <v>0</v>
      </c>
      <c r="AR43" s="51">
        <f t="shared" si="8"/>
        <v>0</v>
      </c>
      <c r="AS43" s="25">
        <f t="shared" si="3"/>
        <v>-1</v>
      </c>
      <c r="AT43" s="25">
        <f t="shared" si="9"/>
        <v>36</v>
      </c>
      <c r="AU43" s="25">
        <f t="shared" si="4"/>
        <v>0</v>
      </c>
      <c r="AV43" s="25">
        <f t="shared" si="10"/>
        <v>0</v>
      </c>
      <c r="BB43" s="51"/>
    </row>
    <row r="44" spans="1:54" x14ac:dyDescent="0.25">
      <c r="A44" t="str">
        <f t="shared" si="0"/>
        <v>44</v>
      </c>
      <c r="B44" s="25">
        <f>IF(OR(ISBLANK($AG44),$AI44="closed",$AI44="old",AND($B$3=Data!$N$6,OR(database!AG44=Data!$K$8,Data!$K$9=database!AG44))),0,MAX(B$8:B43)+1)</f>
        <v>0</v>
      </c>
      <c r="C44" s="25">
        <f ca="1">IF(AND($AL44-C$3&lt;=TODAY(),$AL44&gt;0,AI44&lt;&gt;"closed",AI44&lt;&gt;"old",AND($B$3&lt;&gt;Data!$N$6,OR(database!$AG44&lt;&gt;Data!$K$9,database!$AG44&lt;&gt;Data!$K$8))),MAX(C$8:C43)+1,0)</f>
        <v>0</v>
      </c>
      <c r="D44" s="25">
        <f ca="1">IF(AND($AL44-D$3&lt;=TODAY(),$AL44&gt;0,$AI44&lt;&gt;"closed",AI44&lt;&gt;"old",AND($B$3&lt;&gt;Data!$N$6,OR(database!$AG44&lt;&gt;Data!$K$9,database!$AG44&lt;&gt;Data!$K$8))),MAX(D$8:D43)+1,0)</f>
        <v>0</v>
      </c>
      <c r="E44" s="25">
        <f ca="1">IF(AND($AL44-E$3&lt;=TODAY(),$AL44&gt;0,AI44&lt;&gt;"closed",AI44&lt;&gt;"old",AND($B$3&lt;&gt;Data!$N$6,OR(database!$AG44&lt;&gt;Data!$K$9,database!$AG44&lt;&gt;Data!$K$8))),MAX(E$8:E43)+1,0)</f>
        <v>0</v>
      </c>
      <c r="F44" s="25">
        <f>IF(AH44="X",MAX(F$8:F43)+1,0)</f>
        <v>0</v>
      </c>
      <c r="G44" s="25">
        <f ca="1">IF(AND(AG44=Data!$K$8,database!AI44&lt;&gt;"Closed",AI44&lt;&gt;"old",database!AL44&lt;(TODAY()+Data!$X$4)),MAX(G$8:G43)+1,0)</f>
        <v>0</v>
      </c>
      <c r="H44" s="25">
        <f ca="1">IF(AND(AG44=Data!$K$9,database!AI44&lt;&gt;"Closed",AI44&lt;&gt;"old",database!AL44&lt;(TODAY()+Data!$X$5)),MAX(H$8:H43)+1,0)</f>
        <v>0</v>
      </c>
      <c r="Y44">
        <f>IF(AS44&gt;0,VLOOKUP(AS44,$AT:$AV,3,0)+COUNTIF(AS$8:AS43,AS44),0)</f>
        <v>0</v>
      </c>
      <c r="AA44" s="16"/>
      <c r="AB44" s="22"/>
      <c r="AC44" s="16"/>
      <c r="AD44" s="22"/>
      <c r="AE44" s="16"/>
      <c r="AF44" s="22"/>
      <c r="AG44" s="138"/>
      <c r="AH44" s="23"/>
      <c r="AI44" s="16"/>
      <c r="AJ44" s="23"/>
      <c r="AK44" s="28"/>
      <c r="AL44" s="35"/>
      <c r="AQ44" s="25">
        <f>IF(FollowUp!$AK$3="(Off)",IF(FollowUp!$AA$3=Data!$D$5,C44,IF(FollowUp!$AA$3=Data!$D$6,D44,IF(FollowUp!$AA$3=Data!$D$7,E44,B44))),IF(FollowUp!$AK$3=Data!$N$9,F44,IF(FollowUp!$AK$3=Data!$N$8,H44,IF(FollowUp!$AK$3=Data!$N$7,G44,B44))))</f>
        <v>0</v>
      </c>
      <c r="AR44" s="51">
        <f t="shared" si="8"/>
        <v>0</v>
      </c>
      <c r="AS44" s="25">
        <f t="shared" si="3"/>
        <v>-1</v>
      </c>
      <c r="AT44" s="25">
        <f t="shared" si="9"/>
        <v>37</v>
      </c>
      <c r="AU44" s="25">
        <f t="shared" si="4"/>
        <v>0</v>
      </c>
      <c r="AV44" s="25">
        <f t="shared" si="10"/>
        <v>0</v>
      </c>
      <c r="BB44" s="51"/>
    </row>
    <row r="45" spans="1:54" x14ac:dyDescent="0.25">
      <c r="A45" t="str">
        <f t="shared" si="0"/>
        <v>45</v>
      </c>
      <c r="B45" s="25">
        <f>IF(OR(ISBLANK($AG45),$AI45="closed",$AI45="old",AND($B$3=Data!$N$6,OR(database!AG45=Data!$K$8,Data!$K$9=database!AG45))),0,MAX(B$8:B44)+1)</f>
        <v>0</v>
      </c>
      <c r="C45" s="25">
        <f ca="1">IF(AND($AL45-C$3&lt;=TODAY(),$AL45&gt;0,AI45&lt;&gt;"closed",AI45&lt;&gt;"old",AND($B$3&lt;&gt;Data!$N$6,OR(database!$AG45&lt;&gt;Data!$K$9,database!$AG45&lt;&gt;Data!$K$8))),MAX(C$8:C44)+1,0)</f>
        <v>0</v>
      </c>
      <c r="D45" s="25">
        <f ca="1">IF(AND($AL45-D$3&lt;=TODAY(),$AL45&gt;0,$AI45&lt;&gt;"closed",AI45&lt;&gt;"old",AND($B$3&lt;&gt;Data!$N$6,OR(database!$AG45&lt;&gt;Data!$K$9,database!$AG45&lt;&gt;Data!$K$8))),MAX(D$8:D44)+1,0)</f>
        <v>0</v>
      </c>
      <c r="E45" s="25">
        <f ca="1">IF(AND($AL45-E$3&lt;=TODAY(),$AL45&gt;0,AI45&lt;&gt;"closed",AI45&lt;&gt;"old",AND($B$3&lt;&gt;Data!$N$6,OR(database!$AG45&lt;&gt;Data!$K$9,database!$AG45&lt;&gt;Data!$K$8))),MAX(E$8:E44)+1,0)</f>
        <v>0</v>
      </c>
      <c r="F45" s="25">
        <f>IF(AH45="X",MAX(F$8:F44)+1,0)</f>
        <v>0</v>
      </c>
      <c r="G45" s="25">
        <f ca="1">IF(AND(AG45=Data!$K$8,database!AI45&lt;&gt;"Closed",AI45&lt;&gt;"old",database!AL45&lt;(TODAY()+Data!$X$4)),MAX(G$8:G44)+1,0)</f>
        <v>0</v>
      </c>
      <c r="H45" s="25">
        <f ca="1">IF(AND(AG45=Data!$K$9,database!AI45&lt;&gt;"Closed",AI45&lt;&gt;"old",database!AL45&lt;(TODAY()+Data!$X$5)),MAX(H$8:H44)+1,0)</f>
        <v>0</v>
      </c>
      <c r="Y45">
        <f>IF(AS45&gt;0,VLOOKUP(AS45,$AT:$AV,3,0)+COUNTIF(AS$8:AS44,AS45),0)</f>
        <v>0</v>
      </c>
      <c r="AA45" s="17"/>
      <c r="AB45" s="18"/>
      <c r="AC45" s="17"/>
      <c r="AD45" s="18"/>
      <c r="AE45" s="17"/>
      <c r="AF45" s="18"/>
      <c r="AG45" s="139"/>
      <c r="AH45" s="24"/>
      <c r="AI45" s="17"/>
      <c r="AJ45" s="24"/>
      <c r="AK45" s="27"/>
      <c r="AL45" s="47"/>
      <c r="AQ45" s="25">
        <f>IF(FollowUp!$AK$3="(Off)",IF(FollowUp!$AA$3=Data!$D$5,C45,IF(FollowUp!$AA$3=Data!$D$6,D45,IF(FollowUp!$AA$3=Data!$D$7,E45,B45))),IF(FollowUp!$AK$3=Data!$N$9,F45,IF(FollowUp!$AK$3=Data!$N$8,H45,IF(FollowUp!$AK$3=Data!$N$7,G45,B45))))</f>
        <v>0</v>
      </c>
      <c r="AR45" s="51">
        <f t="shared" si="8"/>
        <v>0</v>
      </c>
      <c r="AS45" s="25">
        <f t="shared" si="3"/>
        <v>-1</v>
      </c>
      <c r="AT45" s="25">
        <f t="shared" si="9"/>
        <v>38</v>
      </c>
      <c r="AU45" s="25">
        <f t="shared" si="4"/>
        <v>0</v>
      </c>
      <c r="AV45" s="25">
        <f t="shared" si="10"/>
        <v>0</v>
      </c>
      <c r="BB45" s="51"/>
    </row>
    <row r="46" spans="1:54" x14ac:dyDescent="0.25">
      <c r="A46" t="str">
        <f t="shared" si="0"/>
        <v>46</v>
      </c>
      <c r="B46" s="25">
        <f>IF(OR(ISBLANK($AG46),$AI46="closed",$AI46="old",AND($B$3=Data!$N$6,OR(database!AG46=Data!$K$8,Data!$K$9=database!AG46))),0,MAX(B$8:B45)+1)</f>
        <v>0</v>
      </c>
      <c r="C46" s="25">
        <f ca="1">IF(AND($AL46-C$3&lt;=TODAY(),$AL46&gt;0,AI46&lt;&gt;"closed",AI46&lt;&gt;"old",AND($B$3&lt;&gt;Data!$N$6,OR(database!$AG46&lt;&gt;Data!$K$9,database!$AG46&lt;&gt;Data!$K$8))),MAX(C$8:C45)+1,0)</f>
        <v>0</v>
      </c>
      <c r="D46" s="25">
        <f ca="1">IF(AND($AL46-D$3&lt;=TODAY(),$AL46&gt;0,$AI46&lt;&gt;"closed",AI46&lt;&gt;"old",AND($B$3&lt;&gt;Data!$N$6,OR(database!$AG46&lt;&gt;Data!$K$9,database!$AG46&lt;&gt;Data!$K$8))),MAX(D$8:D45)+1,0)</f>
        <v>0</v>
      </c>
      <c r="E46" s="25">
        <f ca="1">IF(AND($AL46-E$3&lt;=TODAY(),$AL46&gt;0,AI46&lt;&gt;"closed",AI46&lt;&gt;"old",AND($B$3&lt;&gt;Data!$N$6,OR(database!$AG46&lt;&gt;Data!$K$9,database!$AG46&lt;&gt;Data!$K$8))),MAX(E$8:E45)+1,0)</f>
        <v>0</v>
      </c>
      <c r="F46" s="25">
        <f>IF(AH46="X",MAX(F$8:F45)+1,0)</f>
        <v>0</v>
      </c>
      <c r="G46" s="25">
        <f ca="1">IF(AND(AG46=Data!$K$8,database!AI46&lt;&gt;"Closed",AI46&lt;&gt;"old",database!AL46&lt;(TODAY()+Data!$X$4)),MAX(G$8:G45)+1,0)</f>
        <v>0</v>
      </c>
      <c r="H46" s="25">
        <f ca="1">IF(AND(AG46=Data!$K$9,database!AI46&lt;&gt;"Closed",AI46&lt;&gt;"old",database!AL46&lt;(TODAY()+Data!$X$5)),MAX(H$8:H45)+1,0)</f>
        <v>0</v>
      </c>
      <c r="Y46">
        <f>IF(AS46&gt;0,VLOOKUP(AS46,$AT:$AV,3,0)+COUNTIF(AS$8:AS45,AS46),0)</f>
        <v>0</v>
      </c>
      <c r="AA46" s="16"/>
      <c r="AB46" s="22"/>
      <c r="AC46" s="16"/>
      <c r="AD46" s="22"/>
      <c r="AE46" s="16"/>
      <c r="AF46" s="22"/>
      <c r="AG46" s="138"/>
      <c r="AH46" s="23"/>
      <c r="AI46" s="16"/>
      <c r="AJ46" s="23"/>
      <c r="AK46" s="28"/>
      <c r="AL46" s="35"/>
      <c r="AQ46" s="25">
        <f>IF(FollowUp!$AK$3="(Off)",IF(FollowUp!$AA$3=Data!$D$5,C46,IF(FollowUp!$AA$3=Data!$D$6,D46,IF(FollowUp!$AA$3=Data!$D$7,E46,B46))),IF(FollowUp!$AK$3=Data!$N$9,F46,IF(FollowUp!$AK$3=Data!$N$8,H46,IF(FollowUp!$AK$3=Data!$N$7,G46,B46))))</f>
        <v>0</v>
      </c>
      <c r="AR46" s="51">
        <f t="shared" si="8"/>
        <v>0</v>
      </c>
      <c r="AS46" s="25">
        <f t="shared" si="3"/>
        <v>-1</v>
      </c>
      <c r="AT46" s="25">
        <f t="shared" si="9"/>
        <v>39</v>
      </c>
      <c r="AU46" s="25">
        <f t="shared" si="4"/>
        <v>0</v>
      </c>
      <c r="AV46" s="25">
        <f t="shared" si="10"/>
        <v>0</v>
      </c>
      <c r="BB46" s="51"/>
    </row>
    <row r="47" spans="1:54" x14ac:dyDescent="0.25">
      <c r="A47" t="str">
        <f t="shared" si="0"/>
        <v>47</v>
      </c>
      <c r="B47" s="25">
        <f>IF(OR(ISBLANK($AG47),$AI47="closed",$AI47="old",AND($B$3=Data!$N$6,OR(database!AG47=Data!$K$8,Data!$K$9=database!AG47))),0,MAX(B$8:B46)+1)</f>
        <v>0</v>
      </c>
      <c r="C47" s="25">
        <f ca="1">IF(AND($AL47-C$3&lt;=TODAY(),$AL47&gt;0,AI47&lt;&gt;"closed",AI47&lt;&gt;"old",AND($B$3&lt;&gt;Data!$N$6,OR(database!$AG47&lt;&gt;Data!$K$9,database!$AG47&lt;&gt;Data!$K$8))),MAX(C$8:C46)+1,0)</f>
        <v>0</v>
      </c>
      <c r="D47" s="25">
        <f ca="1">IF(AND($AL47-D$3&lt;=TODAY(),$AL47&gt;0,$AI47&lt;&gt;"closed",AI47&lt;&gt;"old",AND($B$3&lt;&gt;Data!$N$6,OR(database!$AG47&lt;&gt;Data!$K$9,database!$AG47&lt;&gt;Data!$K$8))),MAX(D$8:D46)+1,0)</f>
        <v>0</v>
      </c>
      <c r="E47" s="25">
        <f ca="1">IF(AND($AL47-E$3&lt;=TODAY(),$AL47&gt;0,AI47&lt;&gt;"closed",AI47&lt;&gt;"old",AND($B$3&lt;&gt;Data!$N$6,OR(database!$AG47&lt;&gt;Data!$K$9,database!$AG47&lt;&gt;Data!$K$8))),MAX(E$8:E46)+1,0)</f>
        <v>0</v>
      </c>
      <c r="F47" s="25">
        <f>IF(AH47="X",MAX(F$8:F46)+1,0)</f>
        <v>0</v>
      </c>
      <c r="G47" s="25">
        <f ca="1">IF(AND(AG47=Data!$K$8,database!AI47&lt;&gt;"Closed",AI47&lt;&gt;"old",database!AL47&lt;(TODAY()+Data!$X$4)),MAX(G$8:G46)+1,0)</f>
        <v>0</v>
      </c>
      <c r="H47" s="25">
        <f ca="1">IF(AND(AG47=Data!$K$9,database!AI47&lt;&gt;"Closed",AI47&lt;&gt;"old",database!AL47&lt;(TODAY()+Data!$X$5)),MAX(H$8:H46)+1,0)</f>
        <v>0</v>
      </c>
      <c r="Y47">
        <f>IF(AS47&gt;0,VLOOKUP(AS47,$AT:$AV,3,0)+COUNTIF(AS$8:AS46,AS47),0)</f>
        <v>0</v>
      </c>
      <c r="AA47" s="17"/>
      <c r="AB47" s="18"/>
      <c r="AC47" s="17"/>
      <c r="AD47" s="18"/>
      <c r="AE47" s="17"/>
      <c r="AF47" s="18"/>
      <c r="AG47" s="139"/>
      <c r="AH47" s="24"/>
      <c r="AI47" s="17"/>
      <c r="AJ47" s="24"/>
      <c r="AK47" s="27"/>
      <c r="AL47" s="47"/>
      <c r="AQ47" s="25">
        <f>IF(FollowUp!$AK$3="(Off)",IF(FollowUp!$AA$3=Data!$D$5,C47,IF(FollowUp!$AA$3=Data!$D$6,D47,IF(FollowUp!$AA$3=Data!$D$7,E47,B47))),IF(FollowUp!$AK$3=Data!$N$9,F47,IF(FollowUp!$AK$3=Data!$N$8,H47,IF(FollowUp!$AK$3=Data!$N$7,G47,B47))))</f>
        <v>0</v>
      </c>
      <c r="AR47" s="51">
        <f t="shared" si="8"/>
        <v>0</v>
      </c>
      <c r="AS47" s="25">
        <f t="shared" si="3"/>
        <v>-1</v>
      </c>
      <c r="AT47" s="25">
        <f t="shared" si="9"/>
        <v>40</v>
      </c>
      <c r="AU47" s="25">
        <f t="shared" si="4"/>
        <v>0</v>
      </c>
      <c r="AV47" s="25">
        <f t="shared" si="10"/>
        <v>0</v>
      </c>
      <c r="BB47" s="51"/>
    </row>
    <row r="48" spans="1:54" x14ac:dyDescent="0.25">
      <c r="A48" t="str">
        <f t="shared" si="0"/>
        <v>48</v>
      </c>
      <c r="B48" s="25">
        <f>IF(OR(ISBLANK($AG48),$AI48="closed",$AI48="old",AND($B$3=Data!$N$6,OR(database!AG48=Data!$K$8,Data!$K$9=database!AG48))),0,MAX(B$8:B47)+1)</f>
        <v>0</v>
      </c>
      <c r="C48" s="25">
        <f ca="1">IF(AND($AL48-C$3&lt;=TODAY(),$AL48&gt;0,AI48&lt;&gt;"closed",AI48&lt;&gt;"old",AND($B$3&lt;&gt;Data!$N$6,OR(database!$AG48&lt;&gt;Data!$K$9,database!$AG48&lt;&gt;Data!$K$8))),MAX(C$8:C47)+1,0)</f>
        <v>0</v>
      </c>
      <c r="D48" s="25">
        <f ca="1">IF(AND($AL48-D$3&lt;=TODAY(),$AL48&gt;0,$AI48&lt;&gt;"closed",AI48&lt;&gt;"old",AND($B$3&lt;&gt;Data!$N$6,OR(database!$AG48&lt;&gt;Data!$K$9,database!$AG48&lt;&gt;Data!$K$8))),MAX(D$8:D47)+1,0)</f>
        <v>0</v>
      </c>
      <c r="E48" s="25">
        <f ca="1">IF(AND($AL48-E$3&lt;=TODAY(),$AL48&gt;0,AI48&lt;&gt;"closed",AI48&lt;&gt;"old",AND($B$3&lt;&gt;Data!$N$6,OR(database!$AG48&lt;&gt;Data!$K$9,database!$AG48&lt;&gt;Data!$K$8))),MAX(E$8:E47)+1,0)</f>
        <v>0</v>
      </c>
      <c r="F48" s="25">
        <f>IF(AH48="X",MAX(F$8:F47)+1,0)</f>
        <v>0</v>
      </c>
      <c r="G48" s="25">
        <f ca="1">IF(AND(AG48=Data!$K$8,database!AI48&lt;&gt;"Closed",AI48&lt;&gt;"old",database!AL48&lt;(TODAY()+Data!$X$4)),MAX(G$8:G47)+1,0)</f>
        <v>0</v>
      </c>
      <c r="H48" s="25">
        <f ca="1">IF(AND(AG48=Data!$K$9,database!AI48&lt;&gt;"Closed",AI48&lt;&gt;"old",database!AL48&lt;(TODAY()+Data!$X$5)),MAX(H$8:H47)+1,0)</f>
        <v>0</v>
      </c>
      <c r="Y48">
        <f>IF(AS48&gt;0,VLOOKUP(AS48,$AT:$AV,3,0)+COUNTIF(AS$8:AS47,AS48),0)</f>
        <v>0</v>
      </c>
      <c r="AA48" s="16"/>
      <c r="AB48" s="22"/>
      <c r="AC48" s="16"/>
      <c r="AD48" s="22"/>
      <c r="AE48" s="16"/>
      <c r="AF48" s="22"/>
      <c r="AG48" s="138"/>
      <c r="AH48" s="23"/>
      <c r="AI48" s="16"/>
      <c r="AJ48" s="23"/>
      <c r="AK48" s="28"/>
      <c r="AL48" s="35"/>
      <c r="AQ48" s="25">
        <f>IF(FollowUp!$AK$3="(Off)",IF(FollowUp!$AA$3=Data!$D$5,C48,IF(FollowUp!$AA$3=Data!$D$6,D48,IF(FollowUp!$AA$3=Data!$D$7,E48,B48))),IF(FollowUp!$AK$3=Data!$N$9,F48,IF(FollowUp!$AK$3=Data!$N$8,H48,IF(FollowUp!$AK$3=Data!$N$7,G48,B48))))</f>
        <v>0</v>
      </c>
      <c r="AR48" s="51">
        <f t="shared" si="8"/>
        <v>0</v>
      </c>
      <c r="AS48" s="25">
        <f t="shared" si="3"/>
        <v>-1</v>
      </c>
      <c r="AT48" s="25">
        <f t="shared" si="9"/>
        <v>41</v>
      </c>
      <c r="AU48" s="25">
        <f t="shared" si="4"/>
        <v>0</v>
      </c>
      <c r="AV48" s="25">
        <f t="shared" si="10"/>
        <v>0</v>
      </c>
      <c r="BB48" s="51"/>
    </row>
    <row r="49" spans="1:54" x14ac:dyDescent="0.25">
      <c r="A49" t="str">
        <f t="shared" si="0"/>
        <v>49</v>
      </c>
      <c r="B49" s="25">
        <f>IF(OR(ISBLANK($AG49),$AI49="closed",$AI49="old",AND($B$3=Data!$N$6,OR(database!AG49=Data!$K$8,Data!$K$9=database!AG49))),0,MAX(B$8:B48)+1)</f>
        <v>0</v>
      </c>
      <c r="C49" s="25">
        <f ca="1">IF(AND($AL49-C$3&lt;=TODAY(),$AL49&gt;0,AI49&lt;&gt;"closed",AI49&lt;&gt;"old",AND($B$3&lt;&gt;Data!$N$6,OR(database!$AG49&lt;&gt;Data!$K$9,database!$AG49&lt;&gt;Data!$K$8))),MAX(C$8:C48)+1,0)</f>
        <v>0</v>
      </c>
      <c r="D49" s="25">
        <f ca="1">IF(AND($AL49-D$3&lt;=TODAY(),$AL49&gt;0,$AI49&lt;&gt;"closed",AI49&lt;&gt;"old",AND($B$3&lt;&gt;Data!$N$6,OR(database!$AG49&lt;&gt;Data!$K$9,database!$AG49&lt;&gt;Data!$K$8))),MAX(D$8:D48)+1,0)</f>
        <v>0</v>
      </c>
      <c r="E49" s="25">
        <f ca="1">IF(AND($AL49-E$3&lt;=TODAY(),$AL49&gt;0,AI49&lt;&gt;"closed",AI49&lt;&gt;"old",AND($B$3&lt;&gt;Data!$N$6,OR(database!$AG49&lt;&gt;Data!$K$9,database!$AG49&lt;&gt;Data!$K$8))),MAX(E$8:E48)+1,0)</f>
        <v>0</v>
      </c>
      <c r="F49" s="25">
        <f>IF(AH49="X",MAX(F$8:F48)+1,0)</f>
        <v>0</v>
      </c>
      <c r="G49" s="25">
        <f ca="1">IF(AND(AG49=Data!$K$8,database!AI49&lt;&gt;"Closed",AI49&lt;&gt;"old",database!AL49&lt;(TODAY()+Data!$X$4)),MAX(G$8:G48)+1,0)</f>
        <v>0</v>
      </c>
      <c r="H49" s="25">
        <f ca="1">IF(AND(AG49=Data!$K$9,database!AI49&lt;&gt;"Closed",AI49&lt;&gt;"old",database!AL49&lt;(TODAY()+Data!$X$5)),MAX(H$8:H48)+1,0)</f>
        <v>0</v>
      </c>
      <c r="Y49">
        <f>IF(AS49&gt;0,VLOOKUP(AS49,$AT:$AV,3,0)+COUNTIF(AS$8:AS48,AS49),0)</f>
        <v>0</v>
      </c>
      <c r="AA49" s="17"/>
      <c r="AB49" s="18"/>
      <c r="AC49" s="17"/>
      <c r="AD49" s="18"/>
      <c r="AE49" s="17"/>
      <c r="AF49" s="18"/>
      <c r="AG49" s="139"/>
      <c r="AH49" s="24"/>
      <c r="AI49" s="17"/>
      <c r="AJ49" s="24"/>
      <c r="AK49" s="27"/>
      <c r="AL49" s="47"/>
      <c r="AQ49" s="25">
        <f>IF(FollowUp!$AK$3="(Off)",IF(FollowUp!$AA$3=Data!$D$5,C49,IF(FollowUp!$AA$3=Data!$D$6,D49,IF(FollowUp!$AA$3=Data!$D$7,E49,B49))),IF(FollowUp!$AK$3=Data!$N$9,F49,IF(FollowUp!$AK$3=Data!$N$8,H49,IF(FollowUp!$AK$3=Data!$N$7,G49,B49))))</f>
        <v>0</v>
      </c>
      <c r="AR49" s="51">
        <f t="shared" si="8"/>
        <v>0</v>
      </c>
      <c r="AS49" s="25">
        <f t="shared" si="3"/>
        <v>-1</v>
      </c>
      <c r="AT49" s="25">
        <f t="shared" si="9"/>
        <v>42</v>
      </c>
      <c r="AU49" s="25">
        <f t="shared" si="4"/>
        <v>0</v>
      </c>
      <c r="AV49" s="25">
        <f t="shared" si="10"/>
        <v>0</v>
      </c>
      <c r="BB49" s="51"/>
    </row>
    <row r="50" spans="1:54" x14ac:dyDescent="0.25">
      <c r="A50" t="str">
        <f t="shared" si="0"/>
        <v>50</v>
      </c>
      <c r="B50" s="25">
        <f>IF(OR(ISBLANK($AG50),$AI50="closed",$AI50="old",AND($B$3=Data!$N$6,OR(database!AG50=Data!$K$8,Data!$K$9=database!AG50))),0,MAX(B$8:B49)+1)</f>
        <v>0</v>
      </c>
      <c r="C50" s="25">
        <f ca="1">IF(AND($AL50-C$3&lt;=TODAY(),$AL50&gt;0,AI50&lt;&gt;"closed",AI50&lt;&gt;"old",AND($B$3&lt;&gt;Data!$N$6,OR(database!$AG50&lt;&gt;Data!$K$9,database!$AG50&lt;&gt;Data!$K$8))),MAX(C$8:C49)+1,0)</f>
        <v>0</v>
      </c>
      <c r="D50" s="25">
        <f ca="1">IF(AND($AL50-D$3&lt;=TODAY(),$AL50&gt;0,$AI50&lt;&gt;"closed",AI50&lt;&gt;"old",AND($B$3&lt;&gt;Data!$N$6,OR(database!$AG50&lt;&gt;Data!$K$9,database!$AG50&lt;&gt;Data!$K$8))),MAX(D$8:D49)+1,0)</f>
        <v>0</v>
      </c>
      <c r="E50" s="25">
        <f ca="1">IF(AND($AL50-E$3&lt;=TODAY(),$AL50&gt;0,AI50&lt;&gt;"closed",AI50&lt;&gt;"old",AND($B$3&lt;&gt;Data!$N$6,OR(database!$AG50&lt;&gt;Data!$K$9,database!$AG50&lt;&gt;Data!$K$8))),MAX(E$8:E49)+1,0)</f>
        <v>0</v>
      </c>
      <c r="F50" s="25">
        <f>IF(AH50="X",MAX(F$8:F49)+1,0)</f>
        <v>0</v>
      </c>
      <c r="G50" s="25">
        <f ca="1">IF(AND(AG50=Data!$K$8,database!AI50&lt;&gt;"Closed",AI50&lt;&gt;"old",database!AL50&lt;(TODAY()+Data!$X$4)),MAX(G$8:G49)+1,0)</f>
        <v>0</v>
      </c>
      <c r="H50" s="25">
        <f ca="1">IF(AND(AG50=Data!$K$9,database!AI50&lt;&gt;"Closed",AI50&lt;&gt;"old",database!AL50&lt;(TODAY()+Data!$X$5)),MAX(H$8:H49)+1,0)</f>
        <v>0</v>
      </c>
      <c r="Y50">
        <f>IF(AS50&gt;0,VLOOKUP(AS50,$AT:$AV,3,0)+COUNTIF(AS$8:AS49,AS50),0)</f>
        <v>0</v>
      </c>
      <c r="AA50" s="16"/>
      <c r="AB50" s="22"/>
      <c r="AC50" s="16"/>
      <c r="AD50" s="22"/>
      <c r="AE50" s="16"/>
      <c r="AF50" s="22"/>
      <c r="AG50" s="138"/>
      <c r="AH50" s="23"/>
      <c r="AI50" s="16"/>
      <c r="AJ50" s="23"/>
      <c r="AK50" s="28"/>
      <c r="AL50" s="105"/>
      <c r="AQ50" s="25">
        <f>IF(FollowUp!$AK$3="(Off)",IF(FollowUp!$AA$3=Data!$D$5,C50,IF(FollowUp!$AA$3=Data!$D$6,D50,IF(FollowUp!$AA$3=Data!$D$7,E50,B50))),IF(FollowUp!$AK$3=Data!$N$9,F50,IF(FollowUp!$AK$3=Data!$N$8,H50,IF(FollowUp!$AK$3=Data!$N$7,G50,B50))))</f>
        <v>0</v>
      </c>
      <c r="AR50" s="51">
        <f t="shared" si="8"/>
        <v>0</v>
      </c>
      <c r="AS50" s="25">
        <f t="shared" si="3"/>
        <v>-1</v>
      </c>
      <c r="AT50" s="25">
        <f t="shared" si="9"/>
        <v>43</v>
      </c>
      <c r="AU50" s="25">
        <f t="shared" si="4"/>
        <v>0</v>
      </c>
      <c r="AV50" s="25">
        <f t="shared" si="10"/>
        <v>0</v>
      </c>
      <c r="BB50" s="51"/>
    </row>
    <row r="51" spans="1:54" x14ac:dyDescent="0.25">
      <c r="A51" t="str">
        <f t="shared" si="0"/>
        <v>51</v>
      </c>
      <c r="B51" s="25">
        <f>IF(OR(ISBLANK($AG51),$AI51="closed",$AI51="old",AND($B$3=Data!$N$6,OR(database!AG51=Data!$K$8,Data!$K$9=database!AG51))),0,MAX(B$8:B50)+1)</f>
        <v>0</v>
      </c>
      <c r="C51" s="25">
        <f ca="1">IF(AND($AL51-C$3&lt;=TODAY(),$AL51&gt;0,AI51&lt;&gt;"closed",AI51&lt;&gt;"old",AND($B$3&lt;&gt;Data!$N$6,OR(database!$AG51&lt;&gt;Data!$K$9,database!$AG51&lt;&gt;Data!$K$8))),MAX(C$8:C50)+1,0)</f>
        <v>0</v>
      </c>
      <c r="D51" s="25">
        <f ca="1">IF(AND($AL51-D$3&lt;=TODAY(),$AL51&gt;0,$AI51&lt;&gt;"closed",AI51&lt;&gt;"old",AND($B$3&lt;&gt;Data!$N$6,OR(database!$AG51&lt;&gt;Data!$K$9,database!$AG51&lt;&gt;Data!$K$8))),MAX(D$8:D50)+1,0)</f>
        <v>0</v>
      </c>
      <c r="E51" s="25">
        <f ca="1">IF(AND($AL51-E$3&lt;=TODAY(),$AL51&gt;0,AI51&lt;&gt;"closed",AI51&lt;&gt;"old",AND($B$3&lt;&gt;Data!$N$6,OR(database!$AG51&lt;&gt;Data!$K$9,database!$AG51&lt;&gt;Data!$K$8))),MAX(E$8:E50)+1,0)</f>
        <v>0</v>
      </c>
      <c r="F51" s="25">
        <f>IF(AH51="X",MAX(F$8:F50)+1,0)</f>
        <v>0</v>
      </c>
      <c r="G51" s="25">
        <f ca="1">IF(AND(AG51=Data!$K$8,database!AI51&lt;&gt;"Closed",AI51&lt;&gt;"old",database!AL51&lt;(TODAY()+Data!$X$4)),MAX(G$8:G50)+1,0)</f>
        <v>0</v>
      </c>
      <c r="H51" s="25">
        <f ca="1">IF(AND(AG51=Data!$K$9,database!AI51&lt;&gt;"Closed",AI51&lt;&gt;"old",database!AL51&lt;(TODAY()+Data!$X$5)),MAX(H$8:H50)+1,0)</f>
        <v>0</v>
      </c>
      <c r="Y51">
        <f>IF(AS51&gt;0,VLOOKUP(AS51,$AT:$AV,3,0)+COUNTIF(AS$8:AS50,AS51),0)</f>
        <v>0</v>
      </c>
      <c r="AA51" s="17"/>
      <c r="AB51" s="18"/>
      <c r="AC51" s="17"/>
      <c r="AD51" s="18"/>
      <c r="AE51" s="17"/>
      <c r="AF51" s="18"/>
      <c r="AG51" s="139"/>
      <c r="AH51" s="24"/>
      <c r="AI51" s="17"/>
      <c r="AJ51" s="24"/>
      <c r="AK51" s="27"/>
      <c r="AL51" s="47"/>
      <c r="AQ51" s="25">
        <f>IF(FollowUp!$AK$3="(Off)",IF(FollowUp!$AA$3=Data!$D$5,C51,IF(FollowUp!$AA$3=Data!$D$6,D51,IF(FollowUp!$AA$3=Data!$D$7,E51,B51))),IF(FollowUp!$AK$3=Data!$N$9,F51,IF(FollowUp!$AK$3=Data!$N$8,H51,IF(FollowUp!$AK$3=Data!$N$7,G51,B51))))</f>
        <v>0</v>
      </c>
      <c r="AR51" s="51">
        <f t="shared" si="8"/>
        <v>0</v>
      </c>
      <c r="AS51" s="25">
        <f t="shared" si="3"/>
        <v>-1</v>
      </c>
      <c r="AT51" s="25">
        <f t="shared" si="9"/>
        <v>44</v>
      </c>
      <c r="AU51" s="25">
        <f t="shared" si="4"/>
        <v>0</v>
      </c>
      <c r="AV51" s="25">
        <f t="shared" si="10"/>
        <v>0</v>
      </c>
      <c r="BB51" s="51"/>
    </row>
    <row r="52" spans="1:54" x14ac:dyDescent="0.25">
      <c r="A52" t="str">
        <f t="shared" si="0"/>
        <v>52</v>
      </c>
      <c r="B52" s="25">
        <f>IF(OR(ISBLANK($AG52),$AI52="closed",$AI52="old",AND($B$3=Data!$N$6,OR(database!AG52=Data!$K$8,Data!$K$9=database!AG52))),0,MAX(B$8:B51)+1)</f>
        <v>0</v>
      </c>
      <c r="C52" s="25">
        <f ca="1">IF(AND($AL52-C$3&lt;=TODAY(),$AL52&gt;0,AI52&lt;&gt;"closed",AI52&lt;&gt;"old",AND($B$3&lt;&gt;Data!$N$6,OR(database!$AG52&lt;&gt;Data!$K$9,database!$AG52&lt;&gt;Data!$K$8))),MAX(C$8:C51)+1,0)</f>
        <v>0</v>
      </c>
      <c r="D52" s="25">
        <f ca="1">IF(AND($AL52-D$3&lt;=TODAY(),$AL52&gt;0,$AI52&lt;&gt;"closed",AI52&lt;&gt;"old",AND($B$3&lt;&gt;Data!$N$6,OR(database!$AG52&lt;&gt;Data!$K$9,database!$AG52&lt;&gt;Data!$K$8))),MAX(D$8:D51)+1,0)</f>
        <v>0</v>
      </c>
      <c r="E52" s="25">
        <f ca="1">IF(AND($AL52-E$3&lt;=TODAY(),$AL52&gt;0,AI52&lt;&gt;"closed",AI52&lt;&gt;"old",AND($B$3&lt;&gt;Data!$N$6,OR(database!$AG52&lt;&gt;Data!$K$9,database!$AG52&lt;&gt;Data!$K$8))),MAX(E$8:E51)+1,0)</f>
        <v>0</v>
      </c>
      <c r="F52" s="25">
        <f>IF(AH52="X",MAX(F$8:F51)+1,0)</f>
        <v>0</v>
      </c>
      <c r="G52" s="25">
        <f ca="1">IF(AND(AG52=Data!$K$8,database!AI52&lt;&gt;"Closed",AI52&lt;&gt;"old",database!AL52&lt;(TODAY()+Data!$X$4)),MAX(G$8:G51)+1,0)</f>
        <v>0</v>
      </c>
      <c r="H52" s="25">
        <f ca="1">IF(AND(AG52=Data!$K$9,database!AI52&lt;&gt;"Closed",AI52&lt;&gt;"old",database!AL52&lt;(TODAY()+Data!$X$5)),MAX(H$8:H51)+1,0)</f>
        <v>0</v>
      </c>
      <c r="Y52">
        <f>IF(AS52&gt;0,VLOOKUP(AS52,$AT:$AV,3,0)+COUNTIF(AS$8:AS51,AS52),0)</f>
        <v>0</v>
      </c>
      <c r="AA52" s="16"/>
      <c r="AB52" s="22"/>
      <c r="AC52" s="16"/>
      <c r="AD52" s="22"/>
      <c r="AE52" s="16"/>
      <c r="AF52" s="22"/>
      <c r="AG52" s="138"/>
      <c r="AH52" s="23"/>
      <c r="AI52" s="16"/>
      <c r="AJ52" s="23"/>
      <c r="AK52" s="28"/>
      <c r="AL52" s="35"/>
      <c r="AQ52" s="25">
        <f>IF(FollowUp!$AK$3="(Off)",IF(FollowUp!$AA$3=Data!$D$5,C52,IF(FollowUp!$AA$3=Data!$D$6,D52,IF(FollowUp!$AA$3=Data!$D$7,E52,B52))),IF(FollowUp!$AK$3=Data!$N$9,F52,IF(FollowUp!$AK$3=Data!$N$8,H52,IF(FollowUp!$AK$3=Data!$N$7,G52,B52))))</f>
        <v>0</v>
      </c>
      <c r="AR52" s="51">
        <f t="shared" si="8"/>
        <v>0</v>
      </c>
      <c r="AS52" s="25">
        <f t="shared" si="3"/>
        <v>-1</v>
      </c>
      <c r="AT52" s="25">
        <f t="shared" si="9"/>
        <v>45</v>
      </c>
      <c r="AU52" s="25">
        <f t="shared" si="4"/>
        <v>0</v>
      </c>
      <c r="AV52" s="25">
        <f t="shared" si="10"/>
        <v>0</v>
      </c>
      <c r="BB52" s="51"/>
    </row>
    <row r="53" spans="1:54" x14ac:dyDescent="0.25">
      <c r="A53" t="str">
        <f t="shared" si="0"/>
        <v>53</v>
      </c>
      <c r="B53" s="25">
        <f>IF(OR(ISBLANK($AG53),$AI53="closed",$AI53="old",AND($B$3=Data!$N$6,OR(database!AG53=Data!$K$8,Data!$K$9=database!AG53))),0,MAX(B$8:B52)+1)</f>
        <v>0</v>
      </c>
      <c r="C53" s="25">
        <f ca="1">IF(AND($AL53-C$3&lt;=TODAY(),$AL53&gt;0,AI53&lt;&gt;"closed",AI53&lt;&gt;"old",AND($B$3&lt;&gt;Data!$N$6,OR(database!$AG53&lt;&gt;Data!$K$9,database!$AG53&lt;&gt;Data!$K$8))),MAX(C$8:C52)+1,0)</f>
        <v>0</v>
      </c>
      <c r="D53" s="25">
        <f ca="1">IF(AND($AL53-D$3&lt;=TODAY(),$AL53&gt;0,$AI53&lt;&gt;"closed",AI53&lt;&gt;"old",AND($B$3&lt;&gt;Data!$N$6,OR(database!$AG53&lt;&gt;Data!$K$9,database!$AG53&lt;&gt;Data!$K$8))),MAX(D$8:D52)+1,0)</f>
        <v>0</v>
      </c>
      <c r="E53" s="25">
        <f ca="1">IF(AND($AL53-E$3&lt;=TODAY(),$AL53&gt;0,AI53&lt;&gt;"closed",AI53&lt;&gt;"old",AND($B$3&lt;&gt;Data!$N$6,OR(database!$AG53&lt;&gt;Data!$K$9,database!$AG53&lt;&gt;Data!$K$8))),MAX(E$8:E52)+1,0)</f>
        <v>0</v>
      </c>
      <c r="F53" s="25">
        <f>IF(AH53="X",MAX(F$8:F52)+1,0)</f>
        <v>0</v>
      </c>
      <c r="G53" s="25">
        <f ca="1">IF(AND(AG53=Data!$K$8,database!AI53&lt;&gt;"Closed",AI53&lt;&gt;"old",database!AL53&lt;(TODAY()+Data!$X$4)),MAX(G$8:G52)+1,0)</f>
        <v>0</v>
      </c>
      <c r="H53" s="25">
        <f ca="1">IF(AND(AG53=Data!$K$9,database!AI53&lt;&gt;"Closed",AI53&lt;&gt;"old",database!AL53&lt;(TODAY()+Data!$X$5)),MAX(H$8:H52)+1,0)</f>
        <v>0</v>
      </c>
      <c r="Y53">
        <f>IF(AS53&gt;0,VLOOKUP(AS53,$AT:$AV,3,0)+COUNTIF(AS$8:AS52,AS53),0)</f>
        <v>0</v>
      </c>
      <c r="AA53" s="17"/>
      <c r="AB53" s="18"/>
      <c r="AC53" s="17"/>
      <c r="AD53" s="18"/>
      <c r="AE53" s="17"/>
      <c r="AF53" s="18"/>
      <c r="AG53" s="139"/>
      <c r="AH53" s="24"/>
      <c r="AI53" s="17"/>
      <c r="AJ53" s="24"/>
      <c r="AK53" s="27"/>
      <c r="AL53" s="47"/>
      <c r="AQ53" s="25">
        <f>IF(FollowUp!$AK$3="(Off)",IF(FollowUp!$AA$3=Data!$D$5,C53,IF(FollowUp!$AA$3=Data!$D$6,D53,IF(FollowUp!$AA$3=Data!$D$7,E53,B53))),IF(FollowUp!$AK$3=Data!$N$9,F53,IF(FollowUp!$AK$3=Data!$N$8,H53,IF(FollowUp!$AK$3=Data!$N$7,G53,B53))))</f>
        <v>0</v>
      </c>
      <c r="AR53" s="51">
        <f t="shared" si="8"/>
        <v>0</v>
      </c>
      <c r="AS53" s="25">
        <f t="shared" si="3"/>
        <v>-1</v>
      </c>
      <c r="AT53" s="25">
        <f t="shared" si="9"/>
        <v>46</v>
      </c>
      <c r="AU53" s="25">
        <f t="shared" si="4"/>
        <v>0</v>
      </c>
      <c r="AV53" s="25">
        <f t="shared" si="10"/>
        <v>0</v>
      </c>
      <c r="BB53" s="51"/>
    </row>
    <row r="54" spans="1:54" x14ac:dyDescent="0.25">
      <c r="A54" t="str">
        <f t="shared" si="0"/>
        <v>54</v>
      </c>
      <c r="B54" s="25">
        <f>IF(OR(ISBLANK($AG54),$AI54="closed",$AI54="old",AND($B$3=Data!$N$6,OR(database!AG54=Data!$K$8,Data!$K$9=database!AG54))),0,MAX(B$8:B53)+1)</f>
        <v>0</v>
      </c>
      <c r="C54" s="25">
        <f ca="1">IF(AND($AL54-C$3&lt;=TODAY(),$AL54&gt;0,AI54&lt;&gt;"closed",AI54&lt;&gt;"old",AND($B$3&lt;&gt;Data!$N$6,OR(database!$AG54&lt;&gt;Data!$K$9,database!$AG54&lt;&gt;Data!$K$8))),MAX(C$8:C53)+1,0)</f>
        <v>0</v>
      </c>
      <c r="D54" s="25">
        <f ca="1">IF(AND($AL54-D$3&lt;=TODAY(),$AL54&gt;0,$AI54&lt;&gt;"closed",AI54&lt;&gt;"old",AND($B$3&lt;&gt;Data!$N$6,OR(database!$AG54&lt;&gt;Data!$K$9,database!$AG54&lt;&gt;Data!$K$8))),MAX(D$8:D53)+1,0)</f>
        <v>0</v>
      </c>
      <c r="E54" s="25">
        <f ca="1">IF(AND($AL54-E$3&lt;=TODAY(),$AL54&gt;0,AI54&lt;&gt;"closed",AI54&lt;&gt;"old",AND($B$3&lt;&gt;Data!$N$6,OR(database!$AG54&lt;&gt;Data!$K$9,database!$AG54&lt;&gt;Data!$K$8))),MAX(E$8:E53)+1,0)</f>
        <v>0</v>
      </c>
      <c r="F54" s="25">
        <f>IF(AH54="X",MAX(F$8:F53)+1,0)</f>
        <v>0</v>
      </c>
      <c r="G54" s="25">
        <f ca="1">IF(AND(AG54=Data!$K$8,database!AI54&lt;&gt;"Closed",AI54&lt;&gt;"old",database!AL54&lt;(TODAY()+Data!$X$4)),MAX(G$8:G53)+1,0)</f>
        <v>0</v>
      </c>
      <c r="H54" s="25">
        <f ca="1">IF(AND(AG54=Data!$K$9,database!AI54&lt;&gt;"Closed",AI54&lt;&gt;"old",database!AL54&lt;(TODAY()+Data!$X$5)),MAX(H$8:H53)+1,0)</f>
        <v>0</v>
      </c>
      <c r="Y54">
        <f>IF(AS54&gt;0,VLOOKUP(AS54,$AT:$AV,3,0)+COUNTIF(AS$8:AS53,AS54),0)</f>
        <v>0</v>
      </c>
      <c r="AA54" s="16"/>
      <c r="AB54" s="22"/>
      <c r="AC54" s="16"/>
      <c r="AD54" s="22"/>
      <c r="AE54" s="16"/>
      <c r="AF54" s="22"/>
      <c r="AG54" s="138"/>
      <c r="AH54" s="23"/>
      <c r="AI54" s="16"/>
      <c r="AJ54" s="23"/>
      <c r="AK54" s="28"/>
      <c r="AL54" s="35"/>
      <c r="AQ54" s="25">
        <f>IF(FollowUp!$AK$3="(Off)",IF(FollowUp!$AA$3=Data!$D$5,C54,IF(FollowUp!$AA$3=Data!$D$6,D54,IF(FollowUp!$AA$3=Data!$D$7,E54,B54))),IF(FollowUp!$AK$3=Data!$N$9,F54,IF(FollowUp!$AK$3=Data!$N$8,H54,IF(FollowUp!$AK$3=Data!$N$7,G54,B54))))</f>
        <v>0</v>
      </c>
      <c r="AR54" s="51">
        <f t="shared" si="8"/>
        <v>0</v>
      </c>
      <c r="AS54" s="25">
        <f t="shared" si="3"/>
        <v>-1</v>
      </c>
      <c r="AT54" s="25">
        <f t="shared" si="9"/>
        <v>47</v>
      </c>
      <c r="AU54" s="25">
        <f t="shared" si="4"/>
        <v>0</v>
      </c>
      <c r="AV54" s="25">
        <f t="shared" si="10"/>
        <v>0</v>
      </c>
      <c r="BB54" s="51"/>
    </row>
    <row r="55" spans="1:54" x14ac:dyDescent="0.25">
      <c r="A55" t="str">
        <f t="shared" si="0"/>
        <v>55</v>
      </c>
      <c r="B55" s="25">
        <f>IF(OR(ISBLANK($AG55),$AI55="closed",$AI55="old",AND($B$3=Data!$N$6,OR(database!AG55=Data!$K$8,Data!$K$9=database!AG55))),0,MAX(B$8:B54)+1)</f>
        <v>0</v>
      </c>
      <c r="C55" s="25">
        <f ca="1">IF(AND($AL55-C$3&lt;=TODAY(),$AL55&gt;0,AI55&lt;&gt;"closed",AI55&lt;&gt;"old",AND($B$3&lt;&gt;Data!$N$6,OR(database!$AG55&lt;&gt;Data!$K$9,database!$AG55&lt;&gt;Data!$K$8))),MAX(C$8:C54)+1,0)</f>
        <v>0</v>
      </c>
      <c r="D55" s="25">
        <f ca="1">IF(AND($AL55-D$3&lt;=TODAY(),$AL55&gt;0,$AI55&lt;&gt;"closed",AI55&lt;&gt;"old",AND($B$3&lt;&gt;Data!$N$6,OR(database!$AG55&lt;&gt;Data!$K$9,database!$AG55&lt;&gt;Data!$K$8))),MAX(D$8:D54)+1,0)</f>
        <v>0</v>
      </c>
      <c r="E55" s="25">
        <f ca="1">IF(AND($AL55-E$3&lt;=TODAY(),$AL55&gt;0,AI55&lt;&gt;"closed",AI55&lt;&gt;"old",AND($B$3&lt;&gt;Data!$N$6,OR(database!$AG55&lt;&gt;Data!$K$9,database!$AG55&lt;&gt;Data!$K$8))),MAX(E$8:E54)+1,0)</f>
        <v>0</v>
      </c>
      <c r="F55" s="25">
        <f>IF(AH55="X",MAX(F$8:F54)+1,0)</f>
        <v>0</v>
      </c>
      <c r="G55" s="25">
        <f ca="1">IF(AND(AG55=Data!$K$8,database!AI55&lt;&gt;"Closed",AI55&lt;&gt;"old",database!AL55&lt;(TODAY()+Data!$X$4)),MAX(G$8:G54)+1,0)</f>
        <v>0</v>
      </c>
      <c r="H55" s="25">
        <f ca="1">IF(AND(AG55=Data!$K$9,database!AI55&lt;&gt;"Closed",AI55&lt;&gt;"old",database!AL55&lt;(TODAY()+Data!$X$5)),MAX(H$8:H54)+1,0)</f>
        <v>0</v>
      </c>
      <c r="Y55">
        <f>IF(AS55&gt;0,VLOOKUP(AS55,$AT:$AV,3,0)+COUNTIF(AS$8:AS54,AS55),0)</f>
        <v>0</v>
      </c>
      <c r="AA55" s="17"/>
      <c r="AB55" s="18"/>
      <c r="AC55" s="17"/>
      <c r="AD55" s="18"/>
      <c r="AE55" s="17"/>
      <c r="AF55" s="18"/>
      <c r="AG55" s="139"/>
      <c r="AH55" s="24"/>
      <c r="AI55" s="17"/>
      <c r="AJ55" s="24"/>
      <c r="AK55" s="27"/>
      <c r="AL55" s="47"/>
      <c r="AQ55" s="25">
        <f>IF(FollowUp!$AK$3="(Off)",IF(FollowUp!$AA$3=Data!$D$5,C55,IF(FollowUp!$AA$3=Data!$D$6,D55,IF(FollowUp!$AA$3=Data!$D$7,E55,B55))),IF(FollowUp!$AK$3=Data!$N$9,F55,IF(FollowUp!$AK$3=Data!$N$8,H55,IF(FollowUp!$AK$3=Data!$N$7,G55,B55))))</f>
        <v>0</v>
      </c>
      <c r="AR55" s="51">
        <f t="shared" si="8"/>
        <v>0</v>
      </c>
      <c r="AS55" s="25">
        <f t="shared" si="3"/>
        <v>-1</v>
      </c>
      <c r="AT55" s="25">
        <f t="shared" si="9"/>
        <v>48</v>
      </c>
      <c r="AU55" s="25">
        <f t="shared" si="4"/>
        <v>0</v>
      </c>
      <c r="AV55" s="25">
        <f t="shared" si="10"/>
        <v>0</v>
      </c>
      <c r="BB55" s="51"/>
    </row>
    <row r="56" spans="1:54" x14ac:dyDescent="0.25">
      <c r="A56" t="str">
        <f t="shared" si="0"/>
        <v>56</v>
      </c>
      <c r="B56" s="25">
        <f>IF(OR(ISBLANK($AG56),$AI56="closed",$AI56="old",AND($B$3=Data!$N$6,OR(database!AG56=Data!$K$8,Data!$K$9=database!AG56))),0,MAX(B$8:B55)+1)</f>
        <v>0</v>
      </c>
      <c r="C56" s="25">
        <f ca="1">IF(AND($AL56-C$3&lt;=TODAY(),$AL56&gt;0,AI56&lt;&gt;"closed",AI56&lt;&gt;"old",AND($B$3&lt;&gt;Data!$N$6,OR(database!$AG56&lt;&gt;Data!$K$9,database!$AG56&lt;&gt;Data!$K$8))),MAX(C$8:C55)+1,0)</f>
        <v>0</v>
      </c>
      <c r="D56" s="25">
        <f ca="1">IF(AND($AL56-D$3&lt;=TODAY(),$AL56&gt;0,$AI56&lt;&gt;"closed",AI56&lt;&gt;"old",AND($B$3&lt;&gt;Data!$N$6,OR(database!$AG56&lt;&gt;Data!$K$9,database!$AG56&lt;&gt;Data!$K$8))),MAX(D$8:D55)+1,0)</f>
        <v>0</v>
      </c>
      <c r="E56" s="25">
        <f ca="1">IF(AND($AL56-E$3&lt;=TODAY(),$AL56&gt;0,AI56&lt;&gt;"closed",AI56&lt;&gt;"old",AND($B$3&lt;&gt;Data!$N$6,OR(database!$AG56&lt;&gt;Data!$K$9,database!$AG56&lt;&gt;Data!$K$8))),MAX(E$8:E55)+1,0)</f>
        <v>0</v>
      </c>
      <c r="F56" s="25">
        <f>IF(AH56="X",MAX(F$8:F55)+1,0)</f>
        <v>0</v>
      </c>
      <c r="G56" s="25">
        <f ca="1">IF(AND(AG56=Data!$K$8,database!AI56&lt;&gt;"Closed",AI56&lt;&gt;"old",database!AL56&lt;(TODAY()+Data!$X$4)),MAX(G$8:G55)+1,0)</f>
        <v>0</v>
      </c>
      <c r="H56" s="25">
        <f ca="1">IF(AND(AG56=Data!$K$9,database!AI56&lt;&gt;"Closed",AI56&lt;&gt;"old",database!AL56&lt;(TODAY()+Data!$X$5)),MAX(H$8:H55)+1,0)</f>
        <v>0</v>
      </c>
      <c r="Y56">
        <f>IF(AS56&gt;0,VLOOKUP(AS56,$AT:$AV,3,0)+COUNTIF(AS$8:AS55,AS56),0)</f>
        <v>0</v>
      </c>
      <c r="AA56" s="16"/>
      <c r="AB56" s="22"/>
      <c r="AC56" s="16"/>
      <c r="AD56" s="22"/>
      <c r="AE56" s="16"/>
      <c r="AF56" s="22"/>
      <c r="AG56" s="138"/>
      <c r="AH56" s="23"/>
      <c r="AI56" s="16"/>
      <c r="AJ56" s="23"/>
      <c r="AK56" s="28"/>
      <c r="AL56" s="35"/>
      <c r="AQ56" s="25">
        <f>IF(FollowUp!$AK$3="(Off)",IF(FollowUp!$AA$3=Data!$D$5,C56,IF(FollowUp!$AA$3=Data!$D$6,D56,IF(FollowUp!$AA$3=Data!$D$7,E56,B56))),IF(FollowUp!$AK$3=Data!$N$9,F56,IF(FollowUp!$AK$3=Data!$N$8,H56,IF(FollowUp!$AK$3=Data!$N$7,G56,B56))))</f>
        <v>0</v>
      </c>
      <c r="AR56" s="51">
        <f t="shared" si="8"/>
        <v>0</v>
      </c>
      <c r="AS56" s="25">
        <f t="shared" si="3"/>
        <v>-1</v>
      </c>
      <c r="AT56" s="25">
        <f t="shared" si="9"/>
        <v>49</v>
      </c>
      <c r="AU56" s="25">
        <f t="shared" si="4"/>
        <v>0</v>
      </c>
      <c r="AV56" s="25">
        <f t="shared" si="10"/>
        <v>0</v>
      </c>
      <c r="BB56" s="51"/>
    </row>
    <row r="57" spans="1:54" x14ac:dyDescent="0.25">
      <c r="A57" t="str">
        <f t="shared" si="0"/>
        <v>57</v>
      </c>
      <c r="B57" s="25">
        <f>IF(OR(ISBLANK($AG57),$AI57="closed",$AI57="old",AND($B$3=Data!$N$6,OR(database!AG57=Data!$K$8,Data!$K$9=database!AG57))),0,MAX(B$8:B56)+1)</f>
        <v>0</v>
      </c>
      <c r="C57" s="25">
        <f ca="1">IF(AND($AL57-C$3&lt;=TODAY(),$AL57&gt;0,AI57&lt;&gt;"closed",AI57&lt;&gt;"old",AND($B$3&lt;&gt;Data!$N$6,OR(database!$AG57&lt;&gt;Data!$K$9,database!$AG57&lt;&gt;Data!$K$8))),MAX(C$8:C56)+1,0)</f>
        <v>0</v>
      </c>
      <c r="D57" s="25">
        <f ca="1">IF(AND($AL57-D$3&lt;=TODAY(),$AL57&gt;0,$AI57&lt;&gt;"closed",AI57&lt;&gt;"old",AND($B$3&lt;&gt;Data!$N$6,OR(database!$AG57&lt;&gt;Data!$K$9,database!$AG57&lt;&gt;Data!$K$8))),MAX(D$8:D56)+1,0)</f>
        <v>0</v>
      </c>
      <c r="E57" s="25">
        <f ca="1">IF(AND($AL57-E$3&lt;=TODAY(),$AL57&gt;0,AI57&lt;&gt;"closed",AI57&lt;&gt;"old",AND($B$3&lt;&gt;Data!$N$6,OR(database!$AG57&lt;&gt;Data!$K$9,database!$AG57&lt;&gt;Data!$K$8))),MAX(E$8:E56)+1,0)</f>
        <v>0</v>
      </c>
      <c r="F57" s="25">
        <f>IF(AH57="X",MAX(F$8:F56)+1,0)</f>
        <v>0</v>
      </c>
      <c r="G57" s="25">
        <f ca="1">IF(AND(AG57=Data!$K$8,database!AI57&lt;&gt;"Closed",AI57&lt;&gt;"old",database!AL57&lt;(TODAY()+Data!$X$4)),MAX(G$8:G56)+1,0)</f>
        <v>0</v>
      </c>
      <c r="H57" s="25">
        <f ca="1">IF(AND(AG57=Data!$K$9,database!AI57&lt;&gt;"Closed",AI57&lt;&gt;"old",database!AL57&lt;(TODAY()+Data!$X$5)),MAX(H$8:H56)+1,0)</f>
        <v>0</v>
      </c>
      <c r="Y57">
        <f>IF(AS57&gt;0,VLOOKUP(AS57,$AT:$AV,3,0)+COUNTIF(AS$8:AS56,AS57),0)</f>
        <v>0</v>
      </c>
      <c r="AA57" s="17"/>
      <c r="AB57" s="18"/>
      <c r="AC57" s="17"/>
      <c r="AD57" s="18"/>
      <c r="AE57" s="17"/>
      <c r="AF57" s="18"/>
      <c r="AG57" s="139"/>
      <c r="AH57" s="24"/>
      <c r="AI57" s="17"/>
      <c r="AJ57" s="24"/>
      <c r="AK57" s="27"/>
      <c r="AL57" s="47"/>
      <c r="AQ57" s="25">
        <f>IF(FollowUp!$AK$3="(Off)",IF(FollowUp!$AA$3=Data!$D$5,C57,IF(FollowUp!$AA$3=Data!$D$6,D57,IF(FollowUp!$AA$3=Data!$D$7,E57,B57))),IF(FollowUp!$AK$3=Data!$N$9,F57,IF(FollowUp!$AK$3=Data!$N$8,H57,IF(FollowUp!$AK$3=Data!$N$7,G57,B57))))</f>
        <v>0</v>
      </c>
      <c r="AR57" s="51">
        <f t="shared" si="8"/>
        <v>0</v>
      </c>
      <c r="AS57" s="25">
        <f t="shared" si="3"/>
        <v>-1</v>
      </c>
      <c r="AT57" s="25">
        <f t="shared" si="9"/>
        <v>50</v>
      </c>
      <c r="AU57" s="25">
        <f t="shared" si="4"/>
        <v>0</v>
      </c>
      <c r="AV57" s="25">
        <f t="shared" si="10"/>
        <v>0</v>
      </c>
      <c r="BB57" s="51"/>
    </row>
    <row r="58" spans="1:54" x14ac:dyDescent="0.25">
      <c r="A58" t="str">
        <f t="shared" si="0"/>
        <v>58</v>
      </c>
      <c r="B58" s="25">
        <f>IF(OR(ISBLANK($AG58),$AI58="closed",$AI58="old",AND($B$3=Data!$N$6,OR(database!AG58=Data!$K$8,Data!$K$9=database!AG58))),0,MAX(B$8:B57)+1)</f>
        <v>0</v>
      </c>
      <c r="C58" s="25">
        <f ca="1">IF(AND($AL58-C$3&lt;=TODAY(),$AL58&gt;0,AI58&lt;&gt;"closed",AI58&lt;&gt;"old",AND($B$3&lt;&gt;Data!$N$6,OR(database!$AG58&lt;&gt;Data!$K$9,database!$AG58&lt;&gt;Data!$K$8))),MAX(C$8:C57)+1,0)</f>
        <v>0</v>
      </c>
      <c r="D58" s="25">
        <f ca="1">IF(AND($AL58-D$3&lt;=TODAY(),$AL58&gt;0,$AI58&lt;&gt;"closed",AI58&lt;&gt;"old",AND($B$3&lt;&gt;Data!$N$6,OR(database!$AG58&lt;&gt;Data!$K$9,database!$AG58&lt;&gt;Data!$K$8))),MAX(D$8:D57)+1,0)</f>
        <v>0</v>
      </c>
      <c r="E58" s="25">
        <f ca="1">IF(AND($AL58-E$3&lt;=TODAY(),$AL58&gt;0,AI58&lt;&gt;"closed",AI58&lt;&gt;"old",AND($B$3&lt;&gt;Data!$N$6,OR(database!$AG58&lt;&gt;Data!$K$9,database!$AG58&lt;&gt;Data!$K$8))),MAX(E$8:E57)+1,0)</f>
        <v>0</v>
      </c>
      <c r="F58" s="25">
        <f>IF(AH58="X",MAX(F$8:F57)+1,0)</f>
        <v>0</v>
      </c>
      <c r="G58" s="25">
        <f ca="1">IF(AND(AG58=Data!$K$8,database!AI58&lt;&gt;"Closed",AI58&lt;&gt;"old",database!AL58&lt;(TODAY()+Data!$X$4)),MAX(G$8:G57)+1,0)</f>
        <v>0</v>
      </c>
      <c r="H58" s="25">
        <f ca="1">IF(AND(AG58=Data!$K$9,database!AI58&lt;&gt;"Closed",AI58&lt;&gt;"old",database!AL58&lt;(TODAY()+Data!$X$5)),MAX(H$8:H57)+1,0)</f>
        <v>0</v>
      </c>
      <c r="Y58">
        <f>IF(AS58&gt;0,VLOOKUP(AS58,$AT:$AV,3,0)+COUNTIF(AS$8:AS57,AS58),0)</f>
        <v>0</v>
      </c>
      <c r="AA58" s="16"/>
      <c r="AB58" s="22"/>
      <c r="AC58" s="16"/>
      <c r="AD58" s="22"/>
      <c r="AE58" s="16"/>
      <c r="AF58" s="22"/>
      <c r="AG58" s="138"/>
      <c r="AH58" s="23"/>
      <c r="AI58" s="16"/>
      <c r="AJ58" s="23"/>
      <c r="AK58" s="28"/>
      <c r="AL58" s="35"/>
      <c r="AQ58" s="25">
        <f>IF(FollowUp!$AK$3="(Off)",IF(FollowUp!$AA$3=Data!$D$5,C58,IF(FollowUp!$AA$3=Data!$D$6,D58,IF(FollowUp!$AA$3=Data!$D$7,E58,B58))),IF(FollowUp!$AK$3=Data!$N$9,F58,IF(FollowUp!$AK$3=Data!$N$8,H58,IF(FollowUp!$AK$3=Data!$N$7,G58,B58))))</f>
        <v>0</v>
      </c>
      <c r="AR58" s="51">
        <f t="shared" si="8"/>
        <v>0</v>
      </c>
      <c r="AS58" s="25">
        <f t="shared" si="3"/>
        <v>-1</v>
      </c>
      <c r="AT58" s="25">
        <f t="shared" si="9"/>
        <v>51</v>
      </c>
      <c r="AU58" s="25">
        <f t="shared" si="4"/>
        <v>0</v>
      </c>
      <c r="AV58" s="25">
        <f t="shared" si="10"/>
        <v>0</v>
      </c>
      <c r="BB58" s="51"/>
    </row>
    <row r="59" spans="1:54" x14ac:dyDescent="0.25">
      <c r="A59" t="str">
        <f t="shared" si="0"/>
        <v>59</v>
      </c>
      <c r="B59" s="25">
        <f>IF(OR(ISBLANK($AG59),$AI59="closed",$AI59="old",AND($B$3=Data!$N$6,OR(database!AG59=Data!$K$8,Data!$K$9=database!AG59))),0,MAX(B$8:B58)+1)</f>
        <v>0</v>
      </c>
      <c r="C59" s="25">
        <f ca="1">IF(AND($AL59-C$3&lt;=TODAY(),$AL59&gt;0,AI59&lt;&gt;"closed",AI59&lt;&gt;"old",AND($B$3&lt;&gt;Data!$N$6,OR(database!$AG59&lt;&gt;Data!$K$9,database!$AG59&lt;&gt;Data!$K$8))),MAX(C$8:C58)+1,0)</f>
        <v>0</v>
      </c>
      <c r="D59" s="25">
        <f ca="1">IF(AND($AL59-D$3&lt;=TODAY(),$AL59&gt;0,$AI59&lt;&gt;"closed",AI59&lt;&gt;"old",AND($B$3&lt;&gt;Data!$N$6,OR(database!$AG59&lt;&gt;Data!$K$9,database!$AG59&lt;&gt;Data!$K$8))),MAX(D$8:D58)+1,0)</f>
        <v>0</v>
      </c>
      <c r="E59" s="25">
        <f ca="1">IF(AND($AL59-E$3&lt;=TODAY(),$AL59&gt;0,AI59&lt;&gt;"closed",AI59&lt;&gt;"old",AND($B$3&lt;&gt;Data!$N$6,OR(database!$AG59&lt;&gt;Data!$K$9,database!$AG59&lt;&gt;Data!$K$8))),MAX(E$8:E58)+1,0)</f>
        <v>0</v>
      </c>
      <c r="F59" s="25">
        <f>IF(AH59="X",MAX(F$8:F58)+1,0)</f>
        <v>0</v>
      </c>
      <c r="G59" s="25">
        <f ca="1">IF(AND(AG59=Data!$K$8,database!AI59&lt;&gt;"Closed",AI59&lt;&gt;"old",database!AL59&lt;(TODAY()+Data!$X$4)),MAX(G$8:G58)+1,0)</f>
        <v>0</v>
      </c>
      <c r="H59" s="25">
        <f ca="1">IF(AND(AG59=Data!$K$9,database!AI59&lt;&gt;"Closed",AI59&lt;&gt;"old",database!AL59&lt;(TODAY()+Data!$X$5)),MAX(H$8:H58)+1,0)</f>
        <v>0</v>
      </c>
      <c r="Y59">
        <f>IF(AS59&gt;0,VLOOKUP(AS59,$AT:$AV,3,0)+COUNTIF(AS$8:AS58,AS59),0)</f>
        <v>0</v>
      </c>
      <c r="AA59" s="17"/>
      <c r="AB59" s="18"/>
      <c r="AC59" s="17"/>
      <c r="AD59" s="18"/>
      <c r="AE59" s="17"/>
      <c r="AF59" s="18"/>
      <c r="AG59" s="139"/>
      <c r="AH59" s="24"/>
      <c r="AI59" s="17"/>
      <c r="AJ59" s="24"/>
      <c r="AK59" s="27"/>
      <c r="AL59" s="47"/>
      <c r="AQ59" s="25">
        <f>IF(FollowUp!$AK$3="(Off)",IF(FollowUp!$AA$3=Data!$D$5,C59,IF(FollowUp!$AA$3=Data!$D$6,D59,IF(FollowUp!$AA$3=Data!$D$7,E59,B59))),IF(FollowUp!$AK$3=Data!$N$9,F59,IF(FollowUp!$AK$3=Data!$N$8,H59,IF(FollowUp!$AK$3=Data!$N$7,G59,B59))))</f>
        <v>0</v>
      </c>
      <c r="AR59" s="51">
        <f t="shared" si="8"/>
        <v>0</v>
      </c>
      <c r="AS59" s="25">
        <f t="shared" si="3"/>
        <v>-1</v>
      </c>
      <c r="AT59" s="25">
        <f t="shared" si="9"/>
        <v>52</v>
      </c>
      <c r="AU59" s="25">
        <f t="shared" si="4"/>
        <v>0</v>
      </c>
      <c r="AV59" s="25">
        <f t="shared" si="10"/>
        <v>0</v>
      </c>
      <c r="BB59" s="51"/>
    </row>
    <row r="60" spans="1:54" x14ac:dyDescent="0.25">
      <c r="A60" t="str">
        <f t="shared" si="0"/>
        <v>60</v>
      </c>
      <c r="B60" s="25">
        <f>IF(OR(ISBLANK($AG60),$AI60="closed",$AI60="old",AND($B$3=Data!$N$6,OR(database!AG60=Data!$K$8,Data!$K$9=database!AG60))),0,MAX(B$8:B59)+1)</f>
        <v>0</v>
      </c>
      <c r="C60" s="25">
        <f ca="1">IF(AND($AL60-C$3&lt;=TODAY(),$AL60&gt;0,AI60&lt;&gt;"closed",AI60&lt;&gt;"old",AND($B$3&lt;&gt;Data!$N$6,OR(database!$AG60&lt;&gt;Data!$K$9,database!$AG60&lt;&gt;Data!$K$8))),MAX(C$8:C59)+1,0)</f>
        <v>0</v>
      </c>
      <c r="D60" s="25">
        <f ca="1">IF(AND($AL60-D$3&lt;=TODAY(),$AL60&gt;0,$AI60&lt;&gt;"closed",AI60&lt;&gt;"old",AND($B$3&lt;&gt;Data!$N$6,OR(database!$AG60&lt;&gt;Data!$K$9,database!$AG60&lt;&gt;Data!$K$8))),MAX(D$8:D59)+1,0)</f>
        <v>0</v>
      </c>
      <c r="E60" s="25">
        <f ca="1">IF(AND($AL60-E$3&lt;=TODAY(),$AL60&gt;0,AI60&lt;&gt;"closed",AI60&lt;&gt;"old",AND($B$3&lt;&gt;Data!$N$6,OR(database!$AG60&lt;&gt;Data!$K$9,database!$AG60&lt;&gt;Data!$K$8))),MAX(E$8:E59)+1,0)</f>
        <v>0</v>
      </c>
      <c r="F60" s="25">
        <f>IF(AH60="X",MAX(F$8:F59)+1,0)</f>
        <v>0</v>
      </c>
      <c r="G60" s="25">
        <f ca="1">IF(AND(AG60=Data!$K$8,database!AI60&lt;&gt;"Closed",AI60&lt;&gt;"old",database!AL60&lt;(TODAY()+Data!$X$4)),MAX(G$8:G59)+1,0)</f>
        <v>0</v>
      </c>
      <c r="H60" s="25">
        <f ca="1">IF(AND(AG60=Data!$K$9,database!AI60&lt;&gt;"Closed",AI60&lt;&gt;"old",database!AL60&lt;(TODAY()+Data!$X$5)),MAX(H$8:H59)+1,0)</f>
        <v>0</v>
      </c>
      <c r="Y60">
        <f>IF(AS60&gt;0,VLOOKUP(AS60,$AT:$AV,3,0)+COUNTIF(AS$8:AS59,AS60),0)</f>
        <v>0</v>
      </c>
      <c r="AA60" s="16"/>
      <c r="AB60" s="22"/>
      <c r="AC60" s="16"/>
      <c r="AD60" s="22"/>
      <c r="AE60" s="16"/>
      <c r="AF60" s="22"/>
      <c r="AG60" s="138"/>
      <c r="AH60" s="23"/>
      <c r="AI60" s="16"/>
      <c r="AJ60" s="23"/>
      <c r="AK60" s="28"/>
      <c r="AL60" s="35"/>
      <c r="AQ60" s="25">
        <f>IF(FollowUp!$AK$3="(Off)",IF(FollowUp!$AA$3=Data!$D$5,C60,IF(FollowUp!$AA$3=Data!$D$6,D60,IF(FollowUp!$AA$3=Data!$D$7,E60,B60))),IF(FollowUp!$AK$3=Data!$N$9,F60,IF(FollowUp!$AK$3=Data!$N$8,H60,IF(FollowUp!$AK$3=Data!$N$7,G60,B60))))</f>
        <v>0</v>
      </c>
      <c r="AR60" s="51">
        <f t="shared" si="8"/>
        <v>0</v>
      </c>
      <c r="AS60" s="25">
        <f t="shared" si="3"/>
        <v>-1</v>
      </c>
      <c r="AT60" s="25">
        <f t="shared" si="9"/>
        <v>53</v>
      </c>
      <c r="AU60" s="25">
        <f t="shared" si="4"/>
        <v>0</v>
      </c>
      <c r="AV60" s="25">
        <f t="shared" si="10"/>
        <v>0</v>
      </c>
      <c r="BB60" s="51"/>
    </row>
    <row r="61" spans="1:54" x14ac:dyDescent="0.25">
      <c r="A61" t="str">
        <f t="shared" si="0"/>
        <v>61</v>
      </c>
      <c r="B61" s="25">
        <f>IF(OR(ISBLANK($AG61),$AI61="closed",$AI61="old",AND($B$3=Data!$N$6,OR(database!AG61=Data!$K$8,Data!$K$9=database!AG61))),0,MAX(B$8:B60)+1)</f>
        <v>0</v>
      </c>
      <c r="C61" s="25">
        <f ca="1">IF(AND($AL61-C$3&lt;=TODAY(),$AL61&gt;0,AI61&lt;&gt;"closed",AI61&lt;&gt;"old",AND($B$3&lt;&gt;Data!$N$6,OR(database!$AG61&lt;&gt;Data!$K$9,database!$AG61&lt;&gt;Data!$K$8))),MAX(C$8:C60)+1,0)</f>
        <v>0</v>
      </c>
      <c r="D61" s="25">
        <f ca="1">IF(AND($AL61-D$3&lt;=TODAY(),$AL61&gt;0,$AI61&lt;&gt;"closed",AI61&lt;&gt;"old",AND($B$3&lt;&gt;Data!$N$6,OR(database!$AG61&lt;&gt;Data!$K$9,database!$AG61&lt;&gt;Data!$K$8))),MAX(D$8:D60)+1,0)</f>
        <v>0</v>
      </c>
      <c r="E61" s="25">
        <f ca="1">IF(AND($AL61-E$3&lt;=TODAY(),$AL61&gt;0,AI61&lt;&gt;"closed",AI61&lt;&gt;"old",AND($B$3&lt;&gt;Data!$N$6,OR(database!$AG61&lt;&gt;Data!$K$9,database!$AG61&lt;&gt;Data!$K$8))),MAX(E$8:E60)+1,0)</f>
        <v>0</v>
      </c>
      <c r="F61" s="25">
        <f>IF(AH61="X",MAX(F$8:F60)+1,0)</f>
        <v>0</v>
      </c>
      <c r="G61" s="25">
        <f ca="1">IF(AND(AG61=Data!$K$8,database!AI61&lt;&gt;"Closed",AI61&lt;&gt;"old",database!AL61&lt;(TODAY()+Data!$X$4)),MAX(G$8:G60)+1,0)</f>
        <v>0</v>
      </c>
      <c r="H61" s="25">
        <f ca="1">IF(AND(AG61=Data!$K$9,database!AI61&lt;&gt;"Closed",AI61&lt;&gt;"old",database!AL61&lt;(TODAY()+Data!$X$5)),MAX(H$8:H60)+1,0)</f>
        <v>0</v>
      </c>
      <c r="Y61">
        <f>IF(AS61&gt;0,VLOOKUP(AS61,$AT:$AV,3,0)+COUNTIF(AS$8:AS60,AS61),0)</f>
        <v>0</v>
      </c>
      <c r="AA61" s="17"/>
      <c r="AB61" s="18"/>
      <c r="AC61" s="17"/>
      <c r="AD61" s="18"/>
      <c r="AE61" s="17"/>
      <c r="AF61" s="18"/>
      <c r="AG61" s="139"/>
      <c r="AH61" s="24"/>
      <c r="AI61" s="17"/>
      <c r="AJ61" s="24"/>
      <c r="AK61" s="27"/>
      <c r="AL61" s="47"/>
      <c r="AQ61" s="25">
        <f>IF(FollowUp!$AK$3="(Off)",IF(FollowUp!$AA$3=Data!$D$5,C61,IF(FollowUp!$AA$3=Data!$D$6,D61,IF(FollowUp!$AA$3=Data!$D$7,E61,B61))),IF(FollowUp!$AK$3=Data!$N$9,F61,IF(FollowUp!$AK$3=Data!$N$8,H61,IF(FollowUp!$AK$3=Data!$N$7,G61,B61))))</f>
        <v>0</v>
      </c>
      <c r="AR61" s="51">
        <f t="shared" si="8"/>
        <v>0</v>
      </c>
      <c r="AS61" s="25">
        <f t="shared" si="3"/>
        <v>-1</v>
      </c>
      <c r="AT61" s="25">
        <f t="shared" si="9"/>
        <v>54</v>
      </c>
      <c r="AU61" s="25">
        <f t="shared" si="4"/>
        <v>0</v>
      </c>
      <c r="AV61" s="25">
        <f t="shared" si="10"/>
        <v>0</v>
      </c>
      <c r="BB61" s="51"/>
    </row>
    <row r="62" spans="1:54" x14ac:dyDescent="0.25">
      <c r="A62" t="str">
        <f t="shared" si="0"/>
        <v>62</v>
      </c>
      <c r="B62" s="25">
        <f>IF(OR(ISBLANK($AG62),$AI62="closed",$AI62="old",AND($B$3=Data!$N$6,OR(database!AG62=Data!$K$8,Data!$K$9=database!AG62))),0,MAX(B$8:B61)+1)</f>
        <v>0</v>
      </c>
      <c r="C62" s="25">
        <f ca="1">IF(AND($AL62-C$3&lt;=TODAY(),$AL62&gt;0,AI62&lt;&gt;"closed",AI62&lt;&gt;"old",AND($B$3&lt;&gt;Data!$N$6,OR(database!$AG62&lt;&gt;Data!$K$9,database!$AG62&lt;&gt;Data!$K$8))),MAX(C$8:C61)+1,0)</f>
        <v>0</v>
      </c>
      <c r="D62" s="25">
        <f ca="1">IF(AND($AL62-D$3&lt;=TODAY(),$AL62&gt;0,$AI62&lt;&gt;"closed",AI62&lt;&gt;"old",AND($B$3&lt;&gt;Data!$N$6,OR(database!$AG62&lt;&gt;Data!$K$9,database!$AG62&lt;&gt;Data!$K$8))),MAX(D$8:D61)+1,0)</f>
        <v>0</v>
      </c>
      <c r="E62" s="25">
        <f ca="1">IF(AND($AL62-E$3&lt;=TODAY(),$AL62&gt;0,AI62&lt;&gt;"closed",AI62&lt;&gt;"old",AND($B$3&lt;&gt;Data!$N$6,OR(database!$AG62&lt;&gt;Data!$K$9,database!$AG62&lt;&gt;Data!$K$8))),MAX(E$8:E61)+1,0)</f>
        <v>0</v>
      </c>
      <c r="F62" s="25">
        <f>IF(AH62="X",MAX(F$8:F61)+1,0)</f>
        <v>0</v>
      </c>
      <c r="G62" s="25">
        <f ca="1">IF(AND(AG62=Data!$K$8,database!AI62&lt;&gt;"Closed",AI62&lt;&gt;"old",database!AL62&lt;(TODAY()+Data!$X$4)),MAX(G$8:G61)+1,0)</f>
        <v>0</v>
      </c>
      <c r="H62" s="25">
        <f ca="1">IF(AND(AG62=Data!$K$9,database!AI62&lt;&gt;"Closed",AI62&lt;&gt;"old",database!AL62&lt;(TODAY()+Data!$X$5)),MAX(H$8:H61)+1,0)</f>
        <v>0</v>
      </c>
      <c r="Y62">
        <f>IF(AS62&gt;0,VLOOKUP(AS62,$AT:$AV,3,0)+COUNTIF(AS$8:AS61,AS62),0)</f>
        <v>0</v>
      </c>
      <c r="AA62" s="16"/>
      <c r="AB62" s="22"/>
      <c r="AC62" s="16"/>
      <c r="AD62" s="22"/>
      <c r="AE62" s="16"/>
      <c r="AF62" s="22"/>
      <c r="AG62" s="138"/>
      <c r="AH62" s="23"/>
      <c r="AI62" s="16"/>
      <c r="AJ62" s="23"/>
      <c r="AK62" s="28"/>
      <c r="AL62" s="35"/>
      <c r="AQ62" s="25">
        <f>IF(FollowUp!$AK$3="(Off)",IF(FollowUp!$AA$3=Data!$D$5,C62,IF(FollowUp!$AA$3=Data!$D$6,D62,IF(FollowUp!$AA$3=Data!$D$7,E62,B62))),IF(FollowUp!$AK$3=Data!$N$9,F62,IF(FollowUp!$AK$3=Data!$N$8,H62,IF(FollowUp!$AK$3=Data!$N$7,G62,B62))))</f>
        <v>0</v>
      </c>
      <c r="AR62" s="51">
        <f t="shared" si="8"/>
        <v>0</v>
      </c>
      <c r="AS62" s="25">
        <f t="shared" si="3"/>
        <v>-1</v>
      </c>
      <c r="AT62" s="25">
        <f t="shared" si="9"/>
        <v>55</v>
      </c>
      <c r="AU62" s="25">
        <f t="shared" si="4"/>
        <v>0</v>
      </c>
      <c r="AV62" s="25">
        <f t="shared" si="10"/>
        <v>0</v>
      </c>
      <c r="BB62" s="51"/>
    </row>
    <row r="63" spans="1:54" x14ac:dyDescent="0.25">
      <c r="A63" t="str">
        <f t="shared" si="0"/>
        <v>63</v>
      </c>
      <c r="B63" s="25">
        <f>IF(OR(ISBLANK($AG63),$AI63="closed",$AI63="old",AND($B$3=Data!$N$6,OR(database!AG63=Data!$K$8,Data!$K$9=database!AG63))),0,MAX(B$8:B62)+1)</f>
        <v>0</v>
      </c>
      <c r="C63" s="25">
        <f ca="1">IF(AND($AL63-C$3&lt;=TODAY(),$AL63&gt;0,AI63&lt;&gt;"closed",AI63&lt;&gt;"old",AND($B$3&lt;&gt;Data!$N$6,OR(database!$AG63&lt;&gt;Data!$K$9,database!$AG63&lt;&gt;Data!$K$8))),MAX(C$8:C62)+1,0)</f>
        <v>0</v>
      </c>
      <c r="D63" s="25">
        <f ca="1">IF(AND($AL63-D$3&lt;=TODAY(),$AL63&gt;0,$AI63&lt;&gt;"closed",AI63&lt;&gt;"old",AND($B$3&lt;&gt;Data!$N$6,OR(database!$AG63&lt;&gt;Data!$K$9,database!$AG63&lt;&gt;Data!$K$8))),MAX(D$8:D62)+1,0)</f>
        <v>0</v>
      </c>
      <c r="E63" s="25">
        <f ca="1">IF(AND($AL63-E$3&lt;=TODAY(),$AL63&gt;0,AI63&lt;&gt;"closed",AI63&lt;&gt;"old",AND($B$3&lt;&gt;Data!$N$6,OR(database!$AG63&lt;&gt;Data!$K$9,database!$AG63&lt;&gt;Data!$K$8))),MAX(E$8:E62)+1,0)</f>
        <v>0</v>
      </c>
      <c r="F63" s="25">
        <f>IF(AH63="X",MAX(F$8:F62)+1,0)</f>
        <v>0</v>
      </c>
      <c r="G63" s="25">
        <f ca="1">IF(AND(AG63=Data!$K$8,database!AI63&lt;&gt;"Closed",AI63&lt;&gt;"old",database!AL63&lt;(TODAY()+Data!$X$4)),MAX(G$8:G62)+1,0)</f>
        <v>0</v>
      </c>
      <c r="H63" s="25">
        <f ca="1">IF(AND(AG63=Data!$K$9,database!AI63&lt;&gt;"Closed",AI63&lt;&gt;"old",database!AL63&lt;(TODAY()+Data!$X$5)),MAX(H$8:H62)+1,0)</f>
        <v>0</v>
      </c>
      <c r="Y63">
        <f>IF(AS63&gt;0,VLOOKUP(AS63,$AT:$AV,3,0)+COUNTIF(AS$8:AS62,AS63),0)</f>
        <v>0</v>
      </c>
      <c r="AA63" s="17"/>
      <c r="AB63" s="18"/>
      <c r="AC63" s="17"/>
      <c r="AD63" s="18"/>
      <c r="AE63" s="17"/>
      <c r="AF63" s="18"/>
      <c r="AG63" s="139"/>
      <c r="AH63" s="24"/>
      <c r="AI63" s="17"/>
      <c r="AJ63" s="24"/>
      <c r="AK63" s="27"/>
      <c r="AL63" s="47"/>
      <c r="AQ63" s="25">
        <f>IF(FollowUp!$AK$3="(Off)",IF(FollowUp!$AA$3=Data!$D$5,C63,IF(FollowUp!$AA$3=Data!$D$6,D63,IF(FollowUp!$AA$3=Data!$D$7,E63,B63))),IF(FollowUp!$AK$3=Data!$N$9,F63,IF(FollowUp!$AK$3=Data!$N$8,H63,IF(FollowUp!$AK$3=Data!$N$7,G63,B63))))</f>
        <v>0</v>
      </c>
      <c r="AR63" s="51">
        <f t="shared" si="8"/>
        <v>0</v>
      </c>
      <c r="AS63" s="25">
        <f t="shared" si="3"/>
        <v>-1</v>
      </c>
      <c r="AT63" s="25">
        <f t="shared" si="9"/>
        <v>56</v>
      </c>
      <c r="AU63" s="25">
        <f t="shared" si="4"/>
        <v>0</v>
      </c>
      <c r="AV63" s="25">
        <f t="shared" si="10"/>
        <v>0</v>
      </c>
      <c r="BB63" s="51"/>
    </row>
    <row r="64" spans="1:54" x14ac:dyDescent="0.25">
      <c r="A64" t="str">
        <f t="shared" si="0"/>
        <v>64</v>
      </c>
      <c r="B64" s="25">
        <f>IF(OR(ISBLANK($AG64),$AI64="closed",$AI64="old",AND($B$3=Data!$N$6,OR(database!AG64=Data!$K$8,Data!$K$9=database!AG64))),0,MAX(B$8:B63)+1)</f>
        <v>0</v>
      </c>
      <c r="C64" s="25">
        <f ca="1">IF(AND($AL64-C$3&lt;=TODAY(),$AL64&gt;0,AI64&lt;&gt;"closed",AI64&lt;&gt;"old",AND($B$3&lt;&gt;Data!$N$6,OR(database!$AG64&lt;&gt;Data!$K$9,database!$AG64&lt;&gt;Data!$K$8))),MAX(C$8:C63)+1,0)</f>
        <v>0</v>
      </c>
      <c r="D64" s="25">
        <f ca="1">IF(AND($AL64-D$3&lt;=TODAY(),$AL64&gt;0,$AI64&lt;&gt;"closed",AI64&lt;&gt;"old",AND($B$3&lt;&gt;Data!$N$6,OR(database!$AG64&lt;&gt;Data!$K$9,database!$AG64&lt;&gt;Data!$K$8))),MAX(D$8:D63)+1,0)</f>
        <v>0</v>
      </c>
      <c r="E64" s="25">
        <f ca="1">IF(AND($AL64-E$3&lt;=TODAY(),$AL64&gt;0,AI64&lt;&gt;"closed",AI64&lt;&gt;"old",AND($B$3&lt;&gt;Data!$N$6,OR(database!$AG64&lt;&gt;Data!$K$9,database!$AG64&lt;&gt;Data!$K$8))),MAX(E$8:E63)+1,0)</f>
        <v>0</v>
      </c>
      <c r="F64" s="25">
        <f>IF(AH64="X",MAX(F$8:F63)+1,0)</f>
        <v>0</v>
      </c>
      <c r="G64" s="25">
        <f ca="1">IF(AND(AG64=Data!$K$8,database!AI64&lt;&gt;"Closed",AI64&lt;&gt;"old",database!AL64&lt;(TODAY()+Data!$X$4)),MAX(G$8:G63)+1,0)</f>
        <v>0</v>
      </c>
      <c r="H64" s="25">
        <f ca="1">IF(AND(AG64=Data!$K$9,database!AI64&lt;&gt;"Closed",AI64&lt;&gt;"old",database!AL64&lt;(TODAY()+Data!$X$5)),MAX(H$8:H63)+1,0)</f>
        <v>0</v>
      </c>
      <c r="Y64">
        <f>IF(AS64&gt;0,VLOOKUP(AS64,$AT:$AV,3,0)+COUNTIF(AS$8:AS63,AS64),0)</f>
        <v>0</v>
      </c>
      <c r="AA64" s="16"/>
      <c r="AB64" s="22"/>
      <c r="AC64" s="16"/>
      <c r="AD64" s="22"/>
      <c r="AE64" s="16"/>
      <c r="AF64" s="22"/>
      <c r="AG64" s="138"/>
      <c r="AH64" s="23"/>
      <c r="AI64" s="16"/>
      <c r="AJ64" s="23"/>
      <c r="AK64" s="28"/>
      <c r="AL64" s="35"/>
      <c r="AQ64" s="25">
        <f>IF(FollowUp!$AK$3="(Off)",IF(FollowUp!$AA$3=Data!$D$5,C64,IF(FollowUp!$AA$3=Data!$D$6,D64,IF(FollowUp!$AA$3=Data!$D$7,E64,B64))),IF(FollowUp!$AK$3=Data!$N$9,F64,IF(FollowUp!$AK$3=Data!$N$8,H64,IF(FollowUp!$AK$3=Data!$N$7,G64,B64))))</f>
        <v>0</v>
      </c>
      <c r="AR64" s="51">
        <f t="shared" si="8"/>
        <v>0</v>
      </c>
      <c r="AS64" s="25">
        <f t="shared" si="3"/>
        <v>-1</v>
      </c>
      <c r="AT64" s="25">
        <f t="shared" si="9"/>
        <v>57</v>
      </c>
      <c r="AU64" s="25">
        <f t="shared" si="4"/>
        <v>0</v>
      </c>
      <c r="AV64" s="25">
        <f t="shared" si="10"/>
        <v>0</v>
      </c>
      <c r="BB64" s="51"/>
    </row>
    <row r="65" spans="1:54" x14ac:dyDescent="0.25">
      <c r="A65" t="str">
        <f t="shared" si="0"/>
        <v>65</v>
      </c>
      <c r="B65" s="25">
        <f>IF(OR(ISBLANK($AG65),$AI65="closed",$AI65="old",AND($B$3=Data!$N$6,OR(database!AG65=Data!$K$8,Data!$K$9=database!AG65))),0,MAX(B$8:B64)+1)</f>
        <v>0</v>
      </c>
      <c r="C65" s="25">
        <f ca="1">IF(AND($AL65-C$3&lt;=TODAY(),$AL65&gt;0,AI65&lt;&gt;"closed",AI65&lt;&gt;"old",AND($B$3&lt;&gt;Data!$N$6,OR(database!$AG65&lt;&gt;Data!$K$9,database!$AG65&lt;&gt;Data!$K$8))),MAX(C$8:C64)+1,0)</f>
        <v>0</v>
      </c>
      <c r="D65" s="25">
        <f ca="1">IF(AND($AL65-D$3&lt;=TODAY(),$AL65&gt;0,$AI65&lt;&gt;"closed",AI65&lt;&gt;"old",AND($B$3&lt;&gt;Data!$N$6,OR(database!$AG65&lt;&gt;Data!$K$9,database!$AG65&lt;&gt;Data!$K$8))),MAX(D$8:D64)+1,0)</f>
        <v>0</v>
      </c>
      <c r="E65" s="25">
        <f ca="1">IF(AND($AL65-E$3&lt;=TODAY(),$AL65&gt;0,AI65&lt;&gt;"closed",AI65&lt;&gt;"old",AND($B$3&lt;&gt;Data!$N$6,OR(database!$AG65&lt;&gt;Data!$K$9,database!$AG65&lt;&gt;Data!$K$8))),MAX(E$8:E64)+1,0)</f>
        <v>0</v>
      </c>
      <c r="F65" s="25">
        <f>IF(AH65="X",MAX(F$8:F64)+1,0)</f>
        <v>0</v>
      </c>
      <c r="G65" s="25">
        <f ca="1">IF(AND(AG65=Data!$K$8,database!AI65&lt;&gt;"Closed",AI65&lt;&gt;"old",database!AL65&lt;(TODAY()+Data!$X$4)),MAX(G$8:G64)+1,0)</f>
        <v>0</v>
      </c>
      <c r="H65" s="25">
        <f ca="1">IF(AND(AG65=Data!$K$9,database!AI65&lt;&gt;"Closed",AI65&lt;&gt;"old",database!AL65&lt;(TODAY()+Data!$X$5)),MAX(H$8:H64)+1,0)</f>
        <v>0</v>
      </c>
      <c r="Y65">
        <f>IF(AS65&gt;0,VLOOKUP(AS65,$AT:$AV,3,0)+COUNTIF(AS$8:AS64,AS65),0)</f>
        <v>0</v>
      </c>
      <c r="AA65" s="17"/>
      <c r="AB65" s="18"/>
      <c r="AC65" s="17"/>
      <c r="AD65" s="18"/>
      <c r="AE65" s="17"/>
      <c r="AF65" s="18"/>
      <c r="AG65" s="139"/>
      <c r="AH65" s="24"/>
      <c r="AI65" s="17"/>
      <c r="AJ65" s="24"/>
      <c r="AK65" s="27"/>
      <c r="AL65" s="47"/>
      <c r="AQ65" s="25">
        <f>IF(FollowUp!$AK$3="(Off)",IF(FollowUp!$AA$3=Data!$D$5,C65,IF(FollowUp!$AA$3=Data!$D$6,D65,IF(FollowUp!$AA$3=Data!$D$7,E65,B65))),IF(FollowUp!$AK$3=Data!$N$9,F65,IF(FollowUp!$AK$3=Data!$N$8,H65,IF(FollowUp!$AK$3=Data!$N$7,G65,B65))))</f>
        <v>0</v>
      </c>
      <c r="AR65" s="51">
        <f t="shared" si="8"/>
        <v>0</v>
      </c>
      <c r="AS65" s="25">
        <f t="shared" si="3"/>
        <v>-1</v>
      </c>
      <c r="AT65" s="25">
        <f t="shared" si="9"/>
        <v>58</v>
      </c>
      <c r="AU65" s="25">
        <f t="shared" si="4"/>
        <v>0</v>
      </c>
      <c r="AV65" s="25">
        <f t="shared" si="10"/>
        <v>0</v>
      </c>
      <c r="BB65" s="51"/>
    </row>
    <row r="66" spans="1:54" x14ac:dyDescent="0.25">
      <c r="A66" t="str">
        <f t="shared" si="0"/>
        <v>66</v>
      </c>
      <c r="B66" s="25">
        <f>IF(OR(ISBLANK($AG66),$AI66="closed",$AI66="old",AND($B$3=Data!$N$6,OR(database!AG66=Data!$K$8,Data!$K$9=database!AG66))),0,MAX(B$8:B65)+1)</f>
        <v>0</v>
      </c>
      <c r="C66" s="25">
        <f ca="1">IF(AND($AL66-C$3&lt;=TODAY(),$AL66&gt;0,AI66&lt;&gt;"closed",AI66&lt;&gt;"old",AND($B$3&lt;&gt;Data!$N$6,OR(database!$AG66&lt;&gt;Data!$K$9,database!$AG66&lt;&gt;Data!$K$8))),MAX(C$8:C65)+1,0)</f>
        <v>0</v>
      </c>
      <c r="D66" s="25">
        <f ca="1">IF(AND($AL66-D$3&lt;=TODAY(),$AL66&gt;0,$AI66&lt;&gt;"closed",AI66&lt;&gt;"old",AND($B$3&lt;&gt;Data!$N$6,OR(database!$AG66&lt;&gt;Data!$K$9,database!$AG66&lt;&gt;Data!$K$8))),MAX(D$8:D65)+1,0)</f>
        <v>0</v>
      </c>
      <c r="E66" s="25">
        <f ca="1">IF(AND($AL66-E$3&lt;=TODAY(),$AL66&gt;0,AI66&lt;&gt;"closed",AI66&lt;&gt;"old",AND($B$3&lt;&gt;Data!$N$6,OR(database!$AG66&lt;&gt;Data!$K$9,database!$AG66&lt;&gt;Data!$K$8))),MAX(E$8:E65)+1,0)</f>
        <v>0</v>
      </c>
      <c r="F66" s="25">
        <f>IF(AH66="X",MAX(F$8:F65)+1,0)</f>
        <v>0</v>
      </c>
      <c r="G66" s="25">
        <f ca="1">IF(AND(AG66=Data!$K$8,database!AI66&lt;&gt;"Closed",AI66&lt;&gt;"old",database!AL66&lt;(TODAY()+Data!$X$4)),MAX(G$8:G65)+1,0)</f>
        <v>0</v>
      </c>
      <c r="H66" s="25">
        <f ca="1">IF(AND(AG66=Data!$K$9,database!AI66&lt;&gt;"Closed",AI66&lt;&gt;"old",database!AL66&lt;(TODAY()+Data!$X$5)),MAX(H$8:H65)+1,0)</f>
        <v>0</v>
      </c>
      <c r="Y66">
        <f>IF(AS66&gt;0,VLOOKUP(AS66,$AT:$AV,3,0)+COUNTIF(AS$8:AS65,AS66),0)</f>
        <v>0</v>
      </c>
      <c r="AA66" s="16"/>
      <c r="AB66" s="22"/>
      <c r="AC66" s="16"/>
      <c r="AD66" s="22"/>
      <c r="AE66" s="16"/>
      <c r="AF66" s="22"/>
      <c r="AG66" s="138"/>
      <c r="AH66" s="23"/>
      <c r="AI66" s="16"/>
      <c r="AJ66" s="23"/>
      <c r="AK66" s="28"/>
      <c r="AL66" s="35"/>
      <c r="AQ66" s="25">
        <f>IF(FollowUp!$AK$3="(Off)",IF(FollowUp!$AA$3=Data!$D$5,C66,IF(FollowUp!$AA$3=Data!$D$6,D66,IF(FollowUp!$AA$3=Data!$D$7,E66,B66))),IF(FollowUp!$AK$3=Data!$N$9,F66,IF(FollowUp!$AK$3=Data!$N$8,H66,IF(FollowUp!$AK$3=Data!$N$7,G66,B66))))</f>
        <v>0</v>
      </c>
      <c r="AR66" s="51">
        <f t="shared" si="8"/>
        <v>0</v>
      </c>
      <c r="AS66" s="25">
        <f t="shared" si="3"/>
        <v>-1</v>
      </c>
      <c r="AT66" s="25">
        <f t="shared" si="9"/>
        <v>59</v>
      </c>
      <c r="AU66" s="25">
        <f t="shared" si="4"/>
        <v>0</v>
      </c>
      <c r="AV66" s="25">
        <f t="shared" si="10"/>
        <v>0</v>
      </c>
      <c r="BB66" s="51"/>
    </row>
    <row r="67" spans="1:54" x14ac:dyDescent="0.25">
      <c r="A67" t="str">
        <f t="shared" si="0"/>
        <v>67</v>
      </c>
      <c r="B67" s="25">
        <f>IF(OR(ISBLANK($AG67),$AI67="closed",$AI67="old",AND($B$3=Data!$N$6,OR(database!AG67=Data!$K$8,Data!$K$9=database!AG67))),0,MAX(B$8:B66)+1)</f>
        <v>0</v>
      </c>
      <c r="C67" s="25">
        <f ca="1">IF(AND($AL67-C$3&lt;=TODAY(),$AL67&gt;0,AI67&lt;&gt;"closed",AI67&lt;&gt;"old",AND($B$3&lt;&gt;Data!$N$6,OR(database!$AG67&lt;&gt;Data!$K$9,database!$AG67&lt;&gt;Data!$K$8))),MAX(C$8:C66)+1,0)</f>
        <v>0</v>
      </c>
      <c r="D67" s="25">
        <f ca="1">IF(AND($AL67-D$3&lt;=TODAY(),$AL67&gt;0,$AI67&lt;&gt;"closed",AI67&lt;&gt;"old",AND($B$3&lt;&gt;Data!$N$6,OR(database!$AG67&lt;&gt;Data!$K$9,database!$AG67&lt;&gt;Data!$K$8))),MAX(D$8:D66)+1,0)</f>
        <v>0</v>
      </c>
      <c r="E67" s="25">
        <f ca="1">IF(AND($AL67-E$3&lt;=TODAY(),$AL67&gt;0,AI67&lt;&gt;"closed",AI67&lt;&gt;"old",AND($B$3&lt;&gt;Data!$N$6,OR(database!$AG67&lt;&gt;Data!$K$9,database!$AG67&lt;&gt;Data!$K$8))),MAX(E$8:E66)+1,0)</f>
        <v>0</v>
      </c>
      <c r="F67" s="25">
        <f>IF(AH67="X",MAX(F$8:F66)+1,0)</f>
        <v>0</v>
      </c>
      <c r="G67" s="25">
        <f ca="1">IF(AND(AG67=Data!$K$8,database!AI67&lt;&gt;"Closed",AI67&lt;&gt;"old",database!AL67&lt;(TODAY()+Data!$X$4)),MAX(G$8:G66)+1,0)</f>
        <v>0</v>
      </c>
      <c r="H67" s="25">
        <f ca="1">IF(AND(AG67=Data!$K$9,database!AI67&lt;&gt;"Closed",AI67&lt;&gt;"old",database!AL67&lt;(TODAY()+Data!$X$5)),MAX(H$8:H66)+1,0)</f>
        <v>0</v>
      </c>
      <c r="Y67">
        <f>IF(AS67&gt;0,VLOOKUP(AS67,$AT:$AV,3,0)+COUNTIF(AS$8:AS66,AS67),0)</f>
        <v>0</v>
      </c>
      <c r="AA67" s="17"/>
      <c r="AB67" s="18"/>
      <c r="AC67" s="17"/>
      <c r="AD67" s="18"/>
      <c r="AE67" s="17"/>
      <c r="AF67" s="18"/>
      <c r="AG67" s="139"/>
      <c r="AH67" s="24"/>
      <c r="AI67" s="17"/>
      <c r="AJ67" s="24"/>
      <c r="AK67" s="27"/>
      <c r="AL67" s="47"/>
      <c r="AQ67" s="25">
        <f>IF(FollowUp!$AK$3="(Off)",IF(FollowUp!$AA$3=Data!$D$5,C67,IF(FollowUp!$AA$3=Data!$D$6,D67,IF(FollowUp!$AA$3=Data!$D$7,E67,B67))),IF(FollowUp!$AK$3=Data!$N$9,F67,IF(FollowUp!$AK$3=Data!$N$8,H67,IF(FollowUp!$AK$3=Data!$N$7,G67,B67))))</f>
        <v>0</v>
      </c>
      <c r="AR67" s="51">
        <f t="shared" si="8"/>
        <v>0</v>
      </c>
      <c r="AS67" s="25">
        <f t="shared" si="3"/>
        <v>-1</v>
      </c>
      <c r="AT67" s="25">
        <f t="shared" si="9"/>
        <v>60</v>
      </c>
      <c r="AU67" s="25">
        <f t="shared" si="4"/>
        <v>0</v>
      </c>
      <c r="AV67" s="25">
        <f t="shared" si="10"/>
        <v>0</v>
      </c>
      <c r="BB67" s="51"/>
    </row>
    <row r="68" spans="1:54" x14ac:dyDescent="0.25">
      <c r="A68" t="str">
        <f t="shared" si="0"/>
        <v>68</v>
      </c>
      <c r="B68" s="25">
        <f>IF(OR(ISBLANK($AG68),$AI68="closed",$AI68="old",AND($B$3=Data!$N$6,OR(database!AG68=Data!$K$8,Data!$K$9=database!AG68))),0,MAX(B$8:B67)+1)</f>
        <v>0</v>
      </c>
      <c r="C68" s="25">
        <f ca="1">IF(AND($AL68-C$3&lt;=TODAY(),$AL68&gt;0,AI68&lt;&gt;"closed",AI68&lt;&gt;"old",AND($B$3&lt;&gt;Data!$N$6,OR(database!$AG68&lt;&gt;Data!$K$9,database!$AG68&lt;&gt;Data!$K$8))),MAX(C$8:C67)+1,0)</f>
        <v>0</v>
      </c>
      <c r="D68" s="25">
        <f ca="1">IF(AND($AL68-D$3&lt;=TODAY(),$AL68&gt;0,$AI68&lt;&gt;"closed",AI68&lt;&gt;"old",AND($B$3&lt;&gt;Data!$N$6,OR(database!$AG68&lt;&gt;Data!$K$9,database!$AG68&lt;&gt;Data!$K$8))),MAX(D$8:D67)+1,0)</f>
        <v>0</v>
      </c>
      <c r="E68" s="25">
        <f ca="1">IF(AND($AL68-E$3&lt;=TODAY(),$AL68&gt;0,AI68&lt;&gt;"closed",AI68&lt;&gt;"old",AND($B$3&lt;&gt;Data!$N$6,OR(database!$AG68&lt;&gt;Data!$K$9,database!$AG68&lt;&gt;Data!$K$8))),MAX(E$8:E67)+1,0)</f>
        <v>0</v>
      </c>
      <c r="F68" s="25">
        <f>IF(AH68="X",MAX(F$8:F67)+1,0)</f>
        <v>0</v>
      </c>
      <c r="G68" s="25">
        <f ca="1">IF(AND(AG68=Data!$K$8,database!AI68&lt;&gt;"Closed",AI68&lt;&gt;"old",database!AL68&lt;(TODAY()+Data!$X$4)),MAX(G$8:G67)+1,0)</f>
        <v>0</v>
      </c>
      <c r="H68" s="25">
        <f ca="1">IF(AND(AG68=Data!$K$9,database!AI68&lt;&gt;"Closed",AI68&lt;&gt;"old",database!AL68&lt;(TODAY()+Data!$X$5)),MAX(H$8:H67)+1,0)</f>
        <v>0</v>
      </c>
      <c r="Y68">
        <f>IF(AS68&gt;0,VLOOKUP(AS68,$AT:$AV,3,0)+COUNTIF(AS$8:AS67,AS68),0)</f>
        <v>0</v>
      </c>
      <c r="AA68" s="16"/>
      <c r="AB68" s="22"/>
      <c r="AC68" s="16"/>
      <c r="AD68" s="22"/>
      <c r="AE68" s="16"/>
      <c r="AF68" s="22"/>
      <c r="AG68" s="138"/>
      <c r="AH68" s="23"/>
      <c r="AI68" s="16"/>
      <c r="AJ68" s="23"/>
      <c r="AK68" s="28"/>
      <c r="AL68" s="35"/>
      <c r="AQ68" s="25">
        <f>IF(FollowUp!$AK$3="(Off)",IF(FollowUp!$AA$3=Data!$D$5,C68,IF(FollowUp!$AA$3=Data!$D$6,D68,IF(FollowUp!$AA$3=Data!$D$7,E68,B68))),IF(FollowUp!$AK$3=Data!$N$9,F68,IF(FollowUp!$AK$3=Data!$N$8,H68,IF(FollowUp!$AK$3=Data!$N$7,G68,B68))))</f>
        <v>0</v>
      </c>
      <c r="AR68" s="51">
        <f t="shared" si="8"/>
        <v>0</v>
      </c>
      <c r="AS68" s="25">
        <f t="shared" si="3"/>
        <v>-1</v>
      </c>
      <c r="AT68" s="25">
        <f t="shared" si="9"/>
        <v>61</v>
      </c>
      <c r="AU68" s="25">
        <f t="shared" si="4"/>
        <v>0</v>
      </c>
      <c r="AV68" s="25">
        <f t="shared" si="10"/>
        <v>0</v>
      </c>
      <c r="BB68" s="51"/>
    </row>
    <row r="69" spans="1:54" x14ac:dyDescent="0.25">
      <c r="A69" t="str">
        <f t="shared" si="0"/>
        <v>69</v>
      </c>
      <c r="B69" s="25">
        <f>IF(OR(ISBLANK($AG69),$AI69="closed",$AI69="old",AND($B$3=Data!$N$6,OR(database!AG69=Data!$K$8,Data!$K$9=database!AG69))),0,MAX(B$8:B68)+1)</f>
        <v>0</v>
      </c>
      <c r="C69" s="25">
        <f ca="1">IF(AND($AL69-C$3&lt;=TODAY(),$AL69&gt;0,AI69&lt;&gt;"closed",AI69&lt;&gt;"old",AND($B$3&lt;&gt;Data!$N$6,OR(database!$AG69&lt;&gt;Data!$K$9,database!$AG69&lt;&gt;Data!$K$8))),MAX(C$8:C68)+1,0)</f>
        <v>0</v>
      </c>
      <c r="D69" s="25">
        <f ca="1">IF(AND($AL69-D$3&lt;=TODAY(),$AL69&gt;0,$AI69&lt;&gt;"closed",AI69&lt;&gt;"old",AND($B$3&lt;&gt;Data!$N$6,OR(database!$AG69&lt;&gt;Data!$K$9,database!$AG69&lt;&gt;Data!$K$8))),MAX(D$8:D68)+1,0)</f>
        <v>0</v>
      </c>
      <c r="E69" s="25">
        <f ca="1">IF(AND($AL69-E$3&lt;=TODAY(),$AL69&gt;0,AI69&lt;&gt;"closed",AI69&lt;&gt;"old",AND($B$3&lt;&gt;Data!$N$6,OR(database!$AG69&lt;&gt;Data!$K$9,database!$AG69&lt;&gt;Data!$K$8))),MAX(E$8:E68)+1,0)</f>
        <v>0</v>
      </c>
      <c r="F69" s="25">
        <f>IF(AH69="X",MAX(F$8:F68)+1,0)</f>
        <v>0</v>
      </c>
      <c r="G69" s="25">
        <f ca="1">IF(AND(AG69=Data!$K$8,database!AI69&lt;&gt;"Closed",AI69&lt;&gt;"old",database!AL69&lt;(TODAY()+Data!$X$4)),MAX(G$8:G68)+1,0)</f>
        <v>0</v>
      </c>
      <c r="H69" s="25">
        <f ca="1">IF(AND(AG69=Data!$K$9,database!AI69&lt;&gt;"Closed",AI69&lt;&gt;"old",database!AL69&lt;(TODAY()+Data!$X$5)),MAX(H$8:H68)+1,0)</f>
        <v>0</v>
      </c>
      <c r="Y69">
        <f>IF(AS69&gt;0,VLOOKUP(AS69,$AT:$AV,3,0)+COUNTIF(AS$8:AS68,AS69),0)</f>
        <v>0</v>
      </c>
      <c r="AA69" s="17"/>
      <c r="AB69" s="18"/>
      <c r="AC69" s="17"/>
      <c r="AD69" s="18"/>
      <c r="AE69" s="17"/>
      <c r="AF69" s="18"/>
      <c r="AG69" s="139"/>
      <c r="AH69" s="24"/>
      <c r="AI69" s="17"/>
      <c r="AJ69" s="24"/>
      <c r="AK69" s="27"/>
      <c r="AL69" s="47"/>
      <c r="AQ69" s="25">
        <f>IF(FollowUp!$AK$3="(Off)",IF(FollowUp!$AA$3=Data!$D$5,C69,IF(FollowUp!$AA$3=Data!$D$6,D69,IF(FollowUp!$AA$3=Data!$D$7,E69,B69))),IF(FollowUp!$AK$3=Data!$N$9,F69,IF(FollowUp!$AK$3=Data!$N$8,H69,IF(FollowUp!$AK$3=Data!$N$7,G69,B69))))</f>
        <v>0</v>
      </c>
      <c r="AR69" s="51">
        <f t="shared" si="8"/>
        <v>0</v>
      </c>
      <c r="AS69" s="25">
        <f t="shared" si="3"/>
        <v>-1</v>
      </c>
      <c r="AT69" s="25">
        <f t="shared" si="9"/>
        <v>62</v>
      </c>
      <c r="AU69" s="25">
        <f t="shared" si="4"/>
        <v>0</v>
      </c>
      <c r="AV69" s="25">
        <f t="shared" si="10"/>
        <v>0</v>
      </c>
      <c r="BB69" s="51"/>
    </row>
    <row r="70" spans="1:54" x14ac:dyDescent="0.25">
      <c r="A70" t="str">
        <f t="shared" si="0"/>
        <v>70</v>
      </c>
      <c r="B70" s="25">
        <f>IF(OR(ISBLANK($AG70),$AI70="closed",$AI70="old",AND($B$3=Data!$N$6,OR(database!AG70=Data!$K$8,Data!$K$9=database!AG70))),0,MAX(B$8:B69)+1)</f>
        <v>0</v>
      </c>
      <c r="C70" s="25">
        <f ca="1">IF(AND($AL70-C$3&lt;=TODAY(),$AL70&gt;0,AI70&lt;&gt;"closed",AI70&lt;&gt;"old",AND($B$3&lt;&gt;Data!$N$6,OR(database!$AG70&lt;&gt;Data!$K$9,database!$AG70&lt;&gt;Data!$K$8))),MAX(C$8:C69)+1,0)</f>
        <v>0</v>
      </c>
      <c r="D70" s="25">
        <f ca="1">IF(AND($AL70-D$3&lt;=TODAY(),$AL70&gt;0,$AI70&lt;&gt;"closed",AI70&lt;&gt;"old",AND($B$3&lt;&gt;Data!$N$6,OR(database!$AG70&lt;&gt;Data!$K$9,database!$AG70&lt;&gt;Data!$K$8))),MAX(D$8:D69)+1,0)</f>
        <v>0</v>
      </c>
      <c r="E70" s="25">
        <f ca="1">IF(AND($AL70-E$3&lt;=TODAY(),$AL70&gt;0,AI70&lt;&gt;"closed",AI70&lt;&gt;"old",AND($B$3&lt;&gt;Data!$N$6,OR(database!$AG70&lt;&gt;Data!$K$9,database!$AG70&lt;&gt;Data!$K$8))),MAX(E$8:E69)+1,0)</f>
        <v>0</v>
      </c>
      <c r="F70" s="25">
        <f>IF(AH70="X",MAX(F$8:F69)+1,0)</f>
        <v>0</v>
      </c>
      <c r="G70" s="25">
        <f ca="1">IF(AND(AG70=Data!$K$8,database!AI70&lt;&gt;"Closed",AI70&lt;&gt;"old",database!AL70&lt;(TODAY()+Data!$X$4)),MAX(G$8:G69)+1,0)</f>
        <v>0</v>
      </c>
      <c r="H70" s="25">
        <f ca="1">IF(AND(AG70=Data!$K$9,database!AI70&lt;&gt;"Closed",AI70&lt;&gt;"old",database!AL70&lt;(TODAY()+Data!$X$5)),MAX(H$8:H69)+1,0)</f>
        <v>0</v>
      </c>
      <c r="Y70">
        <f>IF(AS70&gt;0,VLOOKUP(AS70,$AT:$AV,3,0)+COUNTIF(AS$8:AS69,AS70),0)</f>
        <v>0</v>
      </c>
      <c r="AA70" s="16"/>
      <c r="AB70" s="22"/>
      <c r="AC70" s="16"/>
      <c r="AD70" s="22"/>
      <c r="AE70" s="16"/>
      <c r="AF70" s="22"/>
      <c r="AG70" s="138"/>
      <c r="AH70" s="23"/>
      <c r="AI70" s="16"/>
      <c r="AJ70" s="23"/>
      <c r="AK70" s="28"/>
      <c r="AL70" s="35"/>
      <c r="AQ70" s="25">
        <f>IF(FollowUp!$AK$3="(Off)",IF(FollowUp!$AA$3=Data!$D$5,C70,IF(FollowUp!$AA$3=Data!$D$6,D70,IF(FollowUp!$AA$3=Data!$D$7,E70,B70))),IF(FollowUp!$AK$3=Data!$N$9,F70,IF(FollowUp!$AK$3=Data!$N$8,H70,IF(FollowUp!$AK$3=Data!$N$7,G70,B70))))</f>
        <v>0</v>
      </c>
      <c r="AR70" s="51">
        <f t="shared" si="8"/>
        <v>0</v>
      </c>
      <c r="AS70" s="25">
        <f t="shared" si="3"/>
        <v>-1</v>
      </c>
      <c r="AT70" s="25">
        <f t="shared" si="9"/>
        <v>63</v>
      </c>
      <c r="AU70" s="25">
        <f t="shared" si="4"/>
        <v>0</v>
      </c>
      <c r="AV70" s="25">
        <f t="shared" si="10"/>
        <v>0</v>
      </c>
      <c r="BB70" s="51"/>
    </row>
    <row r="71" spans="1:54" x14ac:dyDescent="0.25">
      <c r="A71" t="str">
        <f t="shared" si="0"/>
        <v>71</v>
      </c>
      <c r="B71" s="25">
        <f>IF(OR(ISBLANK($AG71),$AI71="closed",$AI71="old",AND($B$3=Data!$N$6,OR(database!AG71=Data!$K$8,Data!$K$9=database!AG71))),0,MAX(B$8:B70)+1)</f>
        <v>0</v>
      </c>
      <c r="C71" s="25">
        <f ca="1">IF(AND($AL71-C$3&lt;=TODAY(),$AL71&gt;0,AI71&lt;&gt;"closed",AI71&lt;&gt;"old",AND($B$3&lt;&gt;Data!$N$6,OR(database!$AG71&lt;&gt;Data!$K$9,database!$AG71&lt;&gt;Data!$K$8))),MAX(C$8:C70)+1,0)</f>
        <v>0</v>
      </c>
      <c r="D71" s="25">
        <f ca="1">IF(AND($AL71-D$3&lt;=TODAY(),$AL71&gt;0,$AI71&lt;&gt;"closed",AI71&lt;&gt;"old",AND($B$3&lt;&gt;Data!$N$6,OR(database!$AG71&lt;&gt;Data!$K$9,database!$AG71&lt;&gt;Data!$K$8))),MAX(D$8:D70)+1,0)</f>
        <v>0</v>
      </c>
      <c r="E71" s="25">
        <f ca="1">IF(AND($AL71-E$3&lt;=TODAY(),$AL71&gt;0,AI71&lt;&gt;"closed",AI71&lt;&gt;"old",AND($B$3&lt;&gt;Data!$N$6,OR(database!$AG71&lt;&gt;Data!$K$9,database!$AG71&lt;&gt;Data!$K$8))),MAX(E$8:E70)+1,0)</f>
        <v>0</v>
      </c>
      <c r="F71" s="25">
        <f>IF(AH71="X",MAX(F$8:F70)+1,0)</f>
        <v>0</v>
      </c>
      <c r="G71" s="25">
        <f ca="1">IF(AND(AG71=Data!$K$8,database!AI71&lt;&gt;"Closed",AI71&lt;&gt;"old",database!AL71&lt;(TODAY()+Data!$X$4)),MAX(G$8:G70)+1,0)</f>
        <v>0</v>
      </c>
      <c r="H71" s="25">
        <f ca="1">IF(AND(AG71=Data!$K$9,database!AI71&lt;&gt;"Closed",AI71&lt;&gt;"old",database!AL71&lt;(TODAY()+Data!$X$5)),MAX(H$8:H70)+1,0)</f>
        <v>0</v>
      </c>
      <c r="Y71">
        <f>IF(AS71&gt;0,VLOOKUP(AS71,$AT:$AV,3,0)+COUNTIF(AS$8:AS70,AS71),0)</f>
        <v>0</v>
      </c>
      <c r="AA71" s="17"/>
      <c r="AB71" s="18"/>
      <c r="AC71" s="17"/>
      <c r="AD71" s="18"/>
      <c r="AE71" s="17"/>
      <c r="AF71" s="18"/>
      <c r="AG71" s="139"/>
      <c r="AH71" s="24"/>
      <c r="AI71" s="17"/>
      <c r="AJ71" s="24"/>
      <c r="AK71" s="27"/>
      <c r="AL71" s="47"/>
      <c r="AQ71" s="25">
        <f>IF(FollowUp!$AK$3="(Off)",IF(FollowUp!$AA$3=Data!$D$5,C71,IF(FollowUp!$AA$3=Data!$D$6,D71,IF(FollowUp!$AA$3=Data!$D$7,E71,B71))),IF(FollowUp!$AK$3=Data!$N$9,F71,IF(FollowUp!$AK$3=Data!$N$8,H71,IF(FollowUp!$AK$3=Data!$N$7,G71,B71))))</f>
        <v>0</v>
      </c>
      <c r="AR71" s="51">
        <f t="shared" si="8"/>
        <v>0</v>
      </c>
      <c r="AS71" s="25">
        <f t="shared" si="3"/>
        <v>-1</v>
      </c>
      <c r="AT71" s="25">
        <f t="shared" si="9"/>
        <v>64</v>
      </c>
      <c r="AU71" s="25">
        <f t="shared" si="4"/>
        <v>0</v>
      </c>
      <c r="AV71" s="25">
        <f t="shared" si="10"/>
        <v>0</v>
      </c>
      <c r="BB71" s="51"/>
    </row>
    <row r="72" spans="1:54" x14ac:dyDescent="0.25">
      <c r="A72" t="str">
        <f t="shared" ref="A72:A135" si="11">ROW(C72)&amp;AC72</f>
        <v>72</v>
      </c>
      <c r="B72" s="25">
        <f>IF(OR(ISBLANK($AG72),$AI72="closed",$AI72="old",AND($B$3=Data!$N$6,OR(database!AG72=Data!$K$8,Data!$K$9=database!AG72))),0,MAX(B$8:B71)+1)</f>
        <v>0</v>
      </c>
      <c r="C72" s="25">
        <f ca="1">IF(AND($AL72-C$3&lt;=TODAY(),$AL72&gt;0,AI72&lt;&gt;"closed",AI72&lt;&gt;"old",AND($B$3&lt;&gt;Data!$N$6,OR(database!$AG72&lt;&gt;Data!$K$9,database!$AG72&lt;&gt;Data!$K$8))),MAX(C$8:C71)+1,0)</f>
        <v>0</v>
      </c>
      <c r="D72" s="25">
        <f ca="1">IF(AND($AL72-D$3&lt;=TODAY(),$AL72&gt;0,$AI72&lt;&gt;"closed",AI72&lt;&gt;"old",AND($B$3&lt;&gt;Data!$N$6,OR(database!$AG72&lt;&gt;Data!$K$9,database!$AG72&lt;&gt;Data!$K$8))),MAX(D$8:D71)+1,0)</f>
        <v>0</v>
      </c>
      <c r="E72" s="25">
        <f ca="1">IF(AND($AL72-E$3&lt;=TODAY(),$AL72&gt;0,AI72&lt;&gt;"closed",AI72&lt;&gt;"old",AND($B$3&lt;&gt;Data!$N$6,OR(database!$AG72&lt;&gt;Data!$K$9,database!$AG72&lt;&gt;Data!$K$8))),MAX(E$8:E71)+1,0)</f>
        <v>0</v>
      </c>
      <c r="F72" s="25">
        <f>IF(AH72="X",MAX(F$8:F71)+1,0)</f>
        <v>0</v>
      </c>
      <c r="G72" s="25">
        <f ca="1">IF(AND(AG72=Data!$K$8,database!AI72&lt;&gt;"Closed",AI72&lt;&gt;"old",database!AL72&lt;(TODAY()+Data!$X$4)),MAX(G$8:G71)+1,0)</f>
        <v>0</v>
      </c>
      <c r="H72" s="25">
        <f ca="1">IF(AND(AG72=Data!$K$9,database!AI72&lt;&gt;"Closed",AI72&lt;&gt;"old",database!AL72&lt;(TODAY()+Data!$X$5)),MAX(H$8:H71)+1,0)</f>
        <v>0</v>
      </c>
      <c r="Y72">
        <f>IF(AS72&gt;0,VLOOKUP(AS72,$AT:$AV,3,0)+COUNTIF(AS$8:AS71,AS72),0)</f>
        <v>0</v>
      </c>
      <c r="AA72" s="16"/>
      <c r="AB72" s="22"/>
      <c r="AC72" s="16"/>
      <c r="AD72" s="22"/>
      <c r="AE72" s="16"/>
      <c r="AF72" s="22"/>
      <c r="AG72" s="138"/>
      <c r="AH72" s="23"/>
      <c r="AI72" s="16"/>
      <c r="AJ72" s="23"/>
      <c r="AK72" s="28"/>
      <c r="AL72" s="35"/>
      <c r="AQ72" s="25">
        <f>IF(FollowUp!$AK$3="(Off)",IF(FollowUp!$AA$3=Data!$D$5,C72,IF(FollowUp!$AA$3=Data!$D$6,D72,IF(FollowUp!$AA$3=Data!$D$7,E72,B72))),IF(FollowUp!$AK$3=Data!$N$9,F72,IF(FollowUp!$AK$3=Data!$N$8,H72,IF(FollowUp!$AK$3=Data!$N$7,G72,B72))))</f>
        <v>0</v>
      </c>
      <c r="AR72" s="51">
        <f t="shared" si="8"/>
        <v>0</v>
      </c>
      <c r="AS72" s="25">
        <f t="shared" si="3"/>
        <v>-1</v>
      </c>
      <c r="AT72" s="25">
        <f t="shared" si="9"/>
        <v>65</v>
      </c>
      <c r="AU72" s="25">
        <f t="shared" si="4"/>
        <v>0</v>
      </c>
      <c r="AV72" s="25">
        <f t="shared" si="10"/>
        <v>0</v>
      </c>
      <c r="BB72" s="51"/>
    </row>
    <row r="73" spans="1:54" x14ac:dyDescent="0.25">
      <c r="A73" t="str">
        <f t="shared" si="11"/>
        <v>73</v>
      </c>
      <c r="B73" s="25">
        <f>IF(OR(ISBLANK($AG73),$AI73="closed",$AI73="old",AND($B$3=Data!$N$6,OR(database!AG73=Data!$K$8,Data!$K$9=database!AG73))),0,MAX(B$8:B72)+1)</f>
        <v>0</v>
      </c>
      <c r="C73" s="25">
        <f ca="1">IF(AND($AL73-C$3&lt;=TODAY(),$AL73&gt;0,AI73&lt;&gt;"closed",AI73&lt;&gt;"old",AND($B$3&lt;&gt;Data!$N$6,OR(database!$AG73&lt;&gt;Data!$K$9,database!$AG73&lt;&gt;Data!$K$8))),MAX(C$8:C72)+1,0)</f>
        <v>0</v>
      </c>
      <c r="D73" s="25">
        <f ca="1">IF(AND($AL73-D$3&lt;=TODAY(),$AL73&gt;0,$AI73&lt;&gt;"closed",AI73&lt;&gt;"old",AND($B$3&lt;&gt;Data!$N$6,OR(database!$AG73&lt;&gt;Data!$K$9,database!$AG73&lt;&gt;Data!$K$8))),MAX(D$8:D72)+1,0)</f>
        <v>0</v>
      </c>
      <c r="E73" s="25">
        <f ca="1">IF(AND($AL73-E$3&lt;=TODAY(),$AL73&gt;0,AI73&lt;&gt;"closed",AI73&lt;&gt;"old",AND($B$3&lt;&gt;Data!$N$6,OR(database!$AG73&lt;&gt;Data!$K$9,database!$AG73&lt;&gt;Data!$K$8))),MAX(E$8:E72)+1,0)</f>
        <v>0</v>
      </c>
      <c r="F73" s="25">
        <f>IF(AH73="X",MAX(F$8:F72)+1,0)</f>
        <v>0</v>
      </c>
      <c r="G73" s="25">
        <f ca="1">IF(AND(AG73=Data!$K$8,database!AI73&lt;&gt;"Closed",AI73&lt;&gt;"old",database!AL73&lt;(TODAY()+Data!$X$4)),MAX(G$8:G72)+1,0)</f>
        <v>0</v>
      </c>
      <c r="H73" s="25">
        <f ca="1">IF(AND(AG73=Data!$K$9,database!AI73&lt;&gt;"Closed",AI73&lt;&gt;"old",database!AL73&lt;(TODAY()+Data!$X$5)),MAX(H$8:H72)+1,0)</f>
        <v>0</v>
      </c>
      <c r="Y73">
        <f>IF(AS73&gt;0,VLOOKUP(AS73,$AT:$AV,3,0)+COUNTIF(AS$8:AS72,AS73),0)</f>
        <v>0</v>
      </c>
      <c r="AA73" s="17"/>
      <c r="AB73" s="18"/>
      <c r="AC73" s="17"/>
      <c r="AD73" s="18"/>
      <c r="AE73" s="17"/>
      <c r="AF73" s="18"/>
      <c r="AG73" s="139"/>
      <c r="AH73" s="24"/>
      <c r="AI73" s="17"/>
      <c r="AJ73" s="24"/>
      <c r="AK73" s="27"/>
      <c r="AL73" s="47"/>
      <c r="AQ73" s="25">
        <f>IF(FollowUp!$AK$3="(Off)",IF(FollowUp!$AA$3=Data!$D$5,C73,IF(FollowUp!$AA$3=Data!$D$6,D73,IF(FollowUp!$AA$3=Data!$D$7,E73,B73))),IF(FollowUp!$AK$3=Data!$N$9,F73,IF(FollowUp!$AK$3=Data!$N$8,H73,IF(FollowUp!$AK$3=Data!$N$7,G73,B73))))</f>
        <v>0</v>
      </c>
      <c r="AR73" s="51">
        <f t="shared" si="8"/>
        <v>0</v>
      </c>
      <c r="AS73" s="25">
        <f t="shared" ref="AS73:AS136" si="12">IF(AR73=0,-1,RANK(AR73,$AR$8:$AR$5000))</f>
        <v>-1</v>
      </c>
      <c r="AT73" s="25">
        <f t="shared" si="9"/>
        <v>66</v>
      </c>
      <c r="AU73" s="25">
        <f t="shared" ref="AU73:AU136" si="13">COUNTIF(AS:AS,AT73)</f>
        <v>0</v>
      </c>
      <c r="AV73" s="25">
        <f t="shared" si="10"/>
        <v>0</v>
      </c>
      <c r="BB73" s="51"/>
    </row>
    <row r="74" spans="1:54" x14ac:dyDescent="0.25">
      <c r="A74" t="str">
        <f t="shared" si="11"/>
        <v>74</v>
      </c>
      <c r="B74" s="25">
        <f>IF(OR(ISBLANK($AG74),$AI74="closed",$AI74="old",AND($B$3=Data!$N$6,OR(database!AG74=Data!$K$8,Data!$K$9=database!AG74))),0,MAX(B$8:B73)+1)</f>
        <v>0</v>
      </c>
      <c r="C74" s="25">
        <f ca="1">IF(AND($AL74-C$3&lt;=TODAY(),$AL74&gt;0,AI74&lt;&gt;"closed",AI74&lt;&gt;"old",AND($B$3&lt;&gt;Data!$N$6,OR(database!$AG74&lt;&gt;Data!$K$9,database!$AG74&lt;&gt;Data!$K$8))),MAX(C$8:C73)+1,0)</f>
        <v>0</v>
      </c>
      <c r="D74" s="25">
        <f ca="1">IF(AND($AL74-D$3&lt;=TODAY(),$AL74&gt;0,$AI74&lt;&gt;"closed",AI74&lt;&gt;"old",AND($B$3&lt;&gt;Data!$N$6,OR(database!$AG74&lt;&gt;Data!$K$9,database!$AG74&lt;&gt;Data!$K$8))),MAX(D$8:D73)+1,0)</f>
        <v>0</v>
      </c>
      <c r="E74" s="25">
        <f ca="1">IF(AND($AL74-E$3&lt;=TODAY(),$AL74&gt;0,AI74&lt;&gt;"closed",AI74&lt;&gt;"old",AND($B$3&lt;&gt;Data!$N$6,OR(database!$AG74&lt;&gt;Data!$K$9,database!$AG74&lt;&gt;Data!$K$8))),MAX(E$8:E73)+1,0)</f>
        <v>0</v>
      </c>
      <c r="F74" s="25">
        <f>IF(AH74="X",MAX(F$8:F73)+1,0)</f>
        <v>0</v>
      </c>
      <c r="G74" s="25">
        <f ca="1">IF(AND(AG74=Data!$K$8,database!AI74&lt;&gt;"Closed",AI74&lt;&gt;"old",database!AL74&lt;(TODAY()+Data!$X$4)),MAX(G$8:G73)+1,0)</f>
        <v>0</v>
      </c>
      <c r="H74" s="25">
        <f ca="1">IF(AND(AG74=Data!$K$9,database!AI74&lt;&gt;"Closed",AI74&lt;&gt;"old",database!AL74&lt;(TODAY()+Data!$X$5)),MAX(H$8:H73)+1,0)</f>
        <v>0</v>
      </c>
      <c r="Y74">
        <f>IF(AS74&gt;0,VLOOKUP(AS74,$AT:$AV,3,0)+COUNTIF(AS$8:AS73,AS74),0)</f>
        <v>0</v>
      </c>
      <c r="AA74" s="16"/>
      <c r="AB74" s="22"/>
      <c r="AC74" s="16"/>
      <c r="AD74" s="22"/>
      <c r="AE74" s="16"/>
      <c r="AF74" s="22"/>
      <c r="AG74" s="138"/>
      <c r="AH74" s="23"/>
      <c r="AI74" s="16"/>
      <c r="AJ74" s="23"/>
      <c r="AK74" s="28"/>
      <c r="AL74" s="35"/>
      <c r="AQ74" s="25">
        <f>IF(FollowUp!$AK$3="(Off)",IF(FollowUp!$AA$3=Data!$D$5,C74,IF(FollowUp!$AA$3=Data!$D$6,D74,IF(FollowUp!$AA$3=Data!$D$7,E74,B74))),IF(FollowUp!$AK$3=Data!$N$9,F74,IF(FollowUp!$AK$3=Data!$N$8,H74,IF(FollowUp!$AK$3=Data!$N$7,G74,B74))))</f>
        <v>0</v>
      </c>
      <c r="AR74" s="51">
        <f t="shared" si="8"/>
        <v>0</v>
      </c>
      <c r="AS74" s="25">
        <f t="shared" si="12"/>
        <v>-1</v>
      </c>
      <c r="AT74" s="25">
        <f t="shared" si="9"/>
        <v>67</v>
      </c>
      <c r="AU74" s="25">
        <f t="shared" si="13"/>
        <v>0</v>
      </c>
      <c r="AV74" s="25">
        <f t="shared" si="10"/>
        <v>0</v>
      </c>
      <c r="BB74" s="51"/>
    </row>
    <row r="75" spans="1:54" x14ac:dyDescent="0.25">
      <c r="A75" t="str">
        <f t="shared" si="11"/>
        <v>75</v>
      </c>
      <c r="B75" s="25">
        <f>IF(OR(ISBLANK($AG75),$AI75="closed",$AI75="old",AND($B$3=Data!$N$6,OR(database!AG75=Data!$K$8,Data!$K$9=database!AG75))),0,MAX(B$8:B74)+1)</f>
        <v>0</v>
      </c>
      <c r="C75" s="25">
        <f ca="1">IF(AND($AL75-C$3&lt;=TODAY(),$AL75&gt;0,AI75&lt;&gt;"closed",AI75&lt;&gt;"old",AND($B$3&lt;&gt;Data!$N$6,OR(database!$AG75&lt;&gt;Data!$K$9,database!$AG75&lt;&gt;Data!$K$8))),MAX(C$8:C74)+1,0)</f>
        <v>0</v>
      </c>
      <c r="D75" s="25">
        <f ca="1">IF(AND($AL75-D$3&lt;=TODAY(),$AL75&gt;0,$AI75&lt;&gt;"closed",AI75&lt;&gt;"old",AND($B$3&lt;&gt;Data!$N$6,OR(database!$AG75&lt;&gt;Data!$K$9,database!$AG75&lt;&gt;Data!$K$8))),MAX(D$8:D74)+1,0)</f>
        <v>0</v>
      </c>
      <c r="E75" s="25">
        <f ca="1">IF(AND($AL75-E$3&lt;=TODAY(),$AL75&gt;0,AI75&lt;&gt;"closed",AI75&lt;&gt;"old",AND($B$3&lt;&gt;Data!$N$6,OR(database!$AG75&lt;&gt;Data!$K$9,database!$AG75&lt;&gt;Data!$K$8))),MAX(E$8:E74)+1,0)</f>
        <v>0</v>
      </c>
      <c r="F75" s="25">
        <f>IF(AH75="X",MAX(F$8:F74)+1,0)</f>
        <v>0</v>
      </c>
      <c r="G75" s="25">
        <f ca="1">IF(AND(AG75=Data!$K$8,database!AI75&lt;&gt;"Closed",AI75&lt;&gt;"old",database!AL75&lt;(TODAY()+Data!$X$4)),MAX(G$8:G74)+1,0)</f>
        <v>0</v>
      </c>
      <c r="H75" s="25">
        <f ca="1">IF(AND(AG75=Data!$K$9,database!AI75&lt;&gt;"Closed",AI75&lt;&gt;"old",database!AL75&lt;(TODAY()+Data!$X$5)),MAX(H$8:H74)+1,0)</f>
        <v>0</v>
      </c>
      <c r="Y75">
        <f>IF(AS75&gt;0,VLOOKUP(AS75,$AT:$AV,3,0)+COUNTIF(AS$8:AS74,AS75),0)</f>
        <v>0</v>
      </c>
      <c r="AA75" s="17"/>
      <c r="AB75" s="18"/>
      <c r="AC75" s="17"/>
      <c r="AD75" s="18"/>
      <c r="AE75" s="17"/>
      <c r="AF75" s="18"/>
      <c r="AG75" s="139"/>
      <c r="AH75" s="24"/>
      <c r="AI75" s="17"/>
      <c r="AJ75" s="24"/>
      <c r="AK75" s="27"/>
      <c r="AL75" s="47"/>
      <c r="AQ75" s="25">
        <f>IF(FollowUp!$AK$3="(Off)",IF(FollowUp!$AA$3=Data!$D$5,C75,IF(FollowUp!$AA$3=Data!$D$6,D75,IF(FollowUp!$AA$3=Data!$D$7,E75,B75))),IF(FollowUp!$AK$3=Data!$N$9,F75,IF(FollowUp!$AK$3=Data!$N$8,H75,IF(FollowUp!$AK$3=Data!$N$7,G75,B75))))</f>
        <v>0</v>
      </c>
      <c r="AR75" s="51">
        <f t="shared" si="8"/>
        <v>0</v>
      </c>
      <c r="AS75" s="25">
        <f t="shared" si="12"/>
        <v>-1</v>
      </c>
      <c r="AT75" s="25">
        <f t="shared" si="9"/>
        <v>68</v>
      </c>
      <c r="AU75" s="25">
        <f t="shared" si="13"/>
        <v>0</v>
      </c>
      <c r="AV75" s="25">
        <f t="shared" si="10"/>
        <v>0</v>
      </c>
      <c r="BB75" s="51"/>
    </row>
    <row r="76" spans="1:54" x14ac:dyDescent="0.25">
      <c r="A76" t="str">
        <f t="shared" si="11"/>
        <v>76</v>
      </c>
      <c r="B76" s="25">
        <f>IF(OR(ISBLANK($AG76),$AI76="closed",$AI76="old",AND($B$3=Data!$N$6,OR(database!AG76=Data!$K$8,Data!$K$9=database!AG76))),0,MAX(B$8:B75)+1)</f>
        <v>0</v>
      </c>
      <c r="C76" s="25">
        <f ca="1">IF(AND($AL76-C$3&lt;=TODAY(),$AL76&gt;0,AI76&lt;&gt;"closed",AI76&lt;&gt;"old",AND($B$3&lt;&gt;Data!$N$6,OR(database!$AG76&lt;&gt;Data!$K$9,database!$AG76&lt;&gt;Data!$K$8))),MAX(C$8:C75)+1,0)</f>
        <v>0</v>
      </c>
      <c r="D76" s="25">
        <f ca="1">IF(AND($AL76-D$3&lt;=TODAY(),$AL76&gt;0,$AI76&lt;&gt;"closed",AI76&lt;&gt;"old",AND($B$3&lt;&gt;Data!$N$6,OR(database!$AG76&lt;&gt;Data!$K$9,database!$AG76&lt;&gt;Data!$K$8))),MAX(D$8:D75)+1,0)</f>
        <v>0</v>
      </c>
      <c r="E76" s="25">
        <f ca="1">IF(AND($AL76-E$3&lt;=TODAY(),$AL76&gt;0,AI76&lt;&gt;"closed",AI76&lt;&gt;"old",AND($B$3&lt;&gt;Data!$N$6,OR(database!$AG76&lt;&gt;Data!$K$9,database!$AG76&lt;&gt;Data!$K$8))),MAX(E$8:E75)+1,0)</f>
        <v>0</v>
      </c>
      <c r="F76" s="25">
        <f>IF(AH76="X",MAX(F$8:F75)+1,0)</f>
        <v>0</v>
      </c>
      <c r="G76" s="25">
        <f ca="1">IF(AND(AG76=Data!$K$8,database!AI76&lt;&gt;"Closed",AI76&lt;&gt;"old",database!AL76&lt;(TODAY()+Data!$X$4)),MAX(G$8:G75)+1,0)</f>
        <v>0</v>
      </c>
      <c r="H76" s="25">
        <f ca="1">IF(AND(AG76=Data!$K$9,database!AI76&lt;&gt;"Closed",AI76&lt;&gt;"old",database!AL76&lt;(TODAY()+Data!$X$5)),MAX(H$8:H75)+1,0)</f>
        <v>0</v>
      </c>
      <c r="Y76">
        <f>IF(AS76&gt;0,VLOOKUP(AS76,$AT:$AV,3,0)+COUNTIF(AS$8:AS75,AS76),0)</f>
        <v>0</v>
      </c>
      <c r="AA76" s="16"/>
      <c r="AB76" s="22"/>
      <c r="AC76" s="16"/>
      <c r="AD76" s="22"/>
      <c r="AE76" s="16"/>
      <c r="AF76" s="22"/>
      <c r="AG76" s="138"/>
      <c r="AH76" s="23"/>
      <c r="AI76" s="16"/>
      <c r="AJ76" s="23"/>
      <c r="AK76" s="28"/>
      <c r="AL76" s="35"/>
      <c r="AQ76" s="25">
        <f>IF(FollowUp!$AK$3="(Off)",IF(FollowUp!$AA$3=Data!$D$5,C76,IF(FollowUp!$AA$3=Data!$D$6,D76,IF(FollowUp!$AA$3=Data!$D$7,E76,B76))),IF(FollowUp!$AK$3=Data!$N$9,F76,IF(FollowUp!$AK$3=Data!$N$8,H76,IF(FollowUp!$AK$3=Data!$N$7,G76,B76))))</f>
        <v>0</v>
      </c>
      <c r="AR76" s="51">
        <f t="shared" si="8"/>
        <v>0</v>
      </c>
      <c r="AS76" s="25">
        <f t="shared" si="12"/>
        <v>-1</v>
      </c>
      <c r="AT76" s="25">
        <f t="shared" si="9"/>
        <v>69</v>
      </c>
      <c r="AU76" s="25">
        <f t="shared" si="13"/>
        <v>0</v>
      </c>
      <c r="AV76" s="25">
        <f t="shared" si="10"/>
        <v>0</v>
      </c>
      <c r="BB76" s="51"/>
    </row>
    <row r="77" spans="1:54" x14ac:dyDescent="0.25">
      <c r="A77" t="str">
        <f t="shared" si="11"/>
        <v>77</v>
      </c>
      <c r="B77" s="25">
        <f>IF(OR(ISBLANK($AG77),$AI77="closed",$AI77="old",AND($B$3=Data!$N$6,OR(database!AG77=Data!$K$8,Data!$K$9=database!AG77))),0,MAX(B$8:B76)+1)</f>
        <v>0</v>
      </c>
      <c r="C77" s="25">
        <f ca="1">IF(AND($AL77-C$3&lt;=TODAY(),$AL77&gt;0,AI77&lt;&gt;"closed",AI77&lt;&gt;"old",AND($B$3&lt;&gt;Data!$N$6,OR(database!$AG77&lt;&gt;Data!$K$9,database!$AG77&lt;&gt;Data!$K$8))),MAX(C$8:C76)+1,0)</f>
        <v>0</v>
      </c>
      <c r="D77" s="25">
        <f ca="1">IF(AND($AL77-D$3&lt;=TODAY(),$AL77&gt;0,$AI77&lt;&gt;"closed",AI77&lt;&gt;"old",AND($B$3&lt;&gt;Data!$N$6,OR(database!$AG77&lt;&gt;Data!$K$9,database!$AG77&lt;&gt;Data!$K$8))),MAX(D$8:D76)+1,0)</f>
        <v>0</v>
      </c>
      <c r="E77" s="25">
        <f ca="1">IF(AND($AL77-E$3&lt;=TODAY(),$AL77&gt;0,AI77&lt;&gt;"closed",AI77&lt;&gt;"old",AND($B$3&lt;&gt;Data!$N$6,OR(database!$AG77&lt;&gt;Data!$K$9,database!$AG77&lt;&gt;Data!$K$8))),MAX(E$8:E76)+1,0)</f>
        <v>0</v>
      </c>
      <c r="F77" s="25">
        <f>IF(AH77="X",MAX(F$8:F76)+1,0)</f>
        <v>0</v>
      </c>
      <c r="G77" s="25">
        <f ca="1">IF(AND(AG77=Data!$K$8,database!AI77&lt;&gt;"Closed",AI77&lt;&gt;"old",database!AL77&lt;(TODAY()+Data!$X$4)),MAX(G$8:G76)+1,0)</f>
        <v>0</v>
      </c>
      <c r="H77" s="25">
        <f ca="1">IF(AND(AG77=Data!$K$9,database!AI77&lt;&gt;"Closed",AI77&lt;&gt;"old",database!AL77&lt;(TODAY()+Data!$X$5)),MAX(H$8:H76)+1,0)</f>
        <v>0</v>
      </c>
      <c r="Y77">
        <f>IF(AS77&gt;0,VLOOKUP(AS77,$AT:$AV,3,0)+COUNTIF(AS$8:AS76,AS77),0)</f>
        <v>0</v>
      </c>
      <c r="AA77" s="17"/>
      <c r="AB77" s="18"/>
      <c r="AC77" s="17"/>
      <c r="AD77" s="18"/>
      <c r="AE77" s="17"/>
      <c r="AF77" s="18"/>
      <c r="AG77" s="139"/>
      <c r="AH77" s="24"/>
      <c r="AI77" s="17"/>
      <c r="AJ77" s="24"/>
      <c r="AK77" s="27"/>
      <c r="AL77" s="47"/>
      <c r="AQ77" s="25">
        <f>IF(FollowUp!$AK$3="(Off)",IF(FollowUp!$AA$3=Data!$D$5,C77,IF(FollowUp!$AA$3=Data!$D$6,D77,IF(FollowUp!$AA$3=Data!$D$7,E77,B77))),IF(FollowUp!$AK$3=Data!$N$9,F77,IF(FollowUp!$AK$3=Data!$N$8,H77,IF(FollowUp!$AK$3=Data!$N$7,G77,B77))))</f>
        <v>0</v>
      </c>
      <c r="AR77" s="51">
        <f t="shared" si="8"/>
        <v>0</v>
      </c>
      <c r="AS77" s="25">
        <f t="shared" si="12"/>
        <v>-1</v>
      </c>
      <c r="AT77" s="25">
        <f t="shared" si="9"/>
        <v>70</v>
      </c>
      <c r="AU77" s="25">
        <f t="shared" si="13"/>
        <v>0</v>
      </c>
      <c r="AV77" s="25">
        <f t="shared" si="10"/>
        <v>0</v>
      </c>
      <c r="BB77" s="51"/>
    </row>
    <row r="78" spans="1:54" x14ac:dyDescent="0.25">
      <c r="A78" t="str">
        <f t="shared" si="11"/>
        <v>78</v>
      </c>
      <c r="B78" s="25">
        <f>IF(OR(ISBLANK($AG78),$AI78="closed",$AI78="old",AND($B$3=Data!$N$6,OR(database!AG78=Data!$K$8,Data!$K$9=database!AG78))),0,MAX(B$8:B77)+1)</f>
        <v>0</v>
      </c>
      <c r="C78" s="25">
        <f ca="1">IF(AND($AL78-C$3&lt;=TODAY(),$AL78&gt;0,AI78&lt;&gt;"closed",AI78&lt;&gt;"old",AND($B$3&lt;&gt;Data!$N$6,OR(database!$AG78&lt;&gt;Data!$K$9,database!$AG78&lt;&gt;Data!$K$8))),MAX(C$8:C77)+1,0)</f>
        <v>0</v>
      </c>
      <c r="D78" s="25">
        <f ca="1">IF(AND($AL78-D$3&lt;=TODAY(),$AL78&gt;0,$AI78&lt;&gt;"closed",AI78&lt;&gt;"old",AND($B$3&lt;&gt;Data!$N$6,OR(database!$AG78&lt;&gt;Data!$K$9,database!$AG78&lt;&gt;Data!$K$8))),MAX(D$8:D77)+1,0)</f>
        <v>0</v>
      </c>
      <c r="E78" s="25">
        <f ca="1">IF(AND($AL78-E$3&lt;=TODAY(),$AL78&gt;0,AI78&lt;&gt;"closed",AI78&lt;&gt;"old",AND($B$3&lt;&gt;Data!$N$6,OR(database!$AG78&lt;&gt;Data!$K$9,database!$AG78&lt;&gt;Data!$K$8))),MAX(E$8:E77)+1,0)</f>
        <v>0</v>
      </c>
      <c r="F78" s="25">
        <f>IF(AH78="X",MAX(F$8:F77)+1,0)</f>
        <v>0</v>
      </c>
      <c r="G78" s="25">
        <f ca="1">IF(AND(AG78=Data!$K$8,database!AI78&lt;&gt;"Closed",AI78&lt;&gt;"old",database!AL78&lt;(TODAY()+Data!$X$4)),MAX(G$8:G77)+1,0)</f>
        <v>0</v>
      </c>
      <c r="H78" s="25">
        <f ca="1">IF(AND(AG78=Data!$K$9,database!AI78&lt;&gt;"Closed",AI78&lt;&gt;"old",database!AL78&lt;(TODAY()+Data!$X$5)),MAX(H$8:H77)+1,0)</f>
        <v>0</v>
      </c>
      <c r="Y78">
        <f>IF(AS78&gt;0,VLOOKUP(AS78,$AT:$AV,3,0)+COUNTIF(AS$8:AS77,AS78),0)</f>
        <v>0</v>
      </c>
      <c r="AA78" s="16"/>
      <c r="AB78" s="22"/>
      <c r="AC78" s="16"/>
      <c r="AD78" s="22"/>
      <c r="AE78" s="16"/>
      <c r="AF78" s="22"/>
      <c r="AG78" s="138"/>
      <c r="AH78" s="23"/>
      <c r="AI78" s="16"/>
      <c r="AJ78" s="23"/>
      <c r="AK78" s="28"/>
      <c r="AL78" s="35"/>
      <c r="AQ78" s="25">
        <f>IF(FollowUp!$AK$3="(Off)",IF(FollowUp!$AA$3=Data!$D$5,C78,IF(FollowUp!$AA$3=Data!$D$6,D78,IF(FollowUp!$AA$3=Data!$D$7,E78,B78))),IF(FollowUp!$AK$3=Data!$N$9,F78,IF(FollowUp!$AK$3=Data!$N$8,H78,IF(FollowUp!$AK$3=Data!$N$7,G78,B78))))</f>
        <v>0</v>
      </c>
      <c r="AR78" s="51">
        <f t="shared" si="8"/>
        <v>0</v>
      </c>
      <c r="AS78" s="25">
        <f t="shared" si="12"/>
        <v>-1</v>
      </c>
      <c r="AT78" s="25">
        <f t="shared" si="9"/>
        <v>71</v>
      </c>
      <c r="AU78" s="25">
        <f t="shared" si="13"/>
        <v>0</v>
      </c>
      <c r="AV78" s="25">
        <f t="shared" si="10"/>
        <v>0</v>
      </c>
      <c r="BB78" s="51"/>
    </row>
    <row r="79" spans="1:54" x14ac:dyDescent="0.25">
      <c r="A79" t="str">
        <f t="shared" si="11"/>
        <v>79</v>
      </c>
      <c r="B79" s="25">
        <f>IF(OR(ISBLANK($AG79),$AI79="closed",$AI79="old",AND($B$3=Data!$N$6,OR(database!AG79=Data!$K$8,Data!$K$9=database!AG79))),0,MAX(B$8:B78)+1)</f>
        <v>0</v>
      </c>
      <c r="C79" s="25">
        <f ca="1">IF(AND($AL79-C$3&lt;=TODAY(),$AL79&gt;0,AI79&lt;&gt;"closed",AI79&lt;&gt;"old",AND($B$3&lt;&gt;Data!$N$6,OR(database!$AG79&lt;&gt;Data!$K$9,database!$AG79&lt;&gt;Data!$K$8))),MAX(C$8:C78)+1,0)</f>
        <v>0</v>
      </c>
      <c r="D79" s="25">
        <f ca="1">IF(AND($AL79-D$3&lt;=TODAY(),$AL79&gt;0,$AI79&lt;&gt;"closed",AI79&lt;&gt;"old",AND($B$3&lt;&gt;Data!$N$6,OR(database!$AG79&lt;&gt;Data!$K$9,database!$AG79&lt;&gt;Data!$K$8))),MAX(D$8:D78)+1,0)</f>
        <v>0</v>
      </c>
      <c r="E79" s="25">
        <f ca="1">IF(AND($AL79-E$3&lt;=TODAY(),$AL79&gt;0,AI79&lt;&gt;"closed",AI79&lt;&gt;"old",AND($B$3&lt;&gt;Data!$N$6,OR(database!$AG79&lt;&gt;Data!$K$9,database!$AG79&lt;&gt;Data!$K$8))),MAX(E$8:E78)+1,0)</f>
        <v>0</v>
      </c>
      <c r="F79" s="25">
        <f>IF(AH79="X",MAX(F$8:F78)+1,0)</f>
        <v>0</v>
      </c>
      <c r="G79" s="25">
        <f ca="1">IF(AND(AG79=Data!$K$8,database!AI79&lt;&gt;"Closed",AI79&lt;&gt;"old",database!AL79&lt;(TODAY()+Data!$X$4)),MAX(G$8:G78)+1,0)</f>
        <v>0</v>
      </c>
      <c r="H79" s="25">
        <f ca="1">IF(AND(AG79=Data!$K$9,database!AI79&lt;&gt;"Closed",AI79&lt;&gt;"old",database!AL79&lt;(TODAY()+Data!$X$5)),MAX(H$8:H78)+1,0)</f>
        <v>0</v>
      </c>
      <c r="Y79">
        <f>IF(AS79&gt;0,VLOOKUP(AS79,$AT:$AV,3,0)+COUNTIF(AS$8:AS78,AS79),0)</f>
        <v>0</v>
      </c>
      <c r="AA79" s="17"/>
      <c r="AB79" s="18"/>
      <c r="AC79" s="17"/>
      <c r="AD79" s="18"/>
      <c r="AE79" s="17"/>
      <c r="AF79" s="18"/>
      <c r="AG79" s="139"/>
      <c r="AH79" s="24"/>
      <c r="AI79" s="17"/>
      <c r="AJ79" s="24"/>
      <c r="AK79" s="27"/>
      <c r="AL79" s="47"/>
      <c r="AQ79" s="25">
        <f>IF(FollowUp!$AK$3="(Off)",IF(FollowUp!$AA$3=Data!$D$5,C79,IF(FollowUp!$AA$3=Data!$D$6,D79,IF(FollowUp!$AA$3=Data!$D$7,E79,B79))),IF(FollowUp!$AK$3=Data!$N$9,F79,IF(FollowUp!$AK$3=Data!$N$8,H79,IF(FollowUp!$AK$3=Data!$N$7,G79,B79))))</f>
        <v>0</v>
      </c>
      <c r="AR79" s="51">
        <f t="shared" si="8"/>
        <v>0</v>
      </c>
      <c r="AS79" s="25">
        <f t="shared" si="12"/>
        <v>-1</v>
      </c>
      <c r="AT79" s="25">
        <f t="shared" si="9"/>
        <v>72</v>
      </c>
      <c r="AU79" s="25">
        <f t="shared" si="13"/>
        <v>0</v>
      </c>
      <c r="AV79" s="25">
        <f t="shared" si="10"/>
        <v>0</v>
      </c>
      <c r="BB79" s="51"/>
    </row>
    <row r="80" spans="1:54" x14ac:dyDescent="0.25">
      <c r="A80" t="str">
        <f t="shared" si="11"/>
        <v>80</v>
      </c>
      <c r="B80" s="25">
        <f>IF(OR(ISBLANK($AG80),$AI80="closed",$AI80="old",AND($B$3=Data!$N$6,OR(database!AG80=Data!$K$8,Data!$K$9=database!AG80))),0,MAX(B$8:B79)+1)</f>
        <v>0</v>
      </c>
      <c r="C80" s="25">
        <f ca="1">IF(AND($AL80-C$3&lt;=TODAY(),$AL80&gt;0,AI80&lt;&gt;"closed",AI80&lt;&gt;"old",AND($B$3&lt;&gt;Data!$N$6,OR(database!$AG80&lt;&gt;Data!$K$9,database!$AG80&lt;&gt;Data!$K$8))),MAX(C$8:C79)+1,0)</f>
        <v>0</v>
      </c>
      <c r="D80" s="25">
        <f ca="1">IF(AND($AL80-D$3&lt;=TODAY(),$AL80&gt;0,$AI80&lt;&gt;"closed",AI80&lt;&gt;"old",AND($B$3&lt;&gt;Data!$N$6,OR(database!$AG80&lt;&gt;Data!$K$9,database!$AG80&lt;&gt;Data!$K$8))),MAX(D$8:D79)+1,0)</f>
        <v>0</v>
      </c>
      <c r="E80" s="25">
        <f ca="1">IF(AND($AL80-E$3&lt;=TODAY(),$AL80&gt;0,AI80&lt;&gt;"closed",AI80&lt;&gt;"old",AND($B$3&lt;&gt;Data!$N$6,OR(database!$AG80&lt;&gt;Data!$K$9,database!$AG80&lt;&gt;Data!$K$8))),MAX(E$8:E79)+1,0)</f>
        <v>0</v>
      </c>
      <c r="F80" s="25">
        <f>IF(AH80="X",MAX(F$8:F79)+1,0)</f>
        <v>0</v>
      </c>
      <c r="G80" s="25">
        <f ca="1">IF(AND(AG80=Data!$K$8,database!AI80&lt;&gt;"Closed",AI80&lt;&gt;"old",database!AL80&lt;(TODAY()+Data!$X$4)),MAX(G$8:G79)+1,0)</f>
        <v>0</v>
      </c>
      <c r="H80" s="25">
        <f ca="1">IF(AND(AG80=Data!$K$9,database!AI80&lt;&gt;"Closed",AI80&lt;&gt;"old",database!AL80&lt;(TODAY()+Data!$X$5)),MAX(H$8:H79)+1,0)</f>
        <v>0</v>
      </c>
      <c r="Y80">
        <f>IF(AS80&gt;0,VLOOKUP(AS80,$AT:$AV,3,0)+COUNTIF(AS$8:AS79,AS80),0)</f>
        <v>0</v>
      </c>
      <c r="AA80" s="16"/>
      <c r="AB80" s="22"/>
      <c r="AC80" s="16"/>
      <c r="AD80" s="22"/>
      <c r="AE80" s="16"/>
      <c r="AF80" s="22"/>
      <c r="AG80" s="138"/>
      <c r="AH80" s="23"/>
      <c r="AI80" s="16"/>
      <c r="AJ80" s="23"/>
      <c r="AK80" s="28"/>
      <c r="AL80" s="35"/>
      <c r="AQ80" s="25">
        <f>IF(FollowUp!$AK$3="(Off)",IF(FollowUp!$AA$3=Data!$D$5,C80,IF(FollowUp!$AA$3=Data!$D$6,D80,IF(FollowUp!$AA$3=Data!$D$7,E80,B80))),IF(FollowUp!$AK$3=Data!$N$9,F80,IF(FollowUp!$AK$3=Data!$N$8,H80,IF(FollowUp!$AK$3=Data!$N$7,G80,B80))))</f>
        <v>0</v>
      </c>
      <c r="AR80" s="51">
        <f t="shared" si="8"/>
        <v>0</v>
      </c>
      <c r="AS80" s="25">
        <f t="shared" si="12"/>
        <v>-1</v>
      </c>
      <c r="AT80" s="25">
        <f t="shared" si="9"/>
        <v>73</v>
      </c>
      <c r="AU80" s="25">
        <f t="shared" si="13"/>
        <v>0</v>
      </c>
      <c r="AV80" s="25">
        <f t="shared" si="10"/>
        <v>0</v>
      </c>
      <c r="BB80" s="51"/>
    </row>
    <row r="81" spans="1:54" x14ac:dyDescent="0.25">
      <c r="A81" t="str">
        <f t="shared" si="11"/>
        <v>81</v>
      </c>
      <c r="B81" s="25">
        <f>IF(OR(ISBLANK($AG81),$AI81="closed",$AI81="old",AND($B$3=Data!$N$6,OR(database!AG81=Data!$K$8,Data!$K$9=database!AG81))),0,MAX(B$8:B80)+1)</f>
        <v>0</v>
      </c>
      <c r="C81" s="25">
        <f ca="1">IF(AND($AL81-C$3&lt;=TODAY(),$AL81&gt;0,AI81&lt;&gt;"closed",AI81&lt;&gt;"old",AND($B$3&lt;&gt;Data!$N$6,OR(database!$AG81&lt;&gt;Data!$K$9,database!$AG81&lt;&gt;Data!$K$8))),MAX(C$8:C80)+1,0)</f>
        <v>0</v>
      </c>
      <c r="D81" s="25">
        <f ca="1">IF(AND($AL81-D$3&lt;=TODAY(),$AL81&gt;0,$AI81&lt;&gt;"closed",AI81&lt;&gt;"old",AND($B$3&lt;&gt;Data!$N$6,OR(database!$AG81&lt;&gt;Data!$K$9,database!$AG81&lt;&gt;Data!$K$8))),MAX(D$8:D80)+1,0)</f>
        <v>0</v>
      </c>
      <c r="E81" s="25">
        <f ca="1">IF(AND($AL81-E$3&lt;=TODAY(),$AL81&gt;0,AI81&lt;&gt;"closed",AI81&lt;&gt;"old",AND($B$3&lt;&gt;Data!$N$6,OR(database!$AG81&lt;&gt;Data!$K$9,database!$AG81&lt;&gt;Data!$K$8))),MAX(E$8:E80)+1,0)</f>
        <v>0</v>
      </c>
      <c r="F81" s="25">
        <f>IF(AH81="X",MAX(F$8:F80)+1,0)</f>
        <v>0</v>
      </c>
      <c r="G81" s="25">
        <f ca="1">IF(AND(AG81=Data!$K$8,database!AI81&lt;&gt;"Closed",AI81&lt;&gt;"old",database!AL81&lt;(TODAY()+Data!$X$4)),MAX(G$8:G80)+1,0)</f>
        <v>0</v>
      </c>
      <c r="H81" s="25">
        <f ca="1">IF(AND(AG81=Data!$K$9,database!AI81&lt;&gt;"Closed",AI81&lt;&gt;"old",database!AL81&lt;(TODAY()+Data!$X$5)),MAX(H$8:H80)+1,0)</f>
        <v>0</v>
      </c>
      <c r="Y81">
        <f>IF(AS81&gt;0,VLOOKUP(AS81,$AT:$AV,3,0)+COUNTIF(AS$8:AS80,AS81),0)</f>
        <v>0</v>
      </c>
      <c r="AA81" s="17"/>
      <c r="AB81" s="18"/>
      <c r="AC81" s="17"/>
      <c r="AD81" s="18"/>
      <c r="AE81" s="17"/>
      <c r="AF81" s="18"/>
      <c r="AG81" s="139"/>
      <c r="AH81" s="24"/>
      <c r="AI81" s="17"/>
      <c r="AJ81" s="24"/>
      <c r="AK81" s="27"/>
      <c r="AL81" s="47"/>
      <c r="AQ81" s="25">
        <f>IF(FollowUp!$AK$3="(Off)",IF(FollowUp!$AA$3=Data!$D$5,C81,IF(FollowUp!$AA$3=Data!$D$6,D81,IF(FollowUp!$AA$3=Data!$D$7,E81,B81))),IF(FollowUp!$AK$3=Data!$N$9,F81,IF(FollowUp!$AK$3=Data!$N$8,H81,IF(FollowUp!$AK$3=Data!$N$7,G81,B81))))</f>
        <v>0</v>
      </c>
      <c r="AR81" s="51">
        <f t="shared" si="8"/>
        <v>0</v>
      </c>
      <c r="AS81" s="25">
        <f t="shared" si="12"/>
        <v>-1</v>
      </c>
      <c r="AT81" s="25">
        <f t="shared" si="9"/>
        <v>74</v>
      </c>
      <c r="AU81" s="25">
        <f t="shared" si="13"/>
        <v>0</v>
      </c>
      <c r="AV81" s="25">
        <f t="shared" si="10"/>
        <v>0</v>
      </c>
      <c r="BB81" s="51"/>
    </row>
    <row r="82" spans="1:54" x14ac:dyDescent="0.25">
      <c r="A82" t="str">
        <f t="shared" si="11"/>
        <v>82</v>
      </c>
      <c r="B82" s="25">
        <f>IF(OR(ISBLANK($AG82),$AI82="closed",$AI82="old",AND($B$3=Data!$N$6,OR(database!AG82=Data!$K$8,Data!$K$9=database!AG82))),0,MAX(B$8:B81)+1)</f>
        <v>0</v>
      </c>
      <c r="C82" s="25">
        <f ca="1">IF(AND($AL82-C$3&lt;=TODAY(),$AL82&gt;0,AI82&lt;&gt;"closed",AI82&lt;&gt;"old",AND($B$3&lt;&gt;Data!$N$6,OR(database!$AG82&lt;&gt;Data!$K$9,database!$AG82&lt;&gt;Data!$K$8))),MAX(C$8:C81)+1,0)</f>
        <v>0</v>
      </c>
      <c r="D82" s="25">
        <f ca="1">IF(AND($AL82-D$3&lt;=TODAY(),$AL82&gt;0,$AI82&lt;&gt;"closed",AI82&lt;&gt;"old",AND($B$3&lt;&gt;Data!$N$6,OR(database!$AG82&lt;&gt;Data!$K$9,database!$AG82&lt;&gt;Data!$K$8))),MAX(D$8:D81)+1,0)</f>
        <v>0</v>
      </c>
      <c r="E82" s="25">
        <f ca="1">IF(AND($AL82-E$3&lt;=TODAY(),$AL82&gt;0,AI82&lt;&gt;"closed",AI82&lt;&gt;"old",AND($B$3&lt;&gt;Data!$N$6,OR(database!$AG82&lt;&gt;Data!$K$9,database!$AG82&lt;&gt;Data!$K$8))),MAX(E$8:E81)+1,0)</f>
        <v>0</v>
      </c>
      <c r="F82" s="25">
        <f>IF(AH82="X",MAX(F$8:F81)+1,0)</f>
        <v>0</v>
      </c>
      <c r="G82" s="25">
        <f ca="1">IF(AND(AG82=Data!$K$8,database!AI82&lt;&gt;"Closed",AI82&lt;&gt;"old",database!AL82&lt;(TODAY()+Data!$X$4)),MAX(G$8:G81)+1,0)</f>
        <v>0</v>
      </c>
      <c r="H82" s="25">
        <f ca="1">IF(AND(AG82=Data!$K$9,database!AI82&lt;&gt;"Closed",AI82&lt;&gt;"old",database!AL82&lt;(TODAY()+Data!$X$5)),MAX(H$8:H81)+1,0)</f>
        <v>0</v>
      </c>
      <c r="Y82">
        <f>IF(AS82&gt;0,VLOOKUP(AS82,$AT:$AV,3,0)+COUNTIF(AS$8:AS81,AS82),0)</f>
        <v>0</v>
      </c>
      <c r="AA82" s="16"/>
      <c r="AB82" s="22"/>
      <c r="AC82" s="16"/>
      <c r="AD82" s="22"/>
      <c r="AE82" s="16"/>
      <c r="AF82" s="22"/>
      <c r="AG82" s="138"/>
      <c r="AH82" s="23"/>
      <c r="AI82" s="16"/>
      <c r="AJ82" s="23"/>
      <c r="AK82" s="28"/>
      <c r="AL82" s="35"/>
      <c r="AQ82" s="25">
        <f>IF(FollowUp!$AK$3="(Off)",IF(FollowUp!$AA$3=Data!$D$5,C82,IF(FollowUp!$AA$3=Data!$D$6,D82,IF(FollowUp!$AA$3=Data!$D$7,E82,B82))),IF(FollowUp!$AK$3=Data!$N$9,F82,IF(FollowUp!$AK$3=Data!$N$8,H82,IF(FollowUp!$AK$3=Data!$N$7,G82,B82))))</f>
        <v>0</v>
      </c>
      <c r="AR82" s="51">
        <f t="shared" si="8"/>
        <v>0</v>
      </c>
      <c r="AS82" s="25">
        <f t="shared" si="12"/>
        <v>-1</v>
      </c>
      <c r="AT82" s="25">
        <f t="shared" si="9"/>
        <v>75</v>
      </c>
      <c r="AU82" s="25">
        <f t="shared" si="13"/>
        <v>0</v>
      </c>
      <c r="AV82" s="25">
        <f t="shared" si="10"/>
        <v>0</v>
      </c>
      <c r="BB82" s="51"/>
    </row>
    <row r="83" spans="1:54" x14ac:dyDescent="0.25">
      <c r="A83" t="str">
        <f t="shared" si="11"/>
        <v>83</v>
      </c>
      <c r="B83" s="25">
        <f>IF(OR(ISBLANK($AG83),$AI83="closed",$AI83="old",AND($B$3=Data!$N$6,OR(database!AG83=Data!$K$8,Data!$K$9=database!AG83))),0,MAX(B$8:B82)+1)</f>
        <v>0</v>
      </c>
      <c r="C83" s="25">
        <f ca="1">IF(AND($AL83-C$3&lt;=TODAY(),$AL83&gt;0,AI83&lt;&gt;"closed",AI83&lt;&gt;"old",AND($B$3&lt;&gt;Data!$N$6,OR(database!$AG83&lt;&gt;Data!$K$9,database!$AG83&lt;&gt;Data!$K$8))),MAX(C$8:C82)+1,0)</f>
        <v>0</v>
      </c>
      <c r="D83" s="25">
        <f ca="1">IF(AND($AL83-D$3&lt;=TODAY(),$AL83&gt;0,$AI83&lt;&gt;"closed",AI83&lt;&gt;"old",AND($B$3&lt;&gt;Data!$N$6,OR(database!$AG83&lt;&gt;Data!$K$9,database!$AG83&lt;&gt;Data!$K$8))),MAX(D$8:D82)+1,0)</f>
        <v>0</v>
      </c>
      <c r="E83" s="25">
        <f ca="1">IF(AND($AL83-E$3&lt;=TODAY(),$AL83&gt;0,AI83&lt;&gt;"closed",AI83&lt;&gt;"old",AND($B$3&lt;&gt;Data!$N$6,OR(database!$AG83&lt;&gt;Data!$K$9,database!$AG83&lt;&gt;Data!$K$8))),MAX(E$8:E82)+1,0)</f>
        <v>0</v>
      </c>
      <c r="F83" s="25">
        <f>IF(AH83="X",MAX(F$8:F82)+1,0)</f>
        <v>0</v>
      </c>
      <c r="G83" s="25">
        <f ca="1">IF(AND(AG83=Data!$K$8,database!AI83&lt;&gt;"Closed",AI83&lt;&gt;"old",database!AL83&lt;(TODAY()+Data!$X$4)),MAX(G$8:G82)+1,0)</f>
        <v>0</v>
      </c>
      <c r="H83" s="25">
        <f ca="1">IF(AND(AG83=Data!$K$9,database!AI83&lt;&gt;"Closed",AI83&lt;&gt;"old",database!AL83&lt;(TODAY()+Data!$X$5)),MAX(H$8:H82)+1,0)</f>
        <v>0</v>
      </c>
      <c r="Y83">
        <f>IF(AS83&gt;0,VLOOKUP(AS83,$AT:$AV,3,0)+COUNTIF(AS$8:AS82,AS83),0)</f>
        <v>0</v>
      </c>
      <c r="AA83" s="17"/>
      <c r="AB83" s="18"/>
      <c r="AC83" s="17"/>
      <c r="AD83" s="18"/>
      <c r="AE83" s="17"/>
      <c r="AF83" s="18"/>
      <c r="AG83" s="139"/>
      <c r="AH83" s="24"/>
      <c r="AI83" s="17"/>
      <c r="AJ83" s="24"/>
      <c r="AK83" s="27"/>
      <c r="AL83" s="47"/>
      <c r="AQ83" s="25">
        <f>IF(FollowUp!$AK$3="(Off)",IF(FollowUp!$AA$3=Data!$D$5,C83,IF(FollowUp!$AA$3=Data!$D$6,D83,IF(FollowUp!$AA$3=Data!$D$7,E83,B83))),IF(FollowUp!$AK$3=Data!$N$9,F83,IF(FollowUp!$AK$3=Data!$N$8,H83,IF(FollowUp!$AK$3=Data!$N$7,G83,B83))))</f>
        <v>0</v>
      </c>
      <c r="AR83" s="51">
        <f t="shared" si="8"/>
        <v>0</v>
      </c>
      <c r="AS83" s="25">
        <f t="shared" si="12"/>
        <v>-1</v>
      </c>
      <c r="AT83" s="25">
        <f t="shared" si="9"/>
        <v>76</v>
      </c>
      <c r="AU83" s="25">
        <f t="shared" si="13"/>
        <v>0</v>
      </c>
      <c r="AV83" s="25">
        <f t="shared" si="10"/>
        <v>0</v>
      </c>
      <c r="BB83" s="51"/>
    </row>
    <row r="84" spans="1:54" x14ac:dyDescent="0.25">
      <c r="A84" t="str">
        <f t="shared" si="11"/>
        <v>84</v>
      </c>
      <c r="B84" s="25">
        <f>IF(OR(ISBLANK($AG84),$AI84="closed",$AI84="old",AND($B$3=Data!$N$6,OR(database!AG84=Data!$K$8,Data!$K$9=database!AG84))),0,MAX(B$8:B83)+1)</f>
        <v>0</v>
      </c>
      <c r="C84" s="25">
        <f ca="1">IF(AND($AL84-C$3&lt;=TODAY(),$AL84&gt;0,AI84&lt;&gt;"closed",AI84&lt;&gt;"old",AND($B$3&lt;&gt;Data!$N$6,OR(database!$AG84&lt;&gt;Data!$K$9,database!$AG84&lt;&gt;Data!$K$8))),MAX(C$8:C83)+1,0)</f>
        <v>0</v>
      </c>
      <c r="D84" s="25">
        <f ca="1">IF(AND($AL84-D$3&lt;=TODAY(),$AL84&gt;0,$AI84&lt;&gt;"closed",AI84&lt;&gt;"old",AND($B$3&lt;&gt;Data!$N$6,OR(database!$AG84&lt;&gt;Data!$K$9,database!$AG84&lt;&gt;Data!$K$8))),MAX(D$8:D83)+1,0)</f>
        <v>0</v>
      </c>
      <c r="E84" s="25">
        <f ca="1">IF(AND($AL84-E$3&lt;=TODAY(),$AL84&gt;0,AI84&lt;&gt;"closed",AI84&lt;&gt;"old",AND($B$3&lt;&gt;Data!$N$6,OR(database!$AG84&lt;&gt;Data!$K$9,database!$AG84&lt;&gt;Data!$K$8))),MAX(E$8:E83)+1,0)</f>
        <v>0</v>
      </c>
      <c r="F84" s="25">
        <f>IF(AH84="X",MAX(F$8:F83)+1,0)</f>
        <v>0</v>
      </c>
      <c r="G84" s="25">
        <f ca="1">IF(AND(AG84=Data!$K$8,database!AI84&lt;&gt;"Closed",AI84&lt;&gt;"old",database!AL84&lt;(TODAY()+Data!$X$4)),MAX(G$8:G83)+1,0)</f>
        <v>0</v>
      </c>
      <c r="H84" s="25">
        <f ca="1">IF(AND(AG84=Data!$K$9,database!AI84&lt;&gt;"Closed",AI84&lt;&gt;"old",database!AL84&lt;(TODAY()+Data!$X$5)),MAX(H$8:H83)+1,0)</f>
        <v>0</v>
      </c>
      <c r="Y84">
        <f>IF(AS84&gt;0,VLOOKUP(AS84,$AT:$AV,3,0)+COUNTIF(AS$8:AS83,AS84),0)</f>
        <v>0</v>
      </c>
      <c r="AA84" s="16"/>
      <c r="AB84" s="22"/>
      <c r="AC84" s="16"/>
      <c r="AD84" s="22"/>
      <c r="AE84" s="16"/>
      <c r="AF84" s="22"/>
      <c r="AG84" s="138"/>
      <c r="AH84" s="23"/>
      <c r="AI84" s="16"/>
      <c r="AJ84" s="23"/>
      <c r="AK84" s="28"/>
      <c r="AL84" s="105"/>
      <c r="AQ84" s="25">
        <f>IF(FollowUp!$AK$3="(Off)",IF(FollowUp!$AA$3=Data!$D$5,C84,IF(FollowUp!$AA$3=Data!$D$6,D84,IF(FollowUp!$AA$3=Data!$D$7,E84,B84))),IF(FollowUp!$AK$3=Data!$N$9,F84,IF(FollowUp!$AK$3=Data!$N$8,H84,IF(FollowUp!$AK$3=Data!$N$7,G84,B84))))</f>
        <v>0</v>
      </c>
      <c r="AR84" s="51">
        <f t="shared" si="8"/>
        <v>0</v>
      </c>
      <c r="AS84" s="25">
        <f t="shared" si="12"/>
        <v>-1</v>
      </c>
      <c r="AT84" s="25">
        <f t="shared" si="9"/>
        <v>77</v>
      </c>
      <c r="AU84" s="25">
        <f t="shared" si="13"/>
        <v>0</v>
      </c>
      <c r="AV84" s="25">
        <f t="shared" si="10"/>
        <v>0</v>
      </c>
      <c r="BB84" s="51"/>
    </row>
    <row r="85" spans="1:54" x14ac:dyDescent="0.25">
      <c r="A85" t="str">
        <f t="shared" si="11"/>
        <v>85</v>
      </c>
      <c r="B85" s="25">
        <f>IF(OR(ISBLANK($AG85),$AI85="closed",$AI85="old",AND($B$3=Data!$N$6,OR(database!AG85=Data!$K$8,Data!$K$9=database!AG85))),0,MAX(B$8:B84)+1)</f>
        <v>0</v>
      </c>
      <c r="C85" s="25">
        <f ca="1">IF(AND($AL85-C$3&lt;=TODAY(),$AL85&gt;0,AI85&lt;&gt;"closed",AI85&lt;&gt;"old",AND($B$3&lt;&gt;Data!$N$6,OR(database!$AG85&lt;&gt;Data!$K$9,database!$AG85&lt;&gt;Data!$K$8))),MAX(C$8:C84)+1,0)</f>
        <v>0</v>
      </c>
      <c r="D85" s="25">
        <f ca="1">IF(AND($AL85-D$3&lt;=TODAY(),$AL85&gt;0,$AI85&lt;&gt;"closed",AI85&lt;&gt;"old",AND($B$3&lt;&gt;Data!$N$6,OR(database!$AG85&lt;&gt;Data!$K$9,database!$AG85&lt;&gt;Data!$K$8))),MAX(D$8:D84)+1,0)</f>
        <v>0</v>
      </c>
      <c r="E85" s="25">
        <f ca="1">IF(AND($AL85-E$3&lt;=TODAY(),$AL85&gt;0,AI85&lt;&gt;"closed",AI85&lt;&gt;"old",AND($B$3&lt;&gt;Data!$N$6,OR(database!$AG85&lt;&gt;Data!$K$9,database!$AG85&lt;&gt;Data!$K$8))),MAX(E$8:E84)+1,0)</f>
        <v>0</v>
      </c>
      <c r="F85" s="25">
        <f>IF(AH85="X",MAX(F$8:F84)+1,0)</f>
        <v>0</v>
      </c>
      <c r="G85" s="25">
        <f ca="1">IF(AND(AG85=Data!$K$8,database!AI85&lt;&gt;"Closed",AI85&lt;&gt;"old",database!AL85&lt;(TODAY()+Data!$X$4)),MAX(G$8:G84)+1,0)</f>
        <v>0</v>
      </c>
      <c r="H85" s="25">
        <f ca="1">IF(AND(AG85=Data!$K$9,database!AI85&lt;&gt;"Closed",AI85&lt;&gt;"old",database!AL85&lt;(TODAY()+Data!$X$5)),MAX(H$8:H84)+1,0)</f>
        <v>0</v>
      </c>
      <c r="Y85">
        <f>IF(AS85&gt;0,VLOOKUP(AS85,$AT:$AV,3,0)+COUNTIF(AS$8:AS84,AS85),0)</f>
        <v>0</v>
      </c>
      <c r="AA85" s="17"/>
      <c r="AB85" s="18"/>
      <c r="AC85" s="17"/>
      <c r="AD85" s="18"/>
      <c r="AE85" s="17"/>
      <c r="AF85" s="18"/>
      <c r="AG85" s="139"/>
      <c r="AH85" s="24"/>
      <c r="AI85" s="17"/>
      <c r="AJ85" s="24"/>
      <c r="AK85" s="27"/>
      <c r="AL85" s="104"/>
      <c r="AQ85" s="25">
        <f>IF(FollowUp!$AK$3="(Off)",IF(FollowUp!$AA$3=Data!$D$5,C85,IF(FollowUp!$AA$3=Data!$D$6,D85,IF(FollowUp!$AA$3=Data!$D$7,E85,B85))),IF(FollowUp!$AK$3=Data!$N$9,F85,IF(FollowUp!$AK$3=Data!$N$8,H85,IF(FollowUp!$AK$3=Data!$N$7,G85,B85))))</f>
        <v>0</v>
      </c>
      <c r="AR85" s="51">
        <f t="shared" si="8"/>
        <v>0</v>
      </c>
      <c r="AS85" s="25">
        <f t="shared" si="12"/>
        <v>-1</v>
      </c>
      <c r="AT85" s="25">
        <f t="shared" si="9"/>
        <v>78</v>
      </c>
      <c r="AU85" s="25">
        <f t="shared" si="13"/>
        <v>0</v>
      </c>
      <c r="AV85" s="25">
        <f t="shared" si="10"/>
        <v>0</v>
      </c>
      <c r="BB85" s="51"/>
    </row>
    <row r="86" spans="1:54" x14ac:dyDescent="0.25">
      <c r="A86" t="str">
        <f t="shared" si="11"/>
        <v>86</v>
      </c>
      <c r="B86" s="25">
        <f>IF(OR(ISBLANK($AG86),$AI86="closed",$AI86="old",AND($B$3=Data!$N$6,OR(database!AG86=Data!$K$8,Data!$K$9=database!AG86))),0,MAX(B$8:B85)+1)</f>
        <v>0</v>
      </c>
      <c r="C86" s="25">
        <f ca="1">IF(AND($AL86-C$3&lt;=TODAY(),$AL86&gt;0,AI86&lt;&gt;"closed",AI86&lt;&gt;"old",AND($B$3&lt;&gt;Data!$N$6,OR(database!$AG86&lt;&gt;Data!$K$9,database!$AG86&lt;&gt;Data!$K$8))),MAX(C$8:C85)+1,0)</f>
        <v>0</v>
      </c>
      <c r="D86" s="25">
        <f ca="1">IF(AND($AL86-D$3&lt;=TODAY(),$AL86&gt;0,$AI86&lt;&gt;"closed",AI86&lt;&gt;"old",AND($B$3&lt;&gt;Data!$N$6,OR(database!$AG86&lt;&gt;Data!$K$9,database!$AG86&lt;&gt;Data!$K$8))),MAX(D$8:D85)+1,0)</f>
        <v>0</v>
      </c>
      <c r="E86" s="25">
        <f ca="1">IF(AND($AL86-E$3&lt;=TODAY(),$AL86&gt;0,AI86&lt;&gt;"closed",AI86&lt;&gt;"old",AND($B$3&lt;&gt;Data!$N$6,OR(database!$AG86&lt;&gt;Data!$K$9,database!$AG86&lt;&gt;Data!$K$8))),MAX(E$8:E85)+1,0)</f>
        <v>0</v>
      </c>
      <c r="F86" s="25">
        <f>IF(AH86="X",MAX(F$8:F85)+1,0)</f>
        <v>0</v>
      </c>
      <c r="G86" s="25">
        <f ca="1">IF(AND(AG86=Data!$K$8,database!AI86&lt;&gt;"Closed",AI86&lt;&gt;"old",database!AL86&lt;(TODAY()+Data!$X$4)),MAX(G$8:G85)+1,0)</f>
        <v>0</v>
      </c>
      <c r="H86" s="25">
        <f ca="1">IF(AND(AG86=Data!$K$9,database!AI86&lt;&gt;"Closed",AI86&lt;&gt;"old",database!AL86&lt;(TODAY()+Data!$X$5)),MAX(H$8:H85)+1,0)</f>
        <v>0</v>
      </c>
      <c r="Y86">
        <f>IF(AS86&gt;0,VLOOKUP(AS86,$AT:$AV,3,0)+COUNTIF(AS$8:AS85,AS86),0)</f>
        <v>0</v>
      </c>
      <c r="AA86" s="16"/>
      <c r="AB86" s="22"/>
      <c r="AC86" s="16"/>
      <c r="AD86" s="22"/>
      <c r="AE86" s="16"/>
      <c r="AF86" s="22"/>
      <c r="AG86" s="138"/>
      <c r="AH86" s="23"/>
      <c r="AI86" s="16"/>
      <c r="AJ86" s="23"/>
      <c r="AK86" s="28"/>
      <c r="AL86" s="105"/>
      <c r="AQ86" s="25">
        <f>IF(FollowUp!$AK$3="(Off)",IF(FollowUp!$AA$3=Data!$D$5,C86,IF(FollowUp!$AA$3=Data!$D$6,D86,IF(FollowUp!$AA$3=Data!$D$7,E86,B86))),IF(FollowUp!$AK$3=Data!$N$9,F86,IF(FollowUp!$AK$3=Data!$N$8,H86,IF(FollowUp!$AK$3=Data!$N$7,G86,B86))))</f>
        <v>0</v>
      </c>
      <c r="AR86" s="51">
        <f t="shared" si="8"/>
        <v>0</v>
      </c>
      <c r="AS86" s="25">
        <f t="shared" si="12"/>
        <v>-1</v>
      </c>
      <c r="AT86" s="25">
        <f t="shared" si="9"/>
        <v>79</v>
      </c>
      <c r="AU86" s="25">
        <f t="shared" si="13"/>
        <v>0</v>
      </c>
      <c r="AV86" s="25">
        <f t="shared" si="10"/>
        <v>0</v>
      </c>
      <c r="BB86" s="51"/>
    </row>
    <row r="87" spans="1:54" x14ac:dyDescent="0.25">
      <c r="A87" t="str">
        <f t="shared" si="11"/>
        <v>87</v>
      </c>
      <c r="B87" s="25">
        <f>IF(OR(ISBLANK($AG87),$AI87="closed",$AI87="old",AND($B$3=Data!$N$6,OR(database!AG87=Data!$K$8,Data!$K$9=database!AG87))),0,MAX(B$8:B86)+1)</f>
        <v>0</v>
      </c>
      <c r="C87" s="25">
        <f ca="1">IF(AND($AL87-C$3&lt;=TODAY(),$AL87&gt;0,AI87&lt;&gt;"closed",AI87&lt;&gt;"old",AND($B$3&lt;&gt;Data!$N$6,OR(database!$AG87&lt;&gt;Data!$K$9,database!$AG87&lt;&gt;Data!$K$8))),MAX(C$8:C86)+1,0)</f>
        <v>0</v>
      </c>
      <c r="D87" s="25">
        <f ca="1">IF(AND($AL87-D$3&lt;=TODAY(),$AL87&gt;0,$AI87&lt;&gt;"closed",AI87&lt;&gt;"old",AND($B$3&lt;&gt;Data!$N$6,OR(database!$AG87&lt;&gt;Data!$K$9,database!$AG87&lt;&gt;Data!$K$8))),MAX(D$8:D86)+1,0)</f>
        <v>0</v>
      </c>
      <c r="E87" s="25">
        <f ca="1">IF(AND($AL87-E$3&lt;=TODAY(),$AL87&gt;0,AI87&lt;&gt;"closed",AI87&lt;&gt;"old",AND($B$3&lt;&gt;Data!$N$6,OR(database!$AG87&lt;&gt;Data!$K$9,database!$AG87&lt;&gt;Data!$K$8))),MAX(E$8:E86)+1,0)</f>
        <v>0</v>
      </c>
      <c r="F87" s="25">
        <f>IF(AH87="X",MAX(F$8:F86)+1,0)</f>
        <v>0</v>
      </c>
      <c r="G87" s="25">
        <f ca="1">IF(AND(AG87=Data!$K$8,database!AI87&lt;&gt;"Closed",AI87&lt;&gt;"old",database!AL87&lt;(TODAY()+Data!$X$4)),MAX(G$8:G86)+1,0)</f>
        <v>0</v>
      </c>
      <c r="H87" s="25">
        <f ca="1">IF(AND(AG87=Data!$K$9,database!AI87&lt;&gt;"Closed",AI87&lt;&gt;"old",database!AL87&lt;(TODAY()+Data!$X$5)),MAX(H$8:H86)+1,0)</f>
        <v>0</v>
      </c>
      <c r="Y87">
        <f>IF(AS87&gt;0,VLOOKUP(AS87,$AT:$AV,3,0)+COUNTIF(AS$8:AS86,AS87),0)</f>
        <v>0</v>
      </c>
      <c r="AA87" s="17"/>
      <c r="AB87" s="18"/>
      <c r="AC87" s="17"/>
      <c r="AD87" s="18"/>
      <c r="AE87" s="17"/>
      <c r="AF87" s="18"/>
      <c r="AG87" s="139"/>
      <c r="AH87" s="24"/>
      <c r="AI87" s="17"/>
      <c r="AJ87" s="24"/>
      <c r="AK87" s="27"/>
      <c r="AL87" s="47"/>
      <c r="AQ87" s="25">
        <f>IF(FollowUp!$AK$3="(Off)",IF(FollowUp!$AA$3=Data!$D$5,C87,IF(FollowUp!$AA$3=Data!$D$6,D87,IF(FollowUp!$AA$3=Data!$D$7,E87,B87))),IF(FollowUp!$AK$3=Data!$N$9,F87,IF(FollowUp!$AK$3=Data!$N$8,H87,IF(FollowUp!$AK$3=Data!$N$7,G87,B87))))</f>
        <v>0</v>
      </c>
      <c r="AR87" s="51">
        <f t="shared" si="8"/>
        <v>0</v>
      </c>
      <c r="AS87" s="25">
        <f t="shared" si="12"/>
        <v>-1</v>
      </c>
      <c r="AT87" s="25">
        <f t="shared" si="9"/>
        <v>80</v>
      </c>
      <c r="AU87" s="25">
        <f t="shared" si="13"/>
        <v>0</v>
      </c>
      <c r="AV87" s="25">
        <f t="shared" si="10"/>
        <v>0</v>
      </c>
      <c r="BB87" s="51"/>
    </row>
    <row r="88" spans="1:54" x14ac:dyDescent="0.25">
      <c r="A88" t="str">
        <f t="shared" si="11"/>
        <v>88</v>
      </c>
      <c r="B88" s="25">
        <f>IF(OR(ISBLANK($AG88),$AI88="closed",$AI88="old",AND($B$3=Data!$N$6,OR(database!AG88=Data!$K$8,Data!$K$9=database!AG88))),0,MAX(B$8:B87)+1)</f>
        <v>0</v>
      </c>
      <c r="C88" s="25">
        <f ca="1">IF(AND($AL88-C$3&lt;=TODAY(),$AL88&gt;0,AI88&lt;&gt;"closed",AI88&lt;&gt;"old",AND($B$3&lt;&gt;Data!$N$6,OR(database!$AG88&lt;&gt;Data!$K$9,database!$AG88&lt;&gt;Data!$K$8))),MAX(C$8:C87)+1,0)</f>
        <v>0</v>
      </c>
      <c r="D88" s="25">
        <f ca="1">IF(AND($AL88-D$3&lt;=TODAY(),$AL88&gt;0,$AI88&lt;&gt;"closed",AI88&lt;&gt;"old",AND($B$3&lt;&gt;Data!$N$6,OR(database!$AG88&lt;&gt;Data!$K$9,database!$AG88&lt;&gt;Data!$K$8))),MAX(D$8:D87)+1,0)</f>
        <v>0</v>
      </c>
      <c r="E88" s="25">
        <f ca="1">IF(AND($AL88-E$3&lt;=TODAY(),$AL88&gt;0,AI88&lt;&gt;"closed",AI88&lt;&gt;"old",AND($B$3&lt;&gt;Data!$N$6,OR(database!$AG88&lt;&gt;Data!$K$9,database!$AG88&lt;&gt;Data!$K$8))),MAX(E$8:E87)+1,0)</f>
        <v>0</v>
      </c>
      <c r="F88" s="25">
        <f>IF(AH88="X",MAX(F$8:F87)+1,0)</f>
        <v>0</v>
      </c>
      <c r="G88" s="25">
        <f ca="1">IF(AND(AG88=Data!$K$8,database!AI88&lt;&gt;"Closed",AI88&lt;&gt;"old",database!AL88&lt;(TODAY()+Data!$X$4)),MAX(G$8:G87)+1,0)</f>
        <v>0</v>
      </c>
      <c r="H88" s="25">
        <f ca="1">IF(AND(AG88=Data!$K$9,database!AI88&lt;&gt;"Closed",AI88&lt;&gt;"old",database!AL88&lt;(TODAY()+Data!$X$5)),MAX(H$8:H87)+1,0)</f>
        <v>0</v>
      </c>
      <c r="Y88">
        <f>IF(AS88&gt;0,VLOOKUP(AS88,$AT:$AV,3,0)+COUNTIF(AS$8:AS87,AS88),0)</f>
        <v>0</v>
      </c>
      <c r="AA88" s="16"/>
      <c r="AB88" s="22"/>
      <c r="AC88" s="16"/>
      <c r="AD88" s="22"/>
      <c r="AE88" s="16"/>
      <c r="AF88" s="22"/>
      <c r="AG88" s="138"/>
      <c r="AH88" s="23"/>
      <c r="AI88" s="16"/>
      <c r="AJ88" s="23"/>
      <c r="AK88" s="28"/>
      <c r="AL88" s="35"/>
      <c r="AQ88" s="25">
        <f>IF(FollowUp!$AK$3="(Off)",IF(FollowUp!$AA$3=Data!$D$5,C88,IF(FollowUp!$AA$3=Data!$D$6,D88,IF(FollowUp!$AA$3=Data!$D$7,E88,B88))),IF(FollowUp!$AK$3=Data!$N$9,F88,IF(FollowUp!$AK$3=Data!$N$8,H88,IF(FollowUp!$AK$3=Data!$N$7,G88,B88))))</f>
        <v>0</v>
      </c>
      <c r="AR88" s="51">
        <f t="shared" si="8"/>
        <v>0</v>
      </c>
      <c r="AS88" s="25">
        <f t="shared" si="12"/>
        <v>-1</v>
      </c>
      <c r="AT88" s="25">
        <f t="shared" si="9"/>
        <v>81</v>
      </c>
      <c r="AU88" s="25">
        <f t="shared" si="13"/>
        <v>0</v>
      </c>
      <c r="AV88" s="25">
        <f t="shared" si="10"/>
        <v>0</v>
      </c>
      <c r="BB88" s="51"/>
    </row>
    <row r="89" spans="1:54" x14ac:dyDescent="0.25">
      <c r="A89" t="str">
        <f t="shared" si="11"/>
        <v>89</v>
      </c>
      <c r="B89" s="25">
        <f>IF(OR(ISBLANK($AG89),$AI89="closed",$AI89="old",AND($B$3=Data!$N$6,OR(database!AG89=Data!$K$8,Data!$K$9=database!AG89))),0,MAX(B$8:B88)+1)</f>
        <v>0</v>
      </c>
      <c r="C89" s="25">
        <f ca="1">IF(AND($AL89-C$3&lt;=TODAY(),$AL89&gt;0,AI89&lt;&gt;"closed",AI89&lt;&gt;"old",AND($B$3&lt;&gt;Data!$N$6,OR(database!$AG89&lt;&gt;Data!$K$9,database!$AG89&lt;&gt;Data!$K$8))),MAX(C$8:C88)+1,0)</f>
        <v>0</v>
      </c>
      <c r="D89" s="25">
        <f ca="1">IF(AND($AL89-D$3&lt;=TODAY(),$AL89&gt;0,$AI89&lt;&gt;"closed",AI89&lt;&gt;"old",AND($B$3&lt;&gt;Data!$N$6,OR(database!$AG89&lt;&gt;Data!$K$9,database!$AG89&lt;&gt;Data!$K$8))),MAX(D$8:D88)+1,0)</f>
        <v>0</v>
      </c>
      <c r="E89" s="25">
        <f ca="1">IF(AND($AL89-E$3&lt;=TODAY(),$AL89&gt;0,AI89&lt;&gt;"closed",AI89&lt;&gt;"old",AND($B$3&lt;&gt;Data!$N$6,OR(database!$AG89&lt;&gt;Data!$K$9,database!$AG89&lt;&gt;Data!$K$8))),MAX(E$8:E88)+1,0)</f>
        <v>0</v>
      </c>
      <c r="F89" s="25">
        <f>IF(AH89="X",MAX(F$8:F88)+1,0)</f>
        <v>0</v>
      </c>
      <c r="G89" s="25">
        <f ca="1">IF(AND(AG89=Data!$K$8,database!AI89&lt;&gt;"Closed",AI89&lt;&gt;"old",database!AL89&lt;(TODAY()+Data!$X$4)),MAX(G$8:G88)+1,0)</f>
        <v>0</v>
      </c>
      <c r="H89" s="25">
        <f ca="1">IF(AND(AG89=Data!$K$9,database!AI89&lt;&gt;"Closed",AI89&lt;&gt;"old",database!AL89&lt;(TODAY()+Data!$X$5)),MAX(H$8:H88)+1,0)</f>
        <v>0</v>
      </c>
      <c r="Y89">
        <f>IF(AS89&gt;0,VLOOKUP(AS89,$AT:$AV,3,0)+COUNTIF(AS$8:AS88,AS89),0)</f>
        <v>0</v>
      </c>
      <c r="AA89" s="17"/>
      <c r="AB89" s="18"/>
      <c r="AC89" s="17"/>
      <c r="AD89" s="18"/>
      <c r="AE89" s="17"/>
      <c r="AF89" s="18"/>
      <c r="AG89" s="139"/>
      <c r="AH89" s="24"/>
      <c r="AI89" s="17"/>
      <c r="AJ89" s="24"/>
      <c r="AK89" s="27"/>
      <c r="AL89" s="47"/>
      <c r="AQ89" s="25">
        <f>IF(FollowUp!$AK$3="(Off)",IF(FollowUp!$AA$3=Data!$D$5,C89,IF(FollowUp!$AA$3=Data!$D$6,D89,IF(FollowUp!$AA$3=Data!$D$7,E89,B89))),IF(FollowUp!$AK$3=Data!$N$9,F89,IF(FollowUp!$AK$3=Data!$N$8,H89,IF(FollowUp!$AK$3=Data!$N$7,G89,B89))))</f>
        <v>0</v>
      </c>
      <c r="AR89" s="51">
        <f t="shared" ref="AR89:AR152" si="14">IF(AQ89&gt;0,AL89,0)</f>
        <v>0</v>
      </c>
      <c r="AS89" s="25">
        <f t="shared" si="12"/>
        <v>-1</v>
      </c>
      <c r="AT89" s="25">
        <f t="shared" ref="AT89:AT152" si="15">AT88+1</f>
        <v>82</v>
      </c>
      <c r="AU89" s="25">
        <f t="shared" si="13"/>
        <v>0</v>
      </c>
      <c r="AV89" s="25">
        <f t="shared" ref="AV89:AV152" si="16">IF(AND(AU89&gt;0,AV90=0),1,(AU90+AV90))</f>
        <v>0</v>
      </c>
      <c r="BB89" s="51"/>
    </row>
    <row r="90" spans="1:54" x14ac:dyDescent="0.25">
      <c r="A90" t="str">
        <f t="shared" si="11"/>
        <v>90</v>
      </c>
      <c r="B90" s="25">
        <f>IF(OR(ISBLANK($AG90),$AI90="closed",$AI90="old",AND($B$3=Data!$N$6,OR(database!AG90=Data!$K$8,Data!$K$9=database!AG90))),0,MAX(B$8:B89)+1)</f>
        <v>0</v>
      </c>
      <c r="C90" s="25">
        <f ca="1">IF(AND($AL90-C$3&lt;=TODAY(),$AL90&gt;0,AI90&lt;&gt;"closed",AI90&lt;&gt;"old",AND($B$3&lt;&gt;Data!$N$6,OR(database!$AG90&lt;&gt;Data!$K$9,database!$AG90&lt;&gt;Data!$K$8))),MAX(C$8:C89)+1,0)</f>
        <v>0</v>
      </c>
      <c r="D90" s="25">
        <f ca="1">IF(AND($AL90-D$3&lt;=TODAY(),$AL90&gt;0,$AI90&lt;&gt;"closed",AI90&lt;&gt;"old",AND($B$3&lt;&gt;Data!$N$6,OR(database!$AG90&lt;&gt;Data!$K$9,database!$AG90&lt;&gt;Data!$K$8))),MAX(D$8:D89)+1,0)</f>
        <v>0</v>
      </c>
      <c r="E90" s="25">
        <f ca="1">IF(AND($AL90-E$3&lt;=TODAY(),$AL90&gt;0,AI90&lt;&gt;"closed",AI90&lt;&gt;"old",AND($B$3&lt;&gt;Data!$N$6,OR(database!$AG90&lt;&gt;Data!$K$9,database!$AG90&lt;&gt;Data!$K$8))),MAX(E$8:E89)+1,0)</f>
        <v>0</v>
      </c>
      <c r="F90" s="25">
        <f>IF(AH90="X",MAX(F$8:F89)+1,0)</f>
        <v>0</v>
      </c>
      <c r="G90" s="25">
        <f ca="1">IF(AND(AG90=Data!$K$8,database!AI90&lt;&gt;"Closed",AI90&lt;&gt;"old",database!AL90&lt;(TODAY()+Data!$X$4)),MAX(G$8:G89)+1,0)</f>
        <v>0</v>
      </c>
      <c r="H90" s="25">
        <f ca="1">IF(AND(AG90=Data!$K$9,database!AI90&lt;&gt;"Closed",AI90&lt;&gt;"old",database!AL90&lt;(TODAY()+Data!$X$5)),MAX(H$8:H89)+1,0)</f>
        <v>0</v>
      </c>
      <c r="Y90">
        <f>IF(AS90&gt;0,VLOOKUP(AS90,$AT:$AV,3,0)+COUNTIF(AS$8:AS89,AS90),0)</f>
        <v>0</v>
      </c>
      <c r="AA90" s="16"/>
      <c r="AB90" s="22"/>
      <c r="AC90" s="16"/>
      <c r="AD90" s="22"/>
      <c r="AE90" s="16"/>
      <c r="AF90" s="22"/>
      <c r="AG90" s="138"/>
      <c r="AH90" s="23"/>
      <c r="AI90" s="16"/>
      <c r="AJ90" s="23"/>
      <c r="AK90" s="28"/>
      <c r="AL90" s="35"/>
      <c r="AQ90" s="25">
        <f>IF(FollowUp!$AK$3="(Off)",IF(FollowUp!$AA$3=Data!$D$5,C90,IF(FollowUp!$AA$3=Data!$D$6,D90,IF(FollowUp!$AA$3=Data!$D$7,E90,B90))),IF(FollowUp!$AK$3=Data!$N$9,F90,IF(FollowUp!$AK$3=Data!$N$8,H90,IF(FollowUp!$AK$3=Data!$N$7,G90,B90))))</f>
        <v>0</v>
      </c>
      <c r="AR90" s="51">
        <f t="shared" si="14"/>
        <v>0</v>
      </c>
      <c r="AS90" s="25">
        <f t="shared" si="12"/>
        <v>-1</v>
      </c>
      <c r="AT90" s="25">
        <f t="shared" si="15"/>
        <v>83</v>
      </c>
      <c r="AU90" s="25">
        <f t="shared" si="13"/>
        <v>0</v>
      </c>
      <c r="AV90" s="25">
        <f t="shared" si="16"/>
        <v>0</v>
      </c>
      <c r="BB90" s="51"/>
    </row>
    <row r="91" spans="1:54" x14ac:dyDescent="0.25">
      <c r="A91" t="str">
        <f t="shared" si="11"/>
        <v>91</v>
      </c>
      <c r="B91" s="25">
        <f>IF(OR(ISBLANK($AG91),$AI91="closed",$AI91="old",AND($B$3=Data!$N$6,OR(database!AG91=Data!$K$8,Data!$K$9=database!AG91))),0,MAX(B$8:B90)+1)</f>
        <v>0</v>
      </c>
      <c r="C91" s="25">
        <f ca="1">IF(AND($AL91-C$3&lt;=TODAY(),$AL91&gt;0,AI91&lt;&gt;"closed",AI91&lt;&gt;"old",AND($B$3&lt;&gt;Data!$N$6,OR(database!$AG91&lt;&gt;Data!$K$9,database!$AG91&lt;&gt;Data!$K$8))),MAX(C$8:C90)+1,0)</f>
        <v>0</v>
      </c>
      <c r="D91" s="25">
        <f ca="1">IF(AND($AL91-D$3&lt;=TODAY(),$AL91&gt;0,$AI91&lt;&gt;"closed",AI91&lt;&gt;"old",AND($B$3&lt;&gt;Data!$N$6,OR(database!$AG91&lt;&gt;Data!$K$9,database!$AG91&lt;&gt;Data!$K$8))),MAX(D$8:D90)+1,0)</f>
        <v>0</v>
      </c>
      <c r="E91" s="25">
        <f ca="1">IF(AND($AL91-E$3&lt;=TODAY(),$AL91&gt;0,AI91&lt;&gt;"closed",AI91&lt;&gt;"old",AND($B$3&lt;&gt;Data!$N$6,OR(database!$AG91&lt;&gt;Data!$K$9,database!$AG91&lt;&gt;Data!$K$8))),MAX(E$8:E90)+1,0)</f>
        <v>0</v>
      </c>
      <c r="F91" s="25">
        <f>IF(AH91="X",MAX(F$8:F90)+1,0)</f>
        <v>0</v>
      </c>
      <c r="G91" s="25">
        <f ca="1">IF(AND(AG91=Data!$K$8,database!AI91&lt;&gt;"Closed",AI91&lt;&gt;"old",database!AL91&lt;(TODAY()+Data!$X$4)),MAX(G$8:G90)+1,0)</f>
        <v>0</v>
      </c>
      <c r="H91" s="25">
        <f ca="1">IF(AND(AG91=Data!$K$9,database!AI91&lt;&gt;"Closed",AI91&lt;&gt;"old",database!AL91&lt;(TODAY()+Data!$X$5)),MAX(H$8:H90)+1,0)</f>
        <v>0</v>
      </c>
      <c r="Y91">
        <f>IF(AS91&gt;0,VLOOKUP(AS91,$AT:$AV,3,0)+COUNTIF(AS$8:AS90,AS91),0)</f>
        <v>0</v>
      </c>
      <c r="AA91" s="17"/>
      <c r="AB91" s="18"/>
      <c r="AC91" s="17"/>
      <c r="AD91" s="18"/>
      <c r="AE91" s="17"/>
      <c r="AF91" s="18"/>
      <c r="AG91" s="139"/>
      <c r="AH91" s="24"/>
      <c r="AI91" s="17"/>
      <c r="AJ91" s="24"/>
      <c r="AK91" s="27"/>
      <c r="AL91" s="47"/>
      <c r="AQ91" s="25">
        <f>IF(FollowUp!$AK$3="(Off)",IF(FollowUp!$AA$3=Data!$D$5,C91,IF(FollowUp!$AA$3=Data!$D$6,D91,IF(FollowUp!$AA$3=Data!$D$7,E91,B91))),IF(FollowUp!$AK$3=Data!$N$9,F91,IF(FollowUp!$AK$3=Data!$N$8,H91,IF(FollowUp!$AK$3=Data!$N$7,G91,B91))))</f>
        <v>0</v>
      </c>
      <c r="AR91" s="51">
        <f t="shared" si="14"/>
        <v>0</v>
      </c>
      <c r="AS91" s="25">
        <f t="shared" si="12"/>
        <v>-1</v>
      </c>
      <c r="AT91" s="25">
        <f t="shared" si="15"/>
        <v>84</v>
      </c>
      <c r="AU91" s="25">
        <f t="shared" si="13"/>
        <v>0</v>
      </c>
      <c r="AV91" s="25">
        <f t="shared" si="16"/>
        <v>0</v>
      </c>
      <c r="BB91" s="51"/>
    </row>
    <row r="92" spans="1:54" x14ac:dyDescent="0.25">
      <c r="A92" t="str">
        <f t="shared" si="11"/>
        <v>92</v>
      </c>
      <c r="B92" s="25">
        <f>IF(OR(ISBLANK($AG92),$AI92="closed",$AI92="old",AND($B$3=Data!$N$6,OR(database!AG92=Data!$K$8,Data!$K$9=database!AG92))),0,MAX(B$8:B91)+1)</f>
        <v>0</v>
      </c>
      <c r="C92" s="25">
        <f ca="1">IF(AND($AL92-C$3&lt;=TODAY(),$AL92&gt;0,AI92&lt;&gt;"closed",AI92&lt;&gt;"old",AND($B$3&lt;&gt;Data!$N$6,OR(database!$AG92&lt;&gt;Data!$K$9,database!$AG92&lt;&gt;Data!$K$8))),MAX(C$8:C91)+1,0)</f>
        <v>0</v>
      </c>
      <c r="D92" s="25">
        <f ca="1">IF(AND($AL92-D$3&lt;=TODAY(),$AL92&gt;0,$AI92&lt;&gt;"closed",AI92&lt;&gt;"old",AND($B$3&lt;&gt;Data!$N$6,OR(database!$AG92&lt;&gt;Data!$K$9,database!$AG92&lt;&gt;Data!$K$8))),MAX(D$8:D91)+1,0)</f>
        <v>0</v>
      </c>
      <c r="E92" s="25">
        <f ca="1">IF(AND($AL92-E$3&lt;=TODAY(),$AL92&gt;0,AI92&lt;&gt;"closed",AI92&lt;&gt;"old",AND($B$3&lt;&gt;Data!$N$6,OR(database!$AG92&lt;&gt;Data!$K$9,database!$AG92&lt;&gt;Data!$K$8))),MAX(E$8:E91)+1,0)</f>
        <v>0</v>
      </c>
      <c r="F92" s="25">
        <f>IF(AH92="X",MAX(F$8:F91)+1,0)</f>
        <v>0</v>
      </c>
      <c r="G92" s="25">
        <f ca="1">IF(AND(AG92=Data!$K$8,database!AI92&lt;&gt;"Closed",AI92&lt;&gt;"old",database!AL92&lt;(TODAY()+Data!$X$4)),MAX(G$8:G91)+1,0)</f>
        <v>0</v>
      </c>
      <c r="H92" s="25">
        <f ca="1">IF(AND(AG92=Data!$K$9,database!AI92&lt;&gt;"Closed",AI92&lt;&gt;"old",database!AL92&lt;(TODAY()+Data!$X$5)),MAX(H$8:H91)+1,0)</f>
        <v>0</v>
      </c>
      <c r="Y92">
        <f>IF(AS92&gt;0,VLOOKUP(AS92,$AT:$AV,3,0)+COUNTIF(AS$8:AS91,AS92),0)</f>
        <v>0</v>
      </c>
      <c r="AA92" s="16"/>
      <c r="AB92" s="22"/>
      <c r="AC92" s="16"/>
      <c r="AD92" s="22"/>
      <c r="AE92" s="16"/>
      <c r="AF92" s="22"/>
      <c r="AG92" s="138"/>
      <c r="AH92" s="23"/>
      <c r="AI92" s="16"/>
      <c r="AJ92" s="23"/>
      <c r="AK92" s="28"/>
      <c r="AL92" s="35"/>
      <c r="AQ92" s="25">
        <f>IF(FollowUp!$AK$3="(Off)",IF(FollowUp!$AA$3=Data!$D$5,C92,IF(FollowUp!$AA$3=Data!$D$6,D92,IF(FollowUp!$AA$3=Data!$D$7,E92,B92))),IF(FollowUp!$AK$3=Data!$N$9,F92,IF(FollowUp!$AK$3=Data!$N$8,H92,IF(FollowUp!$AK$3=Data!$N$7,G92,B92))))</f>
        <v>0</v>
      </c>
      <c r="AR92" s="51">
        <f t="shared" si="14"/>
        <v>0</v>
      </c>
      <c r="AS92" s="25">
        <f t="shared" si="12"/>
        <v>-1</v>
      </c>
      <c r="AT92" s="25">
        <f t="shared" si="15"/>
        <v>85</v>
      </c>
      <c r="AU92" s="25">
        <f t="shared" si="13"/>
        <v>0</v>
      </c>
      <c r="AV92" s="25">
        <f t="shared" si="16"/>
        <v>0</v>
      </c>
      <c r="BB92" s="51"/>
    </row>
    <row r="93" spans="1:54" x14ac:dyDescent="0.25">
      <c r="A93" t="str">
        <f t="shared" si="11"/>
        <v>93</v>
      </c>
      <c r="B93" s="25">
        <f>IF(OR(ISBLANK($AG93),$AI93="closed",$AI93="old",AND($B$3=Data!$N$6,OR(database!AG93=Data!$K$8,Data!$K$9=database!AG93))),0,MAX(B$8:B92)+1)</f>
        <v>0</v>
      </c>
      <c r="C93" s="25">
        <f ca="1">IF(AND($AL93-C$3&lt;=TODAY(),$AL93&gt;0,AI93&lt;&gt;"closed",AI93&lt;&gt;"old",AND($B$3&lt;&gt;Data!$N$6,OR(database!$AG93&lt;&gt;Data!$K$9,database!$AG93&lt;&gt;Data!$K$8))),MAX(C$8:C92)+1,0)</f>
        <v>0</v>
      </c>
      <c r="D93" s="25">
        <f ca="1">IF(AND($AL93-D$3&lt;=TODAY(),$AL93&gt;0,$AI93&lt;&gt;"closed",AI93&lt;&gt;"old",AND($B$3&lt;&gt;Data!$N$6,OR(database!$AG93&lt;&gt;Data!$K$9,database!$AG93&lt;&gt;Data!$K$8))),MAX(D$8:D92)+1,0)</f>
        <v>0</v>
      </c>
      <c r="E93" s="25">
        <f ca="1">IF(AND($AL93-E$3&lt;=TODAY(),$AL93&gt;0,AI93&lt;&gt;"closed",AI93&lt;&gt;"old",AND($B$3&lt;&gt;Data!$N$6,OR(database!$AG93&lt;&gt;Data!$K$9,database!$AG93&lt;&gt;Data!$K$8))),MAX(E$8:E92)+1,0)</f>
        <v>0</v>
      </c>
      <c r="F93" s="25">
        <f>IF(AH93="X",MAX(F$8:F92)+1,0)</f>
        <v>0</v>
      </c>
      <c r="G93" s="25">
        <f ca="1">IF(AND(AG93=Data!$K$8,database!AI93&lt;&gt;"Closed",AI93&lt;&gt;"old",database!AL93&lt;(TODAY()+Data!$X$4)),MAX(G$8:G92)+1,0)</f>
        <v>0</v>
      </c>
      <c r="H93" s="25">
        <f ca="1">IF(AND(AG93=Data!$K$9,database!AI93&lt;&gt;"Closed",AI93&lt;&gt;"old",database!AL93&lt;(TODAY()+Data!$X$5)),MAX(H$8:H92)+1,0)</f>
        <v>0</v>
      </c>
      <c r="Y93">
        <f>IF(AS93&gt;0,VLOOKUP(AS93,$AT:$AV,3,0)+COUNTIF(AS$8:AS92,AS93),0)</f>
        <v>0</v>
      </c>
      <c r="AA93" s="17"/>
      <c r="AB93" s="18"/>
      <c r="AC93" s="17"/>
      <c r="AD93" s="18"/>
      <c r="AE93" s="17"/>
      <c r="AF93" s="18"/>
      <c r="AG93" s="139"/>
      <c r="AH93" s="24"/>
      <c r="AI93" s="17"/>
      <c r="AJ93" s="24"/>
      <c r="AK93" s="27"/>
      <c r="AL93" s="47"/>
      <c r="AQ93" s="25">
        <f>IF(FollowUp!$AK$3="(Off)",IF(FollowUp!$AA$3=Data!$D$5,C93,IF(FollowUp!$AA$3=Data!$D$6,D93,IF(FollowUp!$AA$3=Data!$D$7,E93,B93))),IF(FollowUp!$AK$3=Data!$N$9,F93,IF(FollowUp!$AK$3=Data!$N$8,H93,IF(FollowUp!$AK$3=Data!$N$7,G93,B93))))</f>
        <v>0</v>
      </c>
      <c r="AR93" s="51">
        <f t="shared" si="14"/>
        <v>0</v>
      </c>
      <c r="AS93" s="25">
        <f t="shared" si="12"/>
        <v>-1</v>
      </c>
      <c r="AT93" s="25">
        <f t="shared" si="15"/>
        <v>86</v>
      </c>
      <c r="AU93" s="25">
        <f t="shared" si="13"/>
        <v>0</v>
      </c>
      <c r="AV93" s="25">
        <f t="shared" si="16"/>
        <v>0</v>
      </c>
      <c r="BB93" s="51"/>
    </row>
    <row r="94" spans="1:54" x14ac:dyDescent="0.25">
      <c r="A94" t="str">
        <f t="shared" si="11"/>
        <v>94</v>
      </c>
      <c r="B94" s="25">
        <f>IF(OR(ISBLANK($AG94),$AI94="closed",$AI94="old",AND($B$3=Data!$N$6,OR(database!AG94=Data!$K$8,Data!$K$9=database!AG94))),0,MAX(B$8:B93)+1)</f>
        <v>0</v>
      </c>
      <c r="C94" s="25">
        <f ca="1">IF(AND($AL94-C$3&lt;=TODAY(),$AL94&gt;0,AI94&lt;&gt;"closed",AI94&lt;&gt;"old",AND($B$3&lt;&gt;Data!$N$6,OR(database!$AG94&lt;&gt;Data!$K$9,database!$AG94&lt;&gt;Data!$K$8))),MAX(C$8:C93)+1,0)</f>
        <v>0</v>
      </c>
      <c r="D94" s="25">
        <f ca="1">IF(AND($AL94-D$3&lt;=TODAY(),$AL94&gt;0,$AI94&lt;&gt;"closed",AI94&lt;&gt;"old",AND($B$3&lt;&gt;Data!$N$6,OR(database!$AG94&lt;&gt;Data!$K$9,database!$AG94&lt;&gt;Data!$K$8))),MAX(D$8:D93)+1,0)</f>
        <v>0</v>
      </c>
      <c r="E94" s="25">
        <f ca="1">IF(AND($AL94-E$3&lt;=TODAY(),$AL94&gt;0,AI94&lt;&gt;"closed",AI94&lt;&gt;"old",AND($B$3&lt;&gt;Data!$N$6,OR(database!$AG94&lt;&gt;Data!$K$9,database!$AG94&lt;&gt;Data!$K$8))),MAX(E$8:E93)+1,0)</f>
        <v>0</v>
      </c>
      <c r="F94" s="25">
        <f>IF(AH94="X",MAX(F$8:F93)+1,0)</f>
        <v>0</v>
      </c>
      <c r="G94" s="25">
        <f ca="1">IF(AND(AG94=Data!$K$8,database!AI94&lt;&gt;"Closed",AI94&lt;&gt;"old",database!AL94&lt;(TODAY()+Data!$X$4)),MAX(G$8:G93)+1,0)</f>
        <v>0</v>
      </c>
      <c r="H94" s="25">
        <f ca="1">IF(AND(AG94=Data!$K$9,database!AI94&lt;&gt;"Closed",AI94&lt;&gt;"old",database!AL94&lt;(TODAY()+Data!$X$5)),MAX(H$8:H93)+1,0)</f>
        <v>0</v>
      </c>
      <c r="Y94">
        <f>IF(AS94&gt;0,VLOOKUP(AS94,$AT:$AV,3,0)+COUNTIF(AS$8:AS93,AS94),0)</f>
        <v>0</v>
      </c>
      <c r="AA94" s="16"/>
      <c r="AB94" s="22"/>
      <c r="AC94" s="16"/>
      <c r="AD94" s="22"/>
      <c r="AE94" s="16"/>
      <c r="AF94" s="22"/>
      <c r="AG94" s="138"/>
      <c r="AH94" s="23"/>
      <c r="AI94" s="16"/>
      <c r="AJ94" s="23"/>
      <c r="AK94" s="28"/>
      <c r="AL94" s="35"/>
      <c r="AQ94" s="25">
        <f>IF(FollowUp!$AK$3="(Off)",IF(FollowUp!$AA$3=Data!$D$5,C94,IF(FollowUp!$AA$3=Data!$D$6,D94,IF(FollowUp!$AA$3=Data!$D$7,E94,B94))),IF(FollowUp!$AK$3=Data!$N$9,F94,IF(FollowUp!$AK$3=Data!$N$8,H94,IF(FollowUp!$AK$3=Data!$N$7,G94,B94))))</f>
        <v>0</v>
      </c>
      <c r="AR94" s="51">
        <f t="shared" si="14"/>
        <v>0</v>
      </c>
      <c r="AS94" s="25">
        <f t="shared" si="12"/>
        <v>-1</v>
      </c>
      <c r="AT94" s="25">
        <f t="shared" si="15"/>
        <v>87</v>
      </c>
      <c r="AU94" s="25">
        <f t="shared" si="13"/>
        <v>0</v>
      </c>
      <c r="AV94" s="25">
        <f t="shared" si="16"/>
        <v>0</v>
      </c>
      <c r="BB94" s="51"/>
    </row>
    <row r="95" spans="1:54" x14ac:dyDescent="0.25">
      <c r="A95" t="str">
        <f t="shared" si="11"/>
        <v>95</v>
      </c>
      <c r="B95" s="25">
        <f>IF(OR(ISBLANK($AG95),$AI95="closed",$AI95="old",AND($B$3=Data!$N$6,OR(database!AG95=Data!$K$8,Data!$K$9=database!AG95))),0,MAX(B$8:B94)+1)</f>
        <v>0</v>
      </c>
      <c r="C95" s="25">
        <f ca="1">IF(AND($AL95-C$3&lt;=TODAY(),$AL95&gt;0,AI95&lt;&gt;"closed",AI95&lt;&gt;"old",AND($B$3&lt;&gt;Data!$N$6,OR(database!$AG95&lt;&gt;Data!$K$9,database!$AG95&lt;&gt;Data!$K$8))),MAX(C$8:C94)+1,0)</f>
        <v>0</v>
      </c>
      <c r="D95" s="25">
        <f ca="1">IF(AND($AL95-D$3&lt;=TODAY(),$AL95&gt;0,$AI95&lt;&gt;"closed",AI95&lt;&gt;"old",AND($B$3&lt;&gt;Data!$N$6,OR(database!$AG95&lt;&gt;Data!$K$9,database!$AG95&lt;&gt;Data!$K$8))),MAX(D$8:D94)+1,0)</f>
        <v>0</v>
      </c>
      <c r="E95" s="25">
        <f ca="1">IF(AND($AL95-E$3&lt;=TODAY(),$AL95&gt;0,AI95&lt;&gt;"closed",AI95&lt;&gt;"old",AND($B$3&lt;&gt;Data!$N$6,OR(database!$AG95&lt;&gt;Data!$K$9,database!$AG95&lt;&gt;Data!$K$8))),MAX(E$8:E94)+1,0)</f>
        <v>0</v>
      </c>
      <c r="F95" s="25">
        <f>IF(AH95="X",MAX(F$8:F94)+1,0)</f>
        <v>0</v>
      </c>
      <c r="G95" s="25">
        <f ca="1">IF(AND(AG95=Data!$K$8,database!AI95&lt;&gt;"Closed",AI95&lt;&gt;"old",database!AL95&lt;(TODAY()+Data!$X$4)),MAX(G$8:G94)+1,0)</f>
        <v>0</v>
      </c>
      <c r="H95" s="25">
        <f ca="1">IF(AND(AG95=Data!$K$9,database!AI95&lt;&gt;"Closed",AI95&lt;&gt;"old",database!AL95&lt;(TODAY()+Data!$X$5)),MAX(H$8:H94)+1,0)</f>
        <v>0</v>
      </c>
      <c r="Y95">
        <f>IF(AS95&gt;0,VLOOKUP(AS95,$AT:$AV,3,0)+COUNTIF(AS$8:AS94,AS95),0)</f>
        <v>0</v>
      </c>
      <c r="AA95" s="17"/>
      <c r="AB95" s="18"/>
      <c r="AC95" s="17"/>
      <c r="AD95" s="18"/>
      <c r="AE95" s="17"/>
      <c r="AF95" s="18"/>
      <c r="AG95" s="139"/>
      <c r="AH95" s="24"/>
      <c r="AI95" s="17"/>
      <c r="AJ95" s="24"/>
      <c r="AK95" s="27"/>
      <c r="AL95" s="47"/>
      <c r="AQ95" s="25">
        <f>IF(FollowUp!$AK$3="(Off)",IF(FollowUp!$AA$3=Data!$D$5,C95,IF(FollowUp!$AA$3=Data!$D$6,D95,IF(FollowUp!$AA$3=Data!$D$7,E95,B95))),IF(FollowUp!$AK$3=Data!$N$9,F95,IF(FollowUp!$AK$3=Data!$N$8,H95,IF(FollowUp!$AK$3=Data!$N$7,G95,B95))))</f>
        <v>0</v>
      </c>
      <c r="AR95" s="51">
        <f t="shared" si="14"/>
        <v>0</v>
      </c>
      <c r="AS95" s="25">
        <f t="shared" si="12"/>
        <v>-1</v>
      </c>
      <c r="AT95" s="25">
        <f t="shared" si="15"/>
        <v>88</v>
      </c>
      <c r="AU95" s="25">
        <f t="shared" si="13"/>
        <v>0</v>
      </c>
      <c r="AV95" s="25">
        <f t="shared" si="16"/>
        <v>0</v>
      </c>
      <c r="BB95" s="51"/>
    </row>
    <row r="96" spans="1:54" x14ac:dyDescent="0.25">
      <c r="A96" t="str">
        <f t="shared" si="11"/>
        <v>96</v>
      </c>
      <c r="B96" s="25">
        <f>IF(OR(ISBLANK($AG96),$AI96="closed",$AI96="old",AND($B$3=Data!$N$6,OR(database!AG96=Data!$K$8,Data!$K$9=database!AG96))),0,MAX(B$8:B95)+1)</f>
        <v>0</v>
      </c>
      <c r="C96" s="25">
        <f ca="1">IF(AND($AL96-C$3&lt;=TODAY(),$AL96&gt;0,AI96&lt;&gt;"closed",AI96&lt;&gt;"old",AND($B$3&lt;&gt;Data!$N$6,OR(database!$AG96&lt;&gt;Data!$K$9,database!$AG96&lt;&gt;Data!$K$8))),MAX(C$8:C95)+1,0)</f>
        <v>0</v>
      </c>
      <c r="D96" s="25">
        <f ca="1">IF(AND($AL96-D$3&lt;=TODAY(),$AL96&gt;0,$AI96&lt;&gt;"closed",AI96&lt;&gt;"old",AND($B$3&lt;&gt;Data!$N$6,OR(database!$AG96&lt;&gt;Data!$K$9,database!$AG96&lt;&gt;Data!$K$8))),MAX(D$8:D95)+1,0)</f>
        <v>0</v>
      </c>
      <c r="E96" s="25">
        <f ca="1">IF(AND($AL96-E$3&lt;=TODAY(),$AL96&gt;0,AI96&lt;&gt;"closed",AI96&lt;&gt;"old",AND($B$3&lt;&gt;Data!$N$6,OR(database!$AG96&lt;&gt;Data!$K$9,database!$AG96&lt;&gt;Data!$K$8))),MAX(E$8:E95)+1,0)</f>
        <v>0</v>
      </c>
      <c r="F96" s="25">
        <f>IF(AH96="X",MAX(F$8:F95)+1,0)</f>
        <v>0</v>
      </c>
      <c r="G96" s="25">
        <f ca="1">IF(AND(AG96=Data!$K$8,database!AI96&lt;&gt;"Closed",AI96&lt;&gt;"old",database!AL96&lt;(TODAY()+Data!$X$4)),MAX(G$8:G95)+1,0)</f>
        <v>0</v>
      </c>
      <c r="H96" s="25">
        <f ca="1">IF(AND(AG96=Data!$K$9,database!AI96&lt;&gt;"Closed",AI96&lt;&gt;"old",database!AL96&lt;(TODAY()+Data!$X$5)),MAX(H$8:H95)+1,0)</f>
        <v>0</v>
      </c>
      <c r="Y96">
        <f>IF(AS96&gt;0,VLOOKUP(AS96,$AT:$AV,3,0)+COUNTIF(AS$8:AS95,AS96),0)</f>
        <v>0</v>
      </c>
      <c r="AA96" s="16"/>
      <c r="AB96" s="22"/>
      <c r="AC96" s="16"/>
      <c r="AD96" s="22"/>
      <c r="AE96" s="16"/>
      <c r="AF96" s="22"/>
      <c r="AG96" s="138"/>
      <c r="AH96" s="23"/>
      <c r="AI96" s="16"/>
      <c r="AJ96" s="23"/>
      <c r="AK96" s="28"/>
      <c r="AL96" s="35"/>
      <c r="AQ96" s="25">
        <f>IF(FollowUp!$AK$3="(Off)",IF(FollowUp!$AA$3=Data!$D$5,C96,IF(FollowUp!$AA$3=Data!$D$6,D96,IF(FollowUp!$AA$3=Data!$D$7,E96,B96))),IF(FollowUp!$AK$3=Data!$N$9,F96,IF(FollowUp!$AK$3=Data!$N$8,H96,IF(FollowUp!$AK$3=Data!$N$7,G96,B96))))</f>
        <v>0</v>
      </c>
      <c r="AR96" s="51">
        <f t="shared" si="14"/>
        <v>0</v>
      </c>
      <c r="AS96" s="25">
        <f t="shared" si="12"/>
        <v>-1</v>
      </c>
      <c r="AT96" s="25">
        <f t="shared" si="15"/>
        <v>89</v>
      </c>
      <c r="AU96" s="25">
        <f t="shared" si="13"/>
        <v>0</v>
      </c>
      <c r="AV96" s="25">
        <f t="shared" si="16"/>
        <v>0</v>
      </c>
      <c r="BB96" s="51"/>
    </row>
    <row r="97" spans="1:54" x14ac:dyDescent="0.25">
      <c r="A97" t="str">
        <f t="shared" si="11"/>
        <v>97</v>
      </c>
      <c r="B97" s="25">
        <f>IF(OR(ISBLANK($AG97),$AI97="closed",$AI97="old",AND($B$3=Data!$N$6,OR(database!AG97=Data!$K$8,Data!$K$9=database!AG97))),0,MAX(B$8:B96)+1)</f>
        <v>0</v>
      </c>
      <c r="C97" s="25">
        <f ca="1">IF(AND($AL97-C$3&lt;=TODAY(),$AL97&gt;0,AI97&lt;&gt;"closed",AI97&lt;&gt;"old",AND($B$3&lt;&gt;Data!$N$6,OR(database!$AG97&lt;&gt;Data!$K$9,database!$AG97&lt;&gt;Data!$K$8))),MAX(C$8:C96)+1,0)</f>
        <v>0</v>
      </c>
      <c r="D97" s="25">
        <f ca="1">IF(AND($AL97-D$3&lt;=TODAY(),$AL97&gt;0,$AI97&lt;&gt;"closed",AI97&lt;&gt;"old",AND($B$3&lt;&gt;Data!$N$6,OR(database!$AG97&lt;&gt;Data!$K$9,database!$AG97&lt;&gt;Data!$K$8))),MAX(D$8:D96)+1,0)</f>
        <v>0</v>
      </c>
      <c r="E97" s="25">
        <f ca="1">IF(AND($AL97-E$3&lt;=TODAY(),$AL97&gt;0,AI97&lt;&gt;"closed",AI97&lt;&gt;"old",AND($B$3&lt;&gt;Data!$N$6,OR(database!$AG97&lt;&gt;Data!$K$9,database!$AG97&lt;&gt;Data!$K$8))),MAX(E$8:E96)+1,0)</f>
        <v>0</v>
      </c>
      <c r="F97" s="25">
        <f>IF(AH97="X",MAX(F$8:F96)+1,0)</f>
        <v>0</v>
      </c>
      <c r="G97" s="25">
        <f ca="1">IF(AND(AG97=Data!$K$8,database!AI97&lt;&gt;"Closed",AI97&lt;&gt;"old",database!AL97&lt;(TODAY()+Data!$X$4)),MAX(G$8:G96)+1,0)</f>
        <v>0</v>
      </c>
      <c r="H97" s="25">
        <f ca="1">IF(AND(AG97=Data!$K$9,database!AI97&lt;&gt;"Closed",AI97&lt;&gt;"old",database!AL97&lt;(TODAY()+Data!$X$5)),MAX(H$8:H96)+1,0)</f>
        <v>0</v>
      </c>
      <c r="Y97">
        <f>IF(AS97&gt;0,VLOOKUP(AS97,$AT:$AV,3,0)+COUNTIF(AS$8:AS96,AS97),0)</f>
        <v>0</v>
      </c>
      <c r="AA97" s="17"/>
      <c r="AB97" s="18"/>
      <c r="AC97" s="17"/>
      <c r="AD97" s="18"/>
      <c r="AE97" s="17"/>
      <c r="AF97" s="18"/>
      <c r="AG97" s="139"/>
      <c r="AH97" s="24"/>
      <c r="AI97" s="17"/>
      <c r="AJ97" s="24"/>
      <c r="AK97" s="27"/>
      <c r="AL97" s="47"/>
      <c r="AQ97" s="25">
        <f>IF(FollowUp!$AK$3="(Off)",IF(FollowUp!$AA$3=Data!$D$5,C97,IF(FollowUp!$AA$3=Data!$D$6,D97,IF(FollowUp!$AA$3=Data!$D$7,E97,B97))),IF(FollowUp!$AK$3=Data!$N$9,F97,IF(FollowUp!$AK$3=Data!$N$8,H97,IF(FollowUp!$AK$3=Data!$N$7,G97,B97))))</f>
        <v>0</v>
      </c>
      <c r="AR97" s="51">
        <f t="shared" si="14"/>
        <v>0</v>
      </c>
      <c r="AS97" s="25">
        <f t="shared" si="12"/>
        <v>-1</v>
      </c>
      <c r="AT97" s="25">
        <f t="shared" si="15"/>
        <v>90</v>
      </c>
      <c r="AU97" s="25">
        <f t="shared" si="13"/>
        <v>0</v>
      </c>
      <c r="AV97" s="25">
        <f t="shared" si="16"/>
        <v>0</v>
      </c>
      <c r="BB97" s="51"/>
    </row>
    <row r="98" spans="1:54" x14ac:dyDescent="0.25">
      <c r="A98" t="str">
        <f t="shared" si="11"/>
        <v>98</v>
      </c>
      <c r="B98" s="25">
        <f>IF(OR(ISBLANK($AG98),$AI98="closed",$AI98="old",AND($B$3=Data!$N$6,OR(database!AG98=Data!$K$8,Data!$K$9=database!AG98))),0,MAX(B$8:B97)+1)</f>
        <v>0</v>
      </c>
      <c r="C98" s="25">
        <f ca="1">IF(AND($AL98-C$3&lt;=TODAY(),$AL98&gt;0,AI98&lt;&gt;"closed",AI98&lt;&gt;"old",AND($B$3&lt;&gt;Data!$N$6,OR(database!$AG98&lt;&gt;Data!$K$9,database!$AG98&lt;&gt;Data!$K$8))),MAX(C$8:C97)+1,0)</f>
        <v>0</v>
      </c>
      <c r="D98" s="25">
        <f ca="1">IF(AND($AL98-D$3&lt;=TODAY(),$AL98&gt;0,$AI98&lt;&gt;"closed",AI98&lt;&gt;"old",AND($B$3&lt;&gt;Data!$N$6,OR(database!$AG98&lt;&gt;Data!$K$9,database!$AG98&lt;&gt;Data!$K$8))),MAX(D$8:D97)+1,0)</f>
        <v>0</v>
      </c>
      <c r="E98" s="25">
        <f ca="1">IF(AND($AL98-E$3&lt;=TODAY(),$AL98&gt;0,AI98&lt;&gt;"closed",AI98&lt;&gt;"old",AND($B$3&lt;&gt;Data!$N$6,OR(database!$AG98&lt;&gt;Data!$K$9,database!$AG98&lt;&gt;Data!$K$8))),MAX(E$8:E97)+1,0)</f>
        <v>0</v>
      </c>
      <c r="F98" s="25">
        <f>IF(AH98="X",MAX(F$8:F97)+1,0)</f>
        <v>0</v>
      </c>
      <c r="G98" s="25">
        <f ca="1">IF(AND(AG98=Data!$K$8,database!AI98&lt;&gt;"Closed",AI98&lt;&gt;"old",database!AL98&lt;(TODAY()+Data!$X$4)),MAX(G$8:G97)+1,0)</f>
        <v>0</v>
      </c>
      <c r="H98" s="25">
        <f ca="1">IF(AND(AG98=Data!$K$9,database!AI98&lt;&gt;"Closed",AI98&lt;&gt;"old",database!AL98&lt;(TODAY()+Data!$X$5)),MAX(H$8:H97)+1,0)</f>
        <v>0</v>
      </c>
      <c r="Y98">
        <f>IF(AS98&gt;0,VLOOKUP(AS98,$AT:$AV,3,0)+COUNTIF(AS$8:AS97,AS98),0)</f>
        <v>0</v>
      </c>
      <c r="AA98" s="16"/>
      <c r="AB98" s="22"/>
      <c r="AC98" s="16"/>
      <c r="AD98" s="22"/>
      <c r="AE98" s="16"/>
      <c r="AF98" s="22"/>
      <c r="AG98" s="138"/>
      <c r="AH98" s="23"/>
      <c r="AI98" s="16"/>
      <c r="AJ98" s="23"/>
      <c r="AK98" s="28"/>
      <c r="AL98" s="35"/>
      <c r="AQ98" s="25">
        <f>IF(FollowUp!$AK$3="(Off)",IF(FollowUp!$AA$3=Data!$D$5,C98,IF(FollowUp!$AA$3=Data!$D$6,D98,IF(FollowUp!$AA$3=Data!$D$7,E98,B98))),IF(FollowUp!$AK$3=Data!$N$9,F98,IF(FollowUp!$AK$3=Data!$N$8,H98,IF(FollowUp!$AK$3=Data!$N$7,G98,B98))))</f>
        <v>0</v>
      </c>
      <c r="AR98" s="51">
        <f t="shared" si="14"/>
        <v>0</v>
      </c>
      <c r="AS98" s="25">
        <f t="shared" si="12"/>
        <v>-1</v>
      </c>
      <c r="AT98" s="25">
        <f t="shared" si="15"/>
        <v>91</v>
      </c>
      <c r="AU98" s="25">
        <f t="shared" si="13"/>
        <v>0</v>
      </c>
      <c r="AV98" s="25">
        <f t="shared" si="16"/>
        <v>0</v>
      </c>
      <c r="BB98" s="51"/>
    </row>
    <row r="99" spans="1:54" x14ac:dyDescent="0.25">
      <c r="A99" t="str">
        <f t="shared" si="11"/>
        <v>99</v>
      </c>
      <c r="B99" s="25">
        <f>IF(OR(ISBLANK($AG99),$AI99="closed",$AI99="old",AND($B$3=Data!$N$6,OR(database!AG99=Data!$K$8,Data!$K$9=database!AG99))),0,MAX(B$8:B98)+1)</f>
        <v>0</v>
      </c>
      <c r="C99" s="25">
        <f ca="1">IF(AND($AL99-C$3&lt;=TODAY(),$AL99&gt;0,AI99&lt;&gt;"closed",AI99&lt;&gt;"old",AND($B$3&lt;&gt;Data!$N$6,OR(database!$AG99&lt;&gt;Data!$K$9,database!$AG99&lt;&gt;Data!$K$8))),MAX(C$8:C98)+1,0)</f>
        <v>0</v>
      </c>
      <c r="D99" s="25">
        <f ca="1">IF(AND($AL99-D$3&lt;=TODAY(),$AL99&gt;0,$AI99&lt;&gt;"closed",AI99&lt;&gt;"old",AND($B$3&lt;&gt;Data!$N$6,OR(database!$AG99&lt;&gt;Data!$K$9,database!$AG99&lt;&gt;Data!$K$8))),MAX(D$8:D98)+1,0)</f>
        <v>0</v>
      </c>
      <c r="E99" s="25">
        <f ca="1">IF(AND($AL99-E$3&lt;=TODAY(),$AL99&gt;0,AI99&lt;&gt;"closed",AI99&lt;&gt;"old",AND($B$3&lt;&gt;Data!$N$6,OR(database!$AG99&lt;&gt;Data!$K$9,database!$AG99&lt;&gt;Data!$K$8))),MAX(E$8:E98)+1,0)</f>
        <v>0</v>
      </c>
      <c r="F99" s="25">
        <f>IF(AH99="X",MAX(F$8:F98)+1,0)</f>
        <v>0</v>
      </c>
      <c r="G99" s="25">
        <f ca="1">IF(AND(AG99=Data!$K$8,database!AI99&lt;&gt;"Closed",AI99&lt;&gt;"old",database!AL99&lt;(TODAY()+Data!$X$4)),MAX(G$8:G98)+1,0)</f>
        <v>0</v>
      </c>
      <c r="H99" s="25">
        <f ca="1">IF(AND(AG99=Data!$K$9,database!AI99&lt;&gt;"Closed",AI99&lt;&gt;"old",database!AL99&lt;(TODAY()+Data!$X$5)),MAX(H$8:H98)+1,0)</f>
        <v>0</v>
      </c>
      <c r="Y99">
        <f>IF(AS99&gt;0,VLOOKUP(AS99,$AT:$AV,3,0)+COUNTIF(AS$8:AS98,AS99),0)</f>
        <v>0</v>
      </c>
      <c r="AA99" s="17"/>
      <c r="AB99" s="18"/>
      <c r="AC99" s="17"/>
      <c r="AD99" s="18"/>
      <c r="AE99" s="17"/>
      <c r="AF99" s="18"/>
      <c r="AG99" s="139"/>
      <c r="AH99" s="24"/>
      <c r="AI99" s="17"/>
      <c r="AJ99" s="24"/>
      <c r="AK99" s="27"/>
      <c r="AL99" s="47"/>
      <c r="AQ99" s="25">
        <f>IF(FollowUp!$AK$3="(Off)",IF(FollowUp!$AA$3=Data!$D$5,C99,IF(FollowUp!$AA$3=Data!$D$6,D99,IF(FollowUp!$AA$3=Data!$D$7,E99,B99))),IF(FollowUp!$AK$3=Data!$N$9,F99,IF(FollowUp!$AK$3=Data!$N$8,H99,IF(FollowUp!$AK$3=Data!$N$7,G99,B99))))</f>
        <v>0</v>
      </c>
      <c r="AR99" s="51">
        <f t="shared" si="14"/>
        <v>0</v>
      </c>
      <c r="AS99" s="25">
        <f t="shared" si="12"/>
        <v>-1</v>
      </c>
      <c r="AT99" s="25">
        <f t="shared" si="15"/>
        <v>92</v>
      </c>
      <c r="AU99" s="25">
        <f t="shared" si="13"/>
        <v>0</v>
      </c>
      <c r="AV99" s="25">
        <f t="shared" si="16"/>
        <v>0</v>
      </c>
      <c r="BB99" s="51"/>
    </row>
    <row r="100" spans="1:54" x14ac:dyDescent="0.25">
      <c r="A100" t="str">
        <f t="shared" si="11"/>
        <v>100</v>
      </c>
      <c r="B100" s="25">
        <f>IF(OR(ISBLANK($AG100),$AI100="closed",$AI100="old",AND($B$3=Data!$N$6,OR(database!AG100=Data!$K$8,Data!$K$9=database!AG100))),0,MAX(B$8:B99)+1)</f>
        <v>0</v>
      </c>
      <c r="C100" s="25">
        <f ca="1">IF(AND($AL100-C$3&lt;=TODAY(),$AL100&gt;0,AI100&lt;&gt;"closed",AI100&lt;&gt;"old",AND($B$3&lt;&gt;Data!$N$6,OR(database!$AG100&lt;&gt;Data!$K$9,database!$AG100&lt;&gt;Data!$K$8))),MAX(C$8:C99)+1,0)</f>
        <v>0</v>
      </c>
      <c r="D100" s="25">
        <f ca="1">IF(AND($AL100-D$3&lt;=TODAY(),$AL100&gt;0,$AI100&lt;&gt;"closed",AI100&lt;&gt;"old",AND($B$3&lt;&gt;Data!$N$6,OR(database!$AG100&lt;&gt;Data!$K$9,database!$AG100&lt;&gt;Data!$K$8))),MAX(D$8:D99)+1,0)</f>
        <v>0</v>
      </c>
      <c r="E100" s="25">
        <f ca="1">IF(AND($AL100-E$3&lt;=TODAY(),$AL100&gt;0,AI100&lt;&gt;"closed",AI100&lt;&gt;"old",AND($B$3&lt;&gt;Data!$N$6,OR(database!$AG100&lt;&gt;Data!$K$9,database!$AG100&lt;&gt;Data!$K$8))),MAX(E$8:E99)+1,0)</f>
        <v>0</v>
      </c>
      <c r="F100" s="25">
        <f>IF(AH100="X",MAX(F$8:F99)+1,0)</f>
        <v>0</v>
      </c>
      <c r="G100" s="25">
        <f ca="1">IF(AND(AG100=Data!$K$8,database!AI100&lt;&gt;"Closed",AI100&lt;&gt;"old",database!AL100&lt;(TODAY()+Data!$X$4)),MAX(G$8:G99)+1,0)</f>
        <v>0</v>
      </c>
      <c r="H100" s="25">
        <f ca="1">IF(AND(AG100=Data!$K$9,database!AI100&lt;&gt;"Closed",AI100&lt;&gt;"old",database!AL100&lt;(TODAY()+Data!$X$5)),MAX(H$8:H99)+1,0)</f>
        <v>0</v>
      </c>
      <c r="Y100">
        <f>IF(AS100&gt;0,VLOOKUP(AS100,$AT:$AV,3,0)+COUNTIF(AS$8:AS99,AS100),0)</f>
        <v>0</v>
      </c>
      <c r="AA100" s="16"/>
      <c r="AB100" s="22"/>
      <c r="AC100" s="16"/>
      <c r="AD100" s="22"/>
      <c r="AE100" s="16"/>
      <c r="AF100" s="22"/>
      <c r="AG100" s="138"/>
      <c r="AH100" s="23"/>
      <c r="AI100" s="16"/>
      <c r="AJ100" s="23"/>
      <c r="AK100" s="28"/>
      <c r="AL100" s="35"/>
      <c r="AQ100" s="25">
        <f>IF(FollowUp!$AK$3="(Off)",IF(FollowUp!$AA$3=Data!$D$5,C100,IF(FollowUp!$AA$3=Data!$D$6,D100,IF(FollowUp!$AA$3=Data!$D$7,E100,B100))),IF(FollowUp!$AK$3=Data!$N$9,F100,IF(FollowUp!$AK$3=Data!$N$8,H100,IF(FollowUp!$AK$3=Data!$N$7,G100,B100))))</f>
        <v>0</v>
      </c>
      <c r="AR100" s="51">
        <f t="shared" si="14"/>
        <v>0</v>
      </c>
      <c r="AS100" s="25">
        <f t="shared" si="12"/>
        <v>-1</v>
      </c>
      <c r="AT100" s="25">
        <f t="shared" si="15"/>
        <v>93</v>
      </c>
      <c r="AU100" s="25">
        <f t="shared" si="13"/>
        <v>0</v>
      </c>
      <c r="AV100" s="25">
        <f t="shared" si="16"/>
        <v>0</v>
      </c>
      <c r="BB100" s="51"/>
    </row>
    <row r="101" spans="1:54" x14ac:dyDescent="0.25">
      <c r="A101" t="str">
        <f t="shared" si="11"/>
        <v>101</v>
      </c>
      <c r="B101" s="25">
        <f>IF(OR(ISBLANK($AG101),$AI101="closed",$AI101="old",AND($B$3=Data!$N$6,OR(database!AG101=Data!$K$8,Data!$K$9=database!AG101))),0,MAX(B$8:B100)+1)</f>
        <v>0</v>
      </c>
      <c r="C101" s="25">
        <f ca="1">IF(AND($AL101-C$3&lt;=TODAY(),$AL101&gt;0,AI101&lt;&gt;"closed",AI101&lt;&gt;"old",AND($B$3&lt;&gt;Data!$N$6,OR(database!$AG101&lt;&gt;Data!$K$9,database!$AG101&lt;&gt;Data!$K$8))),MAX(C$8:C100)+1,0)</f>
        <v>0</v>
      </c>
      <c r="D101" s="25">
        <f ca="1">IF(AND($AL101-D$3&lt;=TODAY(),$AL101&gt;0,$AI101&lt;&gt;"closed",AI101&lt;&gt;"old",AND($B$3&lt;&gt;Data!$N$6,OR(database!$AG101&lt;&gt;Data!$K$9,database!$AG101&lt;&gt;Data!$K$8))),MAX(D$8:D100)+1,0)</f>
        <v>0</v>
      </c>
      <c r="E101" s="25">
        <f ca="1">IF(AND($AL101-E$3&lt;=TODAY(),$AL101&gt;0,AI101&lt;&gt;"closed",AI101&lt;&gt;"old",AND($B$3&lt;&gt;Data!$N$6,OR(database!$AG101&lt;&gt;Data!$K$9,database!$AG101&lt;&gt;Data!$K$8))),MAX(E$8:E100)+1,0)</f>
        <v>0</v>
      </c>
      <c r="F101" s="25">
        <f>IF(AH101="X",MAX(F$8:F100)+1,0)</f>
        <v>0</v>
      </c>
      <c r="G101" s="25">
        <f ca="1">IF(AND(AG101=Data!$K$8,database!AI101&lt;&gt;"Closed",AI101&lt;&gt;"old",database!AL101&lt;(TODAY()+Data!$X$4)),MAX(G$8:G100)+1,0)</f>
        <v>0</v>
      </c>
      <c r="H101" s="25">
        <f ca="1">IF(AND(AG101=Data!$K$9,database!AI101&lt;&gt;"Closed",AI101&lt;&gt;"old",database!AL101&lt;(TODAY()+Data!$X$5)),MAX(H$8:H100)+1,0)</f>
        <v>0</v>
      </c>
      <c r="Y101">
        <f>IF(AS101&gt;0,VLOOKUP(AS101,$AT:$AV,3,0)+COUNTIF(AS$8:AS100,AS101),0)</f>
        <v>0</v>
      </c>
      <c r="AA101" s="17"/>
      <c r="AB101" s="18"/>
      <c r="AC101" s="17"/>
      <c r="AD101" s="18"/>
      <c r="AE101" s="17"/>
      <c r="AF101" s="18"/>
      <c r="AG101" s="139"/>
      <c r="AH101" s="24"/>
      <c r="AI101" s="17"/>
      <c r="AJ101" s="24"/>
      <c r="AK101" s="27"/>
      <c r="AL101" s="47"/>
      <c r="AQ101" s="25">
        <f>IF(FollowUp!$AK$3="(Off)",IF(FollowUp!$AA$3=Data!$D$5,C101,IF(FollowUp!$AA$3=Data!$D$6,D101,IF(FollowUp!$AA$3=Data!$D$7,E101,B101))),IF(FollowUp!$AK$3=Data!$N$9,F101,IF(FollowUp!$AK$3=Data!$N$8,H101,IF(FollowUp!$AK$3=Data!$N$7,G101,B101))))</f>
        <v>0</v>
      </c>
      <c r="AR101" s="51">
        <f t="shared" si="14"/>
        <v>0</v>
      </c>
      <c r="AS101" s="25">
        <f t="shared" si="12"/>
        <v>-1</v>
      </c>
      <c r="AT101" s="25">
        <f t="shared" si="15"/>
        <v>94</v>
      </c>
      <c r="AU101" s="25">
        <f t="shared" si="13"/>
        <v>0</v>
      </c>
      <c r="AV101" s="25">
        <f t="shared" si="16"/>
        <v>0</v>
      </c>
      <c r="BB101" s="51"/>
    </row>
    <row r="102" spans="1:54" x14ac:dyDescent="0.25">
      <c r="A102" t="str">
        <f t="shared" si="11"/>
        <v>102</v>
      </c>
      <c r="B102" s="25">
        <f>IF(OR(ISBLANK($AG102),$AI102="closed",$AI102="old",AND($B$3=Data!$N$6,OR(database!AG102=Data!$K$8,Data!$K$9=database!AG102))),0,MAX(B$8:B101)+1)</f>
        <v>0</v>
      </c>
      <c r="C102" s="25">
        <f ca="1">IF(AND($AL102-C$3&lt;=TODAY(),$AL102&gt;0,AI102&lt;&gt;"closed",AI102&lt;&gt;"old",AND($B$3&lt;&gt;Data!$N$6,OR(database!$AG102&lt;&gt;Data!$K$9,database!$AG102&lt;&gt;Data!$K$8))),MAX(C$8:C101)+1,0)</f>
        <v>0</v>
      </c>
      <c r="D102" s="25">
        <f ca="1">IF(AND($AL102-D$3&lt;=TODAY(),$AL102&gt;0,$AI102&lt;&gt;"closed",AI102&lt;&gt;"old",AND($B$3&lt;&gt;Data!$N$6,OR(database!$AG102&lt;&gt;Data!$K$9,database!$AG102&lt;&gt;Data!$K$8))),MAX(D$8:D101)+1,0)</f>
        <v>0</v>
      </c>
      <c r="E102" s="25">
        <f ca="1">IF(AND($AL102-E$3&lt;=TODAY(),$AL102&gt;0,AI102&lt;&gt;"closed",AI102&lt;&gt;"old",AND($B$3&lt;&gt;Data!$N$6,OR(database!$AG102&lt;&gt;Data!$K$9,database!$AG102&lt;&gt;Data!$K$8))),MAX(E$8:E101)+1,0)</f>
        <v>0</v>
      </c>
      <c r="F102" s="25">
        <f>IF(AH102="X",MAX(F$8:F101)+1,0)</f>
        <v>0</v>
      </c>
      <c r="G102" s="25">
        <f ca="1">IF(AND(AG102=Data!$K$8,database!AI102&lt;&gt;"Closed",AI102&lt;&gt;"old",database!AL102&lt;(TODAY()+Data!$X$4)),MAX(G$8:G101)+1,0)</f>
        <v>0</v>
      </c>
      <c r="H102" s="25">
        <f ca="1">IF(AND(AG102=Data!$K$9,database!AI102&lt;&gt;"Closed",AI102&lt;&gt;"old",database!AL102&lt;(TODAY()+Data!$X$5)),MAX(H$8:H101)+1,0)</f>
        <v>0</v>
      </c>
      <c r="Y102">
        <f>IF(AS102&gt;0,VLOOKUP(AS102,$AT:$AV,3,0)+COUNTIF(AS$8:AS101,AS102),0)</f>
        <v>0</v>
      </c>
      <c r="AA102" s="16"/>
      <c r="AB102" s="22"/>
      <c r="AC102" s="16"/>
      <c r="AD102" s="22"/>
      <c r="AE102" s="16"/>
      <c r="AF102" s="22"/>
      <c r="AG102" s="138"/>
      <c r="AH102" s="23"/>
      <c r="AI102" s="16"/>
      <c r="AJ102" s="23"/>
      <c r="AK102" s="28"/>
      <c r="AL102" s="35"/>
      <c r="AQ102" s="25">
        <f>IF(FollowUp!$AK$3="(Off)",IF(FollowUp!$AA$3=Data!$D$5,C102,IF(FollowUp!$AA$3=Data!$D$6,D102,IF(FollowUp!$AA$3=Data!$D$7,E102,B102))),IF(FollowUp!$AK$3=Data!$N$9,F102,IF(FollowUp!$AK$3=Data!$N$8,H102,IF(FollowUp!$AK$3=Data!$N$7,G102,B102))))</f>
        <v>0</v>
      </c>
      <c r="AR102" s="51">
        <f t="shared" si="14"/>
        <v>0</v>
      </c>
      <c r="AS102" s="25">
        <f t="shared" si="12"/>
        <v>-1</v>
      </c>
      <c r="AT102" s="25">
        <f t="shared" si="15"/>
        <v>95</v>
      </c>
      <c r="AU102" s="25">
        <f t="shared" si="13"/>
        <v>0</v>
      </c>
      <c r="AV102" s="25">
        <f t="shared" si="16"/>
        <v>0</v>
      </c>
      <c r="BB102" s="51"/>
    </row>
    <row r="103" spans="1:54" x14ac:dyDescent="0.25">
      <c r="A103" t="str">
        <f t="shared" si="11"/>
        <v>103</v>
      </c>
      <c r="B103" s="25">
        <f>IF(OR(ISBLANK($AG103),$AI103="closed",$AI103="old",AND($B$3=Data!$N$6,OR(database!AG103=Data!$K$8,Data!$K$9=database!AG103))),0,MAX(B$8:B102)+1)</f>
        <v>0</v>
      </c>
      <c r="C103" s="25">
        <f ca="1">IF(AND($AL103-C$3&lt;=TODAY(),$AL103&gt;0,AI103&lt;&gt;"closed",AI103&lt;&gt;"old",AND($B$3&lt;&gt;Data!$N$6,OR(database!$AG103&lt;&gt;Data!$K$9,database!$AG103&lt;&gt;Data!$K$8))),MAX(C$8:C102)+1,0)</f>
        <v>0</v>
      </c>
      <c r="D103" s="25">
        <f ca="1">IF(AND($AL103-D$3&lt;=TODAY(),$AL103&gt;0,$AI103&lt;&gt;"closed",AI103&lt;&gt;"old",AND($B$3&lt;&gt;Data!$N$6,OR(database!$AG103&lt;&gt;Data!$K$9,database!$AG103&lt;&gt;Data!$K$8))),MAX(D$8:D102)+1,0)</f>
        <v>0</v>
      </c>
      <c r="E103" s="25">
        <f ca="1">IF(AND($AL103-E$3&lt;=TODAY(),$AL103&gt;0,AI103&lt;&gt;"closed",AI103&lt;&gt;"old",AND($B$3&lt;&gt;Data!$N$6,OR(database!$AG103&lt;&gt;Data!$K$9,database!$AG103&lt;&gt;Data!$K$8))),MAX(E$8:E102)+1,0)</f>
        <v>0</v>
      </c>
      <c r="F103" s="25">
        <f>IF(AH103="X",MAX(F$8:F102)+1,0)</f>
        <v>0</v>
      </c>
      <c r="G103" s="25">
        <f ca="1">IF(AND(AG103=Data!$K$8,database!AI103&lt;&gt;"Closed",AI103&lt;&gt;"old",database!AL103&lt;(TODAY()+Data!$X$4)),MAX(G$8:G102)+1,0)</f>
        <v>0</v>
      </c>
      <c r="H103" s="25">
        <f ca="1">IF(AND(AG103=Data!$K$9,database!AI103&lt;&gt;"Closed",AI103&lt;&gt;"old",database!AL103&lt;(TODAY()+Data!$X$5)),MAX(H$8:H102)+1,0)</f>
        <v>0</v>
      </c>
      <c r="Y103">
        <f>IF(AS103&gt;0,VLOOKUP(AS103,$AT:$AV,3,0)+COUNTIF(AS$8:AS102,AS103),0)</f>
        <v>0</v>
      </c>
      <c r="AA103" s="17"/>
      <c r="AB103" s="18"/>
      <c r="AC103" s="17"/>
      <c r="AD103" s="18"/>
      <c r="AE103" s="17"/>
      <c r="AF103" s="18"/>
      <c r="AG103" s="139"/>
      <c r="AH103" s="24"/>
      <c r="AI103" s="17"/>
      <c r="AJ103" s="24"/>
      <c r="AK103" s="27"/>
      <c r="AL103" s="47"/>
      <c r="AQ103" s="25">
        <f>IF(FollowUp!$AK$3="(Off)",IF(FollowUp!$AA$3=Data!$D$5,C103,IF(FollowUp!$AA$3=Data!$D$6,D103,IF(FollowUp!$AA$3=Data!$D$7,E103,B103))),IF(FollowUp!$AK$3=Data!$N$9,F103,IF(FollowUp!$AK$3=Data!$N$8,H103,IF(FollowUp!$AK$3=Data!$N$7,G103,B103))))</f>
        <v>0</v>
      </c>
      <c r="AR103" s="51">
        <f t="shared" si="14"/>
        <v>0</v>
      </c>
      <c r="AS103" s="25">
        <f t="shared" si="12"/>
        <v>-1</v>
      </c>
      <c r="AT103" s="25">
        <f t="shared" si="15"/>
        <v>96</v>
      </c>
      <c r="AU103" s="25">
        <f t="shared" si="13"/>
        <v>0</v>
      </c>
      <c r="AV103" s="25">
        <f t="shared" si="16"/>
        <v>0</v>
      </c>
      <c r="BB103" s="51"/>
    </row>
    <row r="104" spans="1:54" x14ac:dyDescent="0.25">
      <c r="A104" t="str">
        <f t="shared" si="11"/>
        <v>104</v>
      </c>
      <c r="B104" s="25">
        <f>IF(OR(ISBLANK($AG104),$AI104="closed",$AI104="old",AND($B$3=Data!$N$6,OR(database!AG104=Data!$K$8,Data!$K$9=database!AG104))),0,MAX(B$8:B103)+1)</f>
        <v>0</v>
      </c>
      <c r="C104" s="25">
        <f ca="1">IF(AND($AL104-C$3&lt;=TODAY(),$AL104&gt;0,AI104&lt;&gt;"closed",AI104&lt;&gt;"old",AND($B$3&lt;&gt;Data!$N$6,OR(database!$AG104&lt;&gt;Data!$K$9,database!$AG104&lt;&gt;Data!$K$8))),MAX(C$8:C103)+1,0)</f>
        <v>0</v>
      </c>
      <c r="D104" s="25">
        <f ca="1">IF(AND($AL104-D$3&lt;=TODAY(),$AL104&gt;0,$AI104&lt;&gt;"closed",AI104&lt;&gt;"old",AND($B$3&lt;&gt;Data!$N$6,OR(database!$AG104&lt;&gt;Data!$K$9,database!$AG104&lt;&gt;Data!$K$8))),MAX(D$8:D103)+1,0)</f>
        <v>0</v>
      </c>
      <c r="E104" s="25">
        <f ca="1">IF(AND($AL104-E$3&lt;=TODAY(),$AL104&gt;0,AI104&lt;&gt;"closed",AI104&lt;&gt;"old",AND($B$3&lt;&gt;Data!$N$6,OR(database!$AG104&lt;&gt;Data!$K$9,database!$AG104&lt;&gt;Data!$K$8))),MAX(E$8:E103)+1,0)</f>
        <v>0</v>
      </c>
      <c r="F104" s="25">
        <f>IF(AH104="X",MAX(F$8:F103)+1,0)</f>
        <v>0</v>
      </c>
      <c r="G104" s="25">
        <f ca="1">IF(AND(AG104=Data!$K$8,database!AI104&lt;&gt;"Closed",AI104&lt;&gt;"old",database!AL104&lt;(TODAY()+Data!$X$4)),MAX(G$8:G103)+1,0)</f>
        <v>0</v>
      </c>
      <c r="H104" s="25">
        <f ca="1">IF(AND(AG104=Data!$K$9,database!AI104&lt;&gt;"Closed",AI104&lt;&gt;"old",database!AL104&lt;(TODAY()+Data!$X$5)),MAX(H$8:H103)+1,0)</f>
        <v>0</v>
      </c>
      <c r="Y104">
        <f>IF(AS104&gt;0,VLOOKUP(AS104,$AT:$AV,3,0)+COUNTIF(AS$8:AS103,AS104),0)</f>
        <v>0</v>
      </c>
      <c r="AA104" s="16"/>
      <c r="AB104" s="22"/>
      <c r="AC104" s="16"/>
      <c r="AD104" s="22"/>
      <c r="AE104" s="16"/>
      <c r="AF104" s="22"/>
      <c r="AG104" s="138"/>
      <c r="AH104" s="23"/>
      <c r="AI104" s="16"/>
      <c r="AJ104" s="23"/>
      <c r="AK104" s="28"/>
      <c r="AL104" s="35"/>
      <c r="AQ104" s="25">
        <f>IF(FollowUp!$AK$3="(Off)",IF(FollowUp!$AA$3=Data!$D$5,C104,IF(FollowUp!$AA$3=Data!$D$6,D104,IF(FollowUp!$AA$3=Data!$D$7,E104,B104))),IF(FollowUp!$AK$3=Data!$N$9,F104,IF(FollowUp!$AK$3=Data!$N$8,H104,IF(FollowUp!$AK$3=Data!$N$7,G104,B104))))</f>
        <v>0</v>
      </c>
      <c r="AR104" s="51">
        <f t="shared" si="14"/>
        <v>0</v>
      </c>
      <c r="AS104" s="25">
        <f t="shared" si="12"/>
        <v>-1</v>
      </c>
      <c r="AT104" s="25">
        <f t="shared" si="15"/>
        <v>97</v>
      </c>
      <c r="AU104" s="25">
        <f t="shared" si="13"/>
        <v>0</v>
      </c>
      <c r="AV104" s="25">
        <f t="shared" si="16"/>
        <v>0</v>
      </c>
      <c r="BB104" s="51"/>
    </row>
    <row r="105" spans="1:54" x14ac:dyDescent="0.25">
      <c r="A105" t="str">
        <f t="shared" si="11"/>
        <v>105</v>
      </c>
      <c r="B105" s="25">
        <f>IF(OR(ISBLANK($AG105),$AI105="closed",$AI105="old",AND($B$3=Data!$N$6,OR(database!AG105=Data!$K$8,Data!$K$9=database!AG105))),0,MAX(B$8:B104)+1)</f>
        <v>0</v>
      </c>
      <c r="C105" s="25">
        <f ca="1">IF(AND($AL105-C$3&lt;=TODAY(),$AL105&gt;0,AI105&lt;&gt;"closed",AI105&lt;&gt;"old",AND($B$3&lt;&gt;Data!$N$6,OR(database!$AG105&lt;&gt;Data!$K$9,database!$AG105&lt;&gt;Data!$K$8))),MAX(C$8:C104)+1,0)</f>
        <v>0</v>
      </c>
      <c r="D105" s="25">
        <f ca="1">IF(AND($AL105-D$3&lt;=TODAY(),$AL105&gt;0,$AI105&lt;&gt;"closed",AI105&lt;&gt;"old",AND($B$3&lt;&gt;Data!$N$6,OR(database!$AG105&lt;&gt;Data!$K$9,database!$AG105&lt;&gt;Data!$K$8))),MAX(D$8:D104)+1,0)</f>
        <v>0</v>
      </c>
      <c r="E105" s="25">
        <f ca="1">IF(AND($AL105-E$3&lt;=TODAY(),$AL105&gt;0,AI105&lt;&gt;"closed",AI105&lt;&gt;"old",AND($B$3&lt;&gt;Data!$N$6,OR(database!$AG105&lt;&gt;Data!$K$9,database!$AG105&lt;&gt;Data!$K$8))),MAX(E$8:E104)+1,0)</f>
        <v>0</v>
      </c>
      <c r="F105" s="25">
        <f>IF(AH105="X",MAX(F$8:F104)+1,0)</f>
        <v>0</v>
      </c>
      <c r="G105" s="25">
        <f ca="1">IF(AND(AG105=Data!$K$8,database!AI105&lt;&gt;"Closed",AI105&lt;&gt;"old",database!AL105&lt;(TODAY()+Data!$X$4)),MAX(G$8:G104)+1,0)</f>
        <v>0</v>
      </c>
      <c r="H105" s="25">
        <f ca="1">IF(AND(AG105=Data!$K$9,database!AI105&lt;&gt;"Closed",AI105&lt;&gt;"old",database!AL105&lt;(TODAY()+Data!$X$5)),MAX(H$8:H104)+1,0)</f>
        <v>0</v>
      </c>
      <c r="Y105">
        <f>IF(AS105&gt;0,VLOOKUP(AS105,$AT:$AV,3,0)+COUNTIF(AS$8:AS104,AS105),0)</f>
        <v>0</v>
      </c>
      <c r="AA105" s="17"/>
      <c r="AB105" s="18"/>
      <c r="AC105" s="17"/>
      <c r="AD105" s="18"/>
      <c r="AE105" s="17"/>
      <c r="AF105" s="18"/>
      <c r="AG105" s="139"/>
      <c r="AH105" s="24"/>
      <c r="AI105" s="17"/>
      <c r="AJ105" s="24"/>
      <c r="AK105" s="27"/>
      <c r="AL105" s="47"/>
      <c r="AQ105" s="25">
        <f>IF(FollowUp!$AK$3="(Off)",IF(FollowUp!$AA$3=Data!$D$5,C105,IF(FollowUp!$AA$3=Data!$D$6,D105,IF(FollowUp!$AA$3=Data!$D$7,E105,B105))),IF(FollowUp!$AK$3=Data!$N$9,F105,IF(FollowUp!$AK$3=Data!$N$8,H105,IF(FollowUp!$AK$3=Data!$N$7,G105,B105))))</f>
        <v>0</v>
      </c>
      <c r="AR105" s="51">
        <f t="shared" si="14"/>
        <v>0</v>
      </c>
      <c r="AS105" s="25">
        <f t="shared" si="12"/>
        <v>-1</v>
      </c>
      <c r="AT105" s="25">
        <f t="shared" si="15"/>
        <v>98</v>
      </c>
      <c r="AU105" s="25">
        <f t="shared" si="13"/>
        <v>0</v>
      </c>
      <c r="AV105" s="25">
        <f t="shared" si="16"/>
        <v>0</v>
      </c>
      <c r="BB105" s="51"/>
    </row>
    <row r="106" spans="1:54" x14ac:dyDescent="0.25">
      <c r="A106" t="str">
        <f t="shared" si="11"/>
        <v>106</v>
      </c>
      <c r="B106" s="25">
        <f>IF(OR(ISBLANK($AG106),$AI106="closed",$AI106="old",AND($B$3=Data!$N$6,OR(database!AG106=Data!$K$8,Data!$K$9=database!AG106))),0,MAX(B$8:B105)+1)</f>
        <v>0</v>
      </c>
      <c r="C106" s="25">
        <f ca="1">IF(AND($AL106-C$3&lt;=TODAY(),$AL106&gt;0,AI106&lt;&gt;"closed",AI106&lt;&gt;"old",AND($B$3&lt;&gt;Data!$N$6,OR(database!$AG106&lt;&gt;Data!$K$9,database!$AG106&lt;&gt;Data!$K$8))),MAX(C$8:C105)+1,0)</f>
        <v>0</v>
      </c>
      <c r="D106" s="25">
        <f ca="1">IF(AND($AL106-D$3&lt;=TODAY(),$AL106&gt;0,$AI106&lt;&gt;"closed",AI106&lt;&gt;"old",AND($B$3&lt;&gt;Data!$N$6,OR(database!$AG106&lt;&gt;Data!$K$9,database!$AG106&lt;&gt;Data!$K$8))),MAX(D$8:D105)+1,0)</f>
        <v>0</v>
      </c>
      <c r="E106" s="25">
        <f ca="1">IF(AND($AL106-E$3&lt;=TODAY(),$AL106&gt;0,AI106&lt;&gt;"closed",AI106&lt;&gt;"old",AND($B$3&lt;&gt;Data!$N$6,OR(database!$AG106&lt;&gt;Data!$K$9,database!$AG106&lt;&gt;Data!$K$8))),MAX(E$8:E105)+1,0)</f>
        <v>0</v>
      </c>
      <c r="F106" s="25">
        <f>IF(AH106="X",MAX(F$8:F105)+1,0)</f>
        <v>0</v>
      </c>
      <c r="G106" s="25">
        <f ca="1">IF(AND(AG106=Data!$K$8,database!AI106&lt;&gt;"Closed",AI106&lt;&gt;"old",database!AL106&lt;(TODAY()+Data!$X$4)),MAX(G$8:G105)+1,0)</f>
        <v>0</v>
      </c>
      <c r="H106" s="25">
        <f ca="1">IF(AND(AG106=Data!$K$9,database!AI106&lt;&gt;"Closed",AI106&lt;&gt;"old",database!AL106&lt;(TODAY()+Data!$X$5)),MAX(H$8:H105)+1,0)</f>
        <v>0</v>
      </c>
      <c r="Y106">
        <f>IF(AS106&gt;0,VLOOKUP(AS106,$AT:$AV,3,0)+COUNTIF(AS$8:AS105,AS106),0)</f>
        <v>0</v>
      </c>
      <c r="AA106" s="16"/>
      <c r="AB106" s="22"/>
      <c r="AC106" s="16"/>
      <c r="AD106" s="22"/>
      <c r="AE106" s="16"/>
      <c r="AF106" s="22"/>
      <c r="AG106" s="138"/>
      <c r="AH106" s="23"/>
      <c r="AI106" s="16"/>
      <c r="AJ106" s="23"/>
      <c r="AK106" s="28"/>
      <c r="AL106" s="35"/>
      <c r="AQ106" s="25">
        <f>IF(FollowUp!$AK$3="(Off)",IF(FollowUp!$AA$3=Data!$D$5,C106,IF(FollowUp!$AA$3=Data!$D$6,D106,IF(FollowUp!$AA$3=Data!$D$7,E106,B106))),IF(FollowUp!$AK$3=Data!$N$9,F106,IF(FollowUp!$AK$3=Data!$N$8,H106,IF(FollowUp!$AK$3=Data!$N$7,G106,B106))))</f>
        <v>0</v>
      </c>
      <c r="AR106" s="51">
        <f t="shared" si="14"/>
        <v>0</v>
      </c>
      <c r="AS106" s="25">
        <f t="shared" si="12"/>
        <v>-1</v>
      </c>
      <c r="AT106" s="25">
        <f t="shared" si="15"/>
        <v>99</v>
      </c>
      <c r="AU106" s="25">
        <f t="shared" si="13"/>
        <v>0</v>
      </c>
      <c r="AV106" s="25">
        <f t="shared" si="16"/>
        <v>0</v>
      </c>
      <c r="BB106" s="51"/>
    </row>
    <row r="107" spans="1:54" x14ac:dyDescent="0.25">
      <c r="A107" t="str">
        <f t="shared" si="11"/>
        <v>107</v>
      </c>
      <c r="B107" s="25">
        <f>IF(OR(ISBLANK($AG107),$AI107="closed",$AI107="old",AND($B$3=Data!$N$6,OR(database!AG107=Data!$K$8,Data!$K$9=database!AG107))),0,MAX(B$8:B106)+1)</f>
        <v>0</v>
      </c>
      <c r="C107" s="25">
        <f ca="1">IF(AND($AL107-C$3&lt;=TODAY(),$AL107&gt;0,AI107&lt;&gt;"closed",AI107&lt;&gt;"old",AND($B$3&lt;&gt;Data!$N$6,OR(database!$AG107&lt;&gt;Data!$K$9,database!$AG107&lt;&gt;Data!$K$8))),MAX(C$8:C106)+1,0)</f>
        <v>0</v>
      </c>
      <c r="D107" s="25">
        <f ca="1">IF(AND($AL107-D$3&lt;=TODAY(),$AL107&gt;0,$AI107&lt;&gt;"closed",AI107&lt;&gt;"old",AND($B$3&lt;&gt;Data!$N$6,OR(database!$AG107&lt;&gt;Data!$K$9,database!$AG107&lt;&gt;Data!$K$8))),MAX(D$8:D106)+1,0)</f>
        <v>0</v>
      </c>
      <c r="E107" s="25">
        <f ca="1">IF(AND($AL107-E$3&lt;=TODAY(),$AL107&gt;0,AI107&lt;&gt;"closed",AI107&lt;&gt;"old",AND($B$3&lt;&gt;Data!$N$6,OR(database!$AG107&lt;&gt;Data!$K$9,database!$AG107&lt;&gt;Data!$K$8))),MAX(E$8:E106)+1,0)</f>
        <v>0</v>
      </c>
      <c r="F107" s="25">
        <f>IF(AH107="X",MAX(F$8:F106)+1,0)</f>
        <v>0</v>
      </c>
      <c r="G107" s="25">
        <f ca="1">IF(AND(AG107=Data!$K$8,database!AI107&lt;&gt;"Closed",AI107&lt;&gt;"old",database!AL107&lt;(TODAY()+Data!$X$4)),MAX(G$8:G106)+1,0)</f>
        <v>0</v>
      </c>
      <c r="H107" s="25">
        <f ca="1">IF(AND(AG107=Data!$K$9,database!AI107&lt;&gt;"Closed",AI107&lt;&gt;"old",database!AL107&lt;(TODAY()+Data!$X$5)),MAX(H$8:H106)+1,0)</f>
        <v>0</v>
      </c>
      <c r="Y107">
        <f>IF(AS107&gt;0,VLOOKUP(AS107,$AT:$AV,3,0)+COUNTIF(AS$8:AS106,AS107),0)</f>
        <v>0</v>
      </c>
      <c r="AA107" s="17"/>
      <c r="AB107" s="18"/>
      <c r="AC107" s="17"/>
      <c r="AD107" s="18"/>
      <c r="AE107" s="17"/>
      <c r="AF107" s="18"/>
      <c r="AG107" s="139"/>
      <c r="AH107" s="24"/>
      <c r="AI107" s="17"/>
      <c r="AJ107" s="24"/>
      <c r="AK107" s="27"/>
      <c r="AL107" s="47"/>
      <c r="AQ107" s="25">
        <f>IF(FollowUp!$AK$3="(Off)",IF(FollowUp!$AA$3=Data!$D$5,C107,IF(FollowUp!$AA$3=Data!$D$6,D107,IF(FollowUp!$AA$3=Data!$D$7,E107,B107))),IF(FollowUp!$AK$3=Data!$N$9,F107,IF(FollowUp!$AK$3=Data!$N$8,H107,IF(FollowUp!$AK$3=Data!$N$7,G107,B107))))</f>
        <v>0</v>
      </c>
      <c r="AR107" s="51">
        <f t="shared" si="14"/>
        <v>0</v>
      </c>
      <c r="AS107" s="25">
        <f t="shared" si="12"/>
        <v>-1</v>
      </c>
      <c r="AT107" s="25">
        <f t="shared" si="15"/>
        <v>100</v>
      </c>
      <c r="AU107" s="25">
        <f t="shared" si="13"/>
        <v>0</v>
      </c>
      <c r="AV107" s="25">
        <f t="shared" si="16"/>
        <v>0</v>
      </c>
      <c r="BB107" s="51"/>
    </row>
    <row r="108" spans="1:54" x14ac:dyDescent="0.25">
      <c r="A108" t="str">
        <f t="shared" si="11"/>
        <v>108</v>
      </c>
      <c r="B108" s="25">
        <f>IF(OR(ISBLANK($AG108),$AI108="closed",$AI108="old",AND($B$3=Data!$N$6,OR(database!AG108=Data!$K$8,Data!$K$9=database!AG108))),0,MAX(B$8:B107)+1)</f>
        <v>0</v>
      </c>
      <c r="C108" s="25">
        <f ca="1">IF(AND($AL108-C$3&lt;=TODAY(),$AL108&gt;0,AI108&lt;&gt;"closed",AI108&lt;&gt;"old",AND($B$3&lt;&gt;Data!$N$6,OR(database!$AG108&lt;&gt;Data!$K$9,database!$AG108&lt;&gt;Data!$K$8))),MAX(C$8:C107)+1,0)</f>
        <v>0</v>
      </c>
      <c r="D108" s="25">
        <f ca="1">IF(AND($AL108-D$3&lt;=TODAY(),$AL108&gt;0,$AI108&lt;&gt;"closed",AI108&lt;&gt;"old",AND($B$3&lt;&gt;Data!$N$6,OR(database!$AG108&lt;&gt;Data!$K$9,database!$AG108&lt;&gt;Data!$K$8))),MAX(D$8:D107)+1,0)</f>
        <v>0</v>
      </c>
      <c r="E108" s="25">
        <f ca="1">IF(AND($AL108-E$3&lt;=TODAY(),$AL108&gt;0,AI108&lt;&gt;"closed",AI108&lt;&gt;"old",AND($B$3&lt;&gt;Data!$N$6,OR(database!$AG108&lt;&gt;Data!$K$9,database!$AG108&lt;&gt;Data!$K$8))),MAX(E$8:E107)+1,0)</f>
        <v>0</v>
      </c>
      <c r="F108" s="25">
        <f>IF(AH108="X",MAX(F$8:F107)+1,0)</f>
        <v>0</v>
      </c>
      <c r="G108" s="25">
        <f ca="1">IF(AND(AG108=Data!$K$8,database!AI108&lt;&gt;"Closed",AI108&lt;&gt;"old",database!AL108&lt;(TODAY()+Data!$X$4)),MAX(G$8:G107)+1,0)</f>
        <v>0</v>
      </c>
      <c r="H108" s="25">
        <f ca="1">IF(AND(AG108=Data!$K$9,database!AI108&lt;&gt;"Closed",AI108&lt;&gt;"old",database!AL108&lt;(TODAY()+Data!$X$5)),MAX(H$8:H107)+1,0)</f>
        <v>0</v>
      </c>
      <c r="Y108">
        <f>IF(AS108&gt;0,VLOOKUP(AS108,$AT:$AV,3,0)+COUNTIF(AS$8:AS107,AS108),0)</f>
        <v>0</v>
      </c>
      <c r="AA108" s="16"/>
      <c r="AB108" s="22"/>
      <c r="AC108" s="16"/>
      <c r="AD108" s="22"/>
      <c r="AE108" s="16"/>
      <c r="AF108" s="22"/>
      <c r="AG108" s="138"/>
      <c r="AH108" s="23"/>
      <c r="AI108" s="16"/>
      <c r="AJ108" s="23"/>
      <c r="AK108" s="28"/>
      <c r="AL108" s="35"/>
      <c r="AQ108" s="25">
        <f>IF(FollowUp!$AK$3="(Off)",IF(FollowUp!$AA$3=Data!$D$5,C108,IF(FollowUp!$AA$3=Data!$D$6,D108,IF(FollowUp!$AA$3=Data!$D$7,E108,B108))),IF(FollowUp!$AK$3=Data!$N$9,F108,IF(FollowUp!$AK$3=Data!$N$8,H108,IF(FollowUp!$AK$3=Data!$N$7,G108,B108))))</f>
        <v>0</v>
      </c>
      <c r="AR108" s="51">
        <f t="shared" si="14"/>
        <v>0</v>
      </c>
      <c r="AS108" s="25">
        <f t="shared" si="12"/>
        <v>-1</v>
      </c>
      <c r="AT108" s="25">
        <f t="shared" si="15"/>
        <v>101</v>
      </c>
      <c r="AU108" s="25">
        <f t="shared" si="13"/>
        <v>0</v>
      </c>
      <c r="AV108" s="25">
        <f t="shared" si="16"/>
        <v>0</v>
      </c>
      <c r="BB108" s="51"/>
    </row>
    <row r="109" spans="1:54" x14ac:dyDescent="0.25">
      <c r="A109" t="str">
        <f t="shared" si="11"/>
        <v>109</v>
      </c>
      <c r="B109" s="25">
        <f>IF(OR(ISBLANK($AG109),$AI109="closed",$AI109="old",AND($B$3=Data!$N$6,OR(database!AG109=Data!$K$8,Data!$K$9=database!AG109))),0,MAX(B$8:B108)+1)</f>
        <v>0</v>
      </c>
      <c r="C109" s="25">
        <f ca="1">IF(AND($AL109-C$3&lt;=TODAY(),$AL109&gt;0,AI109&lt;&gt;"closed",AI109&lt;&gt;"old",AND($B$3&lt;&gt;Data!$N$6,OR(database!$AG109&lt;&gt;Data!$K$9,database!$AG109&lt;&gt;Data!$K$8))),MAX(C$8:C108)+1,0)</f>
        <v>0</v>
      </c>
      <c r="D109" s="25">
        <f ca="1">IF(AND($AL109-D$3&lt;=TODAY(),$AL109&gt;0,$AI109&lt;&gt;"closed",AI109&lt;&gt;"old",AND($B$3&lt;&gt;Data!$N$6,OR(database!$AG109&lt;&gt;Data!$K$9,database!$AG109&lt;&gt;Data!$K$8))),MAX(D$8:D108)+1,0)</f>
        <v>0</v>
      </c>
      <c r="E109" s="25">
        <f ca="1">IF(AND($AL109-E$3&lt;=TODAY(),$AL109&gt;0,AI109&lt;&gt;"closed",AI109&lt;&gt;"old",AND($B$3&lt;&gt;Data!$N$6,OR(database!$AG109&lt;&gt;Data!$K$9,database!$AG109&lt;&gt;Data!$K$8))),MAX(E$8:E108)+1,0)</f>
        <v>0</v>
      </c>
      <c r="F109" s="25">
        <f>IF(AH109="X",MAX(F$8:F108)+1,0)</f>
        <v>0</v>
      </c>
      <c r="G109" s="25">
        <f ca="1">IF(AND(AG109=Data!$K$8,database!AI109&lt;&gt;"Closed",AI109&lt;&gt;"old",database!AL109&lt;(TODAY()+Data!$X$4)),MAX(G$8:G108)+1,0)</f>
        <v>0</v>
      </c>
      <c r="H109" s="25">
        <f ca="1">IF(AND(AG109=Data!$K$9,database!AI109&lt;&gt;"Closed",AI109&lt;&gt;"old",database!AL109&lt;(TODAY()+Data!$X$5)),MAX(H$8:H108)+1,0)</f>
        <v>0</v>
      </c>
      <c r="Y109">
        <f>IF(AS109&gt;0,VLOOKUP(AS109,$AT:$AV,3,0)+COUNTIF(AS$8:AS108,AS109),0)</f>
        <v>0</v>
      </c>
      <c r="AA109" s="17"/>
      <c r="AB109" s="18"/>
      <c r="AC109" s="17"/>
      <c r="AD109" s="18"/>
      <c r="AE109" s="17"/>
      <c r="AF109" s="18"/>
      <c r="AG109" s="139"/>
      <c r="AH109" s="24"/>
      <c r="AI109" s="17"/>
      <c r="AJ109" s="24"/>
      <c r="AK109" s="27"/>
      <c r="AL109" s="47"/>
      <c r="AQ109" s="25">
        <f>IF(FollowUp!$AK$3="(Off)",IF(FollowUp!$AA$3=Data!$D$5,C109,IF(FollowUp!$AA$3=Data!$D$6,D109,IF(FollowUp!$AA$3=Data!$D$7,E109,B109))),IF(FollowUp!$AK$3=Data!$N$9,F109,IF(FollowUp!$AK$3=Data!$N$8,H109,IF(FollowUp!$AK$3=Data!$N$7,G109,B109))))</f>
        <v>0</v>
      </c>
      <c r="AR109" s="51">
        <f t="shared" si="14"/>
        <v>0</v>
      </c>
      <c r="AS109" s="25">
        <f t="shared" si="12"/>
        <v>-1</v>
      </c>
      <c r="AT109" s="25">
        <f t="shared" si="15"/>
        <v>102</v>
      </c>
      <c r="AU109" s="25">
        <f t="shared" si="13"/>
        <v>0</v>
      </c>
      <c r="AV109" s="25">
        <f t="shared" si="16"/>
        <v>0</v>
      </c>
      <c r="BB109" s="51"/>
    </row>
    <row r="110" spans="1:54" x14ac:dyDescent="0.25">
      <c r="A110" t="str">
        <f t="shared" si="11"/>
        <v>110</v>
      </c>
      <c r="B110" s="25">
        <f>IF(OR(ISBLANK($AG110),$AI110="closed",$AI110="old",AND($B$3=Data!$N$6,OR(database!AG110=Data!$K$8,Data!$K$9=database!AG110))),0,MAX(B$8:B109)+1)</f>
        <v>0</v>
      </c>
      <c r="C110" s="25">
        <f ca="1">IF(AND($AL110-C$3&lt;=TODAY(),$AL110&gt;0,AI110&lt;&gt;"closed",AI110&lt;&gt;"old",AND($B$3&lt;&gt;Data!$N$6,OR(database!$AG110&lt;&gt;Data!$K$9,database!$AG110&lt;&gt;Data!$K$8))),MAX(C$8:C109)+1,0)</f>
        <v>0</v>
      </c>
      <c r="D110" s="25">
        <f ca="1">IF(AND($AL110-D$3&lt;=TODAY(),$AL110&gt;0,$AI110&lt;&gt;"closed",AI110&lt;&gt;"old",AND($B$3&lt;&gt;Data!$N$6,OR(database!$AG110&lt;&gt;Data!$K$9,database!$AG110&lt;&gt;Data!$K$8))),MAX(D$8:D109)+1,0)</f>
        <v>0</v>
      </c>
      <c r="E110" s="25">
        <f ca="1">IF(AND($AL110-E$3&lt;=TODAY(),$AL110&gt;0,AI110&lt;&gt;"closed",AI110&lt;&gt;"old",AND($B$3&lt;&gt;Data!$N$6,OR(database!$AG110&lt;&gt;Data!$K$9,database!$AG110&lt;&gt;Data!$K$8))),MAX(E$8:E109)+1,0)</f>
        <v>0</v>
      </c>
      <c r="F110" s="25">
        <f>IF(AH110="X",MAX(F$8:F109)+1,0)</f>
        <v>0</v>
      </c>
      <c r="G110" s="25">
        <f ca="1">IF(AND(AG110=Data!$K$8,database!AI110&lt;&gt;"Closed",AI110&lt;&gt;"old",database!AL110&lt;(TODAY()+Data!$X$4)),MAX(G$8:G109)+1,0)</f>
        <v>0</v>
      </c>
      <c r="H110" s="25">
        <f ca="1">IF(AND(AG110=Data!$K$9,database!AI110&lt;&gt;"Closed",AI110&lt;&gt;"old",database!AL110&lt;(TODAY()+Data!$X$5)),MAX(H$8:H109)+1,0)</f>
        <v>0</v>
      </c>
      <c r="Y110">
        <f>IF(AS110&gt;0,VLOOKUP(AS110,$AT:$AV,3,0)+COUNTIF(AS$8:AS109,AS110),0)</f>
        <v>0</v>
      </c>
      <c r="AA110" s="16"/>
      <c r="AB110" s="22"/>
      <c r="AC110" s="16"/>
      <c r="AD110" s="22"/>
      <c r="AE110" s="16"/>
      <c r="AF110" s="22"/>
      <c r="AG110" s="138"/>
      <c r="AH110" s="23"/>
      <c r="AI110" s="16"/>
      <c r="AJ110" s="23"/>
      <c r="AK110" s="28"/>
      <c r="AL110" s="35"/>
      <c r="AQ110" s="25">
        <f>IF(FollowUp!$AK$3="(Off)",IF(FollowUp!$AA$3=Data!$D$5,C110,IF(FollowUp!$AA$3=Data!$D$6,D110,IF(FollowUp!$AA$3=Data!$D$7,E110,B110))),IF(FollowUp!$AK$3=Data!$N$9,F110,IF(FollowUp!$AK$3=Data!$N$8,H110,IF(FollowUp!$AK$3=Data!$N$7,G110,B110))))</f>
        <v>0</v>
      </c>
      <c r="AR110" s="51">
        <f t="shared" si="14"/>
        <v>0</v>
      </c>
      <c r="AS110" s="25">
        <f t="shared" si="12"/>
        <v>-1</v>
      </c>
      <c r="AT110" s="25">
        <f t="shared" si="15"/>
        <v>103</v>
      </c>
      <c r="AU110" s="25">
        <f t="shared" si="13"/>
        <v>0</v>
      </c>
      <c r="AV110" s="25">
        <f t="shared" si="16"/>
        <v>0</v>
      </c>
      <c r="BB110" s="51"/>
    </row>
    <row r="111" spans="1:54" x14ac:dyDescent="0.25">
      <c r="A111" t="str">
        <f t="shared" si="11"/>
        <v>111</v>
      </c>
      <c r="B111" s="25">
        <f>IF(OR(ISBLANK($AG111),$AI111="closed",$AI111="old",AND($B$3=Data!$N$6,OR(database!AG111=Data!$K$8,Data!$K$9=database!AG111))),0,MAX(B$8:B110)+1)</f>
        <v>0</v>
      </c>
      <c r="C111" s="25">
        <f ca="1">IF(AND($AL111-C$3&lt;=TODAY(),$AL111&gt;0,AI111&lt;&gt;"closed",AI111&lt;&gt;"old",AND($B$3&lt;&gt;Data!$N$6,OR(database!$AG111&lt;&gt;Data!$K$9,database!$AG111&lt;&gt;Data!$K$8))),MAX(C$8:C110)+1,0)</f>
        <v>0</v>
      </c>
      <c r="D111" s="25">
        <f ca="1">IF(AND($AL111-D$3&lt;=TODAY(),$AL111&gt;0,$AI111&lt;&gt;"closed",AI111&lt;&gt;"old",AND($B$3&lt;&gt;Data!$N$6,OR(database!$AG111&lt;&gt;Data!$K$9,database!$AG111&lt;&gt;Data!$K$8))),MAX(D$8:D110)+1,0)</f>
        <v>0</v>
      </c>
      <c r="E111" s="25">
        <f ca="1">IF(AND($AL111-E$3&lt;=TODAY(),$AL111&gt;0,AI111&lt;&gt;"closed",AI111&lt;&gt;"old",AND($B$3&lt;&gt;Data!$N$6,OR(database!$AG111&lt;&gt;Data!$K$9,database!$AG111&lt;&gt;Data!$K$8))),MAX(E$8:E110)+1,0)</f>
        <v>0</v>
      </c>
      <c r="F111" s="25">
        <f>IF(AH111="X",MAX(F$8:F110)+1,0)</f>
        <v>0</v>
      </c>
      <c r="G111" s="25">
        <f ca="1">IF(AND(AG111=Data!$K$8,database!AI111&lt;&gt;"Closed",AI111&lt;&gt;"old",database!AL111&lt;(TODAY()+Data!$X$4)),MAX(G$8:G110)+1,0)</f>
        <v>0</v>
      </c>
      <c r="H111" s="25">
        <f ca="1">IF(AND(AG111=Data!$K$9,database!AI111&lt;&gt;"Closed",AI111&lt;&gt;"old",database!AL111&lt;(TODAY()+Data!$X$5)),MAX(H$8:H110)+1,0)</f>
        <v>0</v>
      </c>
      <c r="Y111">
        <f>IF(AS111&gt;0,VLOOKUP(AS111,$AT:$AV,3,0)+COUNTIF(AS$8:AS110,AS111),0)</f>
        <v>0</v>
      </c>
      <c r="AA111" s="17"/>
      <c r="AB111" s="18"/>
      <c r="AC111" s="17"/>
      <c r="AD111" s="18"/>
      <c r="AE111" s="17"/>
      <c r="AF111" s="18"/>
      <c r="AG111" s="139"/>
      <c r="AH111" s="24"/>
      <c r="AI111" s="17"/>
      <c r="AJ111" s="24"/>
      <c r="AK111" s="27"/>
      <c r="AL111" s="47"/>
      <c r="AQ111" s="25">
        <f>IF(FollowUp!$AK$3="(Off)",IF(FollowUp!$AA$3=Data!$D$5,C111,IF(FollowUp!$AA$3=Data!$D$6,D111,IF(FollowUp!$AA$3=Data!$D$7,E111,B111))),IF(FollowUp!$AK$3=Data!$N$9,F111,IF(FollowUp!$AK$3=Data!$N$8,H111,IF(FollowUp!$AK$3=Data!$N$7,G111,B111))))</f>
        <v>0</v>
      </c>
      <c r="AR111" s="51">
        <f t="shared" si="14"/>
        <v>0</v>
      </c>
      <c r="AS111" s="25">
        <f t="shared" si="12"/>
        <v>-1</v>
      </c>
      <c r="AT111" s="25">
        <f t="shared" si="15"/>
        <v>104</v>
      </c>
      <c r="AU111" s="25">
        <f t="shared" si="13"/>
        <v>0</v>
      </c>
      <c r="AV111" s="25">
        <f t="shared" si="16"/>
        <v>0</v>
      </c>
      <c r="BB111" s="51"/>
    </row>
    <row r="112" spans="1:54" x14ac:dyDescent="0.25">
      <c r="A112" t="str">
        <f t="shared" si="11"/>
        <v>112</v>
      </c>
      <c r="B112" s="25">
        <f>IF(OR(ISBLANK($AG112),$AI112="closed",$AI112="old",AND($B$3=Data!$N$6,OR(database!AG112=Data!$K$8,Data!$K$9=database!AG112))),0,MAX(B$8:B111)+1)</f>
        <v>0</v>
      </c>
      <c r="C112" s="25">
        <f ca="1">IF(AND($AL112-C$3&lt;=TODAY(),$AL112&gt;0,AI112&lt;&gt;"closed",AI112&lt;&gt;"old",AND($B$3&lt;&gt;Data!$N$6,OR(database!$AG112&lt;&gt;Data!$K$9,database!$AG112&lt;&gt;Data!$K$8))),MAX(C$8:C111)+1,0)</f>
        <v>0</v>
      </c>
      <c r="D112" s="25">
        <f ca="1">IF(AND($AL112-D$3&lt;=TODAY(),$AL112&gt;0,$AI112&lt;&gt;"closed",AI112&lt;&gt;"old",AND($B$3&lt;&gt;Data!$N$6,OR(database!$AG112&lt;&gt;Data!$K$9,database!$AG112&lt;&gt;Data!$K$8))),MAX(D$8:D111)+1,0)</f>
        <v>0</v>
      </c>
      <c r="E112" s="25">
        <f ca="1">IF(AND($AL112-E$3&lt;=TODAY(),$AL112&gt;0,AI112&lt;&gt;"closed",AI112&lt;&gt;"old",AND($B$3&lt;&gt;Data!$N$6,OR(database!$AG112&lt;&gt;Data!$K$9,database!$AG112&lt;&gt;Data!$K$8))),MAX(E$8:E111)+1,0)</f>
        <v>0</v>
      </c>
      <c r="F112" s="25">
        <f>IF(AH112="X",MAX(F$8:F111)+1,0)</f>
        <v>0</v>
      </c>
      <c r="G112" s="25">
        <f ca="1">IF(AND(AG112=Data!$K$8,database!AI112&lt;&gt;"Closed",AI112&lt;&gt;"old",database!AL112&lt;(TODAY()+Data!$X$4)),MAX(G$8:G111)+1,0)</f>
        <v>0</v>
      </c>
      <c r="H112" s="25">
        <f ca="1">IF(AND(AG112=Data!$K$9,database!AI112&lt;&gt;"Closed",AI112&lt;&gt;"old",database!AL112&lt;(TODAY()+Data!$X$5)),MAX(H$8:H111)+1,0)</f>
        <v>0</v>
      </c>
      <c r="Y112">
        <f>IF(AS112&gt;0,VLOOKUP(AS112,$AT:$AV,3,0)+COUNTIF(AS$8:AS111,AS112),0)</f>
        <v>0</v>
      </c>
      <c r="AA112" s="16"/>
      <c r="AB112" s="22"/>
      <c r="AC112" s="16"/>
      <c r="AD112" s="22"/>
      <c r="AE112" s="16"/>
      <c r="AF112" s="22"/>
      <c r="AG112" s="138"/>
      <c r="AH112" s="23"/>
      <c r="AI112" s="16"/>
      <c r="AJ112" s="23"/>
      <c r="AK112" s="28"/>
      <c r="AL112" s="35"/>
      <c r="AQ112" s="25">
        <f>IF(FollowUp!$AK$3="(Off)",IF(FollowUp!$AA$3=Data!$D$5,C112,IF(FollowUp!$AA$3=Data!$D$6,D112,IF(FollowUp!$AA$3=Data!$D$7,E112,B112))),IF(FollowUp!$AK$3=Data!$N$9,F112,IF(FollowUp!$AK$3=Data!$N$8,H112,IF(FollowUp!$AK$3=Data!$N$7,G112,B112))))</f>
        <v>0</v>
      </c>
      <c r="AR112" s="51">
        <f t="shared" si="14"/>
        <v>0</v>
      </c>
      <c r="AS112" s="25">
        <f t="shared" si="12"/>
        <v>-1</v>
      </c>
      <c r="AT112" s="25">
        <f t="shared" si="15"/>
        <v>105</v>
      </c>
      <c r="AU112" s="25">
        <f t="shared" si="13"/>
        <v>0</v>
      </c>
      <c r="AV112" s="25">
        <f t="shared" si="16"/>
        <v>0</v>
      </c>
      <c r="BB112" s="51"/>
    </row>
    <row r="113" spans="1:54" x14ac:dyDescent="0.25">
      <c r="A113" t="str">
        <f t="shared" si="11"/>
        <v>113</v>
      </c>
      <c r="B113" s="25">
        <f>IF(OR(ISBLANK($AG113),$AI113="closed",$AI113="old",AND($B$3=Data!$N$6,OR(database!AG113=Data!$K$8,Data!$K$9=database!AG113))),0,MAX(B$8:B112)+1)</f>
        <v>0</v>
      </c>
      <c r="C113" s="25">
        <f ca="1">IF(AND($AL113-C$3&lt;=TODAY(),$AL113&gt;0,AI113&lt;&gt;"closed",AI113&lt;&gt;"old",AND($B$3&lt;&gt;Data!$N$6,OR(database!$AG113&lt;&gt;Data!$K$9,database!$AG113&lt;&gt;Data!$K$8))),MAX(C$8:C112)+1,0)</f>
        <v>0</v>
      </c>
      <c r="D113" s="25">
        <f ca="1">IF(AND($AL113-D$3&lt;=TODAY(),$AL113&gt;0,$AI113&lt;&gt;"closed",AI113&lt;&gt;"old",AND($B$3&lt;&gt;Data!$N$6,OR(database!$AG113&lt;&gt;Data!$K$9,database!$AG113&lt;&gt;Data!$K$8))),MAX(D$8:D112)+1,0)</f>
        <v>0</v>
      </c>
      <c r="E113" s="25">
        <f ca="1">IF(AND($AL113-E$3&lt;=TODAY(),$AL113&gt;0,AI113&lt;&gt;"closed",AI113&lt;&gt;"old",AND($B$3&lt;&gt;Data!$N$6,OR(database!$AG113&lt;&gt;Data!$K$9,database!$AG113&lt;&gt;Data!$K$8))),MAX(E$8:E112)+1,0)</f>
        <v>0</v>
      </c>
      <c r="F113" s="25">
        <f>IF(AH113="X",MAX(F$8:F112)+1,0)</f>
        <v>0</v>
      </c>
      <c r="G113" s="25">
        <f ca="1">IF(AND(AG113=Data!$K$8,database!AI113&lt;&gt;"Closed",AI113&lt;&gt;"old",database!AL113&lt;(TODAY()+Data!$X$4)),MAX(G$8:G112)+1,0)</f>
        <v>0</v>
      </c>
      <c r="H113" s="25">
        <f ca="1">IF(AND(AG113=Data!$K$9,database!AI113&lt;&gt;"Closed",AI113&lt;&gt;"old",database!AL113&lt;(TODAY()+Data!$X$5)),MAX(H$8:H112)+1,0)</f>
        <v>0</v>
      </c>
      <c r="Y113">
        <f>IF(AS113&gt;0,VLOOKUP(AS113,$AT:$AV,3,0)+COUNTIF(AS$8:AS112,AS113),0)</f>
        <v>0</v>
      </c>
      <c r="AA113" s="17"/>
      <c r="AB113" s="18"/>
      <c r="AC113" s="17"/>
      <c r="AD113" s="18"/>
      <c r="AE113" s="17"/>
      <c r="AF113" s="18"/>
      <c r="AG113" s="139"/>
      <c r="AH113" s="24"/>
      <c r="AI113" s="17"/>
      <c r="AJ113" s="24"/>
      <c r="AK113" s="27"/>
      <c r="AL113" s="47"/>
      <c r="AQ113" s="25">
        <f>IF(FollowUp!$AK$3="(Off)",IF(FollowUp!$AA$3=Data!$D$5,C113,IF(FollowUp!$AA$3=Data!$D$6,D113,IF(FollowUp!$AA$3=Data!$D$7,E113,B113))),IF(FollowUp!$AK$3=Data!$N$9,F113,IF(FollowUp!$AK$3=Data!$N$8,H113,IF(FollowUp!$AK$3=Data!$N$7,G113,B113))))</f>
        <v>0</v>
      </c>
      <c r="AR113" s="51">
        <f t="shared" si="14"/>
        <v>0</v>
      </c>
      <c r="AS113" s="25">
        <f t="shared" si="12"/>
        <v>-1</v>
      </c>
      <c r="AT113" s="25">
        <f t="shared" si="15"/>
        <v>106</v>
      </c>
      <c r="AU113" s="25">
        <f t="shared" si="13"/>
        <v>0</v>
      </c>
      <c r="AV113" s="25">
        <f t="shared" si="16"/>
        <v>0</v>
      </c>
      <c r="BB113" s="51"/>
    </row>
    <row r="114" spans="1:54" x14ac:dyDescent="0.25">
      <c r="A114" t="str">
        <f t="shared" si="11"/>
        <v>114</v>
      </c>
      <c r="B114" s="25">
        <f>IF(OR(ISBLANK($AG114),$AI114="closed",$AI114="old",AND($B$3=Data!$N$6,OR(database!AG114=Data!$K$8,Data!$K$9=database!AG114))),0,MAX(B$8:B113)+1)</f>
        <v>0</v>
      </c>
      <c r="C114" s="25">
        <f ca="1">IF(AND($AL114-C$3&lt;=TODAY(),$AL114&gt;0,AI114&lt;&gt;"closed",AI114&lt;&gt;"old",AND($B$3&lt;&gt;Data!$N$6,OR(database!$AG114&lt;&gt;Data!$K$9,database!$AG114&lt;&gt;Data!$K$8))),MAX(C$8:C113)+1,0)</f>
        <v>0</v>
      </c>
      <c r="D114" s="25">
        <f ca="1">IF(AND($AL114-D$3&lt;=TODAY(),$AL114&gt;0,$AI114&lt;&gt;"closed",AI114&lt;&gt;"old",AND($B$3&lt;&gt;Data!$N$6,OR(database!$AG114&lt;&gt;Data!$K$9,database!$AG114&lt;&gt;Data!$K$8))),MAX(D$8:D113)+1,0)</f>
        <v>0</v>
      </c>
      <c r="E114" s="25">
        <f ca="1">IF(AND($AL114-E$3&lt;=TODAY(),$AL114&gt;0,AI114&lt;&gt;"closed",AI114&lt;&gt;"old",AND($B$3&lt;&gt;Data!$N$6,OR(database!$AG114&lt;&gt;Data!$K$9,database!$AG114&lt;&gt;Data!$K$8))),MAX(E$8:E113)+1,0)</f>
        <v>0</v>
      </c>
      <c r="F114" s="25">
        <f>IF(AH114="X",MAX(F$8:F113)+1,0)</f>
        <v>0</v>
      </c>
      <c r="G114" s="25">
        <f ca="1">IF(AND(AG114=Data!$K$8,database!AI114&lt;&gt;"Closed",AI114&lt;&gt;"old",database!AL114&lt;(TODAY()+Data!$X$4)),MAX(G$8:G113)+1,0)</f>
        <v>0</v>
      </c>
      <c r="H114" s="25">
        <f ca="1">IF(AND(AG114=Data!$K$9,database!AI114&lt;&gt;"Closed",AI114&lt;&gt;"old",database!AL114&lt;(TODAY()+Data!$X$5)),MAX(H$8:H113)+1,0)</f>
        <v>0</v>
      </c>
      <c r="Y114">
        <f>IF(AS114&gt;0,VLOOKUP(AS114,$AT:$AV,3,0)+COUNTIF(AS$8:AS113,AS114),0)</f>
        <v>0</v>
      </c>
      <c r="AA114" s="16"/>
      <c r="AB114" s="22"/>
      <c r="AC114" s="16"/>
      <c r="AD114" s="22"/>
      <c r="AE114" s="16"/>
      <c r="AF114" s="22"/>
      <c r="AG114" s="138"/>
      <c r="AH114" s="23"/>
      <c r="AI114" s="16"/>
      <c r="AJ114" s="23"/>
      <c r="AK114" s="28"/>
      <c r="AL114" s="35"/>
      <c r="AQ114" s="25">
        <f>IF(FollowUp!$AK$3="(Off)",IF(FollowUp!$AA$3=Data!$D$5,C114,IF(FollowUp!$AA$3=Data!$D$6,D114,IF(FollowUp!$AA$3=Data!$D$7,E114,B114))),IF(FollowUp!$AK$3=Data!$N$9,F114,IF(FollowUp!$AK$3=Data!$N$8,H114,IF(FollowUp!$AK$3=Data!$N$7,G114,B114))))</f>
        <v>0</v>
      </c>
      <c r="AR114" s="51">
        <f t="shared" si="14"/>
        <v>0</v>
      </c>
      <c r="AS114" s="25">
        <f t="shared" si="12"/>
        <v>-1</v>
      </c>
      <c r="AT114" s="25">
        <f t="shared" si="15"/>
        <v>107</v>
      </c>
      <c r="AU114" s="25">
        <f t="shared" si="13"/>
        <v>0</v>
      </c>
      <c r="AV114" s="25">
        <f t="shared" si="16"/>
        <v>0</v>
      </c>
      <c r="BB114" s="51"/>
    </row>
    <row r="115" spans="1:54" x14ac:dyDescent="0.25">
      <c r="A115" t="str">
        <f t="shared" si="11"/>
        <v>115</v>
      </c>
      <c r="B115" s="25">
        <f>IF(OR(ISBLANK($AG115),$AI115="closed",$AI115="old",AND($B$3=Data!$N$6,OR(database!AG115=Data!$K$8,Data!$K$9=database!AG115))),0,MAX(B$8:B114)+1)</f>
        <v>0</v>
      </c>
      <c r="C115" s="25">
        <f ca="1">IF(AND($AL115-C$3&lt;=TODAY(),$AL115&gt;0,AI115&lt;&gt;"closed",AI115&lt;&gt;"old",AND($B$3&lt;&gt;Data!$N$6,OR(database!$AG115&lt;&gt;Data!$K$9,database!$AG115&lt;&gt;Data!$K$8))),MAX(C$8:C114)+1,0)</f>
        <v>0</v>
      </c>
      <c r="D115" s="25">
        <f ca="1">IF(AND($AL115-D$3&lt;=TODAY(),$AL115&gt;0,$AI115&lt;&gt;"closed",AI115&lt;&gt;"old",AND($B$3&lt;&gt;Data!$N$6,OR(database!$AG115&lt;&gt;Data!$K$9,database!$AG115&lt;&gt;Data!$K$8))),MAX(D$8:D114)+1,0)</f>
        <v>0</v>
      </c>
      <c r="E115" s="25">
        <f ca="1">IF(AND($AL115-E$3&lt;=TODAY(),$AL115&gt;0,AI115&lt;&gt;"closed",AI115&lt;&gt;"old",AND($B$3&lt;&gt;Data!$N$6,OR(database!$AG115&lt;&gt;Data!$K$9,database!$AG115&lt;&gt;Data!$K$8))),MAX(E$8:E114)+1,0)</f>
        <v>0</v>
      </c>
      <c r="F115" s="25">
        <f>IF(AH115="X",MAX(F$8:F114)+1,0)</f>
        <v>0</v>
      </c>
      <c r="G115" s="25">
        <f ca="1">IF(AND(AG115=Data!$K$8,database!AI115&lt;&gt;"Closed",AI115&lt;&gt;"old",database!AL115&lt;(TODAY()+Data!$X$4)),MAX(G$8:G114)+1,0)</f>
        <v>0</v>
      </c>
      <c r="H115" s="25">
        <f ca="1">IF(AND(AG115=Data!$K$9,database!AI115&lt;&gt;"Closed",AI115&lt;&gt;"old",database!AL115&lt;(TODAY()+Data!$X$5)),MAX(H$8:H114)+1,0)</f>
        <v>0</v>
      </c>
      <c r="Y115">
        <f>IF(AS115&gt;0,VLOOKUP(AS115,$AT:$AV,3,0)+COUNTIF(AS$8:AS114,AS115),0)</f>
        <v>0</v>
      </c>
      <c r="AA115" s="17"/>
      <c r="AB115" s="18"/>
      <c r="AC115" s="17"/>
      <c r="AD115" s="18"/>
      <c r="AE115" s="17"/>
      <c r="AF115" s="18"/>
      <c r="AG115" s="139"/>
      <c r="AH115" s="24"/>
      <c r="AI115" s="17"/>
      <c r="AJ115" s="24"/>
      <c r="AK115" s="27"/>
      <c r="AL115" s="47"/>
      <c r="AQ115" s="25">
        <f>IF(FollowUp!$AK$3="(Off)",IF(FollowUp!$AA$3=Data!$D$5,C115,IF(FollowUp!$AA$3=Data!$D$6,D115,IF(FollowUp!$AA$3=Data!$D$7,E115,B115))),IF(FollowUp!$AK$3=Data!$N$9,F115,IF(FollowUp!$AK$3=Data!$N$8,H115,IF(FollowUp!$AK$3=Data!$N$7,G115,B115))))</f>
        <v>0</v>
      </c>
      <c r="AR115" s="51">
        <f t="shared" si="14"/>
        <v>0</v>
      </c>
      <c r="AS115" s="25">
        <f t="shared" si="12"/>
        <v>-1</v>
      </c>
      <c r="AT115" s="25">
        <f t="shared" si="15"/>
        <v>108</v>
      </c>
      <c r="AU115" s="25">
        <f t="shared" si="13"/>
        <v>0</v>
      </c>
      <c r="AV115" s="25">
        <f t="shared" si="16"/>
        <v>0</v>
      </c>
      <c r="BB115" s="51"/>
    </row>
    <row r="116" spans="1:54" x14ac:dyDescent="0.25">
      <c r="A116" t="str">
        <f t="shared" si="11"/>
        <v>116</v>
      </c>
      <c r="B116" s="25">
        <f>IF(OR(ISBLANK($AG116),$AI116="closed",$AI116="old",AND($B$3=Data!$N$6,OR(database!AG116=Data!$K$8,Data!$K$9=database!AG116))),0,MAX(B$8:B115)+1)</f>
        <v>0</v>
      </c>
      <c r="C116" s="25">
        <f ca="1">IF(AND($AL116-C$3&lt;=TODAY(),$AL116&gt;0,AI116&lt;&gt;"closed",AI116&lt;&gt;"old",AND($B$3&lt;&gt;Data!$N$6,OR(database!$AG116&lt;&gt;Data!$K$9,database!$AG116&lt;&gt;Data!$K$8))),MAX(C$8:C115)+1,0)</f>
        <v>0</v>
      </c>
      <c r="D116" s="25">
        <f ca="1">IF(AND($AL116-D$3&lt;=TODAY(),$AL116&gt;0,$AI116&lt;&gt;"closed",AI116&lt;&gt;"old",AND($B$3&lt;&gt;Data!$N$6,OR(database!$AG116&lt;&gt;Data!$K$9,database!$AG116&lt;&gt;Data!$K$8))),MAX(D$8:D115)+1,0)</f>
        <v>0</v>
      </c>
      <c r="E116" s="25">
        <f ca="1">IF(AND($AL116-E$3&lt;=TODAY(),$AL116&gt;0,AI116&lt;&gt;"closed",AI116&lt;&gt;"old",AND($B$3&lt;&gt;Data!$N$6,OR(database!$AG116&lt;&gt;Data!$K$9,database!$AG116&lt;&gt;Data!$K$8))),MAX(E$8:E115)+1,0)</f>
        <v>0</v>
      </c>
      <c r="F116" s="25">
        <f>IF(AH116="X",MAX(F$8:F115)+1,0)</f>
        <v>0</v>
      </c>
      <c r="G116" s="25">
        <f ca="1">IF(AND(AG116=Data!$K$8,database!AI116&lt;&gt;"Closed",AI116&lt;&gt;"old",database!AL116&lt;(TODAY()+Data!$X$4)),MAX(G$8:G115)+1,0)</f>
        <v>0</v>
      </c>
      <c r="H116" s="25">
        <f ca="1">IF(AND(AG116=Data!$K$9,database!AI116&lt;&gt;"Closed",AI116&lt;&gt;"old",database!AL116&lt;(TODAY()+Data!$X$5)),MAX(H$8:H115)+1,0)</f>
        <v>0</v>
      </c>
      <c r="Y116">
        <f>IF(AS116&gt;0,VLOOKUP(AS116,$AT:$AV,3,0)+COUNTIF(AS$8:AS115,AS116),0)</f>
        <v>0</v>
      </c>
      <c r="AA116" s="16"/>
      <c r="AB116" s="22"/>
      <c r="AC116" s="16"/>
      <c r="AD116" s="22"/>
      <c r="AE116" s="16"/>
      <c r="AF116" s="22"/>
      <c r="AG116" s="138"/>
      <c r="AH116" s="23"/>
      <c r="AI116" s="16"/>
      <c r="AJ116" s="23"/>
      <c r="AK116" s="28"/>
      <c r="AL116" s="35"/>
      <c r="AQ116" s="25">
        <f>IF(FollowUp!$AK$3="(Off)",IF(FollowUp!$AA$3=Data!$D$5,C116,IF(FollowUp!$AA$3=Data!$D$6,D116,IF(FollowUp!$AA$3=Data!$D$7,E116,B116))),IF(FollowUp!$AK$3=Data!$N$9,F116,IF(FollowUp!$AK$3=Data!$N$8,H116,IF(FollowUp!$AK$3=Data!$N$7,G116,B116))))</f>
        <v>0</v>
      </c>
      <c r="AR116" s="51">
        <f t="shared" si="14"/>
        <v>0</v>
      </c>
      <c r="AS116" s="25">
        <f t="shared" si="12"/>
        <v>-1</v>
      </c>
      <c r="AT116" s="25">
        <f t="shared" si="15"/>
        <v>109</v>
      </c>
      <c r="AU116" s="25">
        <f t="shared" si="13"/>
        <v>0</v>
      </c>
      <c r="AV116" s="25">
        <f t="shared" si="16"/>
        <v>0</v>
      </c>
      <c r="BB116" s="51"/>
    </row>
    <row r="117" spans="1:54" x14ac:dyDescent="0.25">
      <c r="A117" t="str">
        <f t="shared" si="11"/>
        <v>117</v>
      </c>
      <c r="B117" s="25">
        <f>IF(OR(ISBLANK($AG117),$AI117="closed",$AI117="old",AND($B$3=Data!$N$6,OR(database!AG117=Data!$K$8,Data!$K$9=database!AG117))),0,MAX(B$8:B116)+1)</f>
        <v>0</v>
      </c>
      <c r="C117" s="25">
        <f ca="1">IF(AND($AL117-C$3&lt;=TODAY(),$AL117&gt;0,AI117&lt;&gt;"closed",AI117&lt;&gt;"old",AND($B$3&lt;&gt;Data!$N$6,OR(database!$AG117&lt;&gt;Data!$K$9,database!$AG117&lt;&gt;Data!$K$8))),MAX(C$8:C116)+1,0)</f>
        <v>0</v>
      </c>
      <c r="D117" s="25">
        <f ca="1">IF(AND($AL117-D$3&lt;=TODAY(),$AL117&gt;0,$AI117&lt;&gt;"closed",AI117&lt;&gt;"old",AND($B$3&lt;&gt;Data!$N$6,OR(database!$AG117&lt;&gt;Data!$K$9,database!$AG117&lt;&gt;Data!$K$8))),MAX(D$8:D116)+1,0)</f>
        <v>0</v>
      </c>
      <c r="E117" s="25">
        <f ca="1">IF(AND($AL117-E$3&lt;=TODAY(),$AL117&gt;0,AI117&lt;&gt;"closed",AI117&lt;&gt;"old",AND($B$3&lt;&gt;Data!$N$6,OR(database!$AG117&lt;&gt;Data!$K$9,database!$AG117&lt;&gt;Data!$K$8))),MAX(E$8:E116)+1,0)</f>
        <v>0</v>
      </c>
      <c r="F117" s="25">
        <f>IF(AH117="X",MAX(F$8:F116)+1,0)</f>
        <v>0</v>
      </c>
      <c r="G117" s="25">
        <f ca="1">IF(AND(AG117=Data!$K$8,database!AI117&lt;&gt;"Closed",AI117&lt;&gt;"old",database!AL117&lt;(TODAY()+Data!$X$4)),MAX(G$8:G116)+1,0)</f>
        <v>0</v>
      </c>
      <c r="H117" s="25">
        <f ca="1">IF(AND(AG117=Data!$K$9,database!AI117&lt;&gt;"Closed",AI117&lt;&gt;"old",database!AL117&lt;(TODAY()+Data!$X$5)),MAX(H$8:H116)+1,0)</f>
        <v>0</v>
      </c>
      <c r="Y117">
        <f>IF(AS117&gt;0,VLOOKUP(AS117,$AT:$AV,3,0)+COUNTIF(AS$8:AS116,AS117),0)</f>
        <v>0</v>
      </c>
      <c r="AA117" s="17"/>
      <c r="AB117" s="18"/>
      <c r="AC117" s="17"/>
      <c r="AD117" s="18"/>
      <c r="AE117" s="17"/>
      <c r="AF117" s="18"/>
      <c r="AG117" s="139"/>
      <c r="AH117" s="24"/>
      <c r="AI117" s="17"/>
      <c r="AJ117" s="24"/>
      <c r="AK117" s="27"/>
      <c r="AL117" s="47"/>
      <c r="AQ117" s="25">
        <f>IF(FollowUp!$AK$3="(Off)",IF(FollowUp!$AA$3=Data!$D$5,C117,IF(FollowUp!$AA$3=Data!$D$6,D117,IF(FollowUp!$AA$3=Data!$D$7,E117,B117))),IF(FollowUp!$AK$3=Data!$N$9,F117,IF(FollowUp!$AK$3=Data!$N$8,H117,IF(FollowUp!$AK$3=Data!$N$7,G117,B117))))</f>
        <v>0</v>
      </c>
      <c r="AR117" s="51">
        <f t="shared" si="14"/>
        <v>0</v>
      </c>
      <c r="AS117" s="25">
        <f t="shared" si="12"/>
        <v>-1</v>
      </c>
      <c r="AT117" s="25">
        <f t="shared" si="15"/>
        <v>110</v>
      </c>
      <c r="AU117" s="25">
        <f t="shared" si="13"/>
        <v>0</v>
      </c>
      <c r="AV117" s="25">
        <f t="shared" si="16"/>
        <v>0</v>
      </c>
      <c r="BB117" s="51"/>
    </row>
    <row r="118" spans="1:54" x14ac:dyDescent="0.25">
      <c r="A118" t="str">
        <f t="shared" si="11"/>
        <v>118</v>
      </c>
      <c r="B118" s="25">
        <f>IF(OR(ISBLANK($AG118),$AI118="closed",$AI118="old",AND($B$3=Data!$N$6,OR(database!AG118=Data!$K$8,Data!$K$9=database!AG118))),0,MAX(B$8:B117)+1)</f>
        <v>0</v>
      </c>
      <c r="C118" s="25">
        <f ca="1">IF(AND($AL118-C$3&lt;=TODAY(),$AL118&gt;0,AI118&lt;&gt;"closed",AI118&lt;&gt;"old",AND($B$3&lt;&gt;Data!$N$6,OR(database!$AG118&lt;&gt;Data!$K$9,database!$AG118&lt;&gt;Data!$K$8))),MAX(C$8:C117)+1,0)</f>
        <v>0</v>
      </c>
      <c r="D118" s="25">
        <f ca="1">IF(AND($AL118-D$3&lt;=TODAY(),$AL118&gt;0,$AI118&lt;&gt;"closed",AI118&lt;&gt;"old",AND($B$3&lt;&gt;Data!$N$6,OR(database!$AG118&lt;&gt;Data!$K$9,database!$AG118&lt;&gt;Data!$K$8))),MAX(D$8:D117)+1,0)</f>
        <v>0</v>
      </c>
      <c r="E118" s="25">
        <f ca="1">IF(AND($AL118-E$3&lt;=TODAY(),$AL118&gt;0,AI118&lt;&gt;"closed",AI118&lt;&gt;"old",AND($B$3&lt;&gt;Data!$N$6,OR(database!$AG118&lt;&gt;Data!$K$9,database!$AG118&lt;&gt;Data!$K$8))),MAX(E$8:E117)+1,0)</f>
        <v>0</v>
      </c>
      <c r="F118" s="25">
        <f>IF(AH118="X",MAX(F$8:F117)+1,0)</f>
        <v>0</v>
      </c>
      <c r="G118" s="25">
        <f ca="1">IF(AND(AG118=Data!$K$8,database!AI118&lt;&gt;"Closed",AI118&lt;&gt;"old",database!AL118&lt;(TODAY()+Data!$X$4)),MAX(G$8:G117)+1,0)</f>
        <v>0</v>
      </c>
      <c r="H118" s="25">
        <f ca="1">IF(AND(AG118=Data!$K$9,database!AI118&lt;&gt;"Closed",AI118&lt;&gt;"old",database!AL118&lt;(TODAY()+Data!$X$5)),MAX(H$8:H117)+1,0)</f>
        <v>0</v>
      </c>
      <c r="Y118">
        <f>IF(AS118&gt;0,VLOOKUP(AS118,$AT:$AV,3,0)+COUNTIF(AS$8:AS117,AS118),0)</f>
        <v>0</v>
      </c>
      <c r="AA118" s="16"/>
      <c r="AB118" s="22"/>
      <c r="AC118" s="16"/>
      <c r="AD118" s="22"/>
      <c r="AE118" s="16"/>
      <c r="AF118" s="22"/>
      <c r="AG118" s="138"/>
      <c r="AH118" s="23"/>
      <c r="AI118" s="16"/>
      <c r="AJ118" s="23"/>
      <c r="AK118" s="28"/>
      <c r="AL118" s="35"/>
      <c r="AQ118" s="25">
        <f>IF(FollowUp!$AK$3="(Off)",IF(FollowUp!$AA$3=Data!$D$5,C118,IF(FollowUp!$AA$3=Data!$D$6,D118,IF(FollowUp!$AA$3=Data!$D$7,E118,B118))),IF(FollowUp!$AK$3=Data!$N$9,F118,IF(FollowUp!$AK$3=Data!$N$8,H118,IF(FollowUp!$AK$3=Data!$N$7,G118,B118))))</f>
        <v>0</v>
      </c>
      <c r="AR118" s="51">
        <f t="shared" si="14"/>
        <v>0</v>
      </c>
      <c r="AS118" s="25">
        <f t="shared" si="12"/>
        <v>-1</v>
      </c>
      <c r="AT118" s="25">
        <f t="shared" si="15"/>
        <v>111</v>
      </c>
      <c r="AU118" s="25">
        <f t="shared" si="13"/>
        <v>0</v>
      </c>
      <c r="AV118" s="25">
        <f t="shared" si="16"/>
        <v>0</v>
      </c>
      <c r="BB118" s="51"/>
    </row>
    <row r="119" spans="1:54" x14ac:dyDescent="0.25">
      <c r="A119" t="str">
        <f t="shared" si="11"/>
        <v>119</v>
      </c>
      <c r="B119" s="25">
        <f>IF(OR(ISBLANK($AG119),$AI119="closed",$AI119="old",AND($B$3=Data!$N$6,OR(database!AG119=Data!$K$8,Data!$K$9=database!AG119))),0,MAX(B$8:B118)+1)</f>
        <v>0</v>
      </c>
      <c r="C119" s="25">
        <f ca="1">IF(AND($AL119-C$3&lt;=TODAY(),$AL119&gt;0,AI119&lt;&gt;"closed",AI119&lt;&gt;"old",AND($B$3&lt;&gt;Data!$N$6,OR(database!$AG119&lt;&gt;Data!$K$9,database!$AG119&lt;&gt;Data!$K$8))),MAX(C$8:C118)+1,0)</f>
        <v>0</v>
      </c>
      <c r="D119" s="25">
        <f ca="1">IF(AND($AL119-D$3&lt;=TODAY(),$AL119&gt;0,$AI119&lt;&gt;"closed",AI119&lt;&gt;"old",AND($B$3&lt;&gt;Data!$N$6,OR(database!$AG119&lt;&gt;Data!$K$9,database!$AG119&lt;&gt;Data!$K$8))),MAX(D$8:D118)+1,0)</f>
        <v>0</v>
      </c>
      <c r="E119" s="25">
        <f ca="1">IF(AND($AL119-E$3&lt;=TODAY(),$AL119&gt;0,AI119&lt;&gt;"closed",AI119&lt;&gt;"old",AND($B$3&lt;&gt;Data!$N$6,OR(database!$AG119&lt;&gt;Data!$K$9,database!$AG119&lt;&gt;Data!$K$8))),MAX(E$8:E118)+1,0)</f>
        <v>0</v>
      </c>
      <c r="F119" s="25">
        <f>IF(AH119="X",MAX(F$8:F118)+1,0)</f>
        <v>0</v>
      </c>
      <c r="G119" s="25">
        <f ca="1">IF(AND(AG119=Data!$K$8,database!AI119&lt;&gt;"Closed",AI119&lt;&gt;"old",database!AL119&lt;(TODAY()+Data!$X$4)),MAX(G$8:G118)+1,0)</f>
        <v>0</v>
      </c>
      <c r="H119" s="25">
        <f ca="1">IF(AND(AG119=Data!$K$9,database!AI119&lt;&gt;"Closed",AI119&lt;&gt;"old",database!AL119&lt;(TODAY()+Data!$X$5)),MAX(H$8:H118)+1,0)</f>
        <v>0</v>
      </c>
      <c r="Y119">
        <f>IF(AS119&gt;0,VLOOKUP(AS119,$AT:$AV,3,0)+COUNTIF(AS$8:AS118,AS119),0)</f>
        <v>0</v>
      </c>
      <c r="AA119" s="17"/>
      <c r="AB119" s="18"/>
      <c r="AC119" s="17"/>
      <c r="AD119" s="18"/>
      <c r="AE119" s="17"/>
      <c r="AF119" s="18"/>
      <c r="AG119" s="139"/>
      <c r="AH119" s="24"/>
      <c r="AI119" s="17"/>
      <c r="AJ119" s="24"/>
      <c r="AK119" s="27"/>
      <c r="AL119" s="47"/>
      <c r="AQ119" s="25">
        <f>IF(FollowUp!$AK$3="(Off)",IF(FollowUp!$AA$3=Data!$D$5,C119,IF(FollowUp!$AA$3=Data!$D$6,D119,IF(FollowUp!$AA$3=Data!$D$7,E119,B119))),IF(FollowUp!$AK$3=Data!$N$9,F119,IF(FollowUp!$AK$3=Data!$N$8,H119,IF(FollowUp!$AK$3=Data!$N$7,G119,B119))))</f>
        <v>0</v>
      </c>
      <c r="AR119" s="51">
        <f t="shared" si="14"/>
        <v>0</v>
      </c>
      <c r="AS119" s="25">
        <f t="shared" si="12"/>
        <v>-1</v>
      </c>
      <c r="AT119" s="25">
        <f t="shared" si="15"/>
        <v>112</v>
      </c>
      <c r="AU119" s="25">
        <f t="shared" si="13"/>
        <v>0</v>
      </c>
      <c r="AV119" s="25">
        <f t="shared" si="16"/>
        <v>0</v>
      </c>
      <c r="BB119" s="51"/>
    </row>
    <row r="120" spans="1:54" x14ac:dyDescent="0.25">
      <c r="A120" t="str">
        <f t="shared" si="11"/>
        <v>120</v>
      </c>
      <c r="B120" s="25">
        <f>IF(OR(ISBLANK($AG120),$AI120="closed",$AI120="old",AND($B$3=Data!$N$6,OR(database!AG120=Data!$K$8,Data!$K$9=database!AG120))),0,MAX(B$8:B119)+1)</f>
        <v>0</v>
      </c>
      <c r="C120" s="25">
        <f ca="1">IF(AND($AL120-C$3&lt;=TODAY(),$AL120&gt;0,AI120&lt;&gt;"closed",AI120&lt;&gt;"old",AND($B$3&lt;&gt;Data!$N$6,OR(database!$AG120&lt;&gt;Data!$K$9,database!$AG120&lt;&gt;Data!$K$8))),MAX(C$8:C119)+1,0)</f>
        <v>0</v>
      </c>
      <c r="D120" s="25">
        <f ca="1">IF(AND($AL120-D$3&lt;=TODAY(),$AL120&gt;0,$AI120&lt;&gt;"closed",AI120&lt;&gt;"old",AND($B$3&lt;&gt;Data!$N$6,OR(database!$AG120&lt;&gt;Data!$K$9,database!$AG120&lt;&gt;Data!$K$8))),MAX(D$8:D119)+1,0)</f>
        <v>0</v>
      </c>
      <c r="E120" s="25">
        <f ca="1">IF(AND($AL120-E$3&lt;=TODAY(),$AL120&gt;0,AI120&lt;&gt;"closed",AI120&lt;&gt;"old",AND($B$3&lt;&gt;Data!$N$6,OR(database!$AG120&lt;&gt;Data!$K$9,database!$AG120&lt;&gt;Data!$K$8))),MAX(E$8:E119)+1,0)</f>
        <v>0</v>
      </c>
      <c r="F120" s="25">
        <f>IF(AH120="X",MAX(F$8:F119)+1,0)</f>
        <v>0</v>
      </c>
      <c r="G120" s="25">
        <f ca="1">IF(AND(AG120=Data!$K$8,database!AI120&lt;&gt;"Closed",AI120&lt;&gt;"old",database!AL120&lt;(TODAY()+Data!$X$4)),MAX(G$8:G119)+1,0)</f>
        <v>0</v>
      </c>
      <c r="H120" s="25">
        <f ca="1">IF(AND(AG120=Data!$K$9,database!AI120&lt;&gt;"Closed",AI120&lt;&gt;"old",database!AL120&lt;(TODAY()+Data!$X$5)),MAX(H$8:H119)+1,0)</f>
        <v>0</v>
      </c>
      <c r="Y120">
        <f>IF(AS120&gt;0,VLOOKUP(AS120,$AT:$AV,3,0)+COUNTIF(AS$8:AS119,AS120),0)</f>
        <v>0</v>
      </c>
      <c r="AA120" s="16"/>
      <c r="AB120" s="22"/>
      <c r="AC120" s="16"/>
      <c r="AD120" s="22"/>
      <c r="AE120" s="16"/>
      <c r="AF120" s="22"/>
      <c r="AG120" s="138"/>
      <c r="AH120" s="23"/>
      <c r="AI120" s="16"/>
      <c r="AJ120" s="23"/>
      <c r="AK120" s="28"/>
      <c r="AL120" s="35"/>
      <c r="AQ120" s="25">
        <f>IF(FollowUp!$AK$3="(Off)",IF(FollowUp!$AA$3=Data!$D$5,C120,IF(FollowUp!$AA$3=Data!$D$6,D120,IF(FollowUp!$AA$3=Data!$D$7,E120,B120))),IF(FollowUp!$AK$3=Data!$N$9,F120,IF(FollowUp!$AK$3=Data!$N$8,H120,IF(FollowUp!$AK$3=Data!$N$7,G120,B120))))</f>
        <v>0</v>
      </c>
      <c r="AR120" s="51">
        <f t="shared" si="14"/>
        <v>0</v>
      </c>
      <c r="AS120" s="25">
        <f t="shared" si="12"/>
        <v>-1</v>
      </c>
      <c r="AT120" s="25">
        <f t="shared" si="15"/>
        <v>113</v>
      </c>
      <c r="AU120" s="25">
        <f t="shared" si="13"/>
        <v>0</v>
      </c>
      <c r="AV120" s="25">
        <f t="shared" si="16"/>
        <v>0</v>
      </c>
      <c r="BB120" s="51"/>
    </row>
    <row r="121" spans="1:54" x14ac:dyDescent="0.25">
      <c r="A121" t="str">
        <f t="shared" si="11"/>
        <v>121</v>
      </c>
      <c r="B121" s="25">
        <f>IF(OR(ISBLANK($AG121),$AI121="closed",$AI121="old",AND($B$3=Data!$N$6,OR(database!AG121=Data!$K$8,Data!$K$9=database!AG121))),0,MAX(B$8:B120)+1)</f>
        <v>0</v>
      </c>
      <c r="C121" s="25">
        <f ca="1">IF(AND($AL121-C$3&lt;=TODAY(),$AL121&gt;0,AI121&lt;&gt;"closed",AI121&lt;&gt;"old",AND($B$3&lt;&gt;Data!$N$6,OR(database!$AG121&lt;&gt;Data!$K$9,database!$AG121&lt;&gt;Data!$K$8))),MAX(C$8:C120)+1,0)</f>
        <v>0</v>
      </c>
      <c r="D121" s="25">
        <f ca="1">IF(AND($AL121-D$3&lt;=TODAY(),$AL121&gt;0,$AI121&lt;&gt;"closed",AI121&lt;&gt;"old",AND($B$3&lt;&gt;Data!$N$6,OR(database!$AG121&lt;&gt;Data!$K$9,database!$AG121&lt;&gt;Data!$K$8))),MAX(D$8:D120)+1,0)</f>
        <v>0</v>
      </c>
      <c r="E121" s="25">
        <f ca="1">IF(AND($AL121-E$3&lt;=TODAY(),$AL121&gt;0,AI121&lt;&gt;"closed",AI121&lt;&gt;"old",AND($B$3&lt;&gt;Data!$N$6,OR(database!$AG121&lt;&gt;Data!$K$9,database!$AG121&lt;&gt;Data!$K$8))),MAX(E$8:E120)+1,0)</f>
        <v>0</v>
      </c>
      <c r="F121" s="25">
        <f>IF(AH121="X",MAX(F$8:F120)+1,0)</f>
        <v>0</v>
      </c>
      <c r="G121" s="25">
        <f ca="1">IF(AND(AG121=Data!$K$8,database!AI121&lt;&gt;"Closed",AI121&lt;&gt;"old",database!AL121&lt;(TODAY()+Data!$X$4)),MAX(G$8:G120)+1,0)</f>
        <v>0</v>
      </c>
      <c r="H121" s="25">
        <f ca="1">IF(AND(AG121=Data!$K$9,database!AI121&lt;&gt;"Closed",AI121&lt;&gt;"old",database!AL121&lt;(TODAY()+Data!$X$5)),MAX(H$8:H120)+1,0)</f>
        <v>0</v>
      </c>
      <c r="Y121">
        <f>IF(AS121&gt;0,VLOOKUP(AS121,$AT:$AV,3,0)+COUNTIF(AS$8:AS120,AS121),0)</f>
        <v>0</v>
      </c>
      <c r="AA121" s="17"/>
      <c r="AB121" s="18"/>
      <c r="AC121" s="17"/>
      <c r="AD121" s="18"/>
      <c r="AE121" s="17"/>
      <c r="AF121" s="18"/>
      <c r="AG121" s="139"/>
      <c r="AH121" s="24"/>
      <c r="AI121" s="17"/>
      <c r="AJ121" s="24"/>
      <c r="AK121" s="27"/>
      <c r="AL121" s="47"/>
      <c r="AQ121" s="25">
        <f>IF(FollowUp!$AK$3="(Off)",IF(FollowUp!$AA$3=Data!$D$5,C121,IF(FollowUp!$AA$3=Data!$D$6,D121,IF(FollowUp!$AA$3=Data!$D$7,E121,B121))),IF(FollowUp!$AK$3=Data!$N$9,F121,IF(FollowUp!$AK$3=Data!$N$8,H121,IF(FollowUp!$AK$3=Data!$N$7,G121,B121))))</f>
        <v>0</v>
      </c>
      <c r="AR121" s="51">
        <f t="shared" si="14"/>
        <v>0</v>
      </c>
      <c r="AS121" s="25">
        <f t="shared" si="12"/>
        <v>-1</v>
      </c>
      <c r="AT121" s="25">
        <f t="shared" si="15"/>
        <v>114</v>
      </c>
      <c r="AU121" s="25">
        <f t="shared" si="13"/>
        <v>0</v>
      </c>
      <c r="AV121" s="25">
        <f t="shared" si="16"/>
        <v>0</v>
      </c>
      <c r="BB121" s="51"/>
    </row>
    <row r="122" spans="1:54" x14ac:dyDescent="0.25">
      <c r="A122" t="str">
        <f t="shared" si="11"/>
        <v>122</v>
      </c>
      <c r="B122" s="25">
        <f>IF(OR(ISBLANK($AG122),$AI122="closed",$AI122="old",AND($B$3=Data!$N$6,OR(database!AG122=Data!$K$8,Data!$K$9=database!AG122))),0,MAX(B$8:B121)+1)</f>
        <v>0</v>
      </c>
      <c r="C122" s="25">
        <f ca="1">IF(AND($AL122-C$3&lt;=TODAY(),$AL122&gt;0,AI122&lt;&gt;"closed",AI122&lt;&gt;"old",AND($B$3&lt;&gt;Data!$N$6,OR(database!$AG122&lt;&gt;Data!$K$9,database!$AG122&lt;&gt;Data!$K$8))),MAX(C$8:C121)+1,0)</f>
        <v>0</v>
      </c>
      <c r="D122" s="25">
        <f ca="1">IF(AND($AL122-D$3&lt;=TODAY(),$AL122&gt;0,$AI122&lt;&gt;"closed",AI122&lt;&gt;"old",AND($B$3&lt;&gt;Data!$N$6,OR(database!$AG122&lt;&gt;Data!$K$9,database!$AG122&lt;&gt;Data!$K$8))),MAX(D$8:D121)+1,0)</f>
        <v>0</v>
      </c>
      <c r="E122" s="25">
        <f ca="1">IF(AND($AL122-E$3&lt;=TODAY(),$AL122&gt;0,AI122&lt;&gt;"closed",AI122&lt;&gt;"old",AND($B$3&lt;&gt;Data!$N$6,OR(database!$AG122&lt;&gt;Data!$K$9,database!$AG122&lt;&gt;Data!$K$8))),MAX(E$8:E121)+1,0)</f>
        <v>0</v>
      </c>
      <c r="F122" s="25">
        <f>IF(AH122="X",MAX(F$8:F121)+1,0)</f>
        <v>0</v>
      </c>
      <c r="G122" s="25">
        <f ca="1">IF(AND(AG122=Data!$K$8,database!AI122&lt;&gt;"Closed",AI122&lt;&gt;"old",database!AL122&lt;(TODAY()+Data!$X$4)),MAX(G$8:G121)+1,0)</f>
        <v>0</v>
      </c>
      <c r="H122" s="25">
        <f ca="1">IF(AND(AG122=Data!$K$9,database!AI122&lt;&gt;"Closed",AI122&lt;&gt;"old",database!AL122&lt;(TODAY()+Data!$X$5)),MAX(H$8:H121)+1,0)</f>
        <v>0</v>
      </c>
      <c r="Y122">
        <f>IF(AS122&gt;0,VLOOKUP(AS122,$AT:$AV,3,0)+COUNTIF(AS$8:AS121,AS122),0)</f>
        <v>0</v>
      </c>
      <c r="AA122" s="16"/>
      <c r="AB122" s="22"/>
      <c r="AC122" s="16"/>
      <c r="AD122" s="22"/>
      <c r="AE122" s="16"/>
      <c r="AF122" s="22"/>
      <c r="AG122" s="138"/>
      <c r="AH122" s="23"/>
      <c r="AI122" s="16"/>
      <c r="AJ122" s="23"/>
      <c r="AK122" s="28"/>
      <c r="AL122" s="35"/>
      <c r="AQ122" s="25">
        <f>IF(FollowUp!$AK$3="(Off)",IF(FollowUp!$AA$3=Data!$D$5,C122,IF(FollowUp!$AA$3=Data!$D$6,D122,IF(FollowUp!$AA$3=Data!$D$7,E122,B122))),IF(FollowUp!$AK$3=Data!$N$9,F122,IF(FollowUp!$AK$3=Data!$N$8,H122,IF(FollowUp!$AK$3=Data!$N$7,G122,B122))))</f>
        <v>0</v>
      </c>
      <c r="AR122" s="51">
        <f t="shared" si="14"/>
        <v>0</v>
      </c>
      <c r="AS122" s="25">
        <f t="shared" si="12"/>
        <v>-1</v>
      </c>
      <c r="AT122" s="25">
        <f t="shared" si="15"/>
        <v>115</v>
      </c>
      <c r="AU122" s="25">
        <f t="shared" si="13"/>
        <v>0</v>
      </c>
      <c r="AV122" s="25">
        <f t="shared" si="16"/>
        <v>0</v>
      </c>
      <c r="BB122" s="51"/>
    </row>
    <row r="123" spans="1:54" x14ac:dyDescent="0.25">
      <c r="A123" t="str">
        <f t="shared" si="11"/>
        <v>123</v>
      </c>
      <c r="B123" s="25">
        <f>IF(OR(ISBLANK($AG123),$AI123="closed",$AI123="old",AND($B$3=Data!$N$6,OR(database!AG123=Data!$K$8,Data!$K$9=database!AG123))),0,MAX(B$8:B122)+1)</f>
        <v>0</v>
      </c>
      <c r="C123" s="25">
        <f ca="1">IF(AND($AL123-C$3&lt;=TODAY(),$AL123&gt;0,AI123&lt;&gt;"closed",AI123&lt;&gt;"old",AND($B$3&lt;&gt;Data!$N$6,OR(database!$AG123&lt;&gt;Data!$K$9,database!$AG123&lt;&gt;Data!$K$8))),MAX(C$8:C122)+1,0)</f>
        <v>0</v>
      </c>
      <c r="D123" s="25">
        <f ca="1">IF(AND($AL123-D$3&lt;=TODAY(),$AL123&gt;0,$AI123&lt;&gt;"closed",AI123&lt;&gt;"old",AND($B$3&lt;&gt;Data!$N$6,OR(database!$AG123&lt;&gt;Data!$K$9,database!$AG123&lt;&gt;Data!$K$8))),MAX(D$8:D122)+1,0)</f>
        <v>0</v>
      </c>
      <c r="E123" s="25">
        <f ca="1">IF(AND($AL123-E$3&lt;=TODAY(),$AL123&gt;0,AI123&lt;&gt;"closed",AI123&lt;&gt;"old",AND($B$3&lt;&gt;Data!$N$6,OR(database!$AG123&lt;&gt;Data!$K$9,database!$AG123&lt;&gt;Data!$K$8))),MAX(E$8:E122)+1,0)</f>
        <v>0</v>
      </c>
      <c r="F123" s="25">
        <f>IF(AH123="X",MAX(F$8:F122)+1,0)</f>
        <v>0</v>
      </c>
      <c r="G123" s="25">
        <f ca="1">IF(AND(AG123=Data!$K$8,database!AI123&lt;&gt;"Closed",AI123&lt;&gt;"old",database!AL123&lt;(TODAY()+Data!$X$4)),MAX(G$8:G122)+1,0)</f>
        <v>0</v>
      </c>
      <c r="H123" s="25">
        <f ca="1">IF(AND(AG123=Data!$K$9,database!AI123&lt;&gt;"Closed",AI123&lt;&gt;"old",database!AL123&lt;(TODAY()+Data!$X$5)),MAX(H$8:H122)+1,0)</f>
        <v>0</v>
      </c>
      <c r="Y123">
        <f>IF(AS123&gt;0,VLOOKUP(AS123,$AT:$AV,3,0)+COUNTIF(AS$8:AS122,AS123),0)</f>
        <v>0</v>
      </c>
      <c r="AA123" s="17"/>
      <c r="AB123" s="18"/>
      <c r="AC123" s="17"/>
      <c r="AD123" s="18"/>
      <c r="AE123" s="17"/>
      <c r="AF123" s="18"/>
      <c r="AG123" s="139"/>
      <c r="AH123" s="24"/>
      <c r="AI123" s="17"/>
      <c r="AJ123" s="24"/>
      <c r="AK123" s="27"/>
      <c r="AL123" s="47"/>
      <c r="AQ123" s="25">
        <f>IF(FollowUp!$AK$3="(Off)",IF(FollowUp!$AA$3=Data!$D$5,C123,IF(FollowUp!$AA$3=Data!$D$6,D123,IF(FollowUp!$AA$3=Data!$D$7,E123,B123))),IF(FollowUp!$AK$3=Data!$N$9,F123,IF(FollowUp!$AK$3=Data!$N$8,H123,IF(FollowUp!$AK$3=Data!$N$7,G123,B123))))</f>
        <v>0</v>
      </c>
      <c r="AR123" s="51">
        <f t="shared" si="14"/>
        <v>0</v>
      </c>
      <c r="AS123" s="25">
        <f t="shared" si="12"/>
        <v>-1</v>
      </c>
      <c r="AT123" s="25">
        <f t="shared" si="15"/>
        <v>116</v>
      </c>
      <c r="AU123" s="25">
        <f t="shared" si="13"/>
        <v>0</v>
      </c>
      <c r="AV123" s="25">
        <f t="shared" si="16"/>
        <v>0</v>
      </c>
      <c r="BB123" s="51"/>
    </row>
    <row r="124" spans="1:54" x14ac:dyDescent="0.25">
      <c r="A124" t="str">
        <f t="shared" si="11"/>
        <v>124</v>
      </c>
      <c r="B124" s="25">
        <f>IF(OR(ISBLANK($AG124),$AI124="closed",$AI124="old",AND($B$3=Data!$N$6,OR(database!AG124=Data!$K$8,Data!$K$9=database!AG124))),0,MAX(B$8:B123)+1)</f>
        <v>0</v>
      </c>
      <c r="C124" s="25">
        <f ca="1">IF(AND($AL124-C$3&lt;=TODAY(),$AL124&gt;0,AI124&lt;&gt;"closed",AI124&lt;&gt;"old",AND($B$3&lt;&gt;Data!$N$6,OR(database!$AG124&lt;&gt;Data!$K$9,database!$AG124&lt;&gt;Data!$K$8))),MAX(C$8:C123)+1,0)</f>
        <v>0</v>
      </c>
      <c r="D124" s="25">
        <f ca="1">IF(AND($AL124-D$3&lt;=TODAY(),$AL124&gt;0,$AI124&lt;&gt;"closed",AI124&lt;&gt;"old",AND($B$3&lt;&gt;Data!$N$6,OR(database!$AG124&lt;&gt;Data!$K$9,database!$AG124&lt;&gt;Data!$K$8))),MAX(D$8:D123)+1,0)</f>
        <v>0</v>
      </c>
      <c r="E124" s="25">
        <f ca="1">IF(AND($AL124-E$3&lt;=TODAY(),$AL124&gt;0,AI124&lt;&gt;"closed",AI124&lt;&gt;"old",AND($B$3&lt;&gt;Data!$N$6,OR(database!$AG124&lt;&gt;Data!$K$9,database!$AG124&lt;&gt;Data!$K$8))),MAX(E$8:E123)+1,0)</f>
        <v>0</v>
      </c>
      <c r="F124" s="25">
        <f>IF(AH124="X",MAX(F$8:F123)+1,0)</f>
        <v>0</v>
      </c>
      <c r="G124" s="25">
        <f ca="1">IF(AND(AG124=Data!$K$8,database!AI124&lt;&gt;"Closed",AI124&lt;&gt;"old",database!AL124&lt;(TODAY()+Data!$X$4)),MAX(G$8:G123)+1,0)</f>
        <v>0</v>
      </c>
      <c r="H124" s="25">
        <f ca="1">IF(AND(AG124=Data!$K$9,database!AI124&lt;&gt;"Closed",AI124&lt;&gt;"old",database!AL124&lt;(TODAY()+Data!$X$5)),MAX(H$8:H123)+1,0)</f>
        <v>0</v>
      </c>
      <c r="Y124">
        <f>IF(AS124&gt;0,VLOOKUP(AS124,$AT:$AV,3,0)+COUNTIF(AS$8:AS123,AS124),0)</f>
        <v>0</v>
      </c>
      <c r="AA124" s="16"/>
      <c r="AB124" s="22"/>
      <c r="AC124" s="16"/>
      <c r="AD124" s="22"/>
      <c r="AE124" s="16"/>
      <c r="AF124" s="22"/>
      <c r="AG124" s="138"/>
      <c r="AH124" s="23"/>
      <c r="AI124" s="16"/>
      <c r="AJ124" s="23"/>
      <c r="AK124" s="28"/>
      <c r="AL124" s="35"/>
      <c r="AQ124" s="25">
        <f>IF(FollowUp!$AK$3="(Off)",IF(FollowUp!$AA$3=Data!$D$5,C124,IF(FollowUp!$AA$3=Data!$D$6,D124,IF(FollowUp!$AA$3=Data!$D$7,E124,B124))),IF(FollowUp!$AK$3=Data!$N$9,F124,IF(FollowUp!$AK$3=Data!$N$8,H124,IF(FollowUp!$AK$3=Data!$N$7,G124,B124))))</f>
        <v>0</v>
      </c>
      <c r="AR124" s="51">
        <f t="shared" si="14"/>
        <v>0</v>
      </c>
      <c r="AS124" s="25">
        <f t="shared" si="12"/>
        <v>-1</v>
      </c>
      <c r="AT124" s="25">
        <f t="shared" si="15"/>
        <v>117</v>
      </c>
      <c r="AU124" s="25">
        <f t="shared" si="13"/>
        <v>0</v>
      </c>
      <c r="AV124" s="25">
        <f t="shared" si="16"/>
        <v>0</v>
      </c>
      <c r="BB124" s="51"/>
    </row>
    <row r="125" spans="1:54" x14ac:dyDescent="0.25">
      <c r="A125" t="str">
        <f t="shared" si="11"/>
        <v>125</v>
      </c>
      <c r="B125" s="25">
        <f>IF(OR(ISBLANK($AG125),$AI125="closed",$AI125="old",AND($B$3=Data!$N$6,OR(database!AG125=Data!$K$8,Data!$K$9=database!AG125))),0,MAX(B$8:B124)+1)</f>
        <v>0</v>
      </c>
      <c r="C125" s="25">
        <f ca="1">IF(AND($AL125-C$3&lt;=TODAY(),$AL125&gt;0,AI125&lt;&gt;"closed",AI125&lt;&gt;"old",AND($B$3&lt;&gt;Data!$N$6,OR(database!$AG125&lt;&gt;Data!$K$9,database!$AG125&lt;&gt;Data!$K$8))),MAX(C$8:C124)+1,0)</f>
        <v>0</v>
      </c>
      <c r="D125" s="25">
        <f ca="1">IF(AND($AL125-D$3&lt;=TODAY(),$AL125&gt;0,$AI125&lt;&gt;"closed",AI125&lt;&gt;"old",AND($B$3&lt;&gt;Data!$N$6,OR(database!$AG125&lt;&gt;Data!$K$9,database!$AG125&lt;&gt;Data!$K$8))),MAX(D$8:D124)+1,0)</f>
        <v>0</v>
      </c>
      <c r="E125" s="25">
        <f ca="1">IF(AND($AL125-E$3&lt;=TODAY(),$AL125&gt;0,AI125&lt;&gt;"closed",AI125&lt;&gt;"old",AND($B$3&lt;&gt;Data!$N$6,OR(database!$AG125&lt;&gt;Data!$K$9,database!$AG125&lt;&gt;Data!$K$8))),MAX(E$8:E124)+1,0)</f>
        <v>0</v>
      </c>
      <c r="F125" s="25">
        <f>IF(AH125="X",MAX(F$8:F124)+1,0)</f>
        <v>0</v>
      </c>
      <c r="G125" s="25">
        <f ca="1">IF(AND(AG125=Data!$K$8,database!AI125&lt;&gt;"Closed",AI125&lt;&gt;"old",database!AL125&lt;(TODAY()+Data!$X$4)),MAX(G$8:G124)+1,0)</f>
        <v>0</v>
      </c>
      <c r="H125" s="25">
        <f ca="1">IF(AND(AG125=Data!$K$9,database!AI125&lt;&gt;"Closed",AI125&lt;&gt;"old",database!AL125&lt;(TODAY()+Data!$X$5)),MAX(H$8:H124)+1,0)</f>
        <v>0</v>
      </c>
      <c r="Y125">
        <f>IF(AS125&gt;0,VLOOKUP(AS125,$AT:$AV,3,0)+COUNTIF(AS$8:AS124,AS125),0)</f>
        <v>0</v>
      </c>
      <c r="AA125" s="17"/>
      <c r="AB125" s="18"/>
      <c r="AC125" s="17"/>
      <c r="AD125" s="18"/>
      <c r="AE125" s="17"/>
      <c r="AF125" s="18"/>
      <c r="AG125" s="139"/>
      <c r="AH125" s="24"/>
      <c r="AI125" s="17"/>
      <c r="AJ125" s="24"/>
      <c r="AK125" s="27"/>
      <c r="AL125" s="47"/>
      <c r="AQ125" s="25">
        <f>IF(FollowUp!$AK$3="(Off)",IF(FollowUp!$AA$3=Data!$D$5,C125,IF(FollowUp!$AA$3=Data!$D$6,D125,IF(FollowUp!$AA$3=Data!$D$7,E125,B125))),IF(FollowUp!$AK$3=Data!$N$9,F125,IF(FollowUp!$AK$3=Data!$N$8,H125,IF(FollowUp!$AK$3=Data!$N$7,G125,B125))))</f>
        <v>0</v>
      </c>
      <c r="AR125" s="51">
        <f t="shared" si="14"/>
        <v>0</v>
      </c>
      <c r="AS125" s="25">
        <f t="shared" si="12"/>
        <v>-1</v>
      </c>
      <c r="AT125" s="25">
        <f t="shared" si="15"/>
        <v>118</v>
      </c>
      <c r="AU125" s="25">
        <f t="shared" si="13"/>
        <v>0</v>
      </c>
      <c r="AV125" s="25">
        <f t="shared" si="16"/>
        <v>0</v>
      </c>
      <c r="BB125" s="51"/>
    </row>
    <row r="126" spans="1:54" x14ac:dyDescent="0.25">
      <c r="A126" t="str">
        <f t="shared" si="11"/>
        <v>126</v>
      </c>
      <c r="B126" s="25">
        <f>IF(OR(ISBLANK($AG126),$AI126="closed",$AI126="old",AND($B$3=Data!$N$6,OR(database!AG126=Data!$K$8,Data!$K$9=database!AG126))),0,MAX(B$8:B125)+1)</f>
        <v>0</v>
      </c>
      <c r="C126" s="25">
        <f ca="1">IF(AND($AL126-C$3&lt;=TODAY(),$AL126&gt;0,AI126&lt;&gt;"closed",AI126&lt;&gt;"old",AND($B$3&lt;&gt;Data!$N$6,OR(database!$AG126&lt;&gt;Data!$K$9,database!$AG126&lt;&gt;Data!$K$8))),MAX(C$8:C125)+1,0)</f>
        <v>0</v>
      </c>
      <c r="D126" s="25">
        <f ca="1">IF(AND($AL126-D$3&lt;=TODAY(),$AL126&gt;0,$AI126&lt;&gt;"closed",AI126&lt;&gt;"old",AND($B$3&lt;&gt;Data!$N$6,OR(database!$AG126&lt;&gt;Data!$K$9,database!$AG126&lt;&gt;Data!$K$8))),MAX(D$8:D125)+1,0)</f>
        <v>0</v>
      </c>
      <c r="E126" s="25">
        <f ca="1">IF(AND($AL126-E$3&lt;=TODAY(),$AL126&gt;0,AI126&lt;&gt;"closed",AI126&lt;&gt;"old",AND($B$3&lt;&gt;Data!$N$6,OR(database!$AG126&lt;&gt;Data!$K$9,database!$AG126&lt;&gt;Data!$K$8))),MAX(E$8:E125)+1,0)</f>
        <v>0</v>
      </c>
      <c r="F126" s="25">
        <f>IF(AH126="X",MAX(F$8:F125)+1,0)</f>
        <v>0</v>
      </c>
      <c r="G126" s="25">
        <f ca="1">IF(AND(AG126=Data!$K$8,database!AI126&lt;&gt;"Closed",AI126&lt;&gt;"old",database!AL126&lt;(TODAY()+Data!$X$4)),MAX(G$8:G125)+1,0)</f>
        <v>0</v>
      </c>
      <c r="H126" s="25">
        <f ca="1">IF(AND(AG126=Data!$K$9,database!AI126&lt;&gt;"Closed",AI126&lt;&gt;"old",database!AL126&lt;(TODAY()+Data!$X$5)),MAX(H$8:H125)+1,0)</f>
        <v>0</v>
      </c>
      <c r="Y126">
        <f>IF(AS126&gt;0,VLOOKUP(AS126,$AT:$AV,3,0)+COUNTIF(AS$8:AS125,AS126),0)</f>
        <v>0</v>
      </c>
      <c r="AA126" s="16"/>
      <c r="AB126" s="22"/>
      <c r="AC126" s="16"/>
      <c r="AD126" s="22"/>
      <c r="AE126" s="16"/>
      <c r="AF126" s="22"/>
      <c r="AG126" s="138"/>
      <c r="AH126" s="23"/>
      <c r="AI126" s="16"/>
      <c r="AJ126" s="23"/>
      <c r="AK126" s="28"/>
      <c r="AL126" s="35"/>
      <c r="AQ126" s="25">
        <f>IF(FollowUp!$AK$3="(Off)",IF(FollowUp!$AA$3=Data!$D$5,C126,IF(FollowUp!$AA$3=Data!$D$6,D126,IF(FollowUp!$AA$3=Data!$D$7,E126,B126))),IF(FollowUp!$AK$3=Data!$N$9,F126,IF(FollowUp!$AK$3=Data!$N$8,H126,IF(FollowUp!$AK$3=Data!$N$7,G126,B126))))</f>
        <v>0</v>
      </c>
      <c r="AR126" s="51">
        <f t="shared" si="14"/>
        <v>0</v>
      </c>
      <c r="AS126" s="25">
        <f t="shared" si="12"/>
        <v>-1</v>
      </c>
      <c r="AT126" s="25">
        <f t="shared" si="15"/>
        <v>119</v>
      </c>
      <c r="AU126" s="25">
        <f t="shared" si="13"/>
        <v>0</v>
      </c>
      <c r="AV126" s="25">
        <f t="shared" si="16"/>
        <v>0</v>
      </c>
      <c r="BB126" s="51"/>
    </row>
    <row r="127" spans="1:54" x14ac:dyDescent="0.25">
      <c r="A127" t="str">
        <f t="shared" si="11"/>
        <v>127</v>
      </c>
      <c r="B127" s="25">
        <f>IF(OR(ISBLANK($AG127),$AI127="closed",$AI127="old",AND($B$3=Data!$N$6,OR(database!AG127=Data!$K$8,Data!$K$9=database!AG127))),0,MAX(B$8:B126)+1)</f>
        <v>0</v>
      </c>
      <c r="C127" s="25">
        <f ca="1">IF(AND($AL127-C$3&lt;=TODAY(),$AL127&gt;0,AI127&lt;&gt;"closed",AI127&lt;&gt;"old",AND($B$3&lt;&gt;Data!$N$6,OR(database!$AG127&lt;&gt;Data!$K$9,database!$AG127&lt;&gt;Data!$K$8))),MAX(C$8:C126)+1,0)</f>
        <v>0</v>
      </c>
      <c r="D127" s="25">
        <f ca="1">IF(AND($AL127-D$3&lt;=TODAY(),$AL127&gt;0,$AI127&lt;&gt;"closed",AI127&lt;&gt;"old",AND($B$3&lt;&gt;Data!$N$6,OR(database!$AG127&lt;&gt;Data!$K$9,database!$AG127&lt;&gt;Data!$K$8))),MAX(D$8:D126)+1,0)</f>
        <v>0</v>
      </c>
      <c r="E127" s="25">
        <f ca="1">IF(AND($AL127-E$3&lt;=TODAY(),$AL127&gt;0,AI127&lt;&gt;"closed",AI127&lt;&gt;"old",AND($B$3&lt;&gt;Data!$N$6,OR(database!$AG127&lt;&gt;Data!$K$9,database!$AG127&lt;&gt;Data!$K$8))),MAX(E$8:E126)+1,0)</f>
        <v>0</v>
      </c>
      <c r="F127" s="25">
        <f>IF(AH127="X",MAX(F$8:F126)+1,0)</f>
        <v>0</v>
      </c>
      <c r="G127" s="25">
        <f ca="1">IF(AND(AG127=Data!$K$8,database!AI127&lt;&gt;"Closed",AI127&lt;&gt;"old",database!AL127&lt;(TODAY()+Data!$X$4)),MAX(G$8:G126)+1,0)</f>
        <v>0</v>
      </c>
      <c r="H127" s="25">
        <f ca="1">IF(AND(AG127=Data!$K$9,database!AI127&lt;&gt;"Closed",AI127&lt;&gt;"old",database!AL127&lt;(TODAY()+Data!$X$5)),MAX(H$8:H126)+1,0)</f>
        <v>0</v>
      </c>
      <c r="Y127">
        <f>IF(AS127&gt;0,VLOOKUP(AS127,$AT:$AV,3,0)+COUNTIF(AS$8:AS126,AS127),0)</f>
        <v>0</v>
      </c>
      <c r="AA127" s="17"/>
      <c r="AB127" s="18"/>
      <c r="AC127" s="17"/>
      <c r="AD127" s="18"/>
      <c r="AE127" s="17"/>
      <c r="AF127" s="18"/>
      <c r="AG127" s="139"/>
      <c r="AH127" s="24"/>
      <c r="AI127" s="17"/>
      <c r="AJ127" s="24"/>
      <c r="AK127" s="27"/>
      <c r="AL127" s="47"/>
      <c r="AQ127" s="25">
        <f>IF(FollowUp!$AK$3="(Off)",IF(FollowUp!$AA$3=Data!$D$5,C127,IF(FollowUp!$AA$3=Data!$D$6,D127,IF(FollowUp!$AA$3=Data!$D$7,E127,B127))),IF(FollowUp!$AK$3=Data!$N$9,F127,IF(FollowUp!$AK$3=Data!$N$8,H127,IF(FollowUp!$AK$3=Data!$N$7,G127,B127))))</f>
        <v>0</v>
      </c>
      <c r="AR127" s="51">
        <f t="shared" si="14"/>
        <v>0</v>
      </c>
      <c r="AS127" s="25">
        <f t="shared" si="12"/>
        <v>-1</v>
      </c>
      <c r="AT127" s="25">
        <f t="shared" si="15"/>
        <v>120</v>
      </c>
      <c r="AU127" s="25">
        <f t="shared" si="13"/>
        <v>0</v>
      </c>
      <c r="AV127" s="25">
        <f t="shared" si="16"/>
        <v>0</v>
      </c>
      <c r="BB127" s="51"/>
    </row>
    <row r="128" spans="1:54" x14ac:dyDescent="0.25">
      <c r="A128" t="str">
        <f t="shared" si="11"/>
        <v>128</v>
      </c>
      <c r="B128" s="25">
        <f>IF(OR(ISBLANK($AG128),$AI128="closed",$AI128="old",AND($B$3=Data!$N$6,OR(database!AG128=Data!$K$8,Data!$K$9=database!AG128))),0,MAX(B$8:B127)+1)</f>
        <v>0</v>
      </c>
      <c r="C128" s="25">
        <f ca="1">IF(AND($AL128-C$3&lt;=TODAY(),$AL128&gt;0,AI128&lt;&gt;"closed",AI128&lt;&gt;"old",AND($B$3&lt;&gt;Data!$N$6,OR(database!$AG128&lt;&gt;Data!$K$9,database!$AG128&lt;&gt;Data!$K$8))),MAX(C$8:C127)+1,0)</f>
        <v>0</v>
      </c>
      <c r="D128" s="25">
        <f ca="1">IF(AND($AL128-D$3&lt;=TODAY(),$AL128&gt;0,$AI128&lt;&gt;"closed",AI128&lt;&gt;"old",AND($B$3&lt;&gt;Data!$N$6,OR(database!$AG128&lt;&gt;Data!$K$9,database!$AG128&lt;&gt;Data!$K$8))),MAX(D$8:D127)+1,0)</f>
        <v>0</v>
      </c>
      <c r="E128" s="25">
        <f ca="1">IF(AND($AL128-E$3&lt;=TODAY(),$AL128&gt;0,AI128&lt;&gt;"closed",AI128&lt;&gt;"old",AND($B$3&lt;&gt;Data!$N$6,OR(database!$AG128&lt;&gt;Data!$K$9,database!$AG128&lt;&gt;Data!$K$8))),MAX(E$8:E127)+1,0)</f>
        <v>0</v>
      </c>
      <c r="F128" s="25">
        <f>IF(AH128="X",MAX(F$8:F127)+1,0)</f>
        <v>0</v>
      </c>
      <c r="G128" s="25">
        <f ca="1">IF(AND(AG128=Data!$K$8,database!AI128&lt;&gt;"Closed",AI128&lt;&gt;"old",database!AL128&lt;(TODAY()+Data!$X$4)),MAX(G$8:G127)+1,0)</f>
        <v>0</v>
      </c>
      <c r="H128" s="25">
        <f ca="1">IF(AND(AG128=Data!$K$9,database!AI128&lt;&gt;"Closed",AI128&lt;&gt;"old",database!AL128&lt;(TODAY()+Data!$X$5)),MAX(H$8:H127)+1,0)</f>
        <v>0</v>
      </c>
      <c r="Y128">
        <f>IF(AS128&gt;0,VLOOKUP(AS128,$AT:$AV,3,0)+COUNTIF(AS$8:AS127,AS128),0)</f>
        <v>0</v>
      </c>
      <c r="AA128" s="16"/>
      <c r="AB128" s="22"/>
      <c r="AC128" s="16"/>
      <c r="AD128" s="22"/>
      <c r="AE128" s="16"/>
      <c r="AF128" s="22"/>
      <c r="AG128" s="138"/>
      <c r="AH128" s="23"/>
      <c r="AI128" s="16"/>
      <c r="AJ128" s="23"/>
      <c r="AK128" s="28"/>
      <c r="AL128" s="35"/>
      <c r="AQ128" s="25">
        <f>IF(FollowUp!$AK$3="(Off)",IF(FollowUp!$AA$3=Data!$D$5,C128,IF(FollowUp!$AA$3=Data!$D$6,D128,IF(FollowUp!$AA$3=Data!$D$7,E128,B128))),IF(FollowUp!$AK$3=Data!$N$9,F128,IF(FollowUp!$AK$3=Data!$N$8,H128,IF(FollowUp!$AK$3=Data!$N$7,G128,B128))))</f>
        <v>0</v>
      </c>
      <c r="AR128" s="51">
        <f t="shared" si="14"/>
        <v>0</v>
      </c>
      <c r="AS128" s="25">
        <f t="shared" si="12"/>
        <v>-1</v>
      </c>
      <c r="AT128" s="25">
        <f t="shared" si="15"/>
        <v>121</v>
      </c>
      <c r="AU128" s="25">
        <f t="shared" si="13"/>
        <v>0</v>
      </c>
      <c r="AV128" s="25">
        <f t="shared" si="16"/>
        <v>0</v>
      </c>
      <c r="BB128" s="51"/>
    </row>
    <row r="129" spans="1:54" x14ac:dyDescent="0.25">
      <c r="A129" t="str">
        <f t="shared" si="11"/>
        <v>129</v>
      </c>
      <c r="B129" s="25">
        <f>IF(OR(ISBLANK($AG129),$AI129="closed",$AI129="old",AND($B$3=Data!$N$6,OR(database!AG129=Data!$K$8,Data!$K$9=database!AG129))),0,MAX(B$8:B128)+1)</f>
        <v>0</v>
      </c>
      <c r="C129" s="25">
        <f ca="1">IF(AND($AL129-C$3&lt;=TODAY(),$AL129&gt;0,AI129&lt;&gt;"closed",AI129&lt;&gt;"old",AND($B$3&lt;&gt;Data!$N$6,OR(database!$AG129&lt;&gt;Data!$K$9,database!$AG129&lt;&gt;Data!$K$8))),MAX(C$8:C128)+1,0)</f>
        <v>0</v>
      </c>
      <c r="D129" s="25">
        <f ca="1">IF(AND($AL129-D$3&lt;=TODAY(),$AL129&gt;0,$AI129&lt;&gt;"closed",AI129&lt;&gt;"old",AND($B$3&lt;&gt;Data!$N$6,OR(database!$AG129&lt;&gt;Data!$K$9,database!$AG129&lt;&gt;Data!$K$8))),MAX(D$8:D128)+1,0)</f>
        <v>0</v>
      </c>
      <c r="E129" s="25">
        <f ca="1">IF(AND($AL129-E$3&lt;=TODAY(),$AL129&gt;0,AI129&lt;&gt;"closed",AI129&lt;&gt;"old",AND($B$3&lt;&gt;Data!$N$6,OR(database!$AG129&lt;&gt;Data!$K$9,database!$AG129&lt;&gt;Data!$K$8))),MAX(E$8:E128)+1,0)</f>
        <v>0</v>
      </c>
      <c r="F129" s="25">
        <f>IF(AH129="X",MAX(F$8:F128)+1,0)</f>
        <v>0</v>
      </c>
      <c r="G129" s="25">
        <f ca="1">IF(AND(AG129=Data!$K$8,database!AI129&lt;&gt;"Closed",AI129&lt;&gt;"old",database!AL129&lt;(TODAY()+Data!$X$4)),MAX(G$8:G128)+1,0)</f>
        <v>0</v>
      </c>
      <c r="H129" s="25">
        <f ca="1">IF(AND(AG129=Data!$K$9,database!AI129&lt;&gt;"Closed",AI129&lt;&gt;"old",database!AL129&lt;(TODAY()+Data!$X$5)),MAX(H$8:H128)+1,0)</f>
        <v>0</v>
      </c>
      <c r="Y129">
        <f>IF(AS129&gt;0,VLOOKUP(AS129,$AT:$AV,3,0)+COUNTIF(AS$8:AS128,AS129),0)</f>
        <v>0</v>
      </c>
      <c r="AA129" s="17"/>
      <c r="AB129" s="18"/>
      <c r="AC129" s="17"/>
      <c r="AD129" s="18"/>
      <c r="AE129" s="17"/>
      <c r="AF129" s="18"/>
      <c r="AG129" s="139"/>
      <c r="AH129" s="24"/>
      <c r="AI129" s="17"/>
      <c r="AJ129" s="24"/>
      <c r="AK129" s="27"/>
      <c r="AL129" s="47"/>
      <c r="AQ129" s="25">
        <f>IF(FollowUp!$AK$3="(Off)",IF(FollowUp!$AA$3=Data!$D$5,C129,IF(FollowUp!$AA$3=Data!$D$6,D129,IF(FollowUp!$AA$3=Data!$D$7,E129,B129))),IF(FollowUp!$AK$3=Data!$N$9,F129,IF(FollowUp!$AK$3=Data!$N$8,H129,IF(FollowUp!$AK$3=Data!$N$7,G129,B129))))</f>
        <v>0</v>
      </c>
      <c r="AR129" s="51">
        <f t="shared" si="14"/>
        <v>0</v>
      </c>
      <c r="AS129" s="25">
        <f t="shared" si="12"/>
        <v>-1</v>
      </c>
      <c r="AT129" s="25">
        <f t="shared" si="15"/>
        <v>122</v>
      </c>
      <c r="AU129" s="25">
        <f t="shared" si="13"/>
        <v>0</v>
      </c>
      <c r="AV129" s="25">
        <f t="shared" si="16"/>
        <v>0</v>
      </c>
      <c r="BB129" s="51"/>
    </row>
    <row r="130" spans="1:54" x14ac:dyDescent="0.25">
      <c r="A130" t="str">
        <f t="shared" si="11"/>
        <v>130</v>
      </c>
      <c r="B130" s="25">
        <f>IF(OR(ISBLANK($AG130),$AI130="closed",$AI130="old",AND($B$3=Data!$N$6,OR(database!AG130=Data!$K$8,Data!$K$9=database!AG130))),0,MAX(B$8:B129)+1)</f>
        <v>0</v>
      </c>
      <c r="C130" s="25">
        <f ca="1">IF(AND($AL130-C$3&lt;=TODAY(),$AL130&gt;0,AI130&lt;&gt;"closed",AI130&lt;&gt;"old",AND($B$3&lt;&gt;Data!$N$6,OR(database!$AG130&lt;&gt;Data!$K$9,database!$AG130&lt;&gt;Data!$K$8))),MAX(C$8:C129)+1,0)</f>
        <v>0</v>
      </c>
      <c r="D130" s="25">
        <f ca="1">IF(AND($AL130-D$3&lt;=TODAY(),$AL130&gt;0,$AI130&lt;&gt;"closed",AI130&lt;&gt;"old",AND($B$3&lt;&gt;Data!$N$6,OR(database!$AG130&lt;&gt;Data!$K$9,database!$AG130&lt;&gt;Data!$K$8))),MAX(D$8:D129)+1,0)</f>
        <v>0</v>
      </c>
      <c r="E130" s="25">
        <f ca="1">IF(AND($AL130-E$3&lt;=TODAY(),$AL130&gt;0,AI130&lt;&gt;"closed",AI130&lt;&gt;"old",AND($B$3&lt;&gt;Data!$N$6,OR(database!$AG130&lt;&gt;Data!$K$9,database!$AG130&lt;&gt;Data!$K$8))),MAX(E$8:E129)+1,0)</f>
        <v>0</v>
      </c>
      <c r="F130" s="25">
        <f>IF(AH130="X",MAX(F$8:F129)+1,0)</f>
        <v>0</v>
      </c>
      <c r="G130" s="25">
        <f ca="1">IF(AND(AG130=Data!$K$8,database!AI130&lt;&gt;"Closed",AI130&lt;&gt;"old",database!AL130&lt;(TODAY()+Data!$X$4)),MAX(G$8:G129)+1,0)</f>
        <v>0</v>
      </c>
      <c r="H130" s="25">
        <f ca="1">IF(AND(AG130=Data!$K$9,database!AI130&lt;&gt;"Closed",AI130&lt;&gt;"old",database!AL130&lt;(TODAY()+Data!$X$5)),MAX(H$8:H129)+1,0)</f>
        <v>0</v>
      </c>
      <c r="Y130">
        <f>IF(AS130&gt;0,VLOOKUP(AS130,$AT:$AV,3,0)+COUNTIF(AS$8:AS129,AS130),0)</f>
        <v>0</v>
      </c>
      <c r="AA130" s="16"/>
      <c r="AB130" s="22"/>
      <c r="AC130" s="16"/>
      <c r="AD130" s="22"/>
      <c r="AE130" s="16"/>
      <c r="AF130" s="22"/>
      <c r="AG130" s="138"/>
      <c r="AH130" s="23"/>
      <c r="AI130" s="16"/>
      <c r="AJ130" s="23"/>
      <c r="AK130" s="28"/>
      <c r="AL130" s="35"/>
      <c r="AQ130" s="25">
        <f>IF(FollowUp!$AK$3="(Off)",IF(FollowUp!$AA$3=Data!$D$5,C130,IF(FollowUp!$AA$3=Data!$D$6,D130,IF(FollowUp!$AA$3=Data!$D$7,E130,B130))),IF(FollowUp!$AK$3=Data!$N$9,F130,IF(FollowUp!$AK$3=Data!$N$8,H130,IF(FollowUp!$AK$3=Data!$N$7,G130,B130))))</f>
        <v>0</v>
      </c>
      <c r="AR130" s="51">
        <f t="shared" si="14"/>
        <v>0</v>
      </c>
      <c r="AS130" s="25">
        <f t="shared" si="12"/>
        <v>-1</v>
      </c>
      <c r="AT130" s="25">
        <f t="shared" si="15"/>
        <v>123</v>
      </c>
      <c r="AU130" s="25">
        <f t="shared" si="13"/>
        <v>0</v>
      </c>
      <c r="AV130" s="25">
        <f t="shared" si="16"/>
        <v>0</v>
      </c>
      <c r="BB130" s="51"/>
    </row>
    <row r="131" spans="1:54" x14ac:dyDescent="0.25">
      <c r="A131" t="str">
        <f t="shared" si="11"/>
        <v>131</v>
      </c>
      <c r="B131" s="25">
        <f>IF(OR(ISBLANK($AG131),$AI131="closed",$AI131="old",AND($B$3=Data!$N$6,OR(database!AG131=Data!$K$8,Data!$K$9=database!AG131))),0,MAX(B$8:B130)+1)</f>
        <v>0</v>
      </c>
      <c r="C131" s="25">
        <f ca="1">IF(AND($AL131-C$3&lt;=TODAY(),$AL131&gt;0,AI131&lt;&gt;"closed",AI131&lt;&gt;"old",AND($B$3&lt;&gt;Data!$N$6,OR(database!$AG131&lt;&gt;Data!$K$9,database!$AG131&lt;&gt;Data!$K$8))),MAX(C$8:C130)+1,0)</f>
        <v>0</v>
      </c>
      <c r="D131" s="25">
        <f ca="1">IF(AND($AL131-D$3&lt;=TODAY(),$AL131&gt;0,$AI131&lt;&gt;"closed",AI131&lt;&gt;"old",AND($B$3&lt;&gt;Data!$N$6,OR(database!$AG131&lt;&gt;Data!$K$9,database!$AG131&lt;&gt;Data!$K$8))),MAX(D$8:D130)+1,0)</f>
        <v>0</v>
      </c>
      <c r="E131" s="25">
        <f ca="1">IF(AND($AL131-E$3&lt;=TODAY(),$AL131&gt;0,AI131&lt;&gt;"closed",AI131&lt;&gt;"old",AND($B$3&lt;&gt;Data!$N$6,OR(database!$AG131&lt;&gt;Data!$K$9,database!$AG131&lt;&gt;Data!$K$8))),MAX(E$8:E130)+1,0)</f>
        <v>0</v>
      </c>
      <c r="F131" s="25">
        <f>IF(AH131="X",MAX(F$8:F130)+1,0)</f>
        <v>0</v>
      </c>
      <c r="G131" s="25">
        <f ca="1">IF(AND(AG131=Data!$K$8,database!AI131&lt;&gt;"Closed",AI131&lt;&gt;"old",database!AL131&lt;(TODAY()+Data!$X$4)),MAX(G$8:G130)+1,0)</f>
        <v>0</v>
      </c>
      <c r="H131" s="25">
        <f ca="1">IF(AND(AG131=Data!$K$9,database!AI131&lt;&gt;"Closed",AI131&lt;&gt;"old",database!AL131&lt;(TODAY()+Data!$X$5)),MAX(H$8:H130)+1,0)</f>
        <v>0</v>
      </c>
      <c r="Y131">
        <f>IF(AS131&gt;0,VLOOKUP(AS131,$AT:$AV,3,0)+COUNTIF(AS$8:AS130,AS131),0)</f>
        <v>0</v>
      </c>
      <c r="AA131" s="17"/>
      <c r="AB131" s="18"/>
      <c r="AC131" s="17"/>
      <c r="AD131" s="18"/>
      <c r="AE131" s="17"/>
      <c r="AF131" s="18"/>
      <c r="AG131" s="139"/>
      <c r="AH131" s="24"/>
      <c r="AI131" s="17"/>
      <c r="AJ131" s="24"/>
      <c r="AK131" s="27"/>
      <c r="AL131" s="47"/>
      <c r="AQ131" s="25">
        <f>IF(FollowUp!$AK$3="(Off)",IF(FollowUp!$AA$3=Data!$D$5,C131,IF(FollowUp!$AA$3=Data!$D$6,D131,IF(FollowUp!$AA$3=Data!$D$7,E131,B131))),IF(FollowUp!$AK$3=Data!$N$9,F131,IF(FollowUp!$AK$3=Data!$N$8,H131,IF(FollowUp!$AK$3=Data!$N$7,G131,B131))))</f>
        <v>0</v>
      </c>
      <c r="AR131" s="51">
        <f t="shared" si="14"/>
        <v>0</v>
      </c>
      <c r="AS131" s="25">
        <f t="shared" si="12"/>
        <v>-1</v>
      </c>
      <c r="AT131" s="25">
        <f t="shared" si="15"/>
        <v>124</v>
      </c>
      <c r="AU131" s="25">
        <f t="shared" si="13"/>
        <v>0</v>
      </c>
      <c r="AV131" s="25">
        <f t="shared" si="16"/>
        <v>0</v>
      </c>
      <c r="BB131" s="51"/>
    </row>
    <row r="132" spans="1:54" x14ac:dyDescent="0.25">
      <c r="A132" t="str">
        <f t="shared" si="11"/>
        <v>132</v>
      </c>
      <c r="B132" s="25">
        <f>IF(OR(ISBLANK($AG132),$AI132="closed",$AI132="old",AND($B$3=Data!$N$6,OR(database!AG132=Data!$K$8,Data!$K$9=database!AG132))),0,MAX(B$8:B131)+1)</f>
        <v>0</v>
      </c>
      <c r="C132" s="25">
        <f ca="1">IF(AND($AL132-C$3&lt;=TODAY(),$AL132&gt;0,AI132&lt;&gt;"closed",AI132&lt;&gt;"old",AND($B$3&lt;&gt;Data!$N$6,OR(database!$AG132&lt;&gt;Data!$K$9,database!$AG132&lt;&gt;Data!$K$8))),MAX(C$8:C131)+1,0)</f>
        <v>0</v>
      </c>
      <c r="D132" s="25">
        <f ca="1">IF(AND($AL132-D$3&lt;=TODAY(),$AL132&gt;0,$AI132&lt;&gt;"closed",AI132&lt;&gt;"old",AND($B$3&lt;&gt;Data!$N$6,OR(database!$AG132&lt;&gt;Data!$K$9,database!$AG132&lt;&gt;Data!$K$8))),MAX(D$8:D131)+1,0)</f>
        <v>0</v>
      </c>
      <c r="E132" s="25">
        <f ca="1">IF(AND($AL132-E$3&lt;=TODAY(),$AL132&gt;0,AI132&lt;&gt;"closed",AI132&lt;&gt;"old",AND($B$3&lt;&gt;Data!$N$6,OR(database!$AG132&lt;&gt;Data!$K$9,database!$AG132&lt;&gt;Data!$K$8))),MAX(E$8:E131)+1,0)</f>
        <v>0</v>
      </c>
      <c r="F132" s="25">
        <f>IF(AH132="X",MAX(F$8:F131)+1,0)</f>
        <v>0</v>
      </c>
      <c r="G132" s="25">
        <f ca="1">IF(AND(AG132=Data!$K$8,database!AI132&lt;&gt;"Closed",AI132&lt;&gt;"old",database!AL132&lt;(TODAY()+Data!$X$4)),MAX(G$8:G131)+1,0)</f>
        <v>0</v>
      </c>
      <c r="H132" s="25">
        <f ca="1">IF(AND(AG132=Data!$K$9,database!AI132&lt;&gt;"Closed",AI132&lt;&gt;"old",database!AL132&lt;(TODAY()+Data!$X$5)),MAX(H$8:H131)+1,0)</f>
        <v>0</v>
      </c>
      <c r="Y132">
        <f>IF(AS132&gt;0,VLOOKUP(AS132,$AT:$AV,3,0)+COUNTIF(AS$8:AS131,AS132),0)</f>
        <v>0</v>
      </c>
      <c r="AA132" s="16"/>
      <c r="AB132" s="22"/>
      <c r="AC132" s="16"/>
      <c r="AD132" s="22"/>
      <c r="AE132" s="16"/>
      <c r="AF132" s="22"/>
      <c r="AG132" s="138"/>
      <c r="AH132" s="23"/>
      <c r="AI132" s="16"/>
      <c r="AJ132" s="23"/>
      <c r="AK132" s="28"/>
      <c r="AL132" s="35"/>
      <c r="AQ132" s="25">
        <f>IF(FollowUp!$AK$3="(Off)",IF(FollowUp!$AA$3=Data!$D$5,C132,IF(FollowUp!$AA$3=Data!$D$6,D132,IF(FollowUp!$AA$3=Data!$D$7,E132,B132))),IF(FollowUp!$AK$3=Data!$N$9,F132,IF(FollowUp!$AK$3=Data!$N$8,H132,IF(FollowUp!$AK$3=Data!$N$7,G132,B132))))</f>
        <v>0</v>
      </c>
      <c r="AR132" s="51">
        <f t="shared" si="14"/>
        <v>0</v>
      </c>
      <c r="AS132" s="25">
        <f t="shared" si="12"/>
        <v>-1</v>
      </c>
      <c r="AT132" s="25">
        <f t="shared" si="15"/>
        <v>125</v>
      </c>
      <c r="AU132" s="25">
        <f t="shared" si="13"/>
        <v>0</v>
      </c>
      <c r="AV132" s="25">
        <f t="shared" si="16"/>
        <v>0</v>
      </c>
      <c r="BB132" s="51"/>
    </row>
    <row r="133" spans="1:54" x14ac:dyDescent="0.25">
      <c r="A133" t="str">
        <f t="shared" si="11"/>
        <v>133</v>
      </c>
      <c r="B133" s="25">
        <f>IF(OR(ISBLANK($AG133),$AI133="closed",$AI133="old",AND($B$3=Data!$N$6,OR(database!AG133=Data!$K$8,Data!$K$9=database!AG133))),0,MAX(B$8:B132)+1)</f>
        <v>0</v>
      </c>
      <c r="C133" s="25">
        <f ca="1">IF(AND($AL133-C$3&lt;=TODAY(),$AL133&gt;0,AI133&lt;&gt;"closed",AI133&lt;&gt;"old",AND($B$3&lt;&gt;Data!$N$6,OR(database!$AG133&lt;&gt;Data!$K$9,database!$AG133&lt;&gt;Data!$K$8))),MAX(C$8:C132)+1,0)</f>
        <v>0</v>
      </c>
      <c r="D133" s="25">
        <f ca="1">IF(AND($AL133-D$3&lt;=TODAY(),$AL133&gt;0,$AI133&lt;&gt;"closed",AI133&lt;&gt;"old",AND($B$3&lt;&gt;Data!$N$6,OR(database!$AG133&lt;&gt;Data!$K$9,database!$AG133&lt;&gt;Data!$K$8))),MAX(D$8:D132)+1,0)</f>
        <v>0</v>
      </c>
      <c r="E133" s="25">
        <f ca="1">IF(AND($AL133-E$3&lt;=TODAY(),$AL133&gt;0,AI133&lt;&gt;"closed",AI133&lt;&gt;"old",AND($B$3&lt;&gt;Data!$N$6,OR(database!$AG133&lt;&gt;Data!$K$9,database!$AG133&lt;&gt;Data!$K$8))),MAX(E$8:E132)+1,0)</f>
        <v>0</v>
      </c>
      <c r="F133" s="25">
        <f>IF(AH133="X",MAX(F$8:F132)+1,0)</f>
        <v>0</v>
      </c>
      <c r="G133" s="25">
        <f ca="1">IF(AND(AG133=Data!$K$8,database!AI133&lt;&gt;"Closed",AI133&lt;&gt;"old",database!AL133&lt;(TODAY()+Data!$X$4)),MAX(G$8:G132)+1,0)</f>
        <v>0</v>
      </c>
      <c r="H133" s="25">
        <f ca="1">IF(AND(AG133=Data!$K$9,database!AI133&lt;&gt;"Closed",AI133&lt;&gt;"old",database!AL133&lt;(TODAY()+Data!$X$5)),MAX(H$8:H132)+1,0)</f>
        <v>0</v>
      </c>
      <c r="Y133">
        <f>IF(AS133&gt;0,VLOOKUP(AS133,$AT:$AV,3,0)+COUNTIF(AS$8:AS132,AS133),0)</f>
        <v>0</v>
      </c>
      <c r="AA133" s="17"/>
      <c r="AB133" s="18"/>
      <c r="AC133" s="17"/>
      <c r="AD133" s="18"/>
      <c r="AE133" s="17"/>
      <c r="AF133" s="18"/>
      <c r="AG133" s="139"/>
      <c r="AH133" s="24"/>
      <c r="AI133" s="17"/>
      <c r="AJ133" s="24"/>
      <c r="AK133" s="27"/>
      <c r="AL133" s="47"/>
      <c r="AQ133" s="25">
        <f>IF(FollowUp!$AK$3="(Off)",IF(FollowUp!$AA$3=Data!$D$5,C133,IF(FollowUp!$AA$3=Data!$D$6,D133,IF(FollowUp!$AA$3=Data!$D$7,E133,B133))),IF(FollowUp!$AK$3=Data!$N$9,F133,IF(FollowUp!$AK$3=Data!$N$8,H133,IF(FollowUp!$AK$3=Data!$N$7,G133,B133))))</f>
        <v>0</v>
      </c>
      <c r="AR133" s="51">
        <f t="shared" si="14"/>
        <v>0</v>
      </c>
      <c r="AS133" s="25">
        <f t="shared" si="12"/>
        <v>-1</v>
      </c>
      <c r="AT133" s="25">
        <f t="shared" si="15"/>
        <v>126</v>
      </c>
      <c r="AU133" s="25">
        <f t="shared" si="13"/>
        <v>0</v>
      </c>
      <c r="AV133" s="25">
        <f t="shared" si="16"/>
        <v>0</v>
      </c>
      <c r="BB133" s="51"/>
    </row>
    <row r="134" spans="1:54" x14ac:dyDescent="0.25">
      <c r="A134" t="str">
        <f t="shared" si="11"/>
        <v>134</v>
      </c>
      <c r="B134" s="25">
        <f>IF(OR(ISBLANK($AG134),$AI134="closed",$AI134="old",AND($B$3=Data!$N$6,OR(database!AG134=Data!$K$8,Data!$K$9=database!AG134))),0,MAX(B$8:B133)+1)</f>
        <v>0</v>
      </c>
      <c r="C134" s="25">
        <f ca="1">IF(AND($AL134-C$3&lt;=TODAY(),$AL134&gt;0,AI134&lt;&gt;"closed",AI134&lt;&gt;"old",AND($B$3&lt;&gt;Data!$N$6,OR(database!$AG134&lt;&gt;Data!$K$9,database!$AG134&lt;&gt;Data!$K$8))),MAX(C$8:C133)+1,0)</f>
        <v>0</v>
      </c>
      <c r="D134" s="25">
        <f ca="1">IF(AND($AL134-D$3&lt;=TODAY(),$AL134&gt;0,$AI134&lt;&gt;"closed",AI134&lt;&gt;"old",AND($B$3&lt;&gt;Data!$N$6,OR(database!$AG134&lt;&gt;Data!$K$9,database!$AG134&lt;&gt;Data!$K$8))),MAX(D$8:D133)+1,0)</f>
        <v>0</v>
      </c>
      <c r="E134" s="25">
        <f ca="1">IF(AND($AL134-E$3&lt;=TODAY(),$AL134&gt;0,AI134&lt;&gt;"closed",AI134&lt;&gt;"old",AND($B$3&lt;&gt;Data!$N$6,OR(database!$AG134&lt;&gt;Data!$K$9,database!$AG134&lt;&gt;Data!$K$8))),MAX(E$8:E133)+1,0)</f>
        <v>0</v>
      </c>
      <c r="F134" s="25">
        <f>IF(AH134="X",MAX(F$8:F133)+1,0)</f>
        <v>0</v>
      </c>
      <c r="G134" s="25">
        <f ca="1">IF(AND(AG134=Data!$K$8,database!AI134&lt;&gt;"Closed",AI134&lt;&gt;"old",database!AL134&lt;(TODAY()+Data!$X$4)),MAX(G$8:G133)+1,0)</f>
        <v>0</v>
      </c>
      <c r="H134" s="25">
        <f ca="1">IF(AND(AG134=Data!$K$9,database!AI134&lt;&gt;"Closed",AI134&lt;&gt;"old",database!AL134&lt;(TODAY()+Data!$X$5)),MAX(H$8:H133)+1,0)</f>
        <v>0</v>
      </c>
      <c r="Y134">
        <f>IF(AS134&gt;0,VLOOKUP(AS134,$AT:$AV,3,0)+COUNTIF(AS$8:AS133,AS134),0)</f>
        <v>0</v>
      </c>
      <c r="AA134" s="16"/>
      <c r="AB134" s="22"/>
      <c r="AC134" s="16"/>
      <c r="AD134" s="22"/>
      <c r="AE134" s="16"/>
      <c r="AF134" s="22"/>
      <c r="AG134" s="138"/>
      <c r="AH134" s="23"/>
      <c r="AI134" s="16"/>
      <c r="AJ134" s="23"/>
      <c r="AK134" s="28"/>
      <c r="AL134" s="35"/>
      <c r="AQ134" s="25">
        <f>IF(FollowUp!$AK$3="(Off)",IF(FollowUp!$AA$3=Data!$D$5,C134,IF(FollowUp!$AA$3=Data!$D$6,D134,IF(FollowUp!$AA$3=Data!$D$7,E134,B134))),IF(FollowUp!$AK$3=Data!$N$9,F134,IF(FollowUp!$AK$3=Data!$N$8,H134,IF(FollowUp!$AK$3=Data!$N$7,G134,B134))))</f>
        <v>0</v>
      </c>
      <c r="AR134" s="51">
        <f t="shared" si="14"/>
        <v>0</v>
      </c>
      <c r="AS134" s="25">
        <f t="shared" si="12"/>
        <v>-1</v>
      </c>
      <c r="AT134" s="25">
        <f t="shared" si="15"/>
        <v>127</v>
      </c>
      <c r="AU134" s="25">
        <f t="shared" si="13"/>
        <v>0</v>
      </c>
      <c r="AV134" s="25">
        <f t="shared" si="16"/>
        <v>0</v>
      </c>
      <c r="BB134" s="51"/>
    </row>
    <row r="135" spans="1:54" x14ac:dyDescent="0.25">
      <c r="A135" t="str">
        <f t="shared" si="11"/>
        <v>135</v>
      </c>
      <c r="B135" s="25">
        <f>IF(OR(ISBLANK($AG135),$AI135="closed",$AI135="old",AND($B$3=Data!$N$6,OR(database!AG135=Data!$K$8,Data!$K$9=database!AG135))),0,MAX(B$8:B134)+1)</f>
        <v>0</v>
      </c>
      <c r="C135" s="25">
        <f ca="1">IF(AND($AL135-C$3&lt;=TODAY(),$AL135&gt;0,AI135&lt;&gt;"closed",AI135&lt;&gt;"old",AND($B$3&lt;&gt;Data!$N$6,OR(database!$AG135&lt;&gt;Data!$K$9,database!$AG135&lt;&gt;Data!$K$8))),MAX(C$8:C134)+1,0)</f>
        <v>0</v>
      </c>
      <c r="D135" s="25">
        <f ca="1">IF(AND($AL135-D$3&lt;=TODAY(),$AL135&gt;0,$AI135&lt;&gt;"closed",AI135&lt;&gt;"old",AND($B$3&lt;&gt;Data!$N$6,OR(database!$AG135&lt;&gt;Data!$K$9,database!$AG135&lt;&gt;Data!$K$8))),MAX(D$8:D134)+1,0)</f>
        <v>0</v>
      </c>
      <c r="E135" s="25">
        <f ca="1">IF(AND($AL135-E$3&lt;=TODAY(),$AL135&gt;0,AI135&lt;&gt;"closed",AI135&lt;&gt;"old",AND($B$3&lt;&gt;Data!$N$6,OR(database!$AG135&lt;&gt;Data!$K$9,database!$AG135&lt;&gt;Data!$K$8))),MAX(E$8:E134)+1,0)</f>
        <v>0</v>
      </c>
      <c r="F135" s="25">
        <f>IF(AH135="X",MAX(F$8:F134)+1,0)</f>
        <v>0</v>
      </c>
      <c r="G135" s="25">
        <f ca="1">IF(AND(AG135=Data!$K$8,database!AI135&lt;&gt;"Closed",AI135&lt;&gt;"old",database!AL135&lt;(TODAY()+Data!$X$4)),MAX(G$8:G134)+1,0)</f>
        <v>0</v>
      </c>
      <c r="H135" s="25">
        <f ca="1">IF(AND(AG135=Data!$K$9,database!AI135&lt;&gt;"Closed",AI135&lt;&gt;"old",database!AL135&lt;(TODAY()+Data!$X$5)),MAX(H$8:H134)+1,0)</f>
        <v>0</v>
      </c>
      <c r="Y135">
        <f>IF(AS135&gt;0,VLOOKUP(AS135,$AT:$AV,3,0)+COUNTIF(AS$8:AS134,AS135),0)</f>
        <v>0</v>
      </c>
      <c r="AA135" s="17"/>
      <c r="AB135" s="18"/>
      <c r="AC135" s="17"/>
      <c r="AD135" s="18"/>
      <c r="AE135" s="17"/>
      <c r="AF135" s="18"/>
      <c r="AG135" s="139"/>
      <c r="AH135" s="24"/>
      <c r="AI135" s="17"/>
      <c r="AJ135" s="24"/>
      <c r="AK135" s="27"/>
      <c r="AL135" s="47"/>
      <c r="AQ135" s="25">
        <f>IF(FollowUp!$AK$3="(Off)",IF(FollowUp!$AA$3=Data!$D$5,C135,IF(FollowUp!$AA$3=Data!$D$6,D135,IF(FollowUp!$AA$3=Data!$D$7,E135,B135))),IF(FollowUp!$AK$3=Data!$N$9,F135,IF(FollowUp!$AK$3=Data!$N$8,H135,IF(FollowUp!$AK$3=Data!$N$7,G135,B135))))</f>
        <v>0</v>
      </c>
      <c r="AR135" s="51">
        <f t="shared" si="14"/>
        <v>0</v>
      </c>
      <c r="AS135" s="25">
        <f t="shared" si="12"/>
        <v>-1</v>
      </c>
      <c r="AT135" s="25">
        <f t="shared" si="15"/>
        <v>128</v>
      </c>
      <c r="AU135" s="25">
        <f t="shared" si="13"/>
        <v>0</v>
      </c>
      <c r="AV135" s="25">
        <f t="shared" si="16"/>
        <v>0</v>
      </c>
      <c r="BB135" s="51"/>
    </row>
    <row r="136" spans="1:54" x14ac:dyDescent="0.25">
      <c r="A136" t="str">
        <f t="shared" ref="A136:A199" si="17">ROW(C136)&amp;AC136</f>
        <v>136</v>
      </c>
      <c r="B136" s="25">
        <f>IF(OR(ISBLANK($AG136),$AI136="closed",$AI136="old",AND($B$3=Data!$N$6,OR(database!AG136=Data!$K$8,Data!$K$9=database!AG136))),0,MAX(B$8:B135)+1)</f>
        <v>0</v>
      </c>
      <c r="C136" s="25">
        <f ca="1">IF(AND($AL136-C$3&lt;=TODAY(),$AL136&gt;0,AI136&lt;&gt;"closed",AI136&lt;&gt;"old",AND($B$3&lt;&gt;Data!$N$6,OR(database!$AG136&lt;&gt;Data!$K$9,database!$AG136&lt;&gt;Data!$K$8))),MAX(C$8:C135)+1,0)</f>
        <v>0</v>
      </c>
      <c r="D136" s="25">
        <f ca="1">IF(AND($AL136-D$3&lt;=TODAY(),$AL136&gt;0,$AI136&lt;&gt;"closed",AI136&lt;&gt;"old",AND($B$3&lt;&gt;Data!$N$6,OR(database!$AG136&lt;&gt;Data!$K$9,database!$AG136&lt;&gt;Data!$K$8))),MAX(D$8:D135)+1,0)</f>
        <v>0</v>
      </c>
      <c r="E136" s="25">
        <f ca="1">IF(AND($AL136-E$3&lt;=TODAY(),$AL136&gt;0,AI136&lt;&gt;"closed",AI136&lt;&gt;"old",AND($B$3&lt;&gt;Data!$N$6,OR(database!$AG136&lt;&gt;Data!$K$9,database!$AG136&lt;&gt;Data!$K$8))),MAX(E$8:E135)+1,0)</f>
        <v>0</v>
      </c>
      <c r="F136" s="25">
        <f>IF(AH136="X",MAX(F$8:F135)+1,0)</f>
        <v>0</v>
      </c>
      <c r="G136" s="25">
        <f ca="1">IF(AND(AG136=Data!$K$8,database!AI136&lt;&gt;"Closed",AI136&lt;&gt;"old",database!AL136&lt;(TODAY()+Data!$X$4)),MAX(G$8:G135)+1,0)</f>
        <v>0</v>
      </c>
      <c r="H136" s="25">
        <f ca="1">IF(AND(AG136=Data!$K$9,database!AI136&lt;&gt;"Closed",AI136&lt;&gt;"old",database!AL136&lt;(TODAY()+Data!$X$5)),MAX(H$8:H135)+1,0)</f>
        <v>0</v>
      </c>
      <c r="Y136">
        <f>IF(AS136&gt;0,VLOOKUP(AS136,$AT:$AV,3,0)+COUNTIF(AS$8:AS135,AS136),0)</f>
        <v>0</v>
      </c>
      <c r="AA136" s="16"/>
      <c r="AB136" s="22"/>
      <c r="AC136" s="16"/>
      <c r="AD136" s="22"/>
      <c r="AE136" s="16"/>
      <c r="AF136" s="22"/>
      <c r="AG136" s="138"/>
      <c r="AH136" s="23"/>
      <c r="AI136" s="16"/>
      <c r="AJ136" s="23"/>
      <c r="AK136" s="28"/>
      <c r="AL136" s="35"/>
      <c r="AQ136" s="25">
        <f>IF(FollowUp!$AK$3="(Off)",IF(FollowUp!$AA$3=Data!$D$5,C136,IF(FollowUp!$AA$3=Data!$D$6,D136,IF(FollowUp!$AA$3=Data!$D$7,E136,B136))),IF(FollowUp!$AK$3=Data!$N$9,F136,IF(FollowUp!$AK$3=Data!$N$8,H136,IF(FollowUp!$AK$3=Data!$N$7,G136,B136))))</f>
        <v>0</v>
      </c>
      <c r="AR136" s="51">
        <f t="shared" si="14"/>
        <v>0</v>
      </c>
      <c r="AS136" s="25">
        <f t="shared" si="12"/>
        <v>-1</v>
      </c>
      <c r="AT136" s="25">
        <f t="shared" si="15"/>
        <v>129</v>
      </c>
      <c r="AU136" s="25">
        <f t="shared" si="13"/>
        <v>0</v>
      </c>
      <c r="AV136" s="25">
        <f t="shared" si="16"/>
        <v>0</v>
      </c>
      <c r="BB136" s="51"/>
    </row>
    <row r="137" spans="1:54" x14ac:dyDescent="0.25">
      <c r="A137" t="str">
        <f t="shared" si="17"/>
        <v>137</v>
      </c>
      <c r="B137" s="25">
        <f>IF(OR(ISBLANK($AG137),$AI137="closed",$AI137="old",AND($B$3=Data!$N$6,OR(database!AG137=Data!$K$8,Data!$K$9=database!AG137))),0,MAX(B$8:B136)+1)</f>
        <v>0</v>
      </c>
      <c r="C137" s="25">
        <f ca="1">IF(AND($AL137-C$3&lt;=TODAY(),$AL137&gt;0,AI137&lt;&gt;"closed",AI137&lt;&gt;"old",AND($B$3&lt;&gt;Data!$N$6,OR(database!$AG137&lt;&gt;Data!$K$9,database!$AG137&lt;&gt;Data!$K$8))),MAX(C$8:C136)+1,0)</f>
        <v>0</v>
      </c>
      <c r="D137" s="25">
        <f ca="1">IF(AND($AL137-D$3&lt;=TODAY(),$AL137&gt;0,$AI137&lt;&gt;"closed",AI137&lt;&gt;"old",AND($B$3&lt;&gt;Data!$N$6,OR(database!$AG137&lt;&gt;Data!$K$9,database!$AG137&lt;&gt;Data!$K$8))),MAX(D$8:D136)+1,0)</f>
        <v>0</v>
      </c>
      <c r="E137" s="25">
        <f ca="1">IF(AND($AL137-E$3&lt;=TODAY(),$AL137&gt;0,AI137&lt;&gt;"closed",AI137&lt;&gt;"old",AND($B$3&lt;&gt;Data!$N$6,OR(database!$AG137&lt;&gt;Data!$K$9,database!$AG137&lt;&gt;Data!$K$8))),MAX(E$8:E136)+1,0)</f>
        <v>0</v>
      </c>
      <c r="F137" s="25">
        <f>IF(AH137="X",MAX(F$8:F136)+1,0)</f>
        <v>0</v>
      </c>
      <c r="G137" s="25">
        <f ca="1">IF(AND(AG137=Data!$K$8,database!AI137&lt;&gt;"Closed",AI137&lt;&gt;"old",database!AL137&lt;(TODAY()+Data!$X$4)),MAX(G$8:G136)+1,0)</f>
        <v>0</v>
      </c>
      <c r="H137" s="25">
        <f ca="1">IF(AND(AG137=Data!$K$9,database!AI137&lt;&gt;"Closed",AI137&lt;&gt;"old",database!AL137&lt;(TODAY()+Data!$X$5)),MAX(H$8:H136)+1,0)</f>
        <v>0</v>
      </c>
      <c r="Y137">
        <f>IF(AS137&gt;0,VLOOKUP(AS137,$AT:$AV,3,0)+COUNTIF(AS$8:AS136,AS137),0)</f>
        <v>0</v>
      </c>
      <c r="AA137" s="17"/>
      <c r="AB137" s="18"/>
      <c r="AC137" s="17"/>
      <c r="AD137" s="18"/>
      <c r="AE137" s="17"/>
      <c r="AF137" s="18"/>
      <c r="AG137" s="139"/>
      <c r="AH137" s="24"/>
      <c r="AI137" s="17"/>
      <c r="AJ137" s="24"/>
      <c r="AK137" s="27"/>
      <c r="AL137" s="47"/>
      <c r="AQ137" s="25">
        <f>IF(FollowUp!$AK$3="(Off)",IF(FollowUp!$AA$3=Data!$D$5,C137,IF(FollowUp!$AA$3=Data!$D$6,D137,IF(FollowUp!$AA$3=Data!$D$7,E137,B137))),IF(FollowUp!$AK$3=Data!$N$9,F137,IF(FollowUp!$AK$3=Data!$N$8,H137,IF(FollowUp!$AK$3=Data!$N$7,G137,B137))))</f>
        <v>0</v>
      </c>
      <c r="AR137" s="51">
        <f t="shared" si="14"/>
        <v>0</v>
      </c>
      <c r="AS137" s="25">
        <f t="shared" ref="AS137:AS200" si="18">IF(AR137=0,-1,RANK(AR137,$AR$8:$AR$5000))</f>
        <v>-1</v>
      </c>
      <c r="AT137" s="25">
        <f t="shared" si="15"/>
        <v>130</v>
      </c>
      <c r="AU137" s="25">
        <f t="shared" ref="AU137:AU200" si="19">COUNTIF(AS:AS,AT137)</f>
        <v>0</v>
      </c>
      <c r="AV137" s="25">
        <f t="shared" si="16"/>
        <v>0</v>
      </c>
      <c r="BB137" s="51"/>
    </row>
    <row r="138" spans="1:54" x14ac:dyDescent="0.25">
      <c r="A138" t="str">
        <f t="shared" si="17"/>
        <v>138</v>
      </c>
      <c r="B138" s="25">
        <f>IF(OR(ISBLANK($AG138),$AI138="closed",$AI138="old",AND($B$3=Data!$N$6,OR(database!AG138=Data!$K$8,Data!$K$9=database!AG138))),0,MAX(B$8:B137)+1)</f>
        <v>0</v>
      </c>
      <c r="C138" s="25">
        <f ca="1">IF(AND($AL138-C$3&lt;=TODAY(),$AL138&gt;0,AI138&lt;&gt;"closed",AI138&lt;&gt;"old",AND($B$3&lt;&gt;Data!$N$6,OR(database!$AG138&lt;&gt;Data!$K$9,database!$AG138&lt;&gt;Data!$K$8))),MAX(C$8:C137)+1,0)</f>
        <v>0</v>
      </c>
      <c r="D138" s="25">
        <f ca="1">IF(AND($AL138-D$3&lt;=TODAY(),$AL138&gt;0,$AI138&lt;&gt;"closed",AI138&lt;&gt;"old",AND($B$3&lt;&gt;Data!$N$6,OR(database!$AG138&lt;&gt;Data!$K$9,database!$AG138&lt;&gt;Data!$K$8))),MAX(D$8:D137)+1,0)</f>
        <v>0</v>
      </c>
      <c r="E138" s="25">
        <f ca="1">IF(AND($AL138-E$3&lt;=TODAY(),$AL138&gt;0,AI138&lt;&gt;"closed",AI138&lt;&gt;"old",AND($B$3&lt;&gt;Data!$N$6,OR(database!$AG138&lt;&gt;Data!$K$9,database!$AG138&lt;&gt;Data!$K$8))),MAX(E$8:E137)+1,0)</f>
        <v>0</v>
      </c>
      <c r="F138" s="25">
        <f>IF(AH138="X",MAX(F$8:F137)+1,0)</f>
        <v>0</v>
      </c>
      <c r="G138" s="25">
        <f ca="1">IF(AND(AG138=Data!$K$8,database!AI138&lt;&gt;"Closed",AI138&lt;&gt;"old",database!AL138&lt;(TODAY()+Data!$X$4)),MAX(G$8:G137)+1,0)</f>
        <v>0</v>
      </c>
      <c r="H138" s="25">
        <f ca="1">IF(AND(AG138=Data!$K$9,database!AI138&lt;&gt;"Closed",AI138&lt;&gt;"old",database!AL138&lt;(TODAY()+Data!$X$5)),MAX(H$8:H137)+1,0)</f>
        <v>0</v>
      </c>
      <c r="Y138">
        <f>IF(AS138&gt;0,VLOOKUP(AS138,$AT:$AV,3,0)+COUNTIF(AS$8:AS137,AS138),0)</f>
        <v>0</v>
      </c>
      <c r="AA138" s="16"/>
      <c r="AB138" s="22"/>
      <c r="AC138" s="16"/>
      <c r="AD138" s="22"/>
      <c r="AE138" s="16"/>
      <c r="AF138" s="22"/>
      <c r="AG138" s="138"/>
      <c r="AH138" s="23"/>
      <c r="AI138" s="16"/>
      <c r="AJ138" s="23"/>
      <c r="AK138" s="28"/>
      <c r="AL138" s="35"/>
      <c r="AQ138" s="25">
        <f>IF(FollowUp!$AK$3="(Off)",IF(FollowUp!$AA$3=Data!$D$5,C138,IF(FollowUp!$AA$3=Data!$D$6,D138,IF(FollowUp!$AA$3=Data!$D$7,E138,B138))),IF(FollowUp!$AK$3=Data!$N$9,F138,IF(FollowUp!$AK$3=Data!$N$8,H138,IF(FollowUp!$AK$3=Data!$N$7,G138,B138))))</f>
        <v>0</v>
      </c>
      <c r="AR138" s="51">
        <f t="shared" si="14"/>
        <v>0</v>
      </c>
      <c r="AS138" s="25">
        <f t="shared" si="18"/>
        <v>-1</v>
      </c>
      <c r="AT138" s="25">
        <f t="shared" si="15"/>
        <v>131</v>
      </c>
      <c r="AU138" s="25">
        <f t="shared" si="19"/>
        <v>0</v>
      </c>
      <c r="AV138" s="25">
        <f t="shared" si="16"/>
        <v>0</v>
      </c>
      <c r="BB138" s="51"/>
    </row>
    <row r="139" spans="1:54" x14ac:dyDescent="0.25">
      <c r="A139" t="str">
        <f t="shared" si="17"/>
        <v>139</v>
      </c>
      <c r="B139" s="25">
        <f>IF(OR(ISBLANK($AG139),$AI139="closed",$AI139="old",AND($B$3=Data!$N$6,OR(database!AG139=Data!$K$8,Data!$K$9=database!AG139))),0,MAX(B$8:B138)+1)</f>
        <v>0</v>
      </c>
      <c r="C139" s="25">
        <f ca="1">IF(AND($AL139-C$3&lt;=TODAY(),$AL139&gt;0,AI139&lt;&gt;"closed",AI139&lt;&gt;"old",AND($B$3&lt;&gt;Data!$N$6,OR(database!$AG139&lt;&gt;Data!$K$9,database!$AG139&lt;&gt;Data!$K$8))),MAX(C$8:C138)+1,0)</f>
        <v>0</v>
      </c>
      <c r="D139" s="25">
        <f ca="1">IF(AND($AL139-D$3&lt;=TODAY(),$AL139&gt;0,$AI139&lt;&gt;"closed",AI139&lt;&gt;"old",AND($B$3&lt;&gt;Data!$N$6,OR(database!$AG139&lt;&gt;Data!$K$9,database!$AG139&lt;&gt;Data!$K$8))),MAX(D$8:D138)+1,0)</f>
        <v>0</v>
      </c>
      <c r="E139" s="25">
        <f ca="1">IF(AND($AL139-E$3&lt;=TODAY(),$AL139&gt;0,AI139&lt;&gt;"closed",AI139&lt;&gt;"old",AND($B$3&lt;&gt;Data!$N$6,OR(database!$AG139&lt;&gt;Data!$K$9,database!$AG139&lt;&gt;Data!$K$8))),MAX(E$8:E138)+1,0)</f>
        <v>0</v>
      </c>
      <c r="F139" s="25">
        <f>IF(AH139="X",MAX(F$8:F138)+1,0)</f>
        <v>0</v>
      </c>
      <c r="G139" s="25">
        <f ca="1">IF(AND(AG139=Data!$K$8,database!AI139&lt;&gt;"Closed",AI139&lt;&gt;"old",database!AL139&lt;(TODAY()+Data!$X$4)),MAX(G$8:G138)+1,0)</f>
        <v>0</v>
      </c>
      <c r="H139" s="25">
        <f ca="1">IF(AND(AG139=Data!$K$9,database!AI139&lt;&gt;"Closed",AI139&lt;&gt;"old",database!AL139&lt;(TODAY()+Data!$X$5)),MAX(H$8:H138)+1,0)</f>
        <v>0</v>
      </c>
      <c r="Y139">
        <f>IF(AS139&gt;0,VLOOKUP(AS139,$AT:$AV,3,0)+COUNTIF(AS$8:AS138,AS139),0)</f>
        <v>0</v>
      </c>
      <c r="AA139" s="17"/>
      <c r="AB139" s="18"/>
      <c r="AC139" s="17"/>
      <c r="AD139" s="18"/>
      <c r="AE139" s="17"/>
      <c r="AF139" s="18"/>
      <c r="AG139" s="139"/>
      <c r="AH139" s="24"/>
      <c r="AI139" s="17"/>
      <c r="AJ139" s="24"/>
      <c r="AK139" s="27"/>
      <c r="AL139" s="47"/>
      <c r="AQ139" s="25">
        <f>IF(FollowUp!$AK$3="(Off)",IF(FollowUp!$AA$3=Data!$D$5,C139,IF(FollowUp!$AA$3=Data!$D$6,D139,IF(FollowUp!$AA$3=Data!$D$7,E139,B139))),IF(FollowUp!$AK$3=Data!$N$9,F139,IF(FollowUp!$AK$3=Data!$N$8,H139,IF(FollowUp!$AK$3=Data!$N$7,G139,B139))))</f>
        <v>0</v>
      </c>
      <c r="AR139" s="51">
        <f t="shared" si="14"/>
        <v>0</v>
      </c>
      <c r="AS139" s="25">
        <f t="shared" si="18"/>
        <v>-1</v>
      </c>
      <c r="AT139" s="25">
        <f t="shared" si="15"/>
        <v>132</v>
      </c>
      <c r="AU139" s="25">
        <f t="shared" si="19"/>
        <v>0</v>
      </c>
      <c r="AV139" s="25">
        <f t="shared" si="16"/>
        <v>0</v>
      </c>
      <c r="BB139" s="51"/>
    </row>
    <row r="140" spans="1:54" x14ac:dyDescent="0.25">
      <c r="A140" t="str">
        <f t="shared" si="17"/>
        <v>140</v>
      </c>
      <c r="B140" s="25">
        <f>IF(OR(ISBLANK($AG140),$AI140="closed",$AI140="old",AND($B$3=Data!$N$6,OR(database!AG140=Data!$K$8,Data!$K$9=database!AG140))),0,MAX(B$8:B139)+1)</f>
        <v>0</v>
      </c>
      <c r="C140" s="25">
        <f ca="1">IF(AND($AL140-C$3&lt;=TODAY(),$AL140&gt;0,AI140&lt;&gt;"closed",AI140&lt;&gt;"old",AND($B$3&lt;&gt;Data!$N$6,OR(database!$AG140&lt;&gt;Data!$K$9,database!$AG140&lt;&gt;Data!$K$8))),MAX(C$8:C139)+1,0)</f>
        <v>0</v>
      </c>
      <c r="D140" s="25">
        <f ca="1">IF(AND($AL140-D$3&lt;=TODAY(),$AL140&gt;0,$AI140&lt;&gt;"closed",AI140&lt;&gt;"old",AND($B$3&lt;&gt;Data!$N$6,OR(database!$AG140&lt;&gt;Data!$K$9,database!$AG140&lt;&gt;Data!$K$8))),MAX(D$8:D139)+1,0)</f>
        <v>0</v>
      </c>
      <c r="E140" s="25">
        <f ca="1">IF(AND($AL140-E$3&lt;=TODAY(),$AL140&gt;0,AI140&lt;&gt;"closed",AI140&lt;&gt;"old",AND($B$3&lt;&gt;Data!$N$6,OR(database!$AG140&lt;&gt;Data!$K$9,database!$AG140&lt;&gt;Data!$K$8))),MAX(E$8:E139)+1,0)</f>
        <v>0</v>
      </c>
      <c r="F140" s="25">
        <f>IF(AH140="X",MAX(F$8:F139)+1,0)</f>
        <v>0</v>
      </c>
      <c r="G140" s="25">
        <f ca="1">IF(AND(AG140=Data!$K$8,database!AI140&lt;&gt;"Closed",AI140&lt;&gt;"old",database!AL140&lt;(TODAY()+Data!$X$4)),MAX(G$8:G139)+1,0)</f>
        <v>0</v>
      </c>
      <c r="H140" s="25">
        <f ca="1">IF(AND(AG140=Data!$K$9,database!AI140&lt;&gt;"Closed",AI140&lt;&gt;"old",database!AL140&lt;(TODAY()+Data!$X$5)),MAX(H$8:H139)+1,0)</f>
        <v>0</v>
      </c>
      <c r="Y140">
        <f>IF(AS140&gt;0,VLOOKUP(AS140,$AT:$AV,3,0)+COUNTIF(AS$8:AS139,AS140),0)</f>
        <v>0</v>
      </c>
      <c r="AA140" s="16"/>
      <c r="AB140" s="22"/>
      <c r="AC140" s="16"/>
      <c r="AD140" s="22"/>
      <c r="AE140" s="16"/>
      <c r="AF140" s="22"/>
      <c r="AG140" s="138"/>
      <c r="AH140" s="23"/>
      <c r="AI140" s="16"/>
      <c r="AJ140" s="23"/>
      <c r="AK140" s="28"/>
      <c r="AL140" s="35"/>
      <c r="AQ140" s="25">
        <f>IF(FollowUp!$AK$3="(Off)",IF(FollowUp!$AA$3=Data!$D$5,C140,IF(FollowUp!$AA$3=Data!$D$6,D140,IF(FollowUp!$AA$3=Data!$D$7,E140,B140))),IF(FollowUp!$AK$3=Data!$N$9,F140,IF(FollowUp!$AK$3=Data!$N$8,H140,IF(FollowUp!$AK$3=Data!$N$7,G140,B140))))</f>
        <v>0</v>
      </c>
      <c r="AR140" s="51">
        <f t="shared" si="14"/>
        <v>0</v>
      </c>
      <c r="AS140" s="25">
        <f t="shared" si="18"/>
        <v>-1</v>
      </c>
      <c r="AT140" s="25">
        <f t="shared" si="15"/>
        <v>133</v>
      </c>
      <c r="AU140" s="25">
        <f t="shared" si="19"/>
        <v>0</v>
      </c>
      <c r="AV140" s="25">
        <f t="shared" si="16"/>
        <v>0</v>
      </c>
      <c r="BB140" s="51"/>
    </row>
    <row r="141" spans="1:54" x14ac:dyDescent="0.25">
      <c r="A141" t="str">
        <f t="shared" si="17"/>
        <v>141</v>
      </c>
      <c r="B141" s="25">
        <f>IF(OR(ISBLANK($AG141),$AI141="closed",$AI141="old",AND($B$3=Data!$N$6,OR(database!AG141=Data!$K$8,Data!$K$9=database!AG141))),0,MAX(B$8:B140)+1)</f>
        <v>0</v>
      </c>
      <c r="C141" s="25">
        <f ca="1">IF(AND($AL141-C$3&lt;=TODAY(),$AL141&gt;0,AI141&lt;&gt;"closed",AI141&lt;&gt;"old",AND($B$3&lt;&gt;Data!$N$6,OR(database!$AG141&lt;&gt;Data!$K$9,database!$AG141&lt;&gt;Data!$K$8))),MAX(C$8:C140)+1,0)</f>
        <v>0</v>
      </c>
      <c r="D141" s="25">
        <f ca="1">IF(AND($AL141-D$3&lt;=TODAY(),$AL141&gt;0,$AI141&lt;&gt;"closed",AI141&lt;&gt;"old",AND($B$3&lt;&gt;Data!$N$6,OR(database!$AG141&lt;&gt;Data!$K$9,database!$AG141&lt;&gt;Data!$K$8))),MAX(D$8:D140)+1,0)</f>
        <v>0</v>
      </c>
      <c r="E141" s="25">
        <f ca="1">IF(AND($AL141-E$3&lt;=TODAY(),$AL141&gt;0,AI141&lt;&gt;"closed",AI141&lt;&gt;"old",AND($B$3&lt;&gt;Data!$N$6,OR(database!$AG141&lt;&gt;Data!$K$9,database!$AG141&lt;&gt;Data!$K$8))),MAX(E$8:E140)+1,0)</f>
        <v>0</v>
      </c>
      <c r="F141" s="25">
        <f>IF(AH141="X",MAX(F$8:F140)+1,0)</f>
        <v>0</v>
      </c>
      <c r="G141" s="25">
        <f ca="1">IF(AND(AG141=Data!$K$8,database!AI141&lt;&gt;"Closed",AI141&lt;&gt;"old",database!AL141&lt;(TODAY()+Data!$X$4)),MAX(G$8:G140)+1,0)</f>
        <v>0</v>
      </c>
      <c r="H141" s="25">
        <f ca="1">IF(AND(AG141=Data!$K$9,database!AI141&lt;&gt;"Closed",AI141&lt;&gt;"old",database!AL141&lt;(TODAY()+Data!$X$5)),MAX(H$8:H140)+1,0)</f>
        <v>0</v>
      </c>
      <c r="Y141">
        <f>IF(AS141&gt;0,VLOOKUP(AS141,$AT:$AV,3,0)+COUNTIF(AS$8:AS140,AS141),0)</f>
        <v>0</v>
      </c>
      <c r="AA141" s="17"/>
      <c r="AB141" s="18"/>
      <c r="AC141" s="17"/>
      <c r="AD141" s="18"/>
      <c r="AE141" s="17"/>
      <c r="AF141" s="18"/>
      <c r="AG141" s="139"/>
      <c r="AH141" s="24"/>
      <c r="AI141" s="17"/>
      <c r="AJ141" s="24"/>
      <c r="AK141" s="27"/>
      <c r="AL141" s="47"/>
      <c r="AQ141" s="25">
        <f>IF(FollowUp!$AK$3="(Off)",IF(FollowUp!$AA$3=Data!$D$5,C141,IF(FollowUp!$AA$3=Data!$D$6,D141,IF(FollowUp!$AA$3=Data!$D$7,E141,B141))),IF(FollowUp!$AK$3=Data!$N$9,F141,IF(FollowUp!$AK$3=Data!$N$8,H141,IF(FollowUp!$AK$3=Data!$N$7,G141,B141))))</f>
        <v>0</v>
      </c>
      <c r="AR141" s="51">
        <f t="shared" si="14"/>
        <v>0</v>
      </c>
      <c r="AS141" s="25">
        <f t="shared" si="18"/>
        <v>-1</v>
      </c>
      <c r="AT141" s="25">
        <f t="shared" si="15"/>
        <v>134</v>
      </c>
      <c r="AU141" s="25">
        <f t="shared" si="19"/>
        <v>0</v>
      </c>
      <c r="AV141" s="25">
        <f t="shared" si="16"/>
        <v>0</v>
      </c>
      <c r="BB141" s="51"/>
    </row>
    <row r="142" spans="1:54" x14ac:dyDescent="0.25">
      <c r="A142" t="str">
        <f t="shared" si="17"/>
        <v>142</v>
      </c>
      <c r="B142" s="25">
        <f>IF(OR(ISBLANK($AG142),$AI142="closed",$AI142="old",AND($B$3=Data!$N$6,OR(database!AG142=Data!$K$8,Data!$K$9=database!AG142))),0,MAX(B$8:B141)+1)</f>
        <v>0</v>
      </c>
      <c r="C142" s="25">
        <f ca="1">IF(AND($AL142-C$3&lt;=TODAY(),$AL142&gt;0,AI142&lt;&gt;"closed",AI142&lt;&gt;"old",AND($B$3&lt;&gt;Data!$N$6,OR(database!$AG142&lt;&gt;Data!$K$9,database!$AG142&lt;&gt;Data!$K$8))),MAX(C$8:C141)+1,0)</f>
        <v>0</v>
      </c>
      <c r="D142" s="25">
        <f ca="1">IF(AND($AL142-D$3&lt;=TODAY(),$AL142&gt;0,$AI142&lt;&gt;"closed",AI142&lt;&gt;"old",AND($B$3&lt;&gt;Data!$N$6,OR(database!$AG142&lt;&gt;Data!$K$9,database!$AG142&lt;&gt;Data!$K$8))),MAX(D$8:D141)+1,0)</f>
        <v>0</v>
      </c>
      <c r="E142" s="25">
        <f ca="1">IF(AND($AL142-E$3&lt;=TODAY(),$AL142&gt;0,AI142&lt;&gt;"closed",AI142&lt;&gt;"old",AND($B$3&lt;&gt;Data!$N$6,OR(database!$AG142&lt;&gt;Data!$K$9,database!$AG142&lt;&gt;Data!$K$8))),MAX(E$8:E141)+1,0)</f>
        <v>0</v>
      </c>
      <c r="F142" s="25">
        <f>IF(AH142="X",MAX(F$8:F141)+1,0)</f>
        <v>0</v>
      </c>
      <c r="G142" s="25">
        <f ca="1">IF(AND(AG142=Data!$K$8,database!AI142&lt;&gt;"Closed",AI142&lt;&gt;"old",database!AL142&lt;(TODAY()+Data!$X$4)),MAX(G$8:G141)+1,0)</f>
        <v>0</v>
      </c>
      <c r="H142" s="25">
        <f ca="1">IF(AND(AG142=Data!$K$9,database!AI142&lt;&gt;"Closed",AI142&lt;&gt;"old",database!AL142&lt;(TODAY()+Data!$X$5)),MAX(H$8:H141)+1,0)</f>
        <v>0</v>
      </c>
      <c r="Y142">
        <f>IF(AS142&gt;0,VLOOKUP(AS142,$AT:$AV,3,0)+COUNTIF(AS$8:AS141,AS142),0)</f>
        <v>0</v>
      </c>
      <c r="AA142" s="16"/>
      <c r="AB142" s="22"/>
      <c r="AC142" s="16"/>
      <c r="AD142" s="22"/>
      <c r="AE142" s="16"/>
      <c r="AF142" s="22"/>
      <c r="AG142" s="138"/>
      <c r="AH142" s="23"/>
      <c r="AI142" s="16"/>
      <c r="AJ142" s="23"/>
      <c r="AK142" s="28"/>
      <c r="AL142" s="35"/>
      <c r="AQ142" s="25">
        <f>IF(FollowUp!$AK$3="(Off)",IF(FollowUp!$AA$3=Data!$D$5,C142,IF(FollowUp!$AA$3=Data!$D$6,D142,IF(FollowUp!$AA$3=Data!$D$7,E142,B142))),IF(FollowUp!$AK$3=Data!$N$9,F142,IF(FollowUp!$AK$3=Data!$N$8,H142,IF(FollowUp!$AK$3=Data!$N$7,G142,B142))))</f>
        <v>0</v>
      </c>
      <c r="AR142" s="51">
        <f t="shared" si="14"/>
        <v>0</v>
      </c>
      <c r="AS142" s="25">
        <f t="shared" si="18"/>
        <v>-1</v>
      </c>
      <c r="AT142" s="25">
        <f t="shared" si="15"/>
        <v>135</v>
      </c>
      <c r="AU142" s="25">
        <f t="shared" si="19"/>
        <v>0</v>
      </c>
      <c r="AV142" s="25">
        <f t="shared" si="16"/>
        <v>0</v>
      </c>
      <c r="BB142" s="51"/>
    </row>
    <row r="143" spans="1:54" x14ac:dyDescent="0.25">
      <c r="A143" t="str">
        <f t="shared" si="17"/>
        <v>143</v>
      </c>
      <c r="B143" s="25">
        <f>IF(OR(ISBLANK($AG143),$AI143="closed",$AI143="old",AND($B$3=Data!$N$6,OR(database!AG143=Data!$K$8,Data!$K$9=database!AG143))),0,MAX(B$8:B142)+1)</f>
        <v>0</v>
      </c>
      <c r="C143" s="25">
        <f ca="1">IF(AND($AL143-C$3&lt;=TODAY(),$AL143&gt;0,AI143&lt;&gt;"closed",AI143&lt;&gt;"old",AND($B$3&lt;&gt;Data!$N$6,OR(database!$AG143&lt;&gt;Data!$K$9,database!$AG143&lt;&gt;Data!$K$8))),MAX(C$8:C142)+1,0)</f>
        <v>0</v>
      </c>
      <c r="D143" s="25">
        <f ca="1">IF(AND($AL143-D$3&lt;=TODAY(),$AL143&gt;0,$AI143&lt;&gt;"closed",AI143&lt;&gt;"old",AND($B$3&lt;&gt;Data!$N$6,OR(database!$AG143&lt;&gt;Data!$K$9,database!$AG143&lt;&gt;Data!$K$8))),MAX(D$8:D142)+1,0)</f>
        <v>0</v>
      </c>
      <c r="E143" s="25">
        <f ca="1">IF(AND($AL143-E$3&lt;=TODAY(),$AL143&gt;0,AI143&lt;&gt;"closed",AI143&lt;&gt;"old",AND($B$3&lt;&gt;Data!$N$6,OR(database!$AG143&lt;&gt;Data!$K$9,database!$AG143&lt;&gt;Data!$K$8))),MAX(E$8:E142)+1,0)</f>
        <v>0</v>
      </c>
      <c r="F143" s="25">
        <f>IF(AH143="X",MAX(F$8:F142)+1,0)</f>
        <v>0</v>
      </c>
      <c r="G143" s="25">
        <f ca="1">IF(AND(AG143=Data!$K$8,database!AI143&lt;&gt;"Closed",AI143&lt;&gt;"old",database!AL143&lt;(TODAY()+Data!$X$4)),MAX(G$8:G142)+1,0)</f>
        <v>0</v>
      </c>
      <c r="H143" s="25">
        <f ca="1">IF(AND(AG143=Data!$K$9,database!AI143&lt;&gt;"Closed",AI143&lt;&gt;"old",database!AL143&lt;(TODAY()+Data!$X$5)),MAX(H$8:H142)+1,0)</f>
        <v>0</v>
      </c>
      <c r="Y143">
        <f>IF(AS143&gt;0,VLOOKUP(AS143,$AT:$AV,3,0)+COUNTIF(AS$8:AS142,AS143),0)</f>
        <v>0</v>
      </c>
      <c r="AA143" s="17"/>
      <c r="AB143" s="18"/>
      <c r="AC143" s="17"/>
      <c r="AD143" s="18"/>
      <c r="AE143" s="17"/>
      <c r="AF143" s="18"/>
      <c r="AG143" s="139"/>
      <c r="AH143" s="24"/>
      <c r="AI143" s="17"/>
      <c r="AJ143" s="24"/>
      <c r="AK143" s="27"/>
      <c r="AL143" s="47"/>
      <c r="AQ143" s="25">
        <f>IF(FollowUp!$AK$3="(Off)",IF(FollowUp!$AA$3=Data!$D$5,C143,IF(FollowUp!$AA$3=Data!$D$6,D143,IF(FollowUp!$AA$3=Data!$D$7,E143,B143))),IF(FollowUp!$AK$3=Data!$N$9,F143,IF(FollowUp!$AK$3=Data!$N$8,H143,IF(FollowUp!$AK$3=Data!$N$7,G143,B143))))</f>
        <v>0</v>
      </c>
      <c r="AR143" s="51">
        <f t="shared" si="14"/>
        <v>0</v>
      </c>
      <c r="AS143" s="25">
        <f t="shared" si="18"/>
        <v>-1</v>
      </c>
      <c r="AT143" s="25">
        <f t="shared" si="15"/>
        <v>136</v>
      </c>
      <c r="AU143" s="25">
        <f t="shared" si="19"/>
        <v>0</v>
      </c>
      <c r="AV143" s="25">
        <f t="shared" si="16"/>
        <v>0</v>
      </c>
      <c r="BB143" s="51"/>
    </row>
    <row r="144" spans="1:54" x14ac:dyDescent="0.25">
      <c r="A144" t="str">
        <f t="shared" si="17"/>
        <v>144</v>
      </c>
      <c r="B144" s="25">
        <f>IF(OR(ISBLANK($AG144),$AI144="closed",$AI144="old",AND($B$3=Data!$N$6,OR(database!AG144=Data!$K$8,Data!$K$9=database!AG144))),0,MAX(B$8:B143)+1)</f>
        <v>0</v>
      </c>
      <c r="C144" s="25">
        <f ca="1">IF(AND($AL144-C$3&lt;=TODAY(),$AL144&gt;0,AI144&lt;&gt;"closed",AI144&lt;&gt;"old",AND($B$3&lt;&gt;Data!$N$6,OR(database!$AG144&lt;&gt;Data!$K$9,database!$AG144&lt;&gt;Data!$K$8))),MAX(C$8:C143)+1,0)</f>
        <v>0</v>
      </c>
      <c r="D144" s="25">
        <f ca="1">IF(AND($AL144-D$3&lt;=TODAY(),$AL144&gt;0,$AI144&lt;&gt;"closed",AI144&lt;&gt;"old",AND($B$3&lt;&gt;Data!$N$6,OR(database!$AG144&lt;&gt;Data!$K$9,database!$AG144&lt;&gt;Data!$K$8))),MAX(D$8:D143)+1,0)</f>
        <v>0</v>
      </c>
      <c r="E144" s="25">
        <f ca="1">IF(AND($AL144-E$3&lt;=TODAY(),$AL144&gt;0,AI144&lt;&gt;"closed",AI144&lt;&gt;"old",AND($B$3&lt;&gt;Data!$N$6,OR(database!$AG144&lt;&gt;Data!$K$9,database!$AG144&lt;&gt;Data!$K$8))),MAX(E$8:E143)+1,0)</f>
        <v>0</v>
      </c>
      <c r="F144" s="25">
        <f>IF(AH144="X",MAX(F$8:F143)+1,0)</f>
        <v>0</v>
      </c>
      <c r="G144" s="25">
        <f ca="1">IF(AND(AG144=Data!$K$8,database!AI144&lt;&gt;"Closed",AI144&lt;&gt;"old",database!AL144&lt;(TODAY()+Data!$X$4)),MAX(G$8:G143)+1,0)</f>
        <v>0</v>
      </c>
      <c r="H144" s="25">
        <f ca="1">IF(AND(AG144=Data!$K$9,database!AI144&lt;&gt;"Closed",AI144&lt;&gt;"old",database!AL144&lt;(TODAY()+Data!$X$5)),MAX(H$8:H143)+1,0)</f>
        <v>0</v>
      </c>
      <c r="Y144">
        <f>IF(AS144&gt;0,VLOOKUP(AS144,$AT:$AV,3,0)+COUNTIF(AS$8:AS143,AS144),0)</f>
        <v>0</v>
      </c>
      <c r="AA144" s="16"/>
      <c r="AB144" s="22"/>
      <c r="AC144" s="16"/>
      <c r="AD144" s="22"/>
      <c r="AE144" s="16"/>
      <c r="AF144" s="22"/>
      <c r="AG144" s="138"/>
      <c r="AH144" s="23"/>
      <c r="AI144" s="16"/>
      <c r="AJ144" s="23"/>
      <c r="AK144" s="28"/>
      <c r="AL144" s="35"/>
      <c r="AQ144" s="25">
        <f>IF(FollowUp!$AK$3="(Off)",IF(FollowUp!$AA$3=Data!$D$5,C144,IF(FollowUp!$AA$3=Data!$D$6,D144,IF(FollowUp!$AA$3=Data!$D$7,E144,B144))),IF(FollowUp!$AK$3=Data!$N$9,F144,IF(FollowUp!$AK$3=Data!$N$8,H144,IF(FollowUp!$AK$3=Data!$N$7,G144,B144))))</f>
        <v>0</v>
      </c>
      <c r="AR144" s="51">
        <f t="shared" si="14"/>
        <v>0</v>
      </c>
      <c r="AS144" s="25">
        <f t="shared" si="18"/>
        <v>-1</v>
      </c>
      <c r="AT144" s="25">
        <f t="shared" si="15"/>
        <v>137</v>
      </c>
      <c r="AU144" s="25">
        <f t="shared" si="19"/>
        <v>0</v>
      </c>
      <c r="AV144" s="25">
        <f t="shared" si="16"/>
        <v>0</v>
      </c>
      <c r="BB144" s="51"/>
    </row>
    <row r="145" spans="1:54" x14ac:dyDescent="0.25">
      <c r="A145" t="str">
        <f t="shared" si="17"/>
        <v>145</v>
      </c>
      <c r="B145" s="25">
        <f>IF(OR(ISBLANK($AG145),$AI145="closed",$AI145="old",AND($B$3=Data!$N$6,OR(database!AG145=Data!$K$8,Data!$K$9=database!AG145))),0,MAX(B$8:B144)+1)</f>
        <v>0</v>
      </c>
      <c r="C145" s="25">
        <f ca="1">IF(AND($AL145-C$3&lt;=TODAY(),$AL145&gt;0,AI145&lt;&gt;"closed",AI145&lt;&gt;"old",AND($B$3&lt;&gt;Data!$N$6,OR(database!$AG145&lt;&gt;Data!$K$9,database!$AG145&lt;&gt;Data!$K$8))),MAX(C$8:C144)+1,0)</f>
        <v>0</v>
      </c>
      <c r="D145" s="25">
        <f ca="1">IF(AND($AL145-D$3&lt;=TODAY(),$AL145&gt;0,$AI145&lt;&gt;"closed",AI145&lt;&gt;"old",AND($B$3&lt;&gt;Data!$N$6,OR(database!$AG145&lt;&gt;Data!$K$9,database!$AG145&lt;&gt;Data!$K$8))),MAX(D$8:D144)+1,0)</f>
        <v>0</v>
      </c>
      <c r="E145" s="25">
        <f ca="1">IF(AND($AL145-E$3&lt;=TODAY(),$AL145&gt;0,AI145&lt;&gt;"closed",AI145&lt;&gt;"old",AND($B$3&lt;&gt;Data!$N$6,OR(database!$AG145&lt;&gt;Data!$K$9,database!$AG145&lt;&gt;Data!$K$8))),MAX(E$8:E144)+1,0)</f>
        <v>0</v>
      </c>
      <c r="F145" s="25">
        <f>IF(AH145="X",MAX(F$8:F144)+1,0)</f>
        <v>0</v>
      </c>
      <c r="G145" s="25">
        <f ca="1">IF(AND(AG145=Data!$K$8,database!AI145&lt;&gt;"Closed",AI145&lt;&gt;"old",database!AL145&lt;(TODAY()+Data!$X$4)),MAX(G$8:G144)+1,0)</f>
        <v>0</v>
      </c>
      <c r="H145" s="25">
        <f ca="1">IF(AND(AG145=Data!$K$9,database!AI145&lt;&gt;"Closed",AI145&lt;&gt;"old",database!AL145&lt;(TODAY()+Data!$X$5)),MAX(H$8:H144)+1,0)</f>
        <v>0</v>
      </c>
      <c r="Y145">
        <f>IF(AS145&gt;0,VLOOKUP(AS145,$AT:$AV,3,0)+COUNTIF(AS$8:AS144,AS145),0)</f>
        <v>0</v>
      </c>
      <c r="AA145" s="17"/>
      <c r="AB145" s="18"/>
      <c r="AC145" s="17"/>
      <c r="AD145" s="18"/>
      <c r="AE145" s="17"/>
      <c r="AF145" s="18"/>
      <c r="AG145" s="139"/>
      <c r="AH145" s="24"/>
      <c r="AI145" s="17"/>
      <c r="AJ145" s="24"/>
      <c r="AK145" s="27"/>
      <c r="AL145" s="47"/>
      <c r="AQ145" s="25">
        <f>IF(FollowUp!$AK$3="(Off)",IF(FollowUp!$AA$3=Data!$D$5,C145,IF(FollowUp!$AA$3=Data!$D$6,D145,IF(FollowUp!$AA$3=Data!$D$7,E145,B145))),IF(FollowUp!$AK$3=Data!$N$9,F145,IF(FollowUp!$AK$3=Data!$N$8,H145,IF(FollowUp!$AK$3=Data!$N$7,G145,B145))))</f>
        <v>0</v>
      </c>
      <c r="AR145" s="51">
        <f t="shared" si="14"/>
        <v>0</v>
      </c>
      <c r="AS145" s="25">
        <f t="shared" si="18"/>
        <v>-1</v>
      </c>
      <c r="AT145" s="25">
        <f t="shared" si="15"/>
        <v>138</v>
      </c>
      <c r="AU145" s="25">
        <f t="shared" si="19"/>
        <v>0</v>
      </c>
      <c r="AV145" s="25">
        <f t="shared" si="16"/>
        <v>0</v>
      </c>
      <c r="BB145" s="51"/>
    </row>
    <row r="146" spans="1:54" x14ac:dyDescent="0.25">
      <c r="A146" t="str">
        <f t="shared" si="17"/>
        <v>146</v>
      </c>
      <c r="B146" s="25">
        <f>IF(OR(ISBLANK($AG146),$AI146="closed",$AI146="old",AND($B$3=Data!$N$6,OR(database!AG146=Data!$K$8,Data!$K$9=database!AG146))),0,MAX(B$8:B145)+1)</f>
        <v>0</v>
      </c>
      <c r="C146" s="25">
        <f ca="1">IF(AND($AL146-C$3&lt;=TODAY(),$AL146&gt;0,AI146&lt;&gt;"closed",AI146&lt;&gt;"old",AND($B$3&lt;&gt;Data!$N$6,OR(database!$AG146&lt;&gt;Data!$K$9,database!$AG146&lt;&gt;Data!$K$8))),MAX(C$8:C145)+1,0)</f>
        <v>0</v>
      </c>
      <c r="D146" s="25">
        <f ca="1">IF(AND($AL146-D$3&lt;=TODAY(),$AL146&gt;0,$AI146&lt;&gt;"closed",AI146&lt;&gt;"old",AND($B$3&lt;&gt;Data!$N$6,OR(database!$AG146&lt;&gt;Data!$K$9,database!$AG146&lt;&gt;Data!$K$8))),MAX(D$8:D145)+1,0)</f>
        <v>0</v>
      </c>
      <c r="E146" s="25">
        <f ca="1">IF(AND($AL146-E$3&lt;=TODAY(),$AL146&gt;0,AI146&lt;&gt;"closed",AI146&lt;&gt;"old",AND($B$3&lt;&gt;Data!$N$6,OR(database!$AG146&lt;&gt;Data!$K$9,database!$AG146&lt;&gt;Data!$K$8))),MAX(E$8:E145)+1,0)</f>
        <v>0</v>
      </c>
      <c r="F146" s="25">
        <f>IF(AH146="X",MAX(F$8:F145)+1,0)</f>
        <v>0</v>
      </c>
      <c r="G146" s="25">
        <f ca="1">IF(AND(AG146=Data!$K$8,database!AI146&lt;&gt;"Closed",AI146&lt;&gt;"old",database!AL146&lt;(TODAY()+Data!$X$4)),MAX(G$8:G145)+1,0)</f>
        <v>0</v>
      </c>
      <c r="H146" s="25">
        <f ca="1">IF(AND(AG146=Data!$K$9,database!AI146&lt;&gt;"Closed",AI146&lt;&gt;"old",database!AL146&lt;(TODAY()+Data!$X$5)),MAX(H$8:H145)+1,0)</f>
        <v>0</v>
      </c>
      <c r="Y146">
        <f>IF(AS146&gt;0,VLOOKUP(AS146,$AT:$AV,3,0)+COUNTIF(AS$8:AS145,AS146),0)</f>
        <v>0</v>
      </c>
      <c r="AA146" s="16"/>
      <c r="AB146" s="22"/>
      <c r="AC146" s="16"/>
      <c r="AD146" s="22"/>
      <c r="AE146" s="16"/>
      <c r="AF146" s="22"/>
      <c r="AG146" s="138"/>
      <c r="AH146" s="23"/>
      <c r="AI146" s="16"/>
      <c r="AJ146" s="23"/>
      <c r="AK146" s="28"/>
      <c r="AL146" s="35"/>
      <c r="AQ146" s="25">
        <f>IF(FollowUp!$AK$3="(Off)",IF(FollowUp!$AA$3=Data!$D$5,C146,IF(FollowUp!$AA$3=Data!$D$6,D146,IF(FollowUp!$AA$3=Data!$D$7,E146,B146))),IF(FollowUp!$AK$3=Data!$N$9,F146,IF(FollowUp!$AK$3=Data!$N$8,H146,IF(FollowUp!$AK$3=Data!$N$7,G146,B146))))</f>
        <v>0</v>
      </c>
      <c r="AR146" s="51">
        <f t="shared" si="14"/>
        <v>0</v>
      </c>
      <c r="AS146" s="25">
        <f t="shared" si="18"/>
        <v>-1</v>
      </c>
      <c r="AT146" s="25">
        <f t="shared" si="15"/>
        <v>139</v>
      </c>
      <c r="AU146" s="25">
        <f t="shared" si="19"/>
        <v>0</v>
      </c>
      <c r="AV146" s="25">
        <f t="shared" si="16"/>
        <v>0</v>
      </c>
      <c r="BB146" s="51"/>
    </row>
    <row r="147" spans="1:54" x14ac:dyDescent="0.25">
      <c r="A147" t="str">
        <f t="shared" si="17"/>
        <v>147</v>
      </c>
      <c r="B147" s="25">
        <f>IF(OR(ISBLANK($AG147),$AI147="closed",$AI147="old",AND($B$3=Data!$N$6,OR(database!AG147=Data!$K$8,Data!$K$9=database!AG147))),0,MAX(B$8:B146)+1)</f>
        <v>0</v>
      </c>
      <c r="C147" s="25">
        <f ca="1">IF(AND($AL147-C$3&lt;=TODAY(),$AL147&gt;0,AI147&lt;&gt;"closed",AI147&lt;&gt;"old",AND($B$3&lt;&gt;Data!$N$6,OR(database!$AG147&lt;&gt;Data!$K$9,database!$AG147&lt;&gt;Data!$K$8))),MAX(C$8:C146)+1,0)</f>
        <v>0</v>
      </c>
      <c r="D147" s="25">
        <f ca="1">IF(AND($AL147-D$3&lt;=TODAY(),$AL147&gt;0,$AI147&lt;&gt;"closed",AI147&lt;&gt;"old",AND($B$3&lt;&gt;Data!$N$6,OR(database!$AG147&lt;&gt;Data!$K$9,database!$AG147&lt;&gt;Data!$K$8))),MAX(D$8:D146)+1,0)</f>
        <v>0</v>
      </c>
      <c r="E147" s="25">
        <f ca="1">IF(AND($AL147-E$3&lt;=TODAY(),$AL147&gt;0,AI147&lt;&gt;"closed",AI147&lt;&gt;"old",AND($B$3&lt;&gt;Data!$N$6,OR(database!$AG147&lt;&gt;Data!$K$9,database!$AG147&lt;&gt;Data!$K$8))),MAX(E$8:E146)+1,0)</f>
        <v>0</v>
      </c>
      <c r="F147" s="25">
        <f>IF(AH147="X",MAX(F$8:F146)+1,0)</f>
        <v>0</v>
      </c>
      <c r="G147" s="25">
        <f ca="1">IF(AND(AG147=Data!$K$8,database!AI147&lt;&gt;"Closed",AI147&lt;&gt;"old",database!AL147&lt;(TODAY()+Data!$X$4)),MAX(G$8:G146)+1,0)</f>
        <v>0</v>
      </c>
      <c r="H147" s="25">
        <f ca="1">IF(AND(AG147=Data!$K$9,database!AI147&lt;&gt;"Closed",AI147&lt;&gt;"old",database!AL147&lt;(TODAY()+Data!$X$5)),MAX(H$8:H146)+1,0)</f>
        <v>0</v>
      </c>
      <c r="Y147">
        <f>IF(AS147&gt;0,VLOOKUP(AS147,$AT:$AV,3,0)+COUNTIF(AS$8:AS146,AS147),0)</f>
        <v>0</v>
      </c>
      <c r="AA147" s="17"/>
      <c r="AB147" s="18"/>
      <c r="AC147" s="17"/>
      <c r="AD147" s="18"/>
      <c r="AE147" s="17"/>
      <c r="AF147" s="18"/>
      <c r="AG147" s="139"/>
      <c r="AH147" s="24"/>
      <c r="AI147" s="17"/>
      <c r="AJ147" s="24"/>
      <c r="AK147" s="27"/>
      <c r="AL147" s="47"/>
      <c r="AQ147" s="25">
        <f>IF(FollowUp!$AK$3="(Off)",IF(FollowUp!$AA$3=Data!$D$5,C147,IF(FollowUp!$AA$3=Data!$D$6,D147,IF(FollowUp!$AA$3=Data!$D$7,E147,B147))),IF(FollowUp!$AK$3=Data!$N$9,F147,IF(FollowUp!$AK$3=Data!$N$8,H147,IF(FollowUp!$AK$3=Data!$N$7,G147,B147))))</f>
        <v>0</v>
      </c>
      <c r="AR147" s="51">
        <f t="shared" si="14"/>
        <v>0</v>
      </c>
      <c r="AS147" s="25">
        <f t="shared" si="18"/>
        <v>-1</v>
      </c>
      <c r="AT147" s="25">
        <f t="shared" si="15"/>
        <v>140</v>
      </c>
      <c r="AU147" s="25">
        <f t="shared" si="19"/>
        <v>0</v>
      </c>
      <c r="AV147" s="25">
        <f t="shared" si="16"/>
        <v>0</v>
      </c>
      <c r="BB147" s="51"/>
    </row>
    <row r="148" spans="1:54" x14ac:dyDescent="0.25">
      <c r="A148" t="str">
        <f t="shared" si="17"/>
        <v>148</v>
      </c>
      <c r="B148" s="25">
        <f>IF(OR(ISBLANK($AG148),$AI148="closed",$AI148="old",AND($B$3=Data!$N$6,OR(database!AG148=Data!$K$8,Data!$K$9=database!AG148))),0,MAX(B$8:B147)+1)</f>
        <v>0</v>
      </c>
      <c r="C148" s="25">
        <f ca="1">IF(AND($AL148-C$3&lt;=TODAY(),$AL148&gt;0,AI148&lt;&gt;"closed",AI148&lt;&gt;"old",AND($B$3&lt;&gt;Data!$N$6,OR(database!$AG148&lt;&gt;Data!$K$9,database!$AG148&lt;&gt;Data!$K$8))),MAX(C$8:C147)+1,0)</f>
        <v>0</v>
      </c>
      <c r="D148" s="25">
        <f ca="1">IF(AND($AL148-D$3&lt;=TODAY(),$AL148&gt;0,$AI148&lt;&gt;"closed",AI148&lt;&gt;"old",AND($B$3&lt;&gt;Data!$N$6,OR(database!$AG148&lt;&gt;Data!$K$9,database!$AG148&lt;&gt;Data!$K$8))),MAX(D$8:D147)+1,0)</f>
        <v>0</v>
      </c>
      <c r="E148" s="25">
        <f ca="1">IF(AND($AL148-E$3&lt;=TODAY(),$AL148&gt;0,AI148&lt;&gt;"closed",AI148&lt;&gt;"old",AND($B$3&lt;&gt;Data!$N$6,OR(database!$AG148&lt;&gt;Data!$K$9,database!$AG148&lt;&gt;Data!$K$8))),MAX(E$8:E147)+1,0)</f>
        <v>0</v>
      </c>
      <c r="F148" s="25">
        <f>IF(AH148="X",MAX(F$8:F147)+1,0)</f>
        <v>0</v>
      </c>
      <c r="G148" s="25">
        <f ca="1">IF(AND(AG148=Data!$K$8,database!AI148&lt;&gt;"Closed",AI148&lt;&gt;"old",database!AL148&lt;(TODAY()+Data!$X$4)),MAX(G$8:G147)+1,0)</f>
        <v>0</v>
      </c>
      <c r="H148" s="25">
        <f ca="1">IF(AND(AG148=Data!$K$9,database!AI148&lt;&gt;"Closed",AI148&lt;&gt;"old",database!AL148&lt;(TODAY()+Data!$X$5)),MAX(H$8:H147)+1,0)</f>
        <v>0</v>
      </c>
      <c r="Y148">
        <f>IF(AS148&gt;0,VLOOKUP(AS148,$AT:$AV,3,0)+COUNTIF(AS$8:AS147,AS148),0)</f>
        <v>0</v>
      </c>
      <c r="AA148" s="16"/>
      <c r="AB148" s="22"/>
      <c r="AC148" s="16"/>
      <c r="AD148" s="22"/>
      <c r="AE148" s="16"/>
      <c r="AF148" s="22"/>
      <c r="AG148" s="138"/>
      <c r="AH148" s="23"/>
      <c r="AI148" s="16"/>
      <c r="AJ148" s="23"/>
      <c r="AK148" s="28"/>
      <c r="AL148" s="35"/>
      <c r="AQ148" s="25">
        <f>IF(FollowUp!$AK$3="(Off)",IF(FollowUp!$AA$3=Data!$D$5,C148,IF(FollowUp!$AA$3=Data!$D$6,D148,IF(FollowUp!$AA$3=Data!$D$7,E148,B148))),IF(FollowUp!$AK$3=Data!$N$9,F148,IF(FollowUp!$AK$3=Data!$N$8,H148,IF(FollowUp!$AK$3=Data!$N$7,G148,B148))))</f>
        <v>0</v>
      </c>
      <c r="AR148" s="51">
        <f t="shared" si="14"/>
        <v>0</v>
      </c>
      <c r="AS148" s="25">
        <f t="shared" si="18"/>
        <v>-1</v>
      </c>
      <c r="AT148" s="25">
        <f t="shared" si="15"/>
        <v>141</v>
      </c>
      <c r="AU148" s="25">
        <f t="shared" si="19"/>
        <v>0</v>
      </c>
      <c r="AV148" s="25">
        <f t="shared" si="16"/>
        <v>0</v>
      </c>
      <c r="BB148" s="51"/>
    </row>
    <row r="149" spans="1:54" x14ac:dyDescent="0.25">
      <c r="A149" t="str">
        <f t="shared" si="17"/>
        <v>149</v>
      </c>
      <c r="B149" s="25">
        <f>IF(OR(ISBLANK($AG149),$AI149="closed",$AI149="old",AND($B$3=Data!$N$6,OR(database!AG149=Data!$K$8,Data!$K$9=database!AG149))),0,MAX(B$8:B148)+1)</f>
        <v>0</v>
      </c>
      <c r="C149" s="25">
        <f ca="1">IF(AND($AL149-C$3&lt;=TODAY(),$AL149&gt;0,AI149&lt;&gt;"closed",AI149&lt;&gt;"old",AND($B$3&lt;&gt;Data!$N$6,OR(database!$AG149&lt;&gt;Data!$K$9,database!$AG149&lt;&gt;Data!$K$8))),MAX(C$8:C148)+1,0)</f>
        <v>0</v>
      </c>
      <c r="D149" s="25">
        <f ca="1">IF(AND($AL149-D$3&lt;=TODAY(),$AL149&gt;0,$AI149&lt;&gt;"closed",AI149&lt;&gt;"old",AND($B$3&lt;&gt;Data!$N$6,OR(database!$AG149&lt;&gt;Data!$K$9,database!$AG149&lt;&gt;Data!$K$8))),MAX(D$8:D148)+1,0)</f>
        <v>0</v>
      </c>
      <c r="E149" s="25">
        <f ca="1">IF(AND($AL149-E$3&lt;=TODAY(),$AL149&gt;0,AI149&lt;&gt;"closed",AI149&lt;&gt;"old",AND($B$3&lt;&gt;Data!$N$6,OR(database!$AG149&lt;&gt;Data!$K$9,database!$AG149&lt;&gt;Data!$K$8))),MAX(E$8:E148)+1,0)</f>
        <v>0</v>
      </c>
      <c r="F149" s="25">
        <f>IF(AH149="X",MAX(F$8:F148)+1,0)</f>
        <v>0</v>
      </c>
      <c r="G149" s="25">
        <f ca="1">IF(AND(AG149=Data!$K$8,database!AI149&lt;&gt;"Closed",AI149&lt;&gt;"old",database!AL149&lt;(TODAY()+Data!$X$4)),MAX(G$8:G148)+1,0)</f>
        <v>0</v>
      </c>
      <c r="H149" s="25">
        <f ca="1">IF(AND(AG149=Data!$K$9,database!AI149&lt;&gt;"Closed",AI149&lt;&gt;"old",database!AL149&lt;(TODAY()+Data!$X$5)),MAX(H$8:H148)+1,0)</f>
        <v>0</v>
      </c>
      <c r="Y149">
        <f>IF(AS149&gt;0,VLOOKUP(AS149,$AT:$AV,3,0)+COUNTIF(AS$8:AS148,AS149),0)</f>
        <v>0</v>
      </c>
      <c r="AA149" s="17"/>
      <c r="AB149" s="18"/>
      <c r="AC149" s="17"/>
      <c r="AD149" s="18"/>
      <c r="AE149" s="17"/>
      <c r="AF149" s="18"/>
      <c r="AG149" s="139"/>
      <c r="AH149" s="24"/>
      <c r="AI149" s="17"/>
      <c r="AJ149" s="24"/>
      <c r="AK149" s="27"/>
      <c r="AL149" s="47"/>
      <c r="AQ149" s="25">
        <f>IF(FollowUp!$AK$3="(Off)",IF(FollowUp!$AA$3=Data!$D$5,C149,IF(FollowUp!$AA$3=Data!$D$6,D149,IF(FollowUp!$AA$3=Data!$D$7,E149,B149))),IF(FollowUp!$AK$3=Data!$N$9,F149,IF(FollowUp!$AK$3=Data!$N$8,H149,IF(FollowUp!$AK$3=Data!$N$7,G149,B149))))</f>
        <v>0</v>
      </c>
      <c r="AR149" s="51">
        <f t="shared" si="14"/>
        <v>0</v>
      </c>
      <c r="AS149" s="25">
        <f t="shared" si="18"/>
        <v>-1</v>
      </c>
      <c r="AT149" s="25">
        <f t="shared" si="15"/>
        <v>142</v>
      </c>
      <c r="AU149" s="25">
        <f t="shared" si="19"/>
        <v>0</v>
      </c>
      <c r="AV149" s="25">
        <f t="shared" si="16"/>
        <v>0</v>
      </c>
      <c r="BB149" s="51"/>
    </row>
    <row r="150" spans="1:54" x14ac:dyDescent="0.25">
      <c r="A150" t="str">
        <f t="shared" si="17"/>
        <v>150</v>
      </c>
      <c r="B150" s="25">
        <f>IF(OR(ISBLANK($AG150),$AI150="closed",$AI150="old",AND($B$3=Data!$N$6,OR(database!AG150=Data!$K$8,Data!$K$9=database!AG150))),0,MAX(B$8:B149)+1)</f>
        <v>0</v>
      </c>
      <c r="C150" s="25">
        <f ca="1">IF(AND($AL150-C$3&lt;=TODAY(),$AL150&gt;0,AI150&lt;&gt;"closed",AI150&lt;&gt;"old",AND($B$3&lt;&gt;Data!$N$6,OR(database!$AG150&lt;&gt;Data!$K$9,database!$AG150&lt;&gt;Data!$K$8))),MAX(C$8:C149)+1,0)</f>
        <v>0</v>
      </c>
      <c r="D150" s="25">
        <f ca="1">IF(AND($AL150-D$3&lt;=TODAY(),$AL150&gt;0,$AI150&lt;&gt;"closed",AI150&lt;&gt;"old",AND($B$3&lt;&gt;Data!$N$6,OR(database!$AG150&lt;&gt;Data!$K$9,database!$AG150&lt;&gt;Data!$K$8))),MAX(D$8:D149)+1,0)</f>
        <v>0</v>
      </c>
      <c r="E150" s="25">
        <f ca="1">IF(AND($AL150-E$3&lt;=TODAY(),$AL150&gt;0,AI150&lt;&gt;"closed",AI150&lt;&gt;"old",AND($B$3&lt;&gt;Data!$N$6,OR(database!$AG150&lt;&gt;Data!$K$9,database!$AG150&lt;&gt;Data!$K$8))),MAX(E$8:E149)+1,0)</f>
        <v>0</v>
      </c>
      <c r="F150" s="25">
        <f>IF(AH150="X",MAX(F$8:F149)+1,0)</f>
        <v>0</v>
      </c>
      <c r="G150" s="25">
        <f ca="1">IF(AND(AG150=Data!$K$8,database!AI150&lt;&gt;"Closed",AI150&lt;&gt;"old",database!AL150&lt;(TODAY()+Data!$X$4)),MAX(G$8:G149)+1,0)</f>
        <v>0</v>
      </c>
      <c r="H150" s="25">
        <f ca="1">IF(AND(AG150=Data!$K$9,database!AI150&lt;&gt;"Closed",AI150&lt;&gt;"old",database!AL150&lt;(TODAY()+Data!$X$5)),MAX(H$8:H149)+1,0)</f>
        <v>0</v>
      </c>
      <c r="Y150">
        <f>IF(AS150&gt;0,VLOOKUP(AS150,$AT:$AV,3,0)+COUNTIF(AS$8:AS149,AS150),0)</f>
        <v>0</v>
      </c>
      <c r="AA150" s="16"/>
      <c r="AB150" s="22"/>
      <c r="AC150" s="16"/>
      <c r="AD150" s="22"/>
      <c r="AE150" s="16"/>
      <c r="AF150" s="22"/>
      <c r="AG150" s="138"/>
      <c r="AH150" s="23"/>
      <c r="AI150" s="16"/>
      <c r="AJ150" s="23"/>
      <c r="AK150" s="28"/>
      <c r="AL150" s="35"/>
      <c r="AQ150" s="25">
        <f>IF(FollowUp!$AK$3="(Off)",IF(FollowUp!$AA$3=Data!$D$5,C150,IF(FollowUp!$AA$3=Data!$D$6,D150,IF(FollowUp!$AA$3=Data!$D$7,E150,B150))),IF(FollowUp!$AK$3=Data!$N$9,F150,IF(FollowUp!$AK$3=Data!$N$8,H150,IF(FollowUp!$AK$3=Data!$N$7,G150,B150))))</f>
        <v>0</v>
      </c>
      <c r="AR150" s="51">
        <f t="shared" si="14"/>
        <v>0</v>
      </c>
      <c r="AS150" s="25">
        <f t="shared" si="18"/>
        <v>-1</v>
      </c>
      <c r="AT150" s="25">
        <f t="shared" si="15"/>
        <v>143</v>
      </c>
      <c r="AU150" s="25">
        <f t="shared" si="19"/>
        <v>0</v>
      </c>
      <c r="AV150" s="25">
        <f t="shared" si="16"/>
        <v>0</v>
      </c>
      <c r="BB150" s="51"/>
    </row>
    <row r="151" spans="1:54" x14ac:dyDescent="0.25">
      <c r="A151" t="str">
        <f t="shared" si="17"/>
        <v>151</v>
      </c>
      <c r="B151" s="25">
        <f>IF(OR(ISBLANK($AG151),$AI151="closed",$AI151="old",AND($B$3=Data!$N$6,OR(database!AG151=Data!$K$8,Data!$K$9=database!AG151))),0,MAX(B$8:B150)+1)</f>
        <v>0</v>
      </c>
      <c r="C151" s="25">
        <f ca="1">IF(AND($AL151-C$3&lt;=TODAY(),$AL151&gt;0,AI151&lt;&gt;"closed",AI151&lt;&gt;"old",AND($B$3&lt;&gt;Data!$N$6,OR(database!$AG151&lt;&gt;Data!$K$9,database!$AG151&lt;&gt;Data!$K$8))),MAX(C$8:C150)+1,0)</f>
        <v>0</v>
      </c>
      <c r="D151" s="25">
        <f ca="1">IF(AND($AL151-D$3&lt;=TODAY(),$AL151&gt;0,$AI151&lt;&gt;"closed",AI151&lt;&gt;"old",AND($B$3&lt;&gt;Data!$N$6,OR(database!$AG151&lt;&gt;Data!$K$9,database!$AG151&lt;&gt;Data!$K$8))),MAX(D$8:D150)+1,0)</f>
        <v>0</v>
      </c>
      <c r="E151" s="25">
        <f ca="1">IF(AND($AL151-E$3&lt;=TODAY(),$AL151&gt;0,AI151&lt;&gt;"closed",AI151&lt;&gt;"old",AND($B$3&lt;&gt;Data!$N$6,OR(database!$AG151&lt;&gt;Data!$K$9,database!$AG151&lt;&gt;Data!$K$8))),MAX(E$8:E150)+1,0)</f>
        <v>0</v>
      </c>
      <c r="F151" s="25">
        <f>IF(AH151="X",MAX(F$8:F150)+1,0)</f>
        <v>0</v>
      </c>
      <c r="G151" s="25">
        <f ca="1">IF(AND(AG151=Data!$K$8,database!AI151&lt;&gt;"Closed",AI151&lt;&gt;"old",database!AL151&lt;(TODAY()+Data!$X$4)),MAX(G$8:G150)+1,0)</f>
        <v>0</v>
      </c>
      <c r="H151" s="25">
        <f ca="1">IF(AND(AG151=Data!$K$9,database!AI151&lt;&gt;"Closed",AI151&lt;&gt;"old",database!AL151&lt;(TODAY()+Data!$X$5)),MAX(H$8:H150)+1,0)</f>
        <v>0</v>
      </c>
      <c r="Y151">
        <f>IF(AS151&gt;0,VLOOKUP(AS151,$AT:$AV,3,0)+COUNTIF(AS$8:AS150,AS151),0)</f>
        <v>0</v>
      </c>
      <c r="AA151" s="17"/>
      <c r="AB151" s="18"/>
      <c r="AC151" s="17"/>
      <c r="AD151" s="18"/>
      <c r="AE151" s="17"/>
      <c r="AF151" s="18"/>
      <c r="AG151" s="139"/>
      <c r="AH151" s="24"/>
      <c r="AI151" s="17"/>
      <c r="AJ151" s="24"/>
      <c r="AK151" s="27"/>
      <c r="AL151" s="47"/>
      <c r="AQ151" s="25">
        <f>IF(FollowUp!$AK$3="(Off)",IF(FollowUp!$AA$3=Data!$D$5,C151,IF(FollowUp!$AA$3=Data!$D$6,D151,IF(FollowUp!$AA$3=Data!$D$7,E151,B151))),IF(FollowUp!$AK$3=Data!$N$9,F151,IF(FollowUp!$AK$3=Data!$N$8,H151,IF(FollowUp!$AK$3=Data!$N$7,G151,B151))))</f>
        <v>0</v>
      </c>
      <c r="AR151" s="51">
        <f t="shared" si="14"/>
        <v>0</v>
      </c>
      <c r="AS151" s="25">
        <f t="shared" si="18"/>
        <v>-1</v>
      </c>
      <c r="AT151" s="25">
        <f t="shared" si="15"/>
        <v>144</v>
      </c>
      <c r="AU151" s="25">
        <f t="shared" si="19"/>
        <v>0</v>
      </c>
      <c r="AV151" s="25">
        <f t="shared" si="16"/>
        <v>0</v>
      </c>
      <c r="BB151" s="51"/>
    </row>
    <row r="152" spans="1:54" x14ac:dyDescent="0.25">
      <c r="A152" t="str">
        <f t="shared" si="17"/>
        <v>152</v>
      </c>
      <c r="B152" s="25">
        <f>IF(OR(ISBLANK($AG152),$AI152="closed",$AI152="old",AND($B$3=Data!$N$6,OR(database!AG152=Data!$K$8,Data!$K$9=database!AG152))),0,MAX(B$8:B151)+1)</f>
        <v>0</v>
      </c>
      <c r="C152" s="25">
        <f ca="1">IF(AND($AL152-C$3&lt;=TODAY(),$AL152&gt;0,AI152&lt;&gt;"closed",AI152&lt;&gt;"old",AND($B$3&lt;&gt;Data!$N$6,OR(database!$AG152&lt;&gt;Data!$K$9,database!$AG152&lt;&gt;Data!$K$8))),MAX(C$8:C151)+1,0)</f>
        <v>0</v>
      </c>
      <c r="D152" s="25">
        <f ca="1">IF(AND($AL152-D$3&lt;=TODAY(),$AL152&gt;0,$AI152&lt;&gt;"closed",AI152&lt;&gt;"old",AND($B$3&lt;&gt;Data!$N$6,OR(database!$AG152&lt;&gt;Data!$K$9,database!$AG152&lt;&gt;Data!$K$8))),MAX(D$8:D151)+1,0)</f>
        <v>0</v>
      </c>
      <c r="E152" s="25">
        <f ca="1">IF(AND($AL152-E$3&lt;=TODAY(),$AL152&gt;0,AI152&lt;&gt;"closed",AI152&lt;&gt;"old",AND($B$3&lt;&gt;Data!$N$6,OR(database!$AG152&lt;&gt;Data!$K$9,database!$AG152&lt;&gt;Data!$K$8))),MAX(E$8:E151)+1,0)</f>
        <v>0</v>
      </c>
      <c r="F152" s="25">
        <f>IF(AH152="X",MAX(F$8:F151)+1,0)</f>
        <v>0</v>
      </c>
      <c r="G152" s="25">
        <f ca="1">IF(AND(AG152=Data!$K$8,database!AI152&lt;&gt;"Closed",AI152&lt;&gt;"old",database!AL152&lt;(TODAY()+Data!$X$4)),MAX(G$8:G151)+1,0)</f>
        <v>0</v>
      </c>
      <c r="H152" s="25">
        <f ca="1">IF(AND(AG152=Data!$K$9,database!AI152&lt;&gt;"Closed",AI152&lt;&gt;"old",database!AL152&lt;(TODAY()+Data!$X$5)),MAX(H$8:H151)+1,0)</f>
        <v>0</v>
      </c>
      <c r="Y152">
        <f>IF(AS152&gt;0,VLOOKUP(AS152,$AT:$AV,3,0)+COUNTIF(AS$8:AS151,AS152),0)</f>
        <v>0</v>
      </c>
      <c r="AA152" s="16"/>
      <c r="AB152" s="22"/>
      <c r="AC152" s="16"/>
      <c r="AD152" s="22"/>
      <c r="AE152" s="16"/>
      <c r="AF152" s="22"/>
      <c r="AG152" s="138"/>
      <c r="AH152" s="23"/>
      <c r="AI152" s="16"/>
      <c r="AJ152" s="23"/>
      <c r="AK152" s="28"/>
      <c r="AL152" s="35"/>
      <c r="AQ152" s="25">
        <f>IF(FollowUp!$AK$3="(Off)",IF(FollowUp!$AA$3=Data!$D$5,C152,IF(FollowUp!$AA$3=Data!$D$6,D152,IF(FollowUp!$AA$3=Data!$D$7,E152,B152))),IF(FollowUp!$AK$3=Data!$N$9,F152,IF(FollowUp!$AK$3=Data!$N$8,H152,IF(FollowUp!$AK$3=Data!$N$7,G152,B152))))</f>
        <v>0</v>
      </c>
      <c r="AR152" s="51">
        <f t="shared" si="14"/>
        <v>0</v>
      </c>
      <c r="AS152" s="25">
        <f t="shared" si="18"/>
        <v>-1</v>
      </c>
      <c r="AT152" s="25">
        <f t="shared" si="15"/>
        <v>145</v>
      </c>
      <c r="AU152" s="25">
        <f t="shared" si="19"/>
        <v>0</v>
      </c>
      <c r="AV152" s="25">
        <f t="shared" si="16"/>
        <v>0</v>
      </c>
      <c r="BB152" s="51"/>
    </row>
    <row r="153" spans="1:54" x14ac:dyDescent="0.25">
      <c r="A153" t="str">
        <f t="shared" si="17"/>
        <v>153</v>
      </c>
      <c r="B153" s="25">
        <f>IF(OR(ISBLANK($AG153),$AI153="closed",$AI153="old",AND($B$3=Data!$N$6,OR(database!AG153=Data!$K$8,Data!$K$9=database!AG153))),0,MAX(B$8:B152)+1)</f>
        <v>0</v>
      </c>
      <c r="C153" s="25">
        <f ca="1">IF(AND($AL153-C$3&lt;=TODAY(),$AL153&gt;0,AI153&lt;&gt;"closed",AI153&lt;&gt;"old",AND($B$3&lt;&gt;Data!$N$6,OR(database!$AG153&lt;&gt;Data!$K$9,database!$AG153&lt;&gt;Data!$K$8))),MAX(C$8:C152)+1,0)</f>
        <v>0</v>
      </c>
      <c r="D153" s="25">
        <f ca="1">IF(AND($AL153-D$3&lt;=TODAY(),$AL153&gt;0,$AI153&lt;&gt;"closed",AI153&lt;&gt;"old",AND($B$3&lt;&gt;Data!$N$6,OR(database!$AG153&lt;&gt;Data!$K$9,database!$AG153&lt;&gt;Data!$K$8))),MAX(D$8:D152)+1,0)</f>
        <v>0</v>
      </c>
      <c r="E153" s="25">
        <f ca="1">IF(AND($AL153-E$3&lt;=TODAY(),$AL153&gt;0,AI153&lt;&gt;"closed",AI153&lt;&gt;"old",AND($B$3&lt;&gt;Data!$N$6,OR(database!$AG153&lt;&gt;Data!$K$9,database!$AG153&lt;&gt;Data!$K$8))),MAX(E$8:E152)+1,0)</f>
        <v>0</v>
      </c>
      <c r="F153" s="25">
        <f>IF(AH153="X",MAX(F$8:F152)+1,0)</f>
        <v>0</v>
      </c>
      <c r="G153" s="25">
        <f ca="1">IF(AND(AG153=Data!$K$8,database!AI153&lt;&gt;"Closed",AI153&lt;&gt;"old",database!AL153&lt;(TODAY()+Data!$X$4)),MAX(G$8:G152)+1,0)</f>
        <v>0</v>
      </c>
      <c r="H153" s="25">
        <f ca="1">IF(AND(AG153=Data!$K$9,database!AI153&lt;&gt;"Closed",AI153&lt;&gt;"old",database!AL153&lt;(TODAY()+Data!$X$5)),MAX(H$8:H152)+1,0)</f>
        <v>0</v>
      </c>
      <c r="Y153">
        <f>IF(AS153&gt;0,VLOOKUP(AS153,$AT:$AV,3,0)+COUNTIF(AS$8:AS152,AS153),0)</f>
        <v>0</v>
      </c>
      <c r="AA153" s="17"/>
      <c r="AB153" s="18"/>
      <c r="AC153" s="17"/>
      <c r="AD153" s="18"/>
      <c r="AE153" s="17"/>
      <c r="AF153" s="18"/>
      <c r="AG153" s="139"/>
      <c r="AH153" s="24"/>
      <c r="AI153" s="17"/>
      <c r="AJ153" s="24"/>
      <c r="AK153" s="27"/>
      <c r="AL153" s="47"/>
      <c r="AQ153" s="25">
        <f>IF(FollowUp!$AK$3="(Off)",IF(FollowUp!$AA$3=Data!$D$5,C153,IF(FollowUp!$AA$3=Data!$D$6,D153,IF(FollowUp!$AA$3=Data!$D$7,E153,B153))),IF(FollowUp!$AK$3=Data!$N$9,F153,IF(FollowUp!$AK$3=Data!$N$8,H153,IF(FollowUp!$AK$3=Data!$N$7,G153,B153))))</f>
        <v>0</v>
      </c>
      <c r="AR153" s="51">
        <f t="shared" ref="AR153:AR216" si="20">IF(AQ153&gt;0,AL153,0)</f>
        <v>0</v>
      </c>
      <c r="AS153" s="25">
        <f t="shared" si="18"/>
        <v>-1</v>
      </c>
      <c r="AT153" s="25">
        <f t="shared" ref="AT153:AT216" si="21">AT152+1</f>
        <v>146</v>
      </c>
      <c r="AU153" s="25">
        <f t="shared" si="19"/>
        <v>0</v>
      </c>
      <c r="AV153" s="25">
        <f t="shared" ref="AV153:AV216" si="22">IF(AND(AU153&gt;0,AV154=0),1,(AU154+AV154))</f>
        <v>0</v>
      </c>
      <c r="BB153" s="51"/>
    </row>
    <row r="154" spans="1:54" x14ac:dyDescent="0.25">
      <c r="A154" t="str">
        <f t="shared" si="17"/>
        <v>154</v>
      </c>
      <c r="B154" s="25">
        <f>IF(OR(ISBLANK($AG154),$AI154="closed",$AI154="old",AND($B$3=Data!$N$6,OR(database!AG154=Data!$K$8,Data!$K$9=database!AG154))),0,MAX(B$8:B153)+1)</f>
        <v>0</v>
      </c>
      <c r="C154" s="25">
        <f ca="1">IF(AND($AL154-C$3&lt;=TODAY(),$AL154&gt;0,AI154&lt;&gt;"closed",AI154&lt;&gt;"old",AND($B$3&lt;&gt;Data!$N$6,OR(database!$AG154&lt;&gt;Data!$K$9,database!$AG154&lt;&gt;Data!$K$8))),MAX(C$8:C153)+1,0)</f>
        <v>0</v>
      </c>
      <c r="D154" s="25">
        <f ca="1">IF(AND($AL154-D$3&lt;=TODAY(),$AL154&gt;0,$AI154&lt;&gt;"closed",AI154&lt;&gt;"old",AND($B$3&lt;&gt;Data!$N$6,OR(database!$AG154&lt;&gt;Data!$K$9,database!$AG154&lt;&gt;Data!$K$8))),MAX(D$8:D153)+1,0)</f>
        <v>0</v>
      </c>
      <c r="E154" s="25">
        <f ca="1">IF(AND($AL154-E$3&lt;=TODAY(),$AL154&gt;0,AI154&lt;&gt;"closed",AI154&lt;&gt;"old",AND($B$3&lt;&gt;Data!$N$6,OR(database!$AG154&lt;&gt;Data!$K$9,database!$AG154&lt;&gt;Data!$K$8))),MAX(E$8:E153)+1,0)</f>
        <v>0</v>
      </c>
      <c r="F154" s="25">
        <f>IF(AH154="X",MAX(F$8:F153)+1,0)</f>
        <v>0</v>
      </c>
      <c r="G154" s="25">
        <f ca="1">IF(AND(AG154=Data!$K$8,database!AI154&lt;&gt;"Closed",AI154&lt;&gt;"old",database!AL154&lt;(TODAY()+Data!$X$4)),MAX(G$8:G153)+1,0)</f>
        <v>0</v>
      </c>
      <c r="H154" s="25">
        <f ca="1">IF(AND(AG154=Data!$K$9,database!AI154&lt;&gt;"Closed",AI154&lt;&gt;"old",database!AL154&lt;(TODAY()+Data!$X$5)),MAX(H$8:H153)+1,0)</f>
        <v>0</v>
      </c>
      <c r="Y154">
        <f>IF(AS154&gt;0,VLOOKUP(AS154,$AT:$AV,3,0)+COUNTIF(AS$8:AS153,AS154),0)</f>
        <v>0</v>
      </c>
      <c r="AA154" s="16"/>
      <c r="AB154" s="22"/>
      <c r="AC154" s="16"/>
      <c r="AD154" s="22"/>
      <c r="AE154" s="16"/>
      <c r="AF154" s="22"/>
      <c r="AG154" s="138"/>
      <c r="AH154" s="23"/>
      <c r="AI154" s="16"/>
      <c r="AJ154" s="23"/>
      <c r="AK154" s="28"/>
      <c r="AL154" s="35"/>
      <c r="AQ154" s="25">
        <f>IF(FollowUp!$AK$3="(Off)",IF(FollowUp!$AA$3=Data!$D$5,C154,IF(FollowUp!$AA$3=Data!$D$6,D154,IF(FollowUp!$AA$3=Data!$D$7,E154,B154))),IF(FollowUp!$AK$3=Data!$N$9,F154,IF(FollowUp!$AK$3=Data!$N$8,H154,IF(FollowUp!$AK$3=Data!$N$7,G154,B154))))</f>
        <v>0</v>
      </c>
      <c r="AR154" s="51">
        <f t="shared" si="20"/>
        <v>0</v>
      </c>
      <c r="AS154" s="25">
        <f t="shared" si="18"/>
        <v>-1</v>
      </c>
      <c r="AT154" s="25">
        <f t="shared" si="21"/>
        <v>147</v>
      </c>
      <c r="AU154" s="25">
        <f t="shared" si="19"/>
        <v>0</v>
      </c>
      <c r="AV154" s="25">
        <f t="shared" si="22"/>
        <v>0</v>
      </c>
      <c r="BB154" s="51"/>
    </row>
    <row r="155" spans="1:54" x14ac:dyDescent="0.25">
      <c r="A155" t="str">
        <f t="shared" si="17"/>
        <v>155</v>
      </c>
      <c r="B155" s="25">
        <f>IF(OR(ISBLANK($AG155),$AI155="closed",$AI155="old",AND($B$3=Data!$N$6,OR(database!AG155=Data!$K$8,Data!$K$9=database!AG155))),0,MAX(B$8:B154)+1)</f>
        <v>0</v>
      </c>
      <c r="C155" s="25">
        <f ca="1">IF(AND($AL155-C$3&lt;=TODAY(),$AL155&gt;0,AI155&lt;&gt;"closed",AI155&lt;&gt;"old",AND($B$3&lt;&gt;Data!$N$6,OR(database!$AG155&lt;&gt;Data!$K$9,database!$AG155&lt;&gt;Data!$K$8))),MAX(C$8:C154)+1,0)</f>
        <v>0</v>
      </c>
      <c r="D155" s="25">
        <f ca="1">IF(AND($AL155-D$3&lt;=TODAY(),$AL155&gt;0,$AI155&lt;&gt;"closed",AI155&lt;&gt;"old",AND($B$3&lt;&gt;Data!$N$6,OR(database!$AG155&lt;&gt;Data!$K$9,database!$AG155&lt;&gt;Data!$K$8))),MAX(D$8:D154)+1,0)</f>
        <v>0</v>
      </c>
      <c r="E155" s="25">
        <f ca="1">IF(AND($AL155-E$3&lt;=TODAY(),$AL155&gt;0,AI155&lt;&gt;"closed",AI155&lt;&gt;"old",AND($B$3&lt;&gt;Data!$N$6,OR(database!$AG155&lt;&gt;Data!$K$9,database!$AG155&lt;&gt;Data!$K$8))),MAX(E$8:E154)+1,0)</f>
        <v>0</v>
      </c>
      <c r="F155" s="25">
        <f>IF(AH155="X",MAX(F$8:F154)+1,0)</f>
        <v>0</v>
      </c>
      <c r="G155" s="25">
        <f ca="1">IF(AND(AG155=Data!$K$8,database!AI155&lt;&gt;"Closed",AI155&lt;&gt;"old",database!AL155&lt;(TODAY()+Data!$X$4)),MAX(G$8:G154)+1,0)</f>
        <v>0</v>
      </c>
      <c r="H155" s="25">
        <f ca="1">IF(AND(AG155=Data!$K$9,database!AI155&lt;&gt;"Closed",AI155&lt;&gt;"old",database!AL155&lt;(TODAY()+Data!$X$5)),MAX(H$8:H154)+1,0)</f>
        <v>0</v>
      </c>
      <c r="Y155">
        <f>IF(AS155&gt;0,VLOOKUP(AS155,$AT:$AV,3,0)+COUNTIF(AS$8:AS154,AS155),0)</f>
        <v>0</v>
      </c>
      <c r="AA155" s="17"/>
      <c r="AB155" s="18"/>
      <c r="AC155" s="17"/>
      <c r="AD155" s="18"/>
      <c r="AE155" s="17"/>
      <c r="AF155" s="18"/>
      <c r="AG155" s="139"/>
      <c r="AH155" s="24"/>
      <c r="AI155" s="17"/>
      <c r="AJ155" s="24"/>
      <c r="AK155" s="27"/>
      <c r="AL155" s="47"/>
      <c r="AQ155" s="25">
        <f>IF(FollowUp!$AK$3="(Off)",IF(FollowUp!$AA$3=Data!$D$5,C155,IF(FollowUp!$AA$3=Data!$D$6,D155,IF(FollowUp!$AA$3=Data!$D$7,E155,B155))),IF(FollowUp!$AK$3=Data!$N$9,F155,IF(FollowUp!$AK$3=Data!$N$8,H155,IF(FollowUp!$AK$3=Data!$N$7,G155,B155))))</f>
        <v>0</v>
      </c>
      <c r="AR155" s="51">
        <f t="shared" si="20"/>
        <v>0</v>
      </c>
      <c r="AS155" s="25">
        <f t="shared" si="18"/>
        <v>-1</v>
      </c>
      <c r="AT155" s="25">
        <f t="shared" si="21"/>
        <v>148</v>
      </c>
      <c r="AU155" s="25">
        <f t="shared" si="19"/>
        <v>0</v>
      </c>
      <c r="AV155" s="25">
        <f t="shared" si="22"/>
        <v>0</v>
      </c>
      <c r="BB155" s="51"/>
    </row>
    <row r="156" spans="1:54" x14ac:dyDescent="0.25">
      <c r="A156" t="str">
        <f t="shared" si="17"/>
        <v>156</v>
      </c>
      <c r="B156" s="25">
        <f>IF(OR(ISBLANK($AG156),$AI156="closed",$AI156="old",AND($B$3=Data!$N$6,OR(database!AG156=Data!$K$8,Data!$K$9=database!AG156))),0,MAX(B$8:B155)+1)</f>
        <v>0</v>
      </c>
      <c r="C156" s="25">
        <f ca="1">IF(AND($AL156-C$3&lt;=TODAY(),$AL156&gt;0,AI156&lt;&gt;"closed",AI156&lt;&gt;"old",AND($B$3&lt;&gt;Data!$N$6,OR(database!$AG156&lt;&gt;Data!$K$9,database!$AG156&lt;&gt;Data!$K$8))),MAX(C$8:C155)+1,0)</f>
        <v>0</v>
      </c>
      <c r="D156" s="25">
        <f ca="1">IF(AND($AL156-D$3&lt;=TODAY(),$AL156&gt;0,$AI156&lt;&gt;"closed",AI156&lt;&gt;"old",AND($B$3&lt;&gt;Data!$N$6,OR(database!$AG156&lt;&gt;Data!$K$9,database!$AG156&lt;&gt;Data!$K$8))),MAX(D$8:D155)+1,0)</f>
        <v>0</v>
      </c>
      <c r="E156" s="25">
        <f ca="1">IF(AND($AL156-E$3&lt;=TODAY(),$AL156&gt;0,AI156&lt;&gt;"closed",AI156&lt;&gt;"old",AND($B$3&lt;&gt;Data!$N$6,OR(database!$AG156&lt;&gt;Data!$K$9,database!$AG156&lt;&gt;Data!$K$8))),MAX(E$8:E155)+1,0)</f>
        <v>0</v>
      </c>
      <c r="F156" s="25">
        <f>IF(AH156="X",MAX(F$8:F155)+1,0)</f>
        <v>0</v>
      </c>
      <c r="G156" s="25">
        <f ca="1">IF(AND(AG156=Data!$K$8,database!AI156&lt;&gt;"Closed",AI156&lt;&gt;"old",database!AL156&lt;(TODAY()+Data!$X$4)),MAX(G$8:G155)+1,0)</f>
        <v>0</v>
      </c>
      <c r="H156" s="25">
        <f ca="1">IF(AND(AG156=Data!$K$9,database!AI156&lt;&gt;"Closed",AI156&lt;&gt;"old",database!AL156&lt;(TODAY()+Data!$X$5)),MAX(H$8:H155)+1,0)</f>
        <v>0</v>
      </c>
      <c r="Y156">
        <f>IF(AS156&gt;0,VLOOKUP(AS156,$AT:$AV,3,0)+COUNTIF(AS$8:AS155,AS156),0)</f>
        <v>0</v>
      </c>
      <c r="AA156" s="16"/>
      <c r="AB156" s="22"/>
      <c r="AC156" s="16"/>
      <c r="AD156" s="22"/>
      <c r="AE156" s="16"/>
      <c r="AF156" s="22"/>
      <c r="AG156" s="138"/>
      <c r="AH156" s="23"/>
      <c r="AI156" s="16"/>
      <c r="AJ156" s="23"/>
      <c r="AK156" s="28"/>
      <c r="AL156" s="35"/>
      <c r="AQ156" s="25">
        <f>IF(FollowUp!$AK$3="(Off)",IF(FollowUp!$AA$3=Data!$D$5,C156,IF(FollowUp!$AA$3=Data!$D$6,D156,IF(FollowUp!$AA$3=Data!$D$7,E156,B156))),IF(FollowUp!$AK$3=Data!$N$9,F156,IF(FollowUp!$AK$3=Data!$N$8,H156,IF(FollowUp!$AK$3=Data!$N$7,G156,B156))))</f>
        <v>0</v>
      </c>
      <c r="AR156" s="51">
        <f t="shared" si="20"/>
        <v>0</v>
      </c>
      <c r="AS156" s="25">
        <f t="shared" si="18"/>
        <v>-1</v>
      </c>
      <c r="AT156" s="25">
        <f t="shared" si="21"/>
        <v>149</v>
      </c>
      <c r="AU156" s="25">
        <f t="shared" si="19"/>
        <v>0</v>
      </c>
      <c r="AV156" s="25">
        <f t="shared" si="22"/>
        <v>0</v>
      </c>
      <c r="BB156" s="51"/>
    </row>
    <row r="157" spans="1:54" x14ac:dyDescent="0.25">
      <c r="A157" t="str">
        <f t="shared" si="17"/>
        <v>157</v>
      </c>
      <c r="B157" s="25">
        <f>IF(OR(ISBLANK($AG157),$AI157="closed",$AI157="old",AND($B$3=Data!$N$6,OR(database!AG157=Data!$K$8,Data!$K$9=database!AG157))),0,MAX(B$8:B156)+1)</f>
        <v>0</v>
      </c>
      <c r="C157" s="25">
        <f ca="1">IF(AND($AL157-C$3&lt;=TODAY(),$AL157&gt;0,AI157&lt;&gt;"closed",AI157&lt;&gt;"old",AND($B$3&lt;&gt;Data!$N$6,OR(database!$AG157&lt;&gt;Data!$K$9,database!$AG157&lt;&gt;Data!$K$8))),MAX(C$8:C156)+1,0)</f>
        <v>0</v>
      </c>
      <c r="D157" s="25">
        <f ca="1">IF(AND($AL157-D$3&lt;=TODAY(),$AL157&gt;0,$AI157&lt;&gt;"closed",AI157&lt;&gt;"old",AND($B$3&lt;&gt;Data!$N$6,OR(database!$AG157&lt;&gt;Data!$K$9,database!$AG157&lt;&gt;Data!$K$8))),MAX(D$8:D156)+1,0)</f>
        <v>0</v>
      </c>
      <c r="E157" s="25">
        <f ca="1">IF(AND($AL157-E$3&lt;=TODAY(),$AL157&gt;0,AI157&lt;&gt;"closed",AI157&lt;&gt;"old",AND($B$3&lt;&gt;Data!$N$6,OR(database!$AG157&lt;&gt;Data!$K$9,database!$AG157&lt;&gt;Data!$K$8))),MAX(E$8:E156)+1,0)</f>
        <v>0</v>
      </c>
      <c r="F157" s="25">
        <f>IF(AH157="X",MAX(F$8:F156)+1,0)</f>
        <v>0</v>
      </c>
      <c r="G157" s="25">
        <f ca="1">IF(AND(AG157=Data!$K$8,database!AI157&lt;&gt;"Closed",AI157&lt;&gt;"old",database!AL157&lt;(TODAY()+Data!$X$4)),MAX(G$8:G156)+1,0)</f>
        <v>0</v>
      </c>
      <c r="H157" s="25">
        <f ca="1">IF(AND(AG157=Data!$K$9,database!AI157&lt;&gt;"Closed",AI157&lt;&gt;"old",database!AL157&lt;(TODAY()+Data!$X$5)),MAX(H$8:H156)+1,0)</f>
        <v>0</v>
      </c>
      <c r="Y157">
        <f>IF(AS157&gt;0,VLOOKUP(AS157,$AT:$AV,3,0)+COUNTIF(AS$8:AS156,AS157),0)</f>
        <v>0</v>
      </c>
      <c r="AA157" s="17"/>
      <c r="AB157" s="18"/>
      <c r="AC157" s="17"/>
      <c r="AD157" s="18"/>
      <c r="AE157" s="17"/>
      <c r="AF157" s="18"/>
      <c r="AG157" s="139"/>
      <c r="AH157" s="24"/>
      <c r="AI157" s="17"/>
      <c r="AJ157" s="24"/>
      <c r="AK157" s="27"/>
      <c r="AL157" s="47"/>
      <c r="AQ157" s="25">
        <f>IF(FollowUp!$AK$3="(Off)",IF(FollowUp!$AA$3=Data!$D$5,C157,IF(FollowUp!$AA$3=Data!$D$6,D157,IF(FollowUp!$AA$3=Data!$D$7,E157,B157))),IF(FollowUp!$AK$3=Data!$N$9,F157,IF(FollowUp!$AK$3=Data!$N$8,H157,IF(FollowUp!$AK$3=Data!$N$7,G157,B157))))</f>
        <v>0</v>
      </c>
      <c r="AR157" s="51">
        <f t="shared" si="20"/>
        <v>0</v>
      </c>
      <c r="AS157" s="25">
        <f t="shared" si="18"/>
        <v>-1</v>
      </c>
      <c r="AT157" s="25">
        <f t="shared" si="21"/>
        <v>150</v>
      </c>
      <c r="AU157" s="25">
        <f t="shared" si="19"/>
        <v>0</v>
      </c>
      <c r="AV157" s="25">
        <f t="shared" si="22"/>
        <v>0</v>
      </c>
      <c r="BB157" s="51"/>
    </row>
    <row r="158" spans="1:54" x14ac:dyDescent="0.25">
      <c r="A158" t="str">
        <f t="shared" si="17"/>
        <v>158</v>
      </c>
      <c r="B158" s="25">
        <f>IF(OR(ISBLANK($AG158),$AI158="closed",$AI158="old",AND($B$3=Data!$N$6,OR(database!AG158=Data!$K$8,Data!$K$9=database!AG158))),0,MAX(B$8:B157)+1)</f>
        <v>0</v>
      </c>
      <c r="C158" s="25">
        <f ca="1">IF(AND($AL158-C$3&lt;=TODAY(),$AL158&gt;0,AI158&lt;&gt;"closed",AI158&lt;&gt;"old",AND($B$3&lt;&gt;Data!$N$6,OR(database!$AG158&lt;&gt;Data!$K$9,database!$AG158&lt;&gt;Data!$K$8))),MAX(C$8:C157)+1,0)</f>
        <v>0</v>
      </c>
      <c r="D158" s="25">
        <f ca="1">IF(AND($AL158-D$3&lt;=TODAY(),$AL158&gt;0,$AI158&lt;&gt;"closed",AI158&lt;&gt;"old",AND($B$3&lt;&gt;Data!$N$6,OR(database!$AG158&lt;&gt;Data!$K$9,database!$AG158&lt;&gt;Data!$K$8))),MAX(D$8:D157)+1,0)</f>
        <v>0</v>
      </c>
      <c r="E158" s="25">
        <f ca="1">IF(AND($AL158-E$3&lt;=TODAY(),$AL158&gt;0,AI158&lt;&gt;"closed",AI158&lt;&gt;"old",AND($B$3&lt;&gt;Data!$N$6,OR(database!$AG158&lt;&gt;Data!$K$9,database!$AG158&lt;&gt;Data!$K$8))),MAX(E$8:E157)+1,0)</f>
        <v>0</v>
      </c>
      <c r="F158" s="25">
        <f>IF(AH158="X",MAX(F$8:F157)+1,0)</f>
        <v>0</v>
      </c>
      <c r="G158" s="25">
        <f ca="1">IF(AND(AG158=Data!$K$8,database!AI158&lt;&gt;"Closed",AI158&lt;&gt;"old",database!AL158&lt;(TODAY()+Data!$X$4)),MAX(G$8:G157)+1,0)</f>
        <v>0</v>
      </c>
      <c r="H158" s="25">
        <f ca="1">IF(AND(AG158=Data!$K$9,database!AI158&lt;&gt;"Closed",AI158&lt;&gt;"old",database!AL158&lt;(TODAY()+Data!$X$5)),MAX(H$8:H157)+1,0)</f>
        <v>0</v>
      </c>
      <c r="Y158">
        <f>IF(AS158&gt;0,VLOOKUP(AS158,$AT:$AV,3,0)+COUNTIF(AS$8:AS157,AS158),0)</f>
        <v>0</v>
      </c>
      <c r="AA158" s="16"/>
      <c r="AB158" s="22"/>
      <c r="AC158" s="16"/>
      <c r="AD158" s="22"/>
      <c r="AE158" s="16"/>
      <c r="AF158" s="22"/>
      <c r="AG158" s="138"/>
      <c r="AH158" s="23"/>
      <c r="AI158" s="16"/>
      <c r="AJ158" s="23"/>
      <c r="AK158" s="28"/>
      <c r="AL158" s="35"/>
      <c r="AQ158" s="25">
        <f>IF(FollowUp!$AK$3="(Off)",IF(FollowUp!$AA$3=Data!$D$5,C158,IF(FollowUp!$AA$3=Data!$D$6,D158,IF(FollowUp!$AA$3=Data!$D$7,E158,B158))),IF(FollowUp!$AK$3=Data!$N$9,F158,IF(FollowUp!$AK$3=Data!$N$8,H158,IF(FollowUp!$AK$3=Data!$N$7,G158,B158))))</f>
        <v>0</v>
      </c>
      <c r="AR158" s="51">
        <f t="shared" si="20"/>
        <v>0</v>
      </c>
      <c r="AS158" s="25">
        <f t="shared" si="18"/>
        <v>-1</v>
      </c>
      <c r="AT158" s="25">
        <f t="shared" si="21"/>
        <v>151</v>
      </c>
      <c r="AU158" s="25">
        <f t="shared" si="19"/>
        <v>0</v>
      </c>
      <c r="AV158" s="25">
        <f t="shared" si="22"/>
        <v>0</v>
      </c>
      <c r="BB158" s="51"/>
    </row>
    <row r="159" spans="1:54" x14ac:dyDescent="0.25">
      <c r="A159" t="str">
        <f t="shared" si="17"/>
        <v>159</v>
      </c>
      <c r="B159" s="25">
        <f>IF(OR(ISBLANK($AG159),$AI159="closed",$AI159="old",AND($B$3=Data!$N$6,OR(database!AG159=Data!$K$8,Data!$K$9=database!AG159))),0,MAX(B$8:B158)+1)</f>
        <v>0</v>
      </c>
      <c r="C159" s="25">
        <f ca="1">IF(AND($AL159-C$3&lt;=TODAY(),$AL159&gt;0,AI159&lt;&gt;"closed",AI159&lt;&gt;"old",AND($B$3&lt;&gt;Data!$N$6,OR(database!$AG159&lt;&gt;Data!$K$9,database!$AG159&lt;&gt;Data!$K$8))),MAX(C$8:C158)+1,0)</f>
        <v>0</v>
      </c>
      <c r="D159" s="25">
        <f ca="1">IF(AND($AL159-D$3&lt;=TODAY(),$AL159&gt;0,$AI159&lt;&gt;"closed",AI159&lt;&gt;"old",AND($B$3&lt;&gt;Data!$N$6,OR(database!$AG159&lt;&gt;Data!$K$9,database!$AG159&lt;&gt;Data!$K$8))),MAX(D$8:D158)+1,0)</f>
        <v>0</v>
      </c>
      <c r="E159" s="25">
        <f ca="1">IF(AND($AL159-E$3&lt;=TODAY(),$AL159&gt;0,AI159&lt;&gt;"closed",AI159&lt;&gt;"old",AND($B$3&lt;&gt;Data!$N$6,OR(database!$AG159&lt;&gt;Data!$K$9,database!$AG159&lt;&gt;Data!$K$8))),MAX(E$8:E158)+1,0)</f>
        <v>0</v>
      </c>
      <c r="F159" s="25">
        <f>IF(AH159="X",MAX(F$8:F158)+1,0)</f>
        <v>0</v>
      </c>
      <c r="G159" s="25">
        <f ca="1">IF(AND(AG159=Data!$K$8,database!AI159&lt;&gt;"Closed",AI159&lt;&gt;"old",database!AL159&lt;(TODAY()+Data!$X$4)),MAX(G$8:G158)+1,0)</f>
        <v>0</v>
      </c>
      <c r="H159" s="25">
        <f ca="1">IF(AND(AG159=Data!$K$9,database!AI159&lt;&gt;"Closed",AI159&lt;&gt;"old",database!AL159&lt;(TODAY()+Data!$X$5)),MAX(H$8:H158)+1,0)</f>
        <v>0</v>
      </c>
      <c r="Y159">
        <f>IF(AS159&gt;0,VLOOKUP(AS159,$AT:$AV,3,0)+COUNTIF(AS$8:AS158,AS159),0)</f>
        <v>0</v>
      </c>
      <c r="AA159" s="17"/>
      <c r="AB159" s="18"/>
      <c r="AC159" s="17"/>
      <c r="AD159" s="18"/>
      <c r="AE159" s="17"/>
      <c r="AF159" s="18"/>
      <c r="AG159" s="139"/>
      <c r="AH159" s="24"/>
      <c r="AI159" s="17"/>
      <c r="AJ159" s="24"/>
      <c r="AK159" s="27"/>
      <c r="AL159" s="47"/>
      <c r="AQ159" s="25">
        <f>IF(FollowUp!$AK$3="(Off)",IF(FollowUp!$AA$3=Data!$D$5,C159,IF(FollowUp!$AA$3=Data!$D$6,D159,IF(FollowUp!$AA$3=Data!$D$7,E159,B159))),IF(FollowUp!$AK$3=Data!$N$9,F159,IF(FollowUp!$AK$3=Data!$N$8,H159,IF(FollowUp!$AK$3=Data!$N$7,G159,B159))))</f>
        <v>0</v>
      </c>
      <c r="AR159" s="51">
        <f t="shared" si="20"/>
        <v>0</v>
      </c>
      <c r="AS159" s="25">
        <f t="shared" si="18"/>
        <v>-1</v>
      </c>
      <c r="AT159" s="25">
        <f t="shared" si="21"/>
        <v>152</v>
      </c>
      <c r="AU159" s="25">
        <f t="shared" si="19"/>
        <v>0</v>
      </c>
      <c r="AV159" s="25">
        <f t="shared" si="22"/>
        <v>0</v>
      </c>
      <c r="BB159" s="51"/>
    </row>
    <row r="160" spans="1:54" x14ac:dyDescent="0.25">
      <c r="A160" t="str">
        <f t="shared" si="17"/>
        <v>160</v>
      </c>
      <c r="B160" s="25">
        <f>IF(OR(ISBLANK($AG160),$AI160="closed",$AI160="old",AND($B$3=Data!$N$6,OR(database!AG160=Data!$K$8,Data!$K$9=database!AG160))),0,MAX(B$8:B159)+1)</f>
        <v>0</v>
      </c>
      <c r="C160" s="25">
        <f ca="1">IF(AND($AL160-C$3&lt;=TODAY(),$AL160&gt;0,AI160&lt;&gt;"closed",AI160&lt;&gt;"old",AND($B$3&lt;&gt;Data!$N$6,OR(database!$AG160&lt;&gt;Data!$K$9,database!$AG160&lt;&gt;Data!$K$8))),MAX(C$8:C159)+1,0)</f>
        <v>0</v>
      </c>
      <c r="D160" s="25">
        <f ca="1">IF(AND($AL160-D$3&lt;=TODAY(),$AL160&gt;0,$AI160&lt;&gt;"closed",AI160&lt;&gt;"old",AND($B$3&lt;&gt;Data!$N$6,OR(database!$AG160&lt;&gt;Data!$K$9,database!$AG160&lt;&gt;Data!$K$8))),MAX(D$8:D159)+1,0)</f>
        <v>0</v>
      </c>
      <c r="E160" s="25">
        <f ca="1">IF(AND($AL160-E$3&lt;=TODAY(),$AL160&gt;0,AI160&lt;&gt;"closed",AI160&lt;&gt;"old",AND($B$3&lt;&gt;Data!$N$6,OR(database!$AG160&lt;&gt;Data!$K$9,database!$AG160&lt;&gt;Data!$K$8))),MAX(E$8:E159)+1,0)</f>
        <v>0</v>
      </c>
      <c r="F160" s="25">
        <f>IF(AH160="X",MAX(F$8:F159)+1,0)</f>
        <v>0</v>
      </c>
      <c r="G160" s="25">
        <f ca="1">IF(AND(AG160=Data!$K$8,database!AI160&lt;&gt;"Closed",AI160&lt;&gt;"old",database!AL160&lt;(TODAY()+Data!$X$4)),MAX(G$8:G159)+1,0)</f>
        <v>0</v>
      </c>
      <c r="H160" s="25">
        <f ca="1">IF(AND(AG160=Data!$K$9,database!AI160&lt;&gt;"Closed",AI160&lt;&gt;"old",database!AL160&lt;(TODAY()+Data!$X$5)),MAX(H$8:H159)+1,0)</f>
        <v>0</v>
      </c>
      <c r="Y160">
        <f>IF(AS160&gt;0,VLOOKUP(AS160,$AT:$AV,3,0)+COUNTIF(AS$8:AS159,AS160),0)</f>
        <v>0</v>
      </c>
      <c r="AA160" s="16"/>
      <c r="AB160" s="22"/>
      <c r="AC160" s="16"/>
      <c r="AD160" s="22"/>
      <c r="AE160" s="16"/>
      <c r="AF160" s="22"/>
      <c r="AG160" s="138"/>
      <c r="AH160" s="23"/>
      <c r="AI160" s="16"/>
      <c r="AJ160" s="23"/>
      <c r="AK160" s="28"/>
      <c r="AL160" s="35"/>
      <c r="AQ160" s="25">
        <f>IF(FollowUp!$AK$3="(Off)",IF(FollowUp!$AA$3=Data!$D$5,C160,IF(FollowUp!$AA$3=Data!$D$6,D160,IF(FollowUp!$AA$3=Data!$D$7,E160,B160))),IF(FollowUp!$AK$3=Data!$N$9,F160,IF(FollowUp!$AK$3=Data!$N$8,H160,IF(FollowUp!$AK$3=Data!$N$7,G160,B160))))</f>
        <v>0</v>
      </c>
      <c r="AR160" s="51">
        <f t="shared" si="20"/>
        <v>0</v>
      </c>
      <c r="AS160" s="25">
        <f t="shared" si="18"/>
        <v>-1</v>
      </c>
      <c r="AT160" s="25">
        <f t="shared" si="21"/>
        <v>153</v>
      </c>
      <c r="AU160" s="25">
        <f t="shared" si="19"/>
        <v>0</v>
      </c>
      <c r="AV160" s="25">
        <f t="shared" si="22"/>
        <v>0</v>
      </c>
      <c r="BB160" s="51"/>
    </row>
    <row r="161" spans="1:54" x14ac:dyDescent="0.25">
      <c r="A161" t="str">
        <f t="shared" si="17"/>
        <v>161</v>
      </c>
      <c r="B161" s="25">
        <f>IF(OR(ISBLANK($AG161),$AI161="closed",$AI161="old",AND($B$3=Data!$N$6,OR(database!AG161=Data!$K$8,Data!$K$9=database!AG161))),0,MAX(B$8:B160)+1)</f>
        <v>0</v>
      </c>
      <c r="C161" s="25">
        <f ca="1">IF(AND($AL161-C$3&lt;=TODAY(),$AL161&gt;0,AI161&lt;&gt;"closed",AI161&lt;&gt;"old",AND($B$3&lt;&gt;Data!$N$6,OR(database!$AG161&lt;&gt;Data!$K$9,database!$AG161&lt;&gt;Data!$K$8))),MAX(C$8:C160)+1,0)</f>
        <v>0</v>
      </c>
      <c r="D161" s="25">
        <f ca="1">IF(AND($AL161-D$3&lt;=TODAY(),$AL161&gt;0,$AI161&lt;&gt;"closed",AI161&lt;&gt;"old",AND($B$3&lt;&gt;Data!$N$6,OR(database!$AG161&lt;&gt;Data!$K$9,database!$AG161&lt;&gt;Data!$K$8))),MAX(D$8:D160)+1,0)</f>
        <v>0</v>
      </c>
      <c r="E161" s="25">
        <f ca="1">IF(AND($AL161-E$3&lt;=TODAY(),$AL161&gt;0,AI161&lt;&gt;"closed",AI161&lt;&gt;"old",AND($B$3&lt;&gt;Data!$N$6,OR(database!$AG161&lt;&gt;Data!$K$9,database!$AG161&lt;&gt;Data!$K$8))),MAX(E$8:E160)+1,0)</f>
        <v>0</v>
      </c>
      <c r="F161" s="25">
        <f>IF(AH161="X",MAX(F$8:F160)+1,0)</f>
        <v>0</v>
      </c>
      <c r="G161" s="25">
        <f ca="1">IF(AND(AG161=Data!$K$8,database!AI161&lt;&gt;"Closed",AI161&lt;&gt;"old",database!AL161&lt;(TODAY()+Data!$X$4)),MAX(G$8:G160)+1,0)</f>
        <v>0</v>
      </c>
      <c r="H161" s="25">
        <f ca="1">IF(AND(AG161=Data!$K$9,database!AI161&lt;&gt;"Closed",AI161&lt;&gt;"old",database!AL161&lt;(TODAY()+Data!$X$5)),MAX(H$8:H160)+1,0)</f>
        <v>0</v>
      </c>
      <c r="Y161">
        <f>IF(AS161&gt;0,VLOOKUP(AS161,$AT:$AV,3,0)+COUNTIF(AS$8:AS160,AS161),0)</f>
        <v>0</v>
      </c>
      <c r="AA161" s="17"/>
      <c r="AB161" s="18"/>
      <c r="AC161" s="17"/>
      <c r="AD161" s="18"/>
      <c r="AE161" s="17"/>
      <c r="AF161" s="18"/>
      <c r="AG161" s="139"/>
      <c r="AH161" s="24"/>
      <c r="AI161" s="17"/>
      <c r="AJ161" s="24"/>
      <c r="AK161" s="27"/>
      <c r="AL161" s="47"/>
      <c r="AQ161" s="25">
        <f>IF(FollowUp!$AK$3="(Off)",IF(FollowUp!$AA$3=Data!$D$5,C161,IF(FollowUp!$AA$3=Data!$D$6,D161,IF(FollowUp!$AA$3=Data!$D$7,E161,B161))),IF(FollowUp!$AK$3=Data!$N$9,F161,IF(FollowUp!$AK$3=Data!$N$8,H161,IF(FollowUp!$AK$3=Data!$N$7,G161,B161))))</f>
        <v>0</v>
      </c>
      <c r="AR161" s="51">
        <f t="shared" si="20"/>
        <v>0</v>
      </c>
      <c r="AS161" s="25">
        <f t="shared" si="18"/>
        <v>-1</v>
      </c>
      <c r="AT161" s="25">
        <f t="shared" si="21"/>
        <v>154</v>
      </c>
      <c r="AU161" s="25">
        <f t="shared" si="19"/>
        <v>0</v>
      </c>
      <c r="AV161" s="25">
        <f t="shared" si="22"/>
        <v>0</v>
      </c>
      <c r="BB161" s="51"/>
    </row>
    <row r="162" spans="1:54" x14ac:dyDescent="0.25">
      <c r="A162" t="str">
        <f t="shared" si="17"/>
        <v>162</v>
      </c>
      <c r="B162" s="25">
        <f>IF(OR(ISBLANK($AG162),$AI162="closed",$AI162="old",AND($B$3=Data!$N$6,OR(database!AG162=Data!$K$8,Data!$K$9=database!AG162))),0,MAX(B$8:B161)+1)</f>
        <v>0</v>
      </c>
      <c r="C162" s="25">
        <f ca="1">IF(AND($AL162-C$3&lt;=TODAY(),$AL162&gt;0,AI162&lt;&gt;"closed",AI162&lt;&gt;"old",AND($B$3&lt;&gt;Data!$N$6,OR(database!$AG162&lt;&gt;Data!$K$9,database!$AG162&lt;&gt;Data!$K$8))),MAX(C$8:C161)+1,0)</f>
        <v>0</v>
      </c>
      <c r="D162" s="25">
        <f ca="1">IF(AND($AL162-D$3&lt;=TODAY(),$AL162&gt;0,$AI162&lt;&gt;"closed",AI162&lt;&gt;"old",AND($B$3&lt;&gt;Data!$N$6,OR(database!$AG162&lt;&gt;Data!$K$9,database!$AG162&lt;&gt;Data!$K$8))),MAX(D$8:D161)+1,0)</f>
        <v>0</v>
      </c>
      <c r="E162" s="25">
        <f ca="1">IF(AND($AL162-E$3&lt;=TODAY(),$AL162&gt;0,AI162&lt;&gt;"closed",AI162&lt;&gt;"old",AND($B$3&lt;&gt;Data!$N$6,OR(database!$AG162&lt;&gt;Data!$K$9,database!$AG162&lt;&gt;Data!$K$8))),MAX(E$8:E161)+1,0)</f>
        <v>0</v>
      </c>
      <c r="F162" s="25">
        <f>IF(AH162="X",MAX(F$8:F161)+1,0)</f>
        <v>0</v>
      </c>
      <c r="G162" s="25">
        <f ca="1">IF(AND(AG162=Data!$K$8,database!AI162&lt;&gt;"Closed",AI162&lt;&gt;"old",database!AL162&lt;(TODAY()+Data!$X$4)),MAX(G$8:G161)+1,0)</f>
        <v>0</v>
      </c>
      <c r="H162" s="25">
        <f ca="1">IF(AND(AG162=Data!$K$9,database!AI162&lt;&gt;"Closed",AI162&lt;&gt;"old",database!AL162&lt;(TODAY()+Data!$X$5)),MAX(H$8:H161)+1,0)</f>
        <v>0</v>
      </c>
      <c r="Y162">
        <f>IF(AS162&gt;0,VLOOKUP(AS162,$AT:$AV,3,0)+COUNTIF(AS$8:AS161,AS162),0)</f>
        <v>0</v>
      </c>
      <c r="AA162" s="16"/>
      <c r="AB162" s="22"/>
      <c r="AC162" s="16"/>
      <c r="AD162" s="22"/>
      <c r="AE162" s="16"/>
      <c r="AF162" s="22"/>
      <c r="AG162" s="138"/>
      <c r="AH162" s="23"/>
      <c r="AI162" s="16"/>
      <c r="AJ162" s="23"/>
      <c r="AK162" s="28"/>
      <c r="AL162" s="35"/>
      <c r="AQ162" s="25">
        <f>IF(FollowUp!$AK$3="(Off)",IF(FollowUp!$AA$3=Data!$D$5,C162,IF(FollowUp!$AA$3=Data!$D$6,D162,IF(FollowUp!$AA$3=Data!$D$7,E162,B162))),IF(FollowUp!$AK$3=Data!$N$9,F162,IF(FollowUp!$AK$3=Data!$N$8,H162,IF(FollowUp!$AK$3=Data!$N$7,G162,B162))))</f>
        <v>0</v>
      </c>
      <c r="AR162" s="51">
        <f t="shared" si="20"/>
        <v>0</v>
      </c>
      <c r="AS162" s="25">
        <f t="shared" si="18"/>
        <v>-1</v>
      </c>
      <c r="AT162" s="25">
        <f t="shared" si="21"/>
        <v>155</v>
      </c>
      <c r="AU162" s="25">
        <f t="shared" si="19"/>
        <v>0</v>
      </c>
      <c r="AV162" s="25">
        <f t="shared" si="22"/>
        <v>0</v>
      </c>
      <c r="BB162" s="51"/>
    </row>
    <row r="163" spans="1:54" x14ac:dyDescent="0.25">
      <c r="A163" t="str">
        <f t="shared" si="17"/>
        <v>163</v>
      </c>
      <c r="B163" s="25">
        <f>IF(OR(ISBLANK($AG163),$AI163="closed",$AI163="old",AND($B$3=Data!$N$6,OR(database!AG163=Data!$K$8,Data!$K$9=database!AG163))),0,MAX(B$8:B162)+1)</f>
        <v>0</v>
      </c>
      <c r="C163" s="25">
        <f ca="1">IF(AND($AL163-C$3&lt;=TODAY(),$AL163&gt;0,AI163&lt;&gt;"closed",AI163&lt;&gt;"old",AND($B$3&lt;&gt;Data!$N$6,OR(database!$AG163&lt;&gt;Data!$K$9,database!$AG163&lt;&gt;Data!$K$8))),MAX(C$8:C162)+1,0)</f>
        <v>0</v>
      </c>
      <c r="D163" s="25">
        <f ca="1">IF(AND($AL163-D$3&lt;=TODAY(),$AL163&gt;0,$AI163&lt;&gt;"closed",AI163&lt;&gt;"old",AND($B$3&lt;&gt;Data!$N$6,OR(database!$AG163&lt;&gt;Data!$K$9,database!$AG163&lt;&gt;Data!$K$8))),MAX(D$8:D162)+1,0)</f>
        <v>0</v>
      </c>
      <c r="E163" s="25">
        <f ca="1">IF(AND($AL163-E$3&lt;=TODAY(),$AL163&gt;0,AI163&lt;&gt;"closed",AI163&lt;&gt;"old",AND($B$3&lt;&gt;Data!$N$6,OR(database!$AG163&lt;&gt;Data!$K$9,database!$AG163&lt;&gt;Data!$K$8))),MAX(E$8:E162)+1,0)</f>
        <v>0</v>
      </c>
      <c r="F163" s="25">
        <f>IF(AH163="X",MAX(F$8:F162)+1,0)</f>
        <v>0</v>
      </c>
      <c r="G163" s="25">
        <f ca="1">IF(AND(AG163=Data!$K$8,database!AI163&lt;&gt;"Closed",AI163&lt;&gt;"old",database!AL163&lt;(TODAY()+Data!$X$4)),MAX(G$8:G162)+1,0)</f>
        <v>0</v>
      </c>
      <c r="H163" s="25">
        <f ca="1">IF(AND(AG163=Data!$K$9,database!AI163&lt;&gt;"Closed",AI163&lt;&gt;"old",database!AL163&lt;(TODAY()+Data!$X$5)),MAX(H$8:H162)+1,0)</f>
        <v>0</v>
      </c>
      <c r="Y163">
        <f>IF(AS163&gt;0,VLOOKUP(AS163,$AT:$AV,3,0)+COUNTIF(AS$8:AS162,AS163),0)</f>
        <v>0</v>
      </c>
      <c r="AA163" s="17"/>
      <c r="AB163" s="18"/>
      <c r="AC163" s="17"/>
      <c r="AD163" s="18"/>
      <c r="AE163" s="17"/>
      <c r="AF163" s="18"/>
      <c r="AG163" s="139"/>
      <c r="AH163" s="24"/>
      <c r="AI163" s="17"/>
      <c r="AJ163" s="24"/>
      <c r="AK163" s="27"/>
      <c r="AL163" s="47"/>
      <c r="AQ163" s="25">
        <f>IF(FollowUp!$AK$3="(Off)",IF(FollowUp!$AA$3=Data!$D$5,C163,IF(FollowUp!$AA$3=Data!$D$6,D163,IF(FollowUp!$AA$3=Data!$D$7,E163,B163))),IF(FollowUp!$AK$3=Data!$N$9,F163,IF(FollowUp!$AK$3=Data!$N$8,H163,IF(FollowUp!$AK$3=Data!$N$7,G163,B163))))</f>
        <v>0</v>
      </c>
      <c r="AR163" s="51">
        <f t="shared" si="20"/>
        <v>0</v>
      </c>
      <c r="AS163" s="25">
        <f t="shared" si="18"/>
        <v>-1</v>
      </c>
      <c r="AT163" s="25">
        <f t="shared" si="21"/>
        <v>156</v>
      </c>
      <c r="AU163" s="25">
        <f t="shared" si="19"/>
        <v>0</v>
      </c>
      <c r="AV163" s="25">
        <f t="shared" si="22"/>
        <v>0</v>
      </c>
      <c r="BB163" s="51"/>
    </row>
    <row r="164" spans="1:54" x14ac:dyDescent="0.25">
      <c r="A164" t="str">
        <f t="shared" si="17"/>
        <v>164</v>
      </c>
      <c r="B164" s="25">
        <f>IF(OR(ISBLANK($AG164),$AI164="closed",$AI164="old",AND($B$3=Data!$N$6,OR(database!AG164=Data!$K$8,Data!$K$9=database!AG164))),0,MAX(B$8:B163)+1)</f>
        <v>0</v>
      </c>
      <c r="C164" s="25">
        <f ca="1">IF(AND($AL164-C$3&lt;=TODAY(),$AL164&gt;0,AI164&lt;&gt;"closed",AI164&lt;&gt;"old",AND($B$3&lt;&gt;Data!$N$6,OR(database!$AG164&lt;&gt;Data!$K$9,database!$AG164&lt;&gt;Data!$K$8))),MAX(C$8:C163)+1,0)</f>
        <v>0</v>
      </c>
      <c r="D164" s="25">
        <f ca="1">IF(AND($AL164-D$3&lt;=TODAY(),$AL164&gt;0,$AI164&lt;&gt;"closed",AI164&lt;&gt;"old",AND($B$3&lt;&gt;Data!$N$6,OR(database!$AG164&lt;&gt;Data!$K$9,database!$AG164&lt;&gt;Data!$K$8))),MAX(D$8:D163)+1,0)</f>
        <v>0</v>
      </c>
      <c r="E164" s="25">
        <f ca="1">IF(AND($AL164-E$3&lt;=TODAY(),$AL164&gt;0,AI164&lt;&gt;"closed",AI164&lt;&gt;"old",AND($B$3&lt;&gt;Data!$N$6,OR(database!$AG164&lt;&gt;Data!$K$9,database!$AG164&lt;&gt;Data!$K$8))),MAX(E$8:E163)+1,0)</f>
        <v>0</v>
      </c>
      <c r="F164" s="25">
        <f>IF(AH164="X",MAX(F$8:F163)+1,0)</f>
        <v>0</v>
      </c>
      <c r="G164" s="25">
        <f ca="1">IF(AND(AG164=Data!$K$8,database!AI164&lt;&gt;"Closed",AI164&lt;&gt;"old",database!AL164&lt;(TODAY()+Data!$X$4)),MAX(G$8:G163)+1,0)</f>
        <v>0</v>
      </c>
      <c r="H164" s="25">
        <f ca="1">IF(AND(AG164=Data!$K$9,database!AI164&lt;&gt;"Closed",AI164&lt;&gt;"old",database!AL164&lt;(TODAY()+Data!$X$5)),MAX(H$8:H163)+1,0)</f>
        <v>0</v>
      </c>
      <c r="Y164">
        <f>IF(AS164&gt;0,VLOOKUP(AS164,$AT:$AV,3,0)+COUNTIF(AS$8:AS163,AS164),0)</f>
        <v>0</v>
      </c>
      <c r="AA164" s="16"/>
      <c r="AB164" s="22"/>
      <c r="AC164" s="16"/>
      <c r="AD164" s="22"/>
      <c r="AE164" s="16"/>
      <c r="AF164" s="22"/>
      <c r="AG164" s="138"/>
      <c r="AH164" s="23"/>
      <c r="AI164" s="16"/>
      <c r="AJ164" s="23"/>
      <c r="AK164" s="28"/>
      <c r="AL164" s="35"/>
      <c r="AQ164" s="25">
        <f>IF(FollowUp!$AK$3="(Off)",IF(FollowUp!$AA$3=Data!$D$5,C164,IF(FollowUp!$AA$3=Data!$D$6,D164,IF(FollowUp!$AA$3=Data!$D$7,E164,B164))),IF(FollowUp!$AK$3=Data!$N$9,F164,IF(FollowUp!$AK$3=Data!$N$8,H164,IF(FollowUp!$AK$3=Data!$N$7,G164,B164))))</f>
        <v>0</v>
      </c>
      <c r="AR164" s="51">
        <f t="shared" si="20"/>
        <v>0</v>
      </c>
      <c r="AS164" s="25">
        <f t="shared" si="18"/>
        <v>-1</v>
      </c>
      <c r="AT164" s="25">
        <f t="shared" si="21"/>
        <v>157</v>
      </c>
      <c r="AU164" s="25">
        <f t="shared" si="19"/>
        <v>0</v>
      </c>
      <c r="AV164" s="25">
        <f t="shared" si="22"/>
        <v>0</v>
      </c>
      <c r="BB164" s="51"/>
    </row>
    <row r="165" spans="1:54" x14ac:dyDescent="0.25">
      <c r="A165" t="str">
        <f t="shared" si="17"/>
        <v>165</v>
      </c>
      <c r="B165" s="25">
        <f>IF(OR(ISBLANK($AG165),$AI165="closed",$AI165="old",AND($B$3=Data!$N$6,OR(database!AG165=Data!$K$8,Data!$K$9=database!AG165))),0,MAX(B$8:B164)+1)</f>
        <v>0</v>
      </c>
      <c r="C165" s="25">
        <f ca="1">IF(AND($AL165-C$3&lt;=TODAY(),$AL165&gt;0,AI165&lt;&gt;"closed",AI165&lt;&gt;"old",AND($B$3&lt;&gt;Data!$N$6,OR(database!$AG165&lt;&gt;Data!$K$9,database!$AG165&lt;&gt;Data!$K$8))),MAX(C$8:C164)+1,0)</f>
        <v>0</v>
      </c>
      <c r="D165" s="25">
        <f ca="1">IF(AND($AL165-D$3&lt;=TODAY(),$AL165&gt;0,$AI165&lt;&gt;"closed",AI165&lt;&gt;"old",AND($B$3&lt;&gt;Data!$N$6,OR(database!$AG165&lt;&gt;Data!$K$9,database!$AG165&lt;&gt;Data!$K$8))),MAX(D$8:D164)+1,0)</f>
        <v>0</v>
      </c>
      <c r="E165" s="25">
        <f ca="1">IF(AND($AL165-E$3&lt;=TODAY(),$AL165&gt;0,AI165&lt;&gt;"closed",AI165&lt;&gt;"old",AND($B$3&lt;&gt;Data!$N$6,OR(database!$AG165&lt;&gt;Data!$K$9,database!$AG165&lt;&gt;Data!$K$8))),MAX(E$8:E164)+1,0)</f>
        <v>0</v>
      </c>
      <c r="F165" s="25">
        <f>IF(AH165="X",MAX(F$8:F164)+1,0)</f>
        <v>0</v>
      </c>
      <c r="G165" s="25">
        <f ca="1">IF(AND(AG165=Data!$K$8,database!AI165&lt;&gt;"Closed",AI165&lt;&gt;"old",database!AL165&lt;(TODAY()+Data!$X$4)),MAX(G$8:G164)+1,0)</f>
        <v>0</v>
      </c>
      <c r="H165" s="25">
        <f ca="1">IF(AND(AG165=Data!$K$9,database!AI165&lt;&gt;"Closed",AI165&lt;&gt;"old",database!AL165&lt;(TODAY()+Data!$X$5)),MAX(H$8:H164)+1,0)</f>
        <v>0</v>
      </c>
      <c r="Y165">
        <f>IF(AS165&gt;0,VLOOKUP(AS165,$AT:$AV,3,0)+COUNTIF(AS$8:AS164,AS165),0)</f>
        <v>0</v>
      </c>
      <c r="AA165" s="17"/>
      <c r="AB165" s="18"/>
      <c r="AC165" s="17"/>
      <c r="AD165" s="18"/>
      <c r="AE165" s="17"/>
      <c r="AF165" s="18"/>
      <c r="AG165" s="139"/>
      <c r="AH165" s="24"/>
      <c r="AI165" s="17"/>
      <c r="AJ165" s="24"/>
      <c r="AK165" s="27"/>
      <c r="AL165" s="47"/>
      <c r="AQ165" s="25">
        <f>IF(FollowUp!$AK$3="(Off)",IF(FollowUp!$AA$3=Data!$D$5,C165,IF(FollowUp!$AA$3=Data!$D$6,D165,IF(FollowUp!$AA$3=Data!$D$7,E165,B165))),IF(FollowUp!$AK$3=Data!$N$9,F165,IF(FollowUp!$AK$3=Data!$N$8,H165,IF(FollowUp!$AK$3=Data!$N$7,G165,B165))))</f>
        <v>0</v>
      </c>
      <c r="AR165" s="51">
        <f t="shared" si="20"/>
        <v>0</v>
      </c>
      <c r="AS165" s="25">
        <f t="shared" si="18"/>
        <v>-1</v>
      </c>
      <c r="AT165" s="25">
        <f t="shared" si="21"/>
        <v>158</v>
      </c>
      <c r="AU165" s="25">
        <f t="shared" si="19"/>
        <v>0</v>
      </c>
      <c r="AV165" s="25">
        <f t="shared" si="22"/>
        <v>0</v>
      </c>
      <c r="BB165" s="51"/>
    </row>
    <row r="166" spans="1:54" x14ac:dyDescent="0.25">
      <c r="A166" t="str">
        <f t="shared" si="17"/>
        <v>166</v>
      </c>
      <c r="B166" s="25">
        <f>IF(OR(ISBLANK($AG166),$AI166="closed",$AI166="old",AND($B$3=Data!$N$6,OR(database!AG166=Data!$K$8,Data!$K$9=database!AG166))),0,MAX(B$8:B165)+1)</f>
        <v>0</v>
      </c>
      <c r="C166" s="25">
        <f ca="1">IF(AND($AL166-C$3&lt;=TODAY(),$AL166&gt;0,AI166&lt;&gt;"closed",AI166&lt;&gt;"old",AND($B$3&lt;&gt;Data!$N$6,OR(database!$AG166&lt;&gt;Data!$K$9,database!$AG166&lt;&gt;Data!$K$8))),MAX(C$8:C165)+1,0)</f>
        <v>0</v>
      </c>
      <c r="D166" s="25">
        <f ca="1">IF(AND($AL166-D$3&lt;=TODAY(),$AL166&gt;0,$AI166&lt;&gt;"closed",AI166&lt;&gt;"old",AND($B$3&lt;&gt;Data!$N$6,OR(database!$AG166&lt;&gt;Data!$K$9,database!$AG166&lt;&gt;Data!$K$8))),MAX(D$8:D165)+1,0)</f>
        <v>0</v>
      </c>
      <c r="E166" s="25">
        <f ca="1">IF(AND($AL166-E$3&lt;=TODAY(),$AL166&gt;0,AI166&lt;&gt;"closed",AI166&lt;&gt;"old",AND($B$3&lt;&gt;Data!$N$6,OR(database!$AG166&lt;&gt;Data!$K$9,database!$AG166&lt;&gt;Data!$K$8))),MAX(E$8:E165)+1,0)</f>
        <v>0</v>
      </c>
      <c r="F166" s="25">
        <f>IF(AH166="X",MAX(F$8:F165)+1,0)</f>
        <v>0</v>
      </c>
      <c r="G166" s="25">
        <f ca="1">IF(AND(AG166=Data!$K$8,database!AI166&lt;&gt;"Closed",AI166&lt;&gt;"old",database!AL166&lt;(TODAY()+Data!$X$4)),MAX(G$8:G165)+1,0)</f>
        <v>0</v>
      </c>
      <c r="H166" s="25">
        <f ca="1">IF(AND(AG166=Data!$K$9,database!AI166&lt;&gt;"Closed",AI166&lt;&gt;"old",database!AL166&lt;(TODAY()+Data!$X$5)),MAX(H$8:H165)+1,0)</f>
        <v>0</v>
      </c>
      <c r="Y166">
        <f>IF(AS166&gt;0,VLOOKUP(AS166,$AT:$AV,3,0)+COUNTIF(AS$8:AS165,AS166),0)</f>
        <v>0</v>
      </c>
      <c r="AA166" s="16"/>
      <c r="AB166" s="22"/>
      <c r="AC166" s="16"/>
      <c r="AD166" s="22"/>
      <c r="AE166" s="16"/>
      <c r="AF166" s="22"/>
      <c r="AG166" s="138"/>
      <c r="AH166" s="23"/>
      <c r="AI166" s="16"/>
      <c r="AJ166" s="23"/>
      <c r="AK166" s="28"/>
      <c r="AL166" s="35"/>
      <c r="AQ166" s="25">
        <f>IF(FollowUp!$AK$3="(Off)",IF(FollowUp!$AA$3=Data!$D$5,C166,IF(FollowUp!$AA$3=Data!$D$6,D166,IF(FollowUp!$AA$3=Data!$D$7,E166,B166))),IF(FollowUp!$AK$3=Data!$N$9,F166,IF(FollowUp!$AK$3=Data!$N$8,H166,IF(FollowUp!$AK$3=Data!$N$7,G166,B166))))</f>
        <v>0</v>
      </c>
      <c r="AR166" s="51">
        <f t="shared" si="20"/>
        <v>0</v>
      </c>
      <c r="AS166" s="25">
        <f t="shared" si="18"/>
        <v>-1</v>
      </c>
      <c r="AT166" s="25">
        <f t="shared" si="21"/>
        <v>159</v>
      </c>
      <c r="AU166" s="25">
        <f t="shared" si="19"/>
        <v>0</v>
      </c>
      <c r="AV166" s="25">
        <f t="shared" si="22"/>
        <v>0</v>
      </c>
      <c r="BB166" s="51"/>
    </row>
    <row r="167" spans="1:54" x14ac:dyDescent="0.25">
      <c r="A167" t="str">
        <f t="shared" si="17"/>
        <v>167</v>
      </c>
      <c r="B167" s="25">
        <f>IF(OR(ISBLANK($AG167),$AI167="closed",$AI167="old",AND($B$3=Data!$N$6,OR(database!AG167=Data!$K$8,Data!$K$9=database!AG167))),0,MAX(B$8:B166)+1)</f>
        <v>0</v>
      </c>
      <c r="C167" s="25">
        <f ca="1">IF(AND($AL167-C$3&lt;=TODAY(),$AL167&gt;0,AI167&lt;&gt;"closed",AI167&lt;&gt;"old",AND($B$3&lt;&gt;Data!$N$6,OR(database!$AG167&lt;&gt;Data!$K$9,database!$AG167&lt;&gt;Data!$K$8))),MAX(C$8:C166)+1,0)</f>
        <v>0</v>
      </c>
      <c r="D167" s="25">
        <f ca="1">IF(AND($AL167-D$3&lt;=TODAY(),$AL167&gt;0,$AI167&lt;&gt;"closed",AI167&lt;&gt;"old",AND($B$3&lt;&gt;Data!$N$6,OR(database!$AG167&lt;&gt;Data!$K$9,database!$AG167&lt;&gt;Data!$K$8))),MAX(D$8:D166)+1,0)</f>
        <v>0</v>
      </c>
      <c r="E167" s="25">
        <f ca="1">IF(AND($AL167-E$3&lt;=TODAY(),$AL167&gt;0,AI167&lt;&gt;"closed",AI167&lt;&gt;"old",AND($B$3&lt;&gt;Data!$N$6,OR(database!$AG167&lt;&gt;Data!$K$9,database!$AG167&lt;&gt;Data!$K$8))),MAX(E$8:E166)+1,0)</f>
        <v>0</v>
      </c>
      <c r="F167" s="25">
        <f>IF(AH167="X",MAX(F$8:F166)+1,0)</f>
        <v>0</v>
      </c>
      <c r="G167" s="25">
        <f ca="1">IF(AND(AG167=Data!$K$8,database!AI167&lt;&gt;"Closed",AI167&lt;&gt;"old",database!AL167&lt;(TODAY()+Data!$X$4)),MAX(G$8:G166)+1,0)</f>
        <v>0</v>
      </c>
      <c r="H167" s="25">
        <f ca="1">IF(AND(AG167=Data!$K$9,database!AI167&lt;&gt;"Closed",AI167&lt;&gt;"old",database!AL167&lt;(TODAY()+Data!$X$5)),MAX(H$8:H166)+1,0)</f>
        <v>0</v>
      </c>
      <c r="Y167">
        <f>IF(AS167&gt;0,VLOOKUP(AS167,$AT:$AV,3,0)+COUNTIF(AS$8:AS166,AS167),0)</f>
        <v>0</v>
      </c>
      <c r="AA167" s="17"/>
      <c r="AB167" s="18"/>
      <c r="AC167" s="17"/>
      <c r="AD167" s="18"/>
      <c r="AE167" s="17"/>
      <c r="AF167" s="18"/>
      <c r="AG167" s="139"/>
      <c r="AH167" s="24"/>
      <c r="AI167" s="17"/>
      <c r="AJ167" s="24"/>
      <c r="AK167" s="27"/>
      <c r="AL167" s="47"/>
      <c r="AQ167" s="25">
        <f>IF(FollowUp!$AK$3="(Off)",IF(FollowUp!$AA$3=Data!$D$5,C167,IF(FollowUp!$AA$3=Data!$D$6,D167,IF(FollowUp!$AA$3=Data!$D$7,E167,B167))),IF(FollowUp!$AK$3=Data!$N$9,F167,IF(FollowUp!$AK$3=Data!$N$8,H167,IF(FollowUp!$AK$3=Data!$N$7,G167,B167))))</f>
        <v>0</v>
      </c>
      <c r="AR167" s="51">
        <f t="shared" si="20"/>
        <v>0</v>
      </c>
      <c r="AS167" s="25">
        <f t="shared" si="18"/>
        <v>-1</v>
      </c>
      <c r="AT167" s="25">
        <f t="shared" si="21"/>
        <v>160</v>
      </c>
      <c r="AU167" s="25">
        <f t="shared" si="19"/>
        <v>0</v>
      </c>
      <c r="AV167" s="25">
        <f t="shared" si="22"/>
        <v>0</v>
      </c>
      <c r="BB167" s="51"/>
    </row>
    <row r="168" spans="1:54" x14ac:dyDescent="0.25">
      <c r="A168" t="str">
        <f t="shared" si="17"/>
        <v>168</v>
      </c>
      <c r="B168" s="25">
        <f>IF(OR(ISBLANK($AG168),$AI168="closed",$AI168="old",AND($B$3=Data!$N$6,OR(database!AG168=Data!$K$8,Data!$K$9=database!AG168))),0,MAX(B$8:B167)+1)</f>
        <v>0</v>
      </c>
      <c r="C168" s="25">
        <f ca="1">IF(AND($AL168-C$3&lt;=TODAY(),$AL168&gt;0,AI168&lt;&gt;"closed",AI168&lt;&gt;"old",AND($B$3&lt;&gt;Data!$N$6,OR(database!$AG168&lt;&gt;Data!$K$9,database!$AG168&lt;&gt;Data!$K$8))),MAX(C$8:C167)+1,0)</f>
        <v>0</v>
      </c>
      <c r="D168" s="25">
        <f ca="1">IF(AND($AL168-D$3&lt;=TODAY(),$AL168&gt;0,$AI168&lt;&gt;"closed",AI168&lt;&gt;"old",AND($B$3&lt;&gt;Data!$N$6,OR(database!$AG168&lt;&gt;Data!$K$9,database!$AG168&lt;&gt;Data!$K$8))),MAX(D$8:D167)+1,0)</f>
        <v>0</v>
      </c>
      <c r="E168" s="25">
        <f ca="1">IF(AND($AL168-E$3&lt;=TODAY(),$AL168&gt;0,AI168&lt;&gt;"closed",AI168&lt;&gt;"old",AND($B$3&lt;&gt;Data!$N$6,OR(database!$AG168&lt;&gt;Data!$K$9,database!$AG168&lt;&gt;Data!$K$8))),MAX(E$8:E167)+1,0)</f>
        <v>0</v>
      </c>
      <c r="F168" s="25">
        <f>IF(AH168="X",MAX(F$8:F167)+1,0)</f>
        <v>0</v>
      </c>
      <c r="G168" s="25">
        <f ca="1">IF(AND(AG168=Data!$K$8,database!AI168&lt;&gt;"Closed",AI168&lt;&gt;"old",database!AL168&lt;(TODAY()+Data!$X$4)),MAX(G$8:G167)+1,0)</f>
        <v>0</v>
      </c>
      <c r="H168" s="25">
        <f ca="1">IF(AND(AG168=Data!$K$9,database!AI168&lt;&gt;"Closed",AI168&lt;&gt;"old",database!AL168&lt;(TODAY()+Data!$X$5)),MAX(H$8:H167)+1,0)</f>
        <v>0</v>
      </c>
      <c r="Y168">
        <f>IF(AS168&gt;0,VLOOKUP(AS168,$AT:$AV,3,0)+COUNTIF(AS$8:AS167,AS168),0)</f>
        <v>0</v>
      </c>
      <c r="AA168" s="16"/>
      <c r="AB168" s="22"/>
      <c r="AC168" s="16"/>
      <c r="AD168" s="22"/>
      <c r="AE168" s="16"/>
      <c r="AF168" s="22"/>
      <c r="AG168" s="138"/>
      <c r="AH168" s="23"/>
      <c r="AI168" s="16"/>
      <c r="AJ168" s="23"/>
      <c r="AK168" s="28"/>
      <c r="AL168" s="35"/>
      <c r="AQ168" s="25">
        <f>IF(FollowUp!$AK$3="(Off)",IF(FollowUp!$AA$3=Data!$D$5,C168,IF(FollowUp!$AA$3=Data!$D$6,D168,IF(FollowUp!$AA$3=Data!$D$7,E168,B168))),IF(FollowUp!$AK$3=Data!$N$9,F168,IF(FollowUp!$AK$3=Data!$N$8,H168,IF(FollowUp!$AK$3=Data!$N$7,G168,B168))))</f>
        <v>0</v>
      </c>
      <c r="AR168" s="51">
        <f t="shared" si="20"/>
        <v>0</v>
      </c>
      <c r="AS168" s="25">
        <f t="shared" si="18"/>
        <v>-1</v>
      </c>
      <c r="AT168" s="25">
        <f t="shared" si="21"/>
        <v>161</v>
      </c>
      <c r="AU168" s="25">
        <f t="shared" si="19"/>
        <v>0</v>
      </c>
      <c r="AV168" s="25">
        <f t="shared" si="22"/>
        <v>0</v>
      </c>
      <c r="BB168" s="51"/>
    </row>
    <row r="169" spans="1:54" x14ac:dyDescent="0.25">
      <c r="A169" t="str">
        <f t="shared" si="17"/>
        <v>169</v>
      </c>
      <c r="B169" s="25">
        <f>IF(OR(ISBLANK($AG169),$AI169="closed",$AI169="old",AND($B$3=Data!$N$6,OR(database!AG169=Data!$K$8,Data!$K$9=database!AG169))),0,MAX(B$8:B168)+1)</f>
        <v>0</v>
      </c>
      <c r="C169" s="25">
        <f ca="1">IF(AND($AL169-C$3&lt;=TODAY(),$AL169&gt;0,AI169&lt;&gt;"closed",AI169&lt;&gt;"old",AND($B$3&lt;&gt;Data!$N$6,OR(database!$AG169&lt;&gt;Data!$K$9,database!$AG169&lt;&gt;Data!$K$8))),MAX(C$8:C168)+1,0)</f>
        <v>0</v>
      </c>
      <c r="D169" s="25">
        <f ca="1">IF(AND($AL169-D$3&lt;=TODAY(),$AL169&gt;0,$AI169&lt;&gt;"closed",AI169&lt;&gt;"old",AND($B$3&lt;&gt;Data!$N$6,OR(database!$AG169&lt;&gt;Data!$K$9,database!$AG169&lt;&gt;Data!$K$8))),MAX(D$8:D168)+1,0)</f>
        <v>0</v>
      </c>
      <c r="E169" s="25">
        <f ca="1">IF(AND($AL169-E$3&lt;=TODAY(),$AL169&gt;0,AI169&lt;&gt;"closed",AI169&lt;&gt;"old",AND($B$3&lt;&gt;Data!$N$6,OR(database!$AG169&lt;&gt;Data!$K$9,database!$AG169&lt;&gt;Data!$K$8))),MAX(E$8:E168)+1,0)</f>
        <v>0</v>
      </c>
      <c r="F169" s="25">
        <f>IF(AH169="X",MAX(F$8:F168)+1,0)</f>
        <v>0</v>
      </c>
      <c r="G169" s="25">
        <f ca="1">IF(AND(AG169=Data!$K$8,database!AI169&lt;&gt;"Closed",AI169&lt;&gt;"old",database!AL169&lt;(TODAY()+Data!$X$4)),MAX(G$8:G168)+1,0)</f>
        <v>0</v>
      </c>
      <c r="H169" s="25">
        <f ca="1">IF(AND(AG169=Data!$K$9,database!AI169&lt;&gt;"Closed",AI169&lt;&gt;"old",database!AL169&lt;(TODAY()+Data!$X$5)),MAX(H$8:H168)+1,0)</f>
        <v>0</v>
      </c>
      <c r="Y169">
        <f>IF(AS169&gt;0,VLOOKUP(AS169,$AT:$AV,3,0)+COUNTIF(AS$8:AS168,AS169),0)</f>
        <v>0</v>
      </c>
      <c r="AA169" s="17"/>
      <c r="AB169" s="18"/>
      <c r="AC169" s="17"/>
      <c r="AD169" s="18"/>
      <c r="AE169" s="17"/>
      <c r="AF169" s="18"/>
      <c r="AG169" s="139"/>
      <c r="AH169" s="24"/>
      <c r="AI169" s="17"/>
      <c r="AJ169" s="24"/>
      <c r="AK169" s="27"/>
      <c r="AL169" s="47"/>
      <c r="AQ169" s="25">
        <f>IF(FollowUp!$AK$3="(Off)",IF(FollowUp!$AA$3=Data!$D$5,C169,IF(FollowUp!$AA$3=Data!$D$6,D169,IF(FollowUp!$AA$3=Data!$D$7,E169,B169))),IF(FollowUp!$AK$3=Data!$N$9,F169,IF(FollowUp!$AK$3=Data!$N$8,H169,IF(FollowUp!$AK$3=Data!$N$7,G169,B169))))</f>
        <v>0</v>
      </c>
      <c r="AR169" s="51">
        <f t="shared" si="20"/>
        <v>0</v>
      </c>
      <c r="AS169" s="25">
        <f t="shared" si="18"/>
        <v>-1</v>
      </c>
      <c r="AT169" s="25">
        <f t="shared" si="21"/>
        <v>162</v>
      </c>
      <c r="AU169" s="25">
        <f t="shared" si="19"/>
        <v>0</v>
      </c>
      <c r="AV169" s="25">
        <f t="shared" si="22"/>
        <v>0</v>
      </c>
      <c r="BB169" s="51"/>
    </row>
    <row r="170" spans="1:54" x14ac:dyDescent="0.25">
      <c r="A170" t="str">
        <f t="shared" si="17"/>
        <v>170</v>
      </c>
      <c r="B170" s="25">
        <f>IF(OR(ISBLANK($AG170),$AI170="closed",$AI170="old",AND($B$3=Data!$N$6,OR(database!AG170=Data!$K$8,Data!$K$9=database!AG170))),0,MAX(B$8:B169)+1)</f>
        <v>0</v>
      </c>
      <c r="C170" s="25">
        <f ca="1">IF(AND($AL170-C$3&lt;=TODAY(),$AL170&gt;0,AI170&lt;&gt;"closed",AI170&lt;&gt;"old",AND($B$3&lt;&gt;Data!$N$6,OR(database!$AG170&lt;&gt;Data!$K$9,database!$AG170&lt;&gt;Data!$K$8))),MAX(C$8:C169)+1,0)</f>
        <v>0</v>
      </c>
      <c r="D170" s="25">
        <f ca="1">IF(AND($AL170-D$3&lt;=TODAY(),$AL170&gt;0,$AI170&lt;&gt;"closed",AI170&lt;&gt;"old",AND($B$3&lt;&gt;Data!$N$6,OR(database!$AG170&lt;&gt;Data!$K$9,database!$AG170&lt;&gt;Data!$K$8))),MAX(D$8:D169)+1,0)</f>
        <v>0</v>
      </c>
      <c r="E170" s="25">
        <f ca="1">IF(AND($AL170-E$3&lt;=TODAY(),$AL170&gt;0,AI170&lt;&gt;"closed",AI170&lt;&gt;"old",AND($B$3&lt;&gt;Data!$N$6,OR(database!$AG170&lt;&gt;Data!$K$9,database!$AG170&lt;&gt;Data!$K$8))),MAX(E$8:E169)+1,0)</f>
        <v>0</v>
      </c>
      <c r="F170" s="25">
        <f>IF(AH170="X",MAX(F$8:F169)+1,0)</f>
        <v>0</v>
      </c>
      <c r="G170" s="25">
        <f ca="1">IF(AND(AG170=Data!$K$8,database!AI170&lt;&gt;"Closed",AI170&lt;&gt;"old",database!AL170&lt;(TODAY()+Data!$X$4)),MAX(G$8:G169)+1,0)</f>
        <v>0</v>
      </c>
      <c r="H170" s="25">
        <f ca="1">IF(AND(AG170=Data!$K$9,database!AI170&lt;&gt;"Closed",AI170&lt;&gt;"old",database!AL170&lt;(TODAY()+Data!$X$5)),MAX(H$8:H169)+1,0)</f>
        <v>0</v>
      </c>
      <c r="Y170">
        <f>IF(AS170&gt;0,VLOOKUP(AS170,$AT:$AV,3,0)+COUNTIF(AS$8:AS169,AS170),0)</f>
        <v>0</v>
      </c>
      <c r="AA170" s="16"/>
      <c r="AB170" s="22"/>
      <c r="AC170" s="16"/>
      <c r="AD170" s="22"/>
      <c r="AE170" s="16"/>
      <c r="AF170" s="22"/>
      <c r="AG170" s="138"/>
      <c r="AH170" s="23"/>
      <c r="AI170" s="16"/>
      <c r="AJ170" s="23"/>
      <c r="AK170" s="28"/>
      <c r="AL170" s="35"/>
      <c r="AQ170" s="25">
        <f>IF(FollowUp!$AK$3="(Off)",IF(FollowUp!$AA$3=Data!$D$5,C170,IF(FollowUp!$AA$3=Data!$D$6,D170,IF(FollowUp!$AA$3=Data!$D$7,E170,B170))),IF(FollowUp!$AK$3=Data!$N$9,F170,IF(FollowUp!$AK$3=Data!$N$8,H170,IF(FollowUp!$AK$3=Data!$N$7,G170,B170))))</f>
        <v>0</v>
      </c>
      <c r="AR170" s="51">
        <f t="shared" si="20"/>
        <v>0</v>
      </c>
      <c r="AS170" s="25">
        <f t="shared" si="18"/>
        <v>-1</v>
      </c>
      <c r="AT170" s="25">
        <f t="shared" si="21"/>
        <v>163</v>
      </c>
      <c r="AU170" s="25">
        <f t="shared" si="19"/>
        <v>0</v>
      </c>
      <c r="AV170" s="25">
        <f t="shared" si="22"/>
        <v>0</v>
      </c>
      <c r="BB170" s="51"/>
    </row>
    <row r="171" spans="1:54" x14ac:dyDescent="0.25">
      <c r="A171" t="str">
        <f t="shared" si="17"/>
        <v>171</v>
      </c>
      <c r="B171" s="25">
        <f>IF(OR(ISBLANK($AG171),$AI171="closed",$AI171="old",AND($B$3=Data!$N$6,OR(database!AG171=Data!$K$8,Data!$K$9=database!AG171))),0,MAX(B$8:B170)+1)</f>
        <v>0</v>
      </c>
      <c r="C171" s="25">
        <f ca="1">IF(AND($AL171-C$3&lt;=TODAY(),$AL171&gt;0,AI171&lt;&gt;"closed",AI171&lt;&gt;"old",AND($B$3&lt;&gt;Data!$N$6,OR(database!$AG171&lt;&gt;Data!$K$9,database!$AG171&lt;&gt;Data!$K$8))),MAX(C$8:C170)+1,0)</f>
        <v>0</v>
      </c>
      <c r="D171" s="25">
        <f ca="1">IF(AND($AL171-D$3&lt;=TODAY(),$AL171&gt;0,$AI171&lt;&gt;"closed",AI171&lt;&gt;"old",AND($B$3&lt;&gt;Data!$N$6,OR(database!$AG171&lt;&gt;Data!$K$9,database!$AG171&lt;&gt;Data!$K$8))),MAX(D$8:D170)+1,0)</f>
        <v>0</v>
      </c>
      <c r="E171" s="25">
        <f ca="1">IF(AND($AL171-E$3&lt;=TODAY(),$AL171&gt;0,AI171&lt;&gt;"closed",AI171&lt;&gt;"old",AND($B$3&lt;&gt;Data!$N$6,OR(database!$AG171&lt;&gt;Data!$K$9,database!$AG171&lt;&gt;Data!$K$8))),MAX(E$8:E170)+1,0)</f>
        <v>0</v>
      </c>
      <c r="F171" s="25">
        <f>IF(AH171="X",MAX(F$8:F170)+1,0)</f>
        <v>0</v>
      </c>
      <c r="G171" s="25">
        <f ca="1">IF(AND(AG171=Data!$K$8,database!AI171&lt;&gt;"Closed",AI171&lt;&gt;"old",database!AL171&lt;(TODAY()+Data!$X$4)),MAX(G$8:G170)+1,0)</f>
        <v>0</v>
      </c>
      <c r="H171" s="25">
        <f ca="1">IF(AND(AG171=Data!$K$9,database!AI171&lt;&gt;"Closed",AI171&lt;&gt;"old",database!AL171&lt;(TODAY()+Data!$X$5)),MAX(H$8:H170)+1,0)</f>
        <v>0</v>
      </c>
      <c r="Y171">
        <f>IF(AS171&gt;0,VLOOKUP(AS171,$AT:$AV,3,0)+COUNTIF(AS$8:AS170,AS171),0)</f>
        <v>0</v>
      </c>
      <c r="AA171" s="17"/>
      <c r="AB171" s="18"/>
      <c r="AC171" s="17"/>
      <c r="AD171" s="18"/>
      <c r="AE171" s="17"/>
      <c r="AF171" s="18"/>
      <c r="AG171" s="139"/>
      <c r="AH171" s="24"/>
      <c r="AI171" s="17"/>
      <c r="AJ171" s="24"/>
      <c r="AK171" s="27"/>
      <c r="AL171" s="47"/>
      <c r="AQ171" s="25">
        <f>IF(FollowUp!$AK$3="(Off)",IF(FollowUp!$AA$3=Data!$D$5,C171,IF(FollowUp!$AA$3=Data!$D$6,D171,IF(FollowUp!$AA$3=Data!$D$7,E171,B171))),IF(FollowUp!$AK$3=Data!$N$9,F171,IF(FollowUp!$AK$3=Data!$N$8,H171,IF(FollowUp!$AK$3=Data!$N$7,G171,B171))))</f>
        <v>0</v>
      </c>
      <c r="AR171" s="51">
        <f t="shared" si="20"/>
        <v>0</v>
      </c>
      <c r="AS171" s="25">
        <f t="shared" si="18"/>
        <v>-1</v>
      </c>
      <c r="AT171" s="25">
        <f t="shared" si="21"/>
        <v>164</v>
      </c>
      <c r="AU171" s="25">
        <f t="shared" si="19"/>
        <v>0</v>
      </c>
      <c r="AV171" s="25">
        <f t="shared" si="22"/>
        <v>0</v>
      </c>
      <c r="BB171" s="51"/>
    </row>
    <row r="172" spans="1:54" x14ac:dyDescent="0.25">
      <c r="A172" t="str">
        <f t="shared" si="17"/>
        <v>172</v>
      </c>
      <c r="B172" s="25">
        <f>IF(OR(ISBLANK($AG172),$AI172="closed",$AI172="old",AND($B$3=Data!$N$6,OR(database!AG172=Data!$K$8,Data!$K$9=database!AG172))),0,MAX(B$8:B171)+1)</f>
        <v>0</v>
      </c>
      <c r="C172" s="25">
        <f ca="1">IF(AND($AL172-C$3&lt;=TODAY(),$AL172&gt;0,AI172&lt;&gt;"closed",AI172&lt;&gt;"old",AND($B$3&lt;&gt;Data!$N$6,OR(database!$AG172&lt;&gt;Data!$K$9,database!$AG172&lt;&gt;Data!$K$8))),MAX(C$8:C171)+1,0)</f>
        <v>0</v>
      </c>
      <c r="D172" s="25">
        <f ca="1">IF(AND($AL172-D$3&lt;=TODAY(),$AL172&gt;0,$AI172&lt;&gt;"closed",AI172&lt;&gt;"old",AND($B$3&lt;&gt;Data!$N$6,OR(database!$AG172&lt;&gt;Data!$K$9,database!$AG172&lt;&gt;Data!$K$8))),MAX(D$8:D171)+1,0)</f>
        <v>0</v>
      </c>
      <c r="E172" s="25">
        <f ca="1">IF(AND($AL172-E$3&lt;=TODAY(),$AL172&gt;0,AI172&lt;&gt;"closed",AI172&lt;&gt;"old",AND($B$3&lt;&gt;Data!$N$6,OR(database!$AG172&lt;&gt;Data!$K$9,database!$AG172&lt;&gt;Data!$K$8))),MAX(E$8:E171)+1,0)</f>
        <v>0</v>
      </c>
      <c r="F172" s="25">
        <f>IF(AH172="X",MAX(F$8:F171)+1,0)</f>
        <v>0</v>
      </c>
      <c r="G172" s="25">
        <f ca="1">IF(AND(AG172=Data!$K$8,database!AI172&lt;&gt;"Closed",AI172&lt;&gt;"old",database!AL172&lt;(TODAY()+Data!$X$4)),MAX(G$8:G171)+1,0)</f>
        <v>0</v>
      </c>
      <c r="H172" s="25">
        <f ca="1">IF(AND(AG172=Data!$K$9,database!AI172&lt;&gt;"Closed",AI172&lt;&gt;"old",database!AL172&lt;(TODAY()+Data!$X$5)),MAX(H$8:H171)+1,0)</f>
        <v>0</v>
      </c>
      <c r="Y172">
        <f>IF(AS172&gt;0,VLOOKUP(AS172,$AT:$AV,3,0)+COUNTIF(AS$8:AS171,AS172),0)</f>
        <v>0</v>
      </c>
      <c r="AA172" s="16"/>
      <c r="AB172" s="22"/>
      <c r="AC172" s="16"/>
      <c r="AD172" s="22"/>
      <c r="AE172" s="16"/>
      <c r="AF172" s="22"/>
      <c r="AG172" s="138"/>
      <c r="AH172" s="23"/>
      <c r="AI172" s="16"/>
      <c r="AJ172" s="23"/>
      <c r="AK172" s="28"/>
      <c r="AL172" s="35"/>
      <c r="AQ172" s="25">
        <f>IF(FollowUp!$AK$3="(Off)",IF(FollowUp!$AA$3=Data!$D$5,C172,IF(FollowUp!$AA$3=Data!$D$6,D172,IF(FollowUp!$AA$3=Data!$D$7,E172,B172))),IF(FollowUp!$AK$3=Data!$N$9,F172,IF(FollowUp!$AK$3=Data!$N$8,H172,IF(FollowUp!$AK$3=Data!$N$7,G172,B172))))</f>
        <v>0</v>
      </c>
      <c r="AR172" s="51">
        <f t="shared" si="20"/>
        <v>0</v>
      </c>
      <c r="AS172" s="25">
        <f t="shared" si="18"/>
        <v>-1</v>
      </c>
      <c r="AT172" s="25">
        <f t="shared" si="21"/>
        <v>165</v>
      </c>
      <c r="AU172" s="25">
        <f t="shared" si="19"/>
        <v>0</v>
      </c>
      <c r="AV172" s="25">
        <f t="shared" si="22"/>
        <v>0</v>
      </c>
      <c r="BB172" s="51"/>
    </row>
    <row r="173" spans="1:54" x14ac:dyDescent="0.25">
      <c r="A173" t="str">
        <f t="shared" si="17"/>
        <v>173</v>
      </c>
      <c r="B173" s="25">
        <f>IF(OR(ISBLANK($AG173),$AI173="closed",$AI173="old",AND($B$3=Data!$N$6,OR(database!AG173=Data!$K$8,Data!$K$9=database!AG173))),0,MAX(B$8:B172)+1)</f>
        <v>0</v>
      </c>
      <c r="C173" s="25">
        <f ca="1">IF(AND($AL173-C$3&lt;=TODAY(),$AL173&gt;0,AI173&lt;&gt;"closed",AI173&lt;&gt;"old",AND($B$3&lt;&gt;Data!$N$6,OR(database!$AG173&lt;&gt;Data!$K$9,database!$AG173&lt;&gt;Data!$K$8))),MAX(C$8:C172)+1,0)</f>
        <v>0</v>
      </c>
      <c r="D173" s="25">
        <f ca="1">IF(AND($AL173-D$3&lt;=TODAY(),$AL173&gt;0,$AI173&lt;&gt;"closed",AI173&lt;&gt;"old",AND($B$3&lt;&gt;Data!$N$6,OR(database!$AG173&lt;&gt;Data!$K$9,database!$AG173&lt;&gt;Data!$K$8))),MAX(D$8:D172)+1,0)</f>
        <v>0</v>
      </c>
      <c r="E173" s="25">
        <f ca="1">IF(AND($AL173-E$3&lt;=TODAY(),$AL173&gt;0,AI173&lt;&gt;"closed",AI173&lt;&gt;"old",AND($B$3&lt;&gt;Data!$N$6,OR(database!$AG173&lt;&gt;Data!$K$9,database!$AG173&lt;&gt;Data!$K$8))),MAX(E$8:E172)+1,0)</f>
        <v>0</v>
      </c>
      <c r="F173" s="25">
        <f>IF(AH173="X",MAX(F$8:F172)+1,0)</f>
        <v>0</v>
      </c>
      <c r="G173" s="25">
        <f ca="1">IF(AND(AG173=Data!$K$8,database!AI173&lt;&gt;"Closed",AI173&lt;&gt;"old",database!AL173&lt;(TODAY()+Data!$X$4)),MAX(G$8:G172)+1,0)</f>
        <v>0</v>
      </c>
      <c r="H173" s="25">
        <f ca="1">IF(AND(AG173=Data!$K$9,database!AI173&lt;&gt;"Closed",AI173&lt;&gt;"old",database!AL173&lt;(TODAY()+Data!$X$5)),MAX(H$8:H172)+1,0)</f>
        <v>0</v>
      </c>
      <c r="Y173">
        <f>IF(AS173&gt;0,VLOOKUP(AS173,$AT:$AV,3,0)+COUNTIF(AS$8:AS172,AS173),0)</f>
        <v>0</v>
      </c>
      <c r="AA173" s="17"/>
      <c r="AB173" s="18"/>
      <c r="AC173" s="17"/>
      <c r="AD173" s="18"/>
      <c r="AE173" s="17"/>
      <c r="AF173" s="18"/>
      <c r="AG173" s="139"/>
      <c r="AH173" s="24"/>
      <c r="AI173" s="17"/>
      <c r="AJ173" s="24"/>
      <c r="AK173" s="27"/>
      <c r="AL173" s="47"/>
      <c r="AQ173" s="25">
        <f>IF(FollowUp!$AK$3="(Off)",IF(FollowUp!$AA$3=Data!$D$5,C173,IF(FollowUp!$AA$3=Data!$D$6,D173,IF(FollowUp!$AA$3=Data!$D$7,E173,B173))),IF(FollowUp!$AK$3=Data!$N$9,F173,IF(FollowUp!$AK$3=Data!$N$8,H173,IF(FollowUp!$AK$3=Data!$N$7,G173,B173))))</f>
        <v>0</v>
      </c>
      <c r="AR173" s="51">
        <f t="shared" si="20"/>
        <v>0</v>
      </c>
      <c r="AS173" s="25">
        <f t="shared" si="18"/>
        <v>-1</v>
      </c>
      <c r="AT173" s="25">
        <f t="shared" si="21"/>
        <v>166</v>
      </c>
      <c r="AU173" s="25">
        <f t="shared" si="19"/>
        <v>0</v>
      </c>
      <c r="AV173" s="25">
        <f t="shared" si="22"/>
        <v>0</v>
      </c>
      <c r="BB173" s="51"/>
    </row>
    <row r="174" spans="1:54" x14ac:dyDescent="0.25">
      <c r="A174" t="str">
        <f t="shared" si="17"/>
        <v>174</v>
      </c>
      <c r="B174" s="25">
        <f>IF(OR(ISBLANK($AG174),$AI174="closed",$AI174="old",AND($B$3=Data!$N$6,OR(database!AG174=Data!$K$8,Data!$K$9=database!AG174))),0,MAX(B$8:B173)+1)</f>
        <v>0</v>
      </c>
      <c r="C174" s="25">
        <f ca="1">IF(AND($AL174-C$3&lt;=TODAY(),$AL174&gt;0,AI174&lt;&gt;"closed",AI174&lt;&gt;"old",AND($B$3&lt;&gt;Data!$N$6,OR(database!$AG174&lt;&gt;Data!$K$9,database!$AG174&lt;&gt;Data!$K$8))),MAX(C$8:C173)+1,0)</f>
        <v>0</v>
      </c>
      <c r="D174" s="25">
        <f ca="1">IF(AND($AL174-D$3&lt;=TODAY(),$AL174&gt;0,$AI174&lt;&gt;"closed",AI174&lt;&gt;"old",AND($B$3&lt;&gt;Data!$N$6,OR(database!$AG174&lt;&gt;Data!$K$9,database!$AG174&lt;&gt;Data!$K$8))),MAX(D$8:D173)+1,0)</f>
        <v>0</v>
      </c>
      <c r="E174" s="25">
        <f ca="1">IF(AND($AL174-E$3&lt;=TODAY(),$AL174&gt;0,AI174&lt;&gt;"closed",AI174&lt;&gt;"old",AND($B$3&lt;&gt;Data!$N$6,OR(database!$AG174&lt;&gt;Data!$K$9,database!$AG174&lt;&gt;Data!$K$8))),MAX(E$8:E173)+1,0)</f>
        <v>0</v>
      </c>
      <c r="F174" s="25">
        <f>IF(AH174="X",MAX(F$8:F173)+1,0)</f>
        <v>0</v>
      </c>
      <c r="G174" s="25">
        <f ca="1">IF(AND(AG174=Data!$K$8,database!AI174&lt;&gt;"Closed",AI174&lt;&gt;"old",database!AL174&lt;(TODAY()+Data!$X$4)),MAX(G$8:G173)+1,0)</f>
        <v>0</v>
      </c>
      <c r="H174" s="25">
        <f ca="1">IF(AND(AG174=Data!$K$9,database!AI174&lt;&gt;"Closed",AI174&lt;&gt;"old",database!AL174&lt;(TODAY()+Data!$X$5)),MAX(H$8:H173)+1,0)</f>
        <v>0</v>
      </c>
      <c r="Y174">
        <f>IF(AS174&gt;0,VLOOKUP(AS174,$AT:$AV,3,0)+COUNTIF(AS$8:AS173,AS174),0)</f>
        <v>0</v>
      </c>
      <c r="AA174" s="16"/>
      <c r="AB174" s="22"/>
      <c r="AC174" s="16"/>
      <c r="AD174" s="22"/>
      <c r="AE174" s="16"/>
      <c r="AF174" s="22"/>
      <c r="AG174" s="138"/>
      <c r="AH174" s="23"/>
      <c r="AI174" s="16"/>
      <c r="AJ174" s="23"/>
      <c r="AK174" s="28"/>
      <c r="AL174" s="35"/>
      <c r="AQ174" s="25">
        <f>IF(FollowUp!$AK$3="(Off)",IF(FollowUp!$AA$3=Data!$D$5,C174,IF(FollowUp!$AA$3=Data!$D$6,D174,IF(FollowUp!$AA$3=Data!$D$7,E174,B174))),IF(FollowUp!$AK$3=Data!$N$9,F174,IF(FollowUp!$AK$3=Data!$N$8,H174,IF(FollowUp!$AK$3=Data!$N$7,G174,B174))))</f>
        <v>0</v>
      </c>
      <c r="AR174" s="51">
        <f t="shared" si="20"/>
        <v>0</v>
      </c>
      <c r="AS174" s="25">
        <f t="shared" si="18"/>
        <v>-1</v>
      </c>
      <c r="AT174" s="25">
        <f t="shared" si="21"/>
        <v>167</v>
      </c>
      <c r="AU174" s="25">
        <f t="shared" si="19"/>
        <v>0</v>
      </c>
      <c r="AV174" s="25">
        <f t="shared" si="22"/>
        <v>0</v>
      </c>
      <c r="BB174" s="51"/>
    </row>
    <row r="175" spans="1:54" x14ac:dyDescent="0.25">
      <c r="A175" t="str">
        <f t="shared" si="17"/>
        <v>175</v>
      </c>
      <c r="B175" s="25">
        <f>IF(OR(ISBLANK($AG175),$AI175="closed",$AI175="old",AND($B$3=Data!$N$6,OR(database!AG175=Data!$K$8,Data!$K$9=database!AG175))),0,MAX(B$8:B174)+1)</f>
        <v>0</v>
      </c>
      <c r="C175" s="25">
        <f ca="1">IF(AND($AL175-C$3&lt;=TODAY(),$AL175&gt;0,AI175&lt;&gt;"closed",AI175&lt;&gt;"old",AND($B$3&lt;&gt;Data!$N$6,OR(database!$AG175&lt;&gt;Data!$K$9,database!$AG175&lt;&gt;Data!$K$8))),MAX(C$8:C174)+1,0)</f>
        <v>0</v>
      </c>
      <c r="D175" s="25">
        <f ca="1">IF(AND($AL175-D$3&lt;=TODAY(),$AL175&gt;0,$AI175&lt;&gt;"closed",AI175&lt;&gt;"old",AND($B$3&lt;&gt;Data!$N$6,OR(database!$AG175&lt;&gt;Data!$K$9,database!$AG175&lt;&gt;Data!$K$8))),MAX(D$8:D174)+1,0)</f>
        <v>0</v>
      </c>
      <c r="E175" s="25">
        <f ca="1">IF(AND($AL175-E$3&lt;=TODAY(),$AL175&gt;0,AI175&lt;&gt;"closed",AI175&lt;&gt;"old",AND($B$3&lt;&gt;Data!$N$6,OR(database!$AG175&lt;&gt;Data!$K$9,database!$AG175&lt;&gt;Data!$K$8))),MAX(E$8:E174)+1,0)</f>
        <v>0</v>
      </c>
      <c r="F175" s="25">
        <f>IF(AH175="X",MAX(F$8:F174)+1,0)</f>
        <v>0</v>
      </c>
      <c r="G175" s="25">
        <f ca="1">IF(AND(AG175=Data!$K$8,database!AI175&lt;&gt;"Closed",AI175&lt;&gt;"old",database!AL175&lt;(TODAY()+Data!$X$4)),MAX(G$8:G174)+1,0)</f>
        <v>0</v>
      </c>
      <c r="H175" s="25">
        <f ca="1">IF(AND(AG175=Data!$K$9,database!AI175&lt;&gt;"Closed",AI175&lt;&gt;"old",database!AL175&lt;(TODAY()+Data!$X$5)),MAX(H$8:H174)+1,0)</f>
        <v>0</v>
      </c>
      <c r="Y175">
        <f>IF(AS175&gt;0,VLOOKUP(AS175,$AT:$AV,3,0)+COUNTIF(AS$8:AS174,AS175),0)</f>
        <v>0</v>
      </c>
      <c r="AA175" s="17"/>
      <c r="AB175" s="18"/>
      <c r="AC175" s="17"/>
      <c r="AD175" s="18"/>
      <c r="AE175" s="17"/>
      <c r="AF175" s="18"/>
      <c r="AG175" s="139"/>
      <c r="AH175" s="24"/>
      <c r="AI175" s="17"/>
      <c r="AJ175" s="24"/>
      <c r="AK175" s="27"/>
      <c r="AL175" s="47"/>
      <c r="AQ175" s="25">
        <f>IF(FollowUp!$AK$3="(Off)",IF(FollowUp!$AA$3=Data!$D$5,C175,IF(FollowUp!$AA$3=Data!$D$6,D175,IF(FollowUp!$AA$3=Data!$D$7,E175,B175))),IF(FollowUp!$AK$3=Data!$N$9,F175,IF(FollowUp!$AK$3=Data!$N$8,H175,IF(FollowUp!$AK$3=Data!$N$7,G175,B175))))</f>
        <v>0</v>
      </c>
      <c r="AR175" s="51">
        <f t="shared" si="20"/>
        <v>0</v>
      </c>
      <c r="AS175" s="25">
        <f t="shared" si="18"/>
        <v>-1</v>
      </c>
      <c r="AT175" s="25">
        <f t="shared" si="21"/>
        <v>168</v>
      </c>
      <c r="AU175" s="25">
        <f t="shared" si="19"/>
        <v>0</v>
      </c>
      <c r="AV175" s="25">
        <f t="shared" si="22"/>
        <v>0</v>
      </c>
      <c r="BB175" s="51"/>
    </row>
    <row r="176" spans="1:54" x14ac:dyDescent="0.25">
      <c r="A176" t="str">
        <f t="shared" si="17"/>
        <v>176</v>
      </c>
      <c r="B176" s="25">
        <f>IF(OR(ISBLANK($AG176),$AI176="closed",$AI176="old",AND($B$3=Data!$N$6,OR(database!AG176=Data!$K$8,Data!$K$9=database!AG176))),0,MAX(B$8:B175)+1)</f>
        <v>0</v>
      </c>
      <c r="C176" s="25">
        <f ca="1">IF(AND($AL176-C$3&lt;=TODAY(),$AL176&gt;0,AI176&lt;&gt;"closed",AI176&lt;&gt;"old",AND($B$3&lt;&gt;Data!$N$6,OR(database!$AG176&lt;&gt;Data!$K$9,database!$AG176&lt;&gt;Data!$K$8))),MAX(C$8:C175)+1,0)</f>
        <v>0</v>
      </c>
      <c r="D176" s="25">
        <f ca="1">IF(AND($AL176-D$3&lt;=TODAY(),$AL176&gt;0,$AI176&lt;&gt;"closed",AI176&lt;&gt;"old",AND($B$3&lt;&gt;Data!$N$6,OR(database!$AG176&lt;&gt;Data!$K$9,database!$AG176&lt;&gt;Data!$K$8))),MAX(D$8:D175)+1,0)</f>
        <v>0</v>
      </c>
      <c r="E176" s="25">
        <f ca="1">IF(AND($AL176-E$3&lt;=TODAY(),$AL176&gt;0,AI176&lt;&gt;"closed",AI176&lt;&gt;"old",AND($B$3&lt;&gt;Data!$N$6,OR(database!$AG176&lt;&gt;Data!$K$9,database!$AG176&lt;&gt;Data!$K$8))),MAX(E$8:E175)+1,0)</f>
        <v>0</v>
      </c>
      <c r="F176" s="25">
        <f>IF(AH176="X",MAX(F$8:F175)+1,0)</f>
        <v>0</v>
      </c>
      <c r="G176" s="25">
        <f ca="1">IF(AND(AG176=Data!$K$8,database!AI176&lt;&gt;"Closed",AI176&lt;&gt;"old",database!AL176&lt;(TODAY()+Data!$X$4)),MAX(G$8:G175)+1,0)</f>
        <v>0</v>
      </c>
      <c r="H176" s="25">
        <f ca="1">IF(AND(AG176=Data!$K$9,database!AI176&lt;&gt;"Closed",AI176&lt;&gt;"old",database!AL176&lt;(TODAY()+Data!$X$5)),MAX(H$8:H175)+1,0)</f>
        <v>0</v>
      </c>
      <c r="Y176">
        <f>IF(AS176&gt;0,VLOOKUP(AS176,$AT:$AV,3,0)+COUNTIF(AS$8:AS175,AS176),0)</f>
        <v>0</v>
      </c>
      <c r="AA176" s="16"/>
      <c r="AB176" s="22"/>
      <c r="AC176" s="16"/>
      <c r="AD176" s="22"/>
      <c r="AE176" s="16"/>
      <c r="AF176" s="22"/>
      <c r="AG176" s="138"/>
      <c r="AH176" s="23"/>
      <c r="AI176" s="16"/>
      <c r="AJ176" s="23"/>
      <c r="AK176" s="28"/>
      <c r="AL176" s="35"/>
      <c r="AQ176" s="25">
        <f>IF(FollowUp!$AK$3="(Off)",IF(FollowUp!$AA$3=Data!$D$5,C176,IF(FollowUp!$AA$3=Data!$D$6,D176,IF(FollowUp!$AA$3=Data!$D$7,E176,B176))),IF(FollowUp!$AK$3=Data!$N$9,F176,IF(FollowUp!$AK$3=Data!$N$8,H176,IF(FollowUp!$AK$3=Data!$N$7,G176,B176))))</f>
        <v>0</v>
      </c>
      <c r="AR176" s="51">
        <f t="shared" si="20"/>
        <v>0</v>
      </c>
      <c r="AS176" s="25">
        <f t="shared" si="18"/>
        <v>-1</v>
      </c>
      <c r="AT176" s="25">
        <f t="shared" si="21"/>
        <v>169</v>
      </c>
      <c r="AU176" s="25">
        <f t="shared" si="19"/>
        <v>0</v>
      </c>
      <c r="AV176" s="25">
        <f t="shared" si="22"/>
        <v>0</v>
      </c>
      <c r="BB176" s="51"/>
    </row>
    <row r="177" spans="1:54" x14ac:dyDescent="0.25">
      <c r="A177" t="str">
        <f t="shared" si="17"/>
        <v>177</v>
      </c>
      <c r="B177" s="25">
        <f>IF(OR(ISBLANK($AG177),$AI177="closed",$AI177="old",AND($B$3=Data!$N$6,OR(database!AG177=Data!$K$8,Data!$K$9=database!AG177))),0,MAX(B$8:B176)+1)</f>
        <v>0</v>
      </c>
      <c r="C177" s="25">
        <f ca="1">IF(AND($AL177-C$3&lt;=TODAY(),$AL177&gt;0,AI177&lt;&gt;"closed",AI177&lt;&gt;"old",AND($B$3&lt;&gt;Data!$N$6,OR(database!$AG177&lt;&gt;Data!$K$9,database!$AG177&lt;&gt;Data!$K$8))),MAX(C$8:C176)+1,0)</f>
        <v>0</v>
      </c>
      <c r="D177" s="25">
        <f ca="1">IF(AND($AL177-D$3&lt;=TODAY(),$AL177&gt;0,$AI177&lt;&gt;"closed",AI177&lt;&gt;"old",AND($B$3&lt;&gt;Data!$N$6,OR(database!$AG177&lt;&gt;Data!$K$9,database!$AG177&lt;&gt;Data!$K$8))),MAX(D$8:D176)+1,0)</f>
        <v>0</v>
      </c>
      <c r="E177" s="25">
        <f ca="1">IF(AND($AL177-E$3&lt;=TODAY(),$AL177&gt;0,AI177&lt;&gt;"closed",AI177&lt;&gt;"old",AND($B$3&lt;&gt;Data!$N$6,OR(database!$AG177&lt;&gt;Data!$K$9,database!$AG177&lt;&gt;Data!$K$8))),MAX(E$8:E176)+1,0)</f>
        <v>0</v>
      </c>
      <c r="F177" s="25">
        <f>IF(AH177="X",MAX(F$8:F176)+1,0)</f>
        <v>0</v>
      </c>
      <c r="G177" s="25">
        <f ca="1">IF(AND(AG177=Data!$K$8,database!AI177&lt;&gt;"Closed",AI177&lt;&gt;"old",database!AL177&lt;(TODAY()+Data!$X$4)),MAX(G$8:G176)+1,0)</f>
        <v>0</v>
      </c>
      <c r="H177" s="25">
        <f ca="1">IF(AND(AG177=Data!$K$9,database!AI177&lt;&gt;"Closed",AI177&lt;&gt;"old",database!AL177&lt;(TODAY()+Data!$X$5)),MAX(H$8:H176)+1,0)</f>
        <v>0</v>
      </c>
      <c r="Y177">
        <f>IF(AS177&gt;0,VLOOKUP(AS177,$AT:$AV,3,0)+COUNTIF(AS$8:AS176,AS177),0)</f>
        <v>0</v>
      </c>
      <c r="AA177" s="17"/>
      <c r="AB177" s="18"/>
      <c r="AC177" s="17"/>
      <c r="AD177" s="18"/>
      <c r="AE177" s="17"/>
      <c r="AF177" s="18"/>
      <c r="AG177" s="139"/>
      <c r="AH177" s="24"/>
      <c r="AI177" s="17"/>
      <c r="AJ177" s="24"/>
      <c r="AK177" s="27"/>
      <c r="AL177" s="47"/>
      <c r="AQ177" s="25">
        <f>IF(FollowUp!$AK$3="(Off)",IF(FollowUp!$AA$3=Data!$D$5,C177,IF(FollowUp!$AA$3=Data!$D$6,D177,IF(FollowUp!$AA$3=Data!$D$7,E177,B177))),IF(FollowUp!$AK$3=Data!$N$9,F177,IF(FollowUp!$AK$3=Data!$N$8,H177,IF(FollowUp!$AK$3=Data!$N$7,G177,B177))))</f>
        <v>0</v>
      </c>
      <c r="AR177" s="51">
        <f t="shared" si="20"/>
        <v>0</v>
      </c>
      <c r="AS177" s="25">
        <f t="shared" si="18"/>
        <v>-1</v>
      </c>
      <c r="AT177" s="25">
        <f t="shared" si="21"/>
        <v>170</v>
      </c>
      <c r="AU177" s="25">
        <f t="shared" si="19"/>
        <v>0</v>
      </c>
      <c r="AV177" s="25">
        <f t="shared" si="22"/>
        <v>0</v>
      </c>
      <c r="BB177" s="51"/>
    </row>
    <row r="178" spans="1:54" x14ac:dyDescent="0.25">
      <c r="A178" t="str">
        <f t="shared" si="17"/>
        <v>178</v>
      </c>
      <c r="B178" s="25">
        <f>IF(OR(ISBLANK($AG178),$AI178="closed",$AI178="old",AND($B$3=Data!$N$6,OR(database!AG178=Data!$K$8,Data!$K$9=database!AG178))),0,MAX(B$8:B177)+1)</f>
        <v>0</v>
      </c>
      <c r="C178" s="25">
        <f ca="1">IF(AND($AL178-C$3&lt;=TODAY(),$AL178&gt;0,AI178&lt;&gt;"closed",AI178&lt;&gt;"old",AND($B$3&lt;&gt;Data!$N$6,OR(database!$AG178&lt;&gt;Data!$K$9,database!$AG178&lt;&gt;Data!$K$8))),MAX(C$8:C177)+1,0)</f>
        <v>0</v>
      </c>
      <c r="D178" s="25">
        <f ca="1">IF(AND($AL178-D$3&lt;=TODAY(),$AL178&gt;0,$AI178&lt;&gt;"closed",AI178&lt;&gt;"old",AND($B$3&lt;&gt;Data!$N$6,OR(database!$AG178&lt;&gt;Data!$K$9,database!$AG178&lt;&gt;Data!$K$8))),MAX(D$8:D177)+1,0)</f>
        <v>0</v>
      </c>
      <c r="E178" s="25">
        <f ca="1">IF(AND($AL178-E$3&lt;=TODAY(),$AL178&gt;0,AI178&lt;&gt;"closed",AI178&lt;&gt;"old",AND($B$3&lt;&gt;Data!$N$6,OR(database!$AG178&lt;&gt;Data!$K$9,database!$AG178&lt;&gt;Data!$K$8))),MAX(E$8:E177)+1,0)</f>
        <v>0</v>
      </c>
      <c r="F178" s="25">
        <f>IF(AH178="X",MAX(F$8:F177)+1,0)</f>
        <v>0</v>
      </c>
      <c r="G178" s="25">
        <f ca="1">IF(AND(AG178=Data!$K$8,database!AI178&lt;&gt;"Closed",AI178&lt;&gt;"old",database!AL178&lt;(TODAY()+Data!$X$4)),MAX(G$8:G177)+1,0)</f>
        <v>0</v>
      </c>
      <c r="H178" s="25">
        <f ca="1">IF(AND(AG178=Data!$K$9,database!AI178&lt;&gt;"Closed",AI178&lt;&gt;"old",database!AL178&lt;(TODAY()+Data!$X$5)),MAX(H$8:H177)+1,0)</f>
        <v>0</v>
      </c>
      <c r="Y178">
        <f>IF(AS178&gt;0,VLOOKUP(AS178,$AT:$AV,3,0)+COUNTIF(AS$8:AS177,AS178),0)</f>
        <v>0</v>
      </c>
      <c r="AA178" s="16"/>
      <c r="AB178" s="22"/>
      <c r="AC178" s="16"/>
      <c r="AD178" s="22"/>
      <c r="AE178" s="16"/>
      <c r="AF178" s="22"/>
      <c r="AG178" s="138"/>
      <c r="AH178" s="23"/>
      <c r="AI178" s="16"/>
      <c r="AJ178" s="23"/>
      <c r="AK178" s="28"/>
      <c r="AL178" s="35"/>
      <c r="AQ178" s="25">
        <f>IF(FollowUp!$AK$3="(Off)",IF(FollowUp!$AA$3=Data!$D$5,C178,IF(FollowUp!$AA$3=Data!$D$6,D178,IF(FollowUp!$AA$3=Data!$D$7,E178,B178))),IF(FollowUp!$AK$3=Data!$N$9,F178,IF(FollowUp!$AK$3=Data!$N$8,H178,IF(FollowUp!$AK$3=Data!$N$7,G178,B178))))</f>
        <v>0</v>
      </c>
      <c r="AR178" s="51">
        <f t="shared" si="20"/>
        <v>0</v>
      </c>
      <c r="AS178" s="25">
        <f t="shared" si="18"/>
        <v>-1</v>
      </c>
      <c r="AT178" s="25">
        <f t="shared" si="21"/>
        <v>171</v>
      </c>
      <c r="AU178" s="25">
        <f t="shared" si="19"/>
        <v>0</v>
      </c>
      <c r="AV178" s="25">
        <f t="shared" si="22"/>
        <v>0</v>
      </c>
      <c r="BB178" s="51"/>
    </row>
    <row r="179" spans="1:54" x14ac:dyDescent="0.25">
      <c r="A179" t="str">
        <f t="shared" si="17"/>
        <v>179</v>
      </c>
      <c r="B179" s="25">
        <f>IF(OR(ISBLANK($AG179),$AI179="closed",$AI179="old",AND($B$3=Data!$N$6,OR(database!AG179=Data!$K$8,Data!$K$9=database!AG179))),0,MAX(B$8:B178)+1)</f>
        <v>0</v>
      </c>
      <c r="C179" s="25">
        <f ca="1">IF(AND($AL179-C$3&lt;=TODAY(),$AL179&gt;0,AI179&lt;&gt;"closed",AI179&lt;&gt;"old",AND($B$3&lt;&gt;Data!$N$6,OR(database!$AG179&lt;&gt;Data!$K$9,database!$AG179&lt;&gt;Data!$K$8))),MAX(C$8:C178)+1,0)</f>
        <v>0</v>
      </c>
      <c r="D179" s="25">
        <f ca="1">IF(AND($AL179-D$3&lt;=TODAY(),$AL179&gt;0,$AI179&lt;&gt;"closed",AI179&lt;&gt;"old",AND($B$3&lt;&gt;Data!$N$6,OR(database!$AG179&lt;&gt;Data!$K$9,database!$AG179&lt;&gt;Data!$K$8))),MAX(D$8:D178)+1,0)</f>
        <v>0</v>
      </c>
      <c r="E179" s="25">
        <f ca="1">IF(AND($AL179-E$3&lt;=TODAY(),$AL179&gt;0,AI179&lt;&gt;"closed",AI179&lt;&gt;"old",AND($B$3&lt;&gt;Data!$N$6,OR(database!$AG179&lt;&gt;Data!$K$9,database!$AG179&lt;&gt;Data!$K$8))),MAX(E$8:E178)+1,0)</f>
        <v>0</v>
      </c>
      <c r="F179" s="25">
        <f>IF(AH179="X",MAX(F$8:F178)+1,0)</f>
        <v>0</v>
      </c>
      <c r="G179" s="25">
        <f ca="1">IF(AND(AG179=Data!$K$8,database!AI179&lt;&gt;"Closed",AI179&lt;&gt;"old",database!AL179&lt;(TODAY()+Data!$X$4)),MAX(G$8:G178)+1,0)</f>
        <v>0</v>
      </c>
      <c r="H179" s="25">
        <f ca="1">IF(AND(AG179=Data!$K$9,database!AI179&lt;&gt;"Closed",AI179&lt;&gt;"old",database!AL179&lt;(TODAY()+Data!$X$5)),MAX(H$8:H178)+1,0)</f>
        <v>0</v>
      </c>
      <c r="Y179">
        <f>IF(AS179&gt;0,VLOOKUP(AS179,$AT:$AV,3,0)+COUNTIF(AS$8:AS178,AS179),0)</f>
        <v>0</v>
      </c>
      <c r="AA179" s="17"/>
      <c r="AB179" s="18"/>
      <c r="AC179" s="17"/>
      <c r="AD179" s="18"/>
      <c r="AE179" s="17"/>
      <c r="AF179" s="18"/>
      <c r="AG179" s="139"/>
      <c r="AH179" s="24"/>
      <c r="AI179" s="17"/>
      <c r="AJ179" s="24"/>
      <c r="AK179" s="27"/>
      <c r="AL179" s="47"/>
      <c r="AQ179" s="25">
        <f>IF(FollowUp!$AK$3="(Off)",IF(FollowUp!$AA$3=Data!$D$5,C179,IF(FollowUp!$AA$3=Data!$D$6,D179,IF(FollowUp!$AA$3=Data!$D$7,E179,B179))),IF(FollowUp!$AK$3=Data!$N$9,F179,IF(FollowUp!$AK$3=Data!$N$8,H179,IF(FollowUp!$AK$3=Data!$N$7,G179,B179))))</f>
        <v>0</v>
      </c>
      <c r="AR179" s="51">
        <f t="shared" si="20"/>
        <v>0</v>
      </c>
      <c r="AS179" s="25">
        <f t="shared" si="18"/>
        <v>-1</v>
      </c>
      <c r="AT179" s="25">
        <f t="shared" si="21"/>
        <v>172</v>
      </c>
      <c r="AU179" s="25">
        <f t="shared" si="19"/>
        <v>0</v>
      </c>
      <c r="AV179" s="25">
        <f t="shared" si="22"/>
        <v>0</v>
      </c>
      <c r="BB179" s="51"/>
    </row>
    <row r="180" spans="1:54" x14ac:dyDescent="0.25">
      <c r="A180" t="str">
        <f t="shared" si="17"/>
        <v>180</v>
      </c>
      <c r="B180" s="25">
        <f>IF(OR(ISBLANK($AG180),$AI180="closed",$AI180="old",AND($B$3=Data!$N$6,OR(database!AG180=Data!$K$8,Data!$K$9=database!AG180))),0,MAX(B$8:B179)+1)</f>
        <v>0</v>
      </c>
      <c r="C180" s="25">
        <f ca="1">IF(AND($AL180-C$3&lt;=TODAY(),$AL180&gt;0,AI180&lt;&gt;"closed",AI180&lt;&gt;"old",AND($B$3&lt;&gt;Data!$N$6,OR(database!$AG180&lt;&gt;Data!$K$9,database!$AG180&lt;&gt;Data!$K$8))),MAX(C$8:C179)+1,0)</f>
        <v>0</v>
      </c>
      <c r="D180" s="25">
        <f ca="1">IF(AND($AL180-D$3&lt;=TODAY(),$AL180&gt;0,$AI180&lt;&gt;"closed",AI180&lt;&gt;"old",AND($B$3&lt;&gt;Data!$N$6,OR(database!$AG180&lt;&gt;Data!$K$9,database!$AG180&lt;&gt;Data!$K$8))),MAX(D$8:D179)+1,0)</f>
        <v>0</v>
      </c>
      <c r="E180" s="25">
        <f ca="1">IF(AND($AL180-E$3&lt;=TODAY(),$AL180&gt;0,AI180&lt;&gt;"closed",AI180&lt;&gt;"old",AND($B$3&lt;&gt;Data!$N$6,OR(database!$AG180&lt;&gt;Data!$K$9,database!$AG180&lt;&gt;Data!$K$8))),MAX(E$8:E179)+1,0)</f>
        <v>0</v>
      </c>
      <c r="F180" s="25">
        <f>IF(AH180="X",MAX(F$8:F179)+1,0)</f>
        <v>0</v>
      </c>
      <c r="G180" s="25">
        <f ca="1">IF(AND(AG180=Data!$K$8,database!AI180&lt;&gt;"Closed",AI180&lt;&gt;"old",database!AL180&lt;(TODAY()+Data!$X$4)),MAX(G$8:G179)+1,0)</f>
        <v>0</v>
      </c>
      <c r="H180" s="25">
        <f ca="1">IF(AND(AG180=Data!$K$9,database!AI180&lt;&gt;"Closed",AI180&lt;&gt;"old",database!AL180&lt;(TODAY()+Data!$X$5)),MAX(H$8:H179)+1,0)</f>
        <v>0</v>
      </c>
      <c r="Y180">
        <f>IF(AS180&gt;0,VLOOKUP(AS180,$AT:$AV,3,0)+COUNTIF(AS$8:AS179,AS180),0)</f>
        <v>0</v>
      </c>
      <c r="AA180" s="16"/>
      <c r="AB180" s="22"/>
      <c r="AC180" s="16"/>
      <c r="AD180" s="22"/>
      <c r="AE180" s="16"/>
      <c r="AF180" s="22"/>
      <c r="AG180" s="138"/>
      <c r="AH180" s="23"/>
      <c r="AI180" s="16"/>
      <c r="AJ180" s="23"/>
      <c r="AK180" s="28"/>
      <c r="AL180" s="35"/>
      <c r="AQ180" s="25">
        <f>IF(FollowUp!$AK$3="(Off)",IF(FollowUp!$AA$3=Data!$D$5,C180,IF(FollowUp!$AA$3=Data!$D$6,D180,IF(FollowUp!$AA$3=Data!$D$7,E180,B180))),IF(FollowUp!$AK$3=Data!$N$9,F180,IF(FollowUp!$AK$3=Data!$N$8,H180,IF(FollowUp!$AK$3=Data!$N$7,G180,B180))))</f>
        <v>0</v>
      </c>
      <c r="AR180" s="51">
        <f t="shared" si="20"/>
        <v>0</v>
      </c>
      <c r="AS180" s="25">
        <f t="shared" si="18"/>
        <v>-1</v>
      </c>
      <c r="AT180" s="25">
        <f t="shared" si="21"/>
        <v>173</v>
      </c>
      <c r="AU180" s="25">
        <f t="shared" si="19"/>
        <v>0</v>
      </c>
      <c r="AV180" s="25">
        <f t="shared" si="22"/>
        <v>0</v>
      </c>
      <c r="BB180" s="51"/>
    </row>
    <row r="181" spans="1:54" x14ac:dyDescent="0.25">
      <c r="A181" t="str">
        <f t="shared" si="17"/>
        <v>181</v>
      </c>
      <c r="B181" s="25">
        <f>IF(OR(ISBLANK($AG181),$AI181="closed",$AI181="old",AND($B$3=Data!$N$6,OR(database!AG181=Data!$K$8,Data!$K$9=database!AG181))),0,MAX(B$8:B180)+1)</f>
        <v>0</v>
      </c>
      <c r="C181" s="25">
        <f ca="1">IF(AND($AL181-C$3&lt;=TODAY(),$AL181&gt;0,AI181&lt;&gt;"closed",AI181&lt;&gt;"old",AND($B$3&lt;&gt;Data!$N$6,OR(database!$AG181&lt;&gt;Data!$K$9,database!$AG181&lt;&gt;Data!$K$8))),MAX(C$8:C180)+1,0)</f>
        <v>0</v>
      </c>
      <c r="D181" s="25">
        <f ca="1">IF(AND($AL181-D$3&lt;=TODAY(),$AL181&gt;0,$AI181&lt;&gt;"closed",AI181&lt;&gt;"old",AND($B$3&lt;&gt;Data!$N$6,OR(database!$AG181&lt;&gt;Data!$K$9,database!$AG181&lt;&gt;Data!$K$8))),MAX(D$8:D180)+1,0)</f>
        <v>0</v>
      </c>
      <c r="E181" s="25">
        <f ca="1">IF(AND($AL181-E$3&lt;=TODAY(),$AL181&gt;0,AI181&lt;&gt;"closed",AI181&lt;&gt;"old",AND($B$3&lt;&gt;Data!$N$6,OR(database!$AG181&lt;&gt;Data!$K$9,database!$AG181&lt;&gt;Data!$K$8))),MAX(E$8:E180)+1,0)</f>
        <v>0</v>
      </c>
      <c r="F181" s="25">
        <f>IF(AH181="X",MAX(F$8:F180)+1,0)</f>
        <v>0</v>
      </c>
      <c r="G181" s="25">
        <f ca="1">IF(AND(AG181=Data!$K$8,database!AI181&lt;&gt;"Closed",AI181&lt;&gt;"old",database!AL181&lt;(TODAY()+Data!$X$4)),MAX(G$8:G180)+1,0)</f>
        <v>0</v>
      </c>
      <c r="H181" s="25">
        <f ca="1">IF(AND(AG181=Data!$K$9,database!AI181&lt;&gt;"Closed",AI181&lt;&gt;"old",database!AL181&lt;(TODAY()+Data!$X$5)),MAX(H$8:H180)+1,0)</f>
        <v>0</v>
      </c>
      <c r="Y181">
        <f>IF(AS181&gt;0,VLOOKUP(AS181,$AT:$AV,3,0)+COUNTIF(AS$8:AS180,AS181),0)</f>
        <v>0</v>
      </c>
      <c r="AA181" s="17"/>
      <c r="AB181" s="18"/>
      <c r="AC181" s="17"/>
      <c r="AD181" s="18"/>
      <c r="AE181" s="17"/>
      <c r="AF181" s="18"/>
      <c r="AG181" s="139"/>
      <c r="AH181" s="24"/>
      <c r="AI181" s="17"/>
      <c r="AJ181" s="24"/>
      <c r="AK181" s="27"/>
      <c r="AL181" s="47"/>
      <c r="AQ181" s="25">
        <f>IF(FollowUp!$AK$3="(Off)",IF(FollowUp!$AA$3=Data!$D$5,C181,IF(FollowUp!$AA$3=Data!$D$6,D181,IF(FollowUp!$AA$3=Data!$D$7,E181,B181))),IF(FollowUp!$AK$3=Data!$N$9,F181,IF(FollowUp!$AK$3=Data!$N$8,H181,IF(FollowUp!$AK$3=Data!$N$7,G181,B181))))</f>
        <v>0</v>
      </c>
      <c r="AR181" s="51">
        <f t="shared" si="20"/>
        <v>0</v>
      </c>
      <c r="AS181" s="25">
        <f t="shared" si="18"/>
        <v>-1</v>
      </c>
      <c r="AT181" s="25">
        <f t="shared" si="21"/>
        <v>174</v>
      </c>
      <c r="AU181" s="25">
        <f t="shared" si="19"/>
        <v>0</v>
      </c>
      <c r="AV181" s="25">
        <f t="shared" si="22"/>
        <v>0</v>
      </c>
      <c r="BB181" s="51"/>
    </row>
    <row r="182" spans="1:54" x14ac:dyDescent="0.25">
      <c r="A182" t="str">
        <f t="shared" si="17"/>
        <v>182</v>
      </c>
      <c r="B182" s="25">
        <f>IF(OR(ISBLANK($AG182),$AI182="closed",$AI182="old",AND($B$3=Data!$N$6,OR(database!AG182=Data!$K$8,Data!$K$9=database!AG182))),0,MAX(B$8:B181)+1)</f>
        <v>0</v>
      </c>
      <c r="C182" s="25">
        <f ca="1">IF(AND($AL182-C$3&lt;=TODAY(),$AL182&gt;0,AI182&lt;&gt;"closed",AI182&lt;&gt;"old",AND($B$3&lt;&gt;Data!$N$6,OR(database!$AG182&lt;&gt;Data!$K$9,database!$AG182&lt;&gt;Data!$K$8))),MAX(C$8:C181)+1,0)</f>
        <v>0</v>
      </c>
      <c r="D182" s="25">
        <f ca="1">IF(AND($AL182-D$3&lt;=TODAY(),$AL182&gt;0,$AI182&lt;&gt;"closed",AI182&lt;&gt;"old",AND($B$3&lt;&gt;Data!$N$6,OR(database!$AG182&lt;&gt;Data!$K$9,database!$AG182&lt;&gt;Data!$K$8))),MAX(D$8:D181)+1,0)</f>
        <v>0</v>
      </c>
      <c r="E182" s="25">
        <f ca="1">IF(AND($AL182-E$3&lt;=TODAY(),$AL182&gt;0,AI182&lt;&gt;"closed",AI182&lt;&gt;"old",AND($B$3&lt;&gt;Data!$N$6,OR(database!$AG182&lt;&gt;Data!$K$9,database!$AG182&lt;&gt;Data!$K$8))),MAX(E$8:E181)+1,0)</f>
        <v>0</v>
      </c>
      <c r="F182" s="25">
        <f>IF(AH182="X",MAX(F$8:F181)+1,0)</f>
        <v>0</v>
      </c>
      <c r="G182" s="25">
        <f ca="1">IF(AND(AG182=Data!$K$8,database!AI182&lt;&gt;"Closed",AI182&lt;&gt;"old",database!AL182&lt;(TODAY()+Data!$X$4)),MAX(G$8:G181)+1,0)</f>
        <v>0</v>
      </c>
      <c r="H182" s="25">
        <f ca="1">IF(AND(AG182=Data!$K$9,database!AI182&lt;&gt;"Closed",AI182&lt;&gt;"old",database!AL182&lt;(TODAY()+Data!$X$5)),MAX(H$8:H181)+1,0)</f>
        <v>0</v>
      </c>
      <c r="Y182">
        <f>IF(AS182&gt;0,VLOOKUP(AS182,$AT:$AV,3,0)+COUNTIF(AS$8:AS181,AS182),0)</f>
        <v>0</v>
      </c>
      <c r="AA182" s="16"/>
      <c r="AB182" s="22"/>
      <c r="AC182" s="16"/>
      <c r="AD182" s="22"/>
      <c r="AE182" s="16"/>
      <c r="AF182" s="22"/>
      <c r="AG182" s="138"/>
      <c r="AH182" s="23"/>
      <c r="AI182" s="16"/>
      <c r="AJ182" s="23"/>
      <c r="AK182" s="28"/>
      <c r="AL182" s="35"/>
      <c r="AQ182" s="25">
        <f>IF(FollowUp!$AK$3="(Off)",IF(FollowUp!$AA$3=Data!$D$5,C182,IF(FollowUp!$AA$3=Data!$D$6,D182,IF(FollowUp!$AA$3=Data!$D$7,E182,B182))),IF(FollowUp!$AK$3=Data!$N$9,F182,IF(FollowUp!$AK$3=Data!$N$8,H182,IF(FollowUp!$AK$3=Data!$N$7,G182,B182))))</f>
        <v>0</v>
      </c>
      <c r="AR182" s="51">
        <f t="shared" si="20"/>
        <v>0</v>
      </c>
      <c r="AS182" s="25">
        <f t="shared" si="18"/>
        <v>-1</v>
      </c>
      <c r="AT182" s="25">
        <f t="shared" si="21"/>
        <v>175</v>
      </c>
      <c r="AU182" s="25">
        <f t="shared" si="19"/>
        <v>0</v>
      </c>
      <c r="AV182" s="25">
        <f t="shared" si="22"/>
        <v>0</v>
      </c>
      <c r="BB182" s="51"/>
    </row>
    <row r="183" spans="1:54" x14ac:dyDescent="0.25">
      <c r="A183" t="str">
        <f t="shared" si="17"/>
        <v>183</v>
      </c>
      <c r="B183" s="25">
        <f>IF(OR(ISBLANK($AG183),$AI183="closed",$AI183="old",AND($B$3=Data!$N$6,OR(database!AG183=Data!$K$8,Data!$K$9=database!AG183))),0,MAX(B$8:B182)+1)</f>
        <v>0</v>
      </c>
      <c r="C183" s="25">
        <f ca="1">IF(AND($AL183-C$3&lt;=TODAY(),$AL183&gt;0,AI183&lt;&gt;"closed",AI183&lt;&gt;"old",AND($B$3&lt;&gt;Data!$N$6,OR(database!$AG183&lt;&gt;Data!$K$9,database!$AG183&lt;&gt;Data!$K$8))),MAX(C$8:C182)+1,0)</f>
        <v>0</v>
      </c>
      <c r="D183" s="25">
        <f ca="1">IF(AND($AL183-D$3&lt;=TODAY(),$AL183&gt;0,$AI183&lt;&gt;"closed",AI183&lt;&gt;"old",AND($B$3&lt;&gt;Data!$N$6,OR(database!$AG183&lt;&gt;Data!$K$9,database!$AG183&lt;&gt;Data!$K$8))),MAX(D$8:D182)+1,0)</f>
        <v>0</v>
      </c>
      <c r="E183" s="25">
        <f ca="1">IF(AND($AL183-E$3&lt;=TODAY(),$AL183&gt;0,AI183&lt;&gt;"closed",AI183&lt;&gt;"old",AND($B$3&lt;&gt;Data!$N$6,OR(database!$AG183&lt;&gt;Data!$K$9,database!$AG183&lt;&gt;Data!$K$8))),MAX(E$8:E182)+1,0)</f>
        <v>0</v>
      </c>
      <c r="F183" s="25">
        <f>IF(AH183="X",MAX(F$8:F182)+1,0)</f>
        <v>0</v>
      </c>
      <c r="G183" s="25">
        <f ca="1">IF(AND(AG183=Data!$K$8,database!AI183&lt;&gt;"Closed",AI183&lt;&gt;"old",database!AL183&lt;(TODAY()+Data!$X$4)),MAX(G$8:G182)+1,0)</f>
        <v>0</v>
      </c>
      <c r="H183" s="25">
        <f ca="1">IF(AND(AG183=Data!$K$9,database!AI183&lt;&gt;"Closed",AI183&lt;&gt;"old",database!AL183&lt;(TODAY()+Data!$X$5)),MAX(H$8:H182)+1,0)</f>
        <v>0</v>
      </c>
      <c r="Y183">
        <f>IF(AS183&gt;0,VLOOKUP(AS183,$AT:$AV,3,0)+COUNTIF(AS$8:AS182,AS183),0)</f>
        <v>0</v>
      </c>
      <c r="AA183" s="17"/>
      <c r="AB183" s="18"/>
      <c r="AC183" s="17"/>
      <c r="AD183" s="18"/>
      <c r="AE183" s="17"/>
      <c r="AF183" s="18"/>
      <c r="AG183" s="139"/>
      <c r="AH183" s="24"/>
      <c r="AI183" s="17"/>
      <c r="AJ183" s="24"/>
      <c r="AK183" s="27"/>
      <c r="AL183" s="47"/>
      <c r="AQ183" s="25">
        <f>IF(FollowUp!$AK$3="(Off)",IF(FollowUp!$AA$3=Data!$D$5,C183,IF(FollowUp!$AA$3=Data!$D$6,D183,IF(FollowUp!$AA$3=Data!$D$7,E183,B183))),IF(FollowUp!$AK$3=Data!$N$9,F183,IF(FollowUp!$AK$3=Data!$N$8,H183,IF(FollowUp!$AK$3=Data!$N$7,G183,B183))))</f>
        <v>0</v>
      </c>
      <c r="AR183" s="51">
        <f t="shared" si="20"/>
        <v>0</v>
      </c>
      <c r="AS183" s="25">
        <f t="shared" si="18"/>
        <v>-1</v>
      </c>
      <c r="AT183" s="25">
        <f t="shared" si="21"/>
        <v>176</v>
      </c>
      <c r="AU183" s="25">
        <f t="shared" si="19"/>
        <v>0</v>
      </c>
      <c r="AV183" s="25">
        <f t="shared" si="22"/>
        <v>0</v>
      </c>
      <c r="BB183" s="51"/>
    </row>
    <row r="184" spans="1:54" x14ac:dyDescent="0.25">
      <c r="A184" t="str">
        <f t="shared" si="17"/>
        <v>184</v>
      </c>
      <c r="B184" s="25">
        <f>IF(OR(ISBLANK($AG184),$AI184="closed",$AI184="old",AND($B$3=Data!$N$6,OR(database!AG184=Data!$K$8,Data!$K$9=database!AG184))),0,MAX(B$8:B183)+1)</f>
        <v>0</v>
      </c>
      <c r="C184" s="25">
        <f ca="1">IF(AND($AL184-C$3&lt;=TODAY(),$AL184&gt;0,AI184&lt;&gt;"closed",AI184&lt;&gt;"old",AND($B$3&lt;&gt;Data!$N$6,OR(database!$AG184&lt;&gt;Data!$K$9,database!$AG184&lt;&gt;Data!$K$8))),MAX(C$8:C183)+1,0)</f>
        <v>0</v>
      </c>
      <c r="D184" s="25">
        <f ca="1">IF(AND($AL184-D$3&lt;=TODAY(),$AL184&gt;0,$AI184&lt;&gt;"closed",AI184&lt;&gt;"old",AND($B$3&lt;&gt;Data!$N$6,OR(database!$AG184&lt;&gt;Data!$K$9,database!$AG184&lt;&gt;Data!$K$8))),MAX(D$8:D183)+1,0)</f>
        <v>0</v>
      </c>
      <c r="E184" s="25">
        <f ca="1">IF(AND($AL184-E$3&lt;=TODAY(),$AL184&gt;0,AI184&lt;&gt;"closed",AI184&lt;&gt;"old",AND($B$3&lt;&gt;Data!$N$6,OR(database!$AG184&lt;&gt;Data!$K$9,database!$AG184&lt;&gt;Data!$K$8))),MAX(E$8:E183)+1,0)</f>
        <v>0</v>
      </c>
      <c r="F184" s="25">
        <f>IF(AH184="X",MAX(F$8:F183)+1,0)</f>
        <v>0</v>
      </c>
      <c r="G184" s="25">
        <f ca="1">IF(AND(AG184=Data!$K$8,database!AI184&lt;&gt;"Closed",AI184&lt;&gt;"old",database!AL184&lt;(TODAY()+Data!$X$4)),MAX(G$8:G183)+1,0)</f>
        <v>0</v>
      </c>
      <c r="H184" s="25">
        <f ca="1">IF(AND(AG184=Data!$K$9,database!AI184&lt;&gt;"Closed",AI184&lt;&gt;"old",database!AL184&lt;(TODAY()+Data!$X$5)),MAX(H$8:H183)+1,0)</f>
        <v>0</v>
      </c>
      <c r="Y184">
        <f>IF(AS184&gt;0,VLOOKUP(AS184,$AT:$AV,3,0)+COUNTIF(AS$8:AS183,AS184),0)</f>
        <v>0</v>
      </c>
      <c r="AA184" s="16"/>
      <c r="AB184" s="22"/>
      <c r="AC184" s="16"/>
      <c r="AD184" s="22"/>
      <c r="AE184" s="16"/>
      <c r="AF184" s="22"/>
      <c r="AG184" s="138"/>
      <c r="AH184" s="23"/>
      <c r="AI184" s="16"/>
      <c r="AJ184" s="23"/>
      <c r="AK184" s="28"/>
      <c r="AL184" s="35"/>
      <c r="AQ184" s="25">
        <f>IF(FollowUp!$AK$3="(Off)",IF(FollowUp!$AA$3=Data!$D$5,C184,IF(FollowUp!$AA$3=Data!$D$6,D184,IF(FollowUp!$AA$3=Data!$D$7,E184,B184))),IF(FollowUp!$AK$3=Data!$N$9,F184,IF(FollowUp!$AK$3=Data!$N$8,H184,IF(FollowUp!$AK$3=Data!$N$7,G184,B184))))</f>
        <v>0</v>
      </c>
      <c r="AR184" s="51">
        <f t="shared" si="20"/>
        <v>0</v>
      </c>
      <c r="AS184" s="25">
        <f t="shared" si="18"/>
        <v>-1</v>
      </c>
      <c r="AT184" s="25">
        <f t="shared" si="21"/>
        <v>177</v>
      </c>
      <c r="AU184" s="25">
        <f t="shared" si="19"/>
        <v>0</v>
      </c>
      <c r="AV184" s="25">
        <f t="shared" si="22"/>
        <v>0</v>
      </c>
      <c r="BB184" s="51"/>
    </row>
    <row r="185" spans="1:54" x14ac:dyDescent="0.25">
      <c r="A185" t="str">
        <f t="shared" si="17"/>
        <v>185</v>
      </c>
      <c r="B185" s="25">
        <f>IF(OR(ISBLANK($AG185),$AI185="closed",$AI185="old",AND($B$3=Data!$N$6,OR(database!AG185=Data!$K$8,Data!$K$9=database!AG185))),0,MAX(B$8:B184)+1)</f>
        <v>0</v>
      </c>
      <c r="C185" s="25">
        <f ca="1">IF(AND($AL185-C$3&lt;=TODAY(),$AL185&gt;0,AI185&lt;&gt;"closed",AI185&lt;&gt;"old",AND($B$3&lt;&gt;Data!$N$6,OR(database!$AG185&lt;&gt;Data!$K$9,database!$AG185&lt;&gt;Data!$K$8))),MAX(C$8:C184)+1,0)</f>
        <v>0</v>
      </c>
      <c r="D185" s="25">
        <f ca="1">IF(AND($AL185-D$3&lt;=TODAY(),$AL185&gt;0,$AI185&lt;&gt;"closed",AI185&lt;&gt;"old",AND($B$3&lt;&gt;Data!$N$6,OR(database!$AG185&lt;&gt;Data!$K$9,database!$AG185&lt;&gt;Data!$K$8))),MAX(D$8:D184)+1,0)</f>
        <v>0</v>
      </c>
      <c r="E185" s="25">
        <f ca="1">IF(AND($AL185-E$3&lt;=TODAY(),$AL185&gt;0,AI185&lt;&gt;"closed",AI185&lt;&gt;"old",AND($B$3&lt;&gt;Data!$N$6,OR(database!$AG185&lt;&gt;Data!$K$9,database!$AG185&lt;&gt;Data!$K$8))),MAX(E$8:E184)+1,0)</f>
        <v>0</v>
      </c>
      <c r="F185" s="25">
        <f>IF(AH185="X",MAX(F$8:F184)+1,0)</f>
        <v>0</v>
      </c>
      <c r="G185" s="25">
        <f ca="1">IF(AND(AG185=Data!$K$8,database!AI185&lt;&gt;"Closed",AI185&lt;&gt;"old",database!AL185&lt;(TODAY()+Data!$X$4)),MAX(G$8:G184)+1,0)</f>
        <v>0</v>
      </c>
      <c r="H185" s="25">
        <f ca="1">IF(AND(AG185=Data!$K$9,database!AI185&lt;&gt;"Closed",AI185&lt;&gt;"old",database!AL185&lt;(TODAY()+Data!$X$5)),MAX(H$8:H184)+1,0)</f>
        <v>0</v>
      </c>
      <c r="Y185">
        <f>IF(AS185&gt;0,VLOOKUP(AS185,$AT:$AV,3,0)+COUNTIF(AS$8:AS184,AS185),0)</f>
        <v>0</v>
      </c>
      <c r="AA185" s="17"/>
      <c r="AB185" s="18"/>
      <c r="AC185" s="17"/>
      <c r="AD185" s="18"/>
      <c r="AE185" s="17"/>
      <c r="AF185" s="18"/>
      <c r="AG185" s="139"/>
      <c r="AH185" s="24"/>
      <c r="AI185" s="17"/>
      <c r="AJ185" s="24"/>
      <c r="AK185" s="27"/>
      <c r="AL185" s="47"/>
      <c r="AQ185" s="25">
        <f>IF(FollowUp!$AK$3="(Off)",IF(FollowUp!$AA$3=Data!$D$5,C185,IF(FollowUp!$AA$3=Data!$D$6,D185,IF(FollowUp!$AA$3=Data!$D$7,E185,B185))),IF(FollowUp!$AK$3=Data!$N$9,F185,IF(FollowUp!$AK$3=Data!$N$8,H185,IF(FollowUp!$AK$3=Data!$N$7,G185,B185))))</f>
        <v>0</v>
      </c>
      <c r="AR185" s="51">
        <f t="shared" si="20"/>
        <v>0</v>
      </c>
      <c r="AS185" s="25">
        <f t="shared" si="18"/>
        <v>-1</v>
      </c>
      <c r="AT185" s="25">
        <f t="shared" si="21"/>
        <v>178</v>
      </c>
      <c r="AU185" s="25">
        <f t="shared" si="19"/>
        <v>0</v>
      </c>
      <c r="AV185" s="25">
        <f t="shared" si="22"/>
        <v>0</v>
      </c>
      <c r="BB185" s="51"/>
    </row>
    <row r="186" spans="1:54" x14ac:dyDescent="0.25">
      <c r="A186" t="str">
        <f t="shared" si="17"/>
        <v>186</v>
      </c>
      <c r="B186" s="25">
        <f>IF(OR(ISBLANK($AG186),$AI186="closed",$AI186="old",AND($B$3=Data!$N$6,OR(database!AG186=Data!$K$8,Data!$K$9=database!AG186))),0,MAX(B$8:B185)+1)</f>
        <v>0</v>
      </c>
      <c r="C186" s="25">
        <f ca="1">IF(AND($AL186-C$3&lt;=TODAY(),$AL186&gt;0,AI186&lt;&gt;"closed",AI186&lt;&gt;"old",AND($B$3&lt;&gt;Data!$N$6,OR(database!$AG186&lt;&gt;Data!$K$9,database!$AG186&lt;&gt;Data!$K$8))),MAX(C$8:C185)+1,0)</f>
        <v>0</v>
      </c>
      <c r="D186" s="25">
        <f ca="1">IF(AND($AL186-D$3&lt;=TODAY(),$AL186&gt;0,$AI186&lt;&gt;"closed",AI186&lt;&gt;"old",AND($B$3&lt;&gt;Data!$N$6,OR(database!$AG186&lt;&gt;Data!$K$9,database!$AG186&lt;&gt;Data!$K$8))),MAX(D$8:D185)+1,0)</f>
        <v>0</v>
      </c>
      <c r="E186" s="25">
        <f ca="1">IF(AND($AL186-E$3&lt;=TODAY(),$AL186&gt;0,AI186&lt;&gt;"closed",AI186&lt;&gt;"old",AND($B$3&lt;&gt;Data!$N$6,OR(database!$AG186&lt;&gt;Data!$K$9,database!$AG186&lt;&gt;Data!$K$8))),MAX(E$8:E185)+1,0)</f>
        <v>0</v>
      </c>
      <c r="F186" s="25">
        <f>IF(AH186="X",MAX(F$8:F185)+1,0)</f>
        <v>0</v>
      </c>
      <c r="G186" s="25">
        <f ca="1">IF(AND(AG186=Data!$K$8,database!AI186&lt;&gt;"Closed",AI186&lt;&gt;"old",database!AL186&lt;(TODAY()+Data!$X$4)),MAX(G$8:G185)+1,0)</f>
        <v>0</v>
      </c>
      <c r="H186" s="25">
        <f ca="1">IF(AND(AG186=Data!$K$9,database!AI186&lt;&gt;"Closed",AI186&lt;&gt;"old",database!AL186&lt;(TODAY()+Data!$X$5)),MAX(H$8:H185)+1,0)</f>
        <v>0</v>
      </c>
      <c r="Y186">
        <f>IF(AS186&gt;0,VLOOKUP(AS186,$AT:$AV,3,0)+COUNTIF(AS$8:AS185,AS186),0)</f>
        <v>0</v>
      </c>
      <c r="AA186" s="16"/>
      <c r="AB186" s="22"/>
      <c r="AC186" s="16"/>
      <c r="AD186" s="22"/>
      <c r="AE186" s="16"/>
      <c r="AF186" s="22"/>
      <c r="AG186" s="138"/>
      <c r="AH186" s="23"/>
      <c r="AI186" s="16"/>
      <c r="AJ186" s="23"/>
      <c r="AK186" s="28"/>
      <c r="AL186" s="35"/>
      <c r="AQ186" s="25">
        <f>IF(FollowUp!$AK$3="(Off)",IF(FollowUp!$AA$3=Data!$D$5,C186,IF(FollowUp!$AA$3=Data!$D$6,D186,IF(FollowUp!$AA$3=Data!$D$7,E186,B186))),IF(FollowUp!$AK$3=Data!$N$9,F186,IF(FollowUp!$AK$3=Data!$N$8,H186,IF(FollowUp!$AK$3=Data!$N$7,G186,B186))))</f>
        <v>0</v>
      </c>
      <c r="AR186" s="51">
        <f t="shared" si="20"/>
        <v>0</v>
      </c>
      <c r="AS186" s="25">
        <f t="shared" si="18"/>
        <v>-1</v>
      </c>
      <c r="AT186" s="25">
        <f t="shared" si="21"/>
        <v>179</v>
      </c>
      <c r="AU186" s="25">
        <f t="shared" si="19"/>
        <v>0</v>
      </c>
      <c r="AV186" s="25">
        <f t="shared" si="22"/>
        <v>0</v>
      </c>
      <c r="BB186" s="51"/>
    </row>
    <row r="187" spans="1:54" x14ac:dyDescent="0.25">
      <c r="A187" t="str">
        <f t="shared" si="17"/>
        <v>187</v>
      </c>
      <c r="B187" s="25">
        <f>IF(OR(ISBLANK($AG187),$AI187="closed",$AI187="old",AND($B$3=Data!$N$6,OR(database!AG187=Data!$K$8,Data!$K$9=database!AG187))),0,MAX(B$8:B186)+1)</f>
        <v>0</v>
      </c>
      <c r="C187" s="25">
        <f ca="1">IF(AND($AL187-C$3&lt;=TODAY(),$AL187&gt;0,AI187&lt;&gt;"closed",AI187&lt;&gt;"old",AND($B$3&lt;&gt;Data!$N$6,OR(database!$AG187&lt;&gt;Data!$K$9,database!$AG187&lt;&gt;Data!$K$8))),MAX(C$8:C186)+1,0)</f>
        <v>0</v>
      </c>
      <c r="D187" s="25">
        <f ca="1">IF(AND($AL187-D$3&lt;=TODAY(),$AL187&gt;0,$AI187&lt;&gt;"closed",AI187&lt;&gt;"old",AND($B$3&lt;&gt;Data!$N$6,OR(database!$AG187&lt;&gt;Data!$K$9,database!$AG187&lt;&gt;Data!$K$8))),MAX(D$8:D186)+1,0)</f>
        <v>0</v>
      </c>
      <c r="E187" s="25">
        <f ca="1">IF(AND($AL187-E$3&lt;=TODAY(),$AL187&gt;0,AI187&lt;&gt;"closed",AI187&lt;&gt;"old",AND($B$3&lt;&gt;Data!$N$6,OR(database!$AG187&lt;&gt;Data!$K$9,database!$AG187&lt;&gt;Data!$K$8))),MAX(E$8:E186)+1,0)</f>
        <v>0</v>
      </c>
      <c r="F187" s="25">
        <f>IF(AH187="X",MAX(F$8:F186)+1,0)</f>
        <v>0</v>
      </c>
      <c r="G187" s="25">
        <f ca="1">IF(AND(AG187=Data!$K$8,database!AI187&lt;&gt;"Closed",AI187&lt;&gt;"old",database!AL187&lt;(TODAY()+Data!$X$4)),MAX(G$8:G186)+1,0)</f>
        <v>0</v>
      </c>
      <c r="H187" s="25">
        <f ca="1">IF(AND(AG187=Data!$K$9,database!AI187&lt;&gt;"Closed",AI187&lt;&gt;"old",database!AL187&lt;(TODAY()+Data!$X$5)),MAX(H$8:H186)+1,0)</f>
        <v>0</v>
      </c>
      <c r="Y187">
        <f>IF(AS187&gt;0,VLOOKUP(AS187,$AT:$AV,3,0)+COUNTIF(AS$8:AS186,AS187),0)</f>
        <v>0</v>
      </c>
      <c r="AA187" s="17"/>
      <c r="AB187" s="18"/>
      <c r="AC187" s="17"/>
      <c r="AD187" s="18"/>
      <c r="AE187" s="17"/>
      <c r="AF187" s="18"/>
      <c r="AG187" s="139"/>
      <c r="AH187" s="24"/>
      <c r="AI187" s="17"/>
      <c r="AJ187" s="24"/>
      <c r="AK187" s="27"/>
      <c r="AL187" s="47"/>
      <c r="AQ187" s="25">
        <f>IF(FollowUp!$AK$3="(Off)",IF(FollowUp!$AA$3=Data!$D$5,C187,IF(FollowUp!$AA$3=Data!$D$6,D187,IF(FollowUp!$AA$3=Data!$D$7,E187,B187))),IF(FollowUp!$AK$3=Data!$N$9,F187,IF(FollowUp!$AK$3=Data!$N$8,H187,IF(FollowUp!$AK$3=Data!$N$7,G187,B187))))</f>
        <v>0</v>
      </c>
      <c r="AR187" s="51">
        <f t="shared" si="20"/>
        <v>0</v>
      </c>
      <c r="AS187" s="25">
        <f t="shared" si="18"/>
        <v>-1</v>
      </c>
      <c r="AT187" s="25">
        <f t="shared" si="21"/>
        <v>180</v>
      </c>
      <c r="AU187" s="25">
        <f t="shared" si="19"/>
        <v>0</v>
      </c>
      <c r="AV187" s="25">
        <f t="shared" si="22"/>
        <v>0</v>
      </c>
      <c r="BB187" s="51"/>
    </row>
    <row r="188" spans="1:54" x14ac:dyDescent="0.25">
      <c r="A188" t="str">
        <f t="shared" si="17"/>
        <v>188</v>
      </c>
      <c r="B188" s="25">
        <f>IF(OR(ISBLANK($AG188),$AI188="closed",$AI188="old",AND($B$3=Data!$N$6,OR(database!AG188=Data!$K$8,Data!$K$9=database!AG188))),0,MAX(B$8:B187)+1)</f>
        <v>0</v>
      </c>
      <c r="C188" s="25">
        <f ca="1">IF(AND($AL188-C$3&lt;=TODAY(),$AL188&gt;0,AI188&lt;&gt;"closed",AI188&lt;&gt;"old",AND($B$3&lt;&gt;Data!$N$6,OR(database!$AG188&lt;&gt;Data!$K$9,database!$AG188&lt;&gt;Data!$K$8))),MAX(C$8:C187)+1,0)</f>
        <v>0</v>
      </c>
      <c r="D188" s="25">
        <f ca="1">IF(AND($AL188-D$3&lt;=TODAY(),$AL188&gt;0,$AI188&lt;&gt;"closed",AI188&lt;&gt;"old",AND($B$3&lt;&gt;Data!$N$6,OR(database!$AG188&lt;&gt;Data!$K$9,database!$AG188&lt;&gt;Data!$K$8))),MAX(D$8:D187)+1,0)</f>
        <v>0</v>
      </c>
      <c r="E188" s="25">
        <f ca="1">IF(AND($AL188-E$3&lt;=TODAY(),$AL188&gt;0,AI188&lt;&gt;"closed",AI188&lt;&gt;"old",AND($B$3&lt;&gt;Data!$N$6,OR(database!$AG188&lt;&gt;Data!$K$9,database!$AG188&lt;&gt;Data!$K$8))),MAX(E$8:E187)+1,0)</f>
        <v>0</v>
      </c>
      <c r="F188" s="25">
        <f>IF(AH188="X",MAX(F$8:F187)+1,0)</f>
        <v>0</v>
      </c>
      <c r="G188" s="25">
        <f ca="1">IF(AND(AG188=Data!$K$8,database!AI188&lt;&gt;"Closed",AI188&lt;&gt;"old",database!AL188&lt;(TODAY()+Data!$X$4)),MAX(G$8:G187)+1,0)</f>
        <v>0</v>
      </c>
      <c r="H188" s="25">
        <f ca="1">IF(AND(AG188=Data!$K$9,database!AI188&lt;&gt;"Closed",AI188&lt;&gt;"old",database!AL188&lt;(TODAY()+Data!$X$5)),MAX(H$8:H187)+1,0)</f>
        <v>0</v>
      </c>
      <c r="Y188">
        <f>IF(AS188&gt;0,VLOOKUP(AS188,$AT:$AV,3,0)+COUNTIF(AS$8:AS187,AS188),0)</f>
        <v>0</v>
      </c>
      <c r="AA188" s="16"/>
      <c r="AB188" s="22"/>
      <c r="AC188" s="16"/>
      <c r="AD188" s="22"/>
      <c r="AE188" s="16"/>
      <c r="AF188" s="22"/>
      <c r="AG188" s="138"/>
      <c r="AH188" s="23"/>
      <c r="AI188" s="16"/>
      <c r="AJ188" s="23"/>
      <c r="AK188" s="28"/>
      <c r="AL188" s="35"/>
      <c r="AQ188" s="25">
        <f>IF(FollowUp!$AK$3="(Off)",IF(FollowUp!$AA$3=Data!$D$5,C188,IF(FollowUp!$AA$3=Data!$D$6,D188,IF(FollowUp!$AA$3=Data!$D$7,E188,B188))),IF(FollowUp!$AK$3=Data!$N$9,F188,IF(FollowUp!$AK$3=Data!$N$8,H188,IF(FollowUp!$AK$3=Data!$N$7,G188,B188))))</f>
        <v>0</v>
      </c>
      <c r="AR188" s="51">
        <f t="shared" si="20"/>
        <v>0</v>
      </c>
      <c r="AS188" s="25">
        <f t="shared" si="18"/>
        <v>-1</v>
      </c>
      <c r="AT188" s="25">
        <f t="shared" si="21"/>
        <v>181</v>
      </c>
      <c r="AU188" s="25">
        <f t="shared" si="19"/>
        <v>0</v>
      </c>
      <c r="AV188" s="25">
        <f t="shared" si="22"/>
        <v>0</v>
      </c>
      <c r="BB188" s="51"/>
    </row>
    <row r="189" spans="1:54" x14ac:dyDescent="0.25">
      <c r="A189" t="str">
        <f t="shared" si="17"/>
        <v>189</v>
      </c>
      <c r="B189" s="25">
        <f>IF(OR(ISBLANK($AG189),$AI189="closed",$AI189="old",AND($B$3=Data!$N$6,OR(database!AG189=Data!$K$8,Data!$K$9=database!AG189))),0,MAX(B$8:B188)+1)</f>
        <v>0</v>
      </c>
      <c r="C189" s="25">
        <f ca="1">IF(AND($AL189-C$3&lt;=TODAY(),$AL189&gt;0,AI189&lt;&gt;"closed",AI189&lt;&gt;"old",AND($B$3&lt;&gt;Data!$N$6,OR(database!$AG189&lt;&gt;Data!$K$9,database!$AG189&lt;&gt;Data!$K$8))),MAX(C$8:C188)+1,0)</f>
        <v>0</v>
      </c>
      <c r="D189" s="25">
        <f ca="1">IF(AND($AL189-D$3&lt;=TODAY(),$AL189&gt;0,$AI189&lt;&gt;"closed",AI189&lt;&gt;"old",AND($B$3&lt;&gt;Data!$N$6,OR(database!$AG189&lt;&gt;Data!$K$9,database!$AG189&lt;&gt;Data!$K$8))),MAX(D$8:D188)+1,0)</f>
        <v>0</v>
      </c>
      <c r="E189" s="25">
        <f ca="1">IF(AND($AL189-E$3&lt;=TODAY(),$AL189&gt;0,AI189&lt;&gt;"closed",AI189&lt;&gt;"old",AND($B$3&lt;&gt;Data!$N$6,OR(database!$AG189&lt;&gt;Data!$K$9,database!$AG189&lt;&gt;Data!$K$8))),MAX(E$8:E188)+1,0)</f>
        <v>0</v>
      </c>
      <c r="F189" s="25">
        <f>IF(AH189="X",MAX(F$8:F188)+1,0)</f>
        <v>0</v>
      </c>
      <c r="G189" s="25">
        <f ca="1">IF(AND(AG189=Data!$K$8,database!AI189&lt;&gt;"Closed",AI189&lt;&gt;"old",database!AL189&lt;(TODAY()+Data!$X$4)),MAX(G$8:G188)+1,0)</f>
        <v>0</v>
      </c>
      <c r="H189" s="25">
        <f ca="1">IF(AND(AG189=Data!$K$9,database!AI189&lt;&gt;"Closed",AI189&lt;&gt;"old",database!AL189&lt;(TODAY()+Data!$X$5)),MAX(H$8:H188)+1,0)</f>
        <v>0</v>
      </c>
      <c r="Y189">
        <f>IF(AS189&gt;0,VLOOKUP(AS189,$AT:$AV,3,0)+COUNTIF(AS$8:AS188,AS189),0)</f>
        <v>0</v>
      </c>
      <c r="AA189" s="17"/>
      <c r="AB189" s="18"/>
      <c r="AC189" s="17"/>
      <c r="AD189" s="18"/>
      <c r="AE189" s="17"/>
      <c r="AF189" s="18"/>
      <c r="AG189" s="139"/>
      <c r="AH189" s="24"/>
      <c r="AI189" s="17"/>
      <c r="AJ189" s="24"/>
      <c r="AK189" s="27"/>
      <c r="AL189" s="47"/>
      <c r="AQ189" s="25">
        <f>IF(FollowUp!$AK$3="(Off)",IF(FollowUp!$AA$3=Data!$D$5,C189,IF(FollowUp!$AA$3=Data!$D$6,D189,IF(FollowUp!$AA$3=Data!$D$7,E189,B189))),IF(FollowUp!$AK$3=Data!$N$9,F189,IF(FollowUp!$AK$3=Data!$N$8,H189,IF(FollowUp!$AK$3=Data!$N$7,G189,B189))))</f>
        <v>0</v>
      </c>
      <c r="AR189" s="51">
        <f t="shared" si="20"/>
        <v>0</v>
      </c>
      <c r="AS189" s="25">
        <f t="shared" si="18"/>
        <v>-1</v>
      </c>
      <c r="AT189" s="25">
        <f t="shared" si="21"/>
        <v>182</v>
      </c>
      <c r="AU189" s="25">
        <f t="shared" si="19"/>
        <v>0</v>
      </c>
      <c r="AV189" s="25">
        <f t="shared" si="22"/>
        <v>0</v>
      </c>
      <c r="BB189" s="51"/>
    </row>
    <row r="190" spans="1:54" x14ac:dyDescent="0.25">
      <c r="A190" t="str">
        <f t="shared" si="17"/>
        <v>190</v>
      </c>
      <c r="B190" s="25">
        <f>IF(OR(ISBLANK($AG190),$AI190="closed",$AI190="old",AND($B$3=Data!$N$6,OR(database!AG190=Data!$K$8,Data!$K$9=database!AG190))),0,MAX(B$8:B189)+1)</f>
        <v>0</v>
      </c>
      <c r="C190" s="25">
        <f ca="1">IF(AND($AL190-C$3&lt;=TODAY(),$AL190&gt;0,AI190&lt;&gt;"closed",AI190&lt;&gt;"old",AND($B$3&lt;&gt;Data!$N$6,OR(database!$AG190&lt;&gt;Data!$K$9,database!$AG190&lt;&gt;Data!$K$8))),MAX(C$8:C189)+1,0)</f>
        <v>0</v>
      </c>
      <c r="D190" s="25">
        <f ca="1">IF(AND($AL190-D$3&lt;=TODAY(),$AL190&gt;0,$AI190&lt;&gt;"closed",AI190&lt;&gt;"old",AND($B$3&lt;&gt;Data!$N$6,OR(database!$AG190&lt;&gt;Data!$K$9,database!$AG190&lt;&gt;Data!$K$8))),MAX(D$8:D189)+1,0)</f>
        <v>0</v>
      </c>
      <c r="E190" s="25">
        <f ca="1">IF(AND($AL190-E$3&lt;=TODAY(),$AL190&gt;0,AI190&lt;&gt;"closed",AI190&lt;&gt;"old",AND($B$3&lt;&gt;Data!$N$6,OR(database!$AG190&lt;&gt;Data!$K$9,database!$AG190&lt;&gt;Data!$K$8))),MAX(E$8:E189)+1,0)</f>
        <v>0</v>
      </c>
      <c r="F190" s="25">
        <f>IF(AH190="X",MAX(F$8:F189)+1,0)</f>
        <v>0</v>
      </c>
      <c r="G190" s="25">
        <f ca="1">IF(AND(AG190=Data!$K$8,database!AI190&lt;&gt;"Closed",AI190&lt;&gt;"old",database!AL190&lt;(TODAY()+Data!$X$4)),MAX(G$8:G189)+1,0)</f>
        <v>0</v>
      </c>
      <c r="H190" s="25">
        <f ca="1">IF(AND(AG190=Data!$K$9,database!AI190&lt;&gt;"Closed",AI190&lt;&gt;"old",database!AL190&lt;(TODAY()+Data!$X$5)),MAX(H$8:H189)+1,0)</f>
        <v>0</v>
      </c>
      <c r="Y190">
        <f>IF(AS190&gt;0,VLOOKUP(AS190,$AT:$AV,3,0)+COUNTIF(AS$8:AS189,AS190),0)</f>
        <v>0</v>
      </c>
      <c r="AA190" s="16"/>
      <c r="AB190" s="22"/>
      <c r="AC190" s="16"/>
      <c r="AD190" s="22"/>
      <c r="AE190" s="16"/>
      <c r="AF190" s="22"/>
      <c r="AG190" s="138"/>
      <c r="AH190" s="23"/>
      <c r="AI190" s="16"/>
      <c r="AJ190" s="23"/>
      <c r="AK190" s="28"/>
      <c r="AL190" s="35"/>
      <c r="AQ190" s="25">
        <f>IF(FollowUp!$AK$3="(Off)",IF(FollowUp!$AA$3=Data!$D$5,C190,IF(FollowUp!$AA$3=Data!$D$6,D190,IF(FollowUp!$AA$3=Data!$D$7,E190,B190))),IF(FollowUp!$AK$3=Data!$N$9,F190,IF(FollowUp!$AK$3=Data!$N$8,H190,IF(FollowUp!$AK$3=Data!$N$7,G190,B190))))</f>
        <v>0</v>
      </c>
      <c r="AR190" s="51">
        <f t="shared" si="20"/>
        <v>0</v>
      </c>
      <c r="AS190" s="25">
        <f t="shared" si="18"/>
        <v>-1</v>
      </c>
      <c r="AT190" s="25">
        <f t="shared" si="21"/>
        <v>183</v>
      </c>
      <c r="AU190" s="25">
        <f t="shared" si="19"/>
        <v>0</v>
      </c>
      <c r="AV190" s="25">
        <f t="shared" si="22"/>
        <v>0</v>
      </c>
      <c r="BB190" s="51"/>
    </row>
    <row r="191" spans="1:54" x14ac:dyDescent="0.25">
      <c r="A191" t="str">
        <f t="shared" si="17"/>
        <v>191</v>
      </c>
      <c r="B191" s="25">
        <f>IF(OR(ISBLANK($AG191),$AI191="closed",$AI191="old",AND($B$3=Data!$N$6,OR(database!AG191=Data!$K$8,Data!$K$9=database!AG191))),0,MAX(B$8:B190)+1)</f>
        <v>0</v>
      </c>
      <c r="C191" s="25">
        <f ca="1">IF(AND($AL191-C$3&lt;=TODAY(),$AL191&gt;0,AI191&lt;&gt;"closed",AI191&lt;&gt;"old",AND($B$3&lt;&gt;Data!$N$6,OR(database!$AG191&lt;&gt;Data!$K$9,database!$AG191&lt;&gt;Data!$K$8))),MAX(C$8:C190)+1,0)</f>
        <v>0</v>
      </c>
      <c r="D191" s="25">
        <f ca="1">IF(AND($AL191-D$3&lt;=TODAY(),$AL191&gt;0,$AI191&lt;&gt;"closed",AI191&lt;&gt;"old",AND($B$3&lt;&gt;Data!$N$6,OR(database!$AG191&lt;&gt;Data!$K$9,database!$AG191&lt;&gt;Data!$K$8))),MAX(D$8:D190)+1,0)</f>
        <v>0</v>
      </c>
      <c r="E191" s="25">
        <f ca="1">IF(AND($AL191-E$3&lt;=TODAY(),$AL191&gt;0,AI191&lt;&gt;"closed",AI191&lt;&gt;"old",AND($B$3&lt;&gt;Data!$N$6,OR(database!$AG191&lt;&gt;Data!$K$9,database!$AG191&lt;&gt;Data!$K$8))),MAX(E$8:E190)+1,0)</f>
        <v>0</v>
      </c>
      <c r="F191" s="25">
        <f>IF(AH191="X",MAX(F$8:F190)+1,0)</f>
        <v>0</v>
      </c>
      <c r="G191" s="25">
        <f ca="1">IF(AND(AG191=Data!$K$8,database!AI191&lt;&gt;"Closed",AI191&lt;&gt;"old",database!AL191&lt;(TODAY()+Data!$X$4)),MAX(G$8:G190)+1,0)</f>
        <v>0</v>
      </c>
      <c r="H191" s="25">
        <f ca="1">IF(AND(AG191=Data!$K$9,database!AI191&lt;&gt;"Closed",AI191&lt;&gt;"old",database!AL191&lt;(TODAY()+Data!$X$5)),MAX(H$8:H190)+1,0)</f>
        <v>0</v>
      </c>
      <c r="Y191">
        <f>IF(AS191&gt;0,VLOOKUP(AS191,$AT:$AV,3,0)+COUNTIF(AS$8:AS190,AS191),0)</f>
        <v>0</v>
      </c>
      <c r="AA191" s="17"/>
      <c r="AB191" s="18"/>
      <c r="AC191" s="17"/>
      <c r="AD191" s="18"/>
      <c r="AE191" s="17"/>
      <c r="AF191" s="18"/>
      <c r="AG191" s="139"/>
      <c r="AH191" s="24"/>
      <c r="AI191" s="17"/>
      <c r="AJ191" s="24"/>
      <c r="AK191" s="27"/>
      <c r="AL191" s="47"/>
      <c r="AQ191" s="25">
        <f>IF(FollowUp!$AK$3="(Off)",IF(FollowUp!$AA$3=Data!$D$5,C191,IF(FollowUp!$AA$3=Data!$D$6,D191,IF(FollowUp!$AA$3=Data!$D$7,E191,B191))),IF(FollowUp!$AK$3=Data!$N$9,F191,IF(FollowUp!$AK$3=Data!$N$8,H191,IF(FollowUp!$AK$3=Data!$N$7,G191,B191))))</f>
        <v>0</v>
      </c>
      <c r="AR191" s="51">
        <f t="shared" si="20"/>
        <v>0</v>
      </c>
      <c r="AS191" s="25">
        <f t="shared" si="18"/>
        <v>-1</v>
      </c>
      <c r="AT191" s="25">
        <f t="shared" si="21"/>
        <v>184</v>
      </c>
      <c r="AU191" s="25">
        <f t="shared" si="19"/>
        <v>0</v>
      </c>
      <c r="AV191" s="25">
        <f t="shared" si="22"/>
        <v>0</v>
      </c>
      <c r="BB191" s="51"/>
    </row>
    <row r="192" spans="1:54" x14ac:dyDescent="0.25">
      <c r="A192" t="str">
        <f t="shared" si="17"/>
        <v>192</v>
      </c>
      <c r="B192" s="25">
        <f>IF(OR(ISBLANK($AG192),$AI192="closed",$AI192="old",AND($B$3=Data!$N$6,OR(database!AG192=Data!$K$8,Data!$K$9=database!AG192))),0,MAX(B$8:B191)+1)</f>
        <v>0</v>
      </c>
      <c r="C192" s="25">
        <f ca="1">IF(AND($AL192-C$3&lt;=TODAY(),$AL192&gt;0,AI192&lt;&gt;"closed",AI192&lt;&gt;"old",AND($B$3&lt;&gt;Data!$N$6,OR(database!$AG192&lt;&gt;Data!$K$9,database!$AG192&lt;&gt;Data!$K$8))),MAX(C$8:C191)+1,0)</f>
        <v>0</v>
      </c>
      <c r="D192" s="25">
        <f ca="1">IF(AND($AL192-D$3&lt;=TODAY(),$AL192&gt;0,$AI192&lt;&gt;"closed",AI192&lt;&gt;"old",AND($B$3&lt;&gt;Data!$N$6,OR(database!$AG192&lt;&gt;Data!$K$9,database!$AG192&lt;&gt;Data!$K$8))),MAX(D$8:D191)+1,0)</f>
        <v>0</v>
      </c>
      <c r="E192" s="25">
        <f ca="1">IF(AND($AL192-E$3&lt;=TODAY(),$AL192&gt;0,AI192&lt;&gt;"closed",AI192&lt;&gt;"old",AND($B$3&lt;&gt;Data!$N$6,OR(database!$AG192&lt;&gt;Data!$K$9,database!$AG192&lt;&gt;Data!$K$8))),MAX(E$8:E191)+1,0)</f>
        <v>0</v>
      </c>
      <c r="F192" s="25">
        <f>IF(AH192="X",MAX(F$8:F191)+1,0)</f>
        <v>0</v>
      </c>
      <c r="G192" s="25">
        <f ca="1">IF(AND(AG192=Data!$K$8,database!AI192&lt;&gt;"Closed",AI192&lt;&gt;"old",database!AL192&lt;(TODAY()+Data!$X$4)),MAX(G$8:G191)+1,0)</f>
        <v>0</v>
      </c>
      <c r="H192" s="25">
        <f ca="1">IF(AND(AG192=Data!$K$9,database!AI192&lt;&gt;"Closed",AI192&lt;&gt;"old",database!AL192&lt;(TODAY()+Data!$X$5)),MAX(H$8:H191)+1,0)</f>
        <v>0</v>
      </c>
      <c r="Y192">
        <f>IF(AS192&gt;0,VLOOKUP(AS192,$AT:$AV,3,0)+COUNTIF(AS$8:AS191,AS192),0)</f>
        <v>0</v>
      </c>
      <c r="AA192" s="16"/>
      <c r="AB192" s="22"/>
      <c r="AC192" s="16"/>
      <c r="AD192" s="22"/>
      <c r="AE192" s="16"/>
      <c r="AF192" s="22"/>
      <c r="AG192" s="138"/>
      <c r="AH192" s="23"/>
      <c r="AI192" s="16"/>
      <c r="AJ192" s="23"/>
      <c r="AK192" s="28"/>
      <c r="AL192" s="35"/>
      <c r="AQ192" s="25">
        <f>IF(FollowUp!$AK$3="(Off)",IF(FollowUp!$AA$3=Data!$D$5,C192,IF(FollowUp!$AA$3=Data!$D$6,D192,IF(FollowUp!$AA$3=Data!$D$7,E192,B192))),IF(FollowUp!$AK$3=Data!$N$9,F192,IF(FollowUp!$AK$3=Data!$N$8,H192,IF(FollowUp!$AK$3=Data!$N$7,G192,B192))))</f>
        <v>0</v>
      </c>
      <c r="AR192" s="51">
        <f t="shared" si="20"/>
        <v>0</v>
      </c>
      <c r="AS192" s="25">
        <f t="shared" si="18"/>
        <v>-1</v>
      </c>
      <c r="AT192" s="25">
        <f t="shared" si="21"/>
        <v>185</v>
      </c>
      <c r="AU192" s="25">
        <f t="shared" si="19"/>
        <v>0</v>
      </c>
      <c r="AV192" s="25">
        <f t="shared" si="22"/>
        <v>0</v>
      </c>
      <c r="BB192" s="51"/>
    </row>
    <row r="193" spans="1:54" x14ac:dyDescent="0.25">
      <c r="A193" t="str">
        <f t="shared" si="17"/>
        <v>193</v>
      </c>
      <c r="B193" s="25">
        <f>IF(OR(ISBLANK($AG193),$AI193="closed",$AI193="old",AND($B$3=Data!$N$6,OR(database!AG193=Data!$K$8,Data!$K$9=database!AG193))),0,MAX(B$8:B192)+1)</f>
        <v>0</v>
      </c>
      <c r="C193" s="25">
        <f ca="1">IF(AND($AL193-C$3&lt;=TODAY(),$AL193&gt;0,AI193&lt;&gt;"closed",AI193&lt;&gt;"old",AND($B$3&lt;&gt;Data!$N$6,OR(database!$AG193&lt;&gt;Data!$K$9,database!$AG193&lt;&gt;Data!$K$8))),MAX(C$8:C192)+1,0)</f>
        <v>0</v>
      </c>
      <c r="D193" s="25">
        <f ca="1">IF(AND($AL193-D$3&lt;=TODAY(),$AL193&gt;0,$AI193&lt;&gt;"closed",AI193&lt;&gt;"old",AND($B$3&lt;&gt;Data!$N$6,OR(database!$AG193&lt;&gt;Data!$K$9,database!$AG193&lt;&gt;Data!$K$8))),MAX(D$8:D192)+1,0)</f>
        <v>0</v>
      </c>
      <c r="E193" s="25">
        <f ca="1">IF(AND($AL193-E$3&lt;=TODAY(),$AL193&gt;0,AI193&lt;&gt;"closed",AI193&lt;&gt;"old",AND($B$3&lt;&gt;Data!$N$6,OR(database!$AG193&lt;&gt;Data!$K$9,database!$AG193&lt;&gt;Data!$K$8))),MAX(E$8:E192)+1,0)</f>
        <v>0</v>
      </c>
      <c r="F193" s="25">
        <f>IF(AH193="X",MAX(F$8:F192)+1,0)</f>
        <v>0</v>
      </c>
      <c r="G193" s="25">
        <f ca="1">IF(AND(AG193=Data!$K$8,database!AI193&lt;&gt;"Closed",AI193&lt;&gt;"old",database!AL193&lt;(TODAY()+Data!$X$4)),MAX(G$8:G192)+1,0)</f>
        <v>0</v>
      </c>
      <c r="H193" s="25">
        <f ca="1">IF(AND(AG193=Data!$K$9,database!AI193&lt;&gt;"Closed",AI193&lt;&gt;"old",database!AL193&lt;(TODAY()+Data!$X$5)),MAX(H$8:H192)+1,0)</f>
        <v>0</v>
      </c>
      <c r="Y193">
        <f>IF(AS193&gt;0,VLOOKUP(AS193,$AT:$AV,3,0)+COUNTIF(AS$8:AS192,AS193),0)</f>
        <v>0</v>
      </c>
      <c r="AA193" s="17"/>
      <c r="AB193" s="18"/>
      <c r="AC193" s="17"/>
      <c r="AD193" s="18"/>
      <c r="AE193" s="17"/>
      <c r="AF193" s="18"/>
      <c r="AG193" s="139"/>
      <c r="AH193" s="24"/>
      <c r="AI193" s="17"/>
      <c r="AJ193" s="24"/>
      <c r="AK193" s="27"/>
      <c r="AL193" s="47"/>
      <c r="AQ193" s="25">
        <f>IF(FollowUp!$AK$3="(Off)",IF(FollowUp!$AA$3=Data!$D$5,C193,IF(FollowUp!$AA$3=Data!$D$6,D193,IF(FollowUp!$AA$3=Data!$D$7,E193,B193))),IF(FollowUp!$AK$3=Data!$N$9,F193,IF(FollowUp!$AK$3=Data!$N$8,H193,IF(FollowUp!$AK$3=Data!$N$7,G193,B193))))</f>
        <v>0</v>
      </c>
      <c r="AR193" s="51">
        <f t="shared" si="20"/>
        <v>0</v>
      </c>
      <c r="AS193" s="25">
        <f t="shared" si="18"/>
        <v>-1</v>
      </c>
      <c r="AT193" s="25">
        <f t="shared" si="21"/>
        <v>186</v>
      </c>
      <c r="AU193" s="25">
        <f t="shared" si="19"/>
        <v>0</v>
      </c>
      <c r="AV193" s="25">
        <f t="shared" si="22"/>
        <v>0</v>
      </c>
      <c r="BB193" s="51"/>
    </row>
    <row r="194" spans="1:54" x14ac:dyDescent="0.25">
      <c r="A194" t="str">
        <f t="shared" si="17"/>
        <v>194</v>
      </c>
      <c r="B194" s="25">
        <f>IF(OR(ISBLANK($AG194),$AI194="closed",$AI194="old",AND($B$3=Data!$N$6,OR(database!AG194=Data!$K$8,Data!$K$9=database!AG194))),0,MAX(B$8:B193)+1)</f>
        <v>0</v>
      </c>
      <c r="C194" s="25">
        <f ca="1">IF(AND($AL194-C$3&lt;=TODAY(),$AL194&gt;0,AI194&lt;&gt;"closed",AI194&lt;&gt;"old",AND($B$3&lt;&gt;Data!$N$6,OR(database!$AG194&lt;&gt;Data!$K$9,database!$AG194&lt;&gt;Data!$K$8))),MAX(C$8:C193)+1,0)</f>
        <v>0</v>
      </c>
      <c r="D194" s="25">
        <f ca="1">IF(AND($AL194-D$3&lt;=TODAY(),$AL194&gt;0,$AI194&lt;&gt;"closed",AI194&lt;&gt;"old",AND($B$3&lt;&gt;Data!$N$6,OR(database!$AG194&lt;&gt;Data!$K$9,database!$AG194&lt;&gt;Data!$K$8))),MAX(D$8:D193)+1,0)</f>
        <v>0</v>
      </c>
      <c r="E194" s="25">
        <f ca="1">IF(AND($AL194-E$3&lt;=TODAY(),$AL194&gt;0,AI194&lt;&gt;"closed",AI194&lt;&gt;"old",AND($B$3&lt;&gt;Data!$N$6,OR(database!$AG194&lt;&gt;Data!$K$9,database!$AG194&lt;&gt;Data!$K$8))),MAX(E$8:E193)+1,0)</f>
        <v>0</v>
      </c>
      <c r="F194" s="25">
        <f>IF(AH194="X",MAX(F$8:F193)+1,0)</f>
        <v>0</v>
      </c>
      <c r="G194" s="25">
        <f ca="1">IF(AND(AG194=Data!$K$8,database!AI194&lt;&gt;"Closed",AI194&lt;&gt;"old",database!AL194&lt;(TODAY()+Data!$X$4)),MAX(G$8:G193)+1,0)</f>
        <v>0</v>
      </c>
      <c r="H194" s="25">
        <f ca="1">IF(AND(AG194=Data!$K$9,database!AI194&lt;&gt;"Closed",AI194&lt;&gt;"old",database!AL194&lt;(TODAY()+Data!$X$5)),MAX(H$8:H193)+1,0)</f>
        <v>0</v>
      </c>
      <c r="Y194">
        <f>IF(AS194&gt;0,VLOOKUP(AS194,$AT:$AV,3,0)+COUNTIF(AS$8:AS193,AS194),0)</f>
        <v>0</v>
      </c>
      <c r="AA194" s="16"/>
      <c r="AB194" s="22"/>
      <c r="AC194" s="16"/>
      <c r="AD194" s="22"/>
      <c r="AE194" s="16"/>
      <c r="AF194" s="22"/>
      <c r="AG194" s="138"/>
      <c r="AH194" s="23"/>
      <c r="AI194" s="16"/>
      <c r="AJ194" s="23"/>
      <c r="AK194" s="28"/>
      <c r="AL194" s="35"/>
      <c r="AQ194" s="25">
        <f>IF(FollowUp!$AK$3="(Off)",IF(FollowUp!$AA$3=Data!$D$5,C194,IF(FollowUp!$AA$3=Data!$D$6,D194,IF(FollowUp!$AA$3=Data!$D$7,E194,B194))),IF(FollowUp!$AK$3=Data!$N$9,F194,IF(FollowUp!$AK$3=Data!$N$8,H194,IF(FollowUp!$AK$3=Data!$N$7,G194,B194))))</f>
        <v>0</v>
      </c>
      <c r="AR194" s="51">
        <f t="shared" si="20"/>
        <v>0</v>
      </c>
      <c r="AS194" s="25">
        <f t="shared" si="18"/>
        <v>-1</v>
      </c>
      <c r="AT194" s="25">
        <f t="shared" si="21"/>
        <v>187</v>
      </c>
      <c r="AU194" s="25">
        <f t="shared" si="19"/>
        <v>0</v>
      </c>
      <c r="AV194" s="25">
        <f t="shared" si="22"/>
        <v>0</v>
      </c>
      <c r="BB194" s="51"/>
    </row>
    <row r="195" spans="1:54" x14ac:dyDescent="0.25">
      <c r="A195" t="str">
        <f t="shared" si="17"/>
        <v>195</v>
      </c>
      <c r="B195" s="25">
        <f>IF(OR(ISBLANK($AG195),$AI195="closed",$AI195="old",AND($B$3=Data!$N$6,OR(database!AG195=Data!$K$8,Data!$K$9=database!AG195))),0,MAX(B$8:B194)+1)</f>
        <v>0</v>
      </c>
      <c r="C195" s="25">
        <f ca="1">IF(AND($AL195-C$3&lt;=TODAY(),$AL195&gt;0,AI195&lt;&gt;"closed",AI195&lt;&gt;"old",AND($B$3&lt;&gt;Data!$N$6,OR(database!$AG195&lt;&gt;Data!$K$9,database!$AG195&lt;&gt;Data!$K$8))),MAX(C$8:C194)+1,0)</f>
        <v>0</v>
      </c>
      <c r="D195" s="25">
        <f ca="1">IF(AND($AL195-D$3&lt;=TODAY(),$AL195&gt;0,$AI195&lt;&gt;"closed",AI195&lt;&gt;"old",AND($B$3&lt;&gt;Data!$N$6,OR(database!$AG195&lt;&gt;Data!$K$9,database!$AG195&lt;&gt;Data!$K$8))),MAX(D$8:D194)+1,0)</f>
        <v>0</v>
      </c>
      <c r="E195" s="25">
        <f ca="1">IF(AND($AL195-E$3&lt;=TODAY(),$AL195&gt;0,AI195&lt;&gt;"closed",AI195&lt;&gt;"old",AND($B$3&lt;&gt;Data!$N$6,OR(database!$AG195&lt;&gt;Data!$K$9,database!$AG195&lt;&gt;Data!$K$8))),MAX(E$8:E194)+1,0)</f>
        <v>0</v>
      </c>
      <c r="F195" s="25">
        <f>IF(AH195="X",MAX(F$8:F194)+1,0)</f>
        <v>0</v>
      </c>
      <c r="G195" s="25">
        <f ca="1">IF(AND(AG195=Data!$K$8,database!AI195&lt;&gt;"Closed",AI195&lt;&gt;"old",database!AL195&lt;(TODAY()+Data!$X$4)),MAX(G$8:G194)+1,0)</f>
        <v>0</v>
      </c>
      <c r="H195" s="25">
        <f ca="1">IF(AND(AG195=Data!$K$9,database!AI195&lt;&gt;"Closed",AI195&lt;&gt;"old",database!AL195&lt;(TODAY()+Data!$X$5)),MAX(H$8:H194)+1,0)</f>
        <v>0</v>
      </c>
      <c r="Y195">
        <f>IF(AS195&gt;0,VLOOKUP(AS195,$AT:$AV,3,0)+COUNTIF(AS$8:AS194,AS195),0)</f>
        <v>0</v>
      </c>
      <c r="AA195" s="17"/>
      <c r="AB195" s="18"/>
      <c r="AC195" s="17"/>
      <c r="AD195" s="18"/>
      <c r="AE195" s="17"/>
      <c r="AF195" s="18"/>
      <c r="AG195" s="139"/>
      <c r="AH195" s="24"/>
      <c r="AI195" s="17"/>
      <c r="AJ195" s="24"/>
      <c r="AK195" s="27"/>
      <c r="AL195" s="47"/>
      <c r="AQ195" s="25">
        <f>IF(FollowUp!$AK$3="(Off)",IF(FollowUp!$AA$3=Data!$D$5,C195,IF(FollowUp!$AA$3=Data!$D$6,D195,IF(FollowUp!$AA$3=Data!$D$7,E195,B195))),IF(FollowUp!$AK$3=Data!$N$9,F195,IF(FollowUp!$AK$3=Data!$N$8,H195,IF(FollowUp!$AK$3=Data!$N$7,G195,B195))))</f>
        <v>0</v>
      </c>
      <c r="AR195" s="51">
        <f t="shared" si="20"/>
        <v>0</v>
      </c>
      <c r="AS195" s="25">
        <f t="shared" si="18"/>
        <v>-1</v>
      </c>
      <c r="AT195" s="25">
        <f t="shared" si="21"/>
        <v>188</v>
      </c>
      <c r="AU195" s="25">
        <f t="shared" si="19"/>
        <v>0</v>
      </c>
      <c r="AV195" s="25">
        <f t="shared" si="22"/>
        <v>0</v>
      </c>
      <c r="BB195" s="51"/>
    </row>
    <row r="196" spans="1:54" x14ac:dyDescent="0.25">
      <c r="A196" t="str">
        <f t="shared" si="17"/>
        <v>196</v>
      </c>
      <c r="B196" s="25">
        <f>IF(OR(ISBLANK($AG196),$AI196="closed",$AI196="old",AND($B$3=Data!$N$6,OR(database!AG196=Data!$K$8,Data!$K$9=database!AG196))),0,MAX(B$8:B195)+1)</f>
        <v>0</v>
      </c>
      <c r="C196" s="25">
        <f ca="1">IF(AND($AL196-C$3&lt;=TODAY(),$AL196&gt;0,AI196&lt;&gt;"closed",AI196&lt;&gt;"old",AND($B$3&lt;&gt;Data!$N$6,OR(database!$AG196&lt;&gt;Data!$K$9,database!$AG196&lt;&gt;Data!$K$8))),MAX(C$8:C195)+1,0)</f>
        <v>0</v>
      </c>
      <c r="D196" s="25">
        <f ca="1">IF(AND($AL196-D$3&lt;=TODAY(),$AL196&gt;0,$AI196&lt;&gt;"closed",AI196&lt;&gt;"old",AND($B$3&lt;&gt;Data!$N$6,OR(database!$AG196&lt;&gt;Data!$K$9,database!$AG196&lt;&gt;Data!$K$8))),MAX(D$8:D195)+1,0)</f>
        <v>0</v>
      </c>
      <c r="E196" s="25">
        <f ca="1">IF(AND($AL196-E$3&lt;=TODAY(),$AL196&gt;0,AI196&lt;&gt;"closed",AI196&lt;&gt;"old",AND($B$3&lt;&gt;Data!$N$6,OR(database!$AG196&lt;&gt;Data!$K$9,database!$AG196&lt;&gt;Data!$K$8))),MAX(E$8:E195)+1,0)</f>
        <v>0</v>
      </c>
      <c r="F196" s="25">
        <f>IF(AH196="X",MAX(F$8:F195)+1,0)</f>
        <v>0</v>
      </c>
      <c r="G196" s="25">
        <f ca="1">IF(AND(AG196=Data!$K$8,database!AI196&lt;&gt;"Closed",AI196&lt;&gt;"old",database!AL196&lt;(TODAY()+Data!$X$4)),MAX(G$8:G195)+1,0)</f>
        <v>0</v>
      </c>
      <c r="H196" s="25">
        <f ca="1">IF(AND(AG196=Data!$K$9,database!AI196&lt;&gt;"Closed",AI196&lt;&gt;"old",database!AL196&lt;(TODAY()+Data!$X$5)),MAX(H$8:H195)+1,0)</f>
        <v>0</v>
      </c>
      <c r="Y196">
        <f>IF(AS196&gt;0,VLOOKUP(AS196,$AT:$AV,3,0)+COUNTIF(AS$8:AS195,AS196),0)</f>
        <v>0</v>
      </c>
      <c r="AA196" s="16"/>
      <c r="AB196" s="22"/>
      <c r="AC196" s="16"/>
      <c r="AD196" s="22"/>
      <c r="AE196" s="16"/>
      <c r="AF196" s="22"/>
      <c r="AG196" s="138"/>
      <c r="AH196" s="23"/>
      <c r="AI196" s="16"/>
      <c r="AJ196" s="23"/>
      <c r="AK196" s="28"/>
      <c r="AL196" s="35"/>
      <c r="AQ196" s="25">
        <f>IF(FollowUp!$AK$3="(Off)",IF(FollowUp!$AA$3=Data!$D$5,C196,IF(FollowUp!$AA$3=Data!$D$6,D196,IF(FollowUp!$AA$3=Data!$D$7,E196,B196))),IF(FollowUp!$AK$3=Data!$N$9,F196,IF(FollowUp!$AK$3=Data!$N$8,H196,IF(FollowUp!$AK$3=Data!$N$7,G196,B196))))</f>
        <v>0</v>
      </c>
      <c r="AR196" s="51">
        <f t="shared" si="20"/>
        <v>0</v>
      </c>
      <c r="AS196" s="25">
        <f t="shared" si="18"/>
        <v>-1</v>
      </c>
      <c r="AT196" s="25">
        <f t="shared" si="21"/>
        <v>189</v>
      </c>
      <c r="AU196" s="25">
        <f t="shared" si="19"/>
        <v>0</v>
      </c>
      <c r="AV196" s="25">
        <f t="shared" si="22"/>
        <v>0</v>
      </c>
      <c r="BB196" s="51"/>
    </row>
    <row r="197" spans="1:54" x14ac:dyDescent="0.25">
      <c r="A197" t="str">
        <f t="shared" si="17"/>
        <v>197</v>
      </c>
      <c r="B197" s="25">
        <f>IF(OR(ISBLANK($AG197),$AI197="closed",$AI197="old",AND($B$3=Data!$N$6,OR(database!AG197=Data!$K$8,Data!$K$9=database!AG197))),0,MAX(B$8:B196)+1)</f>
        <v>0</v>
      </c>
      <c r="C197" s="25">
        <f ca="1">IF(AND($AL197-C$3&lt;=TODAY(),$AL197&gt;0,AI197&lt;&gt;"closed",AI197&lt;&gt;"old",AND($B$3&lt;&gt;Data!$N$6,OR(database!$AG197&lt;&gt;Data!$K$9,database!$AG197&lt;&gt;Data!$K$8))),MAX(C$8:C196)+1,0)</f>
        <v>0</v>
      </c>
      <c r="D197" s="25">
        <f ca="1">IF(AND($AL197-D$3&lt;=TODAY(),$AL197&gt;0,$AI197&lt;&gt;"closed",AI197&lt;&gt;"old",AND($B$3&lt;&gt;Data!$N$6,OR(database!$AG197&lt;&gt;Data!$K$9,database!$AG197&lt;&gt;Data!$K$8))),MAX(D$8:D196)+1,0)</f>
        <v>0</v>
      </c>
      <c r="E197" s="25">
        <f ca="1">IF(AND($AL197-E$3&lt;=TODAY(),$AL197&gt;0,AI197&lt;&gt;"closed",AI197&lt;&gt;"old",AND($B$3&lt;&gt;Data!$N$6,OR(database!$AG197&lt;&gt;Data!$K$9,database!$AG197&lt;&gt;Data!$K$8))),MAX(E$8:E196)+1,0)</f>
        <v>0</v>
      </c>
      <c r="F197" s="25">
        <f>IF(AH197="X",MAX(F$8:F196)+1,0)</f>
        <v>0</v>
      </c>
      <c r="G197" s="25">
        <f ca="1">IF(AND(AG197=Data!$K$8,database!AI197&lt;&gt;"Closed",AI197&lt;&gt;"old",database!AL197&lt;(TODAY()+Data!$X$4)),MAX(G$8:G196)+1,0)</f>
        <v>0</v>
      </c>
      <c r="H197" s="25">
        <f ca="1">IF(AND(AG197=Data!$K$9,database!AI197&lt;&gt;"Closed",AI197&lt;&gt;"old",database!AL197&lt;(TODAY()+Data!$X$5)),MAX(H$8:H196)+1,0)</f>
        <v>0</v>
      </c>
      <c r="Y197">
        <f>IF(AS197&gt;0,VLOOKUP(AS197,$AT:$AV,3,0)+COUNTIF(AS$8:AS196,AS197),0)</f>
        <v>0</v>
      </c>
      <c r="AA197" s="17"/>
      <c r="AB197" s="18"/>
      <c r="AC197" s="17"/>
      <c r="AD197" s="18"/>
      <c r="AE197" s="17"/>
      <c r="AF197" s="18"/>
      <c r="AG197" s="139"/>
      <c r="AH197" s="24"/>
      <c r="AI197" s="17"/>
      <c r="AJ197" s="24"/>
      <c r="AK197" s="27"/>
      <c r="AL197" s="47"/>
      <c r="AQ197" s="25">
        <f>IF(FollowUp!$AK$3="(Off)",IF(FollowUp!$AA$3=Data!$D$5,C197,IF(FollowUp!$AA$3=Data!$D$6,D197,IF(FollowUp!$AA$3=Data!$D$7,E197,B197))),IF(FollowUp!$AK$3=Data!$N$9,F197,IF(FollowUp!$AK$3=Data!$N$8,H197,IF(FollowUp!$AK$3=Data!$N$7,G197,B197))))</f>
        <v>0</v>
      </c>
      <c r="AR197" s="51">
        <f t="shared" si="20"/>
        <v>0</v>
      </c>
      <c r="AS197" s="25">
        <f t="shared" si="18"/>
        <v>-1</v>
      </c>
      <c r="AT197" s="25">
        <f t="shared" si="21"/>
        <v>190</v>
      </c>
      <c r="AU197" s="25">
        <f t="shared" si="19"/>
        <v>0</v>
      </c>
      <c r="AV197" s="25">
        <f t="shared" si="22"/>
        <v>0</v>
      </c>
      <c r="BB197" s="51"/>
    </row>
    <row r="198" spans="1:54" x14ac:dyDescent="0.25">
      <c r="A198" t="str">
        <f t="shared" si="17"/>
        <v>198</v>
      </c>
      <c r="B198" s="25">
        <f>IF(OR(ISBLANK($AG198),$AI198="closed",$AI198="old",AND($B$3=Data!$N$6,OR(database!AG198=Data!$K$8,Data!$K$9=database!AG198))),0,MAX(B$8:B197)+1)</f>
        <v>0</v>
      </c>
      <c r="C198" s="25">
        <f ca="1">IF(AND($AL198-C$3&lt;=TODAY(),$AL198&gt;0,AI198&lt;&gt;"closed",AI198&lt;&gt;"old",AND($B$3&lt;&gt;Data!$N$6,OR(database!$AG198&lt;&gt;Data!$K$9,database!$AG198&lt;&gt;Data!$K$8))),MAX(C$8:C197)+1,0)</f>
        <v>0</v>
      </c>
      <c r="D198" s="25">
        <f ca="1">IF(AND($AL198-D$3&lt;=TODAY(),$AL198&gt;0,$AI198&lt;&gt;"closed",AI198&lt;&gt;"old",AND($B$3&lt;&gt;Data!$N$6,OR(database!$AG198&lt;&gt;Data!$K$9,database!$AG198&lt;&gt;Data!$K$8))),MAX(D$8:D197)+1,0)</f>
        <v>0</v>
      </c>
      <c r="E198" s="25">
        <f ca="1">IF(AND($AL198-E$3&lt;=TODAY(),$AL198&gt;0,AI198&lt;&gt;"closed",AI198&lt;&gt;"old",AND($B$3&lt;&gt;Data!$N$6,OR(database!$AG198&lt;&gt;Data!$K$9,database!$AG198&lt;&gt;Data!$K$8))),MAX(E$8:E197)+1,0)</f>
        <v>0</v>
      </c>
      <c r="F198" s="25">
        <f>IF(AH198="X",MAX(F$8:F197)+1,0)</f>
        <v>0</v>
      </c>
      <c r="G198" s="25">
        <f ca="1">IF(AND(AG198=Data!$K$8,database!AI198&lt;&gt;"Closed",AI198&lt;&gt;"old",database!AL198&lt;(TODAY()+Data!$X$4)),MAX(G$8:G197)+1,0)</f>
        <v>0</v>
      </c>
      <c r="H198" s="25">
        <f ca="1">IF(AND(AG198=Data!$K$9,database!AI198&lt;&gt;"Closed",AI198&lt;&gt;"old",database!AL198&lt;(TODAY()+Data!$X$5)),MAX(H$8:H197)+1,0)</f>
        <v>0</v>
      </c>
      <c r="Y198">
        <f>IF(AS198&gt;0,VLOOKUP(AS198,$AT:$AV,3,0)+COUNTIF(AS$8:AS197,AS198),0)</f>
        <v>0</v>
      </c>
      <c r="AA198" s="16"/>
      <c r="AB198" s="22"/>
      <c r="AC198" s="16"/>
      <c r="AD198" s="22"/>
      <c r="AE198" s="16"/>
      <c r="AF198" s="22"/>
      <c r="AG198" s="138"/>
      <c r="AH198" s="23"/>
      <c r="AI198" s="16"/>
      <c r="AJ198" s="23"/>
      <c r="AK198" s="28"/>
      <c r="AL198" s="35"/>
      <c r="AQ198" s="25">
        <f>IF(FollowUp!$AK$3="(Off)",IF(FollowUp!$AA$3=Data!$D$5,C198,IF(FollowUp!$AA$3=Data!$D$6,D198,IF(FollowUp!$AA$3=Data!$D$7,E198,B198))),IF(FollowUp!$AK$3=Data!$N$9,F198,IF(FollowUp!$AK$3=Data!$N$8,H198,IF(FollowUp!$AK$3=Data!$N$7,G198,B198))))</f>
        <v>0</v>
      </c>
      <c r="AR198" s="51">
        <f t="shared" si="20"/>
        <v>0</v>
      </c>
      <c r="AS198" s="25">
        <f t="shared" si="18"/>
        <v>-1</v>
      </c>
      <c r="AT198" s="25">
        <f t="shared" si="21"/>
        <v>191</v>
      </c>
      <c r="AU198" s="25">
        <f t="shared" si="19"/>
        <v>0</v>
      </c>
      <c r="AV198" s="25">
        <f t="shared" si="22"/>
        <v>0</v>
      </c>
      <c r="BB198" s="51"/>
    </row>
    <row r="199" spans="1:54" x14ac:dyDescent="0.25">
      <c r="A199" t="str">
        <f t="shared" si="17"/>
        <v>199</v>
      </c>
      <c r="B199" s="25">
        <f>IF(OR(ISBLANK($AG199),$AI199="closed",$AI199="old",AND($B$3=Data!$N$6,OR(database!AG199=Data!$K$8,Data!$K$9=database!AG199))),0,MAX(B$8:B198)+1)</f>
        <v>0</v>
      </c>
      <c r="C199" s="25">
        <f ca="1">IF(AND($AL199-C$3&lt;=TODAY(),$AL199&gt;0,AI199&lt;&gt;"closed",AI199&lt;&gt;"old",AND($B$3&lt;&gt;Data!$N$6,OR(database!$AG199&lt;&gt;Data!$K$9,database!$AG199&lt;&gt;Data!$K$8))),MAX(C$8:C198)+1,0)</f>
        <v>0</v>
      </c>
      <c r="D199" s="25">
        <f ca="1">IF(AND($AL199-D$3&lt;=TODAY(),$AL199&gt;0,$AI199&lt;&gt;"closed",AI199&lt;&gt;"old",AND($B$3&lt;&gt;Data!$N$6,OR(database!$AG199&lt;&gt;Data!$K$9,database!$AG199&lt;&gt;Data!$K$8))),MAX(D$8:D198)+1,0)</f>
        <v>0</v>
      </c>
      <c r="E199" s="25">
        <f ca="1">IF(AND($AL199-E$3&lt;=TODAY(),$AL199&gt;0,AI199&lt;&gt;"closed",AI199&lt;&gt;"old",AND($B$3&lt;&gt;Data!$N$6,OR(database!$AG199&lt;&gt;Data!$K$9,database!$AG199&lt;&gt;Data!$K$8))),MAX(E$8:E198)+1,0)</f>
        <v>0</v>
      </c>
      <c r="F199" s="25">
        <f>IF(AH199="X",MAX(F$8:F198)+1,0)</f>
        <v>0</v>
      </c>
      <c r="G199" s="25">
        <f ca="1">IF(AND(AG199=Data!$K$8,database!AI199&lt;&gt;"Closed",AI199&lt;&gt;"old",database!AL199&lt;(TODAY()+Data!$X$4)),MAX(G$8:G198)+1,0)</f>
        <v>0</v>
      </c>
      <c r="H199" s="25">
        <f ca="1">IF(AND(AG199=Data!$K$9,database!AI199&lt;&gt;"Closed",AI199&lt;&gt;"old",database!AL199&lt;(TODAY()+Data!$X$5)),MAX(H$8:H198)+1,0)</f>
        <v>0</v>
      </c>
      <c r="Y199">
        <f>IF(AS199&gt;0,VLOOKUP(AS199,$AT:$AV,3,0)+COUNTIF(AS$8:AS198,AS199),0)</f>
        <v>0</v>
      </c>
      <c r="AA199" s="17"/>
      <c r="AB199" s="18"/>
      <c r="AC199" s="17"/>
      <c r="AD199" s="18"/>
      <c r="AE199" s="17"/>
      <c r="AF199" s="18"/>
      <c r="AG199" s="139"/>
      <c r="AH199" s="24"/>
      <c r="AI199" s="17"/>
      <c r="AJ199" s="24"/>
      <c r="AK199" s="27"/>
      <c r="AL199" s="47"/>
      <c r="AQ199" s="25">
        <f>IF(FollowUp!$AK$3="(Off)",IF(FollowUp!$AA$3=Data!$D$5,C199,IF(FollowUp!$AA$3=Data!$D$6,D199,IF(FollowUp!$AA$3=Data!$D$7,E199,B199))),IF(FollowUp!$AK$3=Data!$N$9,F199,IF(FollowUp!$AK$3=Data!$N$8,H199,IF(FollowUp!$AK$3=Data!$N$7,G199,B199))))</f>
        <v>0</v>
      </c>
      <c r="AR199" s="51">
        <f t="shared" si="20"/>
        <v>0</v>
      </c>
      <c r="AS199" s="25">
        <f t="shared" si="18"/>
        <v>-1</v>
      </c>
      <c r="AT199" s="25">
        <f t="shared" si="21"/>
        <v>192</v>
      </c>
      <c r="AU199" s="25">
        <f t="shared" si="19"/>
        <v>0</v>
      </c>
      <c r="AV199" s="25">
        <f t="shared" si="22"/>
        <v>0</v>
      </c>
      <c r="BB199" s="51"/>
    </row>
    <row r="200" spans="1:54" x14ac:dyDescent="0.25">
      <c r="A200" t="str">
        <f t="shared" ref="A200:A263" si="23">ROW(C200)&amp;AC200</f>
        <v>200</v>
      </c>
      <c r="B200" s="25">
        <f>IF(OR(ISBLANK($AG200),$AI200="closed",$AI200="old",AND($B$3=Data!$N$6,OR(database!AG200=Data!$K$8,Data!$K$9=database!AG200))),0,MAX(B$8:B199)+1)</f>
        <v>0</v>
      </c>
      <c r="C200" s="25">
        <f ca="1">IF(AND($AL200-C$3&lt;=TODAY(),$AL200&gt;0,AI200&lt;&gt;"closed",AI200&lt;&gt;"old",AND($B$3&lt;&gt;Data!$N$6,OR(database!$AG200&lt;&gt;Data!$K$9,database!$AG200&lt;&gt;Data!$K$8))),MAX(C$8:C199)+1,0)</f>
        <v>0</v>
      </c>
      <c r="D200" s="25">
        <f ca="1">IF(AND($AL200-D$3&lt;=TODAY(),$AL200&gt;0,$AI200&lt;&gt;"closed",AI200&lt;&gt;"old",AND($B$3&lt;&gt;Data!$N$6,OR(database!$AG200&lt;&gt;Data!$K$9,database!$AG200&lt;&gt;Data!$K$8))),MAX(D$8:D199)+1,0)</f>
        <v>0</v>
      </c>
      <c r="E200" s="25">
        <f ca="1">IF(AND($AL200-E$3&lt;=TODAY(),$AL200&gt;0,AI200&lt;&gt;"closed",AI200&lt;&gt;"old",AND($B$3&lt;&gt;Data!$N$6,OR(database!$AG200&lt;&gt;Data!$K$9,database!$AG200&lt;&gt;Data!$K$8))),MAX(E$8:E199)+1,0)</f>
        <v>0</v>
      </c>
      <c r="F200" s="25">
        <f>IF(AH200="X",MAX(F$8:F199)+1,0)</f>
        <v>0</v>
      </c>
      <c r="G200" s="25">
        <f ca="1">IF(AND(AG200=Data!$K$8,database!AI200&lt;&gt;"Closed",AI200&lt;&gt;"old",database!AL200&lt;(TODAY()+Data!$X$4)),MAX(G$8:G199)+1,0)</f>
        <v>0</v>
      </c>
      <c r="H200" s="25">
        <f ca="1">IF(AND(AG200=Data!$K$9,database!AI200&lt;&gt;"Closed",AI200&lt;&gt;"old",database!AL200&lt;(TODAY()+Data!$X$5)),MAX(H$8:H199)+1,0)</f>
        <v>0</v>
      </c>
      <c r="Y200">
        <f>IF(AS200&gt;0,VLOOKUP(AS200,$AT:$AV,3,0)+COUNTIF(AS$8:AS199,AS200),0)</f>
        <v>0</v>
      </c>
      <c r="AA200" s="16"/>
      <c r="AB200" s="22"/>
      <c r="AC200" s="16"/>
      <c r="AD200" s="22"/>
      <c r="AE200" s="16"/>
      <c r="AF200" s="22"/>
      <c r="AG200" s="138"/>
      <c r="AH200" s="23"/>
      <c r="AI200" s="16"/>
      <c r="AJ200" s="23"/>
      <c r="AK200" s="28"/>
      <c r="AL200" s="35"/>
      <c r="AQ200" s="25">
        <f>IF(FollowUp!$AK$3="(Off)",IF(FollowUp!$AA$3=Data!$D$5,C200,IF(FollowUp!$AA$3=Data!$D$6,D200,IF(FollowUp!$AA$3=Data!$D$7,E200,B200))),IF(FollowUp!$AK$3=Data!$N$9,F200,IF(FollowUp!$AK$3=Data!$N$8,H200,IF(FollowUp!$AK$3=Data!$N$7,G200,B200))))</f>
        <v>0</v>
      </c>
      <c r="AR200" s="51">
        <f t="shared" si="20"/>
        <v>0</v>
      </c>
      <c r="AS200" s="25">
        <f t="shared" si="18"/>
        <v>-1</v>
      </c>
      <c r="AT200" s="25">
        <f t="shared" si="21"/>
        <v>193</v>
      </c>
      <c r="AU200" s="25">
        <f t="shared" si="19"/>
        <v>0</v>
      </c>
      <c r="AV200" s="25">
        <f t="shared" si="22"/>
        <v>0</v>
      </c>
      <c r="BB200" s="51"/>
    </row>
    <row r="201" spans="1:54" x14ac:dyDescent="0.25">
      <c r="A201" t="str">
        <f t="shared" si="23"/>
        <v>201</v>
      </c>
      <c r="B201" s="25">
        <f>IF(OR(ISBLANK($AG201),$AI201="closed",$AI201="old",AND($B$3=Data!$N$6,OR(database!AG201=Data!$K$8,Data!$K$9=database!AG201))),0,MAX(B$8:B200)+1)</f>
        <v>0</v>
      </c>
      <c r="C201" s="25">
        <f ca="1">IF(AND($AL201-C$3&lt;=TODAY(),$AL201&gt;0,AI201&lt;&gt;"closed",AI201&lt;&gt;"old",AND($B$3&lt;&gt;Data!$N$6,OR(database!$AG201&lt;&gt;Data!$K$9,database!$AG201&lt;&gt;Data!$K$8))),MAX(C$8:C200)+1,0)</f>
        <v>0</v>
      </c>
      <c r="D201" s="25">
        <f ca="1">IF(AND($AL201-D$3&lt;=TODAY(),$AL201&gt;0,$AI201&lt;&gt;"closed",AI201&lt;&gt;"old",AND($B$3&lt;&gt;Data!$N$6,OR(database!$AG201&lt;&gt;Data!$K$9,database!$AG201&lt;&gt;Data!$K$8))),MAX(D$8:D200)+1,0)</f>
        <v>0</v>
      </c>
      <c r="E201" s="25">
        <f ca="1">IF(AND($AL201-E$3&lt;=TODAY(),$AL201&gt;0,AI201&lt;&gt;"closed",AI201&lt;&gt;"old",AND($B$3&lt;&gt;Data!$N$6,OR(database!$AG201&lt;&gt;Data!$K$9,database!$AG201&lt;&gt;Data!$K$8))),MAX(E$8:E200)+1,0)</f>
        <v>0</v>
      </c>
      <c r="F201" s="25">
        <f>IF(AH201="X",MAX(F$8:F200)+1,0)</f>
        <v>0</v>
      </c>
      <c r="G201" s="25">
        <f ca="1">IF(AND(AG201=Data!$K$8,database!AI201&lt;&gt;"Closed",AI201&lt;&gt;"old",database!AL201&lt;(TODAY()+Data!$X$4)),MAX(G$8:G200)+1,0)</f>
        <v>0</v>
      </c>
      <c r="H201" s="25">
        <f ca="1">IF(AND(AG201=Data!$K$9,database!AI201&lt;&gt;"Closed",AI201&lt;&gt;"old",database!AL201&lt;(TODAY()+Data!$X$5)),MAX(H$8:H200)+1,0)</f>
        <v>0</v>
      </c>
      <c r="Y201">
        <f>IF(AS201&gt;0,VLOOKUP(AS201,$AT:$AV,3,0)+COUNTIF(AS$8:AS200,AS201),0)</f>
        <v>0</v>
      </c>
      <c r="AA201" s="17"/>
      <c r="AB201" s="18"/>
      <c r="AC201" s="17"/>
      <c r="AD201" s="18"/>
      <c r="AE201" s="17"/>
      <c r="AF201" s="18"/>
      <c r="AG201" s="139"/>
      <c r="AH201" s="24"/>
      <c r="AI201" s="17"/>
      <c r="AJ201" s="24"/>
      <c r="AK201" s="27"/>
      <c r="AL201" s="47"/>
      <c r="AQ201" s="25">
        <f>IF(FollowUp!$AK$3="(Off)",IF(FollowUp!$AA$3=Data!$D$5,C201,IF(FollowUp!$AA$3=Data!$D$6,D201,IF(FollowUp!$AA$3=Data!$D$7,E201,B201))),IF(FollowUp!$AK$3=Data!$N$9,F201,IF(FollowUp!$AK$3=Data!$N$8,H201,IF(FollowUp!$AK$3=Data!$N$7,G201,B201))))</f>
        <v>0</v>
      </c>
      <c r="AR201" s="51">
        <f t="shared" si="20"/>
        <v>0</v>
      </c>
      <c r="AS201" s="25">
        <f t="shared" ref="AS201:AS264" si="24">IF(AR201=0,-1,RANK(AR201,$AR$8:$AR$5000))</f>
        <v>-1</v>
      </c>
      <c r="AT201" s="25">
        <f t="shared" si="21"/>
        <v>194</v>
      </c>
      <c r="AU201" s="25">
        <f t="shared" ref="AU201:AU264" si="25">COUNTIF(AS:AS,AT201)</f>
        <v>0</v>
      </c>
      <c r="AV201" s="25">
        <f t="shared" si="22"/>
        <v>0</v>
      </c>
      <c r="BB201" s="51"/>
    </row>
    <row r="202" spans="1:54" x14ac:dyDescent="0.25">
      <c r="A202" t="str">
        <f t="shared" si="23"/>
        <v>202</v>
      </c>
      <c r="B202" s="25">
        <f>IF(OR(ISBLANK($AG202),$AI202="closed",$AI202="old",AND($B$3=Data!$N$6,OR(database!AG202=Data!$K$8,Data!$K$9=database!AG202))),0,MAX(B$8:B201)+1)</f>
        <v>0</v>
      </c>
      <c r="C202" s="25">
        <f ca="1">IF(AND($AL202-C$3&lt;=TODAY(),$AL202&gt;0,AI202&lt;&gt;"closed",AI202&lt;&gt;"old",AND($B$3&lt;&gt;Data!$N$6,OR(database!$AG202&lt;&gt;Data!$K$9,database!$AG202&lt;&gt;Data!$K$8))),MAX(C$8:C201)+1,0)</f>
        <v>0</v>
      </c>
      <c r="D202" s="25">
        <f ca="1">IF(AND($AL202-D$3&lt;=TODAY(),$AL202&gt;0,$AI202&lt;&gt;"closed",AI202&lt;&gt;"old",AND($B$3&lt;&gt;Data!$N$6,OR(database!$AG202&lt;&gt;Data!$K$9,database!$AG202&lt;&gt;Data!$K$8))),MAX(D$8:D201)+1,0)</f>
        <v>0</v>
      </c>
      <c r="E202" s="25">
        <f ca="1">IF(AND($AL202-E$3&lt;=TODAY(),$AL202&gt;0,AI202&lt;&gt;"closed",AI202&lt;&gt;"old",AND($B$3&lt;&gt;Data!$N$6,OR(database!$AG202&lt;&gt;Data!$K$9,database!$AG202&lt;&gt;Data!$K$8))),MAX(E$8:E201)+1,0)</f>
        <v>0</v>
      </c>
      <c r="F202" s="25">
        <f>IF(AH202="X",MAX(F$8:F201)+1,0)</f>
        <v>0</v>
      </c>
      <c r="G202" s="25">
        <f ca="1">IF(AND(AG202=Data!$K$8,database!AI202&lt;&gt;"Closed",AI202&lt;&gt;"old",database!AL202&lt;(TODAY()+Data!$X$4)),MAX(G$8:G201)+1,0)</f>
        <v>0</v>
      </c>
      <c r="H202" s="25">
        <f ca="1">IF(AND(AG202=Data!$K$9,database!AI202&lt;&gt;"Closed",AI202&lt;&gt;"old",database!AL202&lt;(TODAY()+Data!$X$5)),MAX(H$8:H201)+1,0)</f>
        <v>0</v>
      </c>
      <c r="Y202">
        <f>IF(AS202&gt;0,VLOOKUP(AS202,$AT:$AV,3,0)+COUNTIF(AS$8:AS201,AS202),0)</f>
        <v>0</v>
      </c>
      <c r="AA202" s="16"/>
      <c r="AB202" s="22"/>
      <c r="AC202" s="16"/>
      <c r="AD202" s="22"/>
      <c r="AE202" s="16"/>
      <c r="AF202" s="22"/>
      <c r="AG202" s="138"/>
      <c r="AH202" s="23"/>
      <c r="AI202" s="16"/>
      <c r="AJ202" s="23"/>
      <c r="AK202" s="28"/>
      <c r="AL202" s="35"/>
      <c r="AQ202" s="25">
        <f>IF(FollowUp!$AK$3="(Off)",IF(FollowUp!$AA$3=Data!$D$5,C202,IF(FollowUp!$AA$3=Data!$D$6,D202,IF(FollowUp!$AA$3=Data!$D$7,E202,B202))),IF(FollowUp!$AK$3=Data!$N$9,F202,IF(FollowUp!$AK$3=Data!$N$8,H202,IF(FollowUp!$AK$3=Data!$N$7,G202,B202))))</f>
        <v>0</v>
      </c>
      <c r="AR202" s="51">
        <f t="shared" si="20"/>
        <v>0</v>
      </c>
      <c r="AS202" s="25">
        <f t="shared" si="24"/>
        <v>-1</v>
      </c>
      <c r="AT202" s="25">
        <f t="shared" si="21"/>
        <v>195</v>
      </c>
      <c r="AU202" s="25">
        <f t="shared" si="25"/>
        <v>0</v>
      </c>
      <c r="AV202" s="25">
        <f t="shared" si="22"/>
        <v>0</v>
      </c>
      <c r="BB202" s="51"/>
    </row>
    <row r="203" spans="1:54" x14ac:dyDescent="0.25">
      <c r="A203" t="str">
        <f t="shared" si="23"/>
        <v>203</v>
      </c>
      <c r="B203" s="25">
        <f>IF(OR(ISBLANK($AG203),$AI203="closed",$AI203="old",AND($B$3=Data!$N$6,OR(database!AG203=Data!$K$8,Data!$K$9=database!AG203))),0,MAX(B$8:B202)+1)</f>
        <v>0</v>
      </c>
      <c r="C203" s="25">
        <f ca="1">IF(AND($AL203-C$3&lt;=TODAY(),$AL203&gt;0,AI203&lt;&gt;"closed",AI203&lt;&gt;"old",AND($B$3&lt;&gt;Data!$N$6,OR(database!$AG203&lt;&gt;Data!$K$9,database!$AG203&lt;&gt;Data!$K$8))),MAX(C$8:C202)+1,0)</f>
        <v>0</v>
      </c>
      <c r="D203" s="25">
        <f ca="1">IF(AND($AL203-D$3&lt;=TODAY(),$AL203&gt;0,$AI203&lt;&gt;"closed",AI203&lt;&gt;"old",AND($B$3&lt;&gt;Data!$N$6,OR(database!$AG203&lt;&gt;Data!$K$9,database!$AG203&lt;&gt;Data!$K$8))),MAX(D$8:D202)+1,0)</f>
        <v>0</v>
      </c>
      <c r="E203" s="25">
        <f ca="1">IF(AND($AL203-E$3&lt;=TODAY(),$AL203&gt;0,AI203&lt;&gt;"closed",AI203&lt;&gt;"old",AND($B$3&lt;&gt;Data!$N$6,OR(database!$AG203&lt;&gt;Data!$K$9,database!$AG203&lt;&gt;Data!$K$8))),MAX(E$8:E202)+1,0)</f>
        <v>0</v>
      </c>
      <c r="F203" s="25">
        <f>IF(AH203="X",MAX(F$8:F202)+1,0)</f>
        <v>0</v>
      </c>
      <c r="G203" s="25">
        <f ca="1">IF(AND(AG203=Data!$K$8,database!AI203&lt;&gt;"Closed",AI203&lt;&gt;"old",database!AL203&lt;(TODAY()+Data!$X$4)),MAX(G$8:G202)+1,0)</f>
        <v>0</v>
      </c>
      <c r="H203" s="25">
        <f ca="1">IF(AND(AG203=Data!$K$9,database!AI203&lt;&gt;"Closed",AI203&lt;&gt;"old",database!AL203&lt;(TODAY()+Data!$X$5)),MAX(H$8:H202)+1,0)</f>
        <v>0</v>
      </c>
      <c r="Y203">
        <f>IF(AS203&gt;0,VLOOKUP(AS203,$AT:$AV,3,0)+COUNTIF(AS$8:AS202,AS203),0)</f>
        <v>0</v>
      </c>
      <c r="AA203" s="17"/>
      <c r="AB203" s="18"/>
      <c r="AC203" s="17"/>
      <c r="AD203" s="18"/>
      <c r="AE203" s="17"/>
      <c r="AF203" s="18"/>
      <c r="AG203" s="139"/>
      <c r="AH203" s="24"/>
      <c r="AI203" s="17"/>
      <c r="AJ203" s="24"/>
      <c r="AK203" s="27"/>
      <c r="AL203" s="47"/>
      <c r="AQ203" s="25">
        <f>IF(FollowUp!$AK$3="(Off)",IF(FollowUp!$AA$3=Data!$D$5,C203,IF(FollowUp!$AA$3=Data!$D$6,D203,IF(FollowUp!$AA$3=Data!$D$7,E203,B203))),IF(FollowUp!$AK$3=Data!$N$9,F203,IF(FollowUp!$AK$3=Data!$N$8,H203,IF(FollowUp!$AK$3=Data!$N$7,G203,B203))))</f>
        <v>0</v>
      </c>
      <c r="AR203" s="51">
        <f t="shared" si="20"/>
        <v>0</v>
      </c>
      <c r="AS203" s="25">
        <f t="shared" si="24"/>
        <v>-1</v>
      </c>
      <c r="AT203" s="25">
        <f t="shared" si="21"/>
        <v>196</v>
      </c>
      <c r="AU203" s="25">
        <f t="shared" si="25"/>
        <v>0</v>
      </c>
      <c r="AV203" s="25">
        <f t="shared" si="22"/>
        <v>0</v>
      </c>
      <c r="BB203" s="51"/>
    </row>
    <row r="204" spans="1:54" x14ac:dyDescent="0.25">
      <c r="A204" t="str">
        <f t="shared" si="23"/>
        <v>204</v>
      </c>
      <c r="B204" s="25">
        <f>IF(OR(ISBLANK($AG204),$AI204="closed",$AI204="old",AND($B$3=Data!$N$6,OR(database!AG204=Data!$K$8,Data!$K$9=database!AG204))),0,MAX(B$8:B203)+1)</f>
        <v>0</v>
      </c>
      <c r="C204" s="25">
        <f ca="1">IF(AND($AL204-C$3&lt;=TODAY(),$AL204&gt;0,AI204&lt;&gt;"closed",AI204&lt;&gt;"old",AND($B$3&lt;&gt;Data!$N$6,OR(database!$AG204&lt;&gt;Data!$K$9,database!$AG204&lt;&gt;Data!$K$8))),MAX(C$8:C203)+1,0)</f>
        <v>0</v>
      </c>
      <c r="D204" s="25">
        <f ca="1">IF(AND($AL204-D$3&lt;=TODAY(),$AL204&gt;0,$AI204&lt;&gt;"closed",AI204&lt;&gt;"old",AND($B$3&lt;&gt;Data!$N$6,OR(database!$AG204&lt;&gt;Data!$K$9,database!$AG204&lt;&gt;Data!$K$8))),MAX(D$8:D203)+1,0)</f>
        <v>0</v>
      </c>
      <c r="E204" s="25">
        <f ca="1">IF(AND($AL204-E$3&lt;=TODAY(),$AL204&gt;0,AI204&lt;&gt;"closed",AI204&lt;&gt;"old",AND($B$3&lt;&gt;Data!$N$6,OR(database!$AG204&lt;&gt;Data!$K$9,database!$AG204&lt;&gt;Data!$K$8))),MAX(E$8:E203)+1,0)</f>
        <v>0</v>
      </c>
      <c r="F204" s="25">
        <f>IF(AH204="X",MAX(F$8:F203)+1,0)</f>
        <v>0</v>
      </c>
      <c r="G204" s="25">
        <f ca="1">IF(AND(AG204=Data!$K$8,database!AI204&lt;&gt;"Closed",AI204&lt;&gt;"old",database!AL204&lt;(TODAY()+Data!$X$4)),MAX(G$8:G203)+1,0)</f>
        <v>0</v>
      </c>
      <c r="H204" s="25">
        <f ca="1">IF(AND(AG204=Data!$K$9,database!AI204&lt;&gt;"Closed",AI204&lt;&gt;"old",database!AL204&lt;(TODAY()+Data!$X$5)),MAX(H$8:H203)+1,0)</f>
        <v>0</v>
      </c>
      <c r="Y204">
        <f>IF(AS204&gt;0,VLOOKUP(AS204,$AT:$AV,3,0)+COUNTIF(AS$8:AS203,AS204),0)</f>
        <v>0</v>
      </c>
      <c r="AA204" s="16"/>
      <c r="AB204" s="22"/>
      <c r="AC204" s="16"/>
      <c r="AD204" s="22"/>
      <c r="AE204" s="16"/>
      <c r="AF204" s="22"/>
      <c r="AG204" s="138"/>
      <c r="AH204" s="23"/>
      <c r="AI204" s="16"/>
      <c r="AJ204" s="23"/>
      <c r="AK204" s="28"/>
      <c r="AL204" s="35"/>
      <c r="AQ204" s="25">
        <f>IF(FollowUp!$AK$3="(Off)",IF(FollowUp!$AA$3=Data!$D$5,C204,IF(FollowUp!$AA$3=Data!$D$6,D204,IF(FollowUp!$AA$3=Data!$D$7,E204,B204))),IF(FollowUp!$AK$3=Data!$N$9,F204,IF(FollowUp!$AK$3=Data!$N$8,H204,IF(FollowUp!$AK$3=Data!$N$7,G204,B204))))</f>
        <v>0</v>
      </c>
      <c r="AR204" s="51">
        <f t="shared" si="20"/>
        <v>0</v>
      </c>
      <c r="AS204" s="25">
        <f t="shared" si="24"/>
        <v>-1</v>
      </c>
      <c r="AT204" s="25">
        <f t="shared" si="21"/>
        <v>197</v>
      </c>
      <c r="AU204" s="25">
        <f t="shared" si="25"/>
        <v>0</v>
      </c>
      <c r="AV204" s="25">
        <f t="shared" si="22"/>
        <v>0</v>
      </c>
      <c r="BB204" s="51"/>
    </row>
    <row r="205" spans="1:54" x14ac:dyDescent="0.25">
      <c r="A205" t="str">
        <f t="shared" si="23"/>
        <v>205</v>
      </c>
      <c r="B205" s="25">
        <f>IF(OR(ISBLANK($AG205),$AI205="closed",$AI205="old",AND($B$3=Data!$N$6,OR(database!AG205=Data!$K$8,Data!$K$9=database!AG205))),0,MAX(B$8:B204)+1)</f>
        <v>0</v>
      </c>
      <c r="C205" s="25">
        <f ca="1">IF(AND($AL205-C$3&lt;=TODAY(),$AL205&gt;0,AI205&lt;&gt;"closed",AI205&lt;&gt;"old",AND($B$3&lt;&gt;Data!$N$6,OR(database!$AG205&lt;&gt;Data!$K$9,database!$AG205&lt;&gt;Data!$K$8))),MAX(C$8:C204)+1,0)</f>
        <v>0</v>
      </c>
      <c r="D205" s="25">
        <f ca="1">IF(AND($AL205-D$3&lt;=TODAY(),$AL205&gt;0,$AI205&lt;&gt;"closed",AI205&lt;&gt;"old",AND($B$3&lt;&gt;Data!$N$6,OR(database!$AG205&lt;&gt;Data!$K$9,database!$AG205&lt;&gt;Data!$K$8))),MAX(D$8:D204)+1,0)</f>
        <v>0</v>
      </c>
      <c r="E205" s="25">
        <f ca="1">IF(AND($AL205-E$3&lt;=TODAY(),$AL205&gt;0,AI205&lt;&gt;"closed",AI205&lt;&gt;"old",AND($B$3&lt;&gt;Data!$N$6,OR(database!$AG205&lt;&gt;Data!$K$9,database!$AG205&lt;&gt;Data!$K$8))),MAX(E$8:E204)+1,0)</f>
        <v>0</v>
      </c>
      <c r="F205" s="25">
        <f>IF(AH205="X",MAX(F$8:F204)+1,0)</f>
        <v>0</v>
      </c>
      <c r="G205" s="25">
        <f ca="1">IF(AND(AG205=Data!$K$8,database!AI205&lt;&gt;"Closed",AI205&lt;&gt;"old",database!AL205&lt;(TODAY()+Data!$X$4)),MAX(G$8:G204)+1,0)</f>
        <v>0</v>
      </c>
      <c r="H205" s="25">
        <f ca="1">IF(AND(AG205=Data!$K$9,database!AI205&lt;&gt;"Closed",AI205&lt;&gt;"old",database!AL205&lt;(TODAY()+Data!$X$5)),MAX(H$8:H204)+1,0)</f>
        <v>0</v>
      </c>
      <c r="Y205">
        <f>IF(AS205&gt;0,VLOOKUP(AS205,$AT:$AV,3,0)+COUNTIF(AS$8:AS204,AS205),0)</f>
        <v>0</v>
      </c>
      <c r="AA205" s="17"/>
      <c r="AB205" s="18"/>
      <c r="AC205" s="17"/>
      <c r="AD205" s="18"/>
      <c r="AE205" s="17"/>
      <c r="AF205" s="18"/>
      <c r="AG205" s="139"/>
      <c r="AH205" s="24"/>
      <c r="AI205" s="17"/>
      <c r="AJ205" s="24"/>
      <c r="AK205" s="27"/>
      <c r="AL205" s="47"/>
      <c r="AQ205" s="25">
        <f>IF(FollowUp!$AK$3="(Off)",IF(FollowUp!$AA$3=Data!$D$5,C205,IF(FollowUp!$AA$3=Data!$D$6,D205,IF(FollowUp!$AA$3=Data!$D$7,E205,B205))),IF(FollowUp!$AK$3=Data!$N$9,F205,IF(FollowUp!$AK$3=Data!$N$8,H205,IF(FollowUp!$AK$3=Data!$N$7,G205,B205))))</f>
        <v>0</v>
      </c>
      <c r="AR205" s="51">
        <f t="shared" si="20"/>
        <v>0</v>
      </c>
      <c r="AS205" s="25">
        <f t="shared" si="24"/>
        <v>-1</v>
      </c>
      <c r="AT205" s="25">
        <f t="shared" si="21"/>
        <v>198</v>
      </c>
      <c r="AU205" s="25">
        <f t="shared" si="25"/>
        <v>0</v>
      </c>
      <c r="AV205" s="25">
        <f t="shared" si="22"/>
        <v>0</v>
      </c>
      <c r="BB205" s="51"/>
    </row>
    <row r="206" spans="1:54" x14ac:dyDescent="0.25">
      <c r="A206" t="str">
        <f t="shared" si="23"/>
        <v>206</v>
      </c>
      <c r="B206" s="25">
        <f>IF(OR(ISBLANK($AG206),$AI206="closed",$AI206="old",AND($B$3=Data!$N$6,OR(database!AG206=Data!$K$8,Data!$K$9=database!AG206))),0,MAX(B$8:B205)+1)</f>
        <v>0</v>
      </c>
      <c r="C206" s="25">
        <f ca="1">IF(AND($AL206-C$3&lt;=TODAY(),$AL206&gt;0,AI206&lt;&gt;"closed",AI206&lt;&gt;"old",AND($B$3&lt;&gt;Data!$N$6,OR(database!$AG206&lt;&gt;Data!$K$9,database!$AG206&lt;&gt;Data!$K$8))),MAX(C$8:C205)+1,0)</f>
        <v>0</v>
      </c>
      <c r="D206" s="25">
        <f ca="1">IF(AND($AL206-D$3&lt;=TODAY(),$AL206&gt;0,$AI206&lt;&gt;"closed",AI206&lt;&gt;"old",AND($B$3&lt;&gt;Data!$N$6,OR(database!$AG206&lt;&gt;Data!$K$9,database!$AG206&lt;&gt;Data!$K$8))),MAX(D$8:D205)+1,0)</f>
        <v>0</v>
      </c>
      <c r="E206" s="25">
        <f ca="1">IF(AND($AL206-E$3&lt;=TODAY(),$AL206&gt;0,AI206&lt;&gt;"closed",AI206&lt;&gt;"old",AND($B$3&lt;&gt;Data!$N$6,OR(database!$AG206&lt;&gt;Data!$K$9,database!$AG206&lt;&gt;Data!$K$8))),MAX(E$8:E205)+1,0)</f>
        <v>0</v>
      </c>
      <c r="F206" s="25">
        <f>IF(AH206="X",MAX(F$8:F205)+1,0)</f>
        <v>0</v>
      </c>
      <c r="G206" s="25">
        <f ca="1">IF(AND(AG206=Data!$K$8,database!AI206&lt;&gt;"Closed",AI206&lt;&gt;"old",database!AL206&lt;(TODAY()+Data!$X$4)),MAX(G$8:G205)+1,0)</f>
        <v>0</v>
      </c>
      <c r="H206" s="25">
        <f ca="1">IF(AND(AG206=Data!$K$9,database!AI206&lt;&gt;"Closed",AI206&lt;&gt;"old",database!AL206&lt;(TODAY()+Data!$X$5)),MAX(H$8:H205)+1,0)</f>
        <v>0</v>
      </c>
      <c r="Y206">
        <f>IF(AS206&gt;0,VLOOKUP(AS206,$AT:$AV,3,0)+COUNTIF(AS$8:AS205,AS206),0)</f>
        <v>0</v>
      </c>
      <c r="AA206" s="16"/>
      <c r="AB206" s="22"/>
      <c r="AC206" s="16"/>
      <c r="AD206" s="22"/>
      <c r="AE206" s="16"/>
      <c r="AF206" s="22"/>
      <c r="AG206" s="138"/>
      <c r="AH206" s="23"/>
      <c r="AI206" s="16"/>
      <c r="AJ206" s="23"/>
      <c r="AK206" s="28"/>
      <c r="AL206" s="35"/>
      <c r="AQ206" s="25">
        <f>IF(FollowUp!$AK$3="(Off)",IF(FollowUp!$AA$3=Data!$D$5,C206,IF(FollowUp!$AA$3=Data!$D$6,D206,IF(FollowUp!$AA$3=Data!$D$7,E206,B206))),IF(FollowUp!$AK$3=Data!$N$9,F206,IF(FollowUp!$AK$3=Data!$N$8,H206,IF(FollowUp!$AK$3=Data!$N$7,G206,B206))))</f>
        <v>0</v>
      </c>
      <c r="AR206" s="51">
        <f t="shared" si="20"/>
        <v>0</v>
      </c>
      <c r="AS206" s="25">
        <f t="shared" si="24"/>
        <v>-1</v>
      </c>
      <c r="AT206" s="25">
        <f t="shared" si="21"/>
        <v>199</v>
      </c>
      <c r="AU206" s="25">
        <f t="shared" si="25"/>
        <v>0</v>
      </c>
      <c r="AV206" s="25">
        <f t="shared" si="22"/>
        <v>0</v>
      </c>
      <c r="BB206" s="51"/>
    </row>
    <row r="207" spans="1:54" x14ac:dyDescent="0.25">
      <c r="A207" t="str">
        <f t="shared" si="23"/>
        <v>207</v>
      </c>
      <c r="B207" s="25">
        <f>IF(OR(ISBLANK($AG207),$AI207="closed",$AI207="old",AND($B$3=Data!$N$6,OR(database!AG207=Data!$K$8,Data!$K$9=database!AG207))),0,MAX(B$8:B206)+1)</f>
        <v>0</v>
      </c>
      <c r="C207" s="25">
        <f ca="1">IF(AND($AL207-C$3&lt;=TODAY(),$AL207&gt;0,AI207&lt;&gt;"closed",AI207&lt;&gt;"old",AND($B$3&lt;&gt;Data!$N$6,OR(database!$AG207&lt;&gt;Data!$K$9,database!$AG207&lt;&gt;Data!$K$8))),MAX(C$8:C206)+1,0)</f>
        <v>0</v>
      </c>
      <c r="D207" s="25">
        <f ca="1">IF(AND($AL207-D$3&lt;=TODAY(),$AL207&gt;0,$AI207&lt;&gt;"closed",AI207&lt;&gt;"old",AND($B$3&lt;&gt;Data!$N$6,OR(database!$AG207&lt;&gt;Data!$K$9,database!$AG207&lt;&gt;Data!$K$8))),MAX(D$8:D206)+1,0)</f>
        <v>0</v>
      </c>
      <c r="E207" s="25">
        <f ca="1">IF(AND($AL207-E$3&lt;=TODAY(),$AL207&gt;0,AI207&lt;&gt;"closed",AI207&lt;&gt;"old",AND($B$3&lt;&gt;Data!$N$6,OR(database!$AG207&lt;&gt;Data!$K$9,database!$AG207&lt;&gt;Data!$K$8))),MAX(E$8:E206)+1,0)</f>
        <v>0</v>
      </c>
      <c r="F207" s="25">
        <f>IF(AH207="X",MAX(F$8:F206)+1,0)</f>
        <v>0</v>
      </c>
      <c r="G207" s="25">
        <f ca="1">IF(AND(AG207=Data!$K$8,database!AI207&lt;&gt;"Closed",AI207&lt;&gt;"old",database!AL207&lt;(TODAY()+Data!$X$4)),MAX(G$8:G206)+1,0)</f>
        <v>0</v>
      </c>
      <c r="H207" s="25">
        <f ca="1">IF(AND(AG207=Data!$K$9,database!AI207&lt;&gt;"Closed",AI207&lt;&gt;"old",database!AL207&lt;(TODAY()+Data!$X$5)),MAX(H$8:H206)+1,0)</f>
        <v>0</v>
      </c>
      <c r="Y207">
        <f>IF(AS207&gt;0,VLOOKUP(AS207,$AT:$AV,3,0)+COUNTIF(AS$8:AS206,AS207),0)</f>
        <v>0</v>
      </c>
      <c r="AA207" s="17"/>
      <c r="AB207" s="18"/>
      <c r="AC207" s="17"/>
      <c r="AD207" s="18"/>
      <c r="AE207" s="17"/>
      <c r="AF207" s="18"/>
      <c r="AG207" s="139"/>
      <c r="AH207" s="24"/>
      <c r="AI207" s="17"/>
      <c r="AJ207" s="24"/>
      <c r="AK207" s="27"/>
      <c r="AL207" s="47"/>
      <c r="AQ207" s="25">
        <f>IF(FollowUp!$AK$3="(Off)",IF(FollowUp!$AA$3=Data!$D$5,C207,IF(FollowUp!$AA$3=Data!$D$6,D207,IF(FollowUp!$AA$3=Data!$D$7,E207,B207))),IF(FollowUp!$AK$3=Data!$N$9,F207,IF(FollowUp!$AK$3=Data!$N$8,H207,IF(FollowUp!$AK$3=Data!$N$7,G207,B207))))</f>
        <v>0</v>
      </c>
      <c r="AR207" s="51">
        <f t="shared" si="20"/>
        <v>0</v>
      </c>
      <c r="AS207" s="25">
        <f t="shared" si="24"/>
        <v>-1</v>
      </c>
      <c r="AT207" s="25">
        <f t="shared" si="21"/>
        <v>200</v>
      </c>
      <c r="AU207" s="25">
        <f t="shared" si="25"/>
        <v>0</v>
      </c>
      <c r="AV207" s="25">
        <f t="shared" si="22"/>
        <v>0</v>
      </c>
      <c r="BB207" s="51"/>
    </row>
    <row r="208" spans="1:54" x14ac:dyDescent="0.25">
      <c r="A208" t="str">
        <f t="shared" si="23"/>
        <v>208</v>
      </c>
      <c r="B208" s="25">
        <f>IF(OR(ISBLANK($AG208),$AI208="closed",$AI208="old",AND($B$3=Data!$N$6,OR(database!AG208=Data!$K$8,Data!$K$9=database!AG208))),0,MAX(B$8:B207)+1)</f>
        <v>0</v>
      </c>
      <c r="C208" s="25">
        <f ca="1">IF(AND($AL208-C$3&lt;=TODAY(),$AL208&gt;0,AI208&lt;&gt;"closed",AI208&lt;&gt;"old",AND($B$3&lt;&gt;Data!$N$6,OR(database!$AG208&lt;&gt;Data!$K$9,database!$AG208&lt;&gt;Data!$K$8))),MAX(C$8:C207)+1,0)</f>
        <v>0</v>
      </c>
      <c r="D208" s="25">
        <f ca="1">IF(AND($AL208-D$3&lt;=TODAY(),$AL208&gt;0,$AI208&lt;&gt;"closed",AI208&lt;&gt;"old",AND($B$3&lt;&gt;Data!$N$6,OR(database!$AG208&lt;&gt;Data!$K$9,database!$AG208&lt;&gt;Data!$K$8))),MAX(D$8:D207)+1,0)</f>
        <v>0</v>
      </c>
      <c r="E208" s="25">
        <f ca="1">IF(AND($AL208-E$3&lt;=TODAY(),$AL208&gt;0,AI208&lt;&gt;"closed",AI208&lt;&gt;"old",AND($B$3&lt;&gt;Data!$N$6,OR(database!$AG208&lt;&gt;Data!$K$9,database!$AG208&lt;&gt;Data!$K$8))),MAX(E$8:E207)+1,0)</f>
        <v>0</v>
      </c>
      <c r="F208" s="25">
        <f>IF(AH208="X",MAX(F$8:F207)+1,0)</f>
        <v>0</v>
      </c>
      <c r="G208" s="25">
        <f ca="1">IF(AND(AG208=Data!$K$8,database!AI208&lt;&gt;"Closed",AI208&lt;&gt;"old",database!AL208&lt;(TODAY()+Data!$X$4)),MAX(G$8:G207)+1,0)</f>
        <v>0</v>
      </c>
      <c r="H208" s="25">
        <f ca="1">IF(AND(AG208=Data!$K$9,database!AI208&lt;&gt;"Closed",AI208&lt;&gt;"old",database!AL208&lt;(TODAY()+Data!$X$5)),MAX(H$8:H207)+1,0)</f>
        <v>0</v>
      </c>
      <c r="Y208">
        <f>IF(AS208&gt;0,VLOOKUP(AS208,$AT:$AV,3,0)+COUNTIF(AS$8:AS207,AS208),0)</f>
        <v>0</v>
      </c>
      <c r="AA208" s="16"/>
      <c r="AB208" s="22"/>
      <c r="AC208" s="16"/>
      <c r="AD208" s="22"/>
      <c r="AE208" s="16"/>
      <c r="AF208" s="22"/>
      <c r="AG208" s="138"/>
      <c r="AH208" s="23"/>
      <c r="AI208" s="16"/>
      <c r="AJ208" s="23"/>
      <c r="AK208" s="28"/>
      <c r="AL208" s="35"/>
      <c r="AQ208" s="25">
        <f>IF(FollowUp!$AK$3="(Off)",IF(FollowUp!$AA$3=Data!$D$5,C208,IF(FollowUp!$AA$3=Data!$D$6,D208,IF(FollowUp!$AA$3=Data!$D$7,E208,B208))),IF(FollowUp!$AK$3=Data!$N$9,F208,IF(FollowUp!$AK$3=Data!$N$8,H208,IF(FollowUp!$AK$3=Data!$N$7,G208,B208))))</f>
        <v>0</v>
      </c>
      <c r="AR208" s="51">
        <f t="shared" si="20"/>
        <v>0</v>
      </c>
      <c r="AS208" s="25">
        <f t="shared" si="24"/>
        <v>-1</v>
      </c>
      <c r="AT208" s="25">
        <f t="shared" si="21"/>
        <v>201</v>
      </c>
      <c r="AU208" s="25">
        <f t="shared" si="25"/>
        <v>0</v>
      </c>
      <c r="AV208" s="25">
        <f t="shared" si="22"/>
        <v>0</v>
      </c>
      <c r="BB208" s="51"/>
    </row>
    <row r="209" spans="1:54" x14ac:dyDescent="0.25">
      <c r="A209" t="str">
        <f t="shared" si="23"/>
        <v>209</v>
      </c>
      <c r="B209" s="25">
        <f>IF(OR(ISBLANK($AG209),$AI209="closed",$AI209="old",AND($B$3=Data!$N$6,OR(database!AG209=Data!$K$8,Data!$K$9=database!AG209))),0,MAX(B$8:B208)+1)</f>
        <v>0</v>
      </c>
      <c r="C209" s="25">
        <f ca="1">IF(AND($AL209-C$3&lt;=TODAY(),$AL209&gt;0,AI209&lt;&gt;"closed",AI209&lt;&gt;"old",AND($B$3&lt;&gt;Data!$N$6,OR(database!$AG209&lt;&gt;Data!$K$9,database!$AG209&lt;&gt;Data!$K$8))),MAX(C$8:C208)+1,0)</f>
        <v>0</v>
      </c>
      <c r="D209" s="25">
        <f ca="1">IF(AND($AL209-D$3&lt;=TODAY(),$AL209&gt;0,$AI209&lt;&gt;"closed",AI209&lt;&gt;"old",AND($B$3&lt;&gt;Data!$N$6,OR(database!$AG209&lt;&gt;Data!$K$9,database!$AG209&lt;&gt;Data!$K$8))),MAX(D$8:D208)+1,0)</f>
        <v>0</v>
      </c>
      <c r="E209" s="25">
        <f ca="1">IF(AND($AL209-E$3&lt;=TODAY(),$AL209&gt;0,AI209&lt;&gt;"closed",AI209&lt;&gt;"old",AND($B$3&lt;&gt;Data!$N$6,OR(database!$AG209&lt;&gt;Data!$K$9,database!$AG209&lt;&gt;Data!$K$8))),MAX(E$8:E208)+1,0)</f>
        <v>0</v>
      </c>
      <c r="F209" s="25">
        <f>IF(AH209="X",MAX(F$8:F208)+1,0)</f>
        <v>0</v>
      </c>
      <c r="G209" s="25">
        <f ca="1">IF(AND(AG209=Data!$K$8,database!AI209&lt;&gt;"Closed",AI209&lt;&gt;"old",database!AL209&lt;(TODAY()+Data!$X$4)),MAX(G$8:G208)+1,0)</f>
        <v>0</v>
      </c>
      <c r="H209" s="25">
        <f ca="1">IF(AND(AG209=Data!$K$9,database!AI209&lt;&gt;"Closed",AI209&lt;&gt;"old",database!AL209&lt;(TODAY()+Data!$X$5)),MAX(H$8:H208)+1,0)</f>
        <v>0</v>
      </c>
      <c r="Y209">
        <f>IF(AS209&gt;0,VLOOKUP(AS209,$AT:$AV,3,0)+COUNTIF(AS$8:AS208,AS209),0)</f>
        <v>0</v>
      </c>
      <c r="AA209" s="17"/>
      <c r="AB209" s="18"/>
      <c r="AC209" s="17"/>
      <c r="AD209" s="18"/>
      <c r="AE209" s="17"/>
      <c r="AF209" s="18"/>
      <c r="AG209" s="139"/>
      <c r="AH209" s="24"/>
      <c r="AI209" s="17"/>
      <c r="AJ209" s="24"/>
      <c r="AK209" s="27"/>
      <c r="AL209" s="47"/>
      <c r="AQ209" s="25">
        <f>IF(FollowUp!$AK$3="(Off)",IF(FollowUp!$AA$3=Data!$D$5,C209,IF(FollowUp!$AA$3=Data!$D$6,D209,IF(FollowUp!$AA$3=Data!$D$7,E209,B209))),IF(FollowUp!$AK$3=Data!$N$9,F209,IF(FollowUp!$AK$3=Data!$N$8,H209,IF(FollowUp!$AK$3=Data!$N$7,G209,B209))))</f>
        <v>0</v>
      </c>
      <c r="AR209" s="51">
        <f t="shared" si="20"/>
        <v>0</v>
      </c>
      <c r="AS209" s="25">
        <f t="shared" si="24"/>
        <v>-1</v>
      </c>
      <c r="AT209" s="25">
        <f t="shared" si="21"/>
        <v>202</v>
      </c>
      <c r="AU209" s="25">
        <f t="shared" si="25"/>
        <v>0</v>
      </c>
      <c r="AV209" s="25">
        <f t="shared" si="22"/>
        <v>0</v>
      </c>
      <c r="BB209" s="51"/>
    </row>
    <row r="210" spans="1:54" x14ac:dyDescent="0.25">
      <c r="A210" t="str">
        <f t="shared" si="23"/>
        <v>210</v>
      </c>
      <c r="B210" s="25">
        <f>IF(OR(ISBLANK($AG210),$AI210="closed",$AI210="old",AND($B$3=Data!$N$6,OR(database!AG210=Data!$K$8,Data!$K$9=database!AG210))),0,MAX(B$8:B209)+1)</f>
        <v>0</v>
      </c>
      <c r="C210" s="25">
        <f ca="1">IF(AND($AL210-C$3&lt;=TODAY(),$AL210&gt;0,AI210&lt;&gt;"closed",AI210&lt;&gt;"old",AND($B$3&lt;&gt;Data!$N$6,OR(database!$AG210&lt;&gt;Data!$K$9,database!$AG210&lt;&gt;Data!$K$8))),MAX(C$8:C209)+1,0)</f>
        <v>0</v>
      </c>
      <c r="D210" s="25">
        <f ca="1">IF(AND($AL210-D$3&lt;=TODAY(),$AL210&gt;0,$AI210&lt;&gt;"closed",AI210&lt;&gt;"old",AND($B$3&lt;&gt;Data!$N$6,OR(database!$AG210&lt;&gt;Data!$K$9,database!$AG210&lt;&gt;Data!$K$8))),MAX(D$8:D209)+1,0)</f>
        <v>0</v>
      </c>
      <c r="E210" s="25">
        <f ca="1">IF(AND($AL210-E$3&lt;=TODAY(),$AL210&gt;0,AI210&lt;&gt;"closed",AI210&lt;&gt;"old",AND($B$3&lt;&gt;Data!$N$6,OR(database!$AG210&lt;&gt;Data!$K$9,database!$AG210&lt;&gt;Data!$K$8))),MAX(E$8:E209)+1,0)</f>
        <v>0</v>
      </c>
      <c r="F210" s="25">
        <f>IF(AH210="X",MAX(F$8:F209)+1,0)</f>
        <v>0</v>
      </c>
      <c r="G210" s="25">
        <f ca="1">IF(AND(AG210=Data!$K$8,database!AI210&lt;&gt;"Closed",AI210&lt;&gt;"old",database!AL210&lt;(TODAY()+Data!$X$4)),MAX(G$8:G209)+1,0)</f>
        <v>0</v>
      </c>
      <c r="H210" s="25">
        <f ca="1">IF(AND(AG210=Data!$K$9,database!AI210&lt;&gt;"Closed",AI210&lt;&gt;"old",database!AL210&lt;(TODAY()+Data!$X$5)),MAX(H$8:H209)+1,0)</f>
        <v>0</v>
      </c>
      <c r="Y210">
        <f>IF(AS210&gt;0,VLOOKUP(AS210,$AT:$AV,3,0)+COUNTIF(AS$8:AS209,AS210),0)</f>
        <v>0</v>
      </c>
      <c r="AA210" s="16"/>
      <c r="AB210" s="22"/>
      <c r="AC210" s="16"/>
      <c r="AD210" s="22"/>
      <c r="AE210" s="16"/>
      <c r="AF210" s="22"/>
      <c r="AG210" s="138"/>
      <c r="AH210" s="23"/>
      <c r="AI210" s="16"/>
      <c r="AJ210" s="23"/>
      <c r="AK210" s="28"/>
      <c r="AL210" s="35"/>
      <c r="AQ210" s="25">
        <f>IF(FollowUp!$AK$3="(Off)",IF(FollowUp!$AA$3=Data!$D$5,C210,IF(FollowUp!$AA$3=Data!$D$6,D210,IF(FollowUp!$AA$3=Data!$D$7,E210,B210))),IF(FollowUp!$AK$3=Data!$N$9,F210,IF(FollowUp!$AK$3=Data!$N$8,H210,IF(FollowUp!$AK$3=Data!$N$7,G210,B210))))</f>
        <v>0</v>
      </c>
      <c r="AR210" s="51">
        <f t="shared" si="20"/>
        <v>0</v>
      </c>
      <c r="AS210" s="25">
        <f t="shared" si="24"/>
        <v>-1</v>
      </c>
      <c r="AT210" s="25">
        <f t="shared" si="21"/>
        <v>203</v>
      </c>
      <c r="AU210" s="25">
        <f t="shared" si="25"/>
        <v>0</v>
      </c>
      <c r="AV210" s="25">
        <f t="shared" si="22"/>
        <v>0</v>
      </c>
      <c r="BB210" s="51"/>
    </row>
    <row r="211" spans="1:54" x14ac:dyDescent="0.25">
      <c r="A211" t="str">
        <f t="shared" si="23"/>
        <v>211</v>
      </c>
      <c r="B211" s="25">
        <f>IF(OR(ISBLANK($AG211),$AI211="closed",$AI211="old",AND($B$3=Data!$N$6,OR(database!AG211=Data!$K$8,Data!$K$9=database!AG211))),0,MAX(B$8:B210)+1)</f>
        <v>0</v>
      </c>
      <c r="C211" s="25">
        <f ca="1">IF(AND($AL211-C$3&lt;=TODAY(),$AL211&gt;0,AI211&lt;&gt;"closed",AI211&lt;&gt;"old",AND($B$3&lt;&gt;Data!$N$6,OR(database!$AG211&lt;&gt;Data!$K$9,database!$AG211&lt;&gt;Data!$K$8))),MAX(C$8:C210)+1,0)</f>
        <v>0</v>
      </c>
      <c r="D211" s="25">
        <f ca="1">IF(AND($AL211-D$3&lt;=TODAY(),$AL211&gt;0,$AI211&lt;&gt;"closed",AI211&lt;&gt;"old",AND($B$3&lt;&gt;Data!$N$6,OR(database!$AG211&lt;&gt;Data!$K$9,database!$AG211&lt;&gt;Data!$K$8))),MAX(D$8:D210)+1,0)</f>
        <v>0</v>
      </c>
      <c r="E211" s="25">
        <f ca="1">IF(AND($AL211-E$3&lt;=TODAY(),$AL211&gt;0,AI211&lt;&gt;"closed",AI211&lt;&gt;"old",AND($B$3&lt;&gt;Data!$N$6,OR(database!$AG211&lt;&gt;Data!$K$9,database!$AG211&lt;&gt;Data!$K$8))),MAX(E$8:E210)+1,0)</f>
        <v>0</v>
      </c>
      <c r="F211" s="25">
        <f>IF(AH211="X",MAX(F$8:F210)+1,0)</f>
        <v>0</v>
      </c>
      <c r="G211" s="25">
        <f ca="1">IF(AND(AG211=Data!$K$8,database!AI211&lt;&gt;"Closed",AI211&lt;&gt;"old",database!AL211&lt;(TODAY()+Data!$X$4)),MAX(G$8:G210)+1,0)</f>
        <v>0</v>
      </c>
      <c r="H211" s="25">
        <f ca="1">IF(AND(AG211=Data!$K$9,database!AI211&lt;&gt;"Closed",AI211&lt;&gt;"old",database!AL211&lt;(TODAY()+Data!$X$5)),MAX(H$8:H210)+1,0)</f>
        <v>0</v>
      </c>
      <c r="Y211">
        <f>IF(AS211&gt;0,VLOOKUP(AS211,$AT:$AV,3,0)+COUNTIF(AS$8:AS210,AS211),0)</f>
        <v>0</v>
      </c>
      <c r="AA211" s="17"/>
      <c r="AB211" s="18"/>
      <c r="AC211" s="17"/>
      <c r="AD211" s="18"/>
      <c r="AE211" s="17"/>
      <c r="AF211" s="18"/>
      <c r="AG211" s="139"/>
      <c r="AH211" s="24"/>
      <c r="AI211" s="17"/>
      <c r="AJ211" s="24"/>
      <c r="AK211" s="27"/>
      <c r="AL211" s="47"/>
      <c r="AQ211" s="25">
        <f>IF(FollowUp!$AK$3="(Off)",IF(FollowUp!$AA$3=Data!$D$5,C211,IF(FollowUp!$AA$3=Data!$D$6,D211,IF(FollowUp!$AA$3=Data!$D$7,E211,B211))),IF(FollowUp!$AK$3=Data!$N$9,F211,IF(FollowUp!$AK$3=Data!$N$8,H211,IF(FollowUp!$AK$3=Data!$N$7,G211,B211))))</f>
        <v>0</v>
      </c>
      <c r="AR211" s="51">
        <f t="shared" si="20"/>
        <v>0</v>
      </c>
      <c r="AS211" s="25">
        <f t="shared" si="24"/>
        <v>-1</v>
      </c>
      <c r="AT211" s="25">
        <f t="shared" si="21"/>
        <v>204</v>
      </c>
      <c r="AU211" s="25">
        <f t="shared" si="25"/>
        <v>0</v>
      </c>
      <c r="AV211" s="25">
        <f t="shared" si="22"/>
        <v>0</v>
      </c>
      <c r="BB211" s="51"/>
    </row>
    <row r="212" spans="1:54" x14ac:dyDescent="0.25">
      <c r="A212" t="str">
        <f t="shared" si="23"/>
        <v>212</v>
      </c>
      <c r="B212" s="25">
        <f>IF(OR(ISBLANK($AG212),$AI212="closed",$AI212="old",AND($B$3=Data!$N$6,OR(database!AG212=Data!$K$8,Data!$K$9=database!AG212))),0,MAX(B$8:B211)+1)</f>
        <v>0</v>
      </c>
      <c r="C212" s="25">
        <f ca="1">IF(AND($AL212-C$3&lt;=TODAY(),$AL212&gt;0,AI212&lt;&gt;"closed",AI212&lt;&gt;"old",AND($B$3&lt;&gt;Data!$N$6,OR(database!$AG212&lt;&gt;Data!$K$9,database!$AG212&lt;&gt;Data!$K$8))),MAX(C$8:C211)+1,0)</f>
        <v>0</v>
      </c>
      <c r="D212" s="25">
        <f ca="1">IF(AND($AL212-D$3&lt;=TODAY(),$AL212&gt;0,$AI212&lt;&gt;"closed",AI212&lt;&gt;"old",AND($B$3&lt;&gt;Data!$N$6,OR(database!$AG212&lt;&gt;Data!$K$9,database!$AG212&lt;&gt;Data!$K$8))),MAX(D$8:D211)+1,0)</f>
        <v>0</v>
      </c>
      <c r="E212" s="25">
        <f ca="1">IF(AND($AL212-E$3&lt;=TODAY(),$AL212&gt;0,AI212&lt;&gt;"closed",AI212&lt;&gt;"old",AND($B$3&lt;&gt;Data!$N$6,OR(database!$AG212&lt;&gt;Data!$K$9,database!$AG212&lt;&gt;Data!$K$8))),MAX(E$8:E211)+1,0)</f>
        <v>0</v>
      </c>
      <c r="F212" s="25">
        <f>IF(AH212="X",MAX(F$8:F211)+1,0)</f>
        <v>0</v>
      </c>
      <c r="G212" s="25">
        <f ca="1">IF(AND(AG212=Data!$K$8,database!AI212&lt;&gt;"Closed",AI212&lt;&gt;"old",database!AL212&lt;(TODAY()+Data!$X$4)),MAX(G$8:G211)+1,0)</f>
        <v>0</v>
      </c>
      <c r="H212" s="25">
        <f ca="1">IF(AND(AG212=Data!$K$9,database!AI212&lt;&gt;"Closed",AI212&lt;&gt;"old",database!AL212&lt;(TODAY()+Data!$X$5)),MAX(H$8:H211)+1,0)</f>
        <v>0</v>
      </c>
      <c r="Y212">
        <f>IF(AS212&gt;0,VLOOKUP(AS212,$AT:$AV,3,0)+COUNTIF(AS$8:AS211,AS212),0)</f>
        <v>0</v>
      </c>
      <c r="AA212" s="16"/>
      <c r="AB212" s="22"/>
      <c r="AC212" s="16"/>
      <c r="AD212" s="22"/>
      <c r="AE212" s="16"/>
      <c r="AF212" s="22"/>
      <c r="AG212" s="138"/>
      <c r="AH212" s="23"/>
      <c r="AI212" s="16"/>
      <c r="AJ212" s="23"/>
      <c r="AK212" s="28"/>
      <c r="AL212" s="35"/>
      <c r="AQ212" s="25">
        <f>IF(FollowUp!$AK$3="(Off)",IF(FollowUp!$AA$3=Data!$D$5,C212,IF(FollowUp!$AA$3=Data!$D$6,D212,IF(FollowUp!$AA$3=Data!$D$7,E212,B212))),IF(FollowUp!$AK$3=Data!$N$9,F212,IF(FollowUp!$AK$3=Data!$N$8,H212,IF(FollowUp!$AK$3=Data!$N$7,G212,B212))))</f>
        <v>0</v>
      </c>
      <c r="AR212" s="51">
        <f t="shared" si="20"/>
        <v>0</v>
      </c>
      <c r="AS212" s="25">
        <f t="shared" si="24"/>
        <v>-1</v>
      </c>
      <c r="AT212" s="25">
        <f t="shared" si="21"/>
        <v>205</v>
      </c>
      <c r="AU212" s="25">
        <f t="shared" si="25"/>
        <v>0</v>
      </c>
      <c r="AV212" s="25">
        <f t="shared" si="22"/>
        <v>0</v>
      </c>
      <c r="BB212" s="51"/>
    </row>
    <row r="213" spans="1:54" x14ac:dyDescent="0.25">
      <c r="A213" t="str">
        <f t="shared" si="23"/>
        <v>213</v>
      </c>
      <c r="B213" s="25">
        <f>IF(OR(ISBLANK($AG213),$AI213="closed",$AI213="old",AND($B$3=Data!$N$6,OR(database!AG213=Data!$K$8,Data!$K$9=database!AG213))),0,MAX(B$8:B212)+1)</f>
        <v>0</v>
      </c>
      <c r="C213" s="25">
        <f ca="1">IF(AND($AL213-C$3&lt;=TODAY(),$AL213&gt;0,AI213&lt;&gt;"closed",AI213&lt;&gt;"old",AND($B$3&lt;&gt;Data!$N$6,OR(database!$AG213&lt;&gt;Data!$K$9,database!$AG213&lt;&gt;Data!$K$8))),MAX(C$8:C212)+1,0)</f>
        <v>0</v>
      </c>
      <c r="D213" s="25">
        <f ca="1">IF(AND($AL213-D$3&lt;=TODAY(),$AL213&gt;0,$AI213&lt;&gt;"closed",AI213&lt;&gt;"old",AND($B$3&lt;&gt;Data!$N$6,OR(database!$AG213&lt;&gt;Data!$K$9,database!$AG213&lt;&gt;Data!$K$8))),MAX(D$8:D212)+1,0)</f>
        <v>0</v>
      </c>
      <c r="E213" s="25">
        <f ca="1">IF(AND($AL213-E$3&lt;=TODAY(),$AL213&gt;0,AI213&lt;&gt;"closed",AI213&lt;&gt;"old",AND($B$3&lt;&gt;Data!$N$6,OR(database!$AG213&lt;&gt;Data!$K$9,database!$AG213&lt;&gt;Data!$K$8))),MAX(E$8:E212)+1,0)</f>
        <v>0</v>
      </c>
      <c r="F213" s="25">
        <f>IF(AH213="X",MAX(F$8:F212)+1,0)</f>
        <v>0</v>
      </c>
      <c r="G213" s="25">
        <f ca="1">IF(AND(AG213=Data!$K$8,database!AI213&lt;&gt;"Closed",AI213&lt;&gt;"old",database!AL213&lt;(TODAY()+Data!$X$4)),MAX(G$8:G212)+1,0)</f>
        <v>0</v>
      </c>
      <c r="H213" s="25">
        <f ca="1">IF(AND(AG213=Data!$K$9,database!AI213&lt;&gt;"Closed",AI213&lt;&gt;"old",database!AL213&lt;(TODAY()+Data!$X$5)),MAX(H$8:H212)+1,0)</f>
        <v>0</v>
      </c>
      <c r="Y213">
        <f>IF(AS213&gt;0,VLOOKUP(AS213,$AT:$AV,3,0)+COUNTIF(AS$8:AS212,AS213),0)</f>
        <v>0</v>
      </c>
      <c r="AA213" s="17"/>
      <c r="AB213" s="18"/>
      <c r="AC213" s="17"/>
      <c r="AD213" s="18"/>
      <c r="AE213" s="17"/>
      <c r="AF213" s="18"/>
      <c r="AG213" s="139"/>
      <c r="AH213" s="24"/>
      <c r="AI213" s="17"/>
      <c r="AJ213" s="24"/>
      <c r="AK213" s="27"/>
      <c r="AL213" s="47"/>
      <c r="AQ213" s="25">
        <f>IF(FollowUp!$AK$3="(Off)",IF(FollowUp!$AA$3=Data!$D$5,C213,IF(FollowUp!$AA$3=Data!$D$6,D213,IF(FollowUp!$AA$3=Data!$D$7,E213,B213))),IF(FollowUp!$AK$3=Data!$N$9,F213,IF(FollowUp!$AK$3=Data!$N$8,H213,IF(FollowUp!$AK$3=Data!$N$7,G213,B213))))</f>
        <v>0</v>
      </c>
      <c r="AR213" s="51">
        <f t="shared" si="20"/>
        <v>0</v>
      </c>
      <c r="AS213" s="25">
        <f t="shared" si="24"/>
        <v>-1</v>
      </c>
      <c r="AT213" s="25">
        <f t="shared" si="21"/>
        <v>206</v>
      </c>
      <c r="AU213" s="25">
        <f t="shared" si="25"/>
        <v>0</v>
      </c>
      <c r="AV213" s="25">
        <f t="shared" si="22"/>
        <v>0</v>
      </c>
      <c r="BB213" s="51"/>
    </row>
    <row r="214" spans="1:54" x14ac:dyDescent="0.25">
      <c r="A214" t="str">
        <f t="shared" si="23"/>
        <v>214</v>
      </c>
      <c r="B214" s="25">
        <f>IF(OR(ISBLANK($AG214),$AI214="closed",$AI214="old",AND($B$3=Data!$N$6,OR(database!AG214=Data!$K$8,Data!$K$9=database!AG214))),0,MAX(B$8:B213)+1)</f>
        <v>0</v>
      </c>
      <c r="C214" s="25">
        <f ca="1">IF(AND($AL214-C$3&lt;=TODAY(),$AL214&gt;0,AI214&lt;&gt;"closed",AI214&lt;&gt;"old",AND($B$3&lt;&gt;Data!$N$6,OR(database!$AG214&lt;&gt;Data!$K$9,database!$AG214&lt;&gt;Data!$K$8))),MAX(C$8:C213)+1,0)</f>
        <v>0</v>
      </c>
      <c r="D214" s="25">
        <f ca="1">IF(AND($AL214-D$3&lt;=TODAY(),$AL214&gt;0,$AI214&lt;&gt;"closed",AI214&lt;&gt;"old",AND($B$3&lt;&gt;Data!$N$6,OR(database!$AG214&lt;&gt;Data!$K$9,database!$AG214&lt;&gt;Data!$K$8))),MAX(D$8:D213)+1,0)</f>
        <v>0</v>
      </c>
      <c r="E214" s="25">
        <f ca="1">IF(AND($AL214-E$3&lt;=TODAY(),$AL214&gt;0,AI214&lt;&gt;"closed",AI214&lt;&gt;"old",AND($B$3&lt;&gt;Data!$N$6,OR(database!$AG214&lt;&gt;Data!$K$9,database!$AG214&lt;&gt;Data!$K$8))),MAX(E$8:E213)+1,0)</f>
        <v>0</v>
      </c>
      <c r="F214" s="25">
        <f>IF(AH214="X",MAX(F$8:F213)+1,0)</f>
        <v>0</v>
      </c>
      <c r="G214" s="25">
        <f ca="1">IF(AND(AG214=Data!$K$8,database!AI214&lt;&gt;"Closed",AI214&lt;&gt;"old",database!AL214&lt;(TODAY()+Data!$X$4)),MAX(G$8:G213)+1,0)</f>
        <v>0</v>
      </c>
      <c r="H214" s="25">
        <f ca="1">IF(AND(AG214=Data!$K$9,database!AI214&lt;&gt;"Closed",AI214&lt;&gt;"old",database!AL214&lt;(TODAY()+Data!$X$5)),MAX(H$8:H213)+1,0)</f>
        <v>0</v>
      </c>
      <c r="Y214">
        <f>IF(AS214&gt;0,VLOOKUP(AS214,$AT:$AV,3,0)+COUNTIF(AS$8:AS213,AS214),0)</f>
        <v>0</v>
      </c>
      <c r="AA214" s="16"/>
      <c r="AB214" s="22"/>
      <c r="AC214" s="16"/>
      <c r="AD214" s="22"/>
      <c r="AE214" s="16"/>
      <c r="AF214" s="22"/>
      <c r="AG214" s="138"/>
      <c r="AH214" s="23"/>
      <c r="AI214" s="16"/>
      <c r="AJ214" s="23"/>
      <c r="AK214" s="28"/>
      <c r="AL214" s="35"/>
      <c r="AQ214" s="25">
        <f>IF(FollowUp!$AK$3="(Off)",IF(FollowUp!$AA$3=Data!$D$5,C214,IF(FollowUp!$AA$3=Data!$D$6,D214,IF(FollowUp!$AA$3=Data!$D$7,E214,B214))),IF(FollowUp!$AK$3=Data!$N$9,F214,IF(FollowUp!$AK$3=Data!$N$8,H214,IF(FollowUp!$AK$3=Data!$N$7,G214,B214))))</f>
        <v>0</v>
      </c>
      <c r="AR214" s="51">
        <f t="shared" si="20"/>
        <v>0</v>
      </c>
      <c r="AS214" s="25">
        <f t="shared" si="24"/>
        <v>-1</v>
      </c>
      <c r="AT214" s="25">
        <f t="shared" si="21"/>
        <v>207</v>
      </c>
      <c r="AU214" s="25">
        <f t="shared" si="25"/>
        <v>0</v>
      </c>
      <c r="AV214" s="25">
        <f t="shared" si="22"/>
        <v>0</v>
      </c>
      <c r="BB214" s="51"/>
    </row>
    <row r="215" spans="1:54" x14ac:dyDescent="0.25">
      <c r="A215" t="str">
        <f t="shared" si="23"/>
        <v>215</v>
      </c>
      <c r="B215" s="25">
        <f>IF(OR(ISBLANK($AG215),$AI215="closed",$AI215="old",AND($B$3=Data!$N$6,OR(database!AG215=Data!$K$8,Data!$K$9=database!AG215))),0,MAX(B$8:B214)+1)</f>
        <v>0</v>
      </c>
      <c r="C215" s="25">
        <f ca="1">IF(AND($AL215-C$3&lt;=TODAY(),$AL215&gt;0,AI215&lt;&gt;"closed",AI215&lt;&gt;"old",AND($B$3&lt;&gt;Data!$N$6,OR(database!$AG215&lt;&gt;Data!$K$9,database!$AG215&lt;&gt;Data!$K$8))),MAX(C$8:C214)+1,0)</f>
        <v>0</v>
      </c>
      <c r="D215" s="25">
        <f ca="1">IF(AND($AL215-D$3&lt;=TODAY(),$AL215&gt;0,$AI215&lt;&gt;"closed",AI215&lt;&gt;"old",AND($B$3&lt;&gt;Data!$N$6,OR(database!$AG215&lt;&gt;Data!$K$9,database!$AG215&lt;&gt;Data!$K$8))),MAX(D$8:D214)+1,0)</f>
        <v>0</v>
      </c>
      <c r="E215" s="25">
        <f ca="1">IF(AND($AL215-E$3&lt;=TODAY(),$AL215&gt;0,AI215&lt;&gt;"closed",AI215&lt;&gt;"old",AND($B$3&lt;&gt;Data!$N$6,OR(database!$AG215&lt;&gt;Data!$K$9,database!$AG215&lt;&gt;Data!$K$8))),MAX(E$8:E214)+1,0)</f>
        <v>0</v>
      </c>
      <c r="F215" s="25">
        <f>IF(AH215="X",MAX(F$8:F214)+1,0)</f>
        <v>0</v>
      </c>
      <c r="G215" s="25">
        <f ca="1">IF(AND(AG215=Data!$K$8,database!AI215&lt;&gt;"Closed",AI215&lt;&gt;"old",database!AL215&lt;(TODAY()+Data!$X$4)),MAX(G$8:G214)+1,0)</f>
        <v>0</v>
      </c>
      <c r="H215" s="25">
        <f ca="1">IF(AND(AG215=Data!$K$9,database!AI215&lt;&gt;"Closed",AI215&lt;&gt;"old",database!AL215&lt;(TODAY()+Data!$X$5)),MAX(H$8:H214)+1,0)</f>
        <v>0</v>
      </c>
      <c r="Y215">
        <f>IF(AS215&gt;0,VLOOKUP(AS215,$AT:$AV,3,0)+COUNTIF(AS$8:AS214,AS215),0)</f>
        <v>0</v>
      </c>
      <c r="AA215" s="17"/>
      <c r="AB215" s="18"/>
      <c r="AC215" s="17"/>
      <c r="AD215" s="18"/>
      <c r="AE215" s="17"/>
      <c r="AF215" s="18"/>
      <c r="AG215" s="139"/>
      <c r="AH215" s="24"/>
      <c r="AI215" s="17"/>
      <c r="AJ215" s="24"/>
      <c r="AK215" s="27"/>
      <c r="AL215" s="47"/>
      <c r="AQ215" s="25">
        <f>IF(FollowUp!$AK$3="(Off)",IF(FollowUp!$AA$3=Data!$D$5,C215,IF(FollowUp!$AA$3=Data!$D$6,D215,IF(FollowUp!$AA$3=Data!$D$7,E215,B215))),IF(FollowUp!$AK$3=Data!$N$9,F215,IF(FollowUp!$AK$3=Data!$N$8,H215,IF(FollowUp!$AK$3=Data!$N$7,G215,B215))))</f>
        <v>0</v>
      </c>
      <c r="AR215" s="51">
        <f t="shared" si="20"/>
        <v>0</v>
      </c>
      <c r="AS215" s="25">
        <f t="shared" si="24"/>
        <v>-1</v>
      </c>
      <c r="AT215" s="25">
        <f t="shared" si="21"/>
        <v>208</v>
      </c>
      <c r="AU215" s="25">
        <f t="shared" si="25"/>
        <v>0</v>
      </c>
      <c r="AV215" s="25">
        <f t="shared" si="22"/>
        <v>0</v>
      </c>
      <c r="BB215" s="51"/>
    </row>
    <row r="216" spans="1:54" x14ac:dyDescent="0.25">
      <c r="A216" t="str">
        <f t="shared" si="23"/>
        <v>216</v>
      </c>
      <c r="B216" s="25">
        <f>IF(OR(ISBLANK($AG216),$AI216="closed",$AI216="old",AND($B$3=Data!$N$6,OR(database!AG216=Data!$K$8,Data!$K$9=database!AG216))),0,MAX(B$8:B215)+1)</f>
        <v>0</v>
      </c>
      <c r="C216" s="25">
        <f ca="1">IF(AND($AL216-C$3&lt;=TODAY(),$AL216&gt;0,AI216&lt;&gt;"closed",AI216&lt;&gt;"old",AND($B$3&lt;&gt;Data!$N$6,OR(database!$AG216&lt;&gt;Data!$K$9,database!$AG216&lt;&gt;Data!$K$8))),MAX(C$8:C215)+1,0)</f>
        <v>0</v>
      </c>
      <c r="D216" s="25">
        <f ca="1">IF(AND($AL216-D$3&lt;=TODAY(),$AL216&gt;0,$AI216&lt;&gt;"closed",AI216&lt;&gt;"old",AND($B$3&lt;&gt;Data!$N$6,OR(database!$AG216&lt;&gt;Data!$K$9,database!$AG216&lt;&gt;Data!$K$8))),MAX(D$8:D215)+1,0)</f>
        <v>0</v>
      </c>
      <c r="E216" s="25">
        <f ca="1">IF(AND($AL216-E$3&lt;=TODAY(),$AL216&gt;0,AI216&lt;&gt;"closed",AI216&lt;&gt;"old",AND($B$3&lt;&gt;Data!$N$6,OR(database!$AG216&lt;&gt;Data!$K$9,database!$AG216&lt;&gt;Data!$K$8))),MAX(E$8:E215)+1,0)</f>
        <v>0</v>
      </c>
      <c r="F216" s="25">
        <f>IF(AH216="X",MAX(F$8:F215)+1,0)</f>
        <v>0</v>
      </c>
      <c r="G216" s="25">
        <f ca="1">IF(AND(AG216=Data!$K$8,database!AI216&lt;&gt;"Closed",AI216&lt;&gt;"old",database!AL216&lt;(TODAY()+Data!$X$4)),MAX(G$8:G215)+1,0)</f>
        <v>0</v>
      </c>
      <c r="H216" s="25">
        <f ca="1">IF(AND(AG216=Data!$K$9,database!AI216&lt;&gt;"Closed",AI216&lt;&gt;"old",database!AL216&lt;(TODAY()+Data!$X$5)),MAX(H$8:H215)+1,0)</f>
        <v>0</v>
      </c>
      <c r="Y216">
        <f>IF(AS216&gt;0,VLOOKUP(AS216,$AT:$AV,3,0)+COUNTIF(AS$8:AS215,AS216),0)</f>
        <v>0</v>
      </c>
      <c r="AA216" s="16"/>
      <c r="AB216" s="22"/>
      <c r="AC216" s="16"/>
      <c r="AD216" s="22"/>
      <c r="AE216" s="16"/>
      <c r="AF216" s="22"/>
      <c r="AG216" s="138"/>
      <c r="AH216" s="23"/>
      <c r="AI216" s="16"/>
      <c r="AJ216" s="23"/>
      <c r="AK216" s="28"/>
      <c r="AL216" s="35"/>
      <c r="AQ216" s="25">
        <f>IF(FollowUp!$AK$3="(Off)",IF(FollowUp!$AA$3=Data!$D$5,C216,IF(FollowUp!$AA$3=Data!$D$6,D216,IF(FollowUp!$AA$3=Data!$D$7,E216,B216))),IF(FollowUp!$AK$3=Data!$N$9,F216,IF(FollowUp!$AK$3=Data!$N$8,H216,IF(FollowUp!$AK$3=Data!$N$7,G216,B216))))</f>
        <v>0</v>
      </c>
      <c r="AR216" s="51">
        <f t="shared" si="20"/>
        <v>0</v>
      </c>
      <c r="AS216" s="25">
        <f t="shared" si="24"/>
        <v>-1</v>
      </c>
      <c r="AT216" s="25">
        <f t="shared" si="21"/>
        <v>209</v>
      </c>
      <c r="AU216" s="25">
        <f t="shared" si="25"/>
        <v>0</v>
      </c>
      <c r="AV216" s="25">
        <f t="shared" si="22"/>
        <v>0</v>
      </c>
      <c r="BB216" s="51"/>
    </row>
    <row r="217" spans="1:54" x14ac:dyDescent="0.25">
      <c r="A217" t="str">
        <f t="shared" si="23"/>
        <v>217</v>
      </c>
      <c r="B217" s="25">
        <f>IF(OR(ISBLANK($AG217),$AI217="closed",$AI217="old",AND($B$3=Data!$N$6,OR(database!AG217=Data!$K$8,Data!$K$9=database!AG217))),0,MAX(B$8:B216)+1)</f>
        <v>0</v>
      </c>
      <c r="C217" s="25">
        <f ca="1">IF(AND($AL217-C$3&lt;=TODAY(),$AL217&gt;0,AI217&lt;&gt;"closed",AI217&lt;&gt;"old",AND($B$3&lt;&gt;Data!$N$6,OR(database!$AG217&lt;&gt;Data!$K$9,database!$AG217&lt;&gt;Data!$K$8))),MAX(C$8:C216)+1,0)</f>
        <v>0</v>
      </c>
      <c r="D217" s="25">
        <f ca="1">IF(AND($AL217-D$3&lt;=TODAY(),$AL217&gt;0,$AI217&lt;&gt;"closed",AI217&lt;&gt;"old",AND($B$3&lt;&gt;Data!$N$6,OR(database!$AG217&lt;&gt;Data!$K$9,database!$AG217&lt;&gt;Data!$K$8))),MAX(D$8:D216)+1,0)</f>
        <v>0</v>
      </c>
      <c r="E217" s="25">
        <f ca="1">IF(AND($AL217-E$3&lt;=TODAY(),$AL217&gt;0,AI217&lt;&gt;"closed",AI217&lt;&gt;"old",AND($B$3&lt;&gt;Data!$N$6,OR(database!$AG217&lt;&gt;Data!$K$9,database!$AG217&lt;&gt;Data!$K$8))),MAX(E$8:E216)+1,0)</f>
        <v>0</v>
      </c>
      <c r="F217" s="25">
        <f>IF(AH217="X",MAX(F$8:F216)+1,0)</f>
        <v>0</v>
      </c>
      <c r="G217" s="25">
        <f ca="1">IF(AND(AG217=Data!$K$8,database!AI217&lt;&gt;"Closed",AI217&lt;&gt;"old",database!AL217&lt;(TODAY()+Data!$X$4)),MAX(G$8:G216)+1,0)</f>
        <v>0</v>
      </c>
      <c r="H217" s="25">
        <f ca="1">IF(AND(AG217=Data!$K$9,database!AI217&lt;&gt;"Closed",AI217&lt;&gt;"old",database!AL217&lt;(TODAY()+Data!$X$5)),MAX(H$8:H216)+1,0)</f>
        <v>0</v>
      </c>
      <c r="Y217">
        <f>IF(AS217&gt;0,VLOOKUP(AS217,$AT:$AV,3,0)+COUNTIF(AS$8:AS216,AS217),0)</f>
        <v>0</v>
      </c>
      <c r="AA217" s="17"/>
      <c r="AB217" s="18"/>
      <c r="AC217" s="17"/>
      <c r="AD217" s="18"/>
      <c r="AE217" s="17"/>
      <c r="AF217" s="18"/>
      <c r="AG217" s="139"/>
      <c r="AH217" s="24"/>
      <c r="AI217" s="17"/>
      <c r="AJ217" s="24"/>
      <c r="AK217" s="27"/>
      <c r="AL217" s="47"/>
      <c r="AQ217" s="25">
        <f>IF(FollowUp!$AK$3="(Off)",IF(FollowUp!$AA$3=Data!$D$5,C217,IF(FollowUp!$AA$3=Data!$D$6,D217,IF(FollowUp!$AA$3=Data!$D$7,E217,B217))),IF(FollowUp!$AK$3=Data!$N$9,F217,IF(FollowUp!$AK$3=Data!$N$8,H217,IF(FollowUp!$AK$3=Data!$N$7,G217,B217))))</f>
        <v>0</v>
      </c>
      <c r="AR217" s="51">
        <f t="shared" ref="AR217:AR280" si="26">IF(AQ217&gt;0,AL217,0)</f>
        <v>0</v>
      </c>
      <c r="AS217" s="25">
        <f t="shared" si="24"/>
        <v>-1</v>
      </c>
      <c r="AT217" s="25">
        <f t="shared" ref="AT217:AT280" si="27">AT216+1</f>
        <v>210</v>
      </c>
      <c r="AU217" s="25">
        <f t="shared" si="25"/>
        <v>0</v>
      </c>
      <c r="AV217" s="25">
        <f t="shared" ref="AV217:AV280" si="28">IF(AND(AU217&gt;0,AV218=0),1,(AU218+AV218))</f>
        <v>0</v>
      </c>
      <c r="BB217" s="51"/>
    </row>
    <row r="218" spans="1:54" x14ac:dyDescent="0.25">
      <c r="A218" t="str">
        <f t="shared" si="23"/>
        <v>218</v>
      </c>
      <c r="B218" s="25">
        <f>IF(OR(ISBLANK($AG218),$AI218="closed",$AI218="old",AND($B$3=Data!$N$6,OR(database!AG218=Data!$K$8,Data!$K$9=database!AG218))),0,MAX(B$8:B217)+1)</f>
        <v>0</v>
      </c>
      <c r="C218" s="25">
        <f ca="1">IF(AND($AL218-C$3&lt;=TODAY(),$AL218&gt;0,AI218&lt;&gt;"closed",AI218&lt;&gt;"old",AND($B$3&lt;&gt;Data!$N$6,OR(database!$AG218&lt;&gt;Data!$K$9,database!$AG218&lt;&gt;Data!$K$8))),MAX(C$8:C217)+1,0)</f>
        <v>0</v>
      </c>
      <c r="D218" s="25">
        <f ca="1">IF(AND($AL218-D$3&lt;=TODAY(),$AL218&gt;0,$AI218&lt;&gt;"closed",AI218&lt;&gt;"old",AND($B$3&lt;&gt;Data!$N$6,OR(database!$AG218&lt;&gt;Data!$K$9,database!$AG218&lt;&gt;Data!$K$8))),MAX(D$8:D217)+1,0)</f>
        <v>0</v>
      </c>
      <c r="E218" s="25">
        <f ca="1">IF(AND($AL218-E$3&lt;=TODAY(),$AL218&gt;0,AI218&lt;&gt;"closed",AI218&lt;&gt;"old",AND($B$3&lt;&gt;Data!$N$6,OR(database!$AG218&lt;&gt;Data!$K$9,database!$AG218&lt;&gt;Data!$K$8))),MAX(E$8:E217)+1,0)</f>
        <v>0</v>
      </c>
      <c r="F218" s="25">
        <f>IF(AH218="X",MAX(F$8:F217)+1,0)</f>
        <v>0</v>
      </c>
      <c r="G218" s="25">
        <f ca="1">IF(AND(AG218=Data!$K$8,database!AI218&lt;&gt;"Closed",AI218&lt;&gt;"old",database!AL218&lt;(TODAY()+Data!$X$4)),MAX(G$8:G217)+1,0)</f>
        <v>0</v>
      </c>
      <c r="H218" s="25">
        <f ca="1">IF(AND(AG218=Data!$K$9,database!AI218&lt;&gt;"Closed",AI218&lt;&gt;"old",database!AL218&lt;(TODAY()+Data!$X$5)),MAX(H$8:H217)+1,0)</f>
        <v>0</v>
      </c>
      <c r="Y218">
        <f>IF(AS218&gt;0,VLOOKUP(AS218,$AT:$AV,3,0)+COUNTIF(AS$8:AS217,AS218),0)</f>
        <v>0</v>
      </c>
      <c r="AA218" s="16"/>
      <c r="AB218" s="22"/>
      <c r="AC218" s="16"/>
      <c r="AD218" s="22"/>
      <c r="AE218" s="16"/>
      <c r="AF218" s="22"/>
      <c r="AG218" s="138"/>
      <c r="AH218" s="23"/>
      <c r="AI218" s="16"/>
      <c r="AJ218" s="23"/>
      <c r="AK218" s="28"/>
      <c r="AL218" s="35"/>
      <c r="AQ218" s="25">
        <f>IF(FollowUp!$AK$3="(Off)",IF(FollowUp!$AA$3=Data!$D$5,C218,IF(FollowUp!$AA$3=Data!$D$6,D218,IF(FollowUp!$AA$3=Data!$D$7,E218,B218))),IF(FollowUp!$AK$3=Data!$N$9,F218,IF(FollowUp!$AK$3=Data!$N$8,H218,IF(FollowUp!$AK$3=Data!$N$7,G218,B218))))</f>
        <v>0</v>
      </c>
      <c r="AR218" s="51">
        <f t="shared" si="26"/>
        <v>0</v>
      </c>
      <c r="AS218" s="25">
        <f t="shared" si="24"/>
        <v>-1</v>
      </c>
      <c r="AT218" s="25">
        <f t="shared" si="27"/>
        <v>211</v>
      </c>
      <c r="AU218" s="25">
        <f t="shared" si="25"/>
        <v>0</v>
      </c>
      <c r="AV218" s="25">
        <f t="shared" si="28"/>
        <v>0</v>
      </c>
      <c r="BB218" s="51"/>
    </row>
    <row r="219" spans="1:54" x14ac:dyDescent="0.25">
      <c r="A219" t="str">
        <f t="shared" si="23"/>
        <v>219</v>
      </c>
      <c r="B219" s="25">
        <f>IF(OR(ISBLANK($AG219),$AI219="closed",$AI219="old",AND($B$3=Data!$N$6,OR(database!AG219=Data!$K$8,Data!$K$9=database!AG219))),0,MAX(B$8:B218)+1)</f>
        <v>0</v>
      </c>
      <c r="C219" s="25">
        <f ca="1">IF(AND($AL219-C$3&lt;=TODAY(),$AL219&gt;0,AI219&lt;&gt;"closed",AI219&lt;&gt;"old",AND($B$3&lt;&gt;Data!$N$6,OR(database!$AG219&lt;&gt;Data!$K$9,database!$AG219&lt;&gt;Data!$K$8))),MAX(C$8:C218)+1,0)</f>
        <v>0</v>
      </c>
      <c r="D219" s="25">
        <f ca="1">IF(AND($AL219-D$3&lt;=TODAY(),$AL219&gt;0,$AI219&lt;&gt;"closed",AI219&lt;&gt;"old",AND($B$3&lt;&gt;Data!$N$6,OR(database!$AG219&lt;&gt;Data!$K$9,database!$AG219&lt;&gt;Data!$K$8))),MAX(D$8:D218)+1,0)</f>
        <v>0</v>
      </c>
      <c r="E219" s="25">
        <f ca="1">IF(AND($AL219-E$3&lt;=TODAY(),$AL219&gt;0,AI219&lt;&gt;"closed",AI219&lt;&gt;"old",AND($B$3&lt;&gt;Data!$N$6,OR(database!$AG219&lt;&gt;Data!$K$9,database!$AG219&lt;&gt;Data!$K$8))),MAX(E$8:E218)+1,0)</f>
        <v>0</v>
      </c>
      <c r="F219" s="25">
        <f>IF(AH219="X",MAX(F$8:F218)+1,0)</f>
        <v>0</v>
      </c>
      <c r="G219" s="25">
        <f ca="1">IF(AND(AG219=Data!$K$8,database!AI219&lt;&gt;"Closed",AI219&lt;&gt;"old",database!AL219&lt;(TODAY()+Data!$X$4)),MAX(G$8:G218)+1,0)</f>
        <v>0</v>
      </c>
      <c r="H219" s="25">
        <f ca="1">IF(AND(AG219=Data!$K$9,database!AI219&lt;&gt;"Closed",AI219&lt;&gt;"old",database!AL219&lt;(TODAY()+Data!$X$5)),MAX(H$8:H218)+1,0)</f>
        <v>0</v>
      </c>
      <c r="Y219">
        <f>IF(AS219&gt;0,VLOOKUP(AS219,$AT:$AV,3,0)+COUNTIF(AS$8:AS218,AS219),0)</f>
        <v>0</v>
      </c>
      <c r="AA219" s="17"/>
      <c r="AB219" s="18"/>
      <c r="AC219" s="17"/>
      <c r="AD219" s="18"/>
      <c r="AE219" s="17"/>
      <c r="AF219" s="18"/>
      <c r="AG219" s="139"/>
      <c r="AH219" s="24"/>
      <c r="AI219" s="17"/>
      <c r="AJ219" s="24"/>
      <c r="AK219" s="27"/>
      <c r="AL219" s="47"/>
      <c r="AQ219" s="25">
        <f>IF(FollowUp!$AK$3="(Off)",IF(FollowUp!$AA$3=Data!$D$5,C219,IF(FollowUp!$AA$3=Data!$D$6,D219,IF(FollowUp!$AA$3=Data!$D$7,E219,B219))),IF(FollowUp!$AK$3=Data!$N$9,F219,IF(FollowUp!$AK$3=Data!$N$8,H219,IF(FollowUp!$AK$3=Data!$N$7,G219,B219))))</f>
        <v>0</v>
      </c>
      <c r="AR219" s="51">
        <f t="shared" si="26"/>
        <v>0</v>
      </c>
      <c r="AS219" s="25">
        <f t="shared" si="24"/>
        <v>-1</v>
      </c>
      <c r="AT219" s="25">
        <f t="shared" si="27"/>
        <v>212</v>
      </c>
      <c r="AU219" s="25">
        <f t="shared" si="25"/>
        <v>0</v>
      </c>
      <c r="AV219" s="25">
        <f t="shared" si="28"/>
        <v>0</v>
      </c>
      <c r="BB219" s="51"/>
    </row>
    <row r="220" spans="1:54" x14ac:dyDescent="0.25">
      <c r="A220" t="str">
        <f t="shared" si="23"/>
        <v>220</v>
      </c>
      <c r="B220" s="25">
        <f>IF(OR(ISBLANK($AG220),$AI220="closed",$AI220="old",AND($B$3=Data!$N$6,OR(database!AG220=Data!$K$8,Data!$K$9=database!AG220))),0,MAX(B$8:B219)+1)</f>
        <v>0</v>
      </c>
      <c r="C220" s="25">
        <f ca="1">IF(AND($AL220-C$3&lt;=TODAY(),$AL220&gt;0,AI220&lt;&gt;"closed",AI220&lt;&gt;"old",AND($B$3&lt;&gt;Data!$N$6,OR(database!$AG220&lt;&gt;Data!$K$9,database!$AG220&lt;&gt;Data!$K$8))),MAX(C$8:C219)+1,0)</f>
        <v>0</v>
      </c>
      <c r="D220" s="25">
        <f ca="1">IF(AND($AL220-D$3&lt;=TODAY(),$AL220&gt;0,$AI220&lt;&gt;"closed",AI220&lt;&gt;"old",AND($B$3&lt;&gt;Data!$N$6,OR(database!$AG220&lt;&gt;Data!$K$9,database!$AG220&lt;&gt;Data!$K$8))),MAX(D$8:D219)+1,0)</f>
        <v>0</v>
      </c>
      <c r="E220" s="25">
        <f ca="1">IF(AND($AL220-E$3&lt;=TODAY(),$AL220&gt;0,AI220&lt;&gt;"closed",AI220&lt;&gt;"old",AND($B$3&lt;&gt;Data!$N$6,OR(database!$AG220&lt;&gt;Data!$K$9,database!$AG220&lt;&gt;Data!$K$8))),MAX(E$8:E219)+1,0)</f>
        <v>0</v>
      </c>
      <c r="F220" s="25">
        <f>IF(AH220="X",MAX(F$8:F219)+1,0)</f>
        <v>0</v>
      </c>
      <c r="G220" s="25">
        <f ca="1">IF(AND(AG220=Data!$K$8,database!AI220&lt;&gt;"Closed",AI220&lt;&gt;"old",database!AL220&lt;(TODAY()+Data!$X$4)),MAX(G$8:G219)+1,0)</f>
        <v>0</v>
      </c>
      <c r="H220" s="25">
        <f ca="1">IF(AND(AG220=Data!$K$9,database!AI220&lt;&gt;"Closed",AI220&lt;&gt;"old",database!AL220&lt;(TODAY()+Data!$X$5)),MAX(H$8:H219)+1,0)</f>
        <v>0</v>
      </c>
      <c r="Y220">
        <f>IF(AS220&gt;0,VLOOKUP(AS220,$AT:$AV,3,0)+COUNTIF(AS$8:AS219,AS220),0)</f>
        <v>0</v>
      </c>
      <c r="AA220" s="16"/>
      <c r="AB220" s="22"/>
      <c r="AC220" s="16"/>
      <c r="AD220" s="22"/>
      <c r="AE220" s="16"/>
      <c r="AF220" s="22"/>
      <c r="AG220" s="138"/>
      <c r="AH220" s="23"/>
      <c r="AI220" s="16"/>
      <c r="AJ220" s="23"/>
      <c r="AK220" s="28"/>
      <c r="AL220" s="35"/>
      <c r="AQ220" s="25">
        <f>IF(FollowUp!$AK$3="(Off)",IF(FollowUp!$AA$3=Data!$D$5,C220,IF(FollowUp!$AA$3=Data!$D$6,D220,IF(FollowUp!$AA$3=Data!$D$7,E220,B220))),IF(FollowUp!$AK$3=Data!$N$9,F220,IF(FollowUp!$AK$3=Data!$N$8,H220,IF(FollowUp!$AK$3=Data!$N$7,G220,B220))))</f>
        <v>0</v>
      </c>
      <c r="AR220" s="51">
        <f t="shared" si="26"/>
        <v>0</v>
      </c>
      <c r="AS220" s="25">
        <f t="shared" si="24"/>
        <v>-1</v>
      </c>
      <c r="AT220" s="25">
        <f t="shared" si="27"/>
        <v>213</v>
      </c>
      <c r="AU220" s="25">
        <f t="shared" si="25"/>
        <v>0</v>
      </c>
      <c r="AV220" s="25">
        <f t="shared" si="28"/>
        <v>0</v>
      </c>
      <c r="BB220" s="51"/>
    </row>
    <row r="221" spans="1:54" x14ac:dyDescent="0.25">
      <c r="A221" t="str">
        <f t="shared" si="23"/>
        <v>221</v>
      </c>
      <c r="B221" s="25">
        <f>IF(OR(ISBLANK($AG221),$AI221="closed",$AI221="old",AND($B$3=Data!$N$6,OR(database!AG221=Data!$K$8,Data!$K$9=database!AG221))),0,MAX(B$8:B220)+1)</f>
        <v>0</v>
      </c>
      <c r="C221" s="25">
        <f ca="1">IF(AND($AL221-C$3&lt;=TODAY(),$AL221&gt;0,AI221&lt;&gt;"closed",AI221&lt;&gt;"old",AND($B$3&lt;&gt;Data!$N$6,OR(database!$AG221&lt;&gt;Data!$K$9,database!$AG221&lt;&gt;Data!$K$8))),MAX(C$8:C220)+1,0)</f>
        <v>0</v>
      </c>
      <c r="D221" s="25">
        <f ca="1">IF(AND($AL221-D$3&lt;=TODAY(),$AL221&gt;0,$AI221&lt;&gt;"closed",AI221&lt;&gt;"old",AND($B$3&lt;&gt;Data!$N$6,OR(database!$AG221&lt;&gt;Data!$K$9,database!$AG221&lt;&gt;Data!$K$8))),MAX(D$8:D220)+1,0)</f>
        <v>0</v>
      </c>
      <c r="E221" s="25">
        <f ca="1">IF(AND($AL221-E$3&lt;=TODAY(),$AL221&gt;0,AI221&lt;&gt;"closed",AI221&lt;&gt;"old",AND($B$3&lt;&gt;Data!$N$6,OR(database!$AG221&lt;&gt;Data!$K$9,database!$AG221&lt;&gt;Data!$K$8))),MAX(E$8:E220)+1,0)</f>
        <v>0</v>
      </c>
      <c r="F221" s="25">
        <f>IF(AH221="X",MAX(F$8:F220)+1,0)</f>
        <v>0</v>
      </c>
      <c r="G221" s="25">
        <f ca="1">IF(AND(AG221=Data!$K$8,database!AI221&lt;&gt;"Closed",AI221&lt;&gt;"old",database!AL221&lt;(TODAY()+Data!$X$4)),MAX(G$8:G220)+1,0)</f>
        <v>0</v>
      </c>
      <c r="H221" s="25">
        <f ca="1">IF(AND(AG221=Data!$K$9,database!AI221&lt;&gt;"Closed",AI221&lt;&gt;"old",database!AL221&lt;(TODAY()+Data!$X$5)),MAX(H$8:H220)+1,0)</f>
        <v>0</v>
      </c>
      <c r="Y221">
        <f>IF(AS221&gt;0,VLOOKUP(AS221,$AT:$AV,3,0)+COUNTIF(AS$8:AS220,AS221),0)</f>
        <v>0</v>
      </c>
      <c r="AA221" s="17"/>
      <c r="AB221" s="18"/>
      <c r="AC221" s="17"/>
      <c r="AD221" s="18"/>
      <c r="AE221" s="17"/>
      <c r="AF221" s="18"/>
      <c r="AG221" s="139"/>
      <c r="AH221" s="24"/>
      <c r="AI221" s="17"/>
      <c r="AJ221" s="24"/>
      <c r="AK221" s="27"/>
      <c r="AL221" s="47"/>
      <c r="AQ221" s="25">
        <f>IF(FollowUp!$AK$3="(Off)",IF(FollowUp!$AA$3=Data!$D$5,C221,IF(FollowUp!$AA$3=Data!$D$6,D221,IF(FollowUp!$AA$3=Data!$D$7,E221,B221))),IF(FollowUp!$AK$3=Data!$N$9,F221,IF(FollowUp!$AK$3=Data!$N$8,H221,IF(FollowUp!$AK$3=Data!$N$7,G221,B221))))</f>
        <v>0</v>
      </c>
      <c r="AR221" s="51">
        <f t="shared" si="26"/>
        <v>0</v>
      </c>
      <c r="AS221" s="25">
        <f t="shared" si="24"/>
        <v>-1</v>
      </c>
      <c r="AT221" s="25">
        <f t="shared" si="27"/>
        <v>214</v>
      </c>
      <c r="AU221" s="25">
        <f t="shared" si="25"/>
        <v>0</v>
      </c>
      <c r="AV221" s="25">
        <f t="shared" si="28"/>
        <v>0</v>
      </c>
      <c r="BB221" s="51"/>
    </row>
    <row r="222" spans="1:54" x14ac:dyDescent="0.25">
      <c r="A222" t="str">
        <f t="shared" si="23"/>
        <v>222</v>
      </c>
      <c r="B222" s="25">
        <f>IF(OR(ISBLANK($AG222),$AI222="closed",$AI222="old",AND($B$3=Data!$N$6,OR(database!AG222=Data!$K$8,Data!$K$9=database!AG222))),0,MAX(B$8:B221)+1)</f>
        <v>0</v>
      </c>
      <c r="C222" s="25">
        <f ca="1">IF(AND($AL222-C$3&lt;=TODAY(),$AL222&gt;0,AI222&lt;&gt;"closed",AI222&lt;&gt;"old",AND($B$3&lt;&gt;Data!$N$6,OR(database!$AG222&lt;&gt;Data!$K$9,database!$AG222&lt;&gt;Data!$K$8))),MAX(C$8:C221)+1,0)</f>
        <v>0</v>
      </c>
      <c r="D222" s="25">
        <f ca="1">IF(AND($AL222-D$3&lt;=TODAY(),$AL222&gt;0,$AI222&lt;&gt;"closed",AI222&lt;&gt;"old",AND($B$3&lt;&gt;Data!$N$6,OR(database!$AG222&lt;&gt;Data!$K$9,database!$AG222&lt;&gt;Data!$K$8))),MAX(D$8:D221)+1,0)</f>
        <v>0</v>
      </c>
      <c r="E222" s="25">
        <f ca="1">IF(AND($AL222-E$3&lt;=TODAY(),$AL222&gt;0,AI222&lt;&gt;"closed",AI222&lt;&gt;"old",AND($B$3&lt;&gt;Data!$N$6,OR(database!$AG222&lt;&gt;Data!$K$9,database!$AG222&lt;&gt;Data!$K$8))),MAX(E$8:E221)+1,0)</f>
        <v>0</v>
      </c>
      <c r="F222" s="25">
        <f>IF(AH222="X",MAX(F$8:F221)+1,0)</f>
        <v>0</v>
      </c>
      <c r="G222" s="25">
        <f ca="1">IF(AND(AG222=Data!$K$8,database!AI222&lt;&gt;"Closed",AI222&lt;&gt;"old",database!AL222&lt;(TODAY()+Data!$X$4)),MAX(G$8:G221)+1,0)</f>
        <v>0</v>
      </c>
      <c r="H222" s="25">
        <f ca="1">IF(AND(AG222=Data!$K$9,database!AI222&lt;&gt;"Closed",AI222&lt;&gt;"old",database!AL222&lt;(TODAY()+Data!$X$5)),MAX(H$8:H221)+1,0)</f>
        <v>0</v>
      </c>
      <c r="Y222">
        <f>IF(AS222&gt;0,VLOOKUP(AS222,$AT:$AV,3,0)+COUNTIF(AS$8:AS221,AS222),0)</f>
        <v>0</v>
      </c>
      <c r="AA222" s="16"/>
      <c r="AB222" s="22"/>
      <c r="AC222" s="16"/>
      <c r="AD222" s="22"/>
      <c r="AE222" s="16"/>
      <c r="AF222" s="22"/>
      <c r="AG222" s="138"/>
      <c r="AH222" s="23"/>
      <c r="AI222" s="16"/>
      <c r="AJ222" s="23"/>
      <c r="AK222" s="28"/>
      <c r="AL222" s="35"/>
      <c r="AQ222" s="25">
        <f>IF(FollowUp!$AK$3="(Off)",IF(FollowUp!$AA$3=Data!$D$5,C222,IF(FollowUp!$AA$3=Data!$D$6,D222,IF(FollowUp!$AA$3=Data!$D$7,E222,B222))),IF(FollowUp!$AK$3=Data!$N$9,F222,IF(FollowUp!$AK$3=Data!$N$8,H222,IF(FollowUp!$AK$3=Data!$N$7,G222,B222))))</f>
        <v>0</v>
      </c>
      <c r="AR222" s="51">
        <f t="shared" si="26"/>
        <v>0</v>
      </c>
      <c r="AS222" s="25">
        <f t="shared" si="24"/>
        <v>-1</v>
      </c>
      <c r="AT222" s="25">
        <f t="shared" si="27"/>
        <v>215</v>
      </c>
      <c r="AU222" s="25">
        <f t="shared" si="25"/>
        <v>0</v>
      </c>
      <c r="AV222" s="25">
        <f t="shared" si="28"/>
        <v>0</v>
      </c>
      <c r="BB222" s="51"/>
    </row>
    <row r="223" spans="1:54" x14ac:dyDescent="0.25">
      <c r="A223" t="str">
        <f t="shared" si="23"/>
        <v>223</v>
      </c>
      <c r="B223" s="25">
        <f>IF(OR(ISBLANK($AG223),$AI223="closed",$AI223="old",AND($B$3=Data!$N$6,OR(database!AG223=Data!$K$8,Data!$K$9=database!AG223))),0,MAX(B$8:B222)+1)</f>
        <v>0</v>
      </c>
      <c r="C223" s="25">
        <f ca="1">IF(AND($AL223-C$3&lt;=TODAY(),$AL223&gt;0,AI223&lt;&gt;"closed",AI223&lt;&gt;"old",AND($B$3&lt;&gt;Data!$N$6,OR(database!$AG223&lt;&gt;Data!$K$9,database!$AG223&lt;&gt;Data!$K$8))),MAX(C$8:C222)+1,0)</f>
        <v>0</v>
      </c>
      <c r="D223" s="25">
        <f ca="1">IF(AND($AL223-D$3&lt;=TODAY(),$AL223&gt;0,$AI223&lt;&gt;"closed",AI223&lt;&gt;"old",AND($B$3&lt;&gt;Data!$N$6,OR(database!$AG223&lt;&gt;Data!$K$9,database!$AG223&lt;&gt;Data!$K$8))),MAX(D$8:D222)+1,0)</f>
        <v>0</v>
      </c>
      <c r="E223" s="25">
        <f ca="1">IF(AND($AL223-E$3&lt;=TODAY(),$AL223&gt;0,AI223&lt;&gt;"closed",AI223&lt;&gt;"old",AND($B$3&lt;&gt;Data!$N$6,OR(database!$AG223&lt;&gt;Data!$K$9,database!$AG223&lt;&gt;Data!$K$8))),MAX(E$8:E222)+1,0)</f>
        <v>0</v>
      </c>
      <c r="F223" s="25">
        <f>IF(AH223="X",MAX(F$8:F222)+1,0)</f>
        <v>0</v>
      </c>
      <c r="G223" s="25">
        <f ca="1">IF(AND(AG223=Data!$K$8,database!AI223&lt;&gt;"Closed",AI223&lt;&gt;"old",database!AL223&lt;(TODAY()+Data!$X$4)),MAX(G$8:G222)+1,0)</f>
        <v>0</v>
      </c>
      <c r="H223" s="25">
        <f ca="1">IF(AND(AG223=Data!$K$9,database!AI223&lt;&gt;"Closed",AI223&lt;&gt;"old",database!AL223&lt;(TODAY()+Data!$X$5)),MAX(H$8:H222)+1,0)</f>
        <v>0</v>
      </c>
      <c r="Y223">
        <f>IF(AS223&gt;0,VLOOKUP(AS223,$AT:$AV,3,0)+COUNTIF(AS$8:AS222,AS223),0)</f>
        <v>0</v>
      </c>
      <c r="AA223" s="17"/>
      <c r="AB223" s="18"/>
      <c r="AC223" s="17"/>
      <c r="AD223" s="18"/>
      <c r="AE223" s="17"/>
      <c r="AF223" s="18"/>
      <c r="AG223" s="139"/>
      <c r="AH223" s="24"/>
      <c r="AI223" s="17"/>
      <c r="AJ223" s="24"/>
      <c r="AK223" s="27"/>
      <c r="AL223" s="47"/>
      <c r="AQ223" s="25">
        <f>IF(FollowUp!$AK$3="(Off)",IF(FollowUp!$AA$3=Data!$D$5,C223,IF(FollowUp!$AA$3=Data!$D$6,D223,IF(FollowUp!$AA$3=Data!$D$7,E223,B223))),IF(FollowUp!$AK$3=Data!$N$9,F223,IF(FollowUp!$AK$3=Data!$N$8,H223,IF(FollowUp!$AK$3=Data!$N$7,G223,B223))))</f>
        <v>0</v>
      </c>
      <c r="AR223" s="51">
        <f t="shared" si="26"/>
        <v>0</v>
      </c>
      <c r="AS223" s="25">
        <f t="shared" si="24"/>
        <v>-1</v>
      </c>
      <c r="AT223" s="25">
        <f t="shared" si="27"/>
        <v>216</v>
      </c>
      <c r="AU223" s="25">
        <f t="shared" si="25"/>
        <v>0</v>
      </c>
      <c r="AV223" s="25">
        <f t="shared" si="28"/>
        <v>0</v>
      </c>
      <c r="BB223" s="51"/>
    </row>
    <row r="224" spans="1:54" x14ac:dyDescent="0.25">
      <c r="A224" t="str">
        <f t="shared" si="23"/>
        <v>224</v>
      </c>
      <c r="B224" s="25">
        <f>IF(OR(ISBLANK($AG224),$AI224="closed",$AI224="old",AND($B$3=Data!$N$6,OR(database!AG224=Data!$K$8,Data!$K$9=database!AG224))),0,MAX(B$8:B223)+1)</f>
        <v>0</v>
      </c>
      <c r="C224" s="25">
        <f ca="1">IF(AND($AL224-C$3&lt;=TODAY(),$AL224&gt;0,AI224&lt;&gt;"closed",AI224&lt;&gt;"old",AND($B$3&lt;&gt;Data!$N$6,OR(database!$AG224&lt;&gt;Data!$K$9,database!$AG224&lt;&gt;Data!$K$8))),MAX(C$8:C223)+1,0)</f>
        <v>0</v>
      </c>
      <c r="D224" s="25">
        <f ca="1">IF(AND($AL224-D$3&lt;=TODAY(),$AL224&gt;0,$AI224&lt;&gt;"closed",AI224&lt;&gt;"old",AND($B$3&lt;&gt;Data!$N$6,OR(database!$AG224&lt;&gt;Data!$K$9,database!$AG224&lt;&gt;Data!$K$8))),MAX(D$8:D223)+1,0)</f>
        <v>0</v>
      </c>
      <c r="E224" s="25">
        <f ca="1">IF(AND($AL224-E$3&lt;=TODAY(),$AL224&gt;0,AI224&lt;&gt;"closed",AI224&lt;&gt;"old",AND($B$3&lt;&gt;Data!$N$6,OR(database!$AG224&lt;&gt;Data!$K$9,database!$AG224&lt;&gt;Data!$K$8))),MAX(E$8:E223)+1,0)</f>
        <v>0</v>
      </c>
      <c r="F224" s="25">
        <f>IF(AH224="X",MAX(F$8:F223)+1,0)</f>
        <v>0</v>
      </c>
      <c r="G224" s="25">
        <f ca="1">IF(AND(AG224=Data!$K$8,database!AI224&lt;&gt;"Closed",AI224&lt;&gt;"old",database!AL224&lt;(TODAY()+Data!$X$4)),MAX(G$8:G223)+1,0)</f>
        <v>0</v>
      </c>
      <c r="H224" s="25">
        <f ca="1">IF(AND(AG224=Data!$K$9,database!AI224&lt;&gt;"Closed",AI224&lt;&gt;"old",database!AL224&lt;(TODAY()+Data!$X$5)),MAX(H$8:H223)+1,0)</f>
        <v>0</v>
      </c>
      <c r="Y224">
        <f>IF(AS224&gt;0,VLOOKUP(AS224,$AT:$AV,3,0)+COUNTIF(AS$8:AS223,AS224),0)</f>
        <v>0</v>
      </c>
      <c r="AA224" s="16"/>
      <c r="AB224" s="22"/>
      <c r="AC224" s="16"/>
      <c r="AD224" s="22"/>
      <c r="AE224" s="16"/>
      <c r="AF224" s="22"/>
      <c r="AG224" s="138"/>
      <c r="AH224" s="23"/>
      <c r="AI224" s="16"/>
      <c r="AJ224" s="23"/>
      <c r="AK224" s="28"/>
      <c r="AL224" s="35"/>
      <c r="AQ224" s="25">
        <f>IF(FollowUp!$AK$3="(Off)",IF(FollowUp!$AA$3=Data!$D$5,C224,IF(FollowUp!$AA$3=Data!$D$6,D224,IF(FollowUp!$AA$3=Data!$D$7,E224,B224))),IF(FollowUp!$AK$3=Data!$N$9,F224,IF(FollowUp!$AK$3=Data!$N$8,H224,IF(FollowUp!$AK$3=Data!$N$7,G224,B224))))</f>
        <v>0</v>
      </c>
      <c r="AR224" s="51">
        <f t="shared" si="26"/>
        <v>0</v>
      </c>
      <c r="AS224" s="25">
        <f t="shared" si="24"/>
        <v>-1</v>
      </c>
      <c r="AT224" s="25">
        <f t="shared" si="27"/>
        <v>217</v>
      </c>
      <c r="AU224" s="25">
        <f t="shared" si="25"/>
        <v>0</v>
      </c>
      <c r="AV224" s="25">
        <f t="shared" si="28"/>
        <v>0</v>
      </c>
      <c r="BB224" s="51"/>
    </row>
    <row r="225" spans="1:54" x14ac:dyDescent="0.25">
      <c r="A225" t="str">
        <f t="shared" si="23"/>
        <v>225</v>
      </c>
      <c r="B225" s="25">
        <f>IF(OR(ISBLANK($AG225),$AI225="closed",$AI225="old",AND($B$3=Data!$N$6,OR(database!AG225=Data!$K$8,Data!$K$9=database!AG225))),0,MAX(B$8:B224)+1)</f>
        <v>0</v>
      </c>
      <c r="C225" s="25">
        <f ca="1">IF(AND($AL225-C$3&lt;=TODAY(),$AL225&gt;0,AI225&lt;&gt;"closed",AI225&lt;&gt;"old",AND($B$3&lt;&gt;Data!$N$6,OR(database!$AG225&lt;&gt;Data!$K$9,database!$AG225&lt;&gt;Data!$K$8))),MAX(C$8:C224)+1,0)</f>
        <v>0</v>
      </c>
      <c r="D225" s="25">
        <f ca="1">IF(AND($AL225-D$3&lt;=TODAY(),$AL225&gt;0,$AI225&lt;&gt;"closed",AI225&lt;&gt;"old",AND($B$3&lt;&gt;Data!$N$6,OR(database!$AG225&lt;&gt;Data!$K$9,database!$AG225&lt;&gt;Data!$K$8))),MAX(D$8:D224)+1,0)</f>
        <v>0</v>
      </c>
      <c r="E225" s="25">
        <f ca="1">IF(AND($AL225-E$3&lt;=TODAY(),$AL225&gt;0,AI225&lt;&gt;"closed",AI225&lt;&gt;"old",AND($B$3&lt;&gt;Data!$N$6,OR(database!$AG225&lt;&gt;Data!$K$9,database!$AG225&lt;&gt;Data!$K$8))),MAX(E$8:E224)+1,0)</f>
        <v>0</v>
      </c>
      <c r="F225" s="25">
        <f>IF(AH225="X",MAX(F$8:F224)+1,0)</f>
        <v>0</v>
      </c>
      <c r="G225" s="25">
        <f ca="1">IF(AND(AG225=Data!$K$8,database!AI225&lt;&gt;"Closed",AI225&lt;&gt;"old",database!AL225&lt;(TODAY()+Data!$X$4)),MAX(G$8:G224)+1,0)</f>
        <v>0</v>
      </c>
      <c r="H225" s="25">
        <f ca="1">IF(AND(AG225=Data!$K$9,database!AI225&lt;&gt;"Closed",AI225&lt;&gt;"old",database!AL225&lt;(TODAY()+Data!$X$5)),MAX(H$8:H224)+1,0)</f>
        <v>0</v>
      </c>
      <c r="Y225">
        <f>IF(AS225&gt;0,VLOOKUP(AS225,$AT:$AV,3,0)+COUNTIF(AS$8:AS224,AS225),0)</f>
        <v>0</v>
      </c>
      <c r="AA225" s="17"/>
      <c r="AB225" s="18"/>
      <c r="AC225" s="17"/>
      <c r="AD225" s="18"/>
      <c r="AE225" s="17"/>
      <c r="AF225" s="18"/>
      <c r="AG225" s="139"/>
      <c r="AH225" s="24"/>
      <c r="AI225" s="17"/>
      <c r="AJ225" s="24"/>
      <c r="AK225" s="27"/>
      <c r="AL225" s="47"/>
      <c r="AQ225" s="25">
        <f>IF(FollowUp!$AK$3="(Off)",IF(FollowUp!$AA$3=Data!$D$5,C225,IF(FollowUp!$AA$3=Data!$D$6,D225,IF(FollowUp!$AA$3=Data!$D$7,E225,B225))),IF(FollowUp!$AK$3=Data!$N$9,F225,IF(FollowUp!$AK$3=Data!$N$8,H225,IF(FollowUp!$AK$3=Data!$N$7,G225,B225))))</f>
        <v>0</v>
      </c>
      <c r="AR225" s="51">
        <f t="shared" si="26"/>
        <v>0</v>
      </c>
      <c r="AS225" s="25">
        <f t="shared" si="24"/>
        <v>-1</v>
      </c>
      <c r="AT225" s="25">
        <f t="shared" si="27"/>
        <v>218</v>
      </c>
      <c r="AU225" s="25">
        <f t="shared" si="25"/>
        <v>0</v>
      </c>
      <c r="AV225" s="25">
        <f t="shared" si="28"/>
        <v>0</v>
      </c>
      <c r="BB225" s="51"/>
    </row>
    <row r="226" spans="1:54" x14ac:dyDescent="0.25">
      <c r="A226" t="str">
        <f t="shared" si="23"/>
        <v>226</v>
      </c>
      <c r="B226" s="25">
        <f>IF(OR(ISBLANK($AG226),$AI226="closed",$AI226="old",AND($B$3=Data!$N$6,OR(database!AG226=Data!$K$8,Data!$K$9=database!AG226))),0,MAX(B$8:B225)+1)</f>
        <v>0</v>
      </c>
      <c r="C226" s="25">
        <f ca="1">IF(AND($AL226-C$3&lt;=TODAY(),$AL226&gt;0,AI226&lt;&gt;"closed",AI226&lt;&gt;"old",AND($B$3&lt;&gt;Data!$N$6,OR(database!$AG226&lt;&gt;Data!$K$9,database!$AG226&lt;&gt;Data!$K$8))),MAX(C$8:C225)+1,0)</f>
        <v>0</v>
      </c>
      <c r="D226" s="25">
        <f ca="1">IF(AND($AL226-D$3&lt;=TODAY(),$AL226&gt;0,$AI226&lt;&gt;"closed",AI226&lt;&gt;"old",AND($B$3&lt;&gt;Data!$N$6,OR(database!$AG226&lt;&gt;Data!$K$9,database!$AG226&lt;&gt;Data!$K$8))),MAX(D$8:D225)+1,0)</f>
        <v>0</v>
      </c>
      <c r="E226" s="25">
        <f ca="1">IF(AND($AL226-E$3&lt;=TODAY(),$AL226&gt;0,AI226&lt;&gt;"closed",AI226&lt;&gt;"old",AND($B$3&lt;&gt;Data!$N$6,OR(database!$AG226&lt;&gt;Data!$K$9,database!$AG226&lt;&gt;Data!$K$8))),MAX(E$8:E225)+1,0)</f>
        <v>0</v>
      </c>
      <c r="F226" s="25">
        <f>IF(AH226="X",MAX(F$8:F225)+1,0)</f>
        <v>0</v>
      </c>
      <c r="G226" s="25">
        <f ca="1">IF(AND(AG226=Data!$K$8,database!AI226&lt;&gt;"Closed",AI226&lt;&gt;"old",database!AL226&lt;(TODAY()+Data!$X$4)),MAX(G$8:G225)+1,0)</f>
        <v>0</v>
      </c>
      <c r="H226" s="25">
        <f ca="1">IF(AND(AG226=Data!$K$9,database!AI226&lt;&gt;"Closed",AI226&lt;&gt;"old",database!AL226&lt;(TODAY()+Data!$X$5)),MAX(H$8:H225)+1,0)</f>
        <v>0</v>
      </c>
      <c r="Y226">
        <f>IF(AS226&gt;0,VLOOKUP(AS226,$AT:$AV,3,0)+COUNTIF(AS$8:AS225,AS226),0)</f>
        <v>0</v>
      </c>
      <c r="AA226" s="16"/>
      <c r="AB226" s="22"/>
      <c r="AC226" s="16"/>
      <c r="AD226" s="22"/>
      <c r="AE226" s="16"/>
      <c r="AF226" s="22"/>
      <c r="AG226" s="138"/>
      <c r="AH226" s="23"/>
      <c r="AI226" s="16"/>
      <c r="AJ226" s="23"/>
      <c r="AK226" s="28"/>
      <c r="AL226" s="35"/>
      <c r="AQ226" s="25">
        <f>IF(FollowUp!$AK$3="(Off)",IF(FollowUp!$AA$3=Data!$D$5,C226,IF(FollowUp!$AA$3=Data!$D$6,D226,IF(FollowUp!$AA$3=Data!$D$7,E226,B226))),IF(FollowUp!$AK$3=Data!$N$9,F226,IF(FollowUp!$AK$3=Data!$N$8,H226,IF(FollowUp!$AK$3=Data!$N$7,G226,B226))))</f>
        <v>0</v>
      </c>
      <c r="AR226" s="51">
        <f t="shared" si="26"/>
        <v>0</v>
      </c>
      <c r="AS226" s="25">
        <f t="shared" si="24"/>
        <v>-1</v>
      </c>
      <c r="AT226" s="25">
        <f t="shared" si="27"/>
        <v>219</v>
      </c>
      <c r="AU226" s="25">
        <f t="shared" si="25"/>
        <v>0</v>
      </c>
      <c r="AV226" s="25">
        <f t="shared" si="28"/>
        <v>0</v>
      </c>
      <c r="BB226" s="51"/>
    </row>
    <row r="227" spans="1:54" x14ac:dyDescent="0.25">
      <c r="A227" t="str">
        <f t="shared" si="23"/>
        <v>227</v>
      </c>
      <c r="B227" s="25">
        <f>IF(OR(ISBLANK($AG227),$AI227="closed",$AI227="old",AND($B$3=Data!$N$6,OR(database!AG227=Data!$K$8,Data!$K$9=database!AG227))),0,MAX(B$8:B226)+1)</f>
        <v>0</v>
      </c>
      <c r="C227" s="25">
        <f ca="1">IF(AND($AL227-C$3&lt;=TODAY(),$AL227&gt;0,AI227&lt;&gt;"closed",AI227&lt;&gt;"old",AND($B$3&lt;&gt;Data!$N$6,OR(database!$AG227&lt;&gt;Data!$K$9,database!$AG227&lt;&gt;Data!$K$8))),MAX(C$8:C226)+1,0)</f>
        <v>0</v>
      </c>
      <c r="D227" s="25">
        <f ca="1">IF(AND($AL227-D$3&lt;=TODAY(),$AL227&gt;0,$AI227&lt;&gt;"closed",AI227&lt;&gt;"old",AND($B$3&lt;&gt;Data!$N$6,OR(database!$AG227&lt;&gt;Data!$K$9,database!$AG227&lt;&gt;Data!$K$8))),MAX(D$8:D226)+1,0)</f>
        <v>0</v>
      </c>
      <c r="E227" s="25">
        <f ca="1">IF(AND($AL227-E$3&lt;=TODAY(),$AL227&gt;0,AI227&lt;&gt;"closed",AI227&lt;&gt;"old",AND($B$3&lt;&gt;Data!$N$6,OR(database!$AG227&lt;&gt;Data!$K$9,database!$AG227&lt;&gt;Data!$K$8))),MAX(E$8:E226)+1,0)</f>
        <v>0</v>
      </c>
      <c r="F227" s="25">
        <f>IF(AH227="X",MAX(F$8:F226)+1,0)</f>
        <v>0</v>
      </c>
      <c r="G227" s="25">
        <f ca="1">IF(AND(AG227=Data!$K$8,database!AI227&lt;&gt;"Closed",AI227&lt;&gt;"old",database!AL227&lt;(TODAY()+Data!$X$4)),MAX(G$8:G226)+1,0)</f>
        <v>0</v>
      </c>
      <c r="H227" s="25">
        <f ca="1">IF(AND(AG227=Data!$K$9,database!AI227&lt;&gt;"Closed",AI227&lt;&gt;"old",database!AL227&lt;(TODAY()+Data!$X$5)),MAX(H$8:H226)+1,0)</f>
        <v>0</v>
      </c>
      <c r="Y227">
        <f>IF(AS227&gt;0,VLOOKUP(AS227,$AT:$AV,3,0)+COUNTIF(AS$8:AS226,AS227),0)</f>
        <v>0</v>
      </c>
      <c r="AA227" s="17"/>
      <c r="AB227" s="18"/>
      <c r="AC227" s="17"/>
      <c r="AD227" s="18"/>
      <c r="AE227" s="17"/>
      <c r="AF227" s="18"/>
      <c r="AG227" s="139"/>
      <c r="AH227" s="24"/>
      <c r="AI227" s="17"/>
      <c r="AJ227" s="24"/>
      <c r="AK227" s="27"/>
      <c r="AL227" s="47"/>
      <c r="AQ227" s="25">
        <f>IF(FollowUp!$AK$3="(Off)",IF(FollowUp!$AA$3=Data!$D$5,C227,IF(FollowUp!$AA$3=Data!$D$6,D227,IF(FollowUp!$AA$3=Data!$D$7,E227,B227))),IF(FollowUp!$AK$3=Data!$N$9,F227,IF(FollowUp!$AK$3=Data!$N$8,H227,IF(FollowUp!$AK$3=Data!$N$7,G227,B227))))</f>
        <v>0</v>
      </c>
      <c r="AR227" s="51">
        <f t="shared" si="26"/>
        <v>0</v>
      </c>
      <c r="AS227" s="25">
        <f t="shared" si="24"/>
        <v>-1</v>
      </c>
      <c r="AT227" s="25">
        <f t="shared" si="27"/>
        <v>220</v>
      </c>
      <c r="AU227" s="25">
        <f t="shared" si="25"/>
        <v>0</v>
      </c>
      <c r="AV227" s="25">
        <f t="shared" si="28"/>
        <v>0</v>
      </c>
      <c r="BB227" s="51"/>
    </row>
    <row r="228" spans="1:54" x14ac:dyDescent="0.25">
      <c r="A228" t="str">
        <f t="shared" si="23"/>
        <v>228</v>
      </c>
      <c r="B228" s="25">
        <f>IF(OR(ISBLANK($AG228),$AI228="closed",$AI228="old",AND($B$3=Data!$N$6,OR(database!AG228=Data!$K$8,Data!$K$9=database!AG228))),0,MAX(B$8:B227)+1)</f>
        <v>0</v>
      </c>
      <c r="C228" s="25">
        <f ca="1">IF(AND($AL228-C$3&lt;=TODAY(),$AL228&gt;0,AI228&lt;&gt;"closed",AI228&lt;&gt;"old",AND($B$3&lt;&gt;Data!$N$6,OR(database!$AG228&lt;&gt;Data!$K$9,database!$AG228&lt;&gt;Data!$K$8))),MAX(C$8:C227)+1,0)</f>
        <v>0</v>
      </c>
      <c r="D228" s="25">
        <f ca="1">IF(AND($AL228-D$3&lt;=TODAY(),$AL228&gt;0,$AI228&lt;&gt;"closed",AI228&lt;&gt;"old",AND($B$3&lt;&gt;Data!$N$6,OR(database!$AG228&lt;&gt;Data!$K$9,database!$AG228&lt;&gt;Data!$K$8))),MAX(D$8:D227)+1,0)</f>
        <v>0</v>
      </c>
      <c r="E228" s="25">
        <f ca="1">IF(AND($AL228-E$3&lt;=TODAY(),$AL228&gt;0,AI228&lt;&gt;"closed",AI228&lt;&gt;"old",AND($B$3&lt;&gt;Data!$N$6,OR(database!$AG228&lt;&gt;Data!$K$9,database!$AG228&lt;&gt;Data!$K$8))),MAX(E$8:E227)+1,0)</f>
        <v>0</v>
      </c>
      <c r="F228" s="25">
        <f>IF(AH228="X",MAX(F$8:F227)+1,0)</f>
        <v>0</v>
      </c>
      <c r="G228" s="25">
        <f ca="1">IF(AND(AG228=Data!$K$8,database!AI228&lt;&gt;"Closed",AI228&lt;&gt;"old",database!AL228&lt;(TODAY()+Data!$X$4)),MAX(G$8:G227)+1,0)</f>
        <v>0</v>
      </c>
      <c r="H228" s="25">
        <f ca="1">IF(AND(AG228=Data!$K$9,database!AI228&lt;&gt;"Closed",AI228&lt;&gt;"old",database!AL228&lt;(TODAY()+Data!$X$5)),MAX(H$8:H227)+1,0)</f>
        <v>0</v>
      </c>
      <c r="Y228">
        <f>IF(AS228&gt;0,VLOOKUP(AS228,$AT:$AV,3,0)+COUNTIF(AS$8:AS227,AS228),0)</f>
        <v>0</v>
      </c>
      <c r="AA228" s="16"/>
      <c r="AB228" s="22"/>
      <c r="AC228" s="16"/>
      <c r="AD228" s="22"/>
      <c r="AE228" s="16"/>
      <c r="AF228" s="22"/>
      <c r="AG228" s="138"/>
      <c r="AH228" s="23"/>
      <c r="AI228" s="16"/>
      <c r="AJ228" s="23"/>
      <c r="AK228" s="28"/>
      <c r="AL228" s="35"/>
      <c r="AQ228" s="25">
        <f>IF(FollowUp!$AK$3="(Off)",IF(FollowUp!$AA$3=Data!$D$5,C228,IF(FollowUp!$AA$3=Data!$D$6,D228,IF(FollowUp!$AA$3=Data!$D$7,E228,B228))),IF(FollowUp!$AK$3=Data!$N$9,F228,IF(FollowUp!$AK$3=Data!$N$8,H228,IF(FollowUp!$AK$3=Data!$N$7,G228,B228))))</f>
        <v>0</v>
      </c>
      <c r="AR228" s="51">
        <f t="shared" si="26"/>
        <v>0</v>
      </c>
      <c r="AS228" s="25">
        <f t="shared" si="24"/>
        <v>-1</v>
      </c>
      <c r="AT228" s="25">
        <f t="shared" si="27"/>
        <v>221</v>
      </c>
      <c r="AU228" s="25">
        <f t="shared" si="25"/>
        <v>0</v>
      </c>
      <c r="AV228" s="25">
        <f t="shared" si="28"/>
        <v>0</v>
      </c>
      <c r="BB228" s="51"/>
    </row>
    <row r="229" spans="1:54" x14ac:dyDescent="0.25">
      <c r="A229" t="str">
        <f t="shared" si="23"/>
        <v>229</v>
      </c>
      <c r="B229" s="25">
        <f>IF(OR(ISBLANK($AG229),$AI229="closed",$AI229="old",AND($B$3=Data!$N$6,OR(database!AG229=Data!$K$8,Data!$K$9=database!AG229))),0,MAX(B$8:B228)+1)</f>
        <v>0</v>
      </c>
      <c r="C229" s="25">
        <f ca="1">IF(AND($AL229-C$3&lt;=TODAY(),$AL229&gt;0,AI229&lt;&gt;"closed",AI229&lt;&gt;"old",AND($B$3&lt;&gt;Data!$N$6,OR(database!$AG229&lt;&gt;Data!$K$9,database!$AG229&lt;&gt;Data!$K$8))),MAX(C$8:C228)+1,0)</f>
        <v>0</v>
      </c>
      <c r="D229" s="25">
        <f ca="1">IF(AND($AL229-D$3&lt;=TODAY(),$AL229&gt;0,$AI229&lt;&gt;"closed",AI229&lt;&gt;"old",AND($B$3&lt;&gt;Data!$N$6,OR(database!$AG229&lt;&gt;Data!$K$9,database!$AG229&lt;&gt;Data!$K$8))),MAX(D$8:D228)+1,0)</f>
        <v>0</v>
      </c>
      <c r="E229" s="25">
        <f ca="1">IF(AND($AL229-E$3&lt;=TODAY(),$AL229&gt;0,AI229&lt;&gt;"closed",AI229&lt;&gt;"old",AND($B$3&lt;&gt;Data!$N$6,OR(database!$AG229&lt;&gt;Data!$K$9,database!$AG229&lt;&gt;Data!$K$8))),MAX(E$8:E228)+1,0)</f>
        <v>0</v>
      </c>
      <c r="F229" s="25">
        <f>IF(AH229="X",MAX(F$8:F228)+1,0)</f>
        <v>0</v>
      </c>
      <c r="G229" s="25">
        <f ca="1">IF(AND(AG229=Data!$K$8,database!AI229&lt;&gt;"Closed",AI229&lt;&gt;"old",database!AL229&lt;(TODAY()+Data!$X$4)),MAX(G$8:G228)+1,0)</f>
        <v>0</v>
      </c>
      <c r="H229" s="25">
        <f ca="1">IF(AND(AG229=Data!$K$9,database!AI229&lt;&gt;"Closed",AI229&lt;&gt;"old",database!AL229&lt;(TODAY()+Data!$X$5)),MAX(H$8:H228)+1,0)</f>
        <v>0</v>
      </c>
      <c r="Y229">
        <f>IF(AS229&gt;0,VLOOKUP(AS229,$AT:$AV,3,0)+COUNTIF(AS$8:AS228,AS229),0)</f>
        <v>0</v>
      </c>
      <c r="AA229" s="17"/>
      <c r="AB229" s="18"/>
      <c r="AC229" s="17"/>
      <c r="AD229" s="18"/>
      <c r="AE229" s="17"/>
      <c r="AF229" s="18"/>
      <c r="AG229" s="139"/>
      <c r="AH229" s="24"/>
      <c r="AI229" s="17"/>
      <c r="AJ229" s="24"/>
      <c r="AK229" s="27"/>
      <c r="AL229" s="47"/>
      <c r="AQ229" s="25">
        <f>IF(FollowUp!$AK$3="(Off)",IF(FollowUp!$AA$3=Data!$D$5,C229,IF(FollowUp!$AA$3=Data!$D$6,D229,IF(FollowUp!$AA$3=Data!$D$7,E229,B229))),IF(FollowUp!$AK$3=Data!$N$9,F229,IF(FollowUp!$AK$3=Data!$N$8,H229,IF(FollowUp!$AK$3=Data!$N$7,G229,B229))))</f>
        <v>0</v>
      </c>
      <c r="AR229" s="51">
        <f t="shared" si="26"/>
        <v>0</v>
      </c>
      <c r="AS229" s="25">
        <f t="shared" si="24"/>
        <v>-1</v>
      </c>
      <c r="AT229" s="25">
        <f t="shared" si="27"/>
        <v>222</v>
      </c>
      <c r="AU229" s="25">
        <f t="shared" si="25"/>
        <v>0</v>
      </c>
      <c r="AV229" s="25">
        <f t="shared" si="28"/>
        <v>0</v>
      </c>
      <c r="BB229" s="51"/>
    </row>
    <row r="230" spans="1:54" x14ac:dyDescent="0.25">
      <c r="A230" t="str">
        <f t="shared" si="23"/>
        <v>230</v>
      </c>
      <c r="B230" s="25">
        <f>IF(OR(ISBLANK($AG230),$AI230="closed",$AI230="old",AND($B$3=Data!$N$6,OR(database!AG230=Data!$K$8,Data!$K$9=database!AG230))),0,MAX(B$8:B229)+1)</f>
        <v>0</v>
      </c>
      <c r="C230" s="25">
        <f ca="1">IF(AND($AL230-C$3&lt;=TODAY(),$AL230&gt;0,AI230&lt;&gt;"closed",AI230&lt;&gt;"old",AND($B$3&lt;&gt;Data!$N$6,OR(database!$AG230&lt;&gt;Data!$K$9,database!$AG230&lt;&gt;Data!$K$8))),MAX(C$8:C229)+1,0)</f>
        <v>0</v>
      </c>
      <c r="D230" s="25">
        <f ca="1">IF(AND($AL230-D$3&lt;=TODAY(),$AL230&gt;0,$AI230&lt;&gt;"closed",AI230&lt;&gt;"old",AND($B$3&lt;&gt;Data!$N$6,OR(database!$AG230&lt;&gt;Data!$K$9,database!$AG230&lt;&gt;Data!$K$8))),MAX(D$8:D229)+1,0)</f>
        <v>0</v>
      </c>
      <c r="E230" s="25">
        <f ca="1">IF(AND($AL230-E$3&lt;=TODAY(),$AL230&gt;0,AI230&lt;&gt;"closed",AI230&lt;&gt;"old",AND($B$3&lt;&gt;Data!$N$6,OR(database!$AG230&lt;&gt;Data!$K$9,database!$AG230&lt;&gt;Data!$K$8))),MAX(E$8:E229)+1,0)</f>
        <v>0</v>
      </c>
      <c r="F230" s="25">
        <f>IF(AH230="X",MAX(F$8:F229)+1,0)</f>
        <v>0</v>
      </c>
      <c r="G230" s="25">
        <f ca="1">IF(AND(AG230=Data!$K$8,database!AI230&lt;&gt;"Closed",AI230&lt;&gt;"old",database!AL230&lt;(TODAY()+Data!$X$4)),MAX(G$8:G229)+1,0)</f>
        <v>0</v>
      </c>
      <c r="H230" s="25">
        <f ca="1">IF(AND(AG230=Data!$K$9,database!AI230&lt;&gt;"Closed",AI230&lt;&gt;"old",database!AL230&lt;(TODAY()+Data!$X$5)),MAX(H$8:H229)+1,0)</f>
        <v>0</v>
      </c>
      <c r="Y230">
        <f>IF(AS230&gt;0,VLOOKUP(AS230,$AT:$AV,3,0)+COUNTIF(AS$8:AS229,AS230),0)</f>
        <v>0</v>
      </c>
      <c r="AA230" s="16"/>
      <c r="AB230" s="22"/>
      <c r="AC230" s="16"/>
      <c r="AD230" s="22"/>
      <c r="AE230" s="16"/>
      <c r="AF230" s="22"/>
      <c r="AG230" s="138"/>
      <c r="AH230" s="23"/>
      <c r="AI230" s="16"/>
      <c r="AJ230" s="23"/>
      <c r="AK230" s="28"/>
      <c r="AL230" s="35"/>
      <c r="AQ230" s="25">
        <f>IF(FollowUp!$AK$3="(Off)",IF(FollowUp!$AA$3=Data!$D$5,C230,IF(FollowUp!$AA$3=Data!$D$6,D230,IF(FollowUp!$AA$3=Data!$D$7,E230,B230))),IF(FollowUp!$AK$3=Data!$N$9,F230,IF(FollowUp!$AK$3=Data!$N$8,H230,IF(FollowUp!$AK$3=Data!$N$7,G230,B230))))</f>
        <v>0</v>
      </c>
      <c r="AR230" s="51">
        <f t="shared" si="26"/>
        <v>0</v>
      </c>
      <c r="AS230" s="25">
        <f t="shared" si="24"/>
        <v>-1</v>
      </c>
      <c r="AT230" s="25">
        <f t="shared" si="27"/>
        <v>223</v>
      </c>
      <c r="AU230" s="25">
        <f t="shared" si="25"/>
        <v>0</v>
      </c>
      <c r="AV230" s="25">
        <f t="shared" si="28"/>
        <v>0</v>
      </c>
      <c r="BB230" s="51"/>
    </row>
    <row r="231" spans="1:54" x14ac:dyDescent="0.25">
      <c r="A231" t="str">
        <f t="shared" si="23"/>
        <v>231</v>
      </c>
      <c r="B231" s="25">
        <f>IF(OR(ISBLANK($AG231),$AI231="closed",$AI231="old",AND($B$3=Data!$N$6,OR(database!AG231=Data!$K$8,Data!$K$9=database!AG231))),0,MAX(B$8:B230)+1)</f>
        <v>0</v>
      </c>
      <c r="C231" s="25">
        <f ca="1">IF(AND($AL231-C$3&lt;=TODAY(),$AL231&gt;0,AI231&lt;&gt;"closed",AI231&lt;&gt;"old",AND($B$3&lt;&gt;Data!$N$6,OR(database!$AG231&lt;&gt;Data!$K$9,database!$AG231&lt;&gt;Data!$K$8))),MAX(C$8:C230)+1,0)</f>
        <v>0</v>
      </c>
      <c r="D231" s="25">
        <f ca="1">IF(AND($AL231-D$3&lt;=TODAY(),$AL231&gt;0,$AI231&lt;&gt;"closed",AI231&lt;&gt;"old",AND($B$3&lt;&gt;Data!$N$6,OR(database!$AG231&lt;&gt;Data!$K$9,database!$AG231&lt;&gt;Data!$K$8))),MAX(D$8:D230)+1,0)</f>
        <v>0</v>
      </c>
      <c r="E231" s="25">
        <f ca="1">IF(AND($AL231-E$3&lt;=TODAY(),$AL231&gt;0,AI231&lt;&gt;"closed",AI231&lt;&gt;"old",AND($B$3&lt;&gt;Data!$N$6,OR(database!$AG231&lt;&gt;Data!$K$9,database!$AG231&lt;&gt;Data!$K$8))),MAX(E$8:E230)+1,0)</f>
        <v>0</v>
      </c>
      <c r="F231" s="25">
        <f>IF(AH231="X",MAX(F$8:F230)+1,0)</f>
        <v>0</v>
      </c>
      <c r="G231" s="25">
        <f ca="1">IF(AND(AG231=Data!$K$8,database!AI231&lt;&gt;"Closed",AI231&lt;&gt;"old",database!AL231&lt;(TODAY()+Data!$X$4)),MAX(G$8:G230)+1,0)</f>
        <v>0</v>
      </c>
      <c r="H231" s="25">
        <f ca="1">IF(AND(AG231=Data!$K$9,database!AI231&lt;&gt;"Closed",AI231&lt;&gt;"old",database!AL231&lt;(TODAY()+Data!$X$5)),MAX(H$8:H230)+1,0)</f>
        <v>0</v>
      </c>
      <c r="Y231">
        <f>IF(AS231&gt;0,VLOOKUP(AS231,$AT:$AV,3,0)+COUNTIF(AS$8:AS230,AS231),0)</f>
        <v>0</v>
      </c>
      <c r="AA231" s="17"/>
      <c r="AB231" s="18"/>
      <c r="AC231" s="17"/>
      <c r="AD231" s="18"/>
      <c r="AE231" s="17"/>
      <c r="AF231" s="18"/>
      <c r="AG231" s="139"/>
      <c r="AH231" s="24"/>
      <c r="AI231" s="17"/>
      <c r="AJ231" s="24"/>
      <c r="AK231" s="27"/>
      <c r="AL231" s="47"/>
      <c r="AQ231" s="25">
        <f>IF(FollowUp!$AK$3="(Off)",IF(FollowUp!$AA$3=Data!$D$5,C231,IF(FollowUp!$AA$3=Data!$D$6,D231,IF(FollowUp!$AA$3=Data!$D$7,E231,B231))),IF(FollowUp!$AK$3=Data!$N$9,F231,IF(FollowUp!$AK$3=Data!$N$8,H231,IF(FollowUp!$AK$3=Data!$N$7,G231,B231))))</f>
        <v>0</v>
      </c>
      <c r="AR231" s="51">
        <f t="shared" si="26"/>
        <v>0</v>
      </c>
      <c r="AS231" s="25">
        <f t="shared" si="24"/>
        <v>-1</v>
      </c>
      <c r="AT231" s="25">
        <f t="shared" si="27"/>
        <v>224</v>
      </c>
      <c r="AU231" s="25">
        <f t="shared" si="25"/>
        <v>0</v>
      </c>
      <c r="AV231" s="25">
        <f t="shared" si="28"/>
        <v>0</v>
      </c>
      <c r="BB231" s="51"/>
    </row>
    <row r="232" spans="1:54" x14ac:dyDescent="0.25">
      <c r="A232" t="str">
        <f t="shared" si="23"/>
        <v>232</v>
      </c>
      <c r="B232" s="25">
        <f>IF(OR(ISBLANK($AG232),$AI232="closed",$AI232="old",AND($B$3=Data!$N$6,OR(database!AG232=Data!$K$8,Data!$K$9=database!AG232))),0,MAX(B$8:B231)+1)</f>
        <v>0</v>
      </c>
      <c r="C232" s="25">
        <f ca="1">IF(AND($AL232-C$3&lt;=TODAY(),$AL232&gt;0,AI232&lt;&gt;"closed",AI232&lt;&gt;"old",AND($B$3&lt;&gt;Data!$N$6,OR(database!$AG232&lt;&gt;Data!$K$9,database!$AG232&lt;&gt;Data!$K$8))),MAX(C$8:C231)+1,0)</f>
        <v>0</v>
      </c>
      <c r="D232" s="25">
        <f ca="1">IF(AND($AL232-D$3&lt;=TODAY(),$AL232&gt;0,$AI232&lt;&gt;"closed",AI232&lt;&gt;"old",AND($B$3&lt;&gt;Data!$N$6,OR(database!$AG232&lt;&gt;Data!$K$9,database!$AG232&lt;&gt;Data!$K$8))),MAX(D$8:D231)+1,0)</f>
        <v>0</v>
      </c>
      <c r="E232" s="25">
        <f ca="1">IF(AND($AL232-E$3&lt;=TODAY(),$AL232&gt;0,AI232&lt;&gt;"closed",AI232&lt;&gt;"old",AND($B$3&lt;&gt;Data!$N$6,OR(database!$AG232&lt;&gt;Data!$K$9,database!$AG232&lt;&gt;Data!$K$8))),MAX(E$8:E231)+1,0)</f>
        <v>0</v>
      </c>
      <c r="F232" s="25">
        <f>IF(AH232="X",MAX(F$8:F231)+1,0)</f>
        <v>0</v>
      </c>
      <c r="G232" s="25">
        <f ca="1">IF(AND(AG232=Data!$K$8,database!AI232&lt;&gt;"Closed",AI232&lt;&gt;"old",database!AL232&lt;(TODAY()+Data!$X$4)),MAX(G$8:G231)+1,0)</f>
        <v>0</v>
      </c>
      <c r="H232" s="25">
        <f ca="1">IF(AND(AG232=Data!$K$9,database!AI232&lt;&gt;"Closed",AI232&lt;&gt;"old",database!AL232&lt;(TODAY()+Data!$X$5)),MAX(H$8:H231)+1,0)</f>
        <v>0</v>
      </c>
      <c r="Y232">
        <f>IF(AS232&gt;0,VLOOKUP(AS232,$AT:$AV,3,0)+COUNTIF(AS$8:AS231,AS232),0)</f>
        <v>0</v>
      </c>
      <c r="AA232" s="16"/>
      <c r="AB232" s="22"/>
      <c r="AC232" s="16"/>
      <c r="AD232" s="22"/>
      <c r="AE232" s="16"/>
      <c r="AF232" s="22"/>
      <c r="AG232" s="138"/>
      <c r="AH232" s="23"/>
      <c r="AI232" s="16"/>
      <c r="AJ232" s="23"/>
      <c r="AK232" s="28"/>
      <c r="AL232" s="35"/>
      <c r="AQ232" s="25">
        <f>IF(FollowUp!$AK$3="(Off)",IF(FollowUp!$AA$3=Data!$D$5,C232,IF(FollowUp!$AA$3=Data!$D$6,D232,IF(FollowUp!$AA$3=Data!$D$7,E232,B232))),IF(FollowUp!$AK$3=Data!$N$9,F232,IF(FollowUp!$AK$3=Data!$N$8,H232,IF(FollowUp!$AK$3=Data!$N$7,G232,B232))))</f>
        <v>0</v>
      </c>
      <c r="AR232" s="51">
        <f t="shared" si="26"/>
        <v>0</v>
      </c>
      <c r="AS232" s="25">
        <f t="shared" si="24"/>
        <v>-1</v>
      </c>
      <c r="AT232" s="25">
        <f t="shared" si="27"/>
        <v>225</v>
      </c>
      <c r="AU232" s="25">
        <f t="shared" si="25"/>
        <v>0</v>
      </c>
      <c r="AV232" s="25">
        <f t="shared" si="28"/>
        <v>0</v>
      </c>
      <c r="BB232" s="51"/>
    </row>
    <row r="233" spans="1:54" x14ac:dyDescent="0.25">
      <c r="A233" t="str">
        <f t="shared" si="23"/>
        <v>233</v>
      </c>
      <c r="B233" s="25">
        <f>IF(OR(ISBLANK($AG233),$AI233="closed",$AI233="old",AND($B$3=Data!$N$6,OR(database!AG233=Data!$K$8,Data!$K$9=database!AG233))),0,MAX(B$8:B232)+1)</f>
        <v>0</v>
      </c>
      <c r="C233" s="25">
        <f ca="1">IF(AND($AL233-C$3&lt;=TODAY(),$AL233&gt;0,AI233&lt;&gt;"closed",AI233&lt;&gt;"old",AND($B$3&lt;&gt;Data!$N$6,OR(database!$AG233&lt;&gt;Data!$K$9,database!$AG233&lt;&gt;Data!$K$8))),MAX(C$8:C232)+1,0)</f>
        <v>0</v>
      </c>
      <c r="D233" s="25">
        <f ca="1">IF(AND($AL233-D$3&lt;=TODAY(),$AL233&gt;0,$AI233&lt;&gt;"closed",AI233&lt;&gt;"old",AND($B$3&lt;&gt;Data!$N$6,OR(database!$AG233&lt;&gt;Data!$K$9,database!$AG233&lt;&gt;Data!$K$8))),MAX(D$8:D232)+1,0)</f>
        <v>0</v>
      </c>
      <c r="E233" s="25">
        <f ca="1">IF(AND($AL233-E$3&lt;=TODAY(),$AL233&gt;0,AI233&lt;&gt;"closed",AI233&lt;&gt;"old",AND($B$3&lt;&gt;Data!$N$6,OR(database!$AG233&lt;&gt;Data!$K$9,database!$AG233&lt;&gt;Data!$K$8))),MAX(E$8:E232)+1,0)</f>
        <v>0</v>
      </c>
      <c r="F233" s="25">
        <f>IF(AH233="X",MAX(F$8:F232)+1,0)</f>
        <v>0</v>
      </c>
      <c r="G233" s="25">
        <f ca="1">IF(AND(AG233=Data!$K$8,database!AI233&lt;&gt;"Closed",AI233&lt;&gt;"old",database!AL233&lt;(TODAY()+Data!$X$4)),MAX(G$8:G232)+1,0)</f>
        <v>0</v>
      </c>
      <c r="H233" s="25">
        <f ca="1">IF(AND(AG233=Data!$K$9,database!AI233&lt;&gt;"Closed",AI233&lt;&gt;"old",database!AL233&lt;(TODAY()+Data!$X$5)),MAX(H$8:H232)+1,0)</f>
        <v>0</v>
      </c>
      <c r="Y233">
        <f>IF(AS233&gt;0,VLOOKUP(AS233,$AT:$AV,3,0)+COUNTIF(AS$8:AS232,AS233),0)</f>
        <v>0</v>
      </c>
      <c r="AA233" s="17"/>
      <c r="AB233" s="18"/>
      <c r="AC233" s="17"/>
      <c r="AD233" s="18"/>
      <c r="AE233" s="17"/>
      <c r="AF233" s="18"/>
      <c r="AG233" s="139"/>
      <c r="AH233" s="24"/>
      <c r="AI233" s="17"/>
      <c r="AJ233" s="24"/>
      <c r="AK233" s="27"/>
      <c r="AL233" s="47"/>
      <c r="AQ233" s="25">
        <f>IF(FollowUp!$AK$3="(Off)",IF(FollowUp!$AA$3=Data!$D$5,C233,IF(FollowUp!$AA$3=Data!$D$6,D233,IF(FollowUp!$AA$3=Data!$D$7,E233,B233))),IF(FollowUp!$AK$3=Data!$N$9,F233,IF(FollowUp!$AK$3=Data!$N$8,H233,IF(FollowUp!$AK$3=Data!$N$7,G233,B233))))</f>
        <v>0</v>
      </c>
      <c r="AR233" s="51">
        <f t="shared" si="26"/>
        <v>0</v>
      </c>
      <c r="AS233" s="25">
        <f t="shared" si="24"/>
        <v>-1</v>
      </c>
      <c r="AT233" s="25">
        <f t="shared" si="27"/>
        <v>226</v>
      </c>
      <c r="AU233" s="25">
        <f t="shared" si="25"/>
        <v>0</v>
      </c>
      <c r="AV233" s="25">
        <f t="shared" si="28"/>
        <v>0</v>
      </c>
      <c r="BB233" s="51"/>
    </row>
    <row r="234" spans="1:54" x14ac:dyDescent="0.25">
      <c r="A234" t="str">
        <f t="shared" si="23"/>
        <v>234</v>
      </c>
      <c r="B234" s="25">
        <f>IF(OR(ISBLANK($AG234),$AI234="closed",$AI234="old",AND($B$3=Data!$N$6,OR(database!AG234=Data!$K$8,Data!$K$9=database!AG234))),0,MAX(B$8:B233)+1)</f>
        <v>0</v>
      </c>
      <c r="C234" s="25">
        <f ca="1">IF(AND($AL234-C$3&lt;=TODAY(),$AL234&gt;0,AI234&lt;&gt;"closed",AI234&lt;&gt;"old",AND($B$3&lt;&gt;Data!$N$6,OR(database!$AG234&lt;&gt;Data!$K$9,database!$AG234&lt;&gt;Data!$K$8))),MAX(C$8:C233)+1,0)</f>
        <v>0</v>
      </c>
      <c r="D234" s="25">
        <f ca="1">IF(AND($AL234-D$3&lt;=TODAY(),$AL234&gt;0,$AI234&lt;&gt;"closed",AI234&lt;&gt;"old",AND($B$3&lt;&gt;Data!$N$6,OR(database!$AG234&lt;&gt;Data!$K$9,database!$AG234&lt;&gt;Data!$K$8))),MAX(D$8:D233)+1,0)</f>
        <v>0</v>
      </c>
      <c r="E234" s="25">
        <f ca="1">IF(AND($AL234-E$3&lt;=TODAY(),$AL234&gt;0,AI234&lt;&gt;"closed",AI234&lt;&gt;"old",AND($B$3&lt;&gt;Data!$N$6,OR(database!$AG234&lt;&gt;Data!$K$9,database!$AG234&lt;&gt;Data!$K$8))),MAX(E$8:E233)+1,0)</f>
        <v>0</v>
      </c>
      <c r="F234" s="25">
        <f>IF(AH234="X",MAX(F$8:F233)+1,0)</f>
        <v>0</v>
      </c>
      <c r="G234" s="25">
        <f ca="1">IF(AND(AG234=Data!$K$8,database!AI234&lt;&gt;"Closed",AI234&lt;&gt;"old",database!AL234&lt;(TODAY()+Data!$X$4)),MAX(G$8:G233)+1,0)</f>
        <v>0</v>
      </c>
      <c r="H234" s="25">
        <f ca="1">IF(AND(AG234=Data!$K$9,database!AI234&lt;&gt;"Closed",AI234&lt;&gt;"old",database!AL234&lt;(TODAY()+Data!$X$5)),MAX(H$8:H233)+1,0)</f>
        <v>0</v>
      </c>
      <c r="Y234">
        <f>IF(AS234&gt;0,VLOOKUP(AS234,$AT:$AV,3,0)+COUNTIF(AS$8:AS233,AS234),0)</f>
        <v>0</v>
      </c>
      <c r="AA234" s="16"/>
      <c r="AB234" s="22"/>
      <c r="AC234" s="16"/>
      <c r="AD234" s="22"/>
      <c r="AE234" s="16"/>
      <c r="AF234" s="22"/>
      <c r="AG234" s="138"/>
      <c r="AH234" s="23"/>
      <c r="AI234" s="16"/>
      <c r="AJ234" s="23"/>
      <c r="AK234" s="28"/>
      <c r="AL234" s="35"/>
      <c r="AQ234" s="25">
        <f>IF(FollowUp!$AK$3="(Off)",IF(FollowUp!$AA$3=Data!$D$5,C234,IF(FollowUp!$AA$3=Data!$D$6,D234,IF(FollowUp!$AA$3=Data!$D$7,E234,B234))),IF(FollowUp!$AK$3=Data!$N$9,F234,IF(FollowUp!$AK$3=Data!$N$8,H234,IF(FollowUp!$AK$3=Data!$N$7,G234,B234))))</f>
        <v>0</v>
      </c>
      <c r="AR234" s="51">
        <f t="shared" si="26"/>
        <v>0</v>
      </c>
      <c r="AS234" s="25">
        <f t="shared" si="24"/>
        <v>-1</v>
      </c>
      <c r="AT234" s="25">
        <f t="shared" si="27"/>
        <v>227</v>
      </c>
      <c r="AU234" s="25">
        <f t="shared" si="25"/>
        <v>0</v>
      </c>
      <c r="AV234" s="25">
        <f t="shared" si="28"/>
        <v>0</v>
      </c>
      <c r="BB234" s="51"/>
    </row>
    <row r="235" spans="1:54" x14ac:dyDescent="0.25">
      <c r="A235" t="str">
        <f t="shared" si="23"/>
        <v>235</v>
      </c>
      <c r="B235" s="25">
        <f>IF(OR(ISBLANK($AG235),$AI235="closed",$AI235="old",AND($B$3=Data!$N$6,OR(database!AG235=Data!$K$8,Data!$K$9=database!AG235))),0,MAX(B$8:B234)+1)</f>
        <v>0</v>
      </c>
      <c r="C235" s="25">
        <f ca="1">IF(AND($AL235-C$3&lt;=TODAY(),$AL235&gt;0,AI235&lt;&gt;"closed",AI235&lt;&gt;"old",AND($B$3&lt;&gt;Data!$N$6,OR(database!$AG235&lt;&gt;Data!$K$9,database!$AG235&lt;&gt;Data!$K$8))),MAX(C$8:C234)+1,0)</f>
        <v>0</v>
      </c>
      <c r="D235" s="25">
        <f ca="1">IF(AND($AL235-D$3&lt;=TODAY(),$AL235&gt;0,$AI235&lt;&gt;"closed",AI235&lt;&gt;"old",AND($B$3&lt;&gt;Data!$N$6,OR(database!$AG235&lt;&gt;Data!$K$9,database!$AG235&lt;&gt;Data!$K$8))),MAX(D$8:D234)+1,0)</f>
        <v>0</v>
      </c>
      <c r="E235" s="25">
        <f ca="1">IF(AND($AL235-E$3&lt;=TODAY(),$AL235&gt;0,AI235&lt;&gt;"closed",AI235&lt;&gt;"old",AND($B$3&lt;&gt;Data!$N$6,OR(database!$AG235&lt;&gt;Data!$K$9,database!$AG235&lt;&gt;Data!$K$8))),MAX(E$8:E234)+1,0)</f>
        <v>0</v>
      </c>
      <c r="F235" s="25">
        <f>IF(AH235="X",MAX(F$8:F234)+1,0)</f>
        <v>0</v>
      </c>
      <c r="G235" s="25">
        <f ca="1">IF(AND(AG235=Data!$K$8,database!AI235&lt;&gt;"Closed",AI235&lt;&gt;"old",database!AL235&lt;(TODAY()+Data!$X$4)),MAX(G$8:G234)+1,0)</f>
        <v>0</v>
      </c>
      <c r="H235" s="25">
        <f ca="1">IF(AND(AG235=Data!$K$9,database!AI235&lt;&gt;"Closed",AI235&lt;&gt;"old",database!AL235&lt;(TODAY()+Data!$X$5)),MAX(H$8:H234)+1,0)</f>
        <v>0</v>
      </c>
      <c r="Y235">
        <f>IF(AS235&gt;0,VLOOKUP(AS235,$AT:$AV,3,0)+COUNTIF(AS$8:AS234,AS235),0)</f>
        <v>0</v>
      </c>
      <c r="AA235" s="17"/>
      <c r="AB235" s="18"/>
      <c r="AC235" s="17"/>
      <c r="AD235" s="18"/>
      <c r="AE235" s="17"/>
      <c r="AF235" s="18"/>
      <c r="AG235" s="139"/>
      <c r="AH235" s="24"/>
      <c r="AI235" s="17"/>
      <c r="AJ235" s="24"/>
      <c r="AK235" s="27"/>
      <c r="AL235" s="47"/>
      <c r="AQ235" s="25">
        <f>IF(FollowUp!$AK$3="(Off)",IF(FollowUp!$AA$3=Data!$D$5,C235,IF(FollowUp!$AA$3=Data!$D$6,D235,IF(FollowUp!$AA$3=Data!$D$7,E235,B235))),IF(FollowUp!$AK$3=Data!$N$9,F235,IF(FollowUp!$AK$3=Data!$N$8,H235,IF(FollowUp!$AK$3=Data!$N$7,G235,B235))))</f>
        <v>0</v>
      </c>
      <c r="AR235" s="51">
        <f t="shared" si="26"/>
        <v>0</v>
      </c>
      <c r="AS235" s="25">
        <f t="shared" si="24"/>
        <v>-1</v>
      </c>
      <c r="AT235" s="25">
        <f t="shared" si="27"/>
        <v>228</v>
      </c>
      <c r="AU235" s="25">
        <f t="shared" si="25"/>
        <v>0</v>
      </c>
      <c r="AV235" s="25">
        <f t="shared" si="28"/>
        <v>0</v>
      </c>
      <c r="BB235" s="51"/>
    </row>
    <row r="236" spans="1:54" x14ac:dyDescent="0.25">
      <c r="A236" t="str">
        <f t="shared" si="23"/>
        <v>236</v>
      </c>
      <c r="B236" s="25">
        <f>IF(OR(ISBLANK($AG236),$AI236="closed",$AI236="old",AND($B$3=Data!$N$6,OR(database!AG236=Data!$K$8,Data!$K$9=database!AG236))),0,MAX(B$8:B235)+1)</f>
        <v>0</v>
      </c>
      <c r="C236" s="25">
        <f ca="1">IF(AND($AL236-C$3&lt;=TODAY(),$AL236&gt;0,AI236&lt;&gt;"closed",AI236&lt;&gt;"old",AND($B$3&lt;&gt;Data!$N$6,OR(database!$AG236&lt;&gt;Data!$K$9,database!$AG236&lt;&gt;Data!$K$8))),MAX(C$8:C235)+1,0)</f>
        <v>0</v>
      </c>
      <c r="D236" s="25">
        <f ca="1">IF(AND($AL236-D$3&lt;=TODAY(),$AL236&gt;0,$AI236&lt;&gt;"closed",AI236&lt;&gt;"old",AND($B$3&lt;&gt;Data!$N$6,OR(database!$AG236&lt;&gt;Data!$K$9,database!$AG236&lt;&gt;Data!$K$8))),MAX(D$8:D235)+1,0)</f>
        <v>0</v>
      </c>
      <c r="E236" s="25">
        <f ca="1">IF(AND($AL236-E$3&lt;=TODAY(),$AL236&gt;0,AI236&lt;&gt;"closed",AI236&lt;&gt;"old",AND($B$3&lt;&gt;Data!$N$6,OR(database!$AG236&lt;&gt;Data!$K$9,database!$AG236&lt;&gt;Data!$K$8))),MAX(E$8:E235)+1,0)</f>
        <v>0</v>
      </c>
      <c r="F236" s="25">
        <f>IF(AH236="X",MAX(F$8:F235)+1,0)</f>
        <v>0</v>
      </c>
      <c r="G236" s="25">
        <f ca="1">IF(AND(AG236=Data!$K$8,database!AI236&lt;&gt;"Closed",AI236&lt;&gt;"old",database!AL236&lt;(TODAY()+Data!$X$4)),MAX(G$8:G235)+1,0)</f>
        <v>0</v>
      </c>
      <c r="H236" s="25">
        <f ca="1">IF(AND(AG236=Data!$K$9,database!AI236&lt;&gt;"Closed",AI236&lt;&gt;"old",database!AL236&lt;(TODAY()+Data!$X$5)),MAX(H$8:H235)+1,0)</f>
        <v>0</v>
      </c>
      <c r="Y236">
        <f>IF(AS236&gt;0,VLOOKUP(AS236,$AT:$AV,3,0)+COUNTIF(AS$8:AS235,AS236),0)</f>
        <v>0</v>
      </c>
      <c r="AA236" s="16"/>
      <c r="AB236" s="22"/>
      <c r="AC236" s="16"/>
      <c r="AD236" s="22"/>
      <c r="AE236" s="16"/>
      <c r="AF236" s="22"/>
      <c r="AG236" s="138"/>
      <c r="AH236" s="23"/>
      <c r="AI236" s="16"/>
      <c r="AJ236" s="23"/>
      <c r="AK236" s="28"/>
      <c r="AL236" s="35"/>
      <c r="AQ236" s="25">
        <f>IF(FollowUp!$AK$3="(Off)",IF(FollowUp!$AA$3=Data!$D$5,C236,IF(FollowUp!$AA$3=Data!$D$6,D236,IF(FollowUp!$AA$3=Data!$D$7,E236,B236))),IF(FollowUp!$AK$3=Data!$N$9,F236,IF(FollowUp!$AK$3=Data!$N$8,H236,IF(FollowUp!$AK$3=Data!$N$7,G236,B236))))</f>
        <v>0</v>
      </c>
      <c r="AR236" s="51">
        <f t="shared" si="26"/>
        <v>0</v>
      </c>
      <c r="AS236" s="25">
        <f t="shared" si="24"/>
        <v>-1</v>
      </c>
      <c r="AT236" s="25">
        <f t="shared" si="27"/>
        <v>229</v>
      </c>
      <c r="AU236" s="25">
        <f t="shared" si="25"/>
        <v>0</v>
      </c>
      <c r="AV236" s="25">
        <f t="shared" si="28"/>
        <v>0</v>
      </c>
      <c r="BB236" s="51"/>
    </row>
    <row r="237" spans="1:54" x14ac:dyDescent="0.25">
      <c r="A237" t="str">
        <f t="shared" si="23"/>
        <v>237</v>
      </c>
      <c r="B237" s="25">
        <f>IF(OR(ISBLANK($AG237),$AI237="closed",$AI237="old",AND($B$3=Data!$N$6,OR(database!AG237=Data!$K$8,Data!$K$9=database!AG237))),0,MAX(B$8:B236)+1)</f>
        <v>0</v>
      </c>
      <c r="C237" s="25">
        <f ca="1">IF(AND($AL237-C$3&lt;=TODAY(),$AL237&gt;0,AI237&lt;&gt;"closed",AI237&lt;&gt;"old",AND($B$3&lt;&gt;Data!$N$6,OR(database!$AG237&lt;&gt;Data!$K$9,database!$AG237&lt;&gt;Data!$K$8))),MAX(C$8:C236)+1,0)</f>
        <v>0</v>
      </c>
      <c r="D237" s="25">
        <f ca="1">IF(AND($AL237-D$3&lt;=TODAY(),$AL237&gt;0,$AI237&lt;&gt;"closed",AI237&lt;&gt;"old",AND($B$3&lt;&gt;Data!$N$6,OR(database!$AG237&lt;&gt;Data!$K$9,database!$AG237&lt;&gt;Data!$K$8))),MAX(D$8:D236)+1,0)</f>
        <v>0</v>
      </c>
      <c r="E237" s="25">
        <f ca="1">IF(AND($AL237-E$3&lt;=TODAY(),$AL237&gt;0,AI237&lt;&gt;"closed",AI237&lt;&gt;"old",AND($B$3&lt;&gt;Data!$N$6,OR(database!$AG237&lt;&gt;Data!$K$9,database!$AG237&lt;&gt;Data!$K$8))),MAX(E$8:E236)+1,0)</f>
        <v>0</v>
      </c>
      <c r="F237" s="25">
        <f>IF(AH237="X",MAX(F$8:F236)+1,0)</f>
        <v>0</v>
      </c>
      <c r="G237" s="25">
        <f ca="1">IF(AND(AG237=Data!$K$8,database!AI237&lt;&gt;"Closed",AI237&lt;&gt;"old",database!AL237&lt;(TODAY()+Data!$X$4)),MAX(G$8:G236)+1,0)</f>
        <v>0</v>
      </c>
      <c r="H237" s="25">
        <f ca="1">IF(AND(AG237=Data!$K$9,database!AI237&lt;&gt;"Closed",AI237&lt;&gt;"old",database!AL237&lt;(TODAY()+Data!$X$5)),MAX(H$8:H236)+1,0)</f>
        <v>0</v>
      </c>
      <c r="Y237">
        <f>IF(AS237&gt;0,VLOOKUP(AS237,$AT:$AV,3,0)+COUNTIF(AS$8:AS236,AS237),0)</f>
        <v>0</v>
      </c>
      <c r="AA237" s="17"/>
      <c r="AB237" s="18"/>
      <c r="AC237" s="17"/>
      <c r="AD237" s="18"/>
      <c r="AE237" s="17"/>
      <c r="AF237" s="18"/>
      <c r="AG237" s="139"/>
      <c r="AH237" s="24"/>
      <c r="AI237" s="17"/>
      <c r="AJ237" s="24"/>
      <c r="AK237" s="27"/>
      <c r="AL237" s="47"/>
      <c r="AQ237" s="25">
        <f>IF(FollowUp!$AK$3="(Off)",IF(FollowUp!$AA$3=Data!$D$5,C237,IF(FollowUp!$AA$3=Data!$D$6,D237,IF(FollowUp!$AA$3=Data!$D$7,E237,B237))),IF(FollowUp!$AK$3=Data!$N$9,F237,IF(FollowUp!$AK$3=Data!$N$8,H237,IF(FollowUp!$AK$3=Data!$N$7,G237,B237))))</f>
        <v>0</v>
      </c>
      <c r="AR237" s="51">
        <f t="shared" si="26"/>
        <v>0</v>
      </c>
      <c r="AS237" s="25">
        <f t="shared" si="24"/>
        <v>-1</v>
      </c>
      <c r="AT237" s="25">
        <f t="shared" si="27"/>
        <v>230</v>
      </c>
      <c r="AU237" s="25">
        <f t="shared" si="25"/>
        <v>0</v>
      </c>
      <c r="AV237" s="25">
        <f t="shared" si="28"/>
        <v>0</v>
      </c>
      <c r="BB237" s="51"/>
    </row>
    <row r="238" spans="1:54" x14ac:dyDescent="0.25">
      <c r="A238" t="str">
        <f t="shared" si="23"/>
        <v>238</v>
      </c>
      <c r="B238" s="25">
        <f>IF(OR(ISBLANK($AG238),$AI238="closed",$AI238="old",AND($B$3=Data!$N$6,OR(database!AG238=Data!$K$8,Data!$K$9=database!AG238))),0,MAX(B$8:B237)+1)</f>
        <v>0</v>
      </c>
      <c r="C238" s="25">
        <f ca="1">IF(AND($AL238-C$3&lt;=TODAY(),$AL238&gt;0,AI238&lt;&gt;"closed",AI238&lt;&gt;"old",AND($B$3&lt;&gt;Data!$N$6,OR(database!$AG238&lt;&gt;Data!$K$9,database!$AG238&lt;&gt;Data!$K$8))),MAX(C$8:C237)+1,0)</f>
        <v>0</v>
      </c>
      <c r="D238" s="25">
        <f ca="1">IF(AND($AL238-D$3&lt;=TODAY(),$AL238&gt;0,$AI238&lt;&gt;"closed",AI238&lt;&gt;"old",AND($B$3&lt;&gt;Data!$N$6,OR(database!$AG238&lt;&gt;Data!$K$9,database!$AG238&lt;&gt;Data!$K$8))),MAX(D$8:D237)+1,0)</f>
        <v>0</v>
      </c>
      <c r="E238" s="25">
        <f ca="1">IF(AND($AL238-E$3&lt;=TODAY(),$AL238&gt;0,AI238&lt;&gt;"closed",AI238&lt;&gt;"old",AND($B$3&lt;&gt;Data!$N$6,OR(database!$AG238&lt;&gt;Data!$K$9,database!$AG238&lt;&gt;Data!$K$8))),MAX(E$8:E237)+1,0)</f>
        <v>0</v>
      </c>
      <c r="F238" s="25">
        <f>IF(AH238="X",MAX(F$8:F237)+1,0)</f>
        <v>0</v>
      </c>
      <c r="G238" s="25">
        <f ca="1">IF(AND(AG238=Data!$K$8,database!AI238&lt;&gt;"Closed",AI238&lt;&gt;"old",database!AL238&lt;(TODAY()+Data!$X$4)),MAX(G$8:G237)+1,0)</f>
        <v>0</v>
      </c>
      <c r="H238" s="25">
        <f ca="1">IF(AND(AG238=Data!$K$9,database!AI238&lt;&gt;"Closed",AI238&lt;&gt;"old",database!AL238&lt;(TODAY()+Data!$X$5)),MAX(H$8:H237)+1,0)</f>
        <v>0</v>
      </c>
      <c r="Y238">
        <f>IF(AS238&gt;0,VLOOKUP(AS238,$AT:$AV,3,0)+COUNTIF(AS$8:AS237,AS238),0)</f>
        <v>0</v>
      </c>
      <c r="AA238" s="16"/>
      <c r="AB238" s="22"/>
      <c r="AC238" s="16"/>
      <c r="AD238" s="22"/>
      <c r="AE238" s="16"/>
      <c r="AF238" s="22"/>
      <c r="AG238" s="138"/>
      <c r="AH238" s="23"/>
      <c r="AI238" s="16"/>
      <c r="AJ238" s="23"/>
      <c r="AK238" s="28"/>
      <c r="AL238" s="35"/>
      <c r="AQ238" s="25">
        <f>IF(FollowUp!$AK$3="(Off)",IF(FollowUp!$AA$3=Data!$D$5,C238,IF(FollowUp!$AA$3=Data!$D$6,D238,IF(FollowUp!$AA$3=Data!$D$7,E238,B238))),IF(FollowUp!$AK$3=Data!$N$9,F238,IF(FollowUp!$AK$3=Data!$N$8,H238,IF(FollowUp!$AK$3=Data!$N$7,G238,B238))))</f>
        <v>0</v>
      </c>
      <c r="AR238" s="51">
        <f t="shared" si="26"/>
        <v>0</v>
      </c>
      <c r="AS238" s="25">
        <f t="shared" si="24"/>
        <v>-1</v>
      </c>
      <c r="AT238" s="25">
        <f t="shared" si="27"/>
        <v>231</v>
      </c>
      <c r="AU238" s="25">
        <f t="shared" si="25"/>
        <v>0</v>
      </c>
      <c r="AV238" s="25">
        <f t="shared" si="28"/>
        <v>0</v>
      </c>
      <c r="BB238" s="51"/>
    </row>
    <row r="239" spans="1:54" x14ac:dyDescent="0.25">
      <c r="A239" t="str">
        <f t="shared" si="23"/>
        <v>239</v>
      </c>
      <c r="B239" s="25">
        <f>IF(OR(ISBLANK($AG239),$AI239="closed",$AI239="old",AND($B$3=Data!$N$6,OR(database!AG239=Data!$K$8,Data!$K$9=database!AG239))),0,MAX(B$8:B238)+1)</f>
        <v>0</v>
      </c>
      <c r="C239" s="25">
        <f ca="1">IF(AND($AL239-C$3&lt;=TODAY(),$AL239&gt;0,AI239&lt;&gt;"closed",AI239&lt;&gt;"old",AND($B$3&lt;&gt;Data!$N$6,OR(database!$AG239&lt;&gt;Data!$K$9,database!$AG239&lt;&gt;Data!$K$8))),MAX(C$8:C238)+1,0)</f>
        <v>0</v>
      </c>
      <c r="D239" s="25">
        <f ca="1">IF(AND($AL239-D$3&lt;=TODAY(),$AL239&gt;0,$AI239&lt;&gt;"closed",AI239&lt;&gt;"old",AND($B$3&lt;&gt;Data!$N$6,OR(database!$AG239&lt;&gt;Data!$K$9,database!$AG239&lt;&gt;Data!$K$8))),MAX(D$8:D238)+1,0)</f>
        <v>0</v>
      </c>
      <c r="E239" s="25">
        <f ca="1">IF(AND($AL239-E$3&lt;=TODAY(),$AL239&gt;0,AI239&lt;&gt;"closed",AI239&lt;&gt;"old",AND($B$3&lt;&gt;Data!$N$6,OR(database!$AG239&lt;&gt;Data!$K$9,database!$AG239&lt;&gt;Data!$K$8))),MAX(E$8:E238)+1,0)</f>
        <v>0</v>
      </c>
      <c r="F239" s="25">
        <f>IF(AH239="X",MAX(F$8:F238)+1,0)</f>
        <v>0</v>
      </c>
      <c r="G239" s="25">
        <f ca="1">IF(AND(AG239=Data!$K$8,database!AI239&lt;&gt;"Closed",AI239&lt;&gt;"old",database!AL239&lt;(TODAY()+Data!$X$4)),MAX(G$8:G238)+1,0)</f>
        <v>0</v>
      </c>
      <c r="H239" s="25">
        <f ca="1">IF(AND(AG239=Data!$K$9,database!AI239&lt;&gt;"Closed",AI239&lt;&gt;"old",database!AL239&lt;(TODAY()+Data!$X$5)),MAX(H$8:H238)+1,0)</f>
        <v>0</v>
      </c>
      <c r="Y239">
        <f>IF(AS239&gt;0,VLOOKUP(AS239,$AT:$AV,3,0)+COUNTIF(AS$8:AS238,AS239),0)</f>
        <v>0</v>
      </c>
      <c r="AA239" s="17"/>
      <c r="AB239" s="18"/>
      <c r="AC239" s="17"/>
      <c r="AD239" s="18"/>
      <c r="AE239" s="17"/>
      <c r="AF239" s="18"/>
      <c r="AG239" s="139"/>
      <c r="AH239" s="24"/>
      <c r="AI239" s="17"/>
      <c r="AJ239" s="24"/>
      <c r="AK239" s="27"/>
      <c r="AL239" s="47"/>
      <c r="AQ239" s="25">
        <f>IF(FollowUp!$AK$3="(Off)",IF(FollowUp!$AA$3=Data!$D$5,C239,IF(FollowUp!$AA$3=Data!$D$6,D239,IF(FollowUp!$AA$3=Data!$D$7,E239,B239))),IF(FollowUp!$AK$3=Data!$N$9,F239,IF(FollowUp!$AK$3=Data!$N$8,H239,IF(FollowUp!$AK$3=Data!$N$7,G239,B239))))</f>
        <v>0</v>
      </c>
      <c r="AR239" s="51">
        <f t="shared" si="26"/>
        <v>0</v>
      </c>
      <c r="AS239" s="25">
        <f t="shared" si="24"/>
        <v>-1</v>
      </c>
      <c r="AT239" s="25">
        <f t="shared" si="27"/>
        <v>232</v>
      </c>
      <c r="AU239" s="25">
        <f t="shared" si="25"/>
        <v>0</v>
      </c>
      <c r="AV239" s="25">
        <f t="shared" si="28"/>
        <v>0</v>
      </c>
      <c r="BB239" s="51"/>
    </row>
    <row r="240" spans="1:54" x14ac:dyDescent="0.25">
      <c r="A240" t="str">
        <f t="shared" si="23"/>
        <v>240</v>
      </c>
      <c r="B240" s="25">
        <f>IF(OR(ISBLANK($AG240),$AI240="closed",$AI240="old",AND($B$3=Data!$N$6,OR(database!AG240=Data!$K$8,Data!$K$9=database!AG240))),0,MAX(B$8:B239)+1)</f>
        <v>0</v>
      </c>
      <c r="C240" s="25">
        <f ca="1">IF(AND($AL240-C$3&lt;=TODAY(),$AL240&gt;0,AI240&lt;&gt;"closed",AI240&lt;&gt;"old",AND($B$3&lt;&gt;Data!$N$6,OR(database!$AG240&lt;&gt;Data!$K$9,database!$AG240&lt;&gt;Data!$K$8))),MAX(C$8:C239)+1,0)</f>
        <v>0</v>
      </c>
      <c r="D240" s="25">
        <f ca="1">IF(AND($AL240-D$3&lt;=TODAY(),$AL240&gt;0,$AI240&lt;&gt;"closed",AI240&lt;&gt;"old",AND($B$3&lt;&gt;Data!$N$6,OR(database!$AG240&lt;&gt;Data!$K$9,database!$AG240&lt;&gt;Data!$K$8))),MAX(D$8:D239)+1,0)</f>
        <v>0</v>
      </c>
      <c r="E240" s="25">
        <f ca="1">IF(AND($AL240-E$3&lt;=TODAY(),$AL240&gt;0,AI240&lt;&gt;"closed",AI240&lt;&gt;"old",AND($B$3&lt;&gt;Data!$N$6,OR(database!$AG240&lt;&gt;Data!$K$9,database!$AG240&lt;&gt;Data!$K$8))),MAX(E$8:E239)+1,0)</f>
        <v>0</v>
      </c>
      <c r="F240" s="25">
        <f>IF(AH240="X",MAX(F$8:F239)+1,0)</f>
        <v>0</v>
      </c>
      <c r="G240" s="25">
        <f ca="1">IF(AND(AG240=Data!$K$8,database!AI240&lt;&gt;"Closed",AI240&lt;&gt;"old",database!AL240&lt;(TODAY()+Data!$X$4)),MAX(G$8:G239)+1,0)</f>
        <v>0</v>
      </c>
      <c r="H240" s="25">
        <f ca="1">IF(AND(AG240=Data!$K$9,database!AI240&lt;&gt;"Closed",AI240&lt;&gt;"old",database!AL240&lt;(TODAY()+Data!$X$5)),MAX(H$8:H239)+1,0)</f>
        <v>0</v>
      </c>
      <c r="Y240">
        <f>IF(AS240&gt;0,VLOOKUP(AS240,$AT:$AV,3,0)+COUNTIF(AS$8:AS239,AS240),0)</f>
        <v>0</v>
      </c>
      <c r="AA240" s="16"/>
      <c r="AB240" s="22"/>
      <c r="AC240" s="16"/>
      <c r="AD240" s="22"/>
      <c r="AE240" s="16"/>
      <c r="AF240" s="22"/>
      <c r="AG240" s="138"/>
      <c r="AH240" s="23"/>
      <c r="AI240" s="16"/>
      <c r="AJ240" s="23"/>
      <c r="AK240" s="28"/>
      <c r="AL240" s="35"/>
      <c r="AQ240" s="25">
        <f>IF(FollowUp!$AK$3="(Off)",IF(FollowUp!$AA$3=Data!$D$5,C240,IF(FollowUp!$AA$3=Data!$D$6,D240,IF(FollowUp!$AA$3=Data!$D$7,E240,B240))),IF(FollowUp!$AK$3=Data!$N$9,F240,IF(FollowUp!$AK$3=Data!$N$8,H240,IF(FollowUp!$AK$3=Data!$N$7,G240,B240))))</f>
        <v>0</v>
      </c>
      <c r="AR240" s="51">
        <f t="shared" si="26"/>
        <v>0</v>
      </c>
      <c r="AS240" s="25">
        <f t="shared" si="24"/>
        <v>-1</v>
      </c>
      <c r="AT240" s="25">
        <f t="shared" si="27"/>
        <v>233</v>
      </c>
      <c r="AU240" s="25">
        <f t="shared" si="25"/>
        <v>0</v>
      </c>
      <c r="AV240" s="25">
        <f t="shared" si="28"/>
        <v>0</v>
      </c>
      <c r="BB240" s="51"/>
    </row>
    <row r="241" spans="1:54" x14ac:dyDescent="0.25">
      <c r="A241" t="str">
        <f t="shared" si="23"/>
        <v>241</v>
      </c>
      <c r="B241" s="25">
        <f>IF(OR(ISBLANK($AG241),$AI241="closed",$AI241="old",AND($B$3=Data!$N$6,OR(database!AG241=Data!$K$8,Data!$K$9=database!AG241))),0,MAX(B$8:B240)+1)</f>
        <v>0</v>
      </c>
      <c r="C241" s="25">
        <f ca="1">IF(AND($AL241-C$3&lt;=TODAY(),$AL241&gt;0,AI241&lt;&gt;"closed",AI241&lt;&gt;"old",AND($B$3&lt;&gt;Data!$N$6,OR(database!$AG241&lt;&gt;Data!$K$9,database!$AG241&lt;&gt;Data!$K$8))),MAX(C$8:C240)+1,0)</f>
        <v>0</v>
      </c>
      <c r="D241" s="25">
        <f ca="1">IF(AND($AL241-D$3&lt;=TODAY(),$AL241&gt;0,$AI241&lt;&gt;"closed",AI241&lt;&gt;"old",AND($B$3&lt;&gt;Data!$N$6,OR(database!$AG241&lt;&gt;Data!$K$9,database!$AG241&lt;&gt;Data!$K$8))),MAX(D$8:D240)+1,0)</f>
        <v>0</v>
      </c>
      <c r="E241" s="25">
        <f ca="1">IF(AND($AL241-E$3&lt;=TODAY(),$AL241&gt;0,AI241&lt;&gt;"closed",AI241&lt;&gt;"old",AND($B$3&lt;&gt;Data!$N$6,OR(database!$AG241&lt;&gt;Data!$K$9,database!$AG241&lt;&gt;Data!$K$8))),MAX(E$8:E240)+1,0)</f>
        <v>0</v>
      </c>
      <c r="F241" s="25">
        <f>IF(AH241="X",MAX(F$8:F240)+1,0)</f>
        <v>0</v>
      </c>
      <c r="G241" s="25">
        <f ca="1">IF(AND(AG241=Data!$K$8,database!AI241&lt;&gt;"Closed",AI241&lt;&gt;"old",database!AL241&lt;(TODAY()+Data!$X$4)),MAX(G$8:G240)+1,0)</f>
        <v>0</v>
      </c>
      <c r="H241" s="25">
        <f ca="1">IF(AND(AG241=Data!$K$9,database!AI241&lt;&gt;"Closed",AI241&lt;&gt;"old",database!AL241&lt;(TODAY()+Data!$X$5)),MAX(H$8:H240)+1,0)</f>
        <v>0</v>
      </c>
      <c r="Y241">
        <f>IF(AS241&gt;0,VLOOKUP(AS241,$AT:$AV,3,0)+COUNTIF(AS$8:AS240,AS241),0)</f>
        <v>0</v>
      </c>
      <c r="AA241" s="17"/>
      <c r="AB241" s="18"/>
      <c r="AC241" s="17"/>
      <c r="AD241" s="18"/>
      <c r="AE241" s="17"/>
      <c r="AF241" s="18"/>
      <c r="AG241" s="139"/>
      <c r="AH241" s="24"/>
      <c r="AI241" s="17"/>
      <c r="AJ241" s="24"/>
      <c r="AK241" s="27"/>
      <c r="AL241" s="47"/>
      <c r="AQ241" s="25">
        <f>IF(FollowUp!$AK$3="(Off)",IF(FollowUp!$AA$3=Data!$D$5,C241,IF(FollowUp!$AA$3=Data!$D$6,D241,IF(FollowUp!$AA$3=Data!$D$7,E241,B241))),IF(FollowUp!$AK$3=Data!$N$9,F241,IF(FollowUp!$AK$3=Data!$N$8,H241,IF(FollowUp!$AK$3=Data!$N$7,G241,B241))))</f>
        <v>0</v>
      </c>
      <c r="AR241" s="51">
        <f t="shared" si="26"/>
        <v>0</v>
      </c>
      <c r="AS241" s="25">
        <f t="shared" si="24"/>
        <v>-1</v>
      </c>
      <c r="AT241" s="25">
        <f t="shared" si="27"/>
        <v>234</v>
      </c>
      <c r="AU241" s="25">
        <f t="shared" si="25"/>
        <v>0</v>
      </c>
      <c r="AV241" s="25">
        <f t="shared" si="28"/>
        <v>0</v>
      </c>
      <c r="BB241" s="51"/>
    </row>
    <row r="242" spans="1:54" x14ac:dyDescent="0.25">
      <c r="A242" t="str">
        <f t="shared" si="23"/>
        <v>242</v>
      </c>
      <c r="B242" s="25">
        <f>IF(OR(ISBLANK($AG242),$AI242="closed",$AI242="old",AND($B$3=Data!$N$6,OR(database!AG242=Data!$K$8,Data!$K$9=database!AG242))),0,MAX(B$8:B241)+1)</f>
        <v>0</v>
      </c>
      <c r="C242" s="25">
        <f ca="1">IF(AND($AL242-C$3&lt;=TODAY(),$AL242&gt;0,AI242&lt;&gt;"closed",AI242&lt;&gt;"old",AND($B$3&lt;&gt;Data!$N$6,OR(database!$AG242&lt;&gt;Data!$K$9,database!$AG242&lt;&gt;Data!$K$8))),MAX(C$8:C241)+1,0)</f>
        <v>0</v>
      </c>
      <c r="D242" s="25">
        <f ca="1">IF(AND($AL242-D$3&lt;=TODAY(),$AL242&gt;0,$AI242&lt;&gt;"closed",AI242&lt;&gt;"old",AND($B$3&lt;&gt;Data!$N$6,OR(database!$AG242&lt;&gt;Data!$K$9,database!$AG242&lt;&gt;Data!$K$8))),MAX(D$8:D241)+1,0)</f>
        <v>0</v>
      </c>
      <c r="E242" s="25">
        <f ca="1">IF(AND($AL242-E$3&lt;=TODAY(),$AL242&gt;0,AI242&lt;&gt;"closed",AI242&lt;&gt;"old",AND($B$3&lt;&gt;Data!$N$6,OR(database!$AG242&lt;&gt;Data!$K$9,database!$AG242&lt;&gt;Data!$K$8))),MAX(E$8:E241)+1,0)</f>
        <v>0</v>
      </c>
      <c r="F242" s="25">
        <f>IF(AH242="X",MAX(F$8:F241)+1,0)</f>
        <v>0</v>
      </c>
      <c r="G242" s="25">
        <f ca="1">IF(AND(AG242=Data!$K$8,database!AI242&lt;&gt;"Closed",AI242&lt;&gt;"old",database!AL242&lt;(TODAY()+Data!$X$4)),MAX(G$8:G241)+1,0)</f>
        <v>0</v>
      </c>
      <c r="H242" s="25">
        <f ca="1">IF(AND(AG242=Data!$K$9,database!AI242&lt;&gt;"Closed",AI242&lt;&gt;"old",database!AL242&lt;(TODAY()+Data!$X$5)),MAX(H$8:H241)+1,0)</f>
        <v>0</v>
      </c>
      <c r="Y242">
        <f>IF(AS242&gt;0,VLOOKUP(AS242,$AT:$AV,3,0)+COUNTIF(AS$8:AS241,AS242),0)</f>
        <v>0</v>
      </c>
      <c r="AA242" s="16"/>
      <c r="AB242" s="22"/>
      <c r="AC242" s="16"/>
      <c r="AD242" s="22"/>
      <c r="AE242" s="16"/>
      <c r="AF242" s="22"/>
      <c r="AG242" s="138"/>
      <c r="AH242" s="23"/>
      <c r="AI242" s="16"/>
      <c r="AJ242" s="23"/>
      <c r="AK242" s="28"/>
      <c r="AL242" s="35"/>
      <c r="AQ242" s="25">
        <f>IF(FollowUp!$AK$3="(Off)",IF(FollowUp!$AA$3=Data!$D$5,C242,IF(FollowUp!$AA$3=Data!$D$6,D242,IF(FollowUp!$AA$3=Data!$D$7,E242,B242))),IF(FollowUp!$AK$3=Data!$N$9,F242,IF(FollowUp!$AK$3=Data!$N$8,H242,IF(FollowUp!$AK$3=Data!$N$7,G242,B242))))</f>
        <v>0</v>
      </c>
      <c r="AR242" s="51">
        <f t="shared" si="26"/>
        <v>0</v>
      </c>
      <c r="AS242" s="25">
        <f t="shared" si="24"/>
        <v>-1</v>
      </c>
      <c r="AT242" s="25">
        <f t="shared" si="27"/>
        <v>235</v>
      </c>
      <c r="AU242" s="25">
        <f t="shared" si="25"/>
        <v>0</v>
      </c>
      <c r="AV242" s="25">
        <f t="shared" si="28"/>
        <v>0</v>
      </c>
      <c r="BB242" s="51"/>
    </row>
    <row r="243" spans="1:54" x14ac:dyDescent="0.25">
      <c r="A243" t="str">
        <f t="shared" si="23"/>
        <v>243</v>
      </c>
      <c r="B243" s="25">
        <f>IF(OR(ISBLANK($AG243),$AI243="closed",$AI243="old",AND($B$3=Data!$N$6,OR(database!AG243=Data!$K$8,Data!$K$9=database!AG243))),0,MAX(B$8:B242)+1)</f>
        <v>0</v>
      </c>
      <c r="C243" s="25">
        <f ca="1">IF(AND($AL243-C$3&lt;=TODAY(),$AL243&gt;0,AI243&lt;&gt;"closed",AI243&lt;&gt;"old",AND($B$3&lt;&gt;Data!$N$6,OR(database!$AG243&lt;&gt;Data!$K$9,database!$AG243&lt;&gt;Data!$K$8))),MAX(C$8:C242)+1,0)</f>
        <v>0</v>
      </c>
      <c r="D243" s="25">
        <f ca="1">IF(AND($AL243-D$3&lt;=TODAY(),$AL243&gt;0,$AI243&lt;&gt;"closed",AI243&lt;&gt;"old",AND($B$3&lt;&gt;Data!$N$6,OR(database!$AG243&lt;&gt;Data!$K$9,database!$AG243&lt;&gt;Data!$K$8))),MAX(D$8:D242)+1,0)</f>
        <v>0</v>
      </c>
      <c r="E243" s="25">
        <f ca="1">IF(AND($AL243-E$3&lt;=TODAY(),$AL243&gt;0,AI243&lt;&gt;"closed",AI243&lt;&gt;"old",AND($B$3&lt;&gt;Data!$N$6,OR(database!$AG243&lt;&gt;Data!$K$9,database!$AG243&lt;&gt;Data!$K$8))),MAX(E$8:E242)+1,0)</f>
        <v>0</v>
      </c>
      <c r="F243" s="25">
        <f>IF(AH243="X",MAX(F$8:F242)+1,0)</f>
        <v>0</v>
      </c>
      <c r="G243" s="25">
        <f ca="1">IF(AND(AG243=Data!$K$8,database!AI243&lt;&gt;"Closed",AI243&lt;&gt;"old",database!AL243&lt;(TODAY()+Data!$X$4)),MAX(G$8:G242)+1,0)</f>
        <v>0</v>
      </c>
      <c r="H243" s="25">
        <f ca="1">IF(AND(AG243=Data!$K$9,database!AI243&lt;&gt;"Closed",AI243&lt;&gt;"old",database!AL243&lt;(TODAY()+Data!$X$5)),MAX(H$8:H242)+1,0)</f>
        <v>0</v>
      </c>
      <c r="Y243">
        <f>IF(AS243&gt;0,VLOOKUP(AS243,$AT:$AV,3,0)+COUNTIF(AS$8:AS242,AS243),0)</f>
        <v>0</v>
      </c>
      <c r="AA243" s="17"/>
      <c r="AB243" s="18"/>
      <c r="AC243" s="17"/>
      <c r="AD243" s="18"/>
      <c r="AE243" s="17"/>
      <c r="AF243" s="18"/>
      <c r="AG243" s="139"/>
      <c r="AH243" s="24"/>
      <c r="AI243" s="17"/>
      <c r="AJ243" s="24"/>
      <c r="AK243" s="27"/>
      <c r="AL243" s="47"/>
      <c r="AQ243" s="25">
        <f>IF(FollowUp!$AK$3="(Off)",IF(FollowUp!$AA$3=Data!$D$5,C243,IF(FollowUp!$AA$3=Data!$D$6,D243,IF(FollowUp!$AA$3=Data!$D$7,E243,B243))),IF(FollowUp!$AK$3=Data!$N$9,F243,IF(FollowUp!$AK$3=Data!$N$8,H243,IF(FollowUp!$AK$3=Data!$N$7,G243,B243))))</f>
        <v>0</v>
      </c>
      <c r="AR243" s="51">
        <f t="shared" si="26"/>
        <v>0</v>
      </c>
      <c r="AS243" s="25">
        <f t="shared" si="24"/>
        <v>-1</v>
      </c>
      <c r="AT243" s="25">
        <f t="shared" si="27"/>
        <v>236</v>
      </c>
      <c r="AU243" s="25">
        <f t="shared" si="25"/>
        <v>0</v>
      </c>
      <c r="AV243" s="25">
        <f t="shared" si="28"/>
        <v>0</v>
      </c>
      <c r="BB243" s="51"/>
    </row>
    <row r="244" spans="1:54" x14ac:dyDescent="0.25">
      <c r="A244" t="str">
        <f t="shared" si="23"/>
        <v>244</v>
      </c>
      <c r="B244" s="25">
        <f>IF(OR(ISBLANK($AG244),$AI244="closed",$AI244="old",AND($B$3=Data!$N$6,OR(database!AG244=Data!$K$8,Data!$K$9=database!AG244))),0,MAX(B$8:B243)+1)</f>
        <v>0</v>
      </c>
      <c r="C244" s="25">
        <f ca="1">IF(AND($AL244-C$3&lt;=TODAY(),$AL244&gt;0,AI244&lt;&gt;"closed",AI244&lt;&gt;"old",AND($B$3&lt;&gt;Data!$N$6,OR(database!$AG244&lt;&gt;Data!$K$9,database!$AG244&lt;&gt;Data!$K$8))),MAX(C$8:C243)+1,0)</f>
        <v>0</v>
      </c>
      <c r="D244" s="25">
        <f ca="1">IF(AND($AL244-D$3&lt;=TODAY(),$AL244&gt;0,$AI244&lt;&gt;"closed",AI244&lt;&gt;"old",AND($B$3&lt;&gt;Data!$N$6,OR(database!$AG244&lt;&gt;Data!$K$9,database!$AG244&lt;&gt;Data!$K$8))),MAX(D$8:D243)+1,0)</f>
        <v>0</v>
      </c>
      <c r="E244" s="25">
        <f ca="1">IF(AND($AL244-E$3&lt;=TODAY(),$AL244&gt;0,AI244&lt;&gt;"closed",AI244&lt;&gt;"old",AND($B$3&lt;&gt;Data!$N$6,OR(database!$AG244&lt;&gt;Data!$K$9,database!$AG244&lt;&gt;Data!$K$8))),MAX(E$8:E243)+1,0)</f>
        <v>0</v>
      </c>
      <c r="F244" s="25">
        <f>IF(AH244="X",MAX(F$8:F243)+1,0)</f>
        <v>0</v>
      </c>
      <c r="G244" s="25">
        <f ca="1">IF(AND(AG244=Data!$K$8,database!AI244&lt;&gt;"Closed",AI244&lt;&gt;"old",database!AL244&lt;(TODAY()+Data!$X$4)),MAX(G$8:G243)+1,0)</f>
        <v>0</v>
      </c>
      <c r="H244" s="25">
        <f ca="1">IF(AND(AG244=Data!$K$9,database!AI244&lt;&gt;"Closed",AI244&lt;&gt;"old",database!AL244&lt;(TODAY()+Data!$X$5)),MAX(H$8:H243)+1,0)</f>
        <v>0</v>
      </c>
      <c r="Y244">
        <f>IF(AS244&gt;0,VLOOKUP(AS244,$AT:$AV,3,0)+COUNTIF(AS$8:AS243,AS244),0)</f>
        <v>0</v>
      </c>
      <c r="AA244" s="16"/>
      <c r="AB244" s="22"/>
      <c r="AC244" s="16"/>
      <c r="AD244" s="22"/>
      <c r="AE244" s="16"/>
      <c r="AF244" s="22"/>
      <c r="AG244" s="138"/>
      <c r="AH244" s="23"/>
      <c r="AI244" s="16"/>
      <c r="AJ244" s="23"/>
      <c r="AK244" s="28"/>
      <c r="AL244" s="35"/>
      <c r="AQ244" s="25">
        <f>IF(FollowUp!$AK$3="(Off)",IF(FollowUp!$AA$3=Data!$D$5,C244,IF(FollowUp!$AA$3=Data!$D$6,D244,IF(FollowUp!$AA$3=Data!$D$7,E244,B244))),IF(FollowUp!$AK$3=Data!$N$9,F244,IF(FollowUp!$AK$3=Data!$N$8,H244,IF(FollowUp!$AK$3=Data!$N$7,G244,B244))))</f>
        <v>0</v>
      </c>
      <c r="AR244" s="51">
        <f t="shared" si="26"/>
        <v>0</v>
      </c>
      <c r="AS244" s="25">
        <f t="shared" si="24"/>
        <v>-1</v>
      </c>
      <c r="AT244" s="25">
        <f t="shared" si="27"/>
        <v>237</v>
      </c>
      <c r="AU244" s="25">
        <f t="shared" si="25"/>
        <v>0</v>
      </c>
      <c r="AV244" s="25">
        <f t="shared" si="28"/>
        <v>0</v>
      </c>
      <c r="BB244" s="51"/>
    </row>
    <row r="245" spans="1:54" x14ac:dyDescent="0.25">
      <c r="A245" t="str">
        <f t="shared" si="23"/>
        <v>245</v>
      </c>
      <c r="B245" s="25">
        <f>IF(OR(ISBLANK($AG245),$AI245="closed",$AI245="old",AND($B$3=Data!$N$6,OR(database!AG245=Data!$K$8,Data!$K$9=database!AG245))),0,MAX(B$8:B244)+1)</f>
        <v>0</v>
      </c>
      <c r="C245" s="25">
        <f ca="1">IF(AND($AL245-C$3&lt;=TODAY(),$AL245&gt;0,AI245&lt;&gt;"closed",AI245&lt;&gt;"old",AND($B$3&lt;&gt;Data!$N$6,OR(database!$AG245&lt;&gt;Data!$K$9,database!$AG245&lt;&gt;Data!$K$8))),MAX(C$8:C244)+1,0)</f>
        <v>0</v>
      </c>
      <c r="D245" s="25">
        <f ca="1">IF(AND($AL245-D$3&lt;=TODAY(),$AL245&gt;0,$AI245&lt;&gt;"closed",AI245&lt;&gt;"old",AND($B$3&lt;&gt;Data!$N$6,OR(database!$AG245&lt;&gt;Data!$K$9,database!$AG245&lt;&gt;Data!$K$8))),MAX(D$8:D244)+1,0)</f>
        <v>0</v>
      </c>
      <c r="E245" s="25">
        <f ca="1">IF(AND($AL245-E$3&lt;=TODAY(),$AL245&gt;0,AI245&lt;&gt;"closed",AI245&lt;&gt;"old",AND($B$3&lt;&gt;Data!$N$6,OR(database!$AG245&lt;&gt;Data!$K$9,database!$AG245&lt;&gt;Data!$K$8))),MAX(E$8:E244)+1,0)</f>
        <v>0</v>
      </c>
      <c r="F245" s="25">
        <f>IF(AH245="X",MAX(F$8:F244)+1,0)</f>
        <v>0</v>
      </c>
      <c r="G245" s="25">
        <f ca="1">IF(AND(AG245=Data!$K$8,database!AI245&lt;&gt;"Closed",AI245&lt;&gt;"old",database!AL245&lt;(TODAY()+Data!$X$4)),MAX(G$8:G244)+1,0)</f>
        <v>0</v>
      </c>
      <c r="H245" s="25">
        <f ca="1">IF(AND(AG245=Data!$K$9,database!AI245&lt;&gt;"Closed",AI245&lt;&gt;"old",database!AL245&lt;(TODAY()+Data!$X$5)),MAX(H$8:H244)+1,0)</f>
        <v>0</v>
      </c>
      <c r="Y245">
        <f>IF(AS245&gt;0,VLOOKUP(AS245,$AT:$AV,3,0)+COUNTIF(AS$8:AS244,AS245),0)</f>
        <v>0</v>
      </c>
      <c r="AA245" s="17"/>
      <c r="AB245" s="18"/>
      <c r="AC245" s="17"/>
      <c r="AD245" s="18"/>
      <c r="AE245" s="17"/>
      <c r="AF245" s="18"/>
      <c r="AG245" s="139"/>
      <c r="AH245" s="24"/>
      <c r="AI245" s="17"/>
      <c r="AJ245" s="24"/>
      <c r="AK245" s="27"/>
      <c r="AL245" s="47"/>
      <c r="AQ245" s="25">
        <f>IF(FollowUp!$AK$3="(Off)",IF(FollowUp!$AA$3=Data!$D$5,C245,IF(FollowUp!$AA$3=Data!$D$6,D245,IF(FollowUp!$AA$3=Data!$D$7,E245,B245))),IF(FollowUp!$AK$3=Data!$N$9,F245,IF(FollowUp!$AK$3=Data!$N$8,H245,IF(FollowUp!$AK$3=Data!$N$7,G245,B245))))</f>
        <v>0</v>
      </c>
      <c r="AR245" s="51">
        <f t="shared" si="26"/>
        <v>0</v>
      </c>
      <c r="AS245" s="25">
        <f t="shared" si="24"/>
        <v>-1</v>
      </c>
      <c r="AT245" s="25">
        <f t="shared" si="27"/>
        <v>238</v>
      </c>
      <c r="AU245" s="25">
        <f t="shared" si="25"/>
        <v>0</v>
      </c>
      <c r="AV245" s="25">
        <f t="shared" si="28"/>
        <v>0</v>
      </c>
      <c r="BB245" s="51"/>
    </row>
    <row r="246" spans="1:54" x14ac:dyDescent="0.25">
      <c r="A246" t="str">
        <f t="shared" si="23"/>
        <v>246</v>
      </c>
      <c r="B246" s="25">
        <f>IF(OR(ISBLANK($AG246),$AI246="closed",$AI246="old",AND($B$3=Data!$N$6,OR(database!AG246=Data!$K$8,Data!$K$9=database!AG246))),0,MAX(B$8:B245)+1)</f>
        <v>0</v>
      </c>
      <c r="C246" s="25">
        <f ca="1">IF(AND($AL246-C$3&lt;=TODAY(),$AL246&gt;0,AI246&lt;&gt;"closed",AI246&lt;&gt;"old",AND($B$3&lt;&gt;Data!$N$6,OR(database!$AG246&lt;&gt;Data!$K$9,database!$AG246&lt;&gt;Data!$K$8))),MAX(C$8:C245)+1,0)</f>
        <v>0</v>
      </c>
      <c r="D246" s="25">
        <f ca="1">IF(AND($AL246-D$3&lt;=TODAY(),$AL246&gt;0,$AI246&lt;&gt;"closed",AI246&lt;&gt;"old",AND($B$3&lt;&gt;Data!$N$6,OR(database!$AG246&lt;&gt;Data!$K$9,database!$AG246&lt;&gt;Data!$K$8))),MAX(D$8:D245)+1,0)</f>
        <v>0</v>
      </c>
      <c r="E246" s="25">
        <f ca="1">IF(AND($AL246-E$3&lt;=TODAY(),$AL246&gt;0,AI246&lt;&gt;"closed",AI246&lt;&gt;"old",AND($B$3&lt;&gt;Data!$N$6,OR(database!$AG246&lt;&gt;Data!$K$9,database!$AG246&lt;&gt;Data!$K$8))),MAX(E$8:E245)+1,0)</f>
        <v>0</v>
      </c>
      <c r="F246" s="25">
        <f>IF(AH246="X",MAX(F$8:F245)+1,0)</f>
        <v>0</v>
      </c>
      <c r="G246" s="25">
        <f ca="1">IF(AND(AG246=Data!$K$8,database!AI246&lt;&gt;"Closed",AI246&lt;&gt;"old",database!AL246&lt;(TODAY()+Data!$X$4)),MAX(G$8:G245)+1,0)</f>
        <v>0</v>
      </c>
      <c r="H246" s="25">
        <f ca="1">IF(AND(AG246=Data!$K$9,database!AI246&lt;&gt;"Closed",AI246&lt;&gt;"old",database!AL246&lt;(TODAY()+Data!$X$5)),MAX(H$8:H245)+1,0)</f>
        <v>0</v>
      </c>
      <c r="Y246">
        <f>IF(AS246&gt;0,VLOOKUP(AS246,$AT:$AV,3,0)+COUNTIF(AS$8:AS245,AS246),0)</f>
        <v>0</v>
      </c>
      <c r="AA246" s="16"/>
      <c r="AB246" s="22"/>
      <c r="AC246" s="16"/>
      <c r="AD246" s="22"/>
      <c r="AE246" s="16"/>
      <c r="AF246" s="22"/>
      <c r="AG246" s="138"/>
      <c r="AH246" s="23"/>
      <c r="AI246" s="16"/>
      <c r="AJ246" s="23"/>
      <c r="AK246" s="28"/>
      <c r="AL246" s="35"/>
      <c r="AQ246" s="25">
        <f>IF(FollowUp!$AK$3="(Off)",IF(FollowUp!$AA$3=Data!$D$5,C246,IF(FollowUp!$AA$3=Data!$D$6,D246,IF(FollowUp!$AA$3=Data!$D$7,E246,B246))),IF(FollowUp!$AK$3=Data!$N$9,F246,IF(FollowUp!$AK$3=Data!$N$8,H246,IF(FollowUp!$AK$3=Data!$N$7,G246,B246))))</f>
        <v>0</v>
      </c>
      <c r="AR246" s="51">
        <f t="shared" si="26"/>
        <v>0</v>
      </c>
      <c r="AS246" s="25">
        <f t="shared" si="24"/>
        <v>-1</v>
      </c>
      <c r="AT246" s="25">
        <f t="shared" si="27"/>
        <v>239</v>
      </c>
      <c r="AU246" s="25">
        <f t="shared" si="25"/>
        <v>0</v>
      </c>
      <c r="AV246" s="25">
        <f t="shared" si="28"/>
        <v>0</v>
      </c>
      <c r="BB246" s="51"/>
    </row>
    <row r="247" spans="1:54" x14ac:dyDescent="0.25">
      <c r="A247" t="str">
        <f t="shared" si="23"/>
        <v>247</v>
      </c>
      <c r="B247" s="25">
        <f>IF(OR(ISBLANK($AG247),$AI247="closed",$AI247="old",AND($B$3=Data!$N$6,OR(database!AG247=Data!$K$8,Data!$K$9=database!AG247))),0,MAX(B$8:B246)+1)</f>
        <v>0</v>
      </c>
      <c r="C247" s="25">
        <f ca="1">IF(AND($AL247-C$3&lt;=TODAY(),$AL247&gt;0,AI247&lt;&gt;"closed",AI247&lt;&gt;"old",AND($B$3&lt;&gt;Data!$N$6,OR(database!$AG247&lt;&gt;Data!$K$9,database!$AG247&lt;&gt;Data!$K$8))),MAX(C$8:C246)+1,0)</f>
        <v>0</v>
      </c>
      <c r="D247" s="25">
        <f ca="1">IF(AND($AL247-D$3&lt;=TODAY(),$AL247&gt;0,$AI247&lt;&gt;"closed",AI247&lt;&gt;"old",AND($B$3&lt;&gt;Data!$N$6,OR(database!$AG247&lt;&gt;Data!$K$9,database!$AG247&lt;&gt;Data!$K$8))),MAX(D$8:D246)+1,0)</f>
        <v>0</v>
      </c>
      <c r="E247" s="25">
        <f ca="1">IF(AND($AL247-E$3&lt;=TODAY(),$AL247&gt;0,AI247&lt;&gt;"closed",AI247&lt;&gt;"old",AND($B$3&lt;&gt;Data!$N$6,OR(database!$AG247&lt;&gt;Data!$K$9,database!$AG247&lt;&gt;Data!$K$8))),MAX(E$8:E246)+1,0)</f>
        <v>0</v>
      </c>
      <c r="F247" s="25">
        <f>IF(AH247="X",MAX(F$8:F246)+1,0)</f>
        <v>0</v>
      </c>
      <c r="G247" s="25">
        <f ca="1">IF(AND(AG247=Data!$K$8,database!AI247&lt;&gt;"Closed",AI247&lt;&gt;"old",database!AL247&lt;(TODAY()+Data!$X$4)),MAX(G$8:G246)+1,0)</f>
        <v>0</v>
      </c>
      <c r="H247" s="25">
        <f ca="1">IF(AND(AG247=Data!$K$9,database!AI247&lt;&gt;"Closed",AI247&lt;&gt;"old",database!AL247&lt;(TODAY()+Data!$X$5)),MAX(H$8:H246)+1,0)</f>
        <v>0</v>
      </c>
      <c r="Y247">
        <f>IF(AS247&gt;0,VLOOKUP(AS247,$AT:$AV,3,0)+COUNTIF(AS$8:AS246,AS247),0)</f>
        <v>0</v>
      </c>
      <c r="AA247" s="17"/>
      <c r="AB247" s="18"/>
      <c r="AC247" s="17"/>
      <c r="AD247" s="18"/>
      <c r="AE247" s="17"/>
      <c r="AF247" s="18"/>
      <c r="AG247" s="139"/>
      <c r="AH247" s="24"/>
      <c r="AI247" s="17"/>
      <c r="AJ247" s="24"/>
      <c r="AK247" s="27"/>
      <c r="AL247" s="47"/>
      <c r="AQ247" s="25">
        <f>IF(FollowUp!$AK$3="(Off)",IF(FollowUp!$AA$3=Data!$D$5,C247,IF(FollowUp!$AA$3=Data!$D$6,D247,IF(FollowUp!$AA$3=Data!$D$7,E247,B247))),IF(FollowUp!$AK$3=Data!$N$9,F247,IF(FollowUp!$AK$3=Data!$N$8,H247,IF(FollowUp!$AK$3=Data!$N$7,G247,B247))))</f>
        <v>0</v>
      </c>
      <c r="AR247" s="51">
        <f t="shared" si="26"/>
        <v>0</v>
      </c>
      <c r="AS247" s="25">
        <f t="shared" si="24"/>
        <v>-1</v>
      </c>
      <c r="AT247" s="25">
        <f t="shared" si="27"/>
        <v>240</v>
      </c>
      <c r="AU247" s="25">
        <f t="shared" si="25"/>
        <v>0</v>
      </c>
      <c r="AV247" s="25">
        <f t="shared" si="28"/>
        <v>0</v>
      </c>
      <c r="BB247" s="51"/>
    </row>
    <row r="248" spans="1:54" x14ac:dyDescent="0.25">
      <c r="A248" t="str">
        <f t="shared" si="23"/>
        <v>248</v>
      </c>
      <c r="B248" s="25">
        <f>IF(OR(ISBLANK($AG248),$AI248="closed",$AI248="old",AND($B$3=Data!$N$6,OR(database!AG248=Data!$K$8,Data!$K$9=database!AG248))),0,MAX(B$8:B247)+1)</f>
        <v>0</v>
      </c>
      <c r="C248" s="25">
        <f ca="1">IF(AND($AL248-C$3&lt;=TODAY(),$AL248&gt;0,AI248&lt;&gt;"closed",AI248&lt;&gt;"old",AND($B$3&lt;&gt;Data!$N$6,OR(database!$AG248&lt;&gt;Data!$K$9,database!$AG248&lt;&gt;Data!$K$8))),MAX(C$8:C247)+1,0)</f>
        <v>0</v>
      </c>
      <c r="D248" s="25">
        <f ca="1">IF(AND($AL248-D$3&lt;=TODAY(),$AL248&gt;0,$AI248&lt;&gt;"closed",AI248&lt;&gt;"old",AND($B$3&lt;&gt;Data!$N$6,OR(database!$AG248&lt;&gt;Data!$K$9,database!$AG248&lt;&gt;Data!$K$8))),MAX(D$8:D247)+1,0)</f>
        <v>0</v>
      </c>
      <c r="E248" s="25">
        <f ca="1">IF(AND($AL248-E$3&lt;=TODAY(),$AL248&gt;0,AI248&lt;&gt;"closed",AI248&lt;&gt;"old",AND($B$3&lt;&gt;Data!$N$6,OR(database!$AG248&lt;&gt;Data!$K$9,database!$AG248&lt;&gt;Data!$K$8))),MAX(E$8:E247)+1,0)</f>
        <v>0</v>
      </c>
      <c r="F248" s="25">
        <f>IF(AH248="X",MAX(F$8:F247)+1,0)</f>
        <v>0</v>
      </c>
      <c r="G248" s="25">
        <f ca="1">IF(AND(AG248=Data!$K$8,database!AI248&lt;&gt;"Closed",AI248&lt;&gt;"old",database!AL248&lt;(TODAY()+Data!$X$4)),MAX(G$8:G247)+1,0)</f>
        <v>0</v>
      </c>
      <c r="H248" s="25">
        <f ca="1">IF(AND(AG248=Data!$K$9,database!AI248&lt;&gt;"Closed",AI248&lt;&gt;"old",database!AL248&lt;(TODAY()+Data!$X$5)),MAX(H$8:H247)+1,0)</f>
        <v>0</v>
      </c>
      <c r="Y248">
        <f>IF(AS248&gt;0,VLOOKUP(AS248,$AT:$AV,3,0)+COUNTIF(AS$8:AS247,AS248),0)</f>
        <v>0</v>
      </c>
      <c r="AA248" s="16"/>
      <c r="AB248" s="22"/>
      <c r="AC248" s="16"/>
      <c r="AD248" s="22"/>
      <c r="AE248" s="16"/>
      <c r="AF248" s="22"/>
      <c r="AG248" s="138"/>
      <c r="AH248" s="23"/>
      <c r="AI248" s="16"/>
      <c r="AJ248" s="23"/>
      <c r="AK248" s="28"/>
      <c r="AL248" s="35"/>
      <c r="AQ248" s="25">
        <f>IF(FollowUp!$AK$3="(Off)",IF(FollowUp!$AA$3=Data!$D$5,C248,IF(FollowUp!$AA$3=Data!$D$6,D248,IF(FollowUp!$AA$3=Data!$D$7,E248,B248))),IF(FollowUp!$AK$3=Data!$N$9,F248,IF(FollowUp!$AK$3=Data!$N$8,H248,IF(FollowUp!$AK$3=Data!$N$7,G248,B248))))</f>
        <v>0</v>
      </c>
      <c r="AR248" s="51">
        <f t="shared" si="26"/>
        <v>0</v>
      </c>
      <c r="AS248" s="25">
        <f t="shared" si="24"/>
        <v>-1</v>
      </c>
      <c r="AT248" s="25">
        <f t="shared" si="27"/>
        <v>241</v>
      </c>
      <c r="AU248" s="25">
        <f t="shared" si="25"/>
        <v>0</v>
      </c>
      <c r="AV248" s="25">
        <f t="shared" si="28"/>
        <v>0</v>
      </c>
      <c r="BB248" s="51"/>
    </row>
    <row r="249" spans="1:54" x14ac:dyDescent="0.25">
      <c r="A249" t="str">
        <f t="shared" si="23"/>
        <v>249</v>
      </c>
      <c r="B249" s="25">
        <f>IF(OR(ISBLANK($AG249),$AI249="closed",$AI249="old",AND($B$3=Data!$N$6,OR(database!AG249=Data!$K$8,Data!$K$9=database!AG249))),0,MAX(B$8:B248)+1)</f>
        <v>0</v>
      </c>
      <c r="C249" s="25">
        <f ca="1">IF(AND($AL249-C$3&lt;=TODAY(),$AL249&gt;0,AI249&lt;&gt;"closed",AI249&lt;&gt;"old",AND($B$3&lt;&gt;Data!$N$6,OR(database!$AG249&lt;&gt;Data!$K$9,database!$AG249&lt;&gt;Data!$K$8))),MAX(C$8:C248)+1,0)</f>
        <v>0</v>
      </c>
      <c r="D249" s="25">
        <f ca="1">IF(AND($AL249-D$3&lt;=TODAY(),$AL249&gt;0,$AI249&lt;&gt;"closed",AI249&lt;&gt;"old",AND($B$3&lt;&gt;Data!$N$6,OR(database!$AG249&lt;&gt;Data!$K$9,database!$AG249&lt;&gt;Data!$K$8))),MAX(D$8:D248)+1,0)</f>
        <v>0</v>
      </c>
      <c r="E249" s="25">
        <f ca="1">IF(AND($AL249-E$3&lt;=TODAY(),$AL249&gt;0,AI249&lt;&gt;"closed",AI249&lt;&gt;"old",AND($B$3&lt;&gt;Data!$N$6,OR(database!$AG249&lt;&gt;Data!$K$9,database!$AG249&lt;&gt;Data!$K$8))),MAX(E$8:E248)+1,0)</f>
        <v>0</v>
      </c>
      <c r="F249" s="25">
        <f>IF(AH249="X",MAX(F$8:F248)+1,0)</f>
        <v>0</v>
      </c>
      <c r="G249" s="25">
        <f ca="1">IF(AND(AG249=Data!$K$8,database!AI249&lt;&gt;"Closed",AI249&lt;&gt;"old",database!AL249&lt;(TODAY()+Data!$X$4)),MAX(G$8:G248)+1,0)</f>
        <v>0</v>
      </c>
      <c r="H249" s="25">
        <f ca="1">IF(AND(AG249=Data!$K$9,database!AI249&lt;&gt;"Closed",AI249&lt;&gt;"old",database!AL249&lt;(TODAY()+Data!$X$5)),MAX(H$8:H248)+1,0)</f>
        <v>0</v>
      </c>
      <c r="Y249">
        <f>IF(AS249&gt;0,VLOOKUP(AS249,$AT:$AV,3,0)+COUNTIF(AS$8:AS248,AS249),0)</f>
        <v>0</v>
      </c>
      <c r="AA249" s="17"/>
      <c r="AB249" s="18"/>
      <c r="AC249" s="17"/>
      <c r="AD249" s="18"/>
      <c r="AE249" s="17"/>
      <c r="AF249" s="18"/>
      <c r="AG249" s="139"/>
      <c r="AH249" s="24"/>
      <c r="AI249" s="17"/>
      <c r="AJ249" s="24"/>
      <c r="AK249" s="27"/>
      <c r="AL249" s="47"/>
      <c r="AQ249" s="25">
        <f>IF(FollowUp!$AK$3="(Off)",IF(FollowUp!$AA$3=Data!$D$5,C249,IF(FollowUp!$AA$3=Data!$D$6,D249,IF(FollowUp!$AA$3=Data!$D$7,E249,B249))),IF(FollowUp!$AK$3=Data!$N$9,F249,IF(FollowUp!$AK$3=Data!$N$8,H249,IF(FollowUp!$AK$3=Data!$N$7,G249,B249))))</f>
        <v>0</v>
      </c>
      <c r="AR249" s="51">
        <f t="shared" si="26"/>
        <v>0</v>
      </c>
      <c r="AS249" s="25">
        <f t="shared" si="24"/>
        <v>-1</v>
      </c>
      <c r="AT249" s="25">
        <f t="shared" si="27"/>
        <v>242</v>
      </c>
      <c r="AU249" s="25">
        <f t="shared" si="25"/>
        <v>0</v>
      </c>
      <c r="AV249" s="25">
        <f t="shared" si="28"/>
        <v>0</v>
      </c>
      <c r="BB249" s="51"/>
    </row>
    <row r="250" spans="1:54" x14ac:dyDescent="0.25">
      <c r="A250" t="str">
        <f t="shared" si="23"/>
        <v>250</v>
      </c>
      <c r="B250" s="25">
        <f>IF(OR(ISBLANK($AG250),$AI250="closed",$AI250="old",AND($B$3=Data!$N$6,OR(database!AG250=Data!$K$8,Data!$K$9=database!AG250))),0,MAX(B$8:B249)+1)</f>
        <v>0</v>
      </c>
      <c r="C250" s="25">
        <f ca="1">IF(AND($AL250-C$3&lt;=TODAY(),$AL250&gt;0,AI250&lt;&gt;"closed",AI250&lt;&gt;"old",AND($B$3&lt;&gt;Data!$N$6,OR(database!$AG250&lt;&gt;Data!$K$9,database!$AG250&lt;&gt;Data!$K$8))),MAX(C$8:C249)+1,0)</f>
        <v>0</v>
      </c>
      <c r="D250" s="25">
        <f ca="1">IF(AND($AL250-D$3&lt;=TODAY(),$AL250&gt;0,$AI250&lt;&gt;"closed",AI250&lt;&gt;"old",AND($B$3&lt;&gt;Data!$N$6,OR(database!$AG250&lt;&gt;Data!$K$9,database!$AG250&lt;&gt;Data!$K$8))),MAX(D$8:D249)+1,0)</f>
        <v>0</v>
      </c>
      <c r="E250" s="25">
        <f ca="1">IF(AND($AL250-E$3&lt;=TODAY(),$AL250&gt;0,AI250&lt;&gt;"closed",AI250&lt;&gt;"old",AND($B$3&lt;&gt;Data!$N$6,OR(database!$AG250&lt;&gt;Data!$K$9,database!$AG250&lt;&gt;Data!$K$8))),MAX(E$8:E249)+1,0)</f>
        <v>0</v>
      </c>
      <c r="F250" s="25">
        <f>IF(AH250="X",MAX(F$8:F249)+1,0)</f>
        <v>0</v>
      </c>
      <c r="G250" s="25">
        <f ca="1">IF(AND(AG250=Data!$K$8,database!AI250&lt;&gt;"Closed",AI250&lt;&gt;"old",database!AL250&lt;(TODAY()+Data!$X$4)),MAX(G$8:G249)+1,0)</f>
        <v>0</v>
      </c>
      <c r="H250" s="25">
        <f ca="1">IF(AND(AG250=Data!$K$9,database!AI250&lt;&gt;"Closed",AI250&lt;&gt;"old",database!AL250&lt;(TODAY()+Data!$X$5)),MAX(H$8:H249)+1,0)</f>
        <v>0</v>
      </c>
      <c r="Y250">
        <f>IF(AS250&gt;0,VLOOKUP(AS250,$AT:$AV,3,0)+COUNTIF(AS$8:AS249,AS250),0)</f>
        <v>0</v>
      </c>
      <c r="AA250" s="16"/>
      <c r="AB250" s="22"/>
      <c r="AC250" s="16"/>
      <c r="AD250" s="22"/>
      <c r="AE250" s="16"/>
      <c r="AF250" s="22"/>
      <c r="AG250" s="138"/>
      <c r="AH250" s="23"/>
      <c r="AI250" s="16"/>
      <c r="AJ250" s="23"/>
      <c r="AK250" s="28"/>
      <c r="AL250" s="35"/>
      <c r="AQ250" s="25">
        <f>IF(FollowUp!$AK$3="(Off)",IF(FollowUp!$AA$3=Data!$D$5,C250,IF(FollowUp!$AA$3=Data!$D$6,D250,IF(FollowUp!$AA$3=Data!$D$7,E250,B250))),IF(FollowUp!$AK$3=Data!$N$9,F250,IF(FollowUp!$AK$3=Data!$N$8,H250,IF(FollowUp!$AK$3=Data!$N$7,G250,B250))))</f>
        <v>0</v>
      </c>
      <c r="AR250" s="51">
        <f t="shared" si="26"/>
        <v>0</v>
      </c>
      <c r="AS250" s="25">
        <f t="shared" si="24"/>
        <v>-1</v>
      </c>
      <c r="AT250" s="25">
        <f t="shared" si="27"/>
        <v>243</v>
      </c>
      <c r="AU250" s="25">
        <f t="shared" si="25"/>
        <v>0</v>
      </c>
      <c r="AV250" s="25">
        <f t="shared" si="28"/>
        <v>0</v>
      </c>
      <c r="BB250" s="51"/>
    </row>
    <row r="251" spans="1:54" x14ac:dyDescent="0.25">
      <c r="A251" t="str">
        <f t="shared" si="23"/>
        <v>251</v>
      </c>
      <c r="B251" s="25">
        <f>IF(OR(ISBLANK($AG251),$AI251="closed",$AI251="old",AND($B$3=Data!$N$6,OR(database!AG251=Data!$K$8,Data!$K$9=database!AG251))),0,MAX(B$8:B250)+1)</f>
        <v>0</v>
      </c>
      <c r="C251" s="25">
        <f ca="1">IF(AND($AL251-C$3&lt;=TODAY(),$AL251&gt;0,AI251&lt;&gt;"closed",AI251&lt;&gt;"old",AND($B$3&lt;&gt;Data!$N$6,OR(database!$AG251&lt;&gt;Data!$K$9,database!$AG251&lt;&gt;Data!$K$8))),MAX(C$8:C250)+1,0)</f>
        <v>0</v>
      </c>
      <c r="D251" s="25">
        <f ca="1">IF(AND($AL251-D$3&lt;=TODAY(),$AL251&gt;0,$AI251&lt;&gt;"closed",AI251&lt;&gt;"old",AND($B$3&lt;&gt;Data!$N$6,OR(database!$AG251&lt;&gt;Data!$K$9,database!$AG251&lt;&gt;Data!$K$8))),MAX(D$8:D250)+1,0)</f>
        <v>0</v>
      </c>
      <c r="E251" s="25">
        <f ca="1">IF(AND($AL251-E$3&lt;=TODAY(),$AL251&gt;0,AI251&lt;&gt;"closed",AI251&lt;&gt;"old",AND($B$3&lt;&gt;Data!$N$6,OR(database!$AG251&lt;&gt;Data!$K$9,database!$AG251&lt;&gt;Data!$K$8))),MAX(E$8:E250)+1,0)</f>
        <v>0</v>
      </c>
      <c r="F251" s="25">
        <f>IF(AH251="X",MAX(F$8:F250)+1,0)</f>
        <v>0</v>
      </c>
      <c r="G251" s="25">
        <f ca="1">IF(AND(AG251=Data!$K$8,database!AI251&lt;&gt;"Closed",AI251&lt;&gt;"old",database!AL251&lt;(TODAY()+Data!$X$4)),MAX(G$8:G250)+1,0)</f>
        <v>0</v>
      </c>
      <c r="H251" s="25">
        <f ca="1">IF(AND(AG251=Data!$K$9,database!AI251&lt;&gt;"Closed",AI251&lt;&gt;"old",database!AL251&lt;(TODAY()+Data!$X$5)),MAX(H$8:H250)+1,0)</f>
        <v>0</v>
      </c>
      <c r="Y251">
        <f>IF(AS251&gt;0,VLOOKUP(AS251,$AT:$AV,3,0)+COUNTIF(AS$8:AS250,AS251),0)</f>
        <v>0</v>
      </c>
      <c r="AA251" s="17"/>
      <c r="AB251" s="18"/>
      <c r="AC251" s="17"/>
      <c r="AD251" s="18"/>
      <c r="AE251" s="17"/>
      <c r="AF251" s="18"/>
      <c r="AG251" s="139"/>
      <c r="AH251" s="24"/>
      <c r="AI251" s="17"/>
      <c r="AJ251" s="24"/>
      <c r="AK251" s="27"/>
      <c r="AL251" s="47"/>
      <c r="AQ251" s="25">
        <f>IF(FollowUp!$AK$3="(Off)",IF(FollowUp!$AA$3=Data!$D$5,C251,IF(FollowUp!$AA$3=Data!$D$6,D251,IF(FollowUp!$AA$3=Data!$D$7,E251,B251))),IF(FollowUp!$AK$3=Data!$N$9,F251,IF(FollowUp!$AK$3=Data!$N$8,H251,IF(FollowUp!$AK$3=Data!$N$7,G251,B251))))</f>
        <v>0</v>
      </c>
      <c r="AR251" s="51">
        <f t="shared" si="26"/>
        <v>0</v>
      </c>
      <c r="AS251" s="25">
        <f t="shared" si="24"/>
        <v>-1</v>
      </c>
      <c r="AT251" s="25">
        <f t="shared" si="27"/>
        <v>244</v>
      </c>
      <c r="AU251" s="25">
        <f t="shared" si="25"/>
        <v>0</v>
      </c>
      <c r="AV251" s="25">
        <f t="shared" si="28"/>
        <v>0</v>
      </c>
      <c r="BB251" s="51"/>
    </row>
    <row r="252" spans="1:54" x14ac:dyDescent="0.25">
      <c r="A252" t="str">
        <f t="shared" si="23"/>
        <v>252</v>
      </c>
      <c r="B252" s="25">
        <f>IF(OR(ISBLANK($AG252),$AI252="closed",$AI252="old",AND($B$3=Data!$N$6,OR(database!AG252=Data!$K$8,Data!$K$9=database!AG252))),0,MAX(B$8:B251)+1)</f>
        <v>0</v>
      </c>
      <c r="C252" s="25">
        <f ca="1">IF(AND($AL252-C$3&lt;=TODAY(),$AL252&gt;0,AI252&lt;&gt;"closed",AI252&lt;&gt;"old",AND($B$3&lt;&gt;Data!$N$6,OR(database!$AG252&lt;&gt;Data!$K$9,database!$AG252&lt;&gt;Data!$K$8))),MAX(C$8:C251)+1,0)</f>
        <v>0</v>
      </c>
      <c r="D252" s="25">
        <f ca="1">IF(AND($AL252-D$3&lt;=TODAY(),$AL252&gt;0,$AI252&lt;&gt;"closed",AI252&lt;&gt;"old",AND($B$3&lt;&gt;Data!$N$6,OR(database!$AG252&lt;&gt;Data!$K$9,database!$AG252&lt;&gt;Data!$K$8))),MAX(D$8:D251)+1,0)</f>
        <v>0</v>
      </c>
      <c r="E252" s="25">
        <f ca="1">IF(AND($AL252-E$3&lt;=TODAY(),$AL252&gt;0,AI252&lt;&gt;"closed",AI252&lt;&gt;"old",AND($B$3&lt;&gt;Data!$N$6,OR(database!$AG252&lt;&gt;Data!$K$9,database!$AG252&lt;&gt;Data!$K$8))),MAX(E$8:E251)+1,0)</f>
        <v>0</v>
      </c>
      <c r="F252" s="25">
        <f>IF(AH252="X",MAX(F$8:F251)+1,0)</f>
        <v>0</v>
      </c>
      <c r="G252" s="25">
        <f ca="1">IF(AND(AG252=Data!$K$8,database!AI252&lt;&gt;"Closed",AI252&lt;&gt;"old",database!AL252&lt;(TODAY()+Data!$X$4)),MAX(G$8:G251)+1,0)</f>
        <v>0</v>
      </c>
      <c r="H252" s="25">
        <f ca="1">IF(AND(AG252=Data!$K$9,database!AI252&lt;&gt;"Closed",AI252&lt;&gt;"old",database!AL252&lt;(TODAY()+Data!$X$5)),MAX(H$8:H251)+1,0)</f>
        <v>0</v>
      </c>
      <c r="Y252">
        <f>IF(AS252&gt;0,VLOOKUP(AS252,$AT:$AV,3,0)+COUNTIF(AS$8:AS251,AS252),0)</f>
        <v>0</v>
      </c>
      <c r="AA252" s="16"/>
      <c r="AB252" s="22"/>
      <c r="AC252" s="16"/>
      <c r="AD252" s="22"/>
      <c r="AE252" s="16"/>
      <c r="AF252" s="22"/>
      <c r="AG252" s="138"/>
      <c r="AH252" s="23"/>
      <c r="AI252" s="16"/>
      <c r="AJ252" s="23"/>
      <c r="AK252" s="28"/>
      <c r="AL252" s="35"/>
      <c r="AQ252" s="25">
        <f>IF(FollowUp!$AK$3="(Off)",IF(FollowUp!$AA$3=Data!$D$5,C252,IF(FollowUp!$AA$3=Data!$D$6,D252,IF(FollowUp!$AA$3=Data!$D$7,E252,B252))),IF(FollowUp!$AK$3=Data!$N$9,F252,IF(FollowUp!$AK$3=Data!$N$8,H252,IF(FollowUp!$AK$3=Data!$N$7,G252,B252))))</f>
        <v>0</v>
      </c>
      <c r="AR252" s="51">
        <f t="shared" si="26"/>
        <v>0</v>
      </c>
      <c r="AS252" s="25">
        <f t="shared" si="24"/>
        <v>-1</v>
      </c>
      <c r="AT252" s="25">
        <f t="shared" si="27"/>
        <v>245</v>
      </c>
      <c r="AU252" s="25">
        <f t="shared" si="25"/>
        <v>0</v>
      </c>
      <c r="AV252" s="25">
        <f t="shared" si="28"/>
        <v>0</v>
      </c>
      <c r="BB252" s="51"/>
    </row>
    <row r="253" spans="1:54" x14ac:dyDescent="0.25">
      <c r="A253" t="str">
        <f t="shared" si="23"/>
        <v>253</v>
      </c>
      <c r="B253" s="25">
        <f>IF(OR(ISBLANK($AG253),$AI253="closed",$AI253="old",AND($B$3=Data!$N$6,OR(database!AG253=Data!$K$8,Data!$K$9=database!AG253))),0,MAX(B$8:B252)+1)</f>
        <v>0</v>
      </c>
      <c r="C253" s="25">
        <f ca="1">IF(AND($AL253-C$3&lt;=TODAY(),$AL253&gt;0,AI253&lt;&gt;"closed",AI253&lt;&gt;"old",AND($B$3&lt;&gt;Data!$N$6,OR(database!$AG253&lt;&gt;Data!$K$9,database!$AG253&lt;&gt;Data!$K$8))),MAX(C$8:C252)+1,0)</f>
        <v>0</v>
      </c>
      <c r="D253" s="25">
        <f ca="1">IF(AND($AL253-D$3&lt;=TODAY(),$AL253&gt;0,$AI253&lt;&gt;"closed",AI253&lt;&gt;"old",AND($B$3&lt;&gt;Data!$N$6,OR(database!$AG253&lt;&gt;Data!$K$9,database!$AG253&lt;&gt;Data!$K$8))),MAX(D$8:D252)+1,0)</f>
        <v>0</v>
      </c>
      <c r="E253" s="25">
        <f ca="1">IF(AND($AL253-E$3&lt;=TODAY(),$AL253&gt;0,AI253&lt;&gt;"closed",AI253&lt;&gt;"old",AND($B$3&lt;&gt;Data!$N$6,OR(database!$AG253&lt;&gt;Data!$K$9,database!$AG253&lt;&gt;Data!$K$8))),MAX(E$8:E252)+1,0)</f>
        <v>0</v>
      </c>
      <c r="F253" s="25">
        <f>IF(AH253="X",MAX(F$8:F252)+1,0)</f>
        <v>0</v>
      </c>
      <c r="G253" s="25">
        <f ca="1">IF(AND(AG253=Data!$K$8,database!AI253&lt;&gt;"Closed",AI253&lt;&gt;"old",database!AL253&lt;(TODAY()+Data!$X$4)),MAX(G$8:G252)+1,0)</f>
        <v>0</v>
      </c>
      <c r="H253" s="25">
        <f ca="1">IF(AND(AG253=Data!$K$9,database!AI253&lt;&gt;"Closed",AI253&lt;&gt;"old",database!AL253&lt;(TODAY()+Data!$X$5)),MAX(H$8:H252)+1,0)</f>
        <v>0</v>
      </c>
      <c r="Y253">
        <f>IF(AS253&gt;0,VLOOKUP(AS253,$AT:$AV,3,0)+COUNTIF(AS$8:AS252,AS253),0)</f>
        <v>0</v>
      </c>
      <c r="AA253" s="17"/>
      <c r="AB253" s="18"/>
      <c r="AC253" s="17"/>
      <c r="AD253" s="18"/>
      <c r="AE253" s="17"/>
      <c r="AF253" s="18"/>
      <c r="AG253" s="139"/>
      <c r="AH253" s="24"/>
      <c r="AI253" s="17"/>
      <c r="AJ253" s="24"/>
      <c r="AK253" s="27"/>
      <c r="AL253" s="47"/>
      <c r="AQ253" s="25">
        <f>IF(FollowUp!$AK$3="(Off)",IF(FollowUp!$AA$3=Data!$D$5,C253,IF(FollowUp!$AA$3=Data!$D$6,D253,IF(FollowUp!$AA$3=Data!$D$7,E253,B253))),IF(FollowUp!$AK$3=Data!$N$9,F253,IF(FollowUp!$AK$3=Data!$N$8,H253,IF(FollowUp!$AK$3=Data!$N$7,G253,B253))))</f>
        <v>0</v>
      </c>
      <c r="AR253" s="51">
        <f t="shared" si="26"/>
        <v>0</v>
      </c>
      <c r="AS253" s="25">
        <f t="shared" si="24"/>
        <v>-1</v>
      </c>
      <c r="AT253" s="25">
        <f t="shared" si="27"/>
        <v>246</v>
      </c>
      <c r="AU253" s="25">
        <f t="shared" si="25"/>
        <v>0</v>
      </c>
      <c r="AV253" s="25">
        <f t="shared" si="28"/>
        <v>0</v>
      </c>
      <c r="BB253" s="51"/>
    </row>
    <row r="254" spans="1:54" x14ac:dyDescent="0.25">
      <c r="A254" t="str">
        <f t="shared" si="23"/>
        <v>254</v>
      </c>
      <c r="B254" s="25">
        <f>IF(OR(ISBLANK($AG254),$AI254="closed",$AI254="old",AND($B$3=Data!$N$6,OR(database!AG254=Data!$K$8,Data!$K$9=database!AG254))),0,MAX(B$8:B253)+1)</f>
        <v>0</v>
      </c>
      <c r="C254" s="25">
        <f ca="1">IF(AND($AL254-C$3&lt;=TODAY(),$AL254&gt;0,AI254&lt;&gt;"closed",AI254&lt;&gt;"old",AND($B$3&lt;&gt;Data!$N$6,OR(database!$AG254&lt;&gt;Data!$K$9,database!$AG254&lt;&gt;Data!$K$8))),MAX(C$8:C253)+1,0)</f>
        <v>0</v>
      </c>
      <c r="D254" s="25">
        <f ca="1">IF(AND($AL254-D$3&lt;=TODAY(),$AL254&gt;0,$AI254&lt;&gt;"closed",AI254&lt;&gt;"old",AND($B$3&lt;&gt;Data!$N$6,OR(database!$AG254&lt;&gt;Data!$K$9,database!$AG254&lt;&gt;Data!$K$8))),MAX(D$8:D253)+1,0)</f>
        <v>0</v>
      </c>
      <c r="E254" s="25">
        <f ca="1">IF(AND($AL254-E$3&lt;=TODAY(),$AL254&gt;0,AI254&lt;&gt;"closed",AI254&lt;&gt;"old",AND($B$3&lt;&gt;Data!$N$6,OR(database!$AG254&lt;&gt;Data!$K$9,database!$AG254&lt;&gt;Data!$K$8))),MAX(E$8:E253)+1,0)</f>
        <v>0</v>
      </c>
      <c r="F254" s="25">
        <f>IF(AH254="X",MAX(F$8:F253)+1,0)</f>
        <v>0</v>
      </c>
      <c r="G254" s="25">
        <f ca="1">IF(AND(AG254=Data!$K$8,database!AI254&lt;&gt;"Closed",AI254&lt;&gt;"old",database!AL254&lt;(TODAY()+Data!$X$4)),MAX(G$8:G253)+1,0)</f>
        <v>0</v>
      </c>
      <c r="H254" s="25">
        <f ca="1">IF(AND(AG254=Data!$K$9,database!AI254&lt;&gt;"Closed",AI254&lt;&gt;"old",database!AL254&lt;(TODAY()+Data!$X$5)),MAX(H$8:H253)+1,0)</f>
        <v>0</v>
      </c>
      <c r="Y254">
        <f>IF(AS254&gt;0,VLOOKUP(AS254,$AT:$AV,3,0)+COUNTIF(AS$8:AS253,AS254),0)</f>
        <v>0</v>
      </c>
      <c r="AA254" s="16"/>
      <c r="AB254" s="22"/>
      <c r="AC254" s="16"/>
      <c r="AD254" s="22"/>
      <c r="AE254" s="16"/>
      <c r="AF254" s="22"/>
      <c r="AG254" s="138"/>
      <c r="AH254" s="23"/>
      <c r="AI254" s="16"/>
      <c r="AJ254" s="23"/>
      <c r="AK254" s="28"/>
      <c r="AL254" s="35"/>
      <c r="AQ254" s="25">
        <f>IF(FollowUp!$AK$3="(Off)",IF(FollowUp!$AA$3=Data!$D$5,C254,IF(FollowUp!$AA$3=Data!$D$6,D254,IF(FollowUp!$AA$3=Data!$D$7,E254,B254))),IF(FollowUp!$AK$3=Data!$N$9,F254,IF(FollowUp!$AK$3=Data!$N$8,H254,IF(FollowUp!$AK$3=Data!$N$7,G254,B254))))</f>
        <v>0</v>
      </c>
      <c r="AR254" s="51">
        <f t="shared" si="26"/>
        <v>0</v>
      </c>
      <c r="AS254" s="25">
        <f t="shared" si="24"/>
        <v>-1</v>
      </c>
      <c r="AT254" s="25">
        <f t="shared" si="27"/>
        <v>247</v>
      </c>
      <c r="AU254" s="25">
        <f t="shared" si="25"/>
        <v>0</v>
      </c>
      <c r="AV254" s="25">
        <f t="shared" si="28"/>
        <v>0</v>
      </c>
      <c r="BB254" s="51"/>
    </row>
    <row r="255" spans="1:54" x14ac:dyDescent="0.25">
      <c r="A255" t="str">
        <f t="shared" si="23"/>
        <v>255</v>
      </c>
      <c r="B255" s="25">
        <f>IF(OR(ISBLANK($AG255),$AI255="closed",$AI255="old",AND($B$3=Data!$N$6,OR(database!AG255=Data!$K$8,Data!$K$9=database!AG255))),0,MAX(B$8:B254)+1)</f>
        <v>0</v>
      </c>
      <c r="C255" s="25">
        <f ca="1">IF(AND($AL255-C$3&lt;=TODAY(),$AL255&gt;0,AI255&lt;&gt;"closed",AI255&lt;&gt;"old",AND($B$3&lt;&gt;Data!$N$6,OR(database!$AG255&lt;&gt;Data!$K$9,database!$AG255&lt;&gt;Data!$K$8))),MAX(C$8:C254)+1,0)</f>
        <v>0</v>
      </c>
      <c r="D255" s="25">
        <f ca="1">IF(AND($AL255-D$3&lt;=TODAY(),$AL255&gt;0,$AI255&lt;&gt;"closed",AI255&lt;&gt;"old",AND($B$3&lt;&gt;Data!$N$6,OR(database!$AG255&lt;&gt;Data!$K$9,database!$AG255&lt;&gt;Data!$K$8))),MAX(D$8:D254)+1,0)</f>
        <v>0</v>
      </c>
      <c r="E255" s="25">
        <f ca="1">IF(AND($AL255-E$3&lt;=TODAY(),$AL255&gt;0,AI255&lt;&gt;"closed",AI255&lt;&gt;"old",AND($B$3&lt;&gt;Data!$N$6,OR(database!$AG255&lt;&gt;Data!$K$9,database!$AG255&lt;&gt;Data!$K$8))),MAX(E$8:E254)+1,0)</f>
        <v>0</v>
      </c>
      <c r="F255" s="25">
        <f>IF(AH255="X",MAX(F$8:F254)+1,0)</f>
        <v>0</v>
      </c>
      <c r="G255" s="25">
        <f ca="1">IF(AND(AG255=Data!$K$8,database!AI255&lt;&gt;"Closed",AI255&lt;&gt;"old",database!AL255&lt;(TODAY()+Data!$X$4)),MAX(G$8:G254)+1,0)</f>
        <v>0</v>
      </c>
      <c r="H255" s="25">
        <f ca="1">IF(AND(AG255=Data!$K$9,database!AI255&lt;&gt;"Closed",AI255&lt;&gt;"old",database!AL255&lt;(TODAY()+Data!$X$5)),MAX(H$8:H254)+1,0)</f>
        <v>0</v>
      </c>
      <c r="Y255">
        <f>IF(AS255&gt;0,VLOOKUP(AS255,$AT:$AV,3,0)+COUNTIF(AS$8:AS254,AS255),0)</f>
        <v>0</v>
      </c>
      <c r="AA255" s="17"/>
      <c r="AB255" s="18"/>
      <c r="AC255" s="17"/>
      <c r="AD255" s="18"/>
      <c r="AE255" s="17"/>
      <c r="AF255" s="18"/>
      <c r="AG255" s="139"/>
      <c r="AH255" s="24"/>
      <c r="AI255" s="17"/>
      <c r="AJ255" s="24"/>
      <c r="AK255" s="27"/>
      <c r="AL255" s="47"/>
      <c r="AQ255" s="25">
        <f>IF(FollowUp!$AK$3="(Off)",IF(FollowUp!$AA$3=Data!$D$5,C255,IF(FollowUp!$AA$3=Data!$D$6,D255,IF(FollowUp!$AA$3=Data!$D$7,E255,B255))),IF(FollowUp!$AK$3=Data!$N$9,F255,IF(FollowUp!$AK$3=Data!$N$8,H255,IF(FollowUp!$AK$3=Data!$N$7,G255,B255))))</f>
        <v>0</v>
      </c>
      <c r="AR255" s="51">
        <f t="shared" si="26"/>
        <v>0</v>
      </c>
      <c r="AS255" s="25">
        <f t="shared" si="24"/>
        <v>-1</v>
      </c>
      <c r="AT255" s="25">
        <f t="shared" si="27"/>
        <v>248</v>
      </c>
      <c r="AU255" s="25">
        <f t="shared" si="25"/>
        <v>0</v>
      </c>
      <c r="AV255" s="25">
        <f t="shared" si="28"/>
        <v>0</v>
      </c>
      <c r="BB255" s="51"/>
    </row>
    <row r="256" spans="1:54" x14ac:dyDescent="0.25">
      <c r="A256" t="str">
        <f t="shared" si="23"/>
        <v>256</v>
      </c>
      <c r="B256" s="25">
        <f>IF(OR(ISBLANK($AG256),$AI256="closed",$AI256="old",AND($B$3=Data!$N$6,OR(database!AG256=Data!$K$8,Data!$K$9=database!AG256))),0,MAX(B$8:B255)+1)</f>
        <v>0</v>
      </c>
      <c r="C256" s="25">
        <f ca="1">IF(AND($AL256-C$3&lt;=TODAY(),$AL256&gt;0,AI256&lt;&gt;"closed",AI256&lt;&gt;"old",AND($B$3&lt;&gt;Data!$N$6,OR(database!$AG256&lt;&gt;Data!$K$9,database!$AG256&lt;&gt;Data!$K$8))),MAX(C$8:C255)+1,0)</f>
        <v>0</v>
      </c>
      <c r="D256" s="25">
        <f ca="1">IF(AND($AL256-D$3&lt;=TODAY(),$AL256&gt;0,$AI256&lt;&gt;"closed",AI256&lt;&gt;"old",AND($B$3&lt;&gt;Data!$N$6,OR(database!$AG256&lt;&gt;Data!$K$9,database!$AG256&lt;&gt;Data!$K$8))),MAX(D$8:D255)+1,0)</f>
        <v>0</v>
      </c>
      <c r="E256" s="25">
        <f ca="1">IF(AND($AL256-E$3&lt;=TODAY(),$AL256&gt;0,AI256&lt;&gt;"closed",AI256&lt;&gt;"old",AND($B$3&lt;&gt;Data!$N$6,OR(database!$AG256&lt;&gt;Data!$K$9,database!$AG256&lt;&gt;Data!$K$8))),MAX(E$8:E255)+1,0)</f>
        <v>0</v>
      </c>
      <c r="F256" s="25">
        <f>IF(AH256="X",MAX(F$8:F255)+1,0)</f>
        <v>0</v>
      </c>
      <c r="G256" s="25">
        <f ca="1">IF(AND(AG256=Data!$K$8,database!AI256&lt;&gt;"Closed",AI256&lt;&gt;"old",database!AL256&lt;(TODAY()+Data!$X$4)),MAX(G$8:G255)+1,0)</f>
        <v>0</v>
      </c>
      <c r="H256" s="25">
        <f ca="1">IF(AND(AG256=Data!$K$9,database!AI256&lt;&gt;"Closed",AI256&lt;&gt;"old",database!AL256&lt;(TODAY()+Data!$X$5)),MAX(H$8:H255)+1,0)</f>
        <v>0</v>
      </c>
      <c r="Y256">
        <f>IF(AS256&gt;0,VLOOKUP(AS256,$AT:$AV,3,0)+COUNTIF(AS$8:AS255,AS256),0)</f>
        <v>0</v>
      </c>
      <c r="AA256" s="16"/>
      <c r="AB256" s="22"/>
      <c r="AC256" s="16"/>
      <c r="AD256" s="22"/>
      <c r="AE256" s="16"/>
      <c r="AF256" s="22"/>
      <c r="AG256" s="138"/>
      <c r="AH256" s="23"/>
      <c r="AI256" s="16"/>
      <c r="AJ256" s="23"/>
      <c r="AK256" s="28"/>
      <c r="AL256" s="35"/>
      <c r="AQ256" s="25">
        <f>IF(FollowUp!$AK$3="(Off)",IF(FollowUp!$AA$3=Data!$D$5,C256,IF(FollowUp!$AA$3=Data!$D$6,D256,IF(FollowUp!$AA$3=Data!$D$7,E256,B256))),IF(FollowUp!$AK$3=Data!$N$9,F256,IF(FollowUp!$AK$3=Data!$N$8,H256,IF(FollowUp!$AK$3=Data!$N$7,G256,B256))))</f>
        <v>0</v>
      </c>
      <c r="AR256" s="51">
        <f t="shared" si="26"/>
        <v>0</v>
      </c>
      <c r="AS256" s="25">
        <f t="shared" si="24"/>
        <v>-1</v>
      </c>
      <c r="AT256" s="25">
        <f t="shared" si="27"/>
        <v>249</v>
      </c>
      <c r="AU256" s="25">
        <f t="shared" si="25"/>
        <v>0</v>
      </c>
      <c r="AV256" s="25">
        <f t="shared" si="28"/>
        <v>0</v>
      </c>
      <c r="BB256" s="51"/>
    </row>
    <row r="257" spans="1:54" x14ac:dyDescent="0.25">
      <c r="A257" t="str">
        <f t="shared" si="23"/>
        <v>257</v>
      </c>
      <c r="B257" s="25">
        <f>IF(OR(ISBLANK($AG257),$AI257="closed",$AI257="old",AND($B$3=Data!$N$6,OR(database!AG257=Data!$K$8,Data!$K$9=database!AG257))),0,MAX(B$8:B256)+1)</f>
        <v>0</v>
      </c>
      <c r="C257" s="25">
        <f ca="1">IF(AND($AL257-C$3&lt;=TODAY(),$AL257&gt;0,AI257&lt;&gt;"closed",AI257&lt;&gt;"old",AND($B$3&lt;&gt;Data!$N$6,OR(database!$AG257&lt;&gt;Data!$K$9,database!$AG257&lt;&gt;Data!$K$8))),MAX(C$8:C256)+1,0)</f>
        <v>0</v>
      </c>
      <c r="D257" s="25">
        <f ca="1">IF(AND($AL257-D$3&lt;=TODAY(),$AL257&gt;0,$AI257&lt;&gt;"closed",AI257&lt;&gt;"old",AND($B$3&lt;&gt;Data!$N$6,OR(database!$AG257&lt;&gt;Data!$K$9,database!$AG257&lt;&gt;Data!$K$8))),MAX(D$8:D256)+1,0)</f>
        <v>0</v>
      </c>
      <c r="E257" s="25">
        <f ca="1">IF(AND($AL257-E$3&lt;=TODAY(),$AL257&gt;0,AI257&lt;&gt;"closed",AI257&lt;&gt;"old",AND($B$3&lt;&gt;Data!$N$6,OR(database!$AG257&lt;&gt;Data!$K$9,database!$AG257&lt;&gt;Data!$K$8))),MAX(E$8:E256)+1,0)</f>
        <v>0</v>
      </c>
      <c r="F257" s="25">
        <f>IF(AH257="X",MAX(F$8:F256)+1,0)</f>
        <v>0</v>
      </c>
      <c r="G257" s="25">
        <f ca="1">IF(AND(AG257=Data!$K$8,database!AI257&lt;&gt;"Closed",AI257&lt;&gt;"old",database!AL257&lt;(TODAY()+Data!$X$4)),MAX(G$8:G256)+1,0)</f>
        <v>0</v>
      </c>
      <c r="H257" s="25">
        <f ca="1">IF(AND(AG257=Data!$K$9,database!AI257&lt;&gt;"Closed",AI257&lt;&gt;"old",database!AL257&lt;(TODAY()+Data!$X$5)),MAX(H$8:H256)+1,0)</f>
        <v>0</v>
      </c>
      <c r="Y257">
        <f>IF(AS257&gt;0,VLOOKUP(AS257,$AT:$AV,3,0)+COUNTIF(AS$8:AS256,AS257),0)</f>
        <v>0</v>
      </c>
      <c r="AA257" s="17"/>
      <c r="AB257" s="18"/>
      <c r="AC257" s="17"/>
      <c r="AD257" s="18"/>
      <c r="AE257" s="17"/>
      <c r="AF257" s="18"/>
      <c r="AG257" s="139"/>
      <c r="AH257" s="24"/>
      <c r="AI257" s="17"/>
      <c r="AJ257" s="24"/>
      <c r="AK257" s="27"/>
      <c r="AL257" s="47"/>
      <c r="AQ257" s="25">
        <f>IF(FollowUp!$AK$3="(Off)",IF(FollowUp!$AA$3=Data!$D$5,C257,IF(FollowUp!$AA$3=Data!$D$6,D257,IF(FollowUp!$AA$3=Data!$D$7,E257,B257))),IF(FollowUp!$AK$3=Data!$N$9,F257,IF(FollowUp!$AK$3=Data!$N$8,H257,IF(FollowUp!$AK$3=Data!$N$7,G257,B257))))</f>
        <v>0</v>
      </c>
      <c r="AR257" s="51">
        <f t="shared" si="26"/>
        <v>0</v>
      </c>
      <c r="AS257" s="25">
        <f t="shared" si="24"/>
        <v>-1</v>
      </c>
      <c r="AT257" s="25">
        <f t="shared" si="27"/>
        <v>250</v>
      </c>
      <c r="AU257" s="25">
        <f t="shared" si="25"/>
        <v>0</v>
      </c>
      <c r="AV257" s="25">
        <f t="shared" si="28"/>
        <v>0</v>
      </c>
      <c r="BB257" s="51"/>
    </row>
    <row r="258" spans="1:54" x14ac:dyDescent="0.25">
      <c r="A258" t="str">
        <f t="shared" si="23"/>
        <v>258</v>
      </c>
      <c r="B258" s="25">
        <f>IF(OR(ISBLANK($AG258),$AI258="closed",$AI258="old",AND($B$3=Data!$N$6,OR(database!AG258=Data!$K$8,Data!$K$9=database!AG258))),0,MAX(B$8:B257)+1)</f>
        <v>0</v>
      </c>
      <c r="C258" s="25">
        <f ca="1">IF(AND($AL258-C$3&lt;=TODAY(),$AL258&gt;0,AI258&lt;&gt;"closed",AI258&lt;&gt;"old",AND($B$3&lt;&gt;Data!$N$6,OR(database!$AG258&lt;&gt;Data!$K$9,database!$AG258&lt;&gt;Data!$K$8))),MAX(C$8:C257)+1,0)</f>
        <v>0</v>
      </c>
      <c r="D258" s="25">
        <f ca="1">IF(AND($AL258-D$3&lt;=TODAY(),$AL258&gt;0,$AI258&lt;&gt;"closed",AI258&lt;&gt;"old",AND($B$3&lt;&gt;Data!$N$6,OR(database!$AG258&lt;&gt;Data!$K$9,database!$AG258&lt;&gt;Data!$K$8))),MAX(D$8:D257)+1,0)</f>
        <v>0</v>
      </c>
      <c r="E258" s="25">
        <f ca="1">IF(AND($AL258-E$3&lt;=TODAY(),$AL258&gt;0,AI258&lt;&gt;"closed",AI258&lt;&gt;"old",AND($B$3&lt;&gt;Data!$N$6,OR(database!$AG258&lt;&gt;Data!$K$9,database!$AG258&lt;&gt;Data!$K$8))),MAX(E$8:E257)+1,0)</f>
        <v>0</v>
      </c>
      <c r="F258" s="25">
        <f>IF(AH258="X",MAX(F$8:F257)+1,0)</f>
        <v>0</v>
      </c>
      <c r="G258" s="25">
        <f ca="1">IF(AND(AG258=Data!$K$8,database!AI258&lt;&gt;"Closed",AI258&lt;&gt;"old",database!AL258&lt;(TODAY()+Data!$X$4)),MAX(G$8:G257)+1,0)</f>
        <v>0</v>
      </c>
      <c r="H258" s="25">
        <f ca="1">IF(AND(AG258=Data!$K$9,database!AI258&lt;&gt;"Closed",AI258&lt;&gt;"old",database!AL258&lt;(TODAY()+Data!$X$5)),MAX(H$8:H257)+1,0)</f>
        <v>0</v>
      </c>
      <c r="Y258">
        <f>IF(AS258&gt;0,VLOOKUP(AS258,$AT:$AV,3,0)+COUNTIF(AS$8:AS257,AS258),0)</f>
        <v>0</v>
      </c>
      <c r="AA258" s="16"/>
      <c r="AB258" s="22"/>
      <c r="AC258" s="16"/>
      <c r="AD258" s="22"/>
      <c r="AE258" s="16"/>
      <c r="AF258" s="22"/>
      <c r="AG258" s="138"/>
      <c r="AH258" s="23"/>
      <c r="AI258" s="16"/>
      <c r="AJ258" s="23"/>
      <c r="AK258" s="28"/>
      <c r="AL258" s="35"/>
      <c r="AQ258" s="25">
        <f>IF(FollowUp!$AK$3="(Off)",IF(FollowUp!$AA$3=Data!$D$5,C258,IF(FollowUp!$AA$3=Data!$D$6,D258,IF(FollowUp!$AA$3=Data!$D$7,E258,B258))),IF(FollowUp!$AK$3=Data!$N$9,F258,IF(FollowUp!$AK$3=Data!$N$8,H258,IF(FollowUp!$AK$3=Data!$N$7,G258,B258))))</f>
        <v>0</v>
      </c>
      <c r="AR258" s="51">
        <f t="shared" si="26"/>
        <v>0</v>
      </c>
      <c r="AS258" s="25">
        <f t="shared" si="24"/>
        <v>-1</v>
      </c>
      <c r="AT258" s="25">
        <f t="shared" si="27"/>
        <v>251</v>
      </c>
      <c r="AU258" s="25">
        <f t="shared" si="25"/>
        <v>0</v>
      </c>
      <c r="AV258" s="25">
        <f t="shared" si="28"/>
        <v>0</v>
      </c>
      <c r="BB258" s="51"/>
    </row>
    <row r="259" spans="1:54" x14ac:dyDescent="0.25">
      <c r="A259" t="str">
        <f t="shared" si="23"/>
        <v>259</v>
      </c>
      <c r="B259" s="25">
        <f>IF(OR(ISBLANK($AG259),$AI259="closed",$AI259="old",AND($B$3=Data!$N$6,OR(database!AG259=Data!$K$8,Data!$K$9=database!AG259))),0,MAX(B$8:B258)+1)</f>
        <v>0</v>
      </c>
      <c r="C259" s="25">
        <f ca="1">IF(AND($AL259-C$3&lt;=TODAY(),$AL259&gt;0,AI259&lt;&gt;"closed",AI259&lt;&gt;"old",AND($B$3&lt;&gt;Data!$N$6,OR(database!$AG259&lt;&gt;Data!$K$9,database!$AG259&lt;&gt;Data!$K$8))),MAX(C$8:C258)+1,0)</f>
        <v>0</v>
      </c>
      <c r="D259" s="25">
        <f ca="1">IF(AND($AL259-D$3&lt;=TODAY(),$AL259&gt;0,$AI259&lt;&gt;"closed",AI259&lt;&gt;"old",AND($B$3&lt;&gt;Data!$N$6,OR(database!$AG259&lt;&gt;Data!$K$9,database!$AG259&lt;&gt;Data!$K$8))),MAX(D$8:D258)+1,0)</f>
        <v>0</v>
      </c>
      <c r="E259" s="25">
        <f ca="1">IF(AND($AL259-E$3&lt;=TODAY(),$AL259&gt;0,AI259&lt;&gt;"closed",AI259&lt;&gt;"old",AND($B$3&lt;&gt;Data!$N$6,OR(database!$AG259&lt;&gt;Data!$K$9,database!$AG259&lt;&gt;Data!$K$8))),MAX(E$8:E258)+1,0)</f>
        <v>0</v>
      </c>
      <c r="F259" s="25">
        <f>IF(AH259="X",MAX(F$8:F258)+1,0)</f>
        <v>0</v>
      </c>
      <c r="G259" s="25">
        <f ca="1">IF(AND(AG259=Data!$K$8,database!AI259&lt;&gt;"Closed",AI259&lt;&gt;"old",database!AL259&lt;(TODAY()+Data!$X$4)),MAX(G$8:G258)+1,0)</f>
        <v>0</v>
      </c>
      <c r="H259" s="25">
        <f ca="1">IF(AND(AG259=Data!$K$9,database!AI259&lt;&gt;"Closed",AI259&lt;&gt;"old",database!AL259&lt;(TODAY()+Data!$X$5)),MAX(H$8:H258)+1,0)</f>
        <v>0</v>
      </c>
      <c r="Y259">
        <f>IF(AS259&gt;0,VLOOKUP(AS259,$AT:$AV,3,0)+COUNTIF(AS$8:AS258,AS259),0)</f>
        <v>0</v>
      </c>
      <c r="AA259" s="17"/>
      <c r="AB259" s="18"/>
      <c r="AC259" s="17"/>
      <c r="AD259" s="18"/>
      <c r="AE259" s="17"/>
      <c r="AF259" s="18"/>
      <c r="AG259" s="139"/>
      <c r="AH259" s="24"/>
      <c r="AI259" s="17"/>
      <c r="AJ259" s="24"/>
      <c r="AK259" s="27"/>
      <c r="AL259" s="47"/>
      <c r="AQ259" s="25">
        <f>IF(FollowUp!$AK$3="(Off)",IF(FollowUp!$AA$3=Data!$D$5,C259,IF(FollowUp!$AA$3=Data!$D$6,D259,IF(FollowUp!$AA$3=Data!$D$7,E259,B259))),IF(FollowUp!$AK$3=Data!$N$9,F259,IF(FollowUp!$AK$3=Data!$N$8,H259,IF(FollowUp!$AK$3=Data!$N$7,G259,B259))))</f>
        <v>0</v>
      </c>
      <c r="AR259" s="51">
        <f t="shared" si="26"/>
        <v>0</v>
      </c>
      <c r="AS259" s="25">
        <f t="shared" si="24"/>
        <v>-1</v>
      </c>
      <c r="AT259" s="25">
        <f t="shared" si="27"/>
        <v>252</v>
      </c>
      <c r="AU259" s="25">
        <f t="shared" si="25"/>
        <v>0</v>
      </c>
      <c r="AV259" s="25">
        <f t="shared" si="28"/>
        <v>0</v>
      </c>
      <c r="BB259" s="51"/>
    </row>
    <row r="260" spans="1:54" x14ac:dyDescent="0.25">
      <c r="A260" t="str">
        <f t="shared" si="23"/>
        <v>260</v>
      </c>
      <c r="B260" s="25">
        <f>IF(OR(ISBLANK($AG260),$AI260="closed",$AI260="old",AND($B$3=Data!$N$6,OR(database!AG260=Data!$K$8,Data!$K$9=database!AG260))),0,MAX(B$8:B259)+1)</f>
        <v>0</v>
      </c>
      <c r="C260" s="25">
        <f ca="1">IF(AND($AL260-C$3&lt;=TODAY(),$AL260&gt;0,AI260&lt;&gt;"closed",AI260&lt;&gt;"old",AND($B$3&lt;&gt;Data!$N$6,OR(database!$AG260&lt;&gt;Data!$K$9,database!$AG260&lt;&gt;Data!$K$8))),MAX(C$8:C259)+1,0)</f>
        <v>0</v>
      </c>
      <c r="D260" s="25">
        <f ca="1">IF(AND($AL260-D$3&lt;=TODAY(),$AL260&gt;0,$AI260&lt;&gt;"closed",AI260&lt;&gt;"old",AND($B$3&lt;&gt;Data!$N$6,OR(database!$AG260&lt;&gt;Data!$K$9,database!$AG260&lt;&gt;Data!$K$8))),MAX(D$8:D259)+1,0)</f>
        <v>0</v>
      </c>
      <c r="E260" s="25">
        <f ca="1">IF(AND($AL260-E$3&lt;=TODAY(),$AL260&gt;0,AI260&lt;&gt;"closed",AI260&lt;&gt;"old",AND($B$3&lt;&gt;Data!$N$6,OR(database!$AG260&lt;&gt;Data!$K$9,database!$AG260&lt;&gt;Data!$K$8))),MAX(E$8:E259)+1,0)</f>
        <v>0</v>
      </c>
      <c r="F260" s="25">
        <f>IF(AH260="X",MAX(F$8:F259)+1,0)</f>
        <v>0</v>
      </c>
      <c r="G260" s="25">
        <f ca="1">IF(AND(AG260=Data!$K$8,database!AI260&lt;&gt;"Closed",AI260&lt;&gt;"old",database!AL260&lt;(TODAY()+Data!$X$4)),MAX(G$8:G259)+1,0)</f>
        <v>0</v>
      </c>
      <c r="H260" s="25">
        <f ca="1">IF(AND(AG260=Data!$K$9,database!AI260&lt;&gt;"Closed",AI260&lt;&gt;"old",database!AL260&lt;(TODAY()+Data!$X$5)),MAX(H$8:H259)+1,0)</f>
        <v>0</v>
      </c>
      <c r="Y260">
        <f>IF(AS260&gt;0,VLOOKUP(AS260,$AT:$AV,3,0)+COUNTIF(AS$8:AS259,AS260),0)</f>
        <v>0</v>
      </c>
      <c r="AA260" s="16"/>
      <c r="AB260" s="22"/>
      <c r="AC260" s="16"/>
      <c r="AD260" s="22"/>
      <c r="AE260" s="16"/>
      <c r="AF260" s="22"/>
      <c r="AG260" s="138"/>
      <c r="AH260" s="23"/>
      <c r="AI260" s="16"/>
      <c r="AJ260" s="23"/>
      <c r="AK260" s="28"/>
      <c r="AL260" s="35"/>
      <c r="AQ260" s="25">
        <f>IF(FollowUp!$AK$3="(Off)",IF(FollowUp!$AA$3=Data!$D$5,C260,IF(FollowUp!$AA$3=Data!$D$6,D260,IF(FollowUp!$AA$3=Data!$D$7,E260,B260))),IF(FollowUp!$AK$3=Data!$N$9,F260,IF(FollowUp!$AK$3=Data!$N$8,H260,IF(FollowUp!$AK$3=Data!$N$7,G260,B260))))</f>
        <v>0</v>
      </c>
      <c r="AR260" s="51">
        <f t="shared" si="26"/>
        <v>0</v>
      </c>
      <c r="AS260" s="25">
        <f t="shared" si="24"/>
        <v>-1</v>
      </c>
      <c r="AT260" s="25">
        <f t="shared" si="27"/>
        <v>253</v>
      </c>
      <c r="AU260" s="25">
        <f t="shared" si="25"/>
        <v>0</v>
      </c>
      <c r="AV260" s="25">
        <f t="shared" si="28"/>
        <v>0</v>
      </c>
      <c r="BB260" s="51"/>
    </row>
    <row r="261" spans="1:54" x14ac:dyDescent="0.25">
      <c r="A261" t="str">
        <f t="shared" si="23"/>
        <v>261</v>
      </c>
      <c r="B261" s="25">
        <f>IF(OR(ISBLANK($AG261),$AI261="closed",$AI261="old",AND($B$3=Data!$N$6,OR(database!AG261=Data!$K$8,Data!$K$9=database!AG261))),0,MAX(B$8:B260)+1)</f>
        <v>0</v>
      </c>
      <c r="C261" s="25">
        <f ca="1">IF(AND($AL261-C$3&lt;=TODAY(),$AL261&gt;0,AI261&lt;&gt;"closed",AI261&lt;&gt;"old",AND($B$3&lt;&gt;Data!$N$6,OR(database!$AG261&lt;&gt;Data!$K$9,database!$AG261&lt;&gt;Data!$K$8))),MAX(C$8:C260)+1,0)</f>
        <v>0</v>
      </c>
      <c r="D261" s="25">
        <f ca="1">IF(AND($AL261-D$3&lt;=TODAY(),$AL261&gt;0,$AI261&lt;&gt;"closed",AI261&lt;&gt;"old",AND($B$3&lt;&gt;Data!$N$6,OR(database!$AG261&lt;&gt;Data!$K$9,database!$AG261&lt;&gt;Data!$K$8))),MAX(D$8:D260)+1,0)</f>
        <v>0</v>
      </c>
      <c r="E261" s="25">
        <f ca="1">IF(AND($AL261-E$3&lt;=TODAY(),$AL261&gt;0,AI261&lt;&gt;"closed",AI261&lt;&gt;"old",AND($B$3&lt;&gt;Data!$N$6,OR(database!$AG261&lt;&gt;Data!$K$9,database!$AG261&lt;&gt;Data!$K$8))),MAX(E$8:E260)+1,0)</f>
        <v>0</v>
      </c>
      <c r="F261" s="25">
        <f>IF(AH261="X",MAX(F$8:F260)+1,0)</f>
        <v>0</v>
      </c>
      <c r="G261" s="25">
        <f ca="1">IF(AND(AG261=Data!$K$8,database!AI261&lt;&gt;"Closed",AI261&lt;&gt;"old",database!AL261&lt;(TODAY()+Data!$X$4)),MAX(G$8:G260)+1,0)</f>
        <v>0</v>
      </c>
      <c r="H261" s="25">
        <f ca="1">IF(AND(AG261=Data!$K$9,database!AI261&lt;&gt;"Closed",AI261&lt;&gt;"old",database!AL261&lt;(TODAY()+Data!$X$5)),MAX(H$8:H260)+1,0)</f>
        <v>0</v>
      </c>
      <c r="Y261">
        <f>IF(AS261&gt;0,VLOOKUP(AS261,$AT:$AV,3,0)+COUNTIF(AS$8:AS260,AS261),0)</f>
        <v>0</v>
      </c>
      <c r="AA261" s="17"/>
      <c r="AB261" s="18"/>
      <c r="AC261" s="17"/>
      <c r="AD261" s="18"/>
      <c r="AE261" s="17"/>
      <c r="AF261" s="18"/>
      <c r="AG261" s="139"/>
      <c r="AH261" s="24"/>
      <c r="AI261" s="17"/>
      <c r="AJ261" s="24"/>
      <c r="AK261" s="27"/>
      <c r="AL261" s="47"/>
      <c r="AQ261" s="25">
        <f>IF(FollowUp!$AK$3="(Off)",IF(FollowUp!$AA$3=Data!$D$5,C261,IF(FollowUp!$AA$3=Data!$D$6,D261,IF(FollowUp!$AA$3=Data!$D$7,E261,B261))),IF(FollowUp!$AK$3=Data!$N$9,F261,IF(FollowUp!$AK$3=Data!$N$8,H261,IF(FollowUp!$AK$3=Data!$N$7,G261,B261))))</f>
        <v>0</v>
      </c>
      <c r="AR261" s="51">
        <f t="shared" si="26"/>
        <v>0</v>
      </c>
      <c r="AS261" s="25">
        <f t="shared" si="24"/>
        <v>-1</v>
      </c>
      <c r="AT261" s="25">
        <f t="shared" si="27"/>
        <v>254</v>
      </c>
      <c r="AU261" s="25">
        <f t="shared" si="25"/>
        <v>0</v>
      </c>
      <c r="AV261" s="25">
        <f t="shared" si="28"/>
        <v>0</v>
      </c>
      <c r="BB261" s="51"/>
    </row>
    <row r="262" spans="1:54" x14ac:dyDescent="0.25">
      <c r="A262" t="str">
        <f t="shared" si="23"/>
        <v>262</v>
      </c>
      <c r="B262" s="25">
        <f>IF(OR(ISBLANK($AG262),$AI262="closed",$AI262="old",AND($B$3=Data!$N$6,OR(database!AG262=Data!$K$8,Data!$K$9=database!AG262))),0,MAX(B$8:B261)+1)</f>
        <v>0</v>
      </c>
      <c r="C262" s="25">
        <f ca="1">IF(AND($AL262-C$3&lt;=TODAY(),$AL262&gt;0,AI262&lt;&gt;"closed",AI262&lt;&gt;"old",AND($B$3&lt;&gt;Data!$N$6,OR(database!$AG262&lt;&gt;Data!$K$9,database!$AG262&lt;&gt;Data!$K$8))),MAX(C$8:C261)+1,0)</f>
        <v>0</v>
      </c>
      <c r="D262" s="25">
        <f ca="1">IF(AND($AL262-D$3&lt;=TODAY(),$AL262&gt;0,$AI262&lt;&gt;"closed",AI262&lt;&gt;"old",AND($B$3&lt;&gt;Data!$N$6,OR(database!$AG262&lt;&gt;Data!$K$9,database!$AG262&lt;&gt;Data!$K$8))),MAX(D$8:D261)+1,0)</f>
        <v>0</v>
      </c>
      <c r="E262" s="25">
        <f ca="1">IF(AND($AL262-E$3&lt;=TODAY(),$AL262&gt;0,AI262&lt;&gt;"closed",AI262&lt;&gt;"old",AND($B$3&lt;&gt;Data!$N$6,OR(database!$AG262&lt;&gt;Data!$K$9,database!$AG262&lt;&gt;Data!$K$8))),MAX(E$8:E261)+1,0)</f>
        <v>0</v>
      </c>
      <c r="F262" s="25">
        <f>IF(AH262="X",MAX(F$8:F261)+1,0)</f>
        <v>0</v>
      </c>
      <c r="G262" s="25">
        <f ca="1">IF(AND(AG262=Data!$K$8,database!AI262&lt;&gt;"Closed",AI262&lt;&gt;"old",database!AL262&lt;(TODAY()+Data!$X$4)),MAX(G$8:G261)+1,0)</f>
        <v>0</v>
      </c>
      <c r="H262" s="25">
        <f ca="1">IF(AND(AG262=Data!$K$9,database!AI262&lt;&gt;"Closed",AI262&lt;&gt;"old",database!AL262&lt;(TODAY()+Data!$X$5)),MAX(H$8:H261)+1,0)</f>
        <v>0</v>
      </c>
      <c r="Y262">
        <f>IF(AS262&gt;0,VLOOKUP(AS262,$AT:$AV,3,0)+COUNTIF(AS$8:AS261,AS262),0)</f>
        <v>0</v>
      </c>
      <c r="AA262" s="16"/>
      <c r="AB262" s="22"/>
      <c r="AC262" s="16"/>
      <c r="AD262" s="22"/>
      <c r="AE262" s="16"/>
      <c r="AF262" s="22"/>
      <c r="AG262" s="138"/>
      <c r="AH262" s="23"/>
      <c r="AI262" s="16"/>
      <c r="AJ262" s="23"/>
      <c r="AK262" s="28"/>
      <c r="AL262" s="35"/>
      <c r="AQ262" s="25">
        <f>IF(FollowUp!$AK$3="(Off)",IF(FollowUp!$AA$3=Data!$D$5,C262,IF(FollowUp!$AA$3=Data!$D$6,D262,IF(FollowUp!$AA$3=Data!$D$7,E262,B262))),IF(FollowUp!$AK$3=Data!$N$9,F262,IF(FollowUp!$AK$3=Data!$N$8,H262,IF(FollowUp!$AK$3=Data!$N$7,G262,B262))))</f>
        <v>0</v>
      </c>
      <c r="AR262" s="51">
        <f t="shared" si="26"/>
        <v>0</v>
      </c>
      <c r="AS262" s="25">
        <f t="shared" si="24"/>
        <v>-1</v>
      </c>
      <c r="AT262" s="25">
        <f t="shared" si="27"/>
        <v>255</v>
      </c>
      <c r="AU262" s="25">
        <f t="shared" si="25"/>
        <v>0</v>
      </c>
      <c r="AV262" s="25">
        <f t="shared" si="28"/>
        <v>0</v>
      </c>
      <c r="BB262" s="51"/>
    </row>
    <row r="263" spans="1:54" x14ac:dyDescent="0.25">
      <c r="A263" t="str">
        <f t="shared" si="23"/>
        <v>263</v>
      </c>
      <c r="B263" s="25">
        <f>IF(OR(ISBLANK($AG263),$AI263="closed",$AI263="old",AND($B$3=Data!$N$6,OR(database!AG263=Data!$K$8,Data!$K$9=database!AG263))),0,MAX(B$8:B262)+1)</f>
        <v>0</v>
      </c>
      <c r="C263" s="25">
        <f ca="1">IF(AND($AL263-C$3&lt;=TODAY(),$AL263&gt;0,AI263&lt;&gt;"closed",AI263&lt;&gt;"old",AND($B$3&lt;&gt;Data!$N$6,OR(database!$AG263&lt;&gt;Data!$K$9,database!$AG263&lt;&gt;Data!$K$8))),MAX(C$8:C262)+1,0)</f>
        <v>0</v>
      </c>
      <c r="D263" s="25">
        <f ca="1">IF(AND($AL263-D$3&lt;=TODAY(),$AL263&gt;0,$AI263&lt;&gt;"closed",AI263&lt;&gt;"old",AND($B$3&lt;&gt;Data!$N$6,OR(database!$AG263&lt;&gt;Data!$K$9,database!$AG263&lt;&gt;Data!$K$8))),MAX(D$8:D262)+1,0)</f>
        <v>0</v>
      </c>
      <c r="E263" s="25">
        <f ca="1">IF(AND($AL263-E$3&lt;=TODAY(),$AL263&gt;0,AI263&lt;&gt;"closed",AI263&lt;&gt;"old",AND($B$3&lt;&gt;Data!$N$6,OR(database!$AG263&lt;&gt;Data!$K$9,database!$AG263&lt;&gt;Data!$K$8))),MAX(E$8:E262)+1,0)</f>
        <v>0</v>
      </c>
      <c r="F263" s="25">
        <f>IF(AH263="X",MAX(F$8:F262)+1,0)</f>
        <v>0</v>
      </c>
      <c r="G263" s="25">
        <f ca="1">IF(AND(AG263=Data!$K$8,database!AI263&lt;&gt;"Closed",AI263&lt;&gt;"old",database!AL263&lt;(TODAY()+Data!$X$4)),MAX(G$8:G262)+1,0)</f>
        <v>0</v>
      </c>
      <c r="H263" s="25">
        <f ca="1">IF(AND(AG263=Data!$K$9,database!AI263&lt;&gt;"Closed",AI263&lt;&gt;"old",database!AL263&lt;(TODAY()+Data!$X$5)),MAX(H$8:H262)+1,0)</f>
        <v>0</v>
      </c>
      <c r="Y263">
        <f>IF(AS263&gt;0,VLOOKUP(AS263,$AT:$AV,3,0)+COUNTIF(AS$8:AS262,AS263),0)</f>
        <v>0</v>
      </c>
      <c r="AA263" s="17"/>
      <c r="AB263" s="18"/>
      <c r="AC263" s="17"/>
      <c r="AD263" s="18"/>
      <c r="AE263" s="17"/>
      <c r="AF263" s="18"/>
      <c r="AG263" s="139"/>
      <c r="AH263" s="24"/>
      <c r="AI263" s="17"/>
      <c r="AJ263" s="24"/>
      <c r="AK263" s="27"/>
      <c r="AL263" s="47"/>
      <c r="AQ263" s="25">
        <f>IF(FollowUp!$AK$3="(Off)",IF(FollowUp!$AA$3=Data!$D$5,C263,IF(FollowUp!$AA$3=Data!$D$6,D263,IF(FollowUp!$AA$3=Data!$D$7,E263,B263))),IF(FollowUp!$AK$3=Data!$N$9,F263,IF(FollowUp!$AK$3=Data!$N$8,H263,IF(FollowUp!$AK$3=Data!$N$7,G263,B263))))</f>
        <v>0</v>
      </c>
      <c r="AR263" s="51">
        <f t="shared" si="26"/>
        <v>0</v>
      </c>
      <c r="AS263" s="25">
        <f t="shared" si="24"/>
        <v>-1</v>
      </c>
      <c r="AT263" s="25">
        <f t="shared" si="27"/>
        <v>256</v>
      </c>
      <c r="AU263" s="25">
        <f t="shared" si="25"/>
        <v>0</v>
      </c>
      <c r="AV263" s="25">
        <f t="shared" si="28"/>
        <v>0</v>
      </c>
      <c r="BB263" s="51"/>
    </row>
    <row r="264" spans="1:54" x14ac:dyDescent="0.25">
      <c r="A264" t="str">
        <f t="shared" ref="A264:A327" si="29">ROW(C264)&amp;AC264</f>
        <v>264</v>
      </c>
      <c r="B264" s="25">
        <f>IF(OR(ISBLANK($AG264),$AI264="closed",$AI264="old",AND($B$3=Data!$N$6,OR(database!AG264=Data!$K$8,Data!$K$9=database!AG264))),0,MAX(B$8:B263)+1)</f>
        <v>0</v>
      </c>
      <c r="C264" s="25">
        <f ca="1">IF(AND($AL264-C$3&lt;=TODAY(),$AL264&gt;0,AI264&lt;&gt;"closed",AI264&lt;&gt;"old",AND($B$3&lt;&gt;Data!$N$6,OR(database!$AG264&lt;&gt;Data!$K$9,database!$AG264&lt;&gt;Data!$K$8))),MAX(C$8:C263)+1,0)</f>
        <v>0</v>
      </c>
      <c r="D264" s="25">
        <f ca="1">IF(AND($AL264-D$3&lt;=TODAY(),$AL264&gt;0,$AI264&lt;&gt;"closed",AI264&lt;&gt;"old",AND($B$3&lt;&gt;Data!$N$6,OR(database!$AG264&lt;&gt;Data!$K$9,database!$AG264&lt;&gt;Data!$K$8))),MAX(D$8:D263)+1,0)</f>
        <v>0</v>
      </c>
      <c r="E264" s="25">
        <f ca="1">IF(AND($AL264-E$3&lt;=TODAY(),$AL264&gt;0,AI264&lt;&gt;"closed",AI264&lt;&gt;"old",AND($B$3&lt;&gt;Data!$N$6,OR(database!$AG264&lt;&gt;Data!$K$9,database!$AG264&lt;&gt;Data!$K$8))),MAX(E$8:E263)+1,0)</f>
        <v>0</v>
      </c>
      <c r="F264" s="25">
        <f>IF(AH264="X",MAX(F$8:F263)+1,0)</f>
        <v>0</v>
      </c>
      <c r="G264" s="25">
        <f ca="1">IF(AND(AG264=Data!$K$8,database!AI264&lt;&gt;"Closed",AI264&lt;&gt;"old",database!AL264&lt;(TODAY()+Data!$X$4)),MAX(G$8:G263)+1,0)</f>
        <v>0</v>
      </c>
      <c r="H264" s="25">
        <f ca="1">IF(AND(AG264=Data!$K$9,database!AI264&lt;&gt;"Closed",AI264&lt;&gt;"old",database!AL264&lt;(TODAY()+Data!$X$5)),MAX(H$8:H263)+1,0)</f>
        <v>0</v>
      </c>
      <c r="Y264">
        <f>IF(AS264&gt;0,VLOOKUP(AS264,$AT:$AV,3,0)+COUNTIF(AS$8:AS263,AS264),0)</f>
        <v>0</v>
      </c>
      <c r="AA264" s="16"/>
      <c r="AB264" s="22"/>
      <c r="AC264" s="16"/>
      <c r="AD264" s="22"/>
      <c r="AE264" s="16"/>
      <c r="AF264" s="22"/>
      <c r="AG264" s="138"/>
      <c r="AH264" s="23"/>
      <c r="AI264" s="16"/>
      <c r="AJ264" s="23"/>
      <c r="AK264" s="28"/>
      <c r="AL264" s="35"/>
      <c r="AQ264" s="25">
        <f>IF(FollowUp!$AK$3="(Off)",IF(FollowUp!$AA$3=Data!$D$5,C264,IF(FollowUp!$AA$3=Data!$D$6,D264,IF(FollowUp!$AA$3=Data!$D$7,E264,B264))),IF(FollowUp!$AK$3=Data!$N$9,F264,IF(FollowUp!$AK$3=Data!$N$8,H264,IF(FollowUp!$AK$3=Data!$N$7,G264,B264))))</f>
        <v>0</v>
      </c>
      <c r="AR264" s="51">
        <f t="shared" si="26"/>
        <v>0</v>
      </c>
      <c r="AS264" s="25">
        <f t="shared" si="24"/>
        <v>-1</v>
      </c>
      <c r="AT264" s="25">
        <f t="shared" si="27"/>
        <v>257</v>
      </c>
      <c r="AU264" s="25">
        <f t="shared" si="25"/>
        <v>0</v>
      </c>
      <c r="AV264" s="25">
        <f t="shared" si="28"/>
        <v>0</v>
      </c>
      <c r="BB264" s="51"/>
    </row>
    <row r="265" spans="1:54" x14ac:dyDescent="0.25">
      <c r="A265" t="str">
        <f t="shared" si="29"/>
        <v>265</v>
      </c>
      <c r="B265" s="25">
        <f>IF(OR(ISBLANK($AG265),$AI265="closed",$AI265="old",AND($B$3=Data!$N$6,OR(database!AG265=Data!$K$8,Data!$K$9=database!AG265))),0,MAX(B$8:B264)+1)</f>
        <v>0</v>
      </c>
      <c r="C265" s="25">
        <f ca="1">IF(AND($AL265-C$3&lt;=TODAY(),$AL265&gt;0,AI265&lt;&gt;"closed",AI265&lt;&gt;"old",AND($B$3&lt;&gt;Data!$N$6,OR(database!$AG265&lt;&gt;Data!$K$9,database!$AG265&lt;&gt;Data!$K$8))),MAX(C$8:C264)+1,0)</f>
        <v>0</v>
      </c>
      <c r="D265" s="25">
        <f ca="1">IF(AND($AL265-D$3&lt;=TODAY(),$AL265&gt;0,$AI265&lt;&gt;"closed",AI265&lt;&gt;"old",AND($B$3&lt;&gt;Data!$N$6,OR(database!$AG265&lt;&gt;Data!$K$9,database!$AG265&lt;&gt;Data!$K$8))),MAX(D$8:D264)+1,0)</f>
        <v>0</v>
      </c>
      <c r="E265" s="25">
        <f ca="1">IF(AND($AL265-E$3&lt;=TODAY(),$AL265&gt;0,AI265&lt;&gt;"closed",AI265&lt;&gt;"old",AND($B$3&lt;&gt;Data!$N$6,OR(database!$AG265&lt;&gt;Data!$K$9,database!$AG265&lt;&gt;Data!$K$8))),MAX(E$8:E264)+1,0)</f>
        <v>0</v>
      </c>
      <c r="F265" s="25">
        <f>IF(AH265="X",MAX(F$8:F264)+1,0)</f>
        <v>0</v>
      </c>
      <c r="G265" s="25">
        <f ca="1">IF(AND(AG265=Data!$K$8,database!AI265&lt;&gt;"Closed",AI265&lt;&gt;"old",database!AL265&lt;(TODAY()+Data!$X$4)),MAX(G$8:G264)+1,0)</f>
        <v>0</v>
      </c>
      <c r="H265" s="25">
        <f ca="1">IF(AND(AG265=Data!$K$9,database!AI265&lt;&gt;"Closed",AI265&lt;&gt;"old",database!AL265&lt;(TODAY()+Data!$X$5)),MAX(H$8:H264)+1,0)</f>
        <v>0</v>
      </c>
      <c r="Y265">
        <f>IF(AS265&gt;0,VLOOKUP(AS265,$AT:$AV,3,0)+COUNTIF(AS$8:AS264,AS265),0)</f>
        <v>0</v>
      </c>
      <c r="AA265" s="17"/>
      <c r="AB265" s="18"/>
      <c r="AC265" s="17"/>
      <c r="AD265" s="18"/>
      <c r="AE265" s="17"/>
      <c r="AF265" s="18"/>
      <c r="AG265" s="139"/>
      <c r="AH265" s="24"/>
      <c r="AI265" s="17"/>
      <c r="AJ265" s="24"/>
      <c r="AK265" s="27"/>
      <c r="AL265" s="47"/>
      <c r="AQ265" s="25">
        <f>IF(FollowUp!$AK$3="(Off)",IF(FollowUp!$AA$3=Data!$D$5,C265,IF(FollowUp!$AA$3=Data!$D$6,D265,IF(FollowUp!$AA$3=Data!$D$7,E265,B265))),IF(FollowUp!$AK$3=Data!$N$9,F265,IF(FollowUp!$AK$3=Data!$N$8,H265,IF(FollowUp!$AK$3=Data!$N$7,G265,B265))))</f>
        <v>0</v>
      </c>
      <c r="AR265" s="51">
        <f t="shared" si="26"/>
        <v>0</v>
      </c>
      <c r="AS265" s="25">
        <f t="shared" ref="AS265:AS328" si="30">IF(AR265=0,-1,RANK(AR265,$AR$8:$AR$5000))</f>
        <v>-1</v>
      </c>
      <c r="AT265" s="25">
        <f t="shared" si="27"/>
        <v>258</v>
      </c>
      <c r="AU265" s="25">
        <f t="shared" ref="AU265:AU328" si="31">COUNTIF(AS:AS,AT265)</f>
        <v>0</v>
      </c>
      <c r="AV265" s="25">
        <f t="shared" si="28"/>
        <v>0</v>
      </c>
      <c r="BB265" s="51"/>
    </row>
    <row r="266" spans="1:54" x14ac:dyDescent="0.25">
      <c r="A266" t="str">
        <f t="shared" si="29"/>
        <v>266</v>
      </c>
      <c r="B266" s="25">
        <f>IF(OR(ISBLANK($AG266),$AI266="closed",$AI266="old",AND($B$3=Data!$N$6,OR(database!AG266=Data!$K$8,Data!$K$9=database!AG266))),0,MAX(B$8:B265)+1)</f>
        <v>0</v>
      </c>
      <c r="C266" s="25">
        <f ca="1">IF(AND($AL266-C$3&lt;=TODAY(),$AL266&gt;0,AI266&lt;&gt;"closed",AI266&lt;&gt;"old",AND($B$3&lt;&gt;Data!$N$6,OR(database!$AG266&lt;&gt;Data!$K$9,database!$AG266&lt;&gt;Data!$K$8))),MAX(C$8:C265)+1,0)</f>
        <v>0</v>
      </c>
      <c r="D266" s="25">
        <f ca="1">IF(AND($AL266-D$3&lt;=TODAY(),$AL266&gt;0,$AI266&lt;&gt;"closed",AI266&lt;&gt;"old",AND($B$3&lt;&gt;Data!$N$6,OR(database!$AG266&lt;&gt;Data!$K$9,database!$AG266&lt;&gt;Data!$K$8))),MAX(D$8:D265)+1,0)</f>
        <v>0</v>
      </c>
      <c r="E266" s="25">
        <f ca="1">IF(AND($AL266-E$3&lt;=TODAY(),$AL266&gt;0,AI266&lt;&gt;"closed",AI266&lt;&gt;"old",AND($B$3&lt;&gt;Data!$N$6,OR(database!$AG266&lt;&gt;Data!$K$9,database!$AG266&lt;&gt;Data!$K$8))),MAX(E$8:E265)+1,0)</f>
        <v>0</v>
      </c>
      <c r="F266" s="25">
        <f>IF(AH266="X",MAX(F$8:F265)+1,0)</f>
        <v>0</v>
      </c>
      <c r="G266" s="25">
        <f ca="1">IF(AND(AG266=Data!$K$8,database!AI266&lt;&gt;"Closed",AI266&lt;&gt;"old",database!AL266&lt;(TODAY()+Data!$X$4)),MAX(G$8:G265)+1,0)</f>
        <v>0</v>
      </c>
      <c r="H266" s="25">
        <f ca="1">IF(AND(AG266=Data!$K$9,database!AI266&lt;&gt;"Closed",AI266&lt;&gt;"old",database!AL266&lt;(TODAY()+Data!$X$5)),MAX(H$8:H265)+1,0)</f>
        <v>0</v>
      </c>
      <c r="Y266">
        <f>IF(AS266&gt;0,VLOOKUP(AS266,$AT:$AV,3,0)+COUNTIF(AS$8:AS265,AS266),0)</f>
        <v>0</v>
      </c>
      <c r="AA266" s="16"/>
      <c r="AB266" s="22"/>
      <c r="AC266" s="16"/>
      <c r="AD266" s="22"/>
      <c r="AE266" s="16"/>
      <c r="AF266" s="22"/>
      <c r="AG266" s="138"/>
      <c r="AH266" s="23"/>
      <c r="AI266" s="16"/>
      <c r="AJ266" s="23"/>
      <c r="AK266" s="28"/>
      <c r="AL266" s="35"/>
      <c r="AQ266" s="25">
        <f>IF(FollowUp!$AK$3="(Off)",IF(FollowUp!$AA$3=Data!$D$5,C266,IF(FollowUp!$AA$3=Data!$D$6,D266,IF(FollowUp!$AA$3=Data!$D$7,E266,B266))),IF(FollowUp!$AK$3=Data!$N$9,F266,IF(FollowUp!$AK$3=Data!$N$8,H266,IF(FollowUp!$AK$3=Data!$N$7,G266,B266))))</f>
        <v>0</v>
      </c>
      <c r="AR266" s="51">
        <f t="shared" si="26"/>
        <v>0</v>
      </c>
      <c r="AS266" s="25">
        <f t="shared" si="30"/>
        <v>-1</v>
      </c>
      <c r="AT266" s="25">
        <f t="shared" si="27"/>
        <v>259</v>
      </c>
      <c r="AU266" s="25">
        <f t="shared" si="31"/>
        <v>0</v>
      </c>
      <c r="AV266" s="25">
        <f t="shared" si="28"/>
        <v>0</v>
      </c>
      <c r="BB266" s="51"/>
    </row>
    <row r="267" spans="1:54" x14ac:dyDescent="0.25">
      <c r="A267" t="str">
        <f t="shared" si="29"/>
        <v>267</v>
      </c>
      <c r="B267" s="25">
        <f>IF(OR(ISBLANK($AG267),$AI267="closed",$AI267="old",AND($B$3=Data!$N$6,OR(database!AG267=Data!$K$8,Data!$K$9=database!AG267))),0,MAX(B$8:B266)+1)</f>
        <v>0</v>
      </c>
      <c r="C267" s="25">
        <f ca="1">IF(AND($AL267-C$3&lt;=TODAY(),$AL267&gt;0,AI267&lt;&gt;"closed",AI267&lt;&gt;"old",AND($B$3&lt;&gt;Data!$N$6,OR(database!$AG267&lt;&gt;Data!$K$9,database!$AG267&lt;&gt;Data!$K$8))),MAX(C$8:C266)+1,0)</f>
        <v>0</v>
      </c>
      <c r="D267" s="25">
        <f ca="1">IF(AND($AL267-D$3&lt;=TODAY(),$AL267&gt;0,$AI267&lt;&gt;"closed",AI267&lt;&gt;"old",AND($B$3&lt;&gt;Data!$N$6,OR(database!$AG267&lt;&gt;Data!$K$9,database!$AG267&lt;&gt;Data!$K$8))),MAX(D$8:D266)+1,0)</f>
        <v>0</v>
      </c>
      <c r="E267" s="25">
        <f ca="1">IF(AND($AL267-E$3&lt;=TODAY(),$AL267&gt;0,AI267&lt;&gt;"closed",AI267&lt;&gt;"old",AND($B$3&lt;&gt;Data!$N$6,OR(database!$AG267&lt;&gt;Data!$K$9,database!$AG267&lt;&gt;Data!$K$8))),MAX(E$8:E266)+1,0)</f>
        <v>0</v>
      </c>
      <c r="F267" s="25">
        <f>IF(AH267="X",MAX(F$8:F266)+1,0)</f>
        <v>0</v>
      </c>
      <c r="G267" s="25">
        <f ca="1">IF(AND(AG267=Data!$K$8,database!AI267&lt;&gt;"Closed",AI267&lt;&gt;"old",database!AL267&lt;(TODAY()+Data!$X$4)),MAX(G$8:G266)+1,0)</f>
        <v>0</v>
      </c>
      <c r="H267" s="25">
        <f ca="1">IF(AND(AG267=Data!$K$9,database!AI267&lt;&gt;"Closed",AI267&lt;&gt;"old",database!AL267&lt;(TODAY()+Data!$X$5)),MAX(H$8:H266)+1,0)</f>
        <v>0</v>
      </c>
      <c r="Y267">
        <f>IF(AS267&gt;0,VLOOKUP(AS267,$AT:$AV,3,0)+COUNTIF(AS$8:AS266,AS267),0)</f>
        <v>0</v>
      </c>
      <c r="AA267" s="17"/>
      <c r="AB267" s="18"/>
      <c r="AC267" s="17"/>
      <c r="AD267" s="18"/>
      <c r="AE267" s="17"/>
      <c r="AF267" s="18"/>
      <c r="AG267" s="139"/>
      <c r="AH267" s="24"/>
      <c r="AI267" s="17"/>
      <c r="AJ267" s="24"/>
      <c r="AK267" s="27"/>
      <c r="AL267" s="47"/>
      <c r="AQ267" s="25">
        <f>IF(FollowUp!$AK$3="(Off)",IF(FollowUp!$AA$3=Data!$D$5,C267,IF(FollowUp!$AA$3=Data!$D$6,D267,IF(FollowUp!$AA$3=Data!$D$7,E267,B267))),IF(FollowUp!$AK$3=Data!$N$9,F267,IF(FollowUp!$AK$3=Data!$N$8,H267,IF(FollowUp!$AK$3=Data!$N$7,G267,B267))))</f>
        <v>0</v>
      </c>
      <c r="AR267" s="51">
        <f t="shared" si="26"/>
        <v>0</v>
      </c>
      <c r="AS267" s="25">
        <f t="shared" si="30"/>
        <v>-1</v>
      </c>
      <c r="AT267" s="25">
        <f t="shared" si="27"/>
        <v>260</v>
      </c>
      <c r="AU267" s="25">
        <f t="shared" si="31"/>
        <v>0</v>
      </c>
      <c r="AV267" s="25">
        <f t="shared" si="28"/>
        <v>0</v>
      </c>
      <c r="BB267" s="51"/>
    </row>
    <row r="268" spans="1:54" x14ac:dyDescent="0.25">
      <c r="A268" t="str">
        <f t="shared" si="29"/>
        <v>268</v>
      </c>
      <c r="B268" s="25">
        <f>IF(OR(ISBLANK($AG268),$AI268="closed",$AI268="old",AND($B$3=Data!$N$6,OR(database!AG268=Data!$K$8,Data!$K$9=database!AG268))),0,MAX(B$8:B267)+1)</f>
        <v>0</v>
      </c>
      <c r="C268" s="25">
        <f ca="1">IF(AND($AL268-C$3&lt;=TODAY(),$AL268&gt;0,AI268&lt;&gt;"closed",AI268&lt;&gt;"old",AND($B$3&lt;&gt;Data!$N$6,OR(database!$AG268&lt;&gt;Data!$K$9,database!$AG268&lt;&gt;Data!$K$8))),MAX(C$8:C267)+1,0)</f>
        <v>0</v>
      </c>
      <c r="D268" s="25">
        <f ca="1">IF(AND($AL268-D$3&lt;=TODAY(),$AL268&gt;0,$AI268&lt;&gt;"closed",AI268&lt;&gt;"old",AND($B$3&lt;&gt;Data!$N$6,OR(database!$AG268&lt;&gt;Data!$K$9,database!$AG268&lt;&gt;Data!$K$8))),MAX(D$8:D267)+1,0)</f>
        <v>0</v>
      </c>
      <c r="E268" s="25">
        <f ca="1">IF(AND($AL268-E$3&lt;=TODAY(),$AL268&gt;0,AI268&lt;&gt;"closed",AI268&lt;&gt;"old",AND($B$3&lt;&gt;Data!$N$6,OR(database!$AG268&lt;&gt;Data!$K$9,database!$AG268&lt;&gt;Data!$K$8))),MAX(E$8:E267)+1,0)</f>
        <v>0</v>
      </c>
      <c r="F268" s="25">
        <f>IF(AH268="X",MAX(F$8:F267)+1,0)</f>
        <v>0</v>
      </c>
      <c r="G268" s="25">
        <f ca="1">IF(AND(AG268=Data!$K$8,database!AI268&lt;&gt;"Closed",AI268&lt;&gt;"old",database!AL268&lt;(TODAY()+Data!$X$4)),MAX(G$8:G267)+1,0)</f>
        <v>0</v>
      </c>
      <c r="H268" s="25">
        <f ca="1">IF(AND(AG268=Data!$K$9,database!AI268&lt;&gt;"Closed",AI268&lt;&gt;"old",database!AL268&lt;(TODAY()+Data!$X$5)),MAX(H$8:H267)+1,0)</f>
        <v>0</v>
      </c>
      <c r="Y268">
        <f>IF(AS268&gt;0,VLOOKUP(AS268,$AT:$AV,3,0)+COUNTIF(AS$8:AS267,AS268),0)</f>
        <v>0</v>
      </c>
      <c r="AA268" s="16"/>
      <c r="AB268" s="22"/>
      <c r="AC268" s="16"/>
      <c r="AD268" s="22"/>
      <c r="AE268" s="16"/>
      <c r="AF268" s="22"/>
      <c r="AG268" s="138"/>
      <c r="AH268" s="23"/>
      <c r="AI268" s="16"/>
      <c r="AJ268" s="23"/>
      <c r="AK268" s="28"/>
      <c r="AL268" s="35"/>
      <c r="AQ268" s="25">
        <f>IF(FollowUp!$AK$3="(Off)",IF(FollowUp!$AA$3=Data!$D$5,C268,IF(FollowUp!$AA$3=Data!$D$6,D268,IF(FollowUp!$AA$3=Data!$D$7,E268,B268))),IF(FollowUp!$AK$3=Data!$N$9,F268,IF(FollowUp!$AK$3=Data!$N$8,H268,IF(FollowUp!$AK$3=Data!$N$7,G268,B268))))</f>
        <v>0</v>
      </c>
      <c r="AR268" s="51">
        <f t="shared" si="26"/>
        <v>0</v>
      </c>
      <c r="AS268" s="25">
        <f t="shared" si="30"/>
        <v>-1</v>
      </c>
      <c r="AT268" s="25">
        <f t="shared" si="27"/>
        <v>261</v>
      </c>
      <c r="AU268" s="25">
        <f t="shared" si="31"/>
        <v>0</v>
      </c>
      <c r="AV268" s="25">
        <f t="shared" si="28"/>
        <v>0</v>
      </c>
      <c r="BB268" s="51"/>
    </row>
    <row r="269" spans="1:54" x14ac:dyDescent="0.25">
      <c r="A269" t="str">
        <f t="shared" si="29"/>
        <v>269</v>
      </c>
      <c r="B269" s="25">
        <f>IF(OR(ISBLANK($AG269),$AI269="closed",$AI269="old",AND($B$3=Data!$N$6,OR(database!AG269=Data!$K$8,Data!$K$9=database!AG269))),0,MAX(B$8:B268)+1)</f>
        <v>0</v>
      </c>
      <c r="C269" s="25">
        <f ca="1">IF(AND($AL269-C$3&lt;=TODAY(),$AL269&gt;0,AI269&lt;&gt;"closed",AI269&lt;&gt;"old",AND($B$3&lt;&gt;Data!$N$6,OR(database!$AG269&lt;&gt;Data!$K$9,database!$AG269&lt;&gt;Data!$K$8))),MAX(C$8:C268)+1,0)</f>
        <v>0</v>
      </c>
      <c r="D269" s="25">
        <f ca="1">IF(AND($AL269-D$3&lt;=TODAY(),$AL269&gt;0,$AI269&lt;&gt;"closed",AI269&lt;&gt;"old",AND($B$3&lt;&gt;Data!$N$6,OR(database!$AG269&lt;&gt;Data!$K$9,database!$AG269&lt;&gt;Data!$K$8))),MAX(D$8:D268)+1,0)</f>
        <v>0</v>
      </c>
      <c r="E269" s="25">
        <f ca="1">IF(AND($AL269-E$3&lt;=TODAY(),$AL269&gt;0,AI269&lt;&gt;"closed",AI269&lt;&gt;"old",AND($B$3&lt;&gt;Data!$N$6,OR(database!$AG269&lt;&gt;Data!$K$9,database!$AG269&lt;&gt;Data!$K$8))),MAX(E$8:E268)+1,0)</f>
        <v>0</v>
      </c>
      <c r="F269" s="25">
        <f>IF(AH269="X",MAX(F$8:F268)+1,0)</f>
        <v>0</v>
      </c>
      <c r="G269" s="25">
        <f ca="1">IF(AND(AG269=Data!$K$8,database!AI269&lt;&gt;"Closed",AI269&lt;&gt;"old",database!AL269&lt;(TODAY()+Data!$X$4)),MAX(G$8:G268)+1,0)</f>
        <v>0</v>
      </c>
      <c r="H269" s="25">
        <f ca="1">IF(AND(AG269=Data!$K$9,database!AI269&lt;&gt;"Closed",AI269&lt;&gt;"old",database!AL269&lt;(TODAY()+Data!$X$5)),MAX(H$8:H268)+1,0)</f>
        <v>0</v>
      </c>
      <c r="Y269">
        <f>IF(AS269&gt;0,VLOOKUP(AS269,$AT:$AV,3,0)+COUNTIF(AS$8:AS268,AS269),0)</f>
        <v>0</v>
      </c>
      <c r="AA269" s="17"/>
      <c r="AB269" s="18"/>
      <c r="AC269" s="17"/>
      <c r="AD269" s="18"/>
      <c r="AE269" s="17"/>
      <c r="AF269" s="18"/>
      <c r="AG269" s="139"/>
      <c r="AH269" s="24"/>
      <c r="AI269" s="17"/>
      <c r="AJ269" s="24"/>
      <c r="AK269" s="27"/>
      <c r="AL269" s="47"/>
      <c r="AQ269" s="25">
        <f>IF(FollowUp!$AK$3="(Off)",IF(FollowUp!$AA$3=Data!$D$5,C269,IF(FollowUp!$AA$3=Data!$D$6,D269,IF(FollowUp!$AA$3=Data!$D$7,E269,B269))),IF(FollowUp!$AK$3=Data!$N$9,F269,IF(FollowUp!$AK$3=Data!$N$8,H269,IF(FollowUp!$AK$3=Data!$N$7,G269,B269))))</f>
        <v>0</v>
      </c>
      <c r="AR269" s="51">
        <f t="shared" si="26"/>
        <v>0</v>
      </c>
      <c r="AS269" s="25">
        <f t="shared" si="30"/>
        <v>-1</v>
      </c>
      <c r="AT269" s="25">
        <f t="shared" si="27"/>
        <v>262</v>
      </c>
      <c r="AU269" s="25">
        <f t="shared" si="31"/>
        <v>0</v>
      </c>
      <c r="AV269" s="25">
        <f t="shared" si="28"/>
        <v>0</v>
      </c>
      <c r="BB269" s="51"/>
    </row>
    <row r="270" spans="1:54" x14ac:dyDescent="0.25">
      <c r="A270" t="str">
        <f t="shared" si="29"/>
        <v>270</v>
      </c>
      <c r="B270" s="25">
        <f>IF(OR(ISBLANK($AG270),$AI270="closed",$AI270="old",AND($B$3=Data!$N$6,OR(database!AG270=Data!$K$8,Data!$K$9=database!AG270))),0,MAX(B$8:B269)+1)</f>
        <v>0</v>
      </c>
      <c r="C270" s="25">
        <f ca="1">IF(AND($AL270-C$3&lt;=TODAY(),$AL270&gt;0,AI270&lt;&gt;"closed",AI270&lt;&gt;"old",AND($B$3&lt;&gt;Data!$N$6,OR(database!$AG270&lt;&gt;Data!$K$9,database!$AG270&lt;&gt;Data!$K$8))),MAX(C$8:C269)+1,0)</f>
        <v>0</v>
      </c>
      <c r="D270" s="25">
        <f ca="1">IF(AND($AL270-D$3&lt;=TODAY(),$AL270&gt;0,$AI270&lt;&gt;"closed",AI270&lt;&gt;"old",AND($B$3&lt;&gt;Data!$N$6,OR(database!$AG270&lt;&gt;Data!$K$9,database!$AG270&lt;&gt;Data!$K$8))),MAX(D$8:D269)+1,0)</f>
        <v>0</v>
      </c>
      <c r="E270" s="25">
        <f ca="1">IF(AND($AL270-E$3&lt;=TODAY(),$AL270&gt;0,AI270&lt;&gt;"closed",AI270&lt;&gt;"old",AND($B$3&lt;&gt;Data!$N$6,OR(database!$AG270&lt;&gt;Data!$K$9,database!$AG270&lt;&gt;Data!$K$8))),MAX(E$8:E269)+1,0)</f>
        <v>0</v>
      </c>
      <c r="F270" s="25">
        <f>IF(AH270="X",MAX(F$8:F269)+1,0)</f>
        <v>0</v>
      </c>
      <c r="G270" s="25">
        <f ca="1">IF(AND(AG270=Data!$K$8,database!AI270&lt;&gt;"Closed",AI270&lt;&gt;"old",database!AL270&lt;(TODAY()+Data!$X$4)),MAX(G$8:G269)+1,0)</f>
        <v>0</v>
      </c>
      <c r="H270" s="25">
        <f ca="1">IF(AND(AG270=Data!$K$9,database!AI270&lt;&gt;"Closed",AI270&lt;&gt;"old",database!AL270&lt;(TODAY()+Data!$X$5)),MAX(H$8:H269)+1,0)</f>
        <v>0</v>
      </c>
      <c r="Y270">
        <f>IF(AS270&gt;0,VLOOKUP(AS270,$AT:$AV,3,0)+COUNTIF(AS$8:AS269,AS270),0)</f>
        <v>0</v>
      </c>
      <c r="AA270" s="16"/>
      <c r="AB270" s="22"/>
      <c r="AC270" s="16"/>
      <c r="AD270" s="22"/>
      <c r="AE270" s="16"/>
      <c r="AF270" s="22"/>
      <c r="AG270" s="138"/>
      <c r="AH270" s="23"/>
      <c r="AI270" s="16"/>
      <c r="AJ270" s="23"/>
      <c r="AK270" s="28"/>
      <c r="AL270" s="35"/>
      <c r="AQ270" s="25">
        <f>IF(FollowUp!$AK$3="(Off)",IF(FollowUp!$AA$3=Data!$D$5,C270,IF(FollowUp!$AA$3=Data!$D$6,D270,IF(FollowUp!$AA$3=Data!$D$7,E270,B270))),IF(FollowUp!$AK$3=Data!$N$9,F270,IF(FollowUp!$AK$3=Data!$N$8,H270,IF(FollowUp!$AK$3=Data!$N$7,G270,B270))))</f>
        <v>0</v>
      </c>
      <c r="AR270" s="51">
        <f t="shared" si="26"/>
        <v>0</v>
      </c>
      <c r="AS270" s="25">
        <f t="shared" si="30"/>
        <v>-1</v>
      </c>
      <c r="AT270" s="25">
        <f t="shared" si="27"/>
        <v>263</v>
      </c>
      <c r="AU270" s="25">
        <f t="shared" si="31"/>
        <v>0</v>
      </c>
      <c r="AV270" s="25">
        <f t="shared" si="28"/>
        <v>0</v>
      </c>
      <c r="BB270" s="51"/>
    </row>
    <row r="271" spans="1:54" x14ac:dyDescent="0.25">
      <c r="A271" t="str">
        <f t="shared" si="29"/>
        <v>271</v>
      </c>
      <c r="B271" s="25">
        <f>IF(OR(ISBLANK($AG271),$AI271="closed",$AI271="old",AND($B$3=Data!$N$6,OR(database!AG271=Data!$K$8,Data!$K$9=database!AG271))),0,MAX(B$8:B270)+1)</f>
        <v>0</v>
      </c>
      <c r="C271" s="25">
        <f ca="1">IF(AND($AL271-C$3&lt;=TODAY(),$AL271&gt;0,AI271&lt;&gt;"closed",AI271&lt;&gt;"old",AND($B$3&lt;&gt;Data!$N$6,OR(database!$AG271&lt;&gt;Data!$K$9,database!$AG271&lt;&gt;Data!$K$8))),MAX(C$8:C270)+1,0)</f>
        <v>0</v>
      </c>
      <c r="D271" s="25">
        <f ca="1">IF(AND($AL271-D$3&lt;=TODAY(),$AL271&gt;0,$AI271&lt;&gt;"closed",AI271&lt;&gt;"old",AND($B$3&lt;&gt;Data!$N$6,OR(database!$AG271&lt;&gt;Data!$K$9,database!$AG271&lt;&gt;Data!$K$8))),MAX(D$8:D270)+1,0)</f>
        <v>0</v>
      </c>
      <c r="E271" s="25">
        <f ca="1">IF(AND($AL271-E$3&lt;=TODAY(),$AL271&gt;0,AI271&lt;&gt;"closed",AI271&lt;&gt;"old",AND($B$3&lt;&gt;Data!$N$6,OR(database!$AG271&lt;&gt;Data!$K$9,database!$AG271&lt;&gt;Data!$K$8))),MAX(E$8:E270)+1,0)</f>
        <v>0</v>
      </c>
      <c r="F271" s="25">
        <f>IF(AH271="X",MAX(F$8:F270)+1,0)</f>
        <v>0</v>
      </c>
      <c r="G271" s="25">
        <f ca="1">IF(AND(AG271=Data!$K$8,database!AI271&lt;&gt;"Closed",AI271&lt;&gt;"old",database!AL271&lt;(TODAY()+Data!$X$4)),MAX(G$8:G270)+1,0)</f>
        <v>0</v>
      </c>
      <c r="H271" s="25">
        <f ca="1">IF(AND(AG271=Data!$K$9,database!AI271&lt;&gt;"Closed",AI271&lt;&gt;"old",database!AL271&lt;(TODAY()+Data!$X$5)),MAX(H$8:H270)+1,0)</f>
        <v>0</v>
      </c>
      <c r="Y271">
        <f>IF(AS271&gt;0,VLOOKUP(AS271,$AT:$AV,3,0)+COUNTIF(AS$8:AS270,AS271),0)</f>
        <v>0</v>
      </c>
      <c r="AA271" s="17"/>
      <c r="AB271" s="18"/>
      <c r="AC271" s="17"/>
      <c r="AD271" s="18"/>
      <c r="AE271" s="17"/>
      <c r="AF271" s="18"/>
      <c r="AG271" s="139"/>
      <c r="AH271" s="24"/>
      <c r="AI271" s="17"/>
      <c r="AJ271" s="24"/>
      <c r="AK271" s="27"/>
      <c r="AL271" s="47"/>
      <c r="AQ271" s="25">
        <f>IF(FollowUp!$AK$3="(Off)",IF(FollowUp!$AA$3=Data!$D$5,C271,IF(FollowUp!$AA$3=Data!$D$6,D271,IF(FollowUp!$AA$3=Data!$D$7,E271,B271))),IF(FollowUp!$AK$3=Data!$N$9,F271,IF(FollowUp!$AK$3=Data!$N$8,H271,IF(FollowUp!$AK$3=Data!$N$7,G271,B271))))</f>
        <v>0</v>
      </c>
      <c r="AR271" s="51">
        <f t="shared" si="26"/>
        <v>0</v>
      </c>
      <c r="AS271" s="25">
        <f t="shared" si="30"/>
        <v>-1</v>
      </c>
      <c r="AT271" s="25">
        <f t="shared" si="27"/>
        <v>264</v>
      </c>
      <c r="AU271" s="25">
        <f t="shared" si="31"/>
        <v>0</v>
      </c>
      <c r="AV271" s="25">
        <f t="shared" si="28"/>
        <v>0</v>
      </c>
      <c r="BB271" s="51"/>
    </row>
    <row r="272" spans="1:54" x14ac:dyDescent="0.25">
      <c r="A272" t="str">
        <f t="shared" si="29"/>
        <v>272</v>
      </c>
      <c r="B272" s="25">
        <f>IF(OR(ISBLANK($AG272),$AI272="closed",$AI272="old",AND($B$3=Data!$N$6,OR(database!AG272=Data!$K$8,Data!$K$9=database!AG272))),0,MAX(B$8:B271)+1)</f>
        <v>0</v>
      </c>
      <c r="C272" s="25">
        <f ca="1">IF(AND($AL272-C$3&lt;=TODAY(),$AL272&gt;0,AI272&lt;&gt;"closed",AI272&lt;&gt;"old",AND($B$3&lt;&gt;Data!$N$6,OR(database!$AG272&lt;&gt;Data!$K$9,database!$AG272&lt;&gt;Data!$K$8))),MAX(C$8:C271)+1,0)</f>
        <v>0</v>
      </c>
      <c r="D272" s="25">
        <f ca="1">IF(AND($AL272-D$3&lt;=TODAY(),$AL272&gt;0,$AI272&lt;&gt;"closed",AI272&lt;&gt;"old",AND($B$3&lt;&gt;Data!$N$6,OR(database!$AG272&lt;&gt;Data!$K$9,database!$AG272&lt;&gt;Data!$K$8))),MAX(D$8:D271)+1,0)</f>
        <v>0</v>
      </c>
      <c r="E272" s="25">
        <f ca="1">IF(AND($AL272-E$3&lt;=TODAY(),$AL272&gt;0,AI272&lt;&gt;"closed",AI272&lt;&gt;"old",AND($B$3&lt;&gt;Data!$N$6,OR(database!$AG272&lt;&gt;Data!$K$9,database!$AG272&lt;&gt;Data!$K$8))),MAX(E$8:E271)+1,0)</f>
        <v>0</v>
      </c>
      <c r="F272" s="25">
        <f>IF(AH272="X",MAX(F$8:F271)+1,0)</f>
        <v>0</v>
      </c>
      <c r="G272" s="25">
        <f ca="1">IF(AND(AG272=Data!$K$8,database!AI272&lt;&gt;"Closed",AI272&lt;&gt;"old",database!AL272&lt;(TODAY()+Data!$X$4)),MAX(G$8:G271)+1,0)</f>
        <v>0</v>
      </c>
      <c r="H272" s="25">
        <f ca="1">IF(AND(AG272=Data!$K$9,database!AI272&lt;&gt;"Closed",AI272&lt;&gt;"old",database!AL272&lt;(TODAY()+Data!$X$5)),MAX(H$8:H271)+1,0)</f>
        <v>0</v>
      </c>
      <c r="Y272">
        <f>IF(AS272&gt;0,VLOOKUP(AS272,$AT:$AV,3,0)+COUNTIF(AS$8:AS271,AS272),0)</f>
        <v>0</v>
      </c>
      <c r="AA272" s="16"/>
      <c r="AB272" s="22"/>
      <c r="AC272" s="16"/>
      <c r="AD272" s="22"/>
      <c r="AE272" s="16"/>
      <c r="AF272" s="22"/>
      <c r="AG272" s="138"/>
      <c r="AH272" s="23"/>
      <c r="AI272" s="16"/>
      <c r="AJ272" s="23"/>
      <c r="AK272" s="28"/>
      <c r="AL272" s="35"/>
      <c r="AQ272" s="25">
        <f>IF(FollowUp!$AK$3="(Off)",IF(FollowUp!$AA$3=Data!$D$5,C272,IF(FollowUp!$AA$3=Data!$D$6,D272,IF(FollowUp!$AA$3=Data!$D$7,E272,B272))),IF(FollowUp!$AK$3=Data!$N$9,F272,IF(FollowUp!$AK$3=Data!$N$8,H272,IF(FollowUp!$AK$3=Data!$N$7,G272,B272))))</f>
        <v>0</v>
      </c>
      <c r="AR272" s="51">
        <f t="shared" si="26"/>
        <v>0</v>
      </c>
      <c r="AS272" s="25">
        <f t="shared" si="30"/>
        <v>-1</v>
      </c>
      <c r="AT272" s="25">
        <f t="shared" si="27"/>
        <v>265</v>
      </c>
      <c r="AU272" s="25">
        <f t="shared" si="31"/>
        <v>0</v>
      </c>
      <c r="AV272" s="25">
        <f t="shared" si="28"/>
        <v>0</v>
      </c>
      <c r="BB272" s="51"/>
    </row>
    <row r="273" spans="1:54" x14ac:dyDescent="0.25">
      <c r="A273" t="str">
        <f t="shared" si="29"/>
        <v>273</v>
      </c>
      <c r="B273" s="25">
        <f>IF(OR(ISBLANK($AG273),$AI273="closed",$AI273="old",AND($B$3=Data!$N$6,OR(database!AG273=Data!$K$8,Data!$K$9=database!AG273))),0,MAX(B$8:B272)+1)</f>
        <v>0</v>
      </c>
      <c r="C273" s="25">
        <f ca="1">IF(AND($AL273-C$3&lt;=TODAY(),$AL273&gt;0,AI273&lt;&gt;"closed",AI273&lt;&gt;"old",AND($B$3&lt;&gt;Data!$N$6,OR(database!$AG273&lt;&gt;Data!$K$9,database!$AG273&lt;&gt;Data!$K$8))),MAX(C$8:C272)+1,0)</f>
        <v>0</v>
      </c>
      <c r="D273" s="25">
        <f ca="1">IF(AND($AL273-D$3&lt;=TODAY(),$AL273&gt;0,$AI273&lt;&gt;"closed",AI273&lt;&gt;"old",AND($B$3&lt;&gt;Data!$N$6,OR(database!$AG273&lt;&gt;Data!$K$9,database!$AG273&lt;&gt;Data!$K$8))),MAX(D$8:D272)+1,0)</f>
        <v>0</v>
      </c>
      <c r="E273" s="25">
        <f ca="1">IF(AND($AL273-E$3&lt;=TODAY(),$AL273&gt;0,AI273&lt;&gt;"closed",AI273&lt;&gt;"old",AND($B$3&lt;&gt;Data!$N$6,OR(database!$AG273&lt;&gt;Data!$K$9,database!$AG273&lt;&gt;Data!$K$8))),MAX(E$8:E272)+1,0)</f>
        <v>0</v>
      </c>
      <c r="F273" s="25">
        <f>IF(AH273="X",MAX(F$8:F272)+1,0)</f>
        <v>0</v>
      </c>
      <c r="G273" s="25">
        <f ca="1">IF(AND(AG273=Data!$K$8,database!AI273&lt;&gt;"Closed",AI273&lt;&gt;"old",database!AL273&lt;(TODAY()+Data!$X$4)),MAX(G$8:G272)+1,0)</f>
        <v>0</v>
      </c>
      <c r="H273" s="25">
        <f ca="1">IF(AND(AG273=Data!$K$9,database!AI273&lt;&gt;"Closed",AI273&lt;&gt;"old",database!AL273&lt;(TODAY()+Data!$X$5)),MAX(H$8:H272)+1,0)</f>
        <v>0</v>
      </c>
      <c r="Y273">
        <f>IF(AS273&gt;0,VLOOKUP(AS273,$AT:$AV,3,0)+COUNTIF(AS$8:AS272,AS273),0)</f>
        <v>0</v>
      </c>
      <c r="AA273" s="17"/>
      <c r="AB273" s="18"/>
      <c r="AC273" s="17"/>
      <c r="AD273" s="18"/>
      <c r="AE273" s="17"/>
      <c r="AF273" s="18"/>
      <c r="AG273" s="139"/>
      <c r="AH273" s="24"/>
      <c r="AI273" s="17"/>
      <c r="AJ273" s="24"/>
      <c r="AK273" s="27"/>
      <c r="AL273" s="47"/>
      <c r="AQ273" s="25">
        <f>IF(FollowUp!$AK$3="(Off)",IF(FollowUp!$AA$3=Data!$D$5,C273,IF(FollowUp!$AA$3=Data!$D$6,D273,IF(FollowUp!$AA$3=Data!$D$7,E273,B273))),IF(FollowUp!$AK$3=Data!$N$9,F273,IF(FollowUp!$AK$3=Data!$N$8,H273,IF(FollowUp!$AK$3=Data!$N$7,G273,B273))))</f>
        <v>0</v>
      </c>
      <c r="AR273" s="51">
        <f t="shared" si="26"/>
        <v>0</v>
      </c>
      <c r="AS273" s="25">
        <f t="shared" si="30"/>
        <v>-1</v>
      </c>
      <c r="AT273" s="25">
        <f t="shared" si="27"/>
        <v>266</v>
      </c>
      <c r="AU273" s="25">
        <f t="shared" si="31"/>
        <v>0</v>
      </c>
      <c r="AV273" s="25">
        <f t="shared" si="28"/>
        <v>0</v>
      </c>
      <c r="BB273" s="51"/>
    </row>
    <row r="274" spans="1:54" x14ac:dyDescent="0.25">
      <c r="A274" t="str">
        <f t="shared" si="29"/>
        <v>274</v>
      </c>
      <c r="B274" s="25">
        <f>IF(OR(ISBLANK($AG274),$AI274="closed",$AI274="old",AND($B$3=Data!$N$6,OR(database!AG274=Data!$K$8,Data!$K$9=database!AG274))),0,MAX(B$8:B273)+1)</f>
        <v>0</v>
      </c>
      <c r="C274" s="25">
        <f ca="1">IF(AND($AL274-C$3&lt;=TODAY(),$AL274&gt;0,AI274&lt;&gt;"closed",AI274&lt;&gt;"old",AND($B$3&lt;&gt;Data!$N$6,OR(database!$AG274&lt;&gt;Data!$K$9,database!$AG274&lt;&gt;Data!$K$8))),MAX(C$8:C273)+1,0)</f>
        <v>0</v>
      </c>
      <c r="D274" s="25">
        <f ca="1">IF(AND($AL274-D$3&lt;=TODAY(),$AL274&gt;0,$AI274&lt;&gt;"closed",AI274&lt;&gt;"old",AND($B$3&lt;&gt;Data!$N$6,OR(database!$AG274&lt;&gt;Data!$K$9,database!$AG274&lt;&gt;Data!$K$8))),MAX(D$8:D273)+1,0)</f>
        <v>0</v>
      </c>
      <c r="E274" s="25">
        <f ca="1">IF(AND($AL274-E$3&lt;=TODAY(),$AL274&gt;0,AI274&lt;&gt;"closed",AI274&lt;&gt;"old",AND($B$3&lt;&gt;Data!$N$6,OR(database!$AG274&lt;&gt;Data!$K$9,database!$AG274&lt;&gt;Data!$K$8))),MAX(E$8:E273)+1,0)</f>
        <v>0</v>
      </c>
      <c r="F274" s="25">
        <f>IF(AH274="X",MAX(F$8:F273)+1,0)</f>
        <v>0</v>
      </c>
      <c r="G274" s="25">
        <f ca="1">IF(AND(AG274=Data!$K$8,database!AI274&lt;&gt;"Closed",AI274&lt;&gt;"old",database!AL274&lt;(TODAY()+Data!$X$4)),MAX(G$8:G273)+1,0)</f>
        <v>0</v>
      </c>
      <c r="H274" s="25">
        <f ca="1">IF(AND(AG274=Data!$K$9,database!AI274&lt;&gt;"Closed",AI274&lt;&gt;"old",database!AL274&lt;(TODAY()+Data!$X$5)),MAX(H$8:H273)+1,0)</f>
        <v>0</v>
      </c>
      <c r="Y274">
        <f>IF(AS274&gt;0,VLOOKUP(AS274,$AT:$AV,3,0)+COUNTIF(AS$8:AS273,AS274),0)</f>
        <v>0</v>
      </c>
      <c r="AA274" s="16"/>
      <c r="AB274" s="22"/>
      <c r="AC274" s="16"/>
      <c r="AD274" s="22"/>
      <c r="AE274" s="16"/>
      <c r="AF274" s="22"/>
      <c r="AG274" s="138"/>
      <c r="AH274" s="23"/>
      <c r="AI274" s="16"/>
      <c r="AJ274" s="23"/>
      <c r="AK274" s="28"/>
      <c r="AL274" s="35"/>
      <c r="AQ274" s="25">
        <f>IF(FollowUp!$AK$3="(Off)",IF(FollowUp!$AA$3=Data!$D$5,C274,IF(FollowUp!$AA$3=Data!$D$6,D274,IF(FollowUp!$AA$3=Data!$D$7,E274,B274))),IF(FollowUp!$AK$3=Data!$N$9,F274,IF(FollowUp!$AK$3=Data!$N$8,H274,IF(FollowUp!$AK$3=Data!$N$7,G274,B274))))</f>
        <v>0</v>
      </c>
      <c r="AR274" s="51">
        <f t="shared" si="26"/>
        <v>0</v>
      </c>
      <c r="AS274" s="25">
        <f t="shared" si="30"/>
        <v>-1</v>
      </c>
      <c r="AT274" s="25">
        <f t="shared" si="27"/>
        <v>267</v>
      </c>
      <c r="AU274" s="25">
        <f t="shared" si="31"/>
        <v>0</v>
      </c>
      <c r="AV274" s="25">
        <f t="shared" si="28"/>
        <v>0</v>
      </c>
      <c r="BB274" s="51"/>
    </row>
    <row r="275" spans="1:54" x14ac:dyDescent="0.25">
      <c r="A275" t="str">
        <f t="shared" si="29"/>
        <v>275</v>
      </c>
      <c r="B275" s="25">
        <f>IF(OR(ISBLANK($AG275),$AI275="closed",$AI275="old",AND($B$3=Data!$N$6,OR(database!AG275=Data!$K$8,Data!$K$9=database!AG275))),0,MAX(B$8:B274)+1)</f>
        <v>0</v>
      </c>
      <c r="C275" s="25">
        <f ca="1">IF(AND($AL275-C$3&lt;=TODAY(),$AL275&gt;0,AI275&lt;&gt;"closed",AI275&lt;&gt;"old",AND($B$3&lt;&gt;Data!$N$6,OR(database!$AG275&lt;&gt;Data!$K$9,database!$AG275&lt;&gt;Data!$K$8))),MAX(C$8:C274)+1,0)</f>
        <v>0</v>
      </c>
      <c r="D275" s="25">
        <f ca="1">IF(AND($AL275-D$3&lt;=TODAY(),$AL275&gt;0,$AI275&lt;&gt;"closed",AI275&lt;&gt;"old",AND($B$3&lt;&gt;Data!$N$6,OR(database!$AG275&lt;&gt;Data!$K$9,database!$AG275&lt;&gt;Data!$K$8))),MAX(D$8:D274)+1,0)</f>
        <v>0</v>
      </c>
      <c r="E275" s="25">
        <f ca="1">IF(AND($AL275-E$3&lt;=TODAY(),$AL275&gt;0,AI275&lt;&gt;"closed",AI275&lt;&gt;"old",AND($B$3&lt;&gt;Data!$N$6,OR(database!$AG275&lt;&gt;Data!$K$9,database!$AG275&lt;&gt;Data!$K$8))),MAX(E$8:E274)+1,0)</f>
        <v>0</v>
      </c>
      <c r="F275" s="25">
        <f>IF(AH275="X",MAX(F$8:F274)+1,0)</f>
        <v>0</v>
      </c>
      <c r="G275" s="25">
        <f ca="1">IF(AND(AG275=Data!$K$8,database!AI275&lt;&gt;"Closed",AI275&lt;&gt;"old",database!AL275&lt;(TODAY()+Data!$X$4)),MAX(G$8:G274)+1,0)</f>
        <v>0</v>
      </c>
      <c r="H275" s="25">
        <f ca="1">IF(AND(AG275=Data!$K$9,database!AI275&lt;&gt;"Closed",AI275&lt;&gt;"old",database!AL275&lt;(TODAY()+Data!$X$5)),MAX(H$8:H274)+1,0)</f>
        <v>0</v>
      </c>
      <c r="Y275">
        <f>IF(AS275&gt;0,VLOOKUP(AS275,$AT:$AV,3,0)+COUNTIF(AS$8:AS274,AS275),0)</f>
        <v>0</v>
      </c>
      <c r="AA275" s="17"/>
      <c r="AB275" s="18"/>
      <c r="AC275" s="17"/>
      <c r="AD275" s="18"/>
      <c r="AE275" s="17"/>
      <c r="AF275" s="18"/>
      <c r="AG275" s="139"/>
      <c r="AH275" s="24"/>
      <c r="AI275" s="17"/>
      <c r="AJ275" s="24"/>
      <c r="AK275" s="27"/>
      <c r="AL275" s="47"/>
      <c r="AQ275" s="25">
        <f>IF(FollowUp!$AK$3="(Off)",IF(FollowUp!$AA$3=Data!$D$5,C275,IF(FollowUp!$AA$3=Data!$D$6,D275,IF(FollowUp!$AA$3=Data!$D$7,E275,B275))),IF(FollowUp!$AK$3=Data!$N$9,F275,IF(FollowUp!$AK$3=Data!$N$8,H275,IF(FollowUp!$AK$3=Data!$N$7,G275,B275))))</f>
        <v>0</v>
      </c>
      <c r="AR275" s="51">
        <f t="shared" si="26"/>
        <v>0</v>
      </c>
      <c r="AS275" s="25">
        <f t="shared" si="30"/>
        <v>-1</v>
      </c>
      <c r="AT275" s="25">
        <f t="shared" si="27"/>
        <v>268</v>
      </c>
      <c r="AU275" s="25">
        <f t="shared" si="31"/>
        <v>0</v>
      </c>
      <c r="AV275" s="25">
        <f t="shared" si="28"/>
        <v>0</v>
      </c>
      <c r="BB275" s="51"/>
    </row>
    <row r="276" spans="1:54" x14ac:dyDescent="0.25">
      <c r="A276" t="str">
        <f t="shared" si="29"/>
        <v>276</v>
      </c>
      <c r="B276" s="25">
        <f>IF(OR(ISBLANK($AG276),$AI276="closed",$AI276="old",AND($B$3=Data!$N$6,OR(database!AG276=Data!$K$8,Data!$K$9=database!AG276))),0,MAX(B$8:B275)+1)</f>
        <v>0</v>
      </c>
      <c r="C276" s="25">
        <f ca="1">IF(AND($AL276-C$3&lt;=TODAY(),$AL276&gt;0,AI276&lt;&gt;"closed",AI276&lt;&gt;"old",AND($B$3&lt;&gt;Data!$N$6,OR(database!$AG276&lt;&gt;Data!$K$9,database!$AG276&lt;&gt;Data!$K$8))),MAX(C$8:C275)+1,0)</f>
        <v>0</v>
      </c>
      <c r="D276" s="25">
        <f ca="1">IF(AND($AL276-D$3&lt;=TODAY(),$AL276&gt;0,$AI276&lt;&gt;"closed",AI276&lt;&gt;"old",AND($B$3&lt;&gt;Data!$N$6,OR(database!$AG276&lt;&gt;Data!$K$9,database!$AG276&lt;&gt;Data!$K$8))),MAX(D$8:D275)+1,0)</f>
        <v>0</v>
      </c>
      <c r="E276" s="25">
        <f ca="1">IF(AND($AL276-E$3&lt;=TODAY(),$AL276&gt;0,AI276&lt;&gt;"closed",AI276&lt;&gt;"old",AND($B$3&lt;&gt;Data!$N$6,OR(database!$AG276&lt;&gt;Data!$K$9,database!$AG276&lt;&gt;Data!$K$8))),MAX(E$8:E275)+1,0)</f>
        <v>0</v>
      </c>
      <c r="F276" s="25">
        <f>IF(AH276="X",MAX(F$8:F275)+1,0)</f>
        <v>0</v>
      </c>
      <c r="G276" s="25">
        <f ca="1">IF(AND(AG276=Data!$K$8,database!AI276&lt;&gt;"Closed",AI276&lt;&gt;"old",database!AL276&lt;(TODAY()+Data!$X$4)),MAX(G$8:G275)+1,0)</f>
        <v>0</v>
      </c>
      <c r="H276" s="25">
        <f ca="1">IF(AND(AG276=Data!$K$9,database!AI276&lt;&gt;"Closed",AI276&lt;&gt;"old",database!AL276&lt;(TODAY()+Data!$X$5)),MAX(H$8:H275)+1,0)</f>
        <v>0</v>
      </c>
      <c r="Y276">
        <f>IF(AS276&gt;0,VLOOKUP(AS276,$AT:$AV,3,0)+COUNTIF(AS$8:AS275,AS276),0)</f>
        <v>0</v>
      </c>
      <c r="AA276" s="16"/>
      <c r="AB276" s="22"/>
      <c r="AC276" s="16"/>
      <c r="AD276" s="22"/>
      <c r="AE276" s="16"/>
      <c r="AF276" s="22"/>
      <c r="AG276" s="138"/>
      <c r="AH276" s="23"/>
      <c r="AI276" s="16"/>
      <c r="AJ276" s="23"/>
      <c r="AK276" s="28"/>
      <c r="AL276" s="35"/>
      <c r="AQ276" s="25">
        <f>IF(FollowUp!$AK$3="(Off)",IF(FollowUp!$AA$3=Data!$D$5,C276,IF(FollowUp!$AA$3=Data!$D$6,D276,IF(FollowUp!$AA$3=Data!$D$7,E276,B276))),IF(FollowUp!$AK$3=Data!$N$9,F276,IF(FollowUp!$AK$3=Data!$N$8,H276,IF(FollowUp!$AK$3=Data!$N$7,G276,B276))))</f>
        <v>0</v>
      </c>
      <c r="AR276" s="51">
        <f t="shared" si="26"/>
        <v>0</v>
      </c>
      <c r="AS276" s="25">
        <f t="shared" si="30"/>
        <v>-1</v>
      </c>
      <c r="AT276" s="25">
        <f t="shared" si="27"/>
        <v>269</v>
      </c>
      <c r="AU276" s="25">
        <f t="shared" si="31"/>
        <v>0</v>
      </c>
      <c r="AV276" s="25">
        <f t="shared" si="28"/>
        <v>0</v>
      </c>
      <c r="BB276" s="51"/>
    </row>
    <row r="277" spans="1:54" x14ac:dyDescent="0.25">
      <c r="A277" t="str">
        <f t="shared" si="29"/>
        <v>277</v>
      </c>
      <c r="B277" s="25">
        <f>IF(OR(ISBLANK($AG277),$AI277="closed",$AI277="old",AND($B$3=Data!$N$6,OR(database!AG277=Data!$K$8,Data!$K$9=database!AG277))),0,MAX(B$8:B276)+1)</f>
        <v>0</v>
      </c>
      <c r="C277" s="25">
        <f ca="1">IF(AND($AL277-C$3&lt;=TODAY(),$AL277&gt;0,AI277&lt;&gt;"closed",AI277&lt;&gt;"old",AND($B$3&lt;&gt;Data!$N$6,OR(database!$AG277&lt;&gt;Data!$K$9,database!$AG277&lt;&gt;Data!$K$8))),MAX(C$8:C276)+1,0)</f>
        <v>0</v>
      </c>
      <c r="D277" s="25">
        <f ca="1">IF(AND($AL277-D$3&lt;=TODAY(),$AL277&gt;0,$AI277&lt;&gt;"closed",AI277&lt;&gt;"old",AND($B$3&lt;&gt;Data!$N$6,OR(database!$AG277&lt;&gt;Data!$K$9,database!$AG277&lt;&gt;Data!$K$8))),MAX(D$8:D276)+1,0)</f>
        <v>0</v>
      </c>
      <c r="E277" s="25">
        <f ca="1">IF(AND($AL277-E$3&lt;=TODAY(),$AL277&gt;0,AI277&lt;&gt;"closed",AI277&lt;&gt;"old",AND($B$3&lt;&gt;Data!$N$6,OR(database!$AG277&lt;&gt;Data!$K$9,database!$AG277&lt;&gt;Data!$K$8))),MAX(E$8:E276)+1,0)</f>
        <v>0</v>
      </c>
      <c r="F277" s="25">
        <f>IF(AH277="X",MAX(F$8:F276)+1,0)</f>
        <v>0</v>
      </c>
      <c r="G277" s="25">
        <f ca="1">IF(AND(AG277=Data!$K$8,database!AI277&lt;&gt;"Closed",AI277&lt;&gt;"old",database!AL277&lt;(TODAY()+Data!$X$4)),MAX(G$8:G276)+1,0)</f>
        <v>0</v>
      </c>
      <c r="H277" s="25">
        <f ca="1">IF(AND(AG277=Data!$K$9,database!AI277&lt;&gt;"Closed",AI277&lt;&gt;"old",database!AL277&lt;(TODAY()+Data!$X$5)),MAX(H$8:H276)+1,0)</f>
        <v>0</v>
      </c>
      <c r="Y277">
        <f>IF(AS277&gt;0,VLOOKUP(AS277,$AT:$AV,3,0)+COUNTIF(AS$8:AS276,AS277),0)</f>
        <v>0</v>
      </c>
      <c r="AA277" s="17"/>
      <c r="AB277" s="18"/>
      <c r="AC277" s="17"/>
      <c r="AD277" s="18"/>
      <c r="AE277" s="17"/>
      <c r="AF277" s="18"/>
      <c r="AG277" s="139"/>
      <c r="AH277" s="24"/>
      <c r="AI277" s="17"/>
      <c r="AJ277" s="24"/>
      <c r="AK277" s="27"/>
      <c r="AL277" s="47"/>
      <c r="AQ277" s="25">
        <f>IF(FollowUp!$AK$3="(Off)",IF(FollowUp!$AA$3=Data!$D$5,C277,IF(FollowUp!$AA$3=Data!$D$6,D277,IF(FollowUp!$AA$3=Data!$D$7,E277,B277))),IF(FollowUp!$AK$3=Data!$N$9,F277,IF(FollowUp!$AK$3=Data!$N$8,H277,IF(FollowUp!$AK$3=Data!$N$7,G277,B277))))</f>
        <v>0</v>
      </c>
      <c r="AR277" s="51">
        <f t="shared" si="26"/>
        <v>0</v>
      </c>
      <c r="AS277" s="25">
        <f t="shared" si="30"/>
        <v>-1</v>
      </c>
      <c r="AT277" s="25">
        <f t="shared" si="27"/>
        <v>270</v>
      </c>
      <c r="AU277" s="25">
        <f t="shared" si="31"/>
        <v>0</v>
      </c>
      <c r="AV277" s="25">
        <f t="shared" si="28"/>
        <v>0</v>
      </c>
      <c r="BB277" s="51"/>
    </row>
    <row r="278" spans="1:54" x14ac:dyDescent="0.25">
      <c r="A278" t="str">
        <f t="shared" si="29"/>
        <v>278</v>
      </c>
      <c r="B278" s="25">
        <f>IF(OR(ISBLANK($AG278),$AI278="closed",$AI278="old",AND($B$3=Data!$N$6,OR(database!AG278=Data!$K$8,Data!$K$9=database!AG278))),0,MAX(B$8:B277)+1)</f>
        <v>0</v>
      </c>
      <c r="C278" s="25">
        <f ca="1">IF(AND($AL278-C$3&lt;=TODAY(),$AL278&gt;0,AI278&lt;&gt;"closed",AI278&lt;&gt;"old",AND($B$3&lt;&gt;Data!$N$6,OR(database!$AG278&lt;&gt;Data!$K$9,database!$AG278&lt;&gt;Data!$K$8))),MAX(C$8:C277)+1,0)</f>
        <v>0</v>
      </c>
      <c r="D278" s="25">
        <f ca="1">IF(AND($AL278-D$3&lt;=TODAY(),$AL278&gt;0,$AI278&lt;&gt;"closed",AI278&lt;&gt;"old",AND($B$3&lt;&gt;Data!$N$6,OR(database!$AG278&lt;&gt;Data!$K$9,database!$AG278&lt;&gt;Data!$K$8))),MAX(D$8:D277)+1,0)</f>
        <v>0</v>
      </c>
      <c r="E278" s="25">
        <f ca="1">IF(AND($AL278-E$3&lt;=TODAY(),$AL278&gt;0,AI278&lt;&gt;"closed",AI278&lt;&gt;"old",AND($B$3&lt;&gt;Data!$N$6,OR(database!$AG278&lt;&gt;Data!$K$9,database!$AG278&lt;&gt;Data!$K$8))),MAX(E$8:E277)+1,0)</f>
        <v>0</v>
      </c>
      <c r="F278" s="25">
        <f>IF(AH278="X",MAX(F$8:F277)+1,0)</f>
        <v>0</v>
      </c>
      <c r="G278" s="25">
        <f ca="1">IF(AND(AG278=Data!$K$8,database!AI278&lt;&gt;"Closed",AI278&lt;&gt;"old",database!AL278&lt;(TODAY()+Data!$X$4)),MAX(G$8:G277)+1,0)</f>
        <v>0</v>
      </c>
      <c r="H278" s="25">
        <f ca="1">IF(AND(AG278=Data!$K$9,database!AI278&lt;&gt;"Closed",AI278&lt;&gt;"old",database!AL278&lt;(TODAY()+Data!$X$5)),MAX(H$8:H277)+1,0)</f>
        <v>0</v>
      </c>
      <c r="Y278">
        <f>IF(AS278&gt;0,VLOOKUP(AS278,$AT:$AV,3,0)+COUNTIF(AS$8:AS277,AS278),0)</f>
        <v>0</v>
      </c>
      <c r="AA278" s="16"/>
      <c r="AB278" s="22"/>
      <c r="AC278" s="16"/>
      <c r="AD278" s="22"/>
      <c r="AE278" s="16"/>
      <c r="AF278" s="22"/>
      <c r="AG278" s="138"/>
      <c r="AH278" s="23"/>
      <c r="AI278" s="16"/>
      <c r="AJ278" s="23"/>
      <c r="AK278" s="28"/>
      <c r="AL278" s="35"/>
      <c r="AQ278" s="25">
        <f>IF(FollowUp!$AK$3="(Off)",IF(FollowUp!$AA$3=Data!$D$5,C278,IF(FollowUp!$AA$3=Data!$D$6,D278,IF(FollowUp!$AA$3=Data!$D$7,E278,B278))),IF(FollowUp!$AK$3=Data!$N$9,F278,IF(FollowUp!$AK$3=Data!$N$8,H278,IF(FollowUp!$AK$3=Data!$N$7,G278,B278))))</f>
        <v>0</v>
      </c>
      <c r="AR278" s="51">
        <f t="shared" si="26"/>
        <v>0</v>
      </c>
      <c r="AS278" s="25">
        <f t="shared" si="30"/>
        <v>-1</v>
      </c>
      <c r="AT278" s="25">
        <f t="shared" si="27"/>
        <v>271</v>
      </c>
      <c r="AU278" s="25">
        <f t="shared" si="31"/>
        <v>0</v>
      </c>
      <c r="AV278" s="25">
        <f t="shared" si="28"/>
        <v>0</v>
      </c>
      <c r="BB278" s="51"/>
    </row>
    <row r="279" spans="1:54" x14ac:dyDescent="0.25">
      <c r="A279" t="str">
        <f t="shared" si="29"/>
        <v>279</v>
      </c>
      <c r="B279" s="25">
        <f>IF(OR(ISBLANK($AG279),$AI279="closed",$AI279="old",AND($B$3=Data!$N$6,OR(database!AG279=Data!$K$8,Data!$K$9=database!AG279))),0,MAX(B$8:B278)+1)</f>
        <v>0</v>
      </c>
      <c r="C279" s="25">
        <f ca="1">IF(AND($AL279-C$3&lt;=TODAY(),$AL279&gt;0,AI279&lt;&gt;"closed",AI279&lt;&gt;"old",AND($B$3&lt;&gt;Data!$N$6,OR(database!$AG279&lt;&gt;Data!$K$9,database!$AG279&lt;&gt;Data!$K$8))),MAX(C$8:C278)+1,0)</f>
        <v>0</v>
      </c>
      <c r="D279" s="25">
        <f ca="1">IF(AND($AL279-D$3&lt;=TODAY(),$AL279&gt;0,$AI279&lt;&gt;"closed",AI279&lt;&gt;"old",AND($B$3&lt;&gt;Data!$N$6,OR(database!$AG279&lt;&gt;Data!$K$9,database!$AG279&lt;&gt;Data!$K$8))),MAX(D$8:D278)+1,0)</f>
        <v>0</v>
      </c>
      <c r="E279" s="25">
        <f ca="1">IF(AND($AL279-E$3&lt;=TODAY(),$AL279&gt;0,AI279&lt;&gt;"closed",AI279&lt;&gt;"old",AND($B$3&lt;&gt;Data!$N$6,OR(database!$AG279&lt;&gt;Data!$K$9,database!$AG279&lt;&gt;Data!$K$8))),MAX(E$8:E278)+1,0)</f>
        <v>0</v>
      </c>
      <c r="F279" s="25">
        <f>IF(AH279="X",MAX(F$8:F278)+1,0)</f>
        <v>0</v>
      </c>
      <c r="G279" s="25">
        <f ca="1">IF(AND(AG279=Data!$K$8,database!AI279&lt;&gt;"Closed",AI279&lt;&gt;"old",database!AL279&lt;(TODAY()+Data!$X$4)),MAX(G$8:G278)+1,0)</f>
        <v>0</v>
      </c>
      <c r="H279" s="25">
        <f ca="1">IF(AND(AG279=Data!$K$9,database!AI279&lt;&gt;"Closed",AI279&lt;&gt;"old",database!AL279&lt;(TODAY()+Data!$X$5)),MAX(H$8:H278)+1,0)</f>
        <v>0</v>
      </c>
      <c r="Y279">
        <f>IF(AS279&gt;0,VLOOKUP(AS279,$AT:$AV,3,0)+COUNTIF(AS$8:AS278,AS279),0)</f>
        <v>0</v>
      </c>
      <c r="AA279" s="17"/>
      <c r="AB279" s="18"/>
      <c r="AC279" s="17"/>
      <c r="AD279" s="18"/>
      <c r="AE279" s="17"/>
      <c r="AF279" s="18"/>
      <c r="AG279" s="139"/>
      <c r="AH279" s="24"/>
      <c r="AI279" s="17"/>
      <c r="AJ279" s="24"/>
      <c r="AK279" s="27"/>
      <c r="AL279" s="47"/>
      <c r="AQ279" s="25">
        <f>IF(FollowUp!$AK$3="(Off)",IF(FollowUp!$AA$3=Data!$D$5,C279,IF(FollowUp!$AA$3=Data!$D$6,D279,IF(FollowUp!$AA$3=Data!$D$7,E279,B279))),IF(FollowUp!$AK$3=Data!$N$9,F279,IF(FollowUp!$AK$3=Data!$N$8,H279,IF(FollowUp!$AK$3=Data!$N$7,G279,B279))))</f>
        <v>0</v>
      </c>
      <c r="AR279" s="51">
        <f t="shared" si="26"/>
        <v>0</v>
      </c>
      <c r="AS279" s="25">
        <f t="shared" si="30"/>
        <v>-1</v>
      </c>
      <c r="AT279" s="25">
        <f t="shared" si="27"/>
        <v>272</v>
      </c>
      <c r="AU279" s="25">
        <f t="shared" si="31"/>
        <v>0</v>
      </c>
      <c r="AV279" s="25">
        <f t="shared" si="28"/>
        <v>0</v>
      </c>
      <c r="BB279" s="51"/>
    </row>
    <row r="280" spans="1:54" x14ac:dyDescent="0.25">
      <c r="A280" t="str">
        <f t="shared" si="29"/>
        <v>280</v>
      </c>
      <c r="B280" s="25">
        <f>IF(OR(ISBLANK($AG280),$AI280="closed",$AI280="old",AND($B$3=Data!$N$6,OR(database!AG280=Data!$K$8,Data!$K$9=database!AG280))),0,MAX(B$8:B279)+1)</f>
        <v>0</v>
      </c>
      <c r="C280" s="25">
        <f ca="1">IF(AND($AL280-C$3&lt;=TODAY(),$AL280&gt;0,AI280&lt;&gt;"closed",AI280&lt;&gt;"old",AND($B$3&lt;&gt;Data!$N$6,OR(database!$AG280&lt;&gt;Data!$K$9,database!$AG280&lt;&gt;Data!$K$8))),MAX(C$8:C279)+1,0)</f>
        <v>0</v>
      </c>
      <c r="D280" s="25">
        <f ca="1">IF(AND($AL280-D$3&lt;=TODAY(),$AL280&gt;0,$AI280&lt;&gt;"closed",AI280&lt;&gt;"old",AND($B$3&lt;&gt;Data!$N$6,OR(database!$AG280&lt;&gt;Data!$K$9,database!$AG280&lt;&gt;Data!$K$8))),MAX(D$8:D279)+1,0)</f>
        <v>0</v>
      </c>
      <c r="E280" s="25">
        <f ca="1">IF(AND($AL280-E$3&lt;=TODAY(),$AL280&gt;0,AI280&lt;&gt;"closed",AI280&lt;&gt;"old",AND($B$3&lt;&gt;Data!$N$6,OR(database!$AG280&lt;&gt;Data!$K$9,database!$AG280&lt;&gt;Data!$K$8))),MAX(E$8:E279)+1,0)</f>
        <v>0</v>
      </c>
      <c r="F280" s="25">
        <f>IF(AH280="X",MAX(F$8:F279)+1,0)</f>
        <v>0</v>
      </c>
      <c r="G280" s="25">
        <f ca="1">IF(AND(AG280=Data!$K$8,database!AI280&lt;&gt;"Closed",AI280&lt;&gt;"old",database!AL280&lt;(TODAY()+Data!$X$4)),MAX(G$8:G279)+1,0)</f>
        <v>0</v>
      </c>
      <c r="H280" s="25">
        <f ca="1">IF(AND(AG280=Data!$K$9,database!AI280&lt;&gt;"Closed",AI280&lt;&gt;"old",database!AL280&lt;(TODAY()+Data!$X$5)),MAX(H$8:H279)+1,0)</f>
        <v>0</v>
      </c>
      <c r="Y280">
        <f>IF(AS280&gt;0,VLOOKUP(AS280,$AT:$AV,3,0)+COUNTIF(AS$8:AS279,AS280),0)</f>
        <v>0</v>
      </c>
      <c r="AA280" s="16"/>
      <c r="AB280" s="22"/>
      <c r="AC280" s="16"/>
      <c r="AD280" s="22"/>
      <c r="AE280" s="16"/>
      <c r="AF280" s="22"/>
      <c r="AG280" s="138"/>
      <c r="AH280" s="23"/>
      <c r="AI280" s="16"/>
      <c r="AJ280" s="23"/>
      <c r="AK280" s="28"/>
      <c r="AL280" s="35"/>
      <c r="AQ280" s="25">
        <f>IF(FollowUp!$AK$3="(Off)",IF(FollowUp!$AA$3=Data!$D$5,C280,IF(FollowUp!$AA$3=Data!$D$6,D280,IF(FollowUp!$AA$3=Data!$D$7,E280,B280))),IF(FollowUp!$AK$3=Data!$N$9,F280,IF(FollowUp!$AK$3=Data!$N$8,H280,IF(FollowUp!$AK$3=Data!$N$7,G280,B280))))</f>
        <v>0</v>
      </c>
      <c r="AR280" s="51">
        <f t="shared" si="26"/>
        <v>0</v>
      </c>
      <c r="AS280" s="25">
        <f t="shared" si="30"/>
        <v>-1</v>
      </c>
      <c r="AT280" s="25">
        <f t="shared" si="27"/>
        <v>273</v>
      </c>
      <c r="AU280" s="25">
        <f t="shared" si="31"/>
        <v>0</v>
      </c>
      <c r="AV280" s="25">
        <f t="shared" si="28"/>
        <v>0</v>
      </c>
      <c r="BB280" s="51"/>
    </row>
    <row r="281" spans="1:54" x14ac:dyDescent="0.25">
      <c r="A281" t="str">
        <f t="shared" si="29"/>
        <v>281</v>
      </c>
      <c r="B281" s="25">
        <f>IF(OR(ISBLANK($AG281),$AI281="closed",$AI281="old",AND($B$3=Data!$N$6,OR(database!AG281=Data!$K$8,Data!$K$9=database!AG281))),0,MAX(B$8:B280)+1)</f>
        <v>0</v>
      </c>
      <c r="C281" s="25">
        <f ca="1">IF(AND($AL281-C$3&lt;=TODAY(),$AL281&gt;0,AI281&lt;&gt;"closed",AI281&lt;&gt;"old",AND($B$3&lt;&gt;Data!$N$6,OR(database!$AG281&lt;&gt;Data!$K$9,database!$AG281&lt;&gt;Data!$K$8))),MAX(C$8:C280)+1,0)</f>
        <v>0</v>
      </c>
      <c r="D281" s="25">
        <f ca="1">IF(AND($AL281-D$3&lt;=TODAY(),$AL281&gt;0,$AI281&lt;&gt;"closed",AI281&lt;&gt;"old",AND($B$3&lt;&gt;Data!$N$6,OR(database!$AG281&lt;&gt;Data!$K$9,database!$AG281&lt;&gt;Data!$K$8))),MAX(D$8:D280)+1,0)</f>
        <v>0</v>
      </c>
      <c r="E281" s="25">
        <f ca="1">IF(AND($AL281-E$3&lt;=TODAY(),$AL281&gt;0,AI281&lt;&gt;"closed",AI281&lt;&gt;"old",AND($B$3&lt;&gt;Data!$N$6,OR(database!$AG281&lt;&gt;Data!$K$9,database!$AG281&lt;&gt;Data!$K$8))),MAX(E$8:E280)+1,0)</f>
        <v>0</v>
      </c>
      <c r="F281" s="25">
        <f>IF(AH281="X",MAX(F$8:F280)+1,0)</f>
        <v>0</v>
      </c>
      <c r="G281" s="25">
        <f ca="1">IF(AND(AG281=Data!$K$8,database!AI281&lt;&gt;"Closed",AI281&lt;&gt;"old",database!AL281&lt;(TODAY()+Data!$X$4)),MAX(G$8:G280)+1,0)</f>
        <v>0</v>
      </c>
      <c r="H281" s="25">
        <f ca="1">IF(AND(AG281=Data!$K$9,database!AI281&lt;&gt;"Closed",AI281&lt;&gt;"old",database!AL281&lt;(TODAY()+Data!$X$5)),MAX(H$8:H280)+1,0)</f>
        <v>0</v>
      </c>
      <c r="Y281">
        <f>IF(AS281&gt;0,VLOOKUP(AS281,$AT:$AV,3,0)+COUNTIF(AS$8:AS280,AS281),0)</f>
        <v>0</v>
      </c>
      <c r="AA281" s="17"/>
      <c r="AB281" s="18"/>
      <c r="AC281" s="17"/>
      <c r="AD281" s="18"/>
      <c r="AE281" s="17"/>
      <c r="AF281" s="18"/>
      <c r="AG281" s="139"/>
      <c r="AH281" s="24"/>
      <c r="AI281" s="17"/>
      <c r="AJ281" s="24"/>
      <c r="AK281" s="27"/>
      <c r="AL281" s="47"/>
      <c r="AQ281" s="25">
        <f>IF(FollowUp!$AK$3="(Off)",IF(FollowUp!$AA$3=Data!$D$5,C281,IF(FollowUp!$AA$3=Data!$D$6,D281,IF(FollowUp!$AA$3=Data!$D$7,E281,B281))),IF(FollowUp!$AK$3=Data!$N$9,F281,IF(FollowUp!$AK$3=Data!$N$8,H281,IF(FollowUp!$AK$3=Data!$N$7,G281,B281))))</f>
        <v>0</v>
      </c>
      <c r="AR281" s="51">
        <f t="shared" ref="AR281:AR344" si="32">IF(AQ281&gt;0,AL281,0)</f>
        <v>0</v>
      </c>
      <c r="AS281" s="25">
        <f t="shared" si="30"/>
        <v>-1</v>
      </c>
      <c r="AT281" s="25">
        <f t="shared" ref="AT281:AT344" si="33">AT280+1</f>
        <v>274</v>
      </c>
      <c r="AU281" s="25">
        <f t="shared" si="31"/>
        <v>0</v>
      </c>
      <c r="AV281" s="25">
        <f t="shared" ref="AV281:AV344" si="34">IF(AND(AU281&gt;0,AV282=0),1,(AU282+AV282))</f>
        <v>0</v>
      </c>
      <c r="BB281" s="51"/>
    </row>
    <row r="282" spans="1:54" x14ac:dyDescent="0.25">
      <c r="A282" t="str">
        <f t="shared" si="29"/>
        <v>282</v>
      </c>
      <c r="B282" s="25">
        <f>IF(OR(ISBLANK($AG282),$AI282="closed",$AI282="old",AND($B$3=Data!$N$6,OR(database!AG282=Data!$K$8,Data!$K$9=database!AG282))),0,MAX(B$8:B281)+1)</f>
        <v>0</v>
      </c>
      <c r="C282" s="25">
        <f ca="1">IF(AND($AL282-C$3&lt;=TODAY(),$AL282&gt;0,AI282&lt;&gt;"closed",AI282&lt;&gt;"old",AND($B$3&lt;&gt;Data!$N$6,OR(database!$AG282&lt;&gt;Data!$K$9,database!$AG282&lt;&gt;Data!$K$8))),MAX(C$8:C281)+1,0)</f>
        <v>0</v>
      </c>
      <c r="D282" s="25">
        <f ca="1">IF(AND($AL282-D$3&lt;=TODAY(),$AL282&gt;0,$AI282&lt;&gt;"closed",AI282&lt;&gt;"old",AND($B$3&lt;&gt;Data!$N$6,OR(database!$AG282&lt;&gt;Data!$K$9,database!$AG282&lt;&gt;Data!$K$8))),MAX(D$8:D281)+1,0)</f>
        <v>0</v>
      </c>
      <c r="E282" s="25">
        <f ca="1">IF(AND($AL282-E$3&lt;=TODAY(),$AL282&gt;0,AI282&lt;&gt;"closed",AI282&lt;&gt;"old",AND($B$3&lt;&gt;Data!$N$6,OR(database!$AG282&lt;&gt;Data!$K$9,database!$AG282&lt;&gt;Data!$K$8))),MAX(E$8:E281)+1,0)</f>
        <v>0</v>
      </c>
      <c r="F282" s="25">
        <f>IF(AH282="X",MAX(F$8:F281)+1,0)</f>
        <v>0</v>
      </c>
      <c r="G282" s="25">
        <f ca="1">IF(AND(AG282=Data!$K$8,database!AI282&lt;&gt;"Closed",AI282&lt;&gt;"old",database!AL282&lt;(TODAY()+Data!$X$4)),MAX(G$8:G281)+1,0)</f>
        <v>0</v>
      </c>
      <c r="H282" s="25">
        <f ca="1">IF(AND(AG282=Data!$K$9,database!AI282&lt;&gt;"Closed",AI282&lt;&gt;"old",database!AL282&lt;(TODAY()+Data!$X$5)),MAX(H$8:H281)+1,0)</f>
        <v>0</v>
      </c>
      <c r="Y282">
        <f>IF(AS282&gt;0,VLOOKUP(AS282,$AT:$AV,3,0)+COUNTIF(AS$8:AS281,AS282),0)</f>
        <v>0</v>
      </c>
      <c r="AA282" s="16"/>
      <c r="AB282" s="22"/>
      <c r="AC282" s="16"/>
      <c r="AD282" s="22"/>
      <c r="AE282" s="16"/>
      <c r="AF282" s="22"/>
      <c r="AG282" s="138"/>
      <c r="AH282" s="23"/>
      <c r="AI282" s="16"/>
      <c r="AJ282" s="23"/>
      <c r="AK282" s="28"/>
      <c r="AL282" s="35"/>
      <c r="AQ282" s="25">
        <f>IF(FollowUp!$AK$3="(Off)",IF(FollowUp!$AA$3=Data!$D$5,C282,IF(FollowUp!$AA$3=Data!$D$6,D282,IF(FollowUp!$AA$3=Data!$D$7,E282,B282))),IF(FollowUp!$AK$3=Data!$N$9,F282,IF(FollowUp!$AK$3=Data!$N$8,H282,IF(FollowUp!$AK$3=Data!$N$7,G282,B282))))</f>
        <v>0</v>
      </c>
      <c r="AR282" s="51">
        <f t="shared" si="32"/>
        <v>0</v>
      </c>
      <c r="AS282" s="25">
        <f t="shared" si="30"/>
        <v>-1</v>
      </c>
      <c r="AT282" s="25">
        <f t="shared" si="33"/>
        <v>275</v>
      </c>
      <c r="AU282" s="25">
        <f t="shared" si="31"/>
        <v>0</v>
      </c>
      <c r="AV282" s="25">
        <f t="shared" si="34"/>
        <v>0</v>
      </c>
      <c r="BB282" s="51"/>
    </row>
    <row r="283" spans="1:54" x14ac:dyDescent="0.25">
      <c r="A283" t="str">
        <f t="shared" si="29"/>
        <v>283</v>
      </c>
      <c r="B283" s="25">
        <f>IF(OR(ISBLANK($AG283),$AI283="closed",$AI283="old",AND($B$3=Data!$N$6,OR(database!AG283=Data!$K$8,Data!$K$9=database!AG283))),0,MAX(B$8:B282)+1)</f>
        <v>0</v>
      </c>
      <c r="C283" s="25">
        <f ca="1">IF(AND($AL283-C$3&lt;=TODAY(),$AL283&gt;0,AI283&lt;&gt;"closed",AI283&lt;&gt;"old",AND($B$3&lt;&gt;Data!$N$6,OR(database!$AG283&lt;&gt;Data!$K$9,database!$AG283&lt;&gt;Data!$K$8))),MAX(C$8:C282)+1,0)</f>
        <v>0</v>
      </c>
      <c r="D283" s="25">
        <f ca="1">IF(AND($AL283-D$3&lt;=TODAY(),$AL283&gt;0,$AI283&lt;&gt;"closed",AI283&lt;&gt;"old",AND($B$3&lt;&gt;Data!$N$6,OR(database!$AG283&lt;&gt;Data!$K$9,database!$AG283&lt;&gt;Data!$K$8))),MAX(D$8:D282)+1,0)</f>
        <v>0</v>
      </c>
      <c r="E283" s="25">
        <f ca="1">IF(AND($AL283-E$3&lt;=TODAY(),$AL283&gt;0,AI283&lt;&gt;"closed",AI283&lt;&gt;"old",AND($B$3&lt;&gt;Data!$N$6,OR(database!$AG283&lt;&gt;Data!$K$9,database!$AG283&lt;&gt;Data!$K$8))),MAX(E$8:E282)+1,0)</f>
        <v>0</v>
      </c>
      <c r="F283" s="25">
        <f>IF(AH283="X",MAX(F$8:F282)+1,0)</f>
        <v>0</v>
      </c>
      <c r="G283" s="25">
        <f ca="1">IF(AND(AG283=Data!$K$8,database!AI283&lt;&gt;"Closed",AI283&lt;&gt;"old",database!AL283&lt;(TODAY()+Data!$X$4)),MAX(G$8:G282)+1,0)</f>
        <v>0</v>
      </c>
      <c r="H283" s="25">
        <f ca="1">IF(AND(AG283=Data!$K$9,database!AI283&lt;&gt;"Closed",AI283&lt;&gt;"old",database!AL283&lt;(TODAY()+Data!$X$5)),MAX(H$8:H282)+1,0)</f>
        <v>0</v>
      </c>
      <c r="Y283">
        <f>IF(AS283&gt;0,VLOOKUP(AS283,$AT:$AV,3,0)+COUNTIF(AS$8:AS282,AS283),0)</f>
        <v>0</v>
      </c>
      <c r="AA283" s="17"/>
      <c r="AB283" s="18"/>
      <c r="AC283" s="17"/>
      <c r="AD283" s="18"/>
      <c r="AE283" s="17"/>
      <c r="AF283" s="18"/>
      <c r="AG283" s="139"/>
      <c r="AH283" s="24"/>
      <c r="AI283" s="17"/>
      <c r="AJ283" s="24"/>
      <c r="AK283" s="27"/>
      <c r="AL283" s="47"/>
      <c r="AQ283" s="25">
        <f>IF(FollowUp!$AK$3="(Off)",IF(FollowUp!$AA$3=Data!$D$5,C283,IF(FollowUp!$AA$3=Data!$D$6,D283,IF(FollowUp!$AA$3=Data!$D$7,E283,B283))),IF(FollowUp!$AK$3=Data!$N$9,F283,IF(FollowUp!$AK$3=Data!$N$8,H283,IF(FollowUp!$AK$3=Data!$N$7,G283,B283))))</f>
        <v>0</v>
      </c>
      <c r="AR283" s="51">
        <f t="shared" si="32"/>
        <v>0</v>
      </c>
      <c r="AS283" s="25">
        <f t="shared" si="30"/>
        <v>-1</v>
      </c>
      <c r="AT283" s="25">
        <f t="shared" si="33"/>
        <v>276</v>
      </c>
      <c r="AU283" s="25">
        <f t="shared" si="31"/>
        <v>0</v>
      </c>
      <c r="AV283" s="25">
        <f t="shared" si="34"/>
        <v>0</v>
      </c>
      <c r="BB283" s="51"/>
    </row>
    <row r="284" spans="1:54" x14ac:dyDescent="0.25">
      <c r="A284" t="str">
        <f t="shared" si="29"/>
        <v>284</v>
      </c>
      <c r="B284" s="25">
        <f>IF(OR(ISBLANK($AG284),$AI284="closed",$AI284="old",AND($B$3=Data!$N$6,OR(database!AG284=Data!$K$8,Data!$K$9=database!AG284))),0,MAX(B$8:B283)+1)</f>
        <v>0</v>
      </c>
      <c r="C284" s="25">
        <f ca="1">IF(AND($AL284-C$3&lt;=TODAY(),$AL284&gt;0,AI284&lt;&gt;"closed",AI284&lt;&gt;"old",AND($B$3&lt;&gt;Data!$N$6,OR(database!$AG284&lt;&gt;Data!$K$9,database!$AG284&lt;&gt;Data!$K$8))),MAX(C$8:C283)+1,0)</f>
        <v>0</v>
      </c>
      <c r="D284" s="25">
        <f ca="1">IF(AND($AL284-D$3&lt;=TODAY(),$AL284&gt;0,$AI284&lt;&gt;"closed",AI284&lt;&gt;"old",AND($B$3&lt;&gt;Data!$N$6,OR(database!$AG284&lt;&gt;Data!$K$9,database!$AG284&lt;&gt;Data!$K$8))),MAX(D$8:D283)+1,0)</f>
        <v>0</v>
      </c>
      <c r="E284" s="25">
        <f ca="1">IF(AND($AL284-E$3&lt;=TODAY(),$AL284&gt;0,AI284&lt;&gt;"closed",AI284&lt;&gt;"old",AND($B$3&lt;&gt;Data!$N$6,OR(database!$AG284&lt;&gt;Data!$K$9,database!$AG284&lt;&gt;Data!$K$8))),MAX(E$8:E283)+1,0)</f>
        <v>0</v>
      </c>
      <c r="F284" s="25">
        <f>IF(AH284="X",MAX(F$8:F283)+1,0)</f>
        <v>0</v>
      </c>
      <c r="G284" s="25">
        <f ca="1">IF(AND(AG284=Data!$K$8,database!AI284&lt;&gt;"Closed",AI284&lt;&gt;"old",database!AL284&lt;(TODAY()+Data!$X$4)),MAX(G$8:G283)+1,0)</f>
        <v>0</v>
      </c>
      <c r="H284" s="25">
        <f ca="1">IF(AND(AG284=Data!$K$9,database!AI284&lt;&gt;"Closed",AI284&lt;&gt;"old",database!AL284&lt;(TODAY()+Data!$X$5)),MAX(H$8:H283)+1,0)</f>
        <v>0</v>
      </c>
      <c r="Y284">
        <f>IF(AS284&gt;0,VLOOKUP(AS284,$AT:$AV,3,0)+COUNTIF(AS$8:AS283,AS284),0)</f>
        <v>0</v>
      </c>
      <c r="AA284" s="16"/>
      <c r="AB284" s="22"/>
      <c r="AC284" s="16"/>
      <c r="AD284" s="22"/>
      <c r="AE284" s="16"/>
      <c r="AF284" s="22"/>
      <c r="AG284" s="138"/>
      <c r="AH284" s="23"/>
      <c r="AI284" s="16"/>
      <c r="AJ284" s="23"/>
      <c r="AK284" s="28"/>
      <c r="AL284" s="35"/>
      <c r="AQ284" s="25">
        <f>IF(FollowUp!$AK$3="(Off)",IF(FollowUp!$AA$3=Data!$D$5,C284,IF(FollowUp!$AA$3=Data!$D$6,D284,IF(FollowUp!$AA$3=Data!$D$7,E284,B284))),IF(FollowUp!$AK$3=Data!$N$9,F284,IF(FollowUp!$AK$3=Data!$N$8,H284,IF(FollowUp!$AK$3=Data!$N$7,G284,B284))))</f>
        <v>0</v>
      </c>
      <c r="AR284" s="51">
        <f t="shared" si="32"/>
        <v>0</v>
      </c>
      <c r="AS284" s="25">
        <f t="shared" si="30"/>
        <v>-1</v>
      </c>
      <c r="AT284" s="25">
        <f t="shared" si="33"/>
        <v>277</v>
      </c>
      <c r="AU284" s="25">
        <f t="shared" si="31"/>
        <v>0</v>
      </c>
      <c r="AV284" s="25">
        <f t="shared" si="34"/>
        <v>0</v>
      </c>
      <c r="BB284" s="51"/>
    </row>
    <row r="285" spans="1:54" x14ac:dyDescent="0.25">
      <c r="A285" t="str">
        <f t="shared" si="29"/>
        <v>285</v>
      </c>
      <c r="B285" s="25">
        <f>IF(OR(ISBLANK($AG285),$AI285="closed",$AI285="old",AND($B$3=Data!$N$6,OR(database!AG285=Data!$K$8,Data!$K$9=database!AG285))),0,MAX(B$8:B284)+1)</f>
        <v>0</v>
      </c>
      <c r="C285" s="25">
        <f ca="1">IF(AND($AL285-C$3&lt;=TODAY(),$AL285&gt;0,AI285&lt;&gt;"closed",AI285&lt;&gt;"old",AND($B$3&lt;&gt;Data!$N$6,OR(database!$AG285&lt;&gt;Data!$K$9,database!$AG285&lt;&gt;Data!$K$8))),MAX(C$8:C284)+1,0)</f>
        <v>0</v>
      </c>
      <c r="D285" s="25">
        <f ca="1">IF(AND($AL285-D$3&lt;=TODAY(),$AL285&gt;0,$AI285&lt;&gt;"closed",AI285&lt;&gt;"old",AND($B$3&lt;&gt;Data!$N$6,OR(database!$AG285&lt;&gt;Data!$K$9,database!$AG285&lt;&gt;Data!$K$8))),MAX(D$8:D284)+1,0)</f>
        <v>0</v>
      </c>
      <c r="E285" s="25">
        <f ca="1">IF(AND($AL285-E$3&lt;=TODAY(),$AL285&gt;0,AI285&lt;&gt;"closed",AI285&lt;&gt;"old",AND($B$3&lt;&gt;Data!$N$6,OR(database!$AG285&lt;&gt;Data!$K$9,database!$AG285&lt;&gt;Data!$K$8))),MAX(E$8:E284)+1,0)</f>
        <v>0</v>
      </c>
      <c r="F285" s="25">
        <f>IF(AH285="X",MAX(F$8:F284)+1,0)</f>
        <v>0</v>
      </c>
      <c r="G285" s="25">
        <f ca="1">IF(AND(AG285=Data!$K$8,database!AI285&lt;&gt;"Closed",AI285&lt;&gt;"old",database!AL285&lt;(TODAY()+Data!$X$4)),MAX(G$8:G284)+1,0)</f>
        <v>0</v>
      </c>
      <c r="H285" s="25">
        <f ca="1">IF(AND(AG285=Data!$K$9,database!AI285&lt;&gt;"Closed",AI285&lt;&gt;"old",database!AL285&lt;(TODAY()+Data!$X$5)),MAX(H$8:H284)+1,0)</f>
        <v>0</v>
      </c>
      <c r="Y285">
        <f>IF(AS285&gt;0,VLOOKUP(AS285,$AT:$AV,3,0)+COUNTIF(AS$8:AS284,AS285),0)</f>
        <v>0</v>
      </c>
      <c r="AA285" s="17"/>
      <c r="AB285" s="18"/>
      <c r="AC285" s="17"/>
      <c r="AD285" s="18"/>
      <c r="AE285" s="17"/>
      <c r="AF285" s="18"/>
      <c r="AG285" s="139"/>
      <c r="AH285" s="24"/>
      <c r="AI285" s="17"/>
      <c r="AJ285" s="24"/>
      <c r="AK285" s="27"/>
      <c r="AL285" s="47"/>
      <c r="AQ285" s="25">
        <f>IF(FollowUp!$AK$3="(Off)",IF(FollowUp!$AA$3=Data!$D$5,C285,IF(FollowUp!$AA$3=Data!$D$6,D285,IF(FollowUp!$AA$3=Data!$D$7,E285,B285))),IF(FollowUp!$AK$3=Data!$N$9,F285,IF(FollowUp!$AK$3=Data!$N$8,H285,IF(FollowUp!$AK$3=Data!$N$7,G285,B285))))</f>
        <v>0</v>
      </c>
      <c r="AR285" s="51">
        <f t="shared" si="32"/>
        <v>0</v>
      </c>
      <c r="AS285" s="25">
        <f t="shared" si="30"/>
        <v>-1</v>
      </c>
      <c r="AT285" s="25">
        <f t="shared" si="33"/>
        <v>278</v>
      </c>
      <c r="AU285" s="25">
        <f t="shared" si="31"/>
        <v>0</v>
      </c>
      <c r="AV285" s="25">
        <f t="shared" si="34"/>
        <v>0</v>
      </c>
      <c r="BB285" s="51"/>
    </row>
    <row r="286" spans="1:54" x14ac:dyDescent="0.25">
      <c r="A286" t="str">
        <f t="shared" si="29"/>
        <v>286</v>
      </c>
      <c r="B286" s="25">
        <f>IF(OR(ISBLANK($AG286),$AI286="closed",$AI286="old",AND($B$3=Data!$N$6,OR(database!AG286=Data!$K$8,Data!$K$9=database!AG286))),0,MAX(B$8:B285)+1)</f>
        <v>0</v>
      </c>
      <c r="C286" s="25">
        <f ca="1">IF(AND($AL286-C$3&lt;=TODAY(),$AL286&gt;0,AI286&lt;&gt;"closed",AI286&lt;&gt;"old",AND($B$3&lt;&gt;Data!$N$6,OR(database!$AG286&lt;&gt;Data!$K$9,database!$AG286&lt;&gt;Data!$K$8))),MAX(C$8:C285)+1,0)</f>
        <v>0</v>
      </c>
      <c r="D286" s="25">
        <f ca="1">IF(AND($AL286-D$3&lt;=TODAY(),$AL286&gt;0,$AI286&lt;&gt;"closed",AI286&lt;&gt;"old",AND($B$3&lt;&gt;Data!$N$6,OR(database!$AG286&lt;&gt;Data!$K$9,database!$AG286&lt;&gt;Data!$K$8))),MAX(D$8:D285)+1,0)</f>
        <v>0</v>
      </c>
      <c r="E286" s="25">
        <f ca="1">IF(AND($AL286-E$3&lt;=TODAY(),$AL286&gt;0,AI286&lt;&gt;"closed",AI286&lt;&gt;"old",AND($B$3&lt;&gt;Data!$N$6,OR(database!$AG286&lt;&gt;Data!$K$9,database!$AG286&lt;&gt;Data!$K$8))),MAX(E$8:E285)+1,0)</f>
        <v>0</v>
      </c>
      <c r="F286" s="25">
        <f>IF(AH286="X",MAX(F$8:F285)+1,0)</f>
        <v>0</v>
      </c>
      <c r="G286" s="25">
        <f ca="1">IF(AND(AG286=Data!$K$8,database!AI286&lt;&gt;"Closed",AI286&lt;&gt;"old",database!AL286&lt;(TODAY()+Data!$X$4)),MAX(G$8:G285)+1,0)</f>
        <v>0</v>
      </c>
      <c r="H286" s="25">
        <f ca="1">IF(AND(AG286=Data!$K$9,database!AI286&lt;&gt;"Closed",AI286&lt;&gt;"old",database!AL286&lt;(TODAY()+Data!$X$5)),MAX(H$8:H285)+1,0)</f>
        <v>0</v>
      </c>
      <c r="Y286">
        <f>IF(AS286&gt;0,VLOOKUP(AS286,$AT:$AV,3,0)+COUNTIF(AS$8:AS285,AS286),0)</f>
        <v>0</v>
      </c>
      <c r="AA286" s="16"/>
      <c r="AB286" s="22"/>
      <c r="AC286" s="16"/>
      <c r="AD286" s="22"/>
      <c r="AE286" s="16"/>
      <c r="AF286" s="22"/>
      <c r="AG286" s="138"/>
      <c r="AH286" s="23"/>
      <c r="AI286" s="16"/>
      <c r="AJ286" s="23"/>
      <c r="AK286" s="28"/>
      <c r="AL286" s="35"/>
      <c r="AQ286" s="25">
        <f>IF(FollowUp!$AK$3="(Off)",IF(FollowUp!$AA$3=Data!$D$5,C286,IF(FollowUp!$AA$3=Data!$D$6,D286,IF(FollowUp!$AA$3=Data!$D$7,E286,B286))),IF(FollowUp!$AK$3=Data!$N$9,F286,IF(FollowUp!$AK$3=Data!$N$8,H286,IF(FollowUp!$AK$3=Data!$N$7,G286,B286))))</f>
        <v>0</v>
      </c>
      <c r="AR286" s="51">
        <f t="shared" si="32"/>
        <v>0</v>
      </c>
      <c r="AS286" s="25">
        <f t="shared" si="30"/>
        <v>-1</v>
      </c>
      <c r="AT286" s="25">
        <f t="shared" si="33"/>
        <v>279</v>
      </c>
      <c r="AU286" s="25">
        <f t="shared" si="31"/>
        <v>0</v>
      </c>
      <c r="AV286" s="25">
        <f t="shared" si="34"/>
        <v>0</v>
      </c>
      <c r="BB286" s="51"/>
    </row>
    <row r="287" spans="1:54" x14ac:dyDescent="0.25">
      <c r="A287" t="str">
        <f t="shared" si="29"/>
        <v>287</v>
      </c>
      <c r="B287" s="25">
        <f>IF(OR(ISBLANK($AG287),$AI287="closed",$AI287="old",AND($B$3=Data!$N$6,OR(database!AG287=Data!$K$8,Data!$K$9=database!AG287))),0,MAX(B$8:B286)+1)</f>
        <v>0</v>
      </c>
      <c r="C287" s="25">
        <f ca="1">IF(AND($AL287-C$3&lt;=TODAY(),$AL287&gt;0,AI287&lt;&gt;"closed",AI287&lt;&gt;"old",AND($B$3&lt;&gt;Data!$N$6,OR(database!$AG287&lt;&gt;Data!$K$9,database!$AG287&lt;&gt;Data!$K$8))),MAX(C$8:C286)+1,0)</f>
        <v>0</v>
      </c>
      <c r="D287" s="25">
        <f ca="1">IF(AND($AL287-D$3&lt;=TODAY(),$AL287&gt;0,$AI287&lt;&gt;"closed",AI287&lt;&gt;"old",AND($B$3&lt;&gt;Data!$N$6,OR(database!$AG287&lt;&gt;Data!$K$9,database!$AG287&lt;&gt;Data!$K$8))),MAX(D$8:D286)+1,0)</f>
        <v>0</v>
      </c>
      <c r="E287" s="25">
        <f ca="1">IF(AND($AL287-E$3&lt;=TODAY(),$AL287&gt;0,AI287&lt;&gt;"closed",AI287&lt;&gt;"old",AND($B$3&lt;&gt;Data!$N$6,OR(database!$AG287&lt;&gt;Data!$K$9,database!$AG287&lt;&gt;Data!$K$8))),MAX(E$8:E286)+1,0)</f>
        <v>0</v>
      </c>
      <c r="F287" s="25">
        <f>IF(AH287="X",MAX(F$8:F286)+1,0)</f>
        <v>0</v>
      </c>
      <c r="G287" s="25">
        <f ca="1">IF(AND(AG287=Data!$K$8,database!AI287&lt;&gt;"Closed",AI287&lt;&gt;"old",database!AL287&lt;(TODAY()+Data!$X$4)),MAX(G$8:G286)+1,0)</f>
        <v>0</v>
      </c>
      <c r="H287" s="25">
        <f ca="1">IF(AND(AG287=Data!$K$9,database!AI287&lt;&gt;"Closed",AI287&lt;&gt;"old",database!AL287&lt;(TODAY()+Data!$X$5)),MAX(H$8:H286)+1,0)</f>
        <v>0</v>
      </c>
      <c r="Y287">
        <f>IF(AS287&gt;0,VLOOKUP(AS287,$AT:$AV,3,0)+COUNTIF(AS$8:AS286,AS287),0)</f>
        <v>0</v>
      </c>
      <c r="AA287" s="17"/>
      <c r="AB287" s="18"/>
      <c r="AC287" s="17"/>
      <c r="AD287" s="18"/>
      <c r="AE287" s="17"/>
      <c r="AF287" s="18"/>
      <c r="AG287" s="139"/>
      <c r="AH287" s="24"/>
      <c r="AI287" s="17"/>
      <c r="AJ287" s="24"/>
      <c r="AK287" s="27"/>
      <c r="AL287" s="47"/>
      <c r="AQ287" s="25">
        <f>IF(FollowUp!$AK$3="(Off)",IF(FollowUp!$AA$3=Data!$D$5,C287,IF(FollowUp!$AA$3=Data!$D$6,D287,IF(FollowUp!$AA$3=Data!$D$7,E287,B287))),IF(FollowUp!$AK$3=Data!$N$9,F287,IF(FollowUp!$AK$3=Data!$N$8,H287,IF(FollowUp!$AK$3=Data!$N$7,G287,B287))))</f>
        <v>0</v>
      </c>
      <c r="AR287" s="51">
        <f t="shared" si="32"/>
        <v>0</v>
      </c>
      <c r="AS287" s="25">
        <f t="shared" si="30"/>
        <v>-1</v>
      </c>
      <c r="AT287" s="25">
        <f t="shared" si="33"/>
        <v>280</v>
      </c>
      <c r="AU287" s="25">
        <f t="shared" si="31"/>
        <v>0</v>
      </c>
      <c r="AV287" s="25">
        <f t="shared" si="34"/>
        <v>0</v>
      </c>
      <c r="BB287" s="51"/>
    </row>
    <row r="288" spans="1:54" x14ac:dyDescent="0.25">
      <c r="A288" t="str">
        <f t="shared" si="29"/>
        <v>288</v>
      </c>
      <c r="B288" s="25">
        <f>IF(OR(ISBLANK($AG288),$AI288="closed",$AI288="old",AND($B$3=Data!$N$6,OR(database!AG288=Data!$K$8,Data!$K$9=database!AG288))),0,MAX(B$8:B287)+1)</f>
        <v>0</v>
      </c>
      <c r="C288" s="25">
        <f ca="1">IF(AND($AL288-C$3&lt;=TODAY(),$AL288&gt;0,AI288&lt;&gt;"closed",AI288&lt;&gt;"old",AND($B$3&lt;&gt;Data!$N$6,OR(database!$AG288&lt;&gt;Data!$K$9,database!$AG288&lt;&gt;Data!$K$8))),MAX(C$8:C287)+1,0)</f>
        <v>0</v>
      </c>
      <c r="D288" s="25">
        <f ca="1">IF(AND($AL288-D$3&lt;=TODAY(),$AL288&gt;0,$AI288&lt;&gt;"closed",AI288&lt;&gt;"old",AND($B$3&lt;&gt;Data!$N$6,OR(database!$AG288&lt;&gt;Data!$K$9,database!$AG288&lt;&gt;Data!$K$8))),MAX(D$8:D287)+1,0)</f>
        <v>0</v>
      </c>
      <c r="E288" s="25">
        <f ca="1">IF(AND($AL288-E$3&lt;=TODAY(),$AL288&gt;0,AI288&lt;&gt;"closed",AI288&lt;&gt;"old",AND($B$3&lt;&gt;Data!$N$6,OR(database!$AG288&lt;&gt;Data!$K$9,database!$AG288&lt;&gt;Data!$K$8))),MAX(E$8:E287)+1,0)</f>
        <v>0</v>
      </c>
      <c r="F288" s="25">
        <f>IF(AH288="X",MAX(F$8:F287)+1,0)</f>
        <v>0</v>
      </c>
      <c r="G288" s="25">
        <f ca="1">IF(AND(AG288=Data!$K$8,database!AI288&lt;&gt;"Closed",AI288&lt;&gt;"old",database!AL288&lt;(TODAY()+Data!$X$4)),MAX(G$8:G287)+1,0)</f>
        <v>0</v>
      </c>
      <c r="H288" s="25">
        <f ca="1">IF(AND(AG288=Data!$K$9,database!AI288&lt;&gt;"Closed",AI288&lt;&gt;"old",database!AL288&lt;(TODAY()+Data!$X$5)),MAX(H$8:H287)+1,0)</f>
        <v>0</v>
      </c>
      <c r="Y288">
        <f>IF(AS288&gt;0,VLOOKUP(AS288,$AT:$AV,3,0)+COUNTIF(AS$8:AS287,AS288),0)</f>
        <v>0</v>
      </c>
      <c r="AA288" s="16"/>
      <c r="AB288" s="22"/>
      <c r="AC288" s="16"/>
      <c r="AD288" s="22"/>
      <c r="AE288" s="16"/>
      <c r="AF288" s="22"/>
      <c r="AG288" s="138"/>
      <c r="AH288" s="23"/>
      <c r="AI288" s="16"/>
      <c r="AJ288" s="23"/>
      <c r="AK288" s="28"/>
      <c r="AL288" s="35"/>
      <c r="AQ288" s="25">
        <f>IF(FollowUp!$AK$3="(Off)",IF(FollowUp!$AA$3=Data!$D$5,C288,IF(FollowUp!$AA$3=Data!$D$6,D288,IF(FollowUp!$AA$3=Data!$D$7,E288,B288))),IF(FollowUp!$AK$3=Data!$N$9,F288,IF(FollowUp!$AK$3=Data!$N$8,H288,IF(FollowUp!$AK$3=Data!$N$7,G288,B288))))</f>
        <v>0</v>
      </c>
      <c r="AR288" s="51">
        <f t="shared" si="32"/>
        <v>0</v>
      </c>
      <c r="AS288" s="25">
        <f t="shared" si="30"/>
        <v>-1</v>
      </c>
      <c r="AT288" s="25">
        <f t="shared" si="33"/>
        <v>281</v>
      </c>
      <c r="AU288" s="25">
        <f t="shared" si="31"/>
        <v>0</v>
      </c>
      <c r="AV288" s="25">
        <f t="shared" si="34"/>
        <v>0</v>
      </c>
      <c r="BB288" s="51"/>
    </row>
    <row r="289" spans="1:54" x14ac:dyDescent="0.25">
      <c r="A289" t="str">
        <f t="shared" si="29"/>
        <v>289</v>
      </c>
      <c r="B289" s="25">
        <f>IF(OR(ISBLANK($AG289),$AI289="closed",$AI289="old",AND($B$3=Data!$N$6,OR(database!AG289=Data!$K$8,Data!$K$9=database!AG289))),0,MAX(B$8:B288)+1)</f>
        <v>0</v>
      </c>
      <c r="C289" s="25">
        <f ca="1">IF(AND($AL289-C$3&lt;=TODAY(),$AL289&gt;0,AI289&lt;&gt;"closed",AI289&lt;&gt;"old",AND($B$3&lt;&gt;Data!$N$6,OR(database!$AG289&lt;&gt;Data!$K$9,database!$AG289&lt;&gt;Data!$K$8))),MAX(C$8:C288)+1,0)</f>
        <v>0</v>
      </c>
      <c r="D289" s="25">
        <f ca="1">IF(AND($AL289-D$3&lt;=TODAY(),$AL289&gt;0,$AI289&lt;&gt;"closed",AI289&lt;&gt;"old",AND($B$3&lt;&gt;Data!$N$6,OR(database!$AG289&lt;&gt;Data!$K$9,database!$AG289&lt;&gt;Data!$K$8))),MAX(D$8:D288)+1,0)</f>
        <v>0</v>
      </c>
      <c r="E289" s="25">
        <f ca="1">IF(AND($AL289-E$3&lt;=TODAY(),$AL289&gt;0,AI289&lt;&gt;"closed",AI289&lt;&gt;"old",AND($B$3&lt;&gt;Data!$N$6,OR(database!$AG289&lt;&gt;Data!$K$9,database!$AG289&lt;&gt;Data!$K$8))),MAX(E$8:E288)+1,0)</f>
        <v>0</v>
      </c>
      <c r="F289" s="25">
        <f>IF(AH289="X",MAX(F$8:F288)+1,0)</f>
        <v>0</v>
      </c>
      <c r="G289" s="25">
        <f ca="1">IF(AND(AG289=Data!$K$8,database!AI289&lt;&gt;"Closed",AI289&lt;&gt;"old",database!AL289&lt;(TODAY()+Data!$X$4)),MAX(G$8:G288)+1,0)</f>
        <v>0</v>
      </c>
      <c r="H289" s="25">
        <f ca="1">IF(AND(AG289=Data!$K$9,database!AI289&lt;&gt;"Closed",AI289&lt;&gt;"old",database!AL289&lt;(TODAY()+Data!$X$5)),MAX(H$8:H288)+1,0)</f>
        <v>0</v>
      </c>
      <c r="Y289">
        <f>IF(AS289&gt;0,VLOOKUP(AS289,$AT:$AV,3,0)+COUNTIF(AS$8:AS288,AS289),0)</f>
        <v>0</v>
      </c>
      <c r="AA289" s="17"/>
      <c r="AB289" s="18"/>
      <c r="AC289" s="17"/>
      <c r="AD289" s="18"/>
      <c r="AE289" s="17"/>
      <c r="AF289" s="18"/>
      <c r="AG289" s="139"/>
      <c r="AH289" s="24"/>
      <c r="AI289" s="17"/>
      <c r="AJ289" s="24"/>
      <c r="AK289" s="27"/>
      <c r="AL289" s="47"/>
      <c r="AQ289" s="25">
        <f>IF(FollowUp!$AK$3="(Off)",IF(FollowUp!$AA$3=Data!$D$5,C289,IF(FollowUp!$AA$3=Data!$D$6,D289,IF(FollowUp!$AA$3=Data!$D$7,E289,B289))),IF(FollowUp!$AK$3=Data!$N$9,F289,IF(FollowUp!$AK$3=Data!$N$8,H289,IF(FollowUp!$AK$3=Data!$N$7,G289,B289))))</f>
        <v>0</v>
      </c>
      <c r="AR289" s="51">
        <f t="shared" si="32"/>
        <v>0</v>
      </c>
      <c r="AS289" s="25">
        <f t="shared" si="30"/>
        <v>-1</v>
      </c>
      <c r="AT289" s="25">
        <f t="shared" si="33"/>
        <v>282</v>
      </c>
      <c r="AU289" s="25">
        <f t="shared" si="31"/>
        <v>0</v>
      </c>
      <c r="AV289" s="25">
        <f t="shared" si="34"/>
        <v>0</v>
      </c>
      <c r="BB289" s="51"/>
    </row>
    <row r="290" spans="1:54" x14ac:dyDescent="0.25">
      <c r="A290" t="str">
        <f t="shared" si="29"/>
        <v>290</v>
      </c>
      <c r="B290" s="25">
        <f>IF(OR(ISBLANK($AG290),$AI290="closed",$AI290="old",AND($B$3=Data!$N$6,OR(database!AG290=Data!$K$8,Data!$K$9=database!AG290))),0,MAX(B$8:B289)+1)</f>
        <v>0</v>
      </c>
      <c r="C290" s="25">
        <f ca="1">IF(AND($AL290-C$3&lt;=TODAY(),$AL290&gt;0,AI290&lt;&gt;"closed",AI290&lt;&gt;"old",AND($B$3&lt;&gt;Data!$N$6,OR(database!$AG290&lt;&gt;Data!$K$9,database!$AG290&lt;&gt;Data!$K$8))),MAX(C$8:C289)+1,0)</f>
        <v>0</v>
      </c>
      <c r="D290" s="25">
        <f ca="1">IF(AND($AL290-D$3&lt;=TODAY(),$AL290&gt;0,$AI290&lt;&gt;"closed",AI290&lt;&gt;"old",AND($B$3&lt;&gt;Data!$N$6,OR(database!$AG290&lt;&gt;Data!$K$9,database!$AG290&lt;&gt;Data!$K$8))),MAX(D$8:D289)+1,0)</f>
        <v>0</v>
      </c>
      <c r="E290" s="25">
        <f ca="1">IF(AND($AL290-E$3&lt;=TODAY(),$AL290&gt;0,AI290&lt;&gt;"closed",AI290&lt;&gt;"old",AND($B$3&lt;&gt;Data!$N$6,OR(database!$AG290&lt;&gt;Data!$K$9,database!$AG290&lt;&gt;Data!$K$8))),MAX(E$8:E289)+1,0)</f>
        <v>0</v>
      </c>
      <c r="F290" s="25">
        <f>IF(AH290="X",MAX(F$8:F289)+1,0)</f>
        <v>0</v>
      </c>
      <c r="G290" s="25">
        <f ca="1">IF(AND(AG290=Data!$K$8,database!AI290&lt;&gt;"Closed",AI290&lt;&gt;"old",database!AL290&lt;(TODAY()+Data!$X$4)),MAX(G$8:G289)+1,0)</f>
        <v>0</v>
      </c>
      <c r="H290" s="25">
        <f ca="1">IF(AND(AG290=Data!$K$9,database!AI290&lt;&gt;"Closed",AI290&lt;&gt;"old",database!AL290&lt;(TODAY()+Data!$X$5)),MAX(H$8:H289)+1,0)</f>
        <v>0</v>
      </c>
      <c r="Y290">
        <f>IF(AS290&gt;0,VLOOKUP(AS290,$AT:$AV,3,0)+COUNTIF(AS$8:AS289,AS290),0)</f>
        <v>0</v>
      </c>
      <c r="AA290" s="16"/>
      <c r="AB290" s="22"/>
      <c r="AC290" s="16"/>
      <c r="AD290" s="22"/>
      <c r="AE290" s="16"/>
      <c r="AF290" s="22"/>
      <c r="AG290" s="138"/>
      <c r="AH290" s="23"/>
      <c r="AI290" s="16"/>
      <c r="AJ290" s="23"/>
      <c r="AK290" s="28"/>
      <c r="AL290" s="35"/>
      <c r="AQ290" s="25">
        <f>IF(FollowUp!$AK$3="(Off)",IF(FollowUp!$AA$3=Data!$D$5,C290,IF(FollowUp!$AA$3=Data!$D$6,D290,IF(FollowUp!$AA$3=Data!$D$7,E290,B290))),IF(FollowUp!$AK$3=Data!$N$9,F290,IF(FollowUp!$AK$3=Data!$N$8,H290,IF(FollowUp!$AK$3=Data!$N$7,G290,B290))))</f>
        <v>0</v>
      </c>
      <c r="AR290" s="51">
        <f t="shared" si="32"/>
        <v>0</v>
      </c>
      <c r="AS290" s="25">
        <f t="shared" si="30"/>
        <v>-1</v>
      </c>
      <c r="AT290" s="25">
        <f t="shared" si="33"/>
        <v>283</v>
      </c>
      <c r="AU290" s="25">
        <f t="shared" si="31"/>
        <v>0</v>
      </c>
      <c r="AV290" s="25">
        <f t="shared" si="34"/>
        <v>0</v>
      </c>
      <c r="BB290" s="51"/>
    </row>
    <row r="291" spans="1:54" x14ac:dyDescent="0.25">
      <c r="A291" t="str">
        <f t="shared" si="29"/>
        <v>291</v>
      </c>
      <c r="B291" s="25">
        <f>IF(OR(ISBLANK($AG291),$AI291="closed",$AI291="old",AND($B$3=Data!$N$6,OR(database!AG291=Data!$K$8,Data!$K$9=database!AG291))),0,MAX(B$8:B290)+1)</f>
        <v>0</v>
      </c>
      <c r="C291" s="25">
        <f ca="1">IF(AND($AL291-C$3&lt;=TODAY(),$AL291&gt;0,AI291&lt;&gt;"closed",AI291&lt;&gt;"old",AND($B$3&lt;&gt;Data!$N$6,OR(database!$AG291&lt;&gt;Data!$K$9,database!$AG291&lt;&gt;Data!$K$8))),MAX(C$8:C290)+1,0)</f>
        <v>0</v>
      </c>
      <c r="D291" s="25">
        <f ca="1">IF(AND($AL291-D$3&lt;=TODAY(),$AL291&gt;0,$AI291&lt;&gt;"closed",AI291&lt;&gt;"old",AND($B$3&lt;&gt;Data!$N$6,OR(database!$AG291&lt;&gt;Data!$K$9,database!$AG291&lt;&gt;Data!$K$8))),MAX(D$8:D290)+1,0)</f>
        <v>0</v>
      </c>
      <c r="E291" s="25">
        <f ca="1">IF(AND($AL291-E$3&lt;=TODAY(),$AL291&gt;0,AI291&lt;&gt;"closed",AI291&lt;&gt;"old",AND($B$3&lt;&gt;Data!$N$6,OR(database!$AG291&lt;&gt;Data!$K$9,database!$AG291&lt;&gt;Data!$K$8))),MAX(E$8:E290)+1,0)</f>
        <v>0</v>
      </c>
      <c r="F291" s="25">
        <f>IF(AH291="X",MAX(F$8:F290)+1,0)</f>
        <v>0</v>
      </c>
      <c r="G291" s="25">
        <f ca="1">IF(AND(AG291=Data!$K$8,database!AI291&lt;&gt;"Closed",AI291&lt;&gt;"old",database!AL291&lt;(TODAY()+Data!$X$4)),MAX(G$8:G290)+1,0)</f>
        <v>0</v>
      </c>
      <c r="H291" s="25">
        <f ca="1">IF(AND(AG291=Data!$K$9,database!AI291&lt;&gt;"Closed",AI291&lt;&gt;"old",database!AL291&lt;(TODAY()+Data!$X$5)),MAX(H$8:H290)+1,0)</f>
        <v>0</v>
      </c>
      <c r="Y291">
        <f>IF(AS291&gt;0,VLOOKUP(AS291,$AT:$AV,3,0)+COUNTIF(AS$8:AS290,AS291),0)</f>
        <v>0</v>
      </c>
      <c r="AA291" s="17"/>
      <c r="AB291" s="18"/>
      <c r="AC291" s="17"/>
      <c r="AD291" s="18"/>
      <c r="AE291" s="17"/>
      <c r="AF291" s="18"/>
      <c r="AG291" s="139"/>
      <c r="AH291" s="24"/>
      <c r="AI291" s="17"/>
      <c r="AJ291" s="24"/>
      <c r="AK291" s="27"/>
      <c r="AL291" s="47"/>
      <c r="AQ291" s="25">
        <f>IF(FollowUp!$AK$3="(Off)",IF(FollowUp!$AA$3=Data!$D$5,C291,IF(FollowUp!$AA$3=Data!$D$6,D291,IF(FollowUp!$AA$3=Data!$D$7,E291,B291))),IF(FollowUp!$AK$3=Data!$N$9,F291,IF(FollowUp!$AK$3=Data!$N$8,H291,IF(FollowUp!$AK$3=Data!$N$7,G291,B291))))</f>
        <v>0</v>
      </c>
      <c r="AR291" s="51">
        <f t="shared" si="32"/>
        <v>0</v>
      </c>
      <c r="AS291" s="25">
        <f t="shared" si="30"/>
        <v>-1</v>
      </c>
      <c r="AT291" s="25">
        <f t="shared" si="33"/>
        <v>284</v>
      </c>
      <c r="AU291" s="25">
        <f t="shared" si="31"/>
        <v>0</v>
      </c>
      <c r="AV291" s="25">
        <f t="shared" si="34"/>
        <v>0</v>
      </c>
      <c r="BB291" s="51"/>
    </row>
    <row r="292" spans="1:54" x14ac:dyDescent="0.25">
      <c r="A292" t="str">
        <f t="shared" si="29"/>
        <v>292</v>
      </c>
      <c r="B292" s="25">
        <f>IF(OR(ISBLANK($AG292),$AI292="closed",$AI292="old",AND($B$3=Data!$N$6,OR(database!AG292=Data!$K$8,Data!$K$9=database!AG292))),0,MAX(B$8:B291)+1)</f>
        <v>0</v>
      </c>
      <c r="C292" s="25">
        <f ca="1">IF(AND($AL292-C$3&lt;=TODAY(),$AL292&gt;0,AI292&lt;&gt;"closed",AI292&lt;&gt;"old",AND($B$3&lt;&gt;Data!$N$6,OR(database!$AG292&lt;&gt;Data!$K$9,database!$AG292&lt;&gt;Data!$K$8))),MAX(C$8:C291)+1,0)</f>
        <v>0</v>
      </c>
      <c r="D292" s="25">
        <f ca="1">IF(AND($AL292-D$3&lt;=TODAY(),$AL292&gt;0,$AI292&lt;&gt;"closed",AI292&lt;&gt;"old",AND($B$3&lt;&gt;Data!$N$6,OR(database!$AG292&lt;&gt;Data!$K$9,database!$AG292&lt;&gt;Data!$K$8))),MAX(D$8:D291)+1,0)</f>
        <v>0</v>
      </c>
      <c r="E292" s="25">
        <f ca="1">IF(AND($AL292-E$3&lt;=TODAY(),$AL292&gt;0,AI292&lt;&gt;"closed",AI292&lt;&gt;"old",AND($B$3&lt;&gt;Data!$N$6,OR(database!$AG292&lt;&gt;Data!$K$9,database!$AG292&lt;&gt;Data!$K$8))),MAX(E$8:E291)+1,0)</f>
        <v>0</v>
      </c>
      <c r="F292" s="25">
        <f>IF(AH292="X",MAX(F$8:F291)+1,0)</f>
        <v>0</v>
      </c>
      <c r="G292" s="25">
        <f ca="1">IF(AND(AG292=Data!$K$8,database!AI292&lt;&gt;"Closed",AI292&lt;&gt;"old",database!AL292&lt;(TODAY()+Data!$X$4)),MAX(G$8:G291)+1,0)</f>
        <v>0</v>
      </c>
      <c r="H292" s="25">
        <f ca="1">IF(AND(AG292=Data!$K$9,database!AI292&lt;&gt;"Closed",AI292&lt;&gt;"old",database!AL292&lt;(TODAY()+Data!$X$5)),MAX(H$8:H291)+1,0)</f>
        <v>0</v>
      </c>
      <c r="Y292">
        <f>IF(AS292&gt;0,VLOOKUP(AS292,$AT:$AV,3,0)+COUNTIF(AS$8:AS291,AS292),0)</f>
        <v>0</v>
      </c>
      <c r="AA292" s="16"/>
      <c r="AB292" s="22"/>
      <c r="AC292" s="16"/>
      <c r="AD292" s="22"/>
      <c r="AE292" s="16"/>
      <c r="AF292" s="22"/>
      <c r="AG292" s="138"/>
      <c r="AH292" s="23"/>
      <c r="AI292" s="16"/>
      <c r="AJ292" s="23"/>
      <c r="AK292" s="28"/>
      <c r="AL292" s="35"/>
      <c r="AQ292" s="25">
        <f>IF(FollowUp!$AK$3="(Off)",IF(FollowUp!$AA$3=Data!$D$5,C292,IF(FollowUp!$AA$3=Data!$D$6,D292,IF(FollowUp!$AA$3=Data!$D$7,E292,B292))),IF(FollowUp!$AK$3=Data!$N$9,F292,IF(FollowUp!$AK$3=Data!$N$8,H292,IF(FollowUp!$AK$3=Data!$N$7,G292,B292))))</f>
        <v>0</v>
      </c>
      <c r="AR292" s="51">
        <f t="shared" si="32"/>
        <v>0</v>
      </c>
      <c r="AS292" s="25">
        <f t="shared" si="30"/>
        <v>-1</v>
      </c>
      <c r="AT292" s="25">
        <f t="shared" si="33"/>
        <v>285</v>
      </c>
      <c r="AU292" s="25">
        <f t="shared" si="31"/>
        <v>0</v>
      </c>
      <c r="AV292" s="25">
        <f t="shared" si="34"/>
        <v>0</v>
      </c>
      <c r="BB292" s="51"/>
    </row>
    <row r="293" spans="1:54" x14ac:dyDescent="0.25">
      <c r="A293" t="str">
        <f t="shared" si="29"/>
        <v>293</v>
      </c>
      <c r="B293" s="25">
        <f>IF(OR(ISBLANK($AG293),$AI293="closed",$AI293="old",AND($B$3=Data!$N$6,OR(database!AG293=Data!$K$8,Data!$K$9=database!AG293))),0,MAX(B$8:B292)+1)</f>
        <v>0</v>
      </c>
      <c r="C293" s="25">
        <f ca="1">IF(AND($AL293-C$3&lt;=TODAY(),$AL293&gt;0,AI293&lt;&gt;"closed",AI293&lt;&gt;"old",AND($B$3&lt;&gt;Data!$N$6,OR(database!$AG293&lt;&gt;Data!$K$9,database!$AG293&lt;&gt;Data!$K$8))),MAX(C$8:C292)+1,0)</f>
        <v>0</v>
      </c>
      <c r="D293" s="25">
        <f ca="1">IF(AND($AL293-D$3&lt;=TODAY(),$AL293&gt;0,$AI293&lt;&gt;"closed",AI293&lt;&gt;"old",AND($B$3&lt;&gt;Data!$N$6,OR(database!$AG293&lt;&gt;Data!$K$9,database!$AG293&lt;&gt;Data!$K$8))),MAX(D$8:D292)+1,0)</f>
        <v>0</v>
      </c>
      <c r="E293" s="25">
        <f ca="1">IF(AND($AL293-E$3&lt;=TODAY(),$AL293&gt;0,AI293&lt;&gt;"closed",AI293&lt;&gt;"old",AND($B$3&lt;&gt;Data!$N$6,OR(database!$AG293&lt;&gt;Data!$K$9,database!$AG293&lt;&gt;Data!$K$8))),MAX(E$8:E292)+1,0)</f>
        <v>0</v>
      </c>
      <c r="F293" s="25">
        <f>IF(AH293="X",MAX(F$8:F292)+1,0)</f>
        <v>0</v>
      </c>
      <c r="G293" s="25">
        <f ca="1">IF(AND(AG293=Data!$K$8,database!AI293&lt;&gt;"Closed",AI293&lt;&gt;"old",database!AL293&lt;(TODAY()+Data!$X$4)),MAX(G$8:G292)+1,0)</f>
        <v>0</v>
      </c>
      <c r="H293" s="25">
        <f ca="1">IF(AND(AG293=Data!$K$9,database!AI293&lt;&gt;"Closed",AI293&lt;&gt;"old",database!AL293&lt;(TODAY()+Data!$X$5)),MAX(H$8:H292)+1,0)</f>
        <v>0</v>
      </c>
      <c r="Y293">
        <f>IF(AS293&gt;0,VLOOKUP(AS293,$AT:$AV,3,0)+COUNTIF(AS$8:AS292,AS293),0)</f>
        <v>0</v>
      </c>
      <c r="AA293" s="17"/>
      <c r="AB293" s="18"/>
      <c r="AC293" s="17"/>
      <c r="AD293" s="18"/>
      <c r="AE293" s="17"/>
      <c r="AF293" s="18"/>
      <c r="AG293" s="139"/>
      <c r="AH293" s="24"/>
      <c r="AI293" s="17"/>
      <c r="AJ293" s="24"/>
      <c r="AK293" s="27"/>
      <c r="AL293" s="47"/>
      <c r="AQ293" s="25">
        <f>IF(FollowUp!$AK$3="(Off)",IF(FollowUp!$AA$3=Data!$D$5,C293,IF(FollowUp!$AA$3=Data!$D$6,D293,IF(FollowUp!$AA$3=Data!$D$7,E293,B293))),IF(FollowUp!$AK$3=Data!$N$9,F293,IF(FollowUp!$AK$3=Data!$N$8,H293,IF(FollowUp!$AK$3=Data!$N$7,G293,B293))))</f>
        <v>0</v>
      </c>
      <c r="AR293" s="51">
        <f t="shared" si="32"/>
        <v>0</v>
      </c>
      <c r="AS293" s="25">
        <f t="shared" si="30"/>
        <v>-1</v>
      </c>
      <c r="AT293" s="25">
        <f t="shared" si="33"/>
        <v>286</v>
      </c>
      <c r="AU293" s="25">
        <f t="shared" si="31"/>
        <v>0</v>
      </c>
      <c r="AV293" s="25">
        <f t="shared" si="34"/>
        <v>0</v>
      </c>
      <c r="BB293" s="51"/>
    </row>
    <row r="294" spans="1:54" x14ac:dyDescent="0.25">
      <c r="A294" t="str">
        <f t="shared" si="29"/>
        <v>294</v>
      </c>
      <c r="B294" s="25">
        <f>IF(OR(ISBLANK($AG294),$AI294="closed",$AI294="old",AND($B$3=Data!$N$6,OR(database!AG294=Data!$K$8,Data!$K$9=database!AG294))),0,MAX(B$8:B293)+1)</f>
        <v>0</v>
      </c>
      <c r="C294" s="25">
        <f ca="1">IF(AND($AL294-C$3&lt;=TODAY(),$AL294&gt;0,AI294&lt;&gt;"closed",AI294&lt;&gt;"old",AND($B$3&lt;&gt;Data!$N$6,OR(database!$AG294&lt;&gt;Data!$K$9,database!$AG294&lt;&gt;Data!$K$8))),MAX(C$8:C293)+1,0)</f>
        <v>0</v>
      </c>
      <c r="D294" s="25">
        <f ca="1">IF(AND($AL294-D$3&lt;=TODAY(),$AL294&gt;0,$AI294&lt;&gt;"closed",AI294&lt;&gt;"old",AND($B$3&lt;&gt;Data!$N$6,OR(database!$AG294&lt;&gt;Data!$K$9,database!$AG294&lt;&gt;Data!$K$8))),MAX(D$8:D293)+1,0)</f>
        <v>0</v>
      </c>
      <c r="E294" s="25">
        <f ca="1">IF(AND($AL294-E$3&lt;=TODAY(),$AL294&gt;0,AI294&lt;&gt;"closed",AI294&lt;&gt;"old",AND($B$3&lt;&gt;Data!$N$6,OR(database!$AG294&lt;&gt;Data!$K$9,database!$AG294&lt;&gt;Data!$K$8))),MAX(E$8:E293)+1,0)</f>
        <v>0</v>
      </c>
      <c r="F294" s="25">
        <f>IF(AH294="X",MAX(F$8:F293)+1,0)</f>
        <v>0</v>
      </c>
      <c r="G294" s="25">
        <f ca="1">IF(AND(AG294=Data!$K$8,database!AI294&lt;&gt;"Closed",AI294&lt;&gt;"old",database!AL294&lt;(TODAY()+Data!$X$4)),MAX(G$8:G293)+1,0)</f>
        <v>0</v>
      </c>
      <c r="H294" s="25">
        <f ca="1">IF(AND(AG294=Data!$K$9,database!AI294&lt;&gt;"Closed",AI294&lt;&gt;"old",database!AL294&lt;(TODAY()+Data!$X$5)),MAX(H$8:H293)+1,0)</f>
        <v>0</v>
      </c>
      <c r="Y294">
        <f>IF(AS294&gt;0,VLOOKUP(AS294,$AT:$AV,3,0)+COUNTIF(AS$8:AS293,AS294),0)</f>
        <v>0</v>
      </c>
      <c r="AA294" s="16"/>
      <c r="AB294" s="22"/>
      <c r="AC294" s="16"/>
      <c r="AD294" s="22"/>
      <c r="AE294" s="16"/>
      <c r="AF294" s="22"/>
      <c r="AG294" s="138"/>
      <c r="AH294" s="23"/>
      <c r="AI294" s="16"/>
      <c r="AJ294" s="23"/>
      <c r="AK294" s="28"/>
      <c r="AL294" s="35"/>
      <c r="AQ294" s="25">
        <f>IF(FollowUp!$AK$3="(Off)",IF(FollowUp!$AA$3=Data!$D$5,C294,IF(FollowUp!$AA$3=Data!$D$6,D294,IF(FollowUp!$AA$3=Data!$D$7,E294,B294))),IF(FollowUp!$AK$3=Data!$N$9,F294,IF(FollowUp!$AK$3=Data!$N$8,H294,IF(FollowUp!$AK$3=Data!$N$7,G294,B294))))</f>
        <v>0</v>
      </c>
      <c r="AR294" s="51">
        <f t="shared" si="32"/>
        <v>0</v>
      </c>
      <c r="AS294" s="25">
        <f t="shared" si="30"/>
        <v>-1</v>
      </c>
      <c r="AT294" s="25">
        <f t="shared" si="33"/>
        <v>287</v>
      </c>
      <c r="AU294" s="25">
        <f t="shared" si="31"/>
        <v>0</v>
      </c>
      <c r="AV294" s="25">
        <f t="shared" si="34"/>
        <v>0</v>
      </c>
      <c r="BB294" s="51"/>
    </row>
    <row r="295" spans="1:54" x14ac:dyDescent="0.25">
      <c r="A295" t="str">
        <f t="shared" si="29"/>
        <v>295</v>
      </c>
      <c r="B295" s="25">
        <f>IF(OR(ISBLANK($AG295),$AI295="closed",$AI295="old",AND($B$3=Data!$N$6,OR(database!AG295=Data!$K$8,Data!$K$9=database!AG295))),0,MAX(B$8:B294)+1)</f>
        <v>0</v>
      </c>
      <c r="C295" s="25">
        <f ca="1">IF(AND($AL295-C$3&lt;=TODAY(),$AL295&gt;0,AI295&lt;&gt;"closed",AI295&lt;&gt;"old",AND($B$3&lt;&gt;Data!$N$6,OR(database!$AG295&lt;&gt;Data!$K$9,database!$AG295&lt;&gt;Data!$K$8))),MAX(C$8:C294)+1,0)</f>
        <v>0</v>
      </c>
      <c r="D295" s="25">
        <f ca="1">IF(AND($AL295-D$3&lt;=TODAY(),$AL295&gt;0,$AI295&lt;&gt;"closed",AI295&lt;&gt;"old",AND($B$3&lt;&gt;Data!$N$6,OR(database!$AG295&lt;&gt;Data!$K$9,database!$AG295&lt;&gt;Data!$K$8))),MAX(D$8:D294)+1,0)</f>
        <v>0</v>
      </c>
      <c r="E295" s="25">
        <f ca="1">IF(AND($AL295-E$3&lt;=TODAY(),$AL295&gt;0,AI295&lt;&gt;"closed",AI295&lt;&gt;"old",AND($B$3&lt;&gt;Data!$N$6,OR(database!$AG295&lt;&gt;Data!$K$9,database!$AG295&lt;&gt;Data!$K$8))),MAX(E$8:E294)+1,0)</f>
        <v>0</v>
      </c>
      <c r="F295" s="25">
        <f>IF(AH295="X",MAX(F$8:F294)+1,0)</f>
        <v>0</v>
      </c>
      <c r="G295" s="25">
        <f ca="1">IF(AND(AG295=Data!$K$8,database!AI295&lt;&gt;"Closed",AI295&lt;&gt;"old",database!AL295&lt;(TODAY()+Data!$X$4)),MAX(G$8:G294)+1,0)</f>
        <v>0</v>
      </c>
      <c r="H295" s="25">
        <f ca="1">IF(AND(AG295=Data!$K$9,database!AI295&lt;&gt;"Closed",AI295&lt;&gt;"old",database!AL295&lt;(TODAY()+Data!$X$5)),MAX(H$8:H294)+1,0)</f>
        <v>0</v>
      </c>
      <c r="Y295">
        <f>IF(AS295&gt;0,VLOOKUP(AS295,$AT:$AV,3,0)+COUNTIF(AS$8:AS294,AS295),0)</f>
        <v>0</v>
      </c>
      <c r="AA295" s="17"/>
      <c r="AB295" s="18"/>
      <c r="AC295" s="17"/>
      <c r="AD295" s="18"/>
      <c r="AE295" s="17"/>
      <c r="AF295" s="18"/>
      <c r="AG295" s="139"/>
      <c r="AH295" s="24"/>
      <c r="AI295" s="17"/>
      <c r="AJ295" s="24"/>
      <c r="AK295" s="27"/>
      <c r="AL295" s="47"/>
      <c r="AQ295" s="25">
        <f>IF(FollowUp!$AK$3="(Off)",IF(FollowUp!$AA$3=Data!$D$5,C295,IF(FollowUp!$AA$3=Data!$D$6,D295,IF(FollowUp!$AA$3=Data!$D$7,E295,B295))),IF(FollowUp!$AK$3=Data!$N$9,F295,IF(FollowUp!$AK$3=Data!$N$8,H295,IF(FollowUp!$AK$3=Data!$N$7,G295,B295))))</f>
        <v>0</v>
      </c>
      <c r="AR295" s="51">
        <f t="shared" si="32"/>
        <v>0</v>
      </c>
      <c r="AS295" s="25">
        <f t="shared" si="30"/>
        <v>-1</v>
      </c>
      <c r="AT295" s="25">
        <f t="shared" si="33"/>
        <v>288</v>
      </c>
      <c r="AU295" s="25">
        <f t="shared" si="31"/>
        <v>0</v>
      </c>
      <c r="AV295" s="25">
        <f t="shared" si="34"/>
        <v>0</v>
      </c>
      <c r="BB295" s="51"/>
    </row>
    <row r="296" spans="1:54" x14ac:dyDescent="0.25">
      <c r="A296" t="str">
        <f t="shared" si="29"/>
        <v>296</v>
      </c>
      <c r="B296" s="25">
        <f>IF(OR(ISBLANK($AG296),$AI296="closed",$AI296="old",AND($B$3=Data!$N$6,OR(database!AG296=Data!$K$8,Data!$K$9=database!AG296))),0,MAX(B$8:B295)+1)</f>
        <v>0</v>
      </c>
      <c r="C296" s="25">
        <f ca="1">IF(AND($AL296-C$3&lt;=TODAY(),$AL296&gt;0,AI296&lt;&gt;"closed",AI296&lt;&gt;"old",AND($B$3&lt;&gt;Data!$N$6,OR(database!$AG296&lt;&gt;Data!$K$9,database!$AG296&lt;&gt;Data!$K$8))),MAX(C$8:C295)+1,0)</f>
        <v>0</v>
      </c>
      <c r="D296" s="25">
        <f ca="1">IF(AND($AL296-D$3&lt;=TODAY(),$AL296&gt;0,$AI296&lt;&gt;"closed",AI296&lt;&gt;"old",AND($B$3&lt;&gt;Data!$N$6,OR(database!$AG296&lt;&gt;Data!$K$9,database!$AG296&lt;&gt;Data!$K$8))),MAX(D$8:D295)+1,0)</f>
        <v>0</v>
      </c>
      <c r="E296" s="25">
        <f ca="1">IF(AND($AL296-E$3&lt;=TODAY(),$AL296&gt;0,AI296&lt;&gt;"closed",AI296&lt;&gt;"old",AND($B$3&lt;&gt;Data!$N$6,OR(database!$AG296&lt;&gt;Data!$K$9,database!$AG296&lt;&gt;Data!$K$8))),MAX(E$8:E295)+1,0)</f>
        <v>0</v>
      </c>
      <c r="F296" s="25">
        <f>IF(AH296="X",MAX(F$8:F295)+1,0)</f>
        <v>0</v>
      </c>
      <c r="G296" s="25">
        <f ca="1">IF(AND(AG296=Data!$K$8,database!AI296&lt;&gt;"Closed",AI296&lt;&gt;"old",database!AL296&lt;(TODAY()+Data!$X$4)),MAX(G$8:G295)+1,0)</f>
        <v>0</v>
      </c>
      <c r="H296" s="25">
        <f ca="1">IF(AND(AG296=Data!$K$9,database!AI296&lt;&gt;"Closed",AI296&lt;&gt;"old",database!AL296&lt;(TODAY()+Data!$X$5)),MAX(H$8:H295)+1,0)</f>
        <v>0</v>
      </c>
      <c r="Y296">
        <f>IF(AS296&gt;0,VLOOKUP(AS296,$AT:$AV,3,0)+COUNTIF(AS$8:AS295,AS296),0)</f>
        <v>0</v>
      </c>
      <c r="AA296" s="16"/>
      <c r="AB296" s="22"/>
      <c r="AC296" s="16"/>
      <c r="AD296" s="22"/>
      <c r="AE296" s="16"/>
      <c r="AF296" s="22"/>
      <c r="AG296" s="138"/>
      <c r="AH296" s="23"/>
      <c r="AI296" s="16"/>
      <c r="AJ296" s="23"/>
      <c r="AK296" s="28"/>
      <c r="AL296" s="35"/>
      <c r="AQ296" s="25">
        <f>IF(FollowUp!$AK$3="(Off)",IF(FollowUp!$AA$3=Data!$D$5,C296,IF(FollowUp!$AA$3=Data!$D$6,D296,IF(FollowUp!$AA$3=Data!$D$7,E296,B296))),IF(FollowUp!$AK$3=Data!$N$9,F296,IF(FollowUp!$AK$3=Data!$N$8,H296,IF(FollowUp!$AK$3=Data!$N$7,G296,B296))))</f>
        <v>0</v>
      </c>
      <c r="AR296" s="51">
        <f t="shared" si="32"/>
        <v>0</v>
      </c>
      <c r="AS296" s="25">
        <f t="shared" si="30"/>
        <v>-1</v>
      </c>
      <c r="AT296" s="25">
        <f t="shared" si="33"/>
        <v>289</v>
      </c>
      <c r="AU296" s="25">
        <f t="shared" si="31"/>
        <v>0</v>
      </c>
      <c r="AV296" s="25">
        <f t="shared" si="34"/>
        <v>0</v>
      </c>
      <c r="BB296" s="51"/>
    </row>
    <row r="297" spans="1:54" x14ac:dyDescent="0.25">
      <c r="A297" t="str">
        <f t="shared" si="29"/>
        <v>297</v>
      </c>
      <c r="B297" s="25">
        <f>IF(OR(ISBLANK($AG297),$AI297="closed",$AI297="old",AND($B$3=Data!$N$6,OR(database!AG297=Data!$K$8,Data!$K$9=database!AG297))),0,MAX(B$8:B296)+1)</f>
        <v>0</v>
      </c>
      <c r="C297" s="25">
        <f ca="1">IF(AND($AL297-C$3&lt;=TODAY(),$AL297&gt;0,AI297&lt;&gt;"closed",AI297&lt;&gt;"old",AND($B$3&lt;&gt;Data!$N$6,OR(database!$AG297&lt;&gt;Data!$K$9,database!$AG297&lt;&gt;Data!$K$8))),MAX(C$8:C296)+1,0)</f>
        <v>0</v>
      </c>
      <c r="D297" s="25">
        <f ca="1">IF(AND($AL297-D$3&lt;=TODAY(),$AL297&gt;0,$AI297&lt;&gt;"closed",AI297&lt;&gt;"old",AND($B$3&lt;&gt;Data!$N$6,OR(database!$AG297&lt;&gt;Data!$K$9,database!$AG297&lt;&gt;Data!$K$8))),MAX(D$8:D296)+1,0)</f>
        <v>0</v>
      </c>
      <c r="E297" s="25">
        <f ca="1">IF(AND($AL297-E$3&lt;=TODAY(),$AL297&gt;0,AI297&lt;&gt;"closed",AI297&lt;&gt;"old",AND($B$3&lt;&gt;Data!$N$6,OR(database!$AG297&lt;&gt;Data!$K$9,database!$AG297&lt;&gt;Data!$K$8))),MAX(E$8:E296)+1,0)</f>
        <v>0</v>
      </c>
      <c r="F297" s="25">
        <f>IF(AH297="X",MAX(F$8:F296)+1,0)</f>
        <v>0</v>
      </c>
      <c r="G297" s="25">
        <f ca="1">IF(AND(AG297=Data!$K$8,database!AI297&lt;&gt;"Closed",AI297&lt;&gt;"old",database!AL297&lt;(TODAY()+Data!$X$4)),MAX(G$8:G296)+1,0)</f>
        <v>0</v>
      </c>
      <c r="H297" s="25">
        <f ca="1">IF(AND(AG297=Data!$K$9,database!AI297&lt;&gt;"Closed",AI297&lt;&gt;"old",database!AL297&lt;(TODAY()+Data!$X$5)),MAX(H$8:H296)+1,0)</f>
        <v>0</v>
      </c>
      <c r="Y297">
        <f>IF(AS297&gt;0,VLOOKUP(AS297,$AT:$AV,3,0)+COUNTIF(AS$8:AS296,AS297),0)</f>
        <v>0</v>
      </c>
      <c r="AA297" s="17"/>
      <c r="AB297" s="18"/>
      <c r="AC297" s="17"/>
      <c r="AD297" s="18"/>
      <c r="AE297" s="17"/>
      <c r="AF297" s="18"/>
      <c r="AG297" s="139"/>
      <c r="AH297" s="24"/>
      <c r="AI297" s="17"/>
      <c r="AJ297" s="24"/>
      <c r="AK297" s="27"/>
      <c r="AL297" s="47"/>
      <c r="AQ297" s="25">
        <f>IF(FollowUp!$AK$3="(Off)",IF(FollowUp!$AA$3=Data!$D$5,C297,IF(FollowUp!$AA$3=Data!$D$6,D297,IF(FollowUp!$AA$3=Data!$D$7,E297,B297))),IF(FollowUp!$AK$3=Data!$N$9,F297,IF(FollowUp!$AK$3=Data!$N$8,H297,IF(FollowUp!$AK$3=Data!$N$7,G297,B297))))</f>
        <v>0</v>
      </c>
      <c r="AR297" s="51">
        <f t="shared" si="32"/>
        <v>0</v>
      </c>
      <c r="AS297" s="25">
        <f t="shared" si="30"/>
        <v>-1</v>
      </c>
      <c r="AT297" s="25">
        <f t="shared" si="33"/>
        <v>290</v>
      </c>
      <c r="AU297" s="25">
        <f t="shared" si="31"/>
        <v>0</v>
      </c>
      <c r="AV297" s="25">
        <f t="shared" si="34"/>
        <v>0</v>
      </c>
      <c r="BB297" s="51"/>
    </row>
    <row r="298" spans="1:54" x14ac:dyDescent="0.25">
      <c r="A298" t="str">
        <f t="shared" si="29"/>
        <v>298</v>
      </c>
      <c r="B298" s="25">
        <f>IF(OR(ISBLANK($AG298),$AI298="closed",$AI298="old",AND($B$3=Data!$N$6,OR(database!AG298=Data!$K$8,Data!$K$9=database!AG298))),0,MAX(B$8:B297)+1)</f>
        <v>0</v>
      </c>
      <c r="C298" s="25">
        <f ca="1">IF(AND($AL298-C$3&lt;=TODAY(),$AL298&gt;0,AI298&lt;&gt;"closed",AI298&lt;&gt;"old",AND($B$3&lt;&gt;Data!$N$6,OR(database!$AG298&lt;&gt;Data!$K$9,database!$AG298&lt;&gt;Data!$K$8))),MAX(C$8:C297)+1,0)</f>
        <v>0</v>
      </c>
      <c r="D298" s="25">
        <f ca="1">IF(AND($AL298-D$3&lt;=TODAY(),$AL298&gt;0,$AI298&lt;&gt;"closed",AI298&lt;&gt;"old",AND($B$3&lt;&gt;Data!$N$6,OR(database!$AG298&lt;&gt;Data!$K$9,database!$AG298&lt;&gt;Data!$K$8))),MAX(D$8:D297)+1,0)</f>
        <v>0</v>
      </c>
      <c r="E298" s="25">
        <f ca="1">IF(AND($AL298-E$3&lt;=TODAY(),$AL298&gt;0,AI298&lt;&gt;"closed",AI298&lt;&gt;"old",AND($B$3&lt;&gt;Data!$N$6,OR(database!$AG298&lt;&gt;Data!$K$9,database!$AG298&lt;&gt;Data!$K$8))),MAX(E$8:E297)+1,0)</f>
        <v>0</v>
      </c>
      <c r="F298" s="25">
        <f>IF(AH298="X",MAX(F$8:F297)+1,0)</f>
        <v>0</v>
      </c>
      <c r="G298" s="25">
        <f ca="1">IF(AND(AG298=Data!$K$8,database!AI298&lt;&gt;"Closed",AI298&lt;&gt;"old",database!AL298&lt;(TODAY()+Data!$X$4)),MAX(G$8:G297)+1,0)</f>
        <v>0</v>
      </c>
      <c r="H298" s="25">
        <f ca="1">IF(AND(AG298=Data!$K$9,database!AI298&lt;&gt;"Closed",AI298&lt;&gt;"old",database!AL298&lt;(TODAY()+Data!$X$5)),MAX(H$8:H297)+1,0)</f>
        <v>0</v>
      </c>
      <c r="Y298">
        <f>IF(AS298&gt;0,VLOOKUP(AS298,$AT:$AV,3,0)+COUNTIF(AS$8:AS297,AS298),0)</f>
        <v>0</v>
      </c>
      <c r="AA298" s="16"/>
      <c r="AB298" s="22"/>
      <c r="AC298" s="16"/>
      <c r="AD298" s="22"/>
      <c r="AE298" s="16"/>
      <c r="AF298" s="22"/>
      <c r="AG298" s="138"/>
      <c r="AH298" s="23"/>
      <c r="AI298" s="16"/>
      <c r="AJ298" s="23"/>
      <c r="AK298" s="28"/>
      <c r="AL298" s="35"/>
      <c r="AQ298" s="25">
        <f>IF(FollowUp!$AK$3="(Off)",IF(FollowUp!$AA$3=Data!$D$5,C298,IF(FollowUp!$AA$3=Data!$D$6,D298,IF(FollowUp!$AA$3=Data!$D$7,E298,B298))),IF(FollowUp!$AK$3=Data!$N$9,F298,IF(FollowUp!$AK$3=Data!$N$8,H298,IF(FollowUp!$AK$3=Data!$N$7,G298,B298))))</f>
        <v>0</v>
      </c>
      <c r="AR298" s="51">
        <f t="shared" si="32"/>
        <v>0</v>
      </c>
      <c r="AS298" s="25">
        <f t="shared" si="30"/>
        <v>-1</v>
      </c>
      <c r="AT298" s="25">
        <f t="shared" si="33"/>
        <v>291</v>
      </c>
      <c r="AU298" s="25">
        <f t="shared" si="31"/>
        <v>0</v>
      </c>
      <c r="AV298" s="25">
        <f t="shared" si="34"/>
        <v>0</v>
      </c>
      <c r="BB298" s="51"/>
    </row>
    <row r="299" spans="1:54" x14ac:dyDescent="0.25">
      <c r="A299" t="str">
        <f t="shared" si="29"/>
        <v>299</v>
      </c>
      <c r="B299" s="25">
        <f>IF(OR(ISBLANK($AG299),$AI299="closed",$AI299="old",AND($B$3=Data!$N$6,OR(database!AG299=Data!$K$8,Data!$K$9=database!AG299))),0,MAX(B$8:B298)+1)</f>
        <v>0</v>
      </c>
      <c r="C299" s="25">
        <f ca="1">IF(AND($AL299-C$3&lt;=TODAY(),$AL299&gt;0,AI299&lt;&gt;"closed",AI299&lt;&gt;"old",AND($B$3&lt;&gt;Data!$N$6,OR(database!$AG299&lt;&gt;Data!$K$9,database!$AG299&lt;&gt;Data!$K$8))),MAX(C$8:C298)+1,0)</f>
        <v>0</v>
      </c>
      <c r="D299" s="25">
        <f ca="1">IF(AND($AL299-D$3&lt;=TODAY(),$AL299&gt;0,$AI299&lt;&gt;"closed",AI299&lt;&gt;"old",AND($B$3&lt;&gt;Data!$N$6,OR(database!$AG299&lt;&gt;Data!$K$9,database!$AG299&lt;&gt;Data!$K$8))),MAX(D$8:D298)+1,0)</f>
        <v>0</v>
      </c>
      <c r="E299" s="25">
        <f ca="1">IF(AND($AL299-E$3&lt;=TODAY(),$AL299&gt;0,AI299&lt;&gt;"closed",AI299&lt;&gt;"old",AND($B$3&lt;&gt;Data!$N$6,OR(database!$AG299&lt;&gt;Data!$K$9,database!$AG299&lt;&gt;Data!$K$8))),MAX(E$8:E298)+1,0)</f>
        <v>0</v>
      </c>
      <c r="F299" s="25">
        <f>IF(AH299="X",MAX(F$8:F298)+1,0)</f>
        <v>0</v>
      </c>
      <c r="G299" s="25">
        <f ca="1">IF(AND(AG299=Data!$K$8,database!AI299&lt;&gt;"Closed",AI299&lt;&gt;"old",database!AL299&lt;(TODAY()+Data!$X$4)),MAX(G$8:G298)+1,0)</f>
        <v>0</v>
      </c>
      <c r="H299" s="25">
        <f ca="1">IF(AND(AG299=Data!$K$9,database!AI299&lt;&gt;"Closed",AI299&lt;&gt;"old",database!AL299&lt;(TODAY()+Data!$X$5)),MAX(H$8:H298)+1,0)</f>
        <v>0</v>
      </c>
      <c r="Y299">
        <f>IF(AS299&gt;0,VLOOKUP(AS299,$AT:$AV,3,0)+COUNTIF(AS$8:AS298,AS299),0)</f>
        <v>0</v>
      </c>
      <c r="AA299" s="17"/>
      <c r="AB299" s="18"/>
      <c r="AC299" s="17"/>
      <c r="AD299" s="18"/>
      <c r="AE299" s="17"/>
      <c r="AF299" s="18"/>
      <c r="AG299" s="139"/>
      <c r="AH299" s="24"/>
      <c r="AI299" s="17"/>
      <c r="AJ299" s="24"/>
      <c r="AK299" s="27"/>
      <c r="AL299" s="47"/>
      <c r="AQ299" s="25">
        <f>IF(FollowUp!$AK$3="(Off)",IF(FollowUp!$AA$3=Data!$D$5,C299,IF(FollowUp!$AA$3=Data!$D$6,D299,IF(FollowUp!$AA$3=Data!$D$7,E299,B299))),IF(FollowUp!$AK$3=Data!$N$9,F299,IF(FollowUp!$AK$3=Data!$N$8,H299,IF(FollowUp!$AK$3=Data!$N$7,G299,B299))))</f>
        <v>0</v>
      </c>
      <c r="AR299" s="51">
        <f t="shared" si="32"/>
        <v>0</v>
      </c>
      <c r="AS299" s="25">
        <f t="shared" si="30"/>
        <v>-1</v>
      </c>
      <c r="AT299" s="25">
        <f t="shared" si="33"/>
        <v>292</v>
      </c>
      <c r="AU299" s="25">
        <f t="shared" si="31"/>
        <v>0</v>
      </c>
      <c r="AV299" s="25">
        <f t="shared" si="34"/>
        <v>0</v>
      </c>
      <c r="BB299" s="51"/>
    </row>
    <row r="300" spans="1:54" x14ac:dyDescent="0.25">
      <c r="A300" t="str">
        <f t="shared" si="29"/>
        <v>300</v>
      </c>
      <c r="B300" s="25">
        <f>IF(OR(ISBLANK($AG300),$AI300="closed",$AI300="old",AND($B$3=Data!$N$6,OR(database!AG300=Data!$K$8,Data!$K$9=database!AG300))),0,MAX(B$8:B299)+1)</f>
        <v>0</v>
      </c>
      <c r="C300" s="25">
        <f ca="1">IF(AND($AL300-C$3&lt;=TODAY(),$AL300&gt;0,AI300&lt;&gt;"closed",AI300&lt;&gt;"old",AND($B$3&lt;&gt;Data!$N$6,OR(database!$AG300&lt;&gt;Data!$K$9,database!$AG300&lt;&gt;Data!$K$8))),MAX(C$8:C299)+1,0)</f>
        <v>0</v>
      </c>
      <c r="D300" s="25">
        <f ca="1">IF(AND($AL300-D$3&lt;=TODAY(),$AL300&gt;0,$AI300&lt;&gt;"closed",AI300&lt;&gt;"old",AND($B$3&lt;&gt;Data!$N$6,OR(database!$AG300&lt;&gt;Data!$K$9,database!$AG300&lt;&gt;Data!$K$8))),MAX(D$8:D299)+1,0)</f>
        <v>0</v>
      </c>
      <c r="E300" s="25">
        <f ca="1">IF(AND($AL300-E$3&lt;=TODAY(),$AL300&gt;0,AI300&lt;&gt;"closed",AI300&lt;&gt;"old",AND($B$3&lt;&gt;Data!$N$6,OR(database!$AG300&lt;&gt;Data!$K$9,database!$AG300&lt;&gt;Data!$K$8))),MAX(E$8:E299)+1,0)</f>
        <v>0</v>
      </c>
      <c r="F300" s="25">
        <f>IF(AH300="X",MAX(F$8:F299)+1,0)</f>
        <v>0</v>
      </c>
      <c r="G300" s="25">
        <f ca="1">IF(AND(AG300=Data!$K$8,database!AI300&lt;&gt;"Closed",AI300&lt;&gt;"old",database!AL300&lt;(TODAY()+Data!$X$4)),MAX(G$8:G299)+1,0)</f>
        <v>0</v>
      </c>
      <c r="H300" s="25">
        <f ca="1">IF(AND(AG300=Data!$K$9,database!AI300&lt;&gt;"Closed",AI300&lt;&gt;"old",database!AL300&lt;(TODAY()+Data!$X$5)),MAX(H$8:H299)+1,0)</f>
        <v>0</v>
      </c>
      <c r="Y300">
        <f>IF(AS300&gt;0,VLOOKUP(AS300,$AT:$AV,3,0)+COUNTIF(AS$8:AS299,AS300),0)</f>
        <v>0</v>
      </c>
      <c r="AA300" s="16"/>
      <c r="AB300" s="22"/>
      <c r="AC300" s="16"/>
      <c r="AD300" s="22"/>
      <c r="AE300" s="16"/>
      <c r="AF300" s="22"/>
      <c r="AG300" s="138"/>
      <c r="AH300" s="23"/>
      <c r="AI300" s="16"/>
      <c r="AJ300" s="23"/>
      <c r="AK300" s="28"/>
      <c r="AL300" s="35"/>
      <c r="AQ300" s="25">
        <f>IF(FollowUp!$AK$3="(Off)",IF(FollowUp!$AA$3=Data!$D$5,C300,IF(FollowUp!$AA$3=Data!$D$6,D300,IF(FollowUp!$AA$3=Data!$D$7,E300,B300))),IF(FollowUp!$AK$3=Data!$N$9,F300,IF(FollowUp!$AK$3=Data!$N$8,H300,IF(FollowUp!$AK$3=Data!$N$7,G300,B300))))</f>
        <v>0</v>
      </c>
      <c r="AR300" s="51">
        <f t="shared" si="32"/>
        <v>0</v>
      </c>
      <c r="AS300" s="25">
        <f t="shared" si="30"/>
        <v>-1</v>
      </c>
      <c r="AT300" s="25">
        <f t="shared" si="33"/>
        <v>293</v>
      </c>
      <c r="AU300" s="25">
        <f t="shared" si="31"/>
        <v>0</v>
      </c>
      <c r="AV300" s="25">
        <f t="shared" si="34"/>
        <v>0</v>
      </c>
      <c r="BB300" s="51"/>
    </row>
    <row r="301" spans="1:54" x14ac:dyDescent="0.25">
      <c r="A301" t="str">
        <f t="shared" si="29"/>
        <v>301</v>
      </c>
      <c r="B301" s="25">
        <f>IF(OR(ISBLANK($AG301),$AI301="closed",$AI301="old",AND($B$3=Data!$N$6,OR(database!AG301=Data!$K$8,Data!$K$9=database!AG301))),0,MAX(B$8:B300)+1)</f>
        <v>0</v>
      </c>
      <c r="C301" s="25">
        <f ca="1">IF(AND($AL301-C$3&lt;=TODAY(),$AL301&gt;0,AI301&lt;&gt;"closed",AI301&lt;&gt;"old",AND($B$3&lt;&gt;Data!$N$6,OR(database!$AG301&lt;&gt;Data!$K$9,database!$AG301&lt;&gt;Data!$K$8))),MAX(C$8:C300)+1,0)</f>
        <v>0</v>
      </c>
      <c r="D301" s="25">
        <f ca="1">IF(AND($AL301-D$3&lt;=TODAY(),$AL301&gt;0,$AI301&lt;&gt;"closed",AI301&lt;&gt;"old",AND($B$3&lt;&gt;Data!$N$6,OR(database!$AG301&lt;&gt;Data!$K$9,database!$AG301&lt;&gt;Data!$K$8))),MAX(D$8:D300)+1,0)</f>
        <v>0</v>
      </c>
      <c r="E301" s="25">
        <f ca="1">IF(AND($AL301-E$3&lt;=TODAY(),$AL301&gt;0,AI301&lt;&gt;"closed",AI301&lt;&gt;"old",AND($B$3&lt;&gt;Data!$N$6,OR(database!$AG301&lt;&gt;Data!$K$9,database!$AG301&lt;&gt;Data!$K$8))),MAX(E$8:E300)+1,0)</f>
        <v>0</v>
      </c>
      <c r="F301" s="25">
        <f>IF(AH301="X",MAX(F$8:F300)+1,0)</f>
        <v>0</v>
      </c>
      <c r="G301" s="25">
        <f ca="1">IF(AND(AG301=Data!$K$8,database!AI301&lt;&gt;"Closed",AI301&lt;&gt;"old",database!AL301&lt;(TODAY()+Data!$X$4)),MAX(G$8:G300)+1,0)</f>
        <v>0</v>
      </c>
      <c r="H301" s="25">
        <f ca="1">IF(AND(AG301=Data!$K$9,database!AI301&lt;&gt;"Closed",AI301&lt;&gt;"old",database!AL301&lt;(TODAY()+Data!$X$5)),MAX(H$8:H300)+1,0)</f>
        <v>0</v>
      </c>
      <c r="Y301">
        <f>IF(AS301&gt;0,VLOOKUP(AS301,$AT:$AV,3,0)+COUNTIF(AS$8:AS300,AS301),0)</f>
        <v>0</v>
      </c>
      <c r="AA301" s="17"/>
      <c r="AB301" s="18"/>
      <c r="AC301" s="17"/>
      <c r="AD301" s="18"/>
      <c r="AE301" s="17"/>
      <c r="AF301" s="18"/>
      <c r="AG301" s="139"/>
      <c r="AH301" s="24"/>
      <c r="AI301" s="17"/>
      <c r="AJ301" s="24"/>
      <c r="AK301" s="27"/>
      <c r="AL301" s="47"/>
      <c r="AQ301" s="25">
        <f>IF(FollowUp!$AK$3="(Off)",IF(FollowUp!$AA$3=Data!$D$5,C301,IF(FollowUp!$AA$3=Data!$D$6,D301,IF(FollowUp!$AA$3=Data!$D$7,E301,B301))),IF(FollowUp!$AK$3=Data!$N$9,F301,IF(FollowUp!$AK$3=Data!$N$8,H301,IF(FollowUp!$AK$3=Data!$N$7,G301,B301))))</f>
        <v>0</v>
      </c>
      <c r="AR301" s="51">
        <f t="shared" si="32"/>
        <v>0</v>
      </c>
      <c r="AS301" s="25">
        <f t="shared" si="30"/>
        <v>-1</v>
      </c>
      <c r="AT301" s="25">
        <f t="shared" si="33"/>
        <v>294</v>
      </c>
      <c r="AU301" s="25">
        <f t="shared" si="31"/>
        <v>0</v>
      </c>
      <c r="AV301" s="25">
        <f t="shared" si="34"/>
        <v>0</v>
      </c>
      <c r="BB301" s="51"/>
    </row>
    <row r="302" spans="1:54" x14ac:dyDescent="0.25">
      <c r="A302" t="str">
        <f t="shared" si="29"/>
        <v>302</v>
      </c>
      <c r="B302" s="25">
        <f>IF(OR(ISBLANK($AG302),$AI302="closed",$AI302="old",AND($B$3=Data!$N$6,OR(database!AG302=Data!$K$8,Data!$K$9=database!AG302))),0,MAX(B$8:B301)+1)</f>
        <v>0</v>
      </c>
      <c r="C302" s="25">
        <f ca="1">IF(AND($AL302-C$3&lt;=TODAY(),$AL302&gt;0,AI302&lt;&gt;"closed",AI302&lt;&gt;"old",AND($B$3&lt;&gt;Data!$N$6,OR(database!$AG302&lt;&gt;Data!$K$9,database!$AG302&lt;&gt;Data!$K$8))),MAX(C$8:C301)+1,0)</f>
        <v>0</v>
      </c>
      <c r="D302" s="25">
        <f ca="1">IF(AND($AL302-D$3&lt;=TODAY(),$AL302&gt;0,$AI302&lt;&gt;"closed",AI302&lt;&gt;"old",AND($B$3&lt;&gt;Data!$N$6,OR(database!$AG302&lt;&gt;Data!$K$9,database!$AG302&lt;&gt;Data!$K$8))),MAX(D$8:D301)+1,0)</f>
        <v>0</v>
      </c>
      <c r="E302" s="25">
        <f ca="1">IF(AND($AL302-E$3&lt;=TODAY(),$AL302&gt;0,AI302&lt;&gt;"closed",AI302&lt;&gt;"old",AND($B$3&lt;&gt;Data!$N$6,OR(database!$AG302&lt;&gt;Data!$K$9,database!$AG302&lt;&gt;Data!$K$8))),MAX(E$8:E301)+1,0)</f>
        <v>0</v>
      </c>
      <c r="F302" s="25">
        <f>IF(AH302="X",MAX(F$8:F301)+1,0)</f>
        <v>0</v>
      </c>
      <c r="G302" s="25">
        <f ca="1">IF(AND(AG302=Data!$K$8,database!AI302&lt;&gt;"Closed",AI302&lt;&gt;"old",database!AL302&lt;(TODAY()+Data!$X$4)),MAX(G$8:G301)+1,0)</f>
        <v>0</v>
      </c>
      <c r="H302" s="25">
        <f ca="1">IF(AND(AG302=Data!$K$9,database!AI302&lt;&gt;"Closed",AI302&lt;&gt;"old",database!AL302&lt;(TODAY()+Data!$X$5)),MAX(H$8:H301)+1,0)</f>
        <v>0</v>
      </c>
      <c r="Y302">
        <f>IF(AS302&gt;0,VLOOKUP(AS302,$AT:$AV,3,0)+COUNTIF(AS$8:AS301,AS302),0)</f>
        <v>0</v>
      </c>
      <c r="AA302" s="16"/>
      <c r="AB302" s="22"/>
      <c r="AC302" s="16"/>
      <c r="AD302" s="22"/>
      <c r="AE302" s="16"/>
      <c r="AF302" s="22"/>
      <c r="AG302" s="138"/>
      <c r="AH302" s="23"/>
      <c r="AI302" s="16"/>
      <c r="AJ302" s="23"/>
      <c r="AK302" s="28"/>
      <c r="AL302" s="35"/>
      <c r="AQ302" s="25">
        <f>IF(FollowUp!$AK$3="(Off)",IF(FollowUp!$AA$3=Data!$D$5,C302,IF(FollowUp!$AA$3=Data!$D$6,D302,IF(FollowUp!$AA$3=Data!$D$7,E302,B302))),IF(FollowUp!$AK$3=Data!$N$9,F302,IF(FollowUp!$AK$3=Data!$N$8,H302,IF(FollowUp!$AK$3=Data!$N$7,G302,B302))))</f>
        <v>0</v>
      </c>
      <c r="AR302" s="51">
        <f t="shared" si="32"/>
        <v>0</v>
      </c>
      <c r="AS302" s="25">
        <f t="shared" si="30"/>
        <v>-1</v>
      </c>
      <c r="AT302" s="25">
        <f t="shared" si="33"/>
        <v>295</v>
      </c>
      <c r="AU302" s="25">
        <f t="shared" si="31"/>
        <v>0</v>
      </c>
      <c r="AV302" s="25">
        <f t="shared" si="34"/>
        <v>0</v>
      </c>
      <c r="BB302" s="51"/>
    </row>
    <row r="303" spans="1:54" x14ac:dyDescent="0.25">
      <c r="A303" t="str">
        <f t="shared" si="29"/>
        <v>303</v>
      </c>
      <c r="B303" s="25">
        <f>IF(OR(ISBLANK($AG303),$AI303="closed",$AI303="old",AND($B$3=Data!$N$6,OR(database!AG303=Data!$K$8,Data!$K$9=database!AG303))),0,MAX(B$8:B302)+1)</f>
        <v>0</v>
      </c>
      <c r="C303" s="25">
        <f ca="1">IF(AND($AL303-C$3&lt;=TODAY(),$AL303&gt;0,AI303&lt;&gt;"closed",AI303&lt;&gt;"old",AND($B$3&lt;&gt;Data!$N$6,OR(database!$AG303&lt;&gt;Data!$K$9,database!$AG303&lt;&gt;Data!$K$8))),MAX(C$8:C302)+1,0)</f>
        <v>0</v>
      </c>
      <c r="D303" s="25">
        <f ca="1">IF(AND($AL303-D$3&lt;=TODAY(),$AL303&gt;0,$AI303&lt;&gt;"closed",AI303&lt;&gt;"old",AND($B$3&lt;&gt;Data!$N$6,OR(database!$AG303&lt;&gt;Data!$K$9,database!$AG303&lt;&gt;Data!$K$8))),MAX(D$8:D302)+1,0)</f>
        <v>0</v>
      </c>
      <c r="E303" s="25">
        <f ca="1">IF(AND($AL303-E$3&lt;=TODAY(),$AL303&gt;0,AI303&lt;&gt;"closed",AI303&lt;&gt;"old",AND($B$3&lt;&gt;Data!$N$6,OR(database!$AG303&lt;&gt;Data!$K$9,database!$AG303&lt;&gt;Data!$K$8))),MAX(E$8:E302)+1,0)</f>
        <v>0</v>
      </c>
      <c r="F303" s="25">
        <f>IF(AH303="X",MAX(F$8:F302)+1,0)</f>
        <v>0</v>
      </c>
      <c r="G303" s="25">
        <f ca="1">IF(AND(AG303=Data!$K$8,database!AI303&lt;&gt;"Closed",AI303&lt;&gt;"old",database!AL303&lt;(TODAY()+Data!$X$4)),MAX(G$8:G302)+1,0)</f>
        <v>0</v>
      </c>
      <c r="H303" s="25">
        <f ca="1">IF(AND(AG303=Data!$K$9,database!AI303&lt;&gt;"Closed",AI303&lt;&gt;"old",database!AL303&lt;(TODAY()+Data!$X$5)),MAX(H$8:H302)+1,0)</f>
        <v>0</v>
      </c>
      <c r="Y303">
        <f>IF(AS303&gt;0,VLOOKUP(AS303,$AT:$AV,3,0)+COUNTIF(AS$8:AS302,AS303),0)</f>
        <v>0</v>
      </c>
      <c r="AA303" s="17"/>
      <c r="AB303" s="18"/>
      <c r="AC303" s="17"/>
      <c r="AD303" s="18"/>
      <c r="AE303" s="17"/>
      <c r="AF303" s="18"/>
      <c r="AG303" s="139"/>
      <c r="AH303" s="24"/>
      <c r="AI303" s="17"/>
      <c r="AJ303" s="24"/>
      <c r="AK303" s="27"/>
      <c r="AL303" s="47"/>
      <c r="AQ303" s="25">
        <f>IF(FollowUp!$AK$3="(Off)",IF(FollowUp!$AA$3=Data!$D$5,C303,IF(FollowUp!$AA$3=Data!$D$6,D303,IF(FollowUp!$AA$3=Data!$D$7,E303,B303))),IF(FollowUp!$AK$3=Data!$N$9,F303,IF(FollowUp!$AK$3=Data!$N$8,H303,IF(FollowUp!$AK$3=Data!$N$7,G303,B303))))</f>
        <v>0</v>
      </c>
      <c r="AR303" s="51">
        <f t="shared" si="32"/>
        <v>0</v>
      </c>
      <c r="AS303" s="25">
        <f t="shared" si="30"/>
        <v>-1</v>
      </c>
      <c r="AT303" s="25">
        <f t="shared" si="33"/>
        <v>296</v>
      </c>
      <c r="AU303" s="25">
        <f t="shared" si="31"/>
        <v>0</v>
      </c>
      <c r="AV303" s="25">
        <f t="shared" si="34"/>
        <v>0</v>
      </c>
      <c r="BB303" s="51"/>
    </row>
    <row r="304" spans="1:54" x14ac:dyDescent="0.25">
      <c r="A304" t="str">
        <f t="shared" si="29"/>
        <v>304</v>
      </c>
      <c r="B304" s="25">
        <f>IF(OR(ISBLANK($AG304),$AI304="closed",$AI304="old",AND($B$3=Data!$N$6,OR(database!AG304=Data!$K$8,Data!$K$9=database!AG304))),0,MAX(B$8:B303)+1)</f>
        <v>0</v>
      </c>
      <c r="C304" s="25">
        <f ca="1">IF(AND($AL304-C$3&lt;=TODAY(),$AL304&gt;0,AI304&lt;&gt;"closed",AI304&lt;&gt;"old",AND($B$3&lt;&gt;Data!$N$6,OR(database!$AG304&lt;&gt;Data!$K$9,database!$AG304&lt;&gt;Data!$K$8))),MAX(C$8:C303)+1,0)</f>
        <v>0</v>
      </c>
      <c r="D304" s="25">
        <f ca="1">IF(AND($AL304-D$3&lt;=TODAY(),$AL304&gt;0,$AI304&lt;&gt;"closed",AI304&lt;&gt;"old",AND($B$3&lt;&gt;Data!$N$6,OR(database!$AG304&lt;&gt;Data!$K$9,database!$AG304&lt;&gt;Data!$K$8))),MAX(D$8:D303)+1,0)</f>
        <v>0</v>
      </c>
      <c r="E304" s="25">
        <f ca="1">IF(AND($AL304-E$3&lt;=TODAY(),$AL304&gt;0,AI304&lt;&gt;"closed",AI304&lt;&gt;"old",AND($B$3&lt;&gt;Data!$N$6,OR(database!$AG304&lt;&gt;Data!$K$9,database!$AG304&lt;&gt;Data!$K$8))),MAX(E$8:E303)+1,0)</f>
        <v>0</v>
      </c>
      <c r="F304" s="25">
        <f>IF(AH304="X",MAX(F$8:F303)+1,0)</f>
        <v>0</v>
      </c>
      <c r="G304" s="25">
        <f ca="1">IF(AND(AG304=Data!$K$8,database!AI304&lt;&gt;"Closed",AI304&lt;&gt;"old",database!AL304&lt;(TODAY()+Data!$X$4)),MAX(G$8:G303)+1,0)</f>
        <v>0</v>
      </c>
      <c r="H304" s="25">
        <f ca="1">IF(AND(AG304=Data!$K$9,database!AI304&lt;&gt;"Closed",AI304&lt;&gt;"old",database!AL304&lt;(TODAY()+Data!$X$5)),MAX(H$8:H303)+1,0)</f>
        <v>0</v>
      </c>
      <c r="Y304">
        <f>IF(AS304&gt;0,VLOOKUP(AS304,$AT:$AV,3,0)+COUNTIF(AS$8:AS303,AS304),0)</f>
        <v>0</v>
      </c>
      <c r="AA304" s="16"/>
      <c r="AB304" s="22"/>
      <c r="AC304" s="16"/>
      <c r="AD304" s="22"/>
      <c r="AE304" s="16"/>
      <c r="AF304" s="22"/>
      <c r="AG304" s="138"/>
      <c r="AH304" s="23"/>
      <c r="AI304" s="16"/>
      <c r="AJ304" s="23"/>
      <c r="AK304" s="28"/>
      <c r="AL304" s="35"/>
      <c r="AQ304" s="25">
        <f>IF(FollowUp!$AK$3="(Off)",IF(FollowUp!$AA$3=Data!$D$5,C304,IF(FollowUp!$AA$3=Data!$D$6,D304,IF(FollowUp!$AA$3=Data!$D$7,E304,B304))),IF(FollowUp!$AK$3=Data!$N$9,F304,IF(FollowUp!$AK$3=Data!$N$8,H304,IF(FollowUp!$AK$3=Data!$N$7,G304,B304))))</f>
        <v>0</v>
      </c>
      <c r="AR304" s="51">
        <f t="shared" si="32"/>
        <v>0</v>
      </c>
      <c r="AS304" s="25">
        <f t="shared" si="30"/>
        <v>-1</v>
      </c>
      <c r="AT304" s="25">
        <f t="shared" si="33"/>
        <v>297</v>
      </c>
      <c r="AU304" s="25">
        <f t="shared" si="31"/>
        <v>0</v>
      </c>
      <c r="AV304" s="25">
        <f t="shared" si="34"/>
        <v>0</v>
      </c>
      <c r="BB304" s="51"/>
    </row>
    <row r="305" spans="1:54" x14ac:dyDescent="0.25">
      <c r="A305" t="str">
        <f t="shared" si="29"/>
        <v>305</v>
      </c>
      <c r="B305" s="25">
        <f>IF(OR(ISBLANK($AG305),$AI305="closed",$AI305="old",AND($B$3=Data!$N$6,OR(database!AG305=Data!$K$8,Data!$K$9=database!AG305))),0,MAX(B$8:B304)+1)</f>
        <v>0</v>
      </c>
      <c r="C305" s="25">
        <f ca="1">IF(AND($AL305-C$3&lt;=TODAY(),$AL305&gt;0,AI305&lt;&gt;"closed",AI305&lt;&gt;"old",AND($B$3&lt;&gt;Data!$N$6,OR(database!$AG305&lt;&gt;Data!$K$9,database!$AG305&lt;&gt;Data!$K$8))),MAX(C$8:C304)+1,0)</f>
        <v>0</v>
      </c>
      <c r="D305" s="25">
        <f ca="1">IF(AND($AL305-D$3&lt;=TODAY(),$AL305&gt;0,$AI305&lt;&gt;"closed",AI305&lt;&gt;"old",AND($B$3&lt;&gt;Data!$N$6,OR(database!$AG305&lt;&gt;Data!$K$9,database!$AG305&lt;&gt;Data!$K$8))),MAX(D$8:D304)+1,0)</f>
        <v>0</v>
      </c>
      <c r="E305" s="25">
        <f ca="1">IF(AND($AL305-E$3&lt;=TODAY(),$AL305&gt;0,AI305&lt;&gt;"closed",AI305&lt;&gt;"old",AND($B$3&lt;&gt;Data!$N$6,OR(database!$AG305&lt;&gt;Data!$K$9,database!$AG305&lt;&gt;Data!$K$8))),MAX(E$8:E304)+1,0)</f>
        <v>0</v>
      </c>
      <c r="F305" s="25">
        <f>IF(AH305="X",MAX(F$8:F304)+1,0)</f>
        <v>0</v>
      </c>
      <c r="G305" s="25">
        <f ca="1">IF(AND(AG305=Data!$K$8,database!AI305&lt;&gt;"Closed",AI305&lt;&gt;"old",database!AL305&lt;(TODAY()+Data!$X$4)),MAX(G$8:G304)+1,0)</f>
        <v>0</v>
      </c>
      <c r="H305" s="25">
        <f ca="1">IF(AND(AG305=Data!$K$9,database!AI305&lt;&gt;"Closed",AI305&lt;&gt;"old",database!AL305&lt;(TODAY()+Data!$X$5)),MAX(H$8:H304)+1,0)</f>
        <v>0</v>
      </c>
      <c r="Y305">
        <f>IF(AS305&gt;0,VLOOKUP(AS305,$AT:$AV,3,0)+COUNTIF(AS$8:AS304,AS305),0)</f>
        <v>0</v>
      </c>
      <c r="AA305" s="17"/>
      <c r="AB305" s="18"/>
      <c r="AC305" s="17"/>
      <c r="AD305" s="18"/>
      <c r="AE305" s="17"/>
      <c r="AF305" s="18"/>
      <c r="AG305" s="139"/>
      <c r="AH305" s="24"/>
      <c r="AI305" s="17"/>
      <c r="AJ305" s="24"/>
      <c r="AK305" s="27"/>
      <c r="AL305" s="47"/>
      <c r="AQ305" s="25">
        <f>IF(FollowUp!$AK$3="(Off)",IF(FollowUp!$AA$3=Data!$D$5,C305,IF(FollowUp!$AA$3=Data!$D$6,D305,IF(FollowUp!$AA$3=Data!$D$7,E305,B305))),IF(FollowUp!$AK$3=Data!$N$9,F305,IF(FollowUp!$AK$3=Data!$N$8,H305,IF(FollowUp!$AK$3=Data!$N$7,G305,B305))))</f>
        <v>0</v>
      </c>
      <c r="AR305" s="51">
        <f t="shared" si="32"/>
        <v>0</v>
      </c>
      <c r="AS305" s="25">
        <f t="shared" si="30"/>
        <v>-1</v>
      </c>
      <c r="AT305" s="25">
        <f t="shared" si="33"/>
        <v>298</v>
      </c>
      <c r="AU305" s="25">
        <f t="shared" si="31"/>
        <v>0</v>
      </c>
      <c r="AV305" s="25">
        <f t="shared" si="34"/>
        <v>0</v>
      </c>
      <c r="BB305" s="51"/>
    </row>
    <row r="306" spans="1:54" x14ac:dyDescent="0.25">
      <c r="A306" t="str">
        <f t="shared" si="29"/>
        <v>306</v>
      </c>
      <c r="B306" s="25">
        <f>IF(OR(ISBLANK($AG306),$AI306="closed",$AI306="old",AND($B$3=Data!$N$6,OR(database!AG306=Data!$K$8,Data!$K$9=database!AG306))),0,MAX(B$8:B305)+1)</f>
        <v>0</v>
      </c>
      <c r="C306" s="25">
        <f ca="1">IF(AND($AL306-C$3&lt;=TODAY(),$AL306&gt;0,AI306&lt;&gt;"closed",AI306&lt;&gt;"old",AND($B$3&lt;&gt;Data!$N$6,OR(database!$AG306&lt;&gt;Data!$K$9,database!$AG306&lt;&gt;Data!$K$8))),MAX(C$8:C305)+1,0)</f>
        <v>0</v>
      </c>
      <c r="D306" s="25">
        <f ca="1">IF(AND($AL306-D$3&lt;=TODAY(),$AL306&gt;0,$AI306&lt;&gt;"closed",AI306&lt;&gt;"old",AND($B$3&lt;&gt;Data!$N$6,OR(database!$AG306&lt;&gt;Data!$K$9,database!$AG306&lt;&gt;Data!$K$8))),MAX(D$8:D305)+1,0)</f>
        <v>0</v>
      </c>
      <c r="E306" s="25">
        <f ca="1">IF(AND($AL306-E$3&lt;=TODAY(),$AL306&gt;0,AI306&lt;&gt;"closed",AI306&lt;&gt;"old",AND($B$3&lt;&gt;Data!$N$6,OR(database!$AG306&lt;&gt;Data!$K$9,database!$AG306&lt;&gt;Data!$K$8))),MAX(E$8:E305)+1,0)</f>
        <v>0</v>
      </c>
      <c r="F306" s="25">
        <f>IF(AH306="X",MAX(F$8:F305)+1,0)</f>
        <v>0</v>
      </c>
      <c r="G306" s="25">
        <f ca="1">IF(AND(AG306=Data!$K$8,database!AI306&lt;&gt;"Closed",AI306&lt;&gt;"old",database!AL306&lt;(TODAY()+Data!$X$4)),MAX(G$8:G305)+1,0)</f>
        <v>0</v>
      </c>
      <c r="H306" s="25">
        <f ca="1">IF(AND(AG306=Data!$K$9,database!AI306&lt;&gt;"Closed",AI306&lt;&gt;"old",database!AL306&lt;(TODAY()+Data!$X$5)),MAX(H$8:H305)+1,0)</f>
        <v>0</v>
      </c>
      <c r="Y306">
        <f>IF(AS306&gt;0,VLOOKUP(AS306,$AT:$AV,3,0)+COUNTIF(AS$8:AS305,AS306),0)</f>
        <v>0</v>
      </c>
      <c r="AA306" s="16"/>
      <c r="AB306" s="22"/>
      <c r="AC306" s="16"/>
      <c r="AD306" s="22"/>
      <c r="AE306" s="16"/>
      <c r="AF306" s="22"/>
      <c r="AG306" s="138"/>
      <c r="AH306" s="23"/>
      <c r="AI306" s="16"/>
      <c r="AJ306" s="23"/>
      <c r="AK306" s="28"/>
      <c r="AL306" s="35"/>
      <c r="AQ306" s="25">
        <f>IF(FollowUp!$AK$3="(Off)",IF(FollowUp!$AA$3=Data!$D$5,C306,IF(FollowUp!$AA$3=Data!$D$6,D306,IF(FollowUp!$AA$3=Data!$D$7,E306,B306))),IF(FollowUp!$AK$3=Data!$N$9,F306,IF(FollowUp!$AK$3=Data!$N$8,H306,IF(FollowUp!$AK$3=Data!$N$7,G306,B306))))</f>
        <v>0</v>
      </c>
      <c r="AR306" s="51">
        <f t="shared" si="32"/>
        <v>0</v>
      </c>
      <c r="AS306" s="25">
        <f t="shared" si="30"/>
        <v>-1</v>
      </c>
      <c r="AT306" s="25">
        <f t="shared" si="33"/>
        <v>299</v>
      </c>
      <c r="AU306" s="25">
        <f t="shared" si="31"/>
        <v>0</v>
      </c>
      <c r="AV306" s="25">
        <f t="shared" si="34"/>
        <v>0</v>
      </c>
      <c r="BB306" s="51"/>
    </row>
    <row r="307" spans="1:54" x14ac:dyDescent="0.25">
      <c r="A307" t="str">
        <f t="shared" si="29"/>
        <v>307</v>
      </c>
      <c r="B307" s="25">
        <f>IF(OR(ISBLANK($AG307),$AI307="closed",$AI307="old",AND($B$3=Data!$N$6,OR(database!AG307=Data!$K$8,Data!$K$9=database!AG307))),0,MAX(B$8:B306)+1)</f>
        <v>0</v>
      </c>
      <c r="C307" s="25">
        <f ca="1">IF(AND($AL307-C$3&lt;=TODAY(),$AL307&gt;0,AI307&lt;&gt;"closed",AI307&lt;&gt;"old",AND($B$3&lt;&gt;Data!$N$6,OR(database!$AG307&lt;&gt;Data!$K$9,database!$AG307&lt;&gt;Data!$K$8))),MAX(C$8:C306)+1,0)</f>
        <v>0</v>
      </c>
      <c r="D307" s="25">
        <f ca="1">IF(AND($AL307-D$3&lt;=TODAY(),$AL307&gt;0,$AI307&lt;&gt;"closed",AI307&lt;&gt;"old",AND($B$3&lt;&gt;Data!$N$6,OR(database!$AG307&lt;&gt;Data!$K$9,database!$AG307&lt;&gt;Data!$K$8))),MAX(D$8:D306)+1,0)</f>
        <v>0</v>
      </c>
      <c r="E307" s="25">
        <f ca="1">IF(AND($AL307-E$3&lt;=TODAY(),$AL307&gt;0,AI307&lt;&gt;"closed",AI307&lt;&gt;"old",AND($B$3&lt;&gt;Data!$N$6,OR(database!$AG307&lt;&gt;Data!$K$9,database!$AG307&lt;&gt;Data!$K$8))),MAX(E$8:E306)+1,0)</f>
        <v>0</v>
      </c>
      <c r="F307" s="25">
        <f>IF(AH307="X",MAX(F$8:F306)+1,0)</f>
        <v>0</v>
      </c>
      <c r="G307" s="25">
        <f ca="1">IF(AND(AG307=Data!$K$8,database!AI307&lt;&gt;"Closed",AI307&lt;&gt;"old",database!AL307&lt;(TODAY()+Data!$X$4)),MAX(G$8:G306)+1,0)</f>
        <v>0</v>
      </c>
      <c r="H307" s="25">
        <f ca="1">IF(AND(AG307=Data!$K$9,database!AI307&lt;&gt;"Closed",AI307&lt;&gt;"old",database!AL307&lt;(TODAY()+Data!$X$5)),MAX(H$8:H306)+1,0)</f>
        <v>0</v>
      </c>
      <c r="Y307">
        <f>IF(AS307&gt;0,VLOOKUP(AS307,$AT:$AV,3,0)+COUNTIF(AS$8:AS306,AS307),0)</f>
        <v>0</v>
      </c>
      <c r="AA307" s="17"/>
      <c r="AB307" s="18"/>
      <c r="AC307" s="17"/>
      <c r="AD307" s="18"/>
      <c r="AE307" s="17"/>
      <c r="AF307" s="18"/>
      <c r="AG307" s="139"/>
      <c r="AH307" s="24"/>
      <c r="AI307" s="17"/>
      <c r="AJ307" s="24"/>
      <c r="AK307" s="27"/>
      <c r="AL307" s="47"/>
      <c r="AQ307" s="25">
        <f>IF(FollowUp!$AK$3="(Off)",IF(FollowUp!$AA$3=Data!$D$5,C307,IF(FollowUp!$AA$3=Data!$D$6,D307,IF(FollowUp!$AA$3=Data!$D$7,E307,B307))),IF(FollowUp!$AK$3=Data!$N$9,F307,IF(FollowUp!$AK$3=Data!$N$8,H307,IF(FollowUp!$AK$3=Data!$N$7,G307,B307))))</f>
        <v>0</v>
      </c>
      <c r="AR307" s="51">
        <f t="shared" si="32"/>
        <v>0</v>
      </c>
      <c r="AS307" s="25">
        <f t="shared" si="30"/>
        <v>-1</v>
      </c>
      <c r="AT307" s="25">
        <f t="shared" si="33"/>
        <v>300</v>
      </c>
      <c r="AU307" s="25">
        <f t="shared" si="31"/>
        <v>0</v>
      </c>
      <c r="AV307" s="25">
        <f t="shared" si="34"/>
        <v>0</v>
      </c>
      <c r="BB307" s="51"/>
    </row>
    <row r="308" spans="1:54" x14ac:dyDescent="0.25">
      <c r="A308" t="str">
        <f t="shared" si="29"/>
        <v>308</v>
      </c>
      <c r="B308" s="25">
        <f>IF(OR(ISBLANK($AG308),$AI308="closed",$AI308="old",AND($B$3=Data!$N$6,OR(database!AG308=Data!$K$8,Data!$K$9=database!AG308))),0,MAX(B$8:B307)+1)</f>
        <v>0</v>
      </c>
      <c r="C308" s="25">
        <f ca="1">IF(AND($AL308-C$3&lt;=TODAY(),$AL308&gt;0,AI308&lt;&gt;"closed",AI308&lt;&gt;"old",AND($B$3&lt;&gt;Data!$N$6,OR(database!$AG308&lt;&gt;Data!$K$9,database!$AG308&lt;&gt;Data!$K$8))),MAX(C$8:C307)+1,0)</f>
        <v>0</v>
      </c>
      <c r="D308" s="25">
        <f ca="1">IF(AND($AL308-D$3&lt;=TODAY(),$AL308&gt;0,$AI308&lt;&gt;"closed",AI308&lt;&gt;"old",AND($B$3&lt;&gt;Data!$N$6,OR(database!$AG308&lt;&gt;Data!$K$9,database!$AG308&lt;&gt;Data!$K$8))),MAX(D$8:D307)+1,0)</f>
        <v>0</v>
      </c>
      <c r="E308" s="25">
        <f ca="1">IF(AND($AL308-E$3&lt;=TODAY(),$AL308&gt;0,AI308&lt;&gt;"closed",AI308&lt;&gt;"old",AND($B$3&lt;&gt;Data!$N$6,OR(database!$AG308&lt;&gt;Data!$K$9,database!$AG308&lt;&gt;Data!$K$8))),MAX(E$8:E307)+1,0)</f>
        <v>0</v>
      </c>
      <c r="F308" s="25">
        <f>IF(AH308="X",MAX(F$8:F307)+1,0)</f>
        <v>0</v>
      </c>
      <c r="G308" s="25">
        <f ca="1">IF(AND(AG308=Data!$K$8,database!AI308&lt;&gt;"Closed",AI308&lt;&gt;"old",database!AL308&lt;(TODAY()+Data!$X$4)),MAX(G$8:G307)+1,0)</f>
        <v>0</v>
      </c>
      <c r="H308" s="25">
        <f ca="1">IF(AND(AG308=Data!$K$9,database!AI308&lt;&gt;"Closed",AI308&lt;&gt;"old",database!AL308&lt;(TODAY()+Data!$X$5)),MAX(H$8:H307)+1,0)</f>
        <v>0</v>
      </c>
      <c r="Y308">
        <f>IF(AS308&gt;0,VLOOKUP(AS308,$AT:$AV,3,0)+COUNTIF(AS$8:AS307,AS308),0)</f>
        <v>0</v>
      </c>
      <c r="AA308" s="16"/>
      <c r="AB308" s="22"/>
      <c r="AC308" s="16"/>
      <c r="AD308" s="22"/>
      <c r="AE308" s="16"/>
      <c r="AF308" s="22"/>
      <c r="AG308" s="138"/>
      <c r="AH308" s="23"/>
      <c r="AI308" s="16"/>
      <c r="AJ308" s="23"/>
      <c r="AK308" s="28"/>
      <c r="AL308" s="35"/>
      <c r="AQ308" s="25">
        <f>IF(FollowUp!$AK$3="(Off)",IF(FollowUp!$AA$3=Data!$D$5,C308,IF(FollowUp!$AA$3=Data!$D$6,D308,IF(FollowUp!$AA$3=Data!$D$7,E308,B308))),IF(FollowUp!$AK$3=Data!$N$9,F308,IF(FollowUp!$AK$3=Data!$N$8,H308,IF(FollowUp!$AK$3=Data!$N$7,G308,B308))))</f>
        <v>0</v>
      </c>
      <c r="AR308" s="51">
        <f t="shared" si="32"/>
        <v>0</v>
      </c>
      <c r="AS308" s="25">
        <f t="shared" si="30"/>
        <v>-1</v>
      </c>
      <c r="AT308" s="25">
        <f t="shared" si="33"/>
        <v>301</v>
      </c>
      <c r="AU308" s="25">
        <f t="shared" si="31"/>
        <v>0</v>
      </c>
      <c r="AV308" s="25">
        <f t="shared" si="34"/>
        <v>0</v>
      </c>
      <c r="BB308" s="51"/>
    </row>
    <row r="309" spans="1:54" x14ac:dyDescent="0.25">
      <c r="A309" t="str">
        <f t="shared" si="29"/>
        <v>309</v>
      </c>
      <c r="B309" s="25">
        <f>IF(OR(ISBLANK($AG309),$AI309="closed",$AI309="old",AND($B$3=Data!$N$6,OR(database!AG309=Data!$K$8,Data!$K$9=database!AG309))),0,MAX(B$8:B308)+1)</f>
        <v>0</v>
      </c>
      <c r="C309" s="25">
        <f ca="1">IF(AND($AL309-C$3&lt;=TODAY(),$AL309&gt;0,AI309&lt;&gt;"closed",AI309&lt;&gt;"old",AND($B$3&lt;&gt;Data!$N$6,OR(database!$AG309&lt;&gt;Data!$K$9,database!$AG309&lt;&gt;Data!$K$8))),MAX(C$8:C308)+1,0)</f>
        <v>0</v>
      </c>
      <c r="D309" s="25">
        <f ca="1">IF(AND($AL309-D$3&lt;=TODAY(),$AL309&gt;0,$AI309&lt;&gt;"closed",AI309&lt;&gt;"old",AND($B$3&lt;&gt;Data!$N$6,OR(database!$AG309&lt;&gt;Data!$K$9,database!$AG309&lt;&gt;Data!$K$8))),MAX(D$8:D308)+1,0)</f>
        <v>0</v>
      </c>
      <c r="E309" s="25">
        <f ca="1">IF(AND($AL309-E$3&lt;=TODAY(),$AL309&gt;0,AI309&lt;&gt;"closed",AI309&lt;&gt;"old",AND($B$3&lt;&gt;Data!$N$6,OR(database!$AG309&lt;&gt;Data!$K$9,database!$AG309&lt;&gt;Data!$K$8))),MAX(E$8:E308)+1,0)</f>
        <v>0</v>
      </c>
      <c r="F309" s="25">
        <f>IF(AH309="X",MAX(F$8:F308)+1,0)</f>
        <v>0</v>
      </c>
      <c r="G309" s="25">
        <f ca="1">IF(AND(AG309=Data!$K$8,database!AI309&lt;&gt;"Closed",AI309&lt;&gt;"old",database!AL309&lt;(TODAY()+Data!$X$4)),MAX(G$8:G308)+1,0)</f>
        <v>0</v>
      </c>
      <c r="H309" s="25">
        <f ca="1">IF(AND(AG309=Data!$K$9,database!AI309&lt;&gt;"Closed",AI309&lt;&gt;"old",database!AL309&lt;(TODAY()+Data!$X$5)),MAX(H$8:H308)+1,0)</f>
        <v>0</v>
      </c>
      <c r="Y309">
        <f>IF(AS309&gt;0,VLOOKUP(AS309,$AT:$AV,3,0)+COUNTIF(AS$8:AS308,AS309),0)</f>
        <v>0</v>
      </c>
      <c r="AA309" s="17"/>
      <c r="AB309" s="18"/>
      <c r="AC309" s="17"/>
      <c r="AD309" s="18"/>
      <c r="AE309" s="17"/>
      <c r="AF309" s="18"/>
      <c r="AG309" s="139"/>
      <c r="AH309" s="24"/>
      <c r="AI309" s="17"/>
      <c r="AJ309" s="24"/>
      <c r="AK309" s="27"/>
      <c r="AL309" s="47"/>
      <c r="AQ309" s="25">
        <f>IF(FollowUp!$AK$3="(Off)",IF(FollowUp!$AA$3=Data!$D$5,C309,IF(FollowUp!$AA$3=Data!$D$6,D309,IF(FollowUp!$AA$3=Data!$D$7,E309,B309))),IF(FollowUp!$AK$3=Data!$N$9,F309,IF(FollowUp!$AK$3=Data!$N$8,H309,IF(FollowUp!$AK$3=Data!$N$7,G309,B309))))</f>
        <v>0</v>
      </c>
      <c r="AR309" s="51">
        <f t="shared" si="32"/>
        <v>0</v>
      </c>
      <c r="AS309" s="25">
        <f t="shared" si="30"/>
        <v>-1</v>
      </c>
      <c r="AT309" s="25">
        <f t="shared" si="33"/>
        <v>302</v>
      </c>
      <c r="AU309" s="25">
        <f t="shared" si="31"/>
        <v>0</v>
      </c>
      <c r="AV309" s="25">
        <f t="shared" si="34"/>
        <v>0</v>
      </c>
      <c r="BB309" s="51"/>
    </row>
    <row r="310" spans="1:54" x14ac:dyDescent="0.25">
      <c r="A310" t="str">
        <f t="shared" si="29"/>
        <v>310</v>
      </c>
      <c r="B310" s="25">
        <f>IF(OR(ISBLANK($AG310),$AI310="closed",$AI310="old",AND($B$3=Data!$N$6,OR(database!AG310=Data!$K$8,Data!$K$9=database!AG310))),0,MAX(B$8:B309)+1)</f>
        <v>0</v>
      </c>
      <c r="C310" s="25">
        <f ca="1">IF(AND($AL310-C$3&lt;=TODAY(),$AL310&gt;0,AI310&lt;&gt;"closed",AI310&lt;&gt;"old",AND($B$3&lt;&gt;Data!$N$6,OR(database!$AG310&lt;&gt;Data!$K$9,database!$AG310&lt;&gt;Data!$K$8))),MAX(C$8:C309)+1,0)</f>
        <v>0</v>
      </c>
      <c r="D310" s="25">
        <f ca="1">IF(AND($AL310-D$3&lt;=TODAY(),$AL310&gt;0,$AI310&lt;&gt;"closed",AI310&lt;&gt;"old",AND($B$3&lt;&gt;Data!$N$6,OR(database!$AG310&lt;&gt;Data!$K$9,database!$AG310&lt;&gt;Data!$K$8))),MAX(D$8:D309)+1,0)</f>
        <v>0</v>
      </c>
      <c r="E310" s="25">
        <f ca="1">IF(AND($AL310-E$3&lt;=TODAY(),$AL310&gt;0,AI310&lt;&gt;"closed",AI310&lt;&gt;"old",AND($B$3&lt;&gt;Data!$N$6,OR(database!$AG310&lt;&gt;Data!$K$9,database!$AG310&lt;&gt;Data!$K$8))),MAX(E$8:E309)+1,0)</f>
        <v>0</v>
      </c>
      <c r="F310" s="25">
        <f>IF(AH310="X",MAX(F$8:F309)+1,0)</f>
        <v>0</v>
      </c>
      <c r="G310" s="25">
        <f ca="1">IF(AND(AG310=Data!$K$8,database!AI310&lt;&gt;"Closed",AI310&lt;&gt;"old",database!AL310&lt;(TODAY()+Data!$X$4)),MAX(G$8:G309)+1,0)</f>
        <v>0</v>
      </c>
      <c r="H310" s="25">
        <f ca="1">IF(AND(AG310=Data!$K$9,database!AI310&lt;&gt;"Closed",AI310&lt;&gt;"old",database!AL310&lt;(TODAY()+Data!$X$5)),MAX(H$8:H309)+1,0)</f>
        <v>0</v>
      </c>
      <c r="Y310">
        <f>IF(AS310&gt;0,VLOOKUP(AS310,$AT:$AV,3,0)+COUNTIF(AS$8:AS309,AS310),0)</f>
        <v>0</v>
      </c>
      <c r="AA310" s="16"/>
      <c r="AB310" s="22"/>
      <c r="AC310" s="16"/>
      <c r="AD310" s="22"/>
      <c r="AE310" s="16"/>
      <c r="AF310" s="22"/>
      <c r="AG310" s="138"/>
      <c r="AH310" s="23"/>
      <c r="AI310" s="16"/>
      <c r="AJ310" s="23"/>
      <c r="AK310" s="28"/>
      <c r="AL310" s="35"/>
      <c r="AQ310" s="25">
        <f>IF(FollowUp!$AK$3="(Off)",IF(FollowUp!$AA$3=Data!$D$5,C310,IF(FollowUp!$AA$3=Data!$D$6,D310,IF(FollowUp!$AA$3=Data!$D$7,E310,B310))),IF(FollowUp!$AK$3=Data!$N$9,F310,IF(FollowUp!$AK$3=Data!$N$8,H310,IF(FollowUp!$AK$3=Data!$N$7,G310,B310))))</f>
        <v>0</v>
      </c>
      <c r="AR310" s="51">
        <f t="shared" si="32"/>
        <v>0</v>
      </c>
      <c r="AS310" s="25">
        <f t="shared" si="30"/>
        <v>-1</v>
      </c>
      <c r="AT310" s="25">
        <f t="shared" si="33"/>
        <v>303</v>
      </c>
      <c r="AU310" s="25">
        <f t="shared" si="31"/>
        <v>0</v>
      </c>
      <c r="AV310" s="25">
        <f t="shared" si="34"/>
        <v>0</v>
      </c>
      <c r="BB310" s="51"/>
    </row>
    <row r="311" spans="1:54" x14ac:dyDescent="0.25">
      <c r="A311" t="str">
        <f t="shared" si="29"/>
        <v>311</v>
      </c>
      <c r="B311" s="25">
        <f>IF(OR(ISBLANK($AG311),$AI311="closed",$AI311="old",AND($B$3=Data!$N$6,OR(database!AG311=Data!$K$8,Data!$K$9=database!AG311))),0,MAX(B$8:B310)+1)</f>
        <v>0</v>
      </c>
      <c r="C311" s="25">
        <f ca="1">IF(AND($AL311-C$3&lt;=TODAY(),$AL311&gt;0,AI311&lt;&gt;"closed",AI311&lt;&gt;"old",AND($B$3&lt;&gt;Data!$N$6,OR(database!$AG311&lt;&gt;Data!$K$9,database!$AG311&lt;&gt;Data!$K$8))),MAX(C$8:C310)+1,0)</f>
        <v>0</v>
      </c>
      <c r="D311" s="25">
        <f ca="1">IF(AND($AL311-D$3&lt;=TODAY(),$AL311&gt;0,$AI311&lt;&gt;"closed",AI311&lt;&gt;"old",AND($B$3&lt;&gt;Data!$N$6,OR(database!$AG311&lt;&gt;Data!$K$9,database!$AG311&lt;&gt;Data!$K$8))),MAX(D$8:D310)+1,0)</f>
        <v>0</v>
      </c>
      <c r="E311" s="25">
        <f ca="1">IF(AND($AL311-E$3&lt;=TODAY(),$AL311&gt;0,AI311&lt;&gt;"closed",AI311&lt;&gt;"old",AND($B$3&lt;&gt;Data!$N$6,OR(database!$AG311&lt;&gt;Data!$K$9,database!$AG311&lt;&gt;Data!$K$8))),MAX(E$8:E310)+1,0)</f>
        <v>0</v>
      </c>
      <c r="F311" s="25">
        <f>IF(AH311="X",MAX(F$8:F310)+1,0)</f>
        <v>0</v>
      </c>
      <c r="G311" s="25">
        <f ca="1">IF(AND(AG311=Data!$K$8,database!AI311&lt;&gt;"Closed",AI311&lt;&gt;"old",database!AL311&lt;(TODAY()+Data!$X$4)),MAX(G$8:G310)+1,0)</f>
        <v>0</v>
      </c>
      <c r="H311" s="25">
        <f ca="1">IF(AND(AG311=Data!$K$9,database!AI311&lt;&gt;"Closed",AI311&lt;&gt;"old",database!AL311&lt;(TODAY()+Data!$X$5)),MAX(H$8:H310)+1,0)</f>
        <v>0</v>
      </c>
      <c r="Y311">
        <f>IF(AS311&gt;0,VLOOKUP(AS311,$AT:$AV,3,0)+COUNTIF(AS$8:AS310,AS311),0)</f>
        <v>0</v>
      </c>
      <c r="AA311" s="17"/>
      <c r="AB311" s="18"/>
      <c r="AC311" s="17"/>
      <c r="AD311" s="18"/>
      <c r="AE311" s="17"/>
      <c r="AF311" s="18"/>
      <c r="AG311" s="139"/>
      <c r="AH311" s="24"/>
      <c r="AI311" s="17"/>
      <c r="AJ311" s="24"/>
      <c r="AK311" s="27"/>
      <c r="AL311" s="47"/>
      <c r="AQ311" s="25">
        <f>IF(FollowUp!$AK$3="(Off)",IF(FollowUp!$AA$3=Data!$D$5,C311,IF(FollowUp!$AA$3=Data!$D$6,D311,IF(FollowUp!$AA$3=Data!$D$7,E311,B311))),IF(FollowUp!$AK$3=Data!$N$9,F311,IF(FollowUp!$AK$3=Data!$N$8,H311,IF(FollowUp!$AK$3=Data!$N$7,G311,B311))))</f>
        <v>0</v>
      </c>
      <c r="AR311" s="51">
        <f t="shared" si="32"/>
        <v>0</v>
      </c>
      <c r="AS311" s="25">
        <f t="shared" si="30"/>
        <v>-1</v>
      </c>
      <c r="AT311" s="25">
        <f t="shared" si="33"/>
        <v>304</v>
      </c>
      <c r="AU311" s="25">
        <f t="shared" si="31"/>
        <v>0</v>
      </c>
      <c r="AV311" s="25">
        <f t="shared" si="34"/>
        <v>0</v>
      </c>
      <c r="BB311" s="51"/>
    </row>
    <row r="312" spans="1:54" x14ac:dyDescent="0.25">
      <c r="A312" t="str">
        <f t="shared" si="29"/>
        <v>312</v>
      </c>
      <c r="B312" s="25">
        <f>IF(OR(ISBLANK($AG312),$AI312="closed",$AI312="old",AND($B$3=Data!$N$6,OR(database!AG312=Data!$K$8,Data!$K$9=database!AG312))),0,MAX(B$8:B311)+1)</f>
        <v>0</v>
      </c>
      <c r="C312" s="25">
        <f ca="1">IF(AND($AL312-C$3&lt;=TODAY(),$AL312&gt;0,AI312&lt;&gt;"closed",AI312&lt;&gt;"old",AND($B$3&lt;&gt;Data!$N$6,OR(database!$AG312&lt;&gt;Data!$K$9,database!$AG312&lt;&gt;Data!$K$8))),MAX(C$8:C311)+1,0)</f>
        <v>0</v>
      </c>
      <c r="D312" s="25">
        <f ca="1">IF(AND($AL312-D$3&lt;=TODAY(),$AL312&gt;0,$AI312&lt;&gt;"closed",AI312&lt;&gt;"old",AND($B$3&lt;&gt;Data!$N$6,OR(database!$AG312&lt;&gt;Data!$K$9,database!$AG312&lt;&gt;Data!$K$8))),MAX(D$8:D311)+1,0)</f>
        <v>0</v>
      </c>
      <c r="E312" s="25">
        <f ca="1">IF(AND($AL312-E$3&lt;=TODAY(),$AL312&gt;0,AI312&lt;&gt;"closed",AI312&lt;&gt;"old",AND($B$3&lt;&gt;Data!$N$6,OR(database!$AG312&lt;&gt;Data!$K$9,database!$AG312&lt;&gt;Data!$K$8))),MAX(E$8:E311)+1,0)</f>
        <v>0</v>
      </c>
      <c r="F312" s="25">
        <f>IF(AH312="X",MAX(F$8:F311)+1,0)</f>
        <v>0</v>
      </c>
      <c r="G312" s="25">
        <f ca="1">IF(AND(AG312=Data!$K$8,database!AI312&lt;&gt;"Closed",AI312&lt;&gt;"old",database!AL312&lt;(TODAY()+Data!$X$4)),MAX(G$8:G311)+1,0)</f>
        <v>0</v>
      </c>
      <c r="H312" s="25">
        <f ca="1">IF(AND(AG312=Data!$K$9,database!AI312&lt;&gt;"Closed",AI312&lt;&gt;"old",database!AL312&lt;(TODAY()+Data!$X$5)),MAX(H$8:H311)+1,0)</f>
        <v>0</v>
      </c>
      <c r="Y312">
        <f>IF(AS312&gt;0,VLOOKUP(AS312,$AT:$AV,3,0)+COUNTIF(AS$8:AS311,AS312),0)</f>
        <v>0</v>
      </c>
      <c r="AA312" s="16"/>
      <c r="AB312" s="22"/>
      <c r="AC312" s="16"/>
      <c r="AD312" s="22"/>
      <c r="AE312" s="16"/>
      <c r="AF312" s="22"/>
      <c r="AG312" s="138"/>
      <c r="AH312" s="23"/>
      <c r="AI312" s="16"/>
      <c r="AJ312" s="23"/>
      <c r="AK312" s="28"/>
      <c r="AL312" s="35"/>
      <c r="AQ312" s="25">
        <f>IF(FollowUp!$AK$3="(Off)",IF(FollowUp!$AA$3=Data!$D$5,C312,IF(FollowUp!$AA$3=Data!$D$6,D312,IF(FollowUp!$AA$3=Data!$D$7,E312,B312))),IF(FollowUp!$AK$3=Data!$N$9,F312,IF(FollowUp!$AK$3=Data!$N$8,H312,IF(FollowUp!$AK$3=Data!$N$7,G312,B312))))</f>
        <v>0</v>
      </c>
      <c r="AR312" s="51">
        <f t="shared" si="32"/>
        <v>0</v>
      </c>
      <c r="AS312" s="25">
        <f t="shared" si="30"/>
        <v>-1</v>
      </c>
      <c r="AT312" s="25">
        <f t="shared" si="33"/>
        <v>305</v>
      </c>
      <c r="AU312" s="25">
        <f t="shared" si="31"/>
        <v>0</v>
      </c>
      <c r="AV312" s="25">
        <f t="shared" si="34"/>
        <v>0</v>
      </c>
      <c r="BB312" s="51"/>
    </row>
    <row r="313" spans="1:54" x14ac:dyDescent="0.25">
      <c r="A313" t="str">
        <f t="shared" si="29"/>
        <v>313</v>
      </c>
      <c r="B313" s="25">
        <f>IF(OR(ISBLANK($AG313),$AI313="closed",$AI313="old",AND($B$3=Data!$N$6,OR(database!AG313=Data!$K$8,Data!$K$9=database!AG313))),0,MAX(B$8:B312)+1)</f>
        <v>0</v>
      </c>
      <c r="C313" s="25">
        <f ca="1">IF(AND($AL313-C$3&lt;=TODAY(),$AL313&gt;0,AI313&lt;&gt;"closed",AI313&lt;&gt;"old",AND($B$3&lt;&gt;Data!$N$6,OR(database!$AG313&lt;&gt;Data!$K$9,database!$AG313&lt;&gt;Data!$K$8))),MAX(C$8:C312)+1,0)</f>
        <v>0</v>
      </c>
      <c r="D313" s="25">
        <f ca="1">IF(AND($AL313-D$3&lt;=TODAY(),$AL313&gt;0,$AI313&lt;&gt;"closed",AI313&lt;&gt;"old",AND($B$3&lt;&gt;Data!$N$6,OR(database!$AG313&lt;&gt;Data!$K$9,database!$AG313&lt;&gt;Data!$K$8))),MAX(D$8:D312)+1,0)</f>
        <v>0</v>
      </c>
      <c r="E313" s="25">
        <f ca="1">IF(AND($AL313-E$3&lt;=TODAY(),$AL313&gt;0,AI313&lt;&gt;"closed",AI313&lt;&gt;"old",AND($B$3&lt;&gt;Data!$N$6,OR(database!$AG313&lt;&gt;Data!$K$9,database!$AG313&lt;&gt;Data!$K$8))),MAX(E$8:E312)+1,0)</f>
        <v>0</v>
      </c>
      <c r="F313" s="25">
        <f>IF(AH313="X",MAX(F$8:F312)+1,0)</f>
        <v>0</v>
      </c>
      <c r="G313" s="25">
        <f ca="1">IF(AND(AG313=Data!$K$8,database!AI313&lt;&gt;"Closed",AI313&lt;&gt;"old",database!AL313&lt;(TODAY()+Data!$X$4)),MAX(G$8:G312)+1,0)</f>
        <v>0</v>
      </c>
      <c r="H313" s="25">
        <f ca="1">IF(AND(AG313=Data!$K$9,database!AI313&lt;&gt;"Closed",AI313&lt;&gt;"old",database!AL313&lt;(TODAY()+Data!$X$5)),MAX(H$8:H312)+1,0)</f>
        <v>0</v>
      </c>
      <c r="Y313">
        <f>IF(AS313&gt;0,VLOOKUP(AS313,$AT:$AV,3,0)+COUNTIF(AS$8:AS312,AS313),0)</f>
        <v>0</v>
      </c>
      <c r="AA313" s="17"/>
      <c r="AB313" s="18"/>
      <c r="AC313" s="17"/>
      <c r="AD313" s="18"/>
      <c r="AE313" s="17"/>
      <c r="AF313" s="18"/>
      <c r="AG313" s="139"/>
      <c r="AH313" s="24"/>
      <c r="AI313" s="17"/>
      <c r="AJ313" s="24"/>
      <c r="AK313" s="27"/>
      <c r="AL313" s="47"/>
      <c r="AQ313" s="25">
        <f>IF(FollowUp!$AK$3="(Off)",IF(FollowUp!$AA$3=Data!$D$5,C313,IF(FollowUp!$AA$3=Data!$D$6,D313,IF(FollowUp!$AA$3=Data!$D$7,E313,B313))),IF(FollowUp!$AK$3=Data!$N$9,F313,IF(FollowUp!$AK$3=Data!$N$8,H313,IF(FollowUp!$AK$3=Data!$N$7,G313,B313))))</f>
        <v>0</v>
      </c>
      <c r="AR313" s="51">
        <f t="shared" si="32"/>
        <v>0</v>
      </c>
      <c r="AS313" s="25">
        <f t="shared" si="30"/>
        <v>-1</v>
      </c>
      <c r="AT313" s="25">
        <f t="shared" si="33"/>
        <v>306</v>
      </c>
      <c r="AU313" s="25">
        <f t="shared" si="31"/>
        <v>0</v>
      </c>
      <c r="AV313" s="25">
        <f t="shared" si="34"/>
        <v>0</v>
      </c>
      <c r="BB313" s="51"/>
    </row>
    <row r="314" spans="1:54" x14ac:dyDescent="0.25">
      <c r="A314" t="str">
        <f t="shared" si="29"/>
        <v>314</v>
      </c>
      <c r="B314" s="25">
        <f>IF(OR(ISBLANK($AG314),$AI314="closed",$AI314="old",AND($B$3=Data!$N$6,OR(database!AG314=Data!$K$8,Data!$K$9=database!AG314))),0,MAX(B$8:B313)+1)</f>
        <v>0</v>
      </c>
      <c r="C314" s="25">
        <f ca="1">IF(AND($AL314-C$3&lt;=TODAY(),$AL314&gt;0,AI314&lt;&gt;"closed",AI314&lt;&gt;"old",AND($B$3&lt;&gt;Data!$N$6,OR(database!$AG314&lt;&gt;Data!$K$9,database!$AG314&lt;&gt;Data!$K$8))),MAX(C$8:C313)+1,0)</f>
        <v>0</v>
      </c>
      <c r="D314" s="25">
        <f ca="1">IF(AND($AL314-D$3&lt;=TODAY(),$AL314&gt;0,$AI314&lt;&gt;"closed",AI314&lt;&gt;"old",AND($B$3&lt;&gt;Data!$N$6,OR(database!$AG314&lt;&gt;Data!$K$9,database!$AG314&lt;&gt;Data!$K$8))),MAX(D$8:D313)+1,0)</f>
        <v>0</v>
      </c>
      <c r="E314" s="25">
        <f ca="1">IF(AND($AL314-E$3&lt;=TODAY(),$AL314&gt;0,AI314&lt;&gt;"closed",AI314&lt;&gt;"old",AND($B$3&lt;&gt;Data!$N$6,OR(database!$AG314&lt;&gt;Data!$K$9,database!$AG314&lt;&gt;Data!$K$8))),MAX(E$8:E313)+1,0)</f>
        <v>0</v>
      </c>
      <c r="F314" s="25">
        <f>IF(AH314="X",MAX(F$8:F313)+1,0)</f>
        <v>0</v>
      </c>
      <c r="G314" s="25">
        <f ca="1">IF(AND(AG314=Data!$K$8,database!AI314&lt;&gt;"Closed",AI314&lt;&gt;"old",database!AL314&lt;(TODAY()+Data!$X$4)),MAX(G$8:G313)+1,0)</f>
        <v>0</v>
      </c>
      <c r="H314" s="25">
        <f ca="1">IF(AND(AG314=Data!$K$9,database!AI314&lt;&gt;"Closed",AI314&lt;&gt;"old",database!AL314&lt;(TODAY()+Data!$X$5)),MAX(H$8:H313)+1,0)</f>
        <v>0</v>
      </c>
      <c r="Y314">
        <f>IF(AS314&gt;0,VLOOKUP(AS314,$AT:$AV,3,0)+COUNTIF(AS$8:AS313,AS314),0)</f>
        <v>0</v>
      </c>
      <c r="AA314" s="16"/>
      <c r="AB314" s="22"/>
      <c r="AC314" s="16"/>
      <c r="AD314" s="22"/>
      <c r="AE314" s="16"/>
      <c r="AF314" s="22"/>
      <c r="AG314" s="138"/>
      <c r="AH314" s="23"/>
      <c r="AI314" s="16"/>
      <c r="AJ314" s="23"/>
      <c r="AK314" s="28"/>
      <c r="AL314" s="35"/>
      <c r="AQ314" s="25">
        <f>IF(FollowUp!$AK$3="(Off)",IF(FollowUp!$AA$3=Data!$D$5,C314,IF(FollowUp!$AA$3=Data!$D$6,D314,IF(FollowUp!$AA$3=Data!$D$7,E314,B314))),IF(FollowUp!$AK$3=Data!$N$9,F314,IF(FollowUp!$AK$3=Data!$N$8,H314,IF(FollowUp!$AK$3=Data!$N$7,G314,B314))))</f>
        <v>0</v>
      </c>
      <c r="AR314" s="51">
        <f t="shared" si="32"/>
        <v>0</v>
      </c>
      <c r="AS314" s="25">
        <f t="shared" si="30"/>
        <v>-1</v>
      </c>
      <c r="AT314" s="25">
        <f t="shared" si="33"/>
        <v>307</v>
      </c>
      <c r="AU314" s="25">
        <f t="shared" si="31"/>
        <v>0</v>
      </c>
      <c r="AV314" s="25">
        <f t="shared" si="34"/>
        <v>0</v>
      </c>
      <c r="BB314" s="51"/>
    </row>
    <row r="315" spans="1:54" x14ac:dyDescent="0.25">
      <c r="A315" t="str">
        <f t="shared" si="29"/>
        <v>315</v>
      </c>
      <c r="B315" s="25">
        <f>IF(OR(ISBLANK($AG315),$AI315="closed",$AI315="old",AND($B$3=Data!$N$6,OR(database!AG315=Data!$K$8,Data!$K$9=database!AG315))),0,MAX(B$8:B314)+1)</f>
        <v>0</v>
      </c>
      <c r="C315" s="25">
        <f ca="1">IF(AND($AL315-C$3&lt;=TODAY(),$AL315&gt;0,AI315&lt;&gt;"closed",AI315&lt;&gt;"old",AND($B$3&lt;&gt;Data!$N$6,OR(database!$AG315&lt;&gt;Data!$K$9,database!$AG315&lt;&gt;Data!$K$8))),MAX(C$8:C314)+1,0)</f>
        <v>0</v>
      </c>
      <c r="D315" s="25">
        <f ca="1">IF(AND($AL315-D$3&lt;=TODAY(),$AL315&gt;0,$AI315&lt;&gt;"closed",AI315&lt;&gt;"old",AND($B$3&lt;&gt;Data!$N$6,OR(database!$AG315&lt;&gt;Data!$K$9,database!$AG315&lt;&gt;Data!$K$8))),MAX(D$8:D314)+1,0)</f>
        <v>0</v>
      </c>
      <c r="E315" s="25">
        <f ca="1">IF(AND($AL315-E$3&lt;=TODAY(),$AL315&gt;0,AI315&lt;&gt;"closed",AI315&lt;&gt;"old",AND($B$3&lt;&gt;Data!$N$6,OR(database!$AG315&lt;&gt;Data!$K$9,database!$AG315&lt;&gt;Data!$K$8))),MAX(E$8:E314)+1,0)</f>
        <v>0</v>
      </c>
      <c r="F315" s="25">
        <f>IF(AH315="X",MAX(F$8:F314)+1,0)</f>
        <v>0</v>
      </c>
      <c r="G315" s="25">
        <f ca="1">IF(AND(AG315=Data!$K$8,database!AI315&lt;&gt;"Closed",AI315&lt;&gt;"old",database!AL315&lt;(TODAY()+Data!$X$4)),MAX(G$8:G314)+1,0)</f>
        <v>0</v>
      </c>
      <c r="H315" s="25">
        <f ca="1">IF(AND(AG315=Data!$K$9,database!AI315&lt;&gt;"Closed",AI315&lt;&gt;"old",database!AL315&lt;(TODAY()+Data!$X$5)),MAX(H$8:H314)+1,0)</f>
        <v>0</v>
      </c>
      <c r="Y315">
        <f>IF(AS315&gt;0,VLOOKUP(AS315,$AT:$AV,3,0)+COUNTIF(AS$8:AS314,AS315),0)</f>
        <v>0</v>
      </c>
      <c r="AA315" s="17"/>
      <c r="AB315" s="18"/>
      <c r="AC315" s="17"/>
      <c r="AD315" s="18"/>
      <c r="AE315" s="17"/>
      <c r="AF315" s="18"/>
      <c r="AG315" s="139"/>
      <c r="AH315" s="24"/>
      <c r="AI315" s="17"/>
      <c r="AJ315" s="24"/>
      <c r="AK315" s="27"/>
      <c r="AL315" s="47"/>
      <c r="AQ315" s="25">
        <f>IF(FollowUp!$AK$3="(Off)",IF(FollowUp!$AA$3=Data!$D$5,C315,IF(FollowUp!$AA$3=Data!$D$6,D315,IF(FollowUp!$AA$3=Data!$D$7,E315,B315))),IF(FollowUp!$AK$3=Data!$N$9,F315,IF(FollowUp!$AK$3=Data!$N$8,H315,IF(FollowUp!$AK$3=Data!$N$7,G315,B315))))</f>
        <v>0</v>
      </c>
      <c r="AR315" s="51">
        <f t="shared" si="32"/>
        <v>0</v>
      </c>
      <c r="AS315" s="25">
        <f t="shared" si="30"/>
        <v>-1</v>
      </c>
      <c r="AT315" s="25">
        <f t="shared" si="33"/>
        <v>308</v>
      </c>
      <c r="AU315" s="25">
        <f t="shared" si="31"/>
        <v>0</v>
      </c>
      <c r="AV315" s="25">
        <f t="shared" si="34"/>
        <v>0</v>
      </c>
      <c r="BB315" s="51"/>
    </row>
    <row r="316" spans="1:54" x14ac:dyDescent="0.25">
      <c r="A316" t="str">
        <f t="shared" si="29"/>
        <v>316</v>
      </c>
      <c r="B316" s="25">
        <f>IF(OR(ISBLANK($AG316),$AI316="closed",$AI316="old",AND($B$3=Data!$N$6,OR(database!AG316=Data!$K$8,Data!$K$9=database!AG316))),0,MAX(B$8:B315)+1)</f>
        <v>0</v>
      </c>
      <c r="C316" s="25">
        <f ca="1">IF(AND($AL316-C$3&lt;=TODAY(),$AL316&gt;0,AI316&lt;&gt;"closed",AI316&lt;&gt;"old",AND($B$3&lt;&gt;Data!$N$6,OR(database!$AG316&lt;&gt;Data!$K$9,database!$AG316&lt;&gt;Data!$K$8))),MAX(C$8:C315)+1,0)</f>
        <v>0</v>
      </c>
      <c r="D316" s="25">
        <f ca="1">IF(AND($AL316-D$3&lt;=TODAY(),$AL316&gt;0,$AI316&lt;&gt;"closed",AI316&lt;&gt;"old",AND($B$3&lt;&gt;Data!$N$6,OR(database!$AG316&lt;&gt;Data!$K$9,database!$AG316&lt;&gt;Data!$K$8))),MAX(D$8:D315)+1,0)</f>
        <v>0</v>
      </c>
      <c r="E316" s="25">
        <f ca="1">IF(AND($AL316-E$3&lt;=TODAY(),$AL316&gt;0,AI316&lt;&gt;"closed",AI316&lt;&gt;"old",AND($B$3&lt;&gt;Data!$N$6,OR(database!$AG316&lt;&gt;Data!$K$9,database!$AG316&lt;&gt;Data!$K$8))),MAX(E$8:E315)+1,0)</f>
        <v>0</v>
      </c>
      <c r="F316" s="25">
        <f>IF(AH316="X",MAX(F$8:F315)+1,0)</f>
        <v>0</v>
      </c>
      <c r="G316" s="25">
        <f ca="1">IF(AND(AG316=Data!$K$8,database!AI316&lt;&gt;"Closed",AI316&lt;&gt;"old",database!AL316&lt;(TODAY()+Data!$X$4)),MAX(G$8:G315)+1,0)</f>
        <v>0</v>
      </c>
      <c r="H316" s="25">
        <f ca="1">IF(AND(AG316=Data!$K$9,database!AI316&lt;&gt;"Closed",AI316&lt;&gt;"old",database!AL316&lt;(TODAY()+Data!$X$5)),MAX(H$8:H315)+1,0)</f>
        <v>0</v>
      </c>
      <c r="Y316">
        <f>IF(AS316&gt;0,VLOOKUP(AS316,$AT:$AV,3,0)+COUNTIF(AS$8:AS315,AS316),0)</f>
        <v>0</v>
      </c>
      <c r="AA316" s="16"/>
      <c r="AB316" s="22"/>
      <c r="AC316" s="16"/>
      <c r="AD316" s="22"/>
      <c r="AE316" s="16"/>
      <c r="AF316" s="22"/>
      <c r="AG316" s="138"/>
      <c r="AH316" s="23"/>
      <c r="AI316" s="16"/>
      <c r="AJ316" s="23"/>
      <c r="AK316" s="28"/>
      <c r="AL316" s="35"/>
      <c r="AQ316" s="25">
        <f>IF(FollowUp!$AK$3="(Off)",IF(FollowUp!$AA$3=Data!$D$5,C316,IF(FollowUp!$AA$3=Data!$D$6,D316,IF(FollowUp!$AA$3=Data!$D$7,E316,B316))),IF(FollowUp!$AK$3=Data!$N$9,F316,IF(FollowUp!$AK$3=Data!$N$8,H316,IF(FollowUp!$AK$3=Data!$N$7,G316,B316))))</f>
        <v>0</v>
      </c>
      <c r="AR316" s="51">
        <f t="shared" si="32"/>
        <v>0</v>
      </c>
      <c r="AS316" s="25">
        <f t="shared" si="30"/>
        <v>-1</v>
      </c>
      <c r="AT316" s="25">
        <f t="shared" si="33"/>
        <v>309</v>
      </c>
      <c r="AU316" s="25">
        <f t="shared" si="31"/>
        <v>0</v>
      </c>
      <c r="AV316" s="25">
        <f t="shared" si="34"/>
        <v>0</v>
      </c>
      <c r="BB316" s="51"/>
    </row>
    <row r="317" spans="1:54" x14ac:dyDescent="0.25">
      <c r="A317" t="str">
        <f t="shared" si="29"/>
        <v>317</v>
      </c>
      <c r="B317" s="25">
        <f>IF(OR(ISBLANK($AG317),$AI317="closed",$AI317="old",AND($B$3=Data!$N$6,OR(database!AG317=Data!$K$8,Data!$K$9=database!AG317))),0,MAX(B$8:B316)+1)</f>
        <v>0</v>
      </c>
      <c r="C317" s="25">
        <f ca="1">IF(AND($AL317-C$3&lt;=TODAY(),$AL317&gt;0,AI317&lt;&gt;"closed",AI317&lt;&gt;"old",AND($B$3&lt;&gt;Data!$N$6,OR(database!$AG317&lt;&gt;Data!$K$9,database!$AG317&lt;&gt;Data!$K$8))),MAX(C$8:C316)+1,0)</f>
        <v>0</v>
      </c>
      <c r="D317" s="25">
        <f ca="1">IF(AND($AL317-D$3&lt;=TODAY(),$AL317&gt;0,$AI317&lt;&gt;"closed",AI317&lt;&gt;"old",AND($B$3&lt;&gt;Data!$N$6,OR(database!$AG317&lt;&gt;Data!$K$9,database!$AG317&lt;&gt;Data!$K$8))),MAX(D$8:D316)+1,0)</f>
        <v>0</v>
      </c>
      <c r="E317" s="25">
        <f ca="1">IF(AND($AL317-E$3&lt;=TODAY(),$AL317&gt;0,AI317&lt;&gt;"closed",AI317&lt;&gt;"old",AND($B$3&lt;&gt;Data!$N$6,OR(database!$AG317&lt;&gt;Data!$K$9,database!$AG317&lt;&gt;Data!$K$8))),MAX(E$8:E316)+1,0)</f>
        <v>0</v>
      </c>
      <c r="F317" s="25">
        <f>IF(AH317="X",MAX(F$8:F316)+1,0)</f>
        <v>0</v>
      </c>
      <c r="G317" s="25">
        <f ca="1">IF(AND(AG317=Data!$K$8,database!AI317&lt;&gt;"Closed",AI317&lt;&gt;"old",database!AL317&lt;(TODAY()+Data!$X$4)),MAX(G$8:G316)+1,0)</f>
        <v>0</v>
      </c>
      <c r="H317" s="25">
        <f ca="1">IF(AND(AG317=Data!$K$9,database!AI317&lt;&gt;"Closed",AI317&lt;&gt;"old",database!AL317&lt;(TODAY()+Data!$X$5)),MAX(H$8:H316)+1,0)</f>
        <v>0</v>
      </c>
      <c r="Y317">
        <f>IF(AS317&gt;0,VLOOKUP(AS317,$AT:$AV,3,0)+COUNTIF(AS$8:AS316,AS317),0)</f>
        <v>0</v>
      </c>
      <c r="AA317" s="17"/>
      <c r="AB317" s="18"/>
      <c r="AC317" s="17"/>
      <c r="AD317" s="18"/>
      <c r="AE317" s="17"/>
      <c r="AF317" s="18"/>
      <c r="AG317" s="139"/>
      <c r="AH317" s="24"/>
      <c r="AI317" s="17"/>
      <c r="AJ317" s="24"/>
      <c r="AK317" s="27"/>
      <c r="AL317" s="47"/>
      <c r="AQ317" s="25">
        <f>IF(FollowUp!$AK$3="(Off)",IF(FollowUp!$AA$3=Data!$D$5,C317,IF(FollowUp!$AA$3=Data!$D$6,D317,IF(FollowUp!$AA$3=Data!$D$7,E317,B317))),IF(FollowUp!$AK$3=Data!$N$9,F317,IF(FollowUp!$AK$3=Data!$N$8,H317,IF(FollowUp!$AK$3=Data!$N$7,G317,B317))))</f>
        <v>0</v>
      </c>
      <c r="AR317" s="51">
        <f t="shared" si="32"/>
        <v>0</v>
      </c>
      <c r="AS317" s="25">
        <f t="shared" si="30"/>
        <v>-1</v>
      </c>
      <c r="AT317" s="25">
        <f t="shared" si="33"/>
        <v>310</v>
      </c>
      <c r="AU317" s="25">
        <f t="shared" si="31"/>
        <v>0</v>
      </c>
      <c r="AV317" s="25">
        <f t="shared" si="34"/>
        <v>0</v>
      </c>
      <c r="BB317" s="51"/>
    </row>
    <row r="318" spans="1:54" x14ac:dyDescent="0.25">
      <c r="A318" t="str">
        <f t="shared" si="29"/>
        <v>318</v>
      </c>
      <c r="B318" s="25">
        <f>IF(OR(ISBLANK($AG318),$AI318="closed",$AI318="old",AND($B$3=Data!$N$6,OR(database!AG318=Data!$K$8,Data!$K$9=database!AG318))),0,MAX(B$8:B317)+1)</f>
        <v>0</v>
      </c>
      <c r="C318" s="25">
        <f ca="1">IF(AND($AL318-C$3&lt;=TODAY(),$AL318&gt;0,AI318&lt;&gt;"closed",AI318&lt;&gt;"old",AND($B$3&lt;&gt;Data!$N$6,OR(database!$AG318&lt;&gt;Data!$K$9,database!$AG318&lt;&gt;Data!$K$8))),MAX(C$8:C317)+1,0)</f>
        <v>0</v>
      </c>
      <c r="D318" s="25">
        <f ca="1">IF(AND($AL318-D$3&lt;=TODAY(),$AL318&gt;0,$AI318&lt;&gt;"closed",AI318&lt;&gt;"old",AND($B$3&lt;&gt;Data!$N$6,OR(database!$AG318&lt;&gt;Data!$K$9,database!$AG318&lt;&gt;Data!$K$8))),MAX(D$8:D317)+1,0)</f>
        <v>0</v>
      </c>
      <c r="E318" s="25">
        <f ca="1">IF(AND($AL318-E$3&lt;=TODAY(),$AL318&gt;0,AI318&lt;&gt;"closed",AI318&lt;&gt;"old",AND($B$3&lt;&gt;Data!$N$6,OR(database!$AG318&lt;&gt;Data!$K$9,database!$AG318&lt;&gt;Data!$K$8))),MAX(E$8:E317)+1,0)</f>
        <v>0</v>
      </c>
      <c r="F318" s="25">
        <f>IF(AH318="X",MAX(F$8:F317)+1,0)</f>
        <v>0</v>
      </c>
      <c r="G318" s="25">
        <f ca="1">IF(AND(AG318=Data!$K$8,database!AI318&lt;&gt;"Closed",AI318&lt;&gt;"old",database!AL318&lt;(TODAY()+Data!$X$4)),MAX(G$8:G317)+1,0)</f>
        <v>0</v>
      </c>
      <c r="H318" s="25">
        <f ca="1">IF(AND(AG318=Data!$K$9,database!AI318&lt;&gt;"Closed",AI318&lt;&gt;"old",database!AL318&lt;(TODAY()+Data!$X$5)),MAX(H$8:H317)+1,0)</f>
        <v>0</v>
      </c>
      <c r="Y318">
        <f>IF(AS318&gt;0,VLOOKUP(AS318,$AT:$AV,3,0)+COUNTIF(AS$8:AS317,AS318),0)</f>
        <v>0</v>
      </c>
      <c r="AA318" s="16"/>
      <c r="AB318" s="22"/>
      <c r="AC318" s="16"/>
      <c r="AD318" s="22"/>
      <c r="AE318" s="16"/>
      <c r="AF318" s="22"/>
      <c r="AG318" s="138"/>
      <c r="AH318" s="23"/>
      <c r="AI318" s="16"/>
      <c r="AJ318" s="23"/>
      <c r="AK318" s="28"/>
      <c r="AL318" s="35"/>
      <c r="AQ318" s="25">
        <f>IF(FollowUp!$AK$3="(Off)",IF(FollowUp!$AA$3=Data!$D$5,C318,IF(FollowUp!$AA$3=Data!$D$6,D318,IF(FollowUp!$AA$3=Data!$D$7,E318,B318))),IF(FollowUp!$AK$3=Data!$N$9,F318,IF(FollowUp!$AK$3=Data!$N$8,H318,IF(FollowUp!$AK$3=Data!$N$7,G318,B318))))</f>
        <v>0</v>
      </c>
      <c r="AR318" s="51">
        <f t="shared" si="32"/>
        <v>0</v>
      </c>
      <c r="AS318" s="25">
        <f t="shared" si="30"/>
        <v>-1</v>
      </c>
      <c r="AT318" s="25">
        <f t="shared" si="33"/>
        <v>311</v>
      </c>
      <c r="AU318" s="25">
        <f t="shared" si="31"/>
        <v>0</v>
      </c>
      <c r="AV318" s="25">
        <f t="shared" si="34"/>
        <v>0</v>
      </c>
      <c r="BB318" s="51"/>
    </row>
    <row r="319" spans="1:54" x14ac:dyDescent="0.25">
      <c r="A319" t="str">
        <f t="shared" si="29"/>
        <v>319</v>
      </c>
      <c r="B319" s="25">
        <f>IF(OR(ISBLANK($AG319),$AI319="closed",$AI319="old",AND($B$3=Data!$N$6,OR(database!AG319=Data!$K$8,Data!$K$9=database!AG319))),0,MAX(B$8:B318)+1)</f>
        <v>0</v>
      </c>
      <c r="C319" s="25">
        <f ca="1">IF(AND($AL319-C$3&lt;=TODAY(),$AL319&gt;0,AI319&lt;&gt;"closed",AI319&lt;&gt;"old",AND($B$3&lt;&gt;Data!$N$6,OR(database!$AG319&lt;&gt;Data!$K$9,database!$AG319&lt;&gt;Data!$K$8))),MAX(C$8:C318)+1,0)</f>
        <v>0</v>
      </c>
      <c r="D319" s="25">
        <f ca="1">IF(AND($AL319-D$3&lt;=TODAY(),$AL319&gt;0,$AI319&lt;&gt;"closed",AI319&lt;&gt;"old",AND($B$3&lt;&gt;Data!$N$6,OR(database!$AG319&lt;&gt;Data!$K$9,database!$AG319&lt;&gt;Data!$K$8))),MAX(D$8:D318)+1,0)</f>
        <v>0</v>
      </c>
      <c r="E319" s="25">
        <f ca="1">IF(AND($AL319-E$3&lt;=TODAY(),$AL319&gt;0,AI319&lt;&gt;"closed",AI319&lt;&gt;"old",AND($B$3&lt;&gt;Data!$N$6,OR(database!$AG319&lt;&gt;Data!$K$9,database!$AG319&lt;&gt;Data!$K$8))),MAX(E$8:E318)+1,0)</f>
        <v>0</v>
      </c>
      <c r="F319" s="25">
        <f>IF(AH319="X",MAX(F$8:F318)+1,0)</f>
        <v>0</v>
      </c>
      <c r="G319" s="25">
        <f ca="1">IF(AND(AG319=Data!$K$8,database!AI319&lt;&gt;"Closed",AI319&lt;&gt;"old",database!AL319&lt;(TODAY()+Data!$X$4)),MAX(G$8:G318)+1,0)</f>
        <v>0</v>
      </c>
      <c r="H319" s="25">
        <f ca="1">IF(AND(AG319=Data!$K$9,database!AI319&lt;&gt;"Closed",AI319&lt;&gt;"old",database!AL319&lt;(TODAY()+Data!$X$5)),MAX(H$8:H318)+1,0)</f>
        <v>0</v>
      </c>
      <c r="Y319">
        <f>IF(AS319&gt;0,VLOOKUP(AS319,$AT:$AV,3,0)+COUNTIF(AS$8:AS318,AS319),0)</f>
        <v>0</v>
      </c>
      <c r="AA319" s="17"/>
      <c r="AB319" s="18"/>
      <c r="AC319" s="17"/>
      <c r="AD319" s="18"/>
      <c r="AE319" s="17"/>
      <c r="AF319" s="18"/>
      <c r="AG319" s="139"/>
      <c r="AH319" s="24"/>
      <c r="AI319" s="17"/>
      <c r="AJ319" s="24"/>
      <c r="AK319" s="27"/>
      <c r="AL319" s="47"/>
      <c r="AQ319" s="25">
        <f>IF(FollowUp!$AK$3="(Off)",IF(FollowUp!$AA$3=Data!$D$5,C319,IF(FollowUp!$AA$3=Data!$D$6,D319,IF(FollowUp!$AA$3=Data!$D$7,E319,B319))),IF(FollowUp!$AK$3=Data!$N$9,F319,IF(FollowUp!$AK$3=Data!$N$8,H319,IF(FollowUp!$AK$3=Data!$N$7,G319,B319))))</f>
        <v>0</v>
      </c>
      <c r="AR319" s="51">
        <f t="shared" si="32"/>
        <v>0</v>
      </c>
      <c r="AS319" s="25">
        <f t="shared" si="30"/>
        <v>-1</v>
      </c>
      <c r="AT319" s="25">
        <f t="shared" si="33"/>
        <v>312</v>
      </c>
      <c r="AU319" s="25">
        <f t="shared" si="31"/>
        <v>0</v>
      </c>
      <c r="AV319" s="25">
        <f t="shared" si="34"/>
        <v>0</v>
      </c>
      <c r="BB319" s="51"/>
    </row>
    <row r="320" spans="1:54" x14ac:dyDescent="0.25">
      <c r="A320" t="str">
        <f t="shared" si="29"/>
        <v>320</v>
      </c>
      <c r="B320" s="25">
        <f>IF(OR(ISBLANK($AG320),$AI320="closed",$AI320="old",AND($B$3=Data!$N$6,OR(database!AG320=Data!$K$8,Data!$K$9=database!AG320))),0,MAX(B$8:B319)+1)</f>
        <v>0</v>
      </c>
      <c r="C320" s="25">
        <f ca="1">IF(AND($AL320-C$3&lt;=TODAY(),$AL320&gt;0,AI320&lt;&gt;"closed",AI320&lt;&gt;"old",AND($B$3&lt;&gt;Data!$N$6,OR(database!$AG320&lt;&gt;Data!$K$9,database!$AG320&lt;&gt;Data!$K$8))),MAX(C$8:C319)+1,0)</f>
        <v>0</v>
      </c>
      <c r="D320" s="25">
        <f ca="1">IF(AND($AL320-D$3&lt;=TODAY(),$AL320&gt;0,$AI320&lt;&gt;"closed",AI320&lt;&gt;"old",AND($B$3&lt;&gt;Data!$N$6,OR(database!$AG320&lt;&gt;Data!$K$9,database!$AG320&lt;&gt;Data!$K$8))),MAX(D$8:D319)+1,0)</f>
        <v>0</v>
      </c>
      <c r="E320" s="25">
        <f ca="1">IF(AND($AL320-E$3&lt;=TODAY(),$AL320&gt;0,AI320&lt;&gt;"closed",AI320&lt;&gt;"old",AND($B$3&lt;&gt;Data!$N$6,OR(database!$AG320&lt;&gt;Data!$K$9,database!$AG320&lt;&gt;Data!$K$8))),MAX(E$8:E319)+1,0)</f>
        <v>0</v>
      </c>
      <c r="F320" s="25">
        <f>IF(AH320="X",MAX(F$8:F319)+1,0)</f>
        <v>0</v>
      </c>
      <c r="G320" s="25">
        <f ca="1">IF(AND(AG320=Data!$K$8,database!AI320&lt;&gt;"Closed",AI320&lt;&gt;"old",database!AL320&lt;(TODAY()+Data!$X$4)),MAX(G$8:G319)+1,0)</f>
        <v>0</v>
      </c>
      <c r="H320" s="25">
        <f ca="1">IF(AND(AG320=Data!$K$9,database!AI320&lt;&gt;"Closed",AI320&lt;&gt;"old",database!AL320&lt;(TODAY()+Data!$X$5)),MAX(H$8:H319)+1,0)</f>
        <v>0</v>
      </c>
      <c r="Y320">
        <f>IF(AS320&gt;0,VLOOKUP(AS320,$AT:$AV,3,0)+COUNTIF(AS$8:AS319,AS320),0)</f>
        <v>0</v>
      </c>
      <c r="AA320" s="16"/>
      <c r="AB320" s="22"/>
      <c r="AC320" s="16"/>
      <c r="AD320" s="22"/>
      <c r="AE320" s="16"/>
      <c r="AF320" s="22"/>
      <c r="AG320" s="138"/>
      <c r="AH320" s="23"/>
      <c r="AI320" s="16"/>
      <c r="AJ320" s="23"/>
      <c r="AK320" s="28"/>
      <c r="AL320" s="35"/>
      <c r="AQ320" s="25">
        <f>IF(FollowUp!$AK$3="(Off)",IF(FollowUp!$AA$3=Data!$D$5,C320,IF(FollowUp!$AA$3=Data!$D$6,D320,IF(FollowUp!$AA$3=Data!$D$7,E320,B320))),IF(FollowUp!$AK$3=Data!$N$9,F320,IF(FollowUp!$AK$3=Data!$N$8,H320,IF(FollowUp!$AK$3=Data!$N$7,G320,B320))))</f>
        <v>0</v>
      </c>
      <c r="AR320" s="51">
        <f t="shared" si="32"/>
        <v>0</v>
      </c>
      <c r="AS320" s="25">
        <f t="shared" si="30"/>
        <v>-1</v>
      </c>
      <c r="AT320" s="25">
        <f t="shared" si="33"/>
        <v>313</v>
      </c>
      <c r="AU320" s="25">
        <f t="shared" si="31"/>
        <v>0</v>
      </c>
      <c r="AV320" s="25">
        <f t="shared" si="34"/>
        <v>0</v>
      </c>
      <c r="BB320" s="51"/>
    </row>
    <row r="321" spans="1:54" x14ac:dyDescent="0.25">
      <c r="A321" t="str">
        <f t="shared" si="29"/>
        <v>321</v>
      </c>
      <c r="B321" s="25">
        <f>IF(OR(ISBLANK($AG321),$AI321="closed",$AI321="old",AND($B$3=Data!$N$6,OR(database!AG321=Data!$K$8,Data!$K$9=database!AG321))),0,MAX(B$8:B320)+1)</f>
        <v>0</v>
      </c>
      <c r="C321" s="25">
        <f ca="1">IF(AND($AL321-C$3&lt;=TODAY(),$AL321&gt;0,AI321&lt;&gt;"closed",AI321&lt;&gt;"old",AND($B$3&lt;&gt;Data!$N$6,OR(database!$AG321&lt;&gt;Data!$K$9,database!$AG321&lt;&gt;Data!$K$8))),MAX(C$8:C320)+1,0)</f>
        <v>0</v>
      </c>
      <c r="D321" s="25">
        <f ca="1">IF(AND($AL321-D$3&lt;=TODAY(),$AL321&gt;0,$AI321&lt;&gt;"closed",AI321&lt;&gt;"old",AND($B$3&lt;&gt;Data!$N$6,OR(database!$AG321&lt;&gt;Data!$K$9,database!$AG321&lt;&gt;Data!$K$8))),MAX(D$8:D320)+1,0)</f>
        <v>0</v>
      </c>
      <c r="E321" s="25">
        <f ca="1">IF(AND($AL321-E$3&lt;=TODAY(),$AL321&gt;0,AI321&lt;&gt;"closed",AI321&lt;&gt;"old",AND($B$3&lt;&gt;Data!$N$6,OR(database!$AG321&lt;&gt;Data!$K$9,database!$AG321&lt;&gt;Data!$K$8))),MAX(E$8:E320)+1,0)</f>
        <v>0</v>
      </c>
      <c r="F321" s="25">
        <f>IF(AH321="X",MAX(F$8:F320)+1,0)</f>
        <v>0</v>
      </c>
      <c r="G321" s="25">
        <f ca="1">IF(AND(AG321=Data!$K$8,database!AI321&lt;&gt;"Closed",AI321&lt;&gt;"old",database!AL321&lt;(TODAY()+Data!$X$4)),MAX(G$8:G320)+1,0)</f>
        <v>0</v>
      </c>
      <c r="H321" s="25">
        <f ca="1">IF(AND(AG321=Data!$K$9,database!AI321&lt;&gt;"Closed",AI321&lt;&gt;"old",database!AL321&lt;(TODAY()+Data!$X$5)),MAX(H$8:H320)+1,0)</f>
        <v>0</v>
      </c>
      <c r="Y321">
        <f>IF(AS321&gt;0,VLOOKUP(AS321,$AT:$AV,3,0)+COUNTIF(AS$8:AS320,AS321),0)</f>
        <v>0</v>
      </c>
      <c r="AA321" s="17"/>
      <c r="AB321" s="18"/>
      <c r="AC321" s="17"/>
      <c r="AD321" s="18"/>
      <c r="AE321" s="17"/>
      <c r="AF321" s="18"/>
      <c r="AG321" s="139"/>
      <c r="AH321" s="24"/>
      <c r="AI321" s="17"/>
      <c r="AJ321" s="24"/>
      <c r="AK321" s="27"/>
      <c r="AL321" s="47"/>
      <c r="AQ321" s="25">
        <f>IF(FollowUp!$AK$3="(Off)",IF(FollowUp!$AA$3=Data!$D$5,C321,IF(FollowUp!$AA$3=Data!$D$6,D321,IF(FollowUp!$AA$3=Data!$D$7,E321,B321))),IF(FollowUp!$AK$3=Data!$N$9,F321,IF(FollowUp!$AK$3=Data!$N$8,H321,IF(FollowUp!$AK$3=Data!$N$7,G321,B321))))</f>
        <v>0</v>
      </c>
      <c r="AR321" s="51">
        <f t="shared" si="32"/>
        <v>0</v>
      </c>
      <c r="AS321" s="25">
        <f t="shared" si="30"/>
        <v>-1</v>
      </c>
      <c r="AT321" s="25">
        <f t="shared" si="33"/>
        <v>314</v>
      </c>
      <c r="AU321" s="25">
        <f t="shared" si="31"/>
        <v>0</v>
      </c>
      <c r="AV321" s="25">
        <f t="shared" si="34"/>
        <v>0</v>
      </c>
      <c r="BB321" s="51"/>
    </row>
    <row r="322" spans="1:54" x14ac:dyDescent="0.25">
      <c r="A322" t="str">
        <f t="shared" si="29"/>
        <v>322</v>
      </c>
      <c r="B322" s="25">
        <f>IF(OR(ISBLANK($AG322),$AI322="closed",$AI322="old",AND($B$3=Data!$N$6,OR(database!AG322=Data!$K$8,Data!$K$9=database!AG322))),0,MAX(B$8:B321)+1)</f>
        <v>0</v>
      </c>
      <c r="C322" s="25">
        <f ca="1">IF(AND($AL322-C$3&lt;=TODAY(),$AL322&gt;0,AI322&lt;&gt;"closed",AI322&lt;&gt;"old",AND($B$3&lt;&gt;Data!$N$6,OR(database!$AG322&lt;&gt;Data!$K$9,database!$AG322&lt;&gt;Data!$K$8))),MAX(C$8:C321)+1,0)</f>
        <v>0</v>
      </c>
      <c r="D322" s="25">
        <f ca="1">IF(AND($AL322-D$3&lt;=TODAY(),$AL322&gt;0,$AI322&lt;&gt;"closed",AI322&lt;&gt;"old",AND($B$3&lt;&gt;Data!$N$6,OR(database!$AG322&lt;&gt;Data!$K$9,database!$AG322&lt;&gt;Data!$K$8))),MAX(D$8:D321)+1,0)</f>
        <v>0</v>
      </c>
      <c r="E322" s="25">
        <f ca="1">IF(AND($AL322-E$3&lt;=TODAY(),$AL322&gt;0,AI322&lt;&gt;"closed",AI322&lt;&gt;"old",AND($B$3&lt;&gt;Data!$N$6,OR(database!$AG322&lt;&gt;Data!$K$9,database!$AG322&lt;&gt;Data!$K$8))),MAX(E$8:E321)+1,0)</f>
        <v>0</v>
      </c>
      <c r="F322" s="25">
        <f>IF(AH322="X",MAX(F$8:F321)+1,0)</f>
        <v>0</v>
      </c>
      <c r="G322" s="25">
        <f ca="1">IF(AND(AG322=Data!$K$8,database!AI322&lt;&gt;"Closed",AI322&lt;&gt;"old",database!AL322&lt;(TODAY()+Data!$X$4)),MAX(G$8:G321)+1,0)</f>
        <v>0</v>
      </c>
      <c r="H322" s="25">
        <f ca="1">IF(AND(AG322=Data!$K$9,database!AI322&lt;&gt;"Closed",AI322&lt;&gt;"old",database!AL322&lt;(TODAY()+Data!$X$5)),MAX(H$8:H321)+1,0)</f>
        <v>0</v>
      </c>
      <c r="Y322">
        <f>IF(AS322&gt;0,VLOOKUP(AS322,$AT:$AV,3,0)+COUNTIF(AS$8:AS321,AS322),0)</f>
        <v>0</v>
      </c>
      <c r="AA322" s="16"/>
      <c r="AB322" s="22"/>
      <c r="AC322" s="16"/>
      <c r="AD322" s="22"/>
      <c r="AE322" s="16"/>
      <c r="AF322" s="22"/>
      <c r="AG322" s="138"/>
      <c r="AH322" s="23"/>
      <c r="AI322" s="16"/>
      <c r="AJ322" s="23"/>
      <c r="AK322" s="28"/>
      <c r="AL322" s="35"/>
      <c r="AQ322" s="25">
        <f>IF(FollowUp!$AK$3="(Off)",IF(FollowUp!$AA$3=Data!$D$5,C322,IF(FollowUp!$AA$3=Data!$D$6,D322,IF(FollowUp!$AA$3=Data!$D$7,E322,B322))),IF(FollowUp!$AK$3=Data!$N$9,F322,IF(FollowUp!$AK$3=Data!$N$8,H322,IF(FollowUp!$AK$3=Data!$N$7,G322,B322))))</f>
        <v>0</v>
      </c>
      <c r="AR322" s="51">
        <f t="shared" si="32"/>
        <v>0</v>
      </c>
      <c r="AS322" s="25">
        <f t="shared" si="30"/>
        <v>-1</v>
      </c>
      <c r="AT322" s="25">
        <f t="shared" si="33"/>
        <v>315</v>
      </c>
      <c r="AU322" s="25">
        <f t="shared" si="31"/>
        <v>0</v>
      </c>
      <c r="AV322" s="25">
        <f t="shared" si="34"/>
        <v>0</v>
      </c>
      <c r="BB322" s="51"/>
    </row>
    <row r="323" spans="1:54" x14ac:dyDescent="0.25">
      <c r="A323" t="str">
        <f t="shared" si="29"/>
        <v>323</v>
      </c>
      <c r="B323" s="25">
        <f>IF(OR(ISBLANK($AG323),$AI323="closed",$AI323="old",AND($B$3=Data!$N$6,OR(database!AG323=Data!$K$8,Data!$K$9=database!AG323))),0,MAX(B$8:B322)+1)</f>
        <v>0</v>
      </c>
      <c r="C323" s="25">
        <f ca="1">IF(AND($AL323-C$3&lt;=TODAY(),$AL323&gt;0,AI323&lt;&gt;"closed",AI323&lt;&gt;"old",AND($B$3&lt;&gt;Data!$N$6,OR(database!$AG323&lt;&gt;Data!$K$9,database!$AG323&lt;&gt;Data!$K$8))),MAX(C$8:C322)+1,0)</f>
        <v>0</v>
      </c>
      <c r="D323" s="25">
        <f ca="1">IF(AND($AL323-D$3&lt;=TODAY(),$AL323&gt;0,$AI323&lt;&gt;"closed",AI323&lt;&gt;"old",AND($B$3&lt;&gt;Data!$N$6,OR(database!$AG323&lt;&gt;Data!$K$9,database!$AG323&lt;&gt;Data!$K$8))),MAX(D$8:D322)+1,0)</f>
        <v>0</v>
      </c>
      <c r="E323" s="25">
        <f ca="1">IF(AND($AL323-E$3&lt;=TODAY(),$AL323&gt;0,AI323&lt;&gt;"closed",AI323&lt;&gt;"old",AND($B$3&lt;&gt;Data!$N$6,OR(database!$AG323&lt;&gt;Data!$K$9,database!$AG323&lt;&gt;Data!$K$8))),MAX(E$8:E322)+1,0)</f>
        <v>0</v>
      </c>
      <c r="F323" s="25">
        <f>IF(AH323="X",MAX(F$8:F322)+1,0)</f>
        <v>0</v>
      </c>
      <c r="G323" s="25">
        <f ca="1">IF(AND(AG323=Data!$K$8,database!AI323&lt;&gt;"Closed",AI323&lt;&gt;"old",database!AL323&lt;(TODAY()+Data!$X$4)),MAX(G$8:G322)+1,0)</f>
        <v>0</v>
      </c>
      <c r="H323" s="25">
        <f ca="1">IF(AND(AG323=Data!$K$9,database!AI323&lt;&gt;"Closed",AI323&lt;&gt;"old",database!AL323&lt;(TODAY()+Data!$X$5)),MAX(H$8:H322)+1,0)</f>
        <v>0</v>
      </c>
      <c r="Y323">
        <f>IF(AS323&gt;0,VLOOKUP(AS323,$AT:$AV,3,0)+COUNTIF(AS$8:AS322,AS323),0)</f>
        <v>0</v>
      </c>
      <c r="AA323" s="17"/>
      <c r="AB323" s="18"/>
      <c r="AC323" s="17"/>
      <c r="AD323" s="18"/>
      <c r="AE323" s="17"/>
      <c r="AF323" s="18"/>
      <c r="AG323" s="139"/>
      <c r="AH323" s="24"/>
      <c r="AI323" s="17"/>
      <c r="AJ323" s="24"/>
      <c r="AK323" s="27"/>
      <c r="AL323" s="47"/>
      <c r="AQ323" s="25">
        <f>IF(FollowUp!$AK$3="(Off)",IF(FollowUp!$AA$3=Data!$D$5,C323,IF(FollowUp!$AA$3=Data!$D$6,D323,IF(FollowUp!$AA$3=Data!$D$7,E323,B323))),IF(FollowUp!$AK$3=Data!$N$9,F323,IF(FollowUp!$AK$3=Data!$N$8,H323,IF(FollowUp!$AK$3=Data!$N$7,G323,B323))))</f>
        <v>0</v>
      </c>
      <c r="AR323" s="51">
        <f t="shared" si="32"/>
        <v>0</v>
      </c>
      <c r="AS323" s="25">
        <f t="shared" si="30"/>
        <v>-1</v>
      </c>
      <c r="AT323" s="25">
        <f t="shared" si="33"/>
        <v>316</v>
      </c>
      <c r="AU323" s="25">
        <f t="shared" si="31"/>
        <v>0</v>
      </c>
      <c r="AV323" s="25">
        <f t="shared" si="34"/>
        <v>0</v>
      </c>
      <c r="BB323" s="51"/>
    </row>
    <row r="324" spans="1:54" x14ac:dyDescent="0.25">
      <c r="A324" t="str">
        <f t="shared" si="29"/>
        <v>324</v>
      </c>
      <c r="B324" s="25">
        <f>IF(OR(ISBLANK($AG324),$AI324="closed",$AI324="old",AND($B$3=Data!$N$6,OR(database!AG324=Data!$K$8,Data!$K$9=database!AG324))),0,MAX(B$8:B323)+1)</f>
        <v>0</v>
      </c>
      <c r="C324" s="25">
        <f ca="1">IF(AND($AL324-C$3&lt;=TODAY(),$AL324&gt;0,AI324&lt;&gt;"closed",AI324&lt;&gt;"old",AND($B$3&lt;&gt;Data!$N$6,OR(database!$AG324&lt;&gt;Data!$K$9,database!$AG324&lt;&gt;Data!$K$8))),MAX(C$8:C323)+1,0)</f>
        <v>0</v>
      </c>
      <c r="D324" s="25">
        <f ca="1">IF(AND($AL324-D$3&lt;=TODAY(),$AL324&gt;0,$AI324&lt;&gt;"closed",AI324&lt;&gt;"old",AND($B$3&lt;&gt;Data!$N$6,OR(database!$AG324&lt;&gt;Data!$K$9,database!$AG324&lt;&gt;Data!$K$8))),MAX(D$8:D323)+1,0)</f>
        <v>0</v>
      </c>
      <c r="E324" s="25">
        <f ca="1">IF(AND($AL324-E$3&lt;=TODAY(),$AL324&gt;0,AI324&lt;&gt;"closed",AI324&lt;&gt;"old",AND($B$3&lt;&gt;Data!$N$6,OR(database!$AG324&lt;&gt;Data!$K$9,database!$AG324&lt;&gt;Data!$K$8))),MAX(E$8:E323)+1,0)</f>
        <v>0</v>
      </c>
      <c r="F324" s="25">
        <f>IF(AH324="X",MAX(F$8:F323)+1,0)</f>
        <v>0</v>
      </c>
      <c r="G324" s="25">
        <f ca="1">IF(AND(AG324=Data!$K$8,database!AI324&lt;&gt;"Closed",AI324&lt;&gt;"old",database!AL324&lt;(TODAY()+Data!$X$4)),MAX(G$8:G323)+1,0)</f>
        <v>0</v>
      </c>
      <c r="H324" s="25">
        <f ca="1">IF(AND(AG324=Data!$K$9,database!AI324&lt;&gt;"Closed",AI324&lt;&gt;"old",database!AL324&lt;(TODAY()+Data!$X$5)),MAX(H$8:H323)+1,0)</f>
        <v>0</v>
      </c>
      <c r="Y324">
        <f>IF(AS324&gt;0,VLOOKUP(AS324,$AT:$AV,3,0)+COUNTIF(AS$8:AS323,AS324),0)</f>
        <v>0</v>
      </c>
      <c r="AA324" s="16"/>
      <c r="AB324" s="22"/>
      <c r="AC324" s="16"/>
      <c r="AD324" s="22"/>
      <c r="AE324" s="16"/>
      <c r="AF324" s="22"/>
      <c r="AG324" s="138"/>
      <c r="AH324" s="23"/>
      <c r="AI324" s="16"/>
      <c r="AJ324" s="23"/>
      <c r="AK324" s="28"/>
      <c r="AL324" s="35"/>
      <c r="AQ324" s="25">
        <f>IF(FollowUp!$AK$3="(Off)",IF(FollowUp!$AA$3=Data!$D$5,C324,IF(FollowUp!$AA$3=Data!$D$6,D324,IF(FollowUp!$AA$3=Data!$D$7,E324,B324))),IF(FollowUp!$AK$3=Data!$N$9,F324,IF(FollowUp!$AK$3=Data!$N$8,H324,IF(FollowUp!$AK$3=Data!$N$7,G324,B324))))</f>
        <v>0</v>
      </c>
      <c r="AR324" s="51">
        <f t="shared" si="32"/>
        <v>0</v>
      </c>
      <c r="AS324" s="25">
        <f t="shared" si="30"/>
        <v>-1</v>
      </c>
      <c r="AT324" s="25">
        <f t="shared" si="33"/>
        <v>317</v>
      </c>
      <c r="AU324" s="25">
        <f t="shared" si="31"/>
        <v>0</v>
      </c>
      <c r="AV324" s="25">
        <f t="shared" si="34"/>
        <v>0</v>
      </c>
      <c r="BB324" s="51"/>
    </row>
    <row r="325" spans="1:54" x14ac:dyDescent="0.25">
      <c r="A325" t="str">
        <f t="shared" si="29"/>
        <v>325</v>
      </c>
      <c r="B325" s="25">
        <f>IF(OR(ISBLANK($AG325),$AI325="closed",$AI325="old",AND($B$3=Data!$N$6,OR(database!AG325=Data!$K$8,Data!$K$9=database!AG325))),0,MAX(B$8:B324)+1)</f>
        <v>0</v>
      </c>
      <c r="C325" s="25">
        <f ca="1">IF(AND($AL325-C$3&lt;=TODAY(),$AL325&gt;0,AI325&lt;&gt;"closed",AI325&lt;&gt;"old",AND($B$3&lt;&gt;Data!$N$6,OR(database!$AG325&lt;&gt;Data!$K$9,database!$AG325&lt;&gt;Data!$K$8))),MAX(C$8:C324)+1,0)</f>
        <v>0</v>
      </c>
      <c r="D325" s="25">
        <f ca="1">IF(AND($AL325-D$3&lt;=TODAY(),$AL325&gt;0,$AI325&lt;&gt;"closed",AI325&lt;&gt;"old",AND($B$3&lt;&gt;Data!$N$6,OR(database!$AG325&lt;&gt;Data!$K$9,database!$AG325&lt;&gt;Data!$K$8))),MAX(D$8:D324)+1,0)</f>
        <v>0</v>
      </c>
      <c r="E325" s="25">
        <f ca="1">IF(AND($AL325-E$3&lt;=TODAY(),$AL325&gt;0,AI325&lt;&gt;"closed",AI325&lt;&gt;"old",AND($B$3&lt;&gt;Data!$N$6,OR(database!$AG325&lt;&gt;Data!$K$9,database!$AG325&lt;&gt;Data!$K$8))),MAX(E$8:E324)+1,0)</f>
        <v>0</v>
      </c>
      <c r="F325" s="25">
        <f>IF(AH325="X",MAX(F$8:F324)+1,0)</f>
        <v>0</v>
      </c>
      <c r="G325" s="25">
        <f ca="1">IF(AND(AG325=Data!$K$8,database!AI325&lt;&gt;"Closed",AI325&lt;&gt;"old",database!AL325&lt;(TODAY()+Data!$X$4)),MAX(G$8:G324)+1,0)</f>
        <v>0</v>
      </c>
      <c r="H325" s="25">
        <f ca="1">IF(AND(AG325=Data!$K$9,database!AI325&lt;&gt;"Closed",AI325&lt;&gt;"old",database!AL325&lt;(TODAY()+Data!$X$5)),MAX(H$8:H324)+1,0)</f>
        <v>0</v>
      </c>
      <c r="Y325">
        <f>IF(AS325&gt;0,VLOOKUP(AS325,$AT:$AV,3,0)+COUNTIF(AS$8:AS324,AS325),0)</f>
        <v>0</v>
      </c>
      <c r="AA325" s="17"/>
      <c r="AB325" s="18"/>
      <c r="AC325" s="17"/>
      <c r="AD325" s="18"/>
      <c r="AE325" s="17"/>
      <c r="AF325" s="18"/>
      <c r="AG325" s="139"/>
      <c r="AH325" s="24"/>
      <c r="AI325" s="17"/>
      <c r="AJ325" s="24"/>
      <c r="AK325" s="27"/>
      <c r="AL325" s="47"/>
      <c r="AQ325" s="25">
        <f>IF(FollowUp!$AK$3="(Off)",IF(FollowUp!$AA$3=Data!$D$5,C325,IF(FollowUp!$AA$3=Data!$D$6,D325,IF(FollowUp!$AA$3=Data!$D$7,E325,B325))),IF(FollowUp!$AK$3=Data!$N$9,F325,IF(FollowUp!$AK$3=Data!$N$8,H325,IF(FollowUp!$AK$3=Data!$N$7,G325,B325))))</f>
        <v>0</v>
      </c>
      <c r="AR325" s="51">
        <f t="shared" si="32"/>
        <v>0</v>
      </c>
      <c r="AS325" s="25">
        <f t="shared" si="30"/>
        <v>-1</v>
      </c>
      <c r="AT325" s="25">
        <f t="shared" si="33"/>
        <v>318</v>
      </c>
      <c r="AU325" s="25">
        <f t="shared" si="31"/>
        <v>0</v>
      </c>
      <c r="AV325" s="25">
        <f t="shared" si="34"/>
        <v>0</v>
      </c>
      <c r="BB325" s="51"/>
    </row>
    <row r="326" spans="1:54" x14ac:dyDescent="0.25">
      <c r="A326" t="str">
        <f t="shared" si="29"/>
        <v>326</v>
      </c>
      <c r="B326" s="25">
        <f>IF(OR(ISBLANK($AG326),$AI326="closed",$AI326="old",AND($B$3=Data!$N$6,OR(database!AG326=Data!$K$8,Data!$K$9=database!AG326))),0,MAX(B$8:B325)+1)</f>
        <v>0</v>
      </c>
      <c r="C326" s="25">
        <f ca="1">IF(AND($AL326-C$3&lt;=TODAY(),$AL326&gt;0,AI326&lt;&gt;"closed",AI326&lt;&gt;"old",AND($B$3&lt;&gt;Data!$N$6,OR(database!$AG326&lt;&gt;Data!$K$9,database!$AG326&lt;&gt;Data!$K$8))),MAX(C$8:C325)+1,0)</f>
        <v>0</v>
      </c>
      <c r="D326" s="25">
        <f ca="1">IF(AND($AL326-D$3&lt;=TODAY(),$AL326&gt;0,$AI326&lt;&gt;"closed",AI326&lt;&gt;"old",AND($B$3&lt;&gt;Data!$N$6,OR(database!$AG326&lt;&gt;Data!$K$9,database!$AG326&lt;&gt;Data!$K$8))),MAX(D$8:D325)+1,0)</f>
        <v>0</v>
      </c>
      <c r="E326" s="25">
        <f ca="1">IF(AND($AL326-E$3&lt;=TODAY(),$AL326&gt;0,AI326&lt;&gt;"closed",AI326&lt;&gt;"old",AND($B$3&lt;&gt;Data!$N$6,OR(database!$AG326&lt;&gt;Data!$K$9,database!$AG326&lt;&gt;Data!$K$8))),MAX(E$8:E325)+1,0)</f>
        <v>0</v>
      </c>
      <c r="F326" s="25">
        <f>IF(AH326="X",MAX(F$8:F325)+1,0)</f>
        <v>0</v>
      </c>
      <c r="G326" s="25">
        <f ca="1">IF(AND(AG326=Data!$K$8,database!AI326&lt;&gt;"Closed",AI326&lt;&gt;"old",database!AL326&lt;(TODAY()+Data!$X$4)),MAX(G$8:G325)+1,0)</f>
        <v>0</v>
      </c>
      <c r="H326" s="25">
        <f ca="1">IF(AND(AG326=Data!$K$9,database!AI326&lt;&gt;"Closed",AI326&lt;&gt;"old",database!AL326&lt;(TODAY()+Data!$X$5)),MAX(H$8:H325)+1,0)</f>
        <v>0</v>
      </c>
      <c r="Y326">
        <f>IF(AS326&gt;0,VLOOKUP(AS326,$AT:$AV,3,0)+COUNTIF(AS$8:AS325,AS326),0)</f>
        <v>0</v>
      </c>
      <c r="AA326" s="16"/>
      <c r="AB326" s="22"/>
      <c r="AC326" s="16"/>
      <c r="AD326" s="22"/>
      <c r="AE326" s="16"/>
      <c r="AF326" s="22"/>
      <c r="AG326" s="138"/>
      <c r="AH326" s="23"/>
      <c r="AI326" s="16"/>
      <c r="AJ326" s="23"/>
      <c r="AK326" s="28"/>
      <c r="AL326" s="35"/>
      <c r="AQ326" s="25">
        <f>IF(FollowUp!$AK$3="(Off)",IF(FollowUp!$AA$3=Data!$D$5,C326,IF(FollowUp!$AA$3=Data!$D$6,D326,IF(FollowUp!$AA$3=Data!$D$7,E326,B326))),IF(FollowUp!$AK$3=Data!$N$9,F326,IF(FollowUp!$AK$3=Data!$N$8,H326,IF(FollowUp!$AK$3=Data!$N$7,G326,B326))))</f>
        <v>0</v>
      </c>
      <c r="AR326" s="51">
        <f t="shared" si="32"/>
        <v>0</v>
      </c>
      <c r="AS326" s="25">
        <f t="shared" si="30"/>
        <v>-1</v>
      </c>
      <c r="AT326" s="25">
        <f t="shared" si="33"/>
        <v>319</v>
      </c>
      <c r="AU326" s="25">
        <f t="shared" si="31"/>
        <v>0</v>
      </c>
      <c r="AV326" s="25">
        <f t="shared" si="34"/>
        <v>0</v>
      </c>
      <c r="BB326" s="51"/>
    </row>
    <row r="327" spans="1:54" x14ac:dyDescent="0.25">
      <c r="A327" t="str">
        <f t="shared" si="29"/>
        <v>327</v>
      </c>
      <c r="B327" s="25">
        <f>IF(OR(ISBLANK($AG327),$AI327="closed",$AI327="old",AND($B$3=Data!$N$6,OR(database!AG327=Data!$K$8,Data!$K$9=database!AG327))),0,MAX(B$8:B326)+1)</f>
        <v>0</v>
      </c>
      <c r="C327" s="25">
        <f ca="1">IF(AND($AL327-C$3&lt;=TODAY(),$AL327&gt;0,AI327&lt;&gt;"closed",AI327&lt;&gt;"old",AND($B$3&lt;&gt;Data!$N$6,OR(database!$AG327&lt;&gt;Data!$K$9,database!$AG327&lt;&gt;Data!$K$8))),MAX(C$8:C326)+1,0)</f>
        <v>0</v>
      </c>
      <c r="D327" s="25">
        <f ca="1">IF(AND($AL327-D$3&lt;=TODAY(),$AL327&gt;0,$AI327&lt;&gt;"closed",AI327&lt;&gt;"old",AND($B$3&lt;&gt;Data!$N$6,OR(database!$AG327&lt;&gt;Data!$K$9,database!$AG327&lt;&gt;Data!$K$8))),MAX(D$8:D326)+1,0)</f>
        <v>0</v>
      </c>
      <c r="E327" s="25">
        <f ca="1">IF(AND($AL327-E$3&lt;=TODAY(),$AL327&gt;0,AI327&lt;&gt;"closed",AI327&lt;&gt;"old",AND($B$3&lt;&gt;Data!$N$6,OR(database!$AG327&lt;&gt;Data!$K$9,database!$AG327&lt;&gt;Data!$K$8))),MAX(E$8:E326)+1,0)</f>
        <v>0</v>
      </c>
      <c r="F327" s="25">
        <f>IF(AH327="X",MAX(F$8:F326)+1,0)</f>
        <v>0</v>
      </c>
      <c r="G327" s="25">
        <f ca="1">IF(AND(AG327=Data!$K$8,database!AI327&lt;&gt;"Closed",AI327&lt;&gt;"old",database!AL327&lt;(TODAY()+Data!$X$4)),MAX(G$8:G326)+1,0)</f>
        <v>0</v>
      </c>
      <c r="H327" s="25">
        <f ca="1">IF(AND(AG327=Data!$K$9,database!AI327&lt;&gt;"Closed",AI327&lt;&gt;"old",database!AL327&lt;(TODAY()+Data!$X$5)),MAX(H$8:H326)+1,0)</f>
        <v>0</v>
      </c>
      <c r="Y327">
        <f>IF(AS327&gt;0,VLOOKUP(AS327,$AT:$AV,3,0)+COUNTIF(AS$8:AS326,AS327),0)</f>
        <v>0</v>
      </c>
      <c r="AA327" s="17"/>
      <c r="AB327" s="18"/>
      <c r="AC327" s="17"/>
      <c r="AD327" s="18"/>
      <c r="AE327" s="17"/>
      <c r="AF327" s="18"/>
      <c r="AG327" s="139"/>
      <c r="AH327" s="24"/>
      <c r="AI327" s="17"/>
      <c r="AJ327" s="24"/>
      <c r="AK327" s="27"/>
      <c r="AL327" s="47"/>
      <c r="AQ327" s="25">
        <f>IF(FollowUp!$AK$3="(Off)",IF(FollowUp!$AA$3=Data!$D$5,C327,IF(FollowUp!$AA$3=Data!$D$6,D327,IF(FollowUp!$AA$3=Data!$D$7,E327,B327))),IF(FollowUp!$AK$3=Data!$N$9,F327,IF(FollowUp!$AK$3=Data!$N$8,H327,IF(FollowUp!$AK$3=Data!$N$7,G327,B327))))</f>
        <v>0</v>
      </c>
      <c r="AR327" s="51">
        <f t="shared" si="32"/>
        <v>0</v>
      </c>
      <c r="AS327" s="25">
        <f t="shared" si="30"/>
        <v>-1</v>
      </c>
      <c r="AT327" s="25">
        <f t="shared" si="33"/>
        <v>320</v>
      </c>
      <c r="AU327" s="25">
        <f t="shared" si="31"/>
        <v>0</v>
      </c>
      <c r="AV327" s="25">
        <f t="shared" si="34"/>
        <v>0</v>
      </c>
      <c r="BB327" s="51"/>
    </row>
    <row r="328" spans="1:54" x14ac:dyDescent="0.25">
      <c r="A328" t="str">
        <f t="shared" ref="A328:A391" si="35">ROW(C328)&amp;AC328</f>
        <v>328</v>
      </c>
      <c r="B328" s="25">
        <f>IF(OR(ISBLANK($AG328),$AI328="closed",$AI328="old",AND($B$3=Data!$N$6,OR(database!AG328=Data!$K$8,Data!$K$9=database!AG328))),0,MAX(B$8:B327)+1)</f>
        <v>0</v>
      </c>
      <c r="C328" s="25">
        <f ca="1">IF(AND($AL328-C$3&lt;=TODAY(),$AL328&gt;0,AI328&lt;&gt;"closed",AI328&lt;&gt;"old",AND($B$3&lt;&gt;Data!$N$6,OR(database!$AG328&lt;&gt;Data!$K$9,database!$AG328&lt;&gt;Data!$K$8))),MAX(C$8:C327)+1,0)</f>
        <v>0</v>
      </c>
      <c r="D328" s="25">
        <f ca="1">IF(AND($AL328-D$3&lt;=TODAY(),$AL328&gt;0,$AI328&lt;&gt;"closed",AI328&lt;&gt;"old",AND($B$3&lt;&gt;Data!$N$6,OR(database!$AG328&lt;&gt;Data!$K$9,database!$AG328&lt;&gt;Data!$K$8))),MAX(D$8:D327)+1,0)</f>
        <v>0</v>
      </c>
      <c r="E328" s="25">
        <f ca="1">IF(AND($AL328-E$3&lt;=TODAY(),$AL328&gt;0,AI328&lt;&gt;"closed",AI328&lt;&gt;"old",AND($B$3&lt;&gt;Data!$N$6,OR(database!$AG328&lt;&gt;Data!$K$9,database!$AG328&lt;&gt;Data!$K$8))),MAX(E$8:E327)+1,0)</f>
        <v>0</v>
      </c>
      <c r="F328" s="25">
        <f>IF(AH328="X",MAX(F$8:F327)+1,0)</f>
        <v>0</v>
      </c>
      <c r="G328" s="25">
        <f ca="1">IF(AND(AG328=Data!$K$8,database!AI328&lt;&gt;"Closed",AI328&lt;&gt;"old",database!AL328&lt;(TODAY()+Data!$X$4)),MAX(G$8:G327)+1,0)</f>
        <v>0</v>
      </c>
      <c r="H328" s="25">
        <f ca="1">IF(AND(AG328=Data!$K$9,database!AI328&lt;&gt;"Closed",AI328&lt;&gt;"old",database!AL328&lt;(TODAY()+Data!$X$5)),MAX(H$8:H327)+1,0)</f>
        <v>0</v>
      </c>
      <c r="Y328">
        <f>IF(AS328&gt;0,VLOOKUP(AS328,$AT:$AV,3,0)+COUNTIF(AS$8:AS327,AS328),0)</f>
        <v>0</v>
      </c>
      <c r="AA328" s="16"/>
      <c r="AB328" s="22"/>
      <c r="AC328" s="16"/>
      <c r="AD328" s="22"/>
      <c r="AE328" s="16"/>
      <c r="AF328" s="22"/>
      <c r="AG328" s="138"/>
      <c r="AH328" s="23"/>
      <c r="AI328" s="16"/>
      <c r="AJ328" s="23"/>
      <c r="AK328" s="28"/>
      <c r="AL328" s="35"/>
      <c r="AQ328" s="25">
        <f>IF(FollowUp!$AK$3="(Off)",IF(FollowUp!$AA$3=Data!$D$5,C328,IF(FollowUp!$AA$3=Data!$D$6,D328,IF(FollowUp!$AA$3=Data!$D$7,E328,B328))),IF(FollowUp!$AK$3=Data!$N$9,F328,IF(FollowUp!$AK$3=Data!$N$8,H328,IF(FollowUp!$AK$3=Data!$N$7,G328,B328))))</f>
        <v>0</v>
      </c>
      <c r="AR328" s="51">
        <f t="shared" si="32"/>
        <v>0</v>
      </c>
      <c r="AS328" s="25">
        <f t="shared" si="30"/>
        <v>-1</v>
      </c>
      <c r="AT328" s="25">
        <f t="shared" si="33"/>
        <v>321</v>
      </c>
      <c r="AU328" s="25">
        <f t="shared" si="31"/>
        <v>0</v>
      </c>
      <c r="AV328" s="25">
        <f t="shared" si="34"/>
        <v>0</v>
      </c>
      <c r="BB328" s="51"/>
    </row>
    <row r="329" spans="1:54" x14ac:dyDescent="0.25">
      <c r="A329" t="str">
        <f t="shared" si="35"/>
        <v>329</v>
      </c>
      <c r="B329" s="25">
        <f>IF(OR(ISBLANK($AG329),$AI329="closed",$AI329="old",AND($B$3=Data!$N$6,OR(database!AG329=Data!$K$8,Data!$K$9=database!AG329))),0,MAX(B$8:B328)+1)</f>
        <v>0</v>
      </c>
      <c r="C329" s="25">
        <f ca="1">IF(AND($AL329-C$3&lt;=TODAY(),$AL329&gt;0,AI329&lt;&gt;"closed",AI329&lt;&gt;"old",AND($B$3&lt;&gt;Data!$N$6,OR(database!$AG329&lt;&gt;Data!$K$9,database!$AG329&lt;&gt;Data!$K$8))),MAX(C$8:C328)+1,0)</f>
        <v>0</v>
      </c>
      <c r="D329" s="25">
        <f ca="1">IF(AND($AL329-D$3&lt;=TODAY(),$AL329&gt;0,$AI329&lt;&gt;"closed",AI329&lt;&gt;"old",AND($B$3&lt;&gt;Data!$N$6,OR(database!$AG329&lt;&gt;Data!$K$9,database!$AG329&lt;&gt;Data!$K$8))),MAX(D$8:D328)+1,0)</f>
        <v>0</v>
      </c>
      <c r="E329" s="25">
        <f ca="1">IF(AND($AL329-E$3&lt;=TODAY(),$AL329&gt;0,AI329&lt;&gt;"closed",AI329&lt;&gt;"old",AND($B$3&lt;&gt;Data!$N$6,OR(database!$AG329&lt;&gt;Data!$K$9,database!$AG329&lt;&gt;Data!$K$8))),MAX(E$8:E328)+1,0)</f>
        <v>0</v>
      </c>
      <c r="F329" s="25">
        <f>IF(AH329="X",MAX(F$8:F328)+1,0)</f>
        <v>0</v>
      </c>
      <c r="G329" s="25">
        <f ca="1">IF(AND(AG329=Data!$K$8,database!AI329&lt;&gt;"Closed",AI329&lt;&gt;"old",database!AL329&lt;(TODAY()+Data!$X$4)),MAX(G$8:G328)+1,0)</f>
        <v>0</v>
      </c>
      <c r="H329" s="25">
        <f ca="1">IF(AND(AG329=Data!$K$9,database!AI329&lt;&gt;"Closed",AI329&lt;&gt;"old",database!AL329&lt;(TODAY()+Data!$X$5)),MAX(H$8:H328)+1,0)</f>
        <v>0</v>
      </c>
      <c r="Y329">
        <f>IF(AS329&gt;0,VLOOKUP(AS329,$AT:$AV,3,0)+COUNTIF(AS$8:AS328,AS329),0)</f>
        <v>0</v>
      </c>
      <c r="AA329" s="17"/>
      <c r="AB329" s="18"/>
      <c r="AC329" s="17"/>
      <c r="AD329" s="18"/>
      <c r="AE329" s="17"/>
      <c r="AF329" s="18"/>
      <c r="AG329" s="139"/>
      <c r="AH329" s="24"/>
      <c r="AI329" s="17"/>
      <c r="AJ329" s="24"/>
      <c r="AK329" s="27"/>
      <c r="AL329" s="47"/>
      <c r="AQ329" s="25">
        <f>IF(FollowUp!$AK$3="(Off)",IF(FollowUp!$AA$3=Data!$D$5,C329,IF(FollowUp!$AA$3=Data!$D$6,D329,IF(FollowUp!$AA$3=Data!$D$7,E329,B329))),IF(FollowUp!$AK$3=Data!$N$9,F329,IF(FollowUp!$AK$3=Data!$N$8,H329,IF(FollowUp!$AK$3=Data!$N$7,G329,B329))))</f>
        <v>0</v>
      </c>
      <c r="AR329" s="51">
        <f t="shared" si="32"/>
        <v>0</v>
      </c>
      <c r="AS329" s="25">
        <f t="shared" ref="AS329:AS392" si="36">IF(AR329=0,-1,RANK(AR329,$AR$8:$AR$5000))</f>
        <v>-1</v>
      </c>
      <c r="AT329" s="25">
        <f t="shared" si="33"/>
        <v>322</v>
      </c>
      <c r="AU329" s="25">
        <f t="shared" ref="AU329:AU392" si="37">COUNTIF(AS:AS,AT329)</f>
        <v>0</v>
      </c>
      <c r="AV329" s="25">
        <f t="shared" si="34"/>
        <v>0</v>
      </c>
      <c r="BB329" s="51"/>
    </row>
    <row r="330" spans="1:54" x14ac:dyDescent="0.25">
      <c r="A330" t="str">
        <f t="shared" si="35"/>
        <v>330</v>
      </c>
      <c r="B330" s="25">
        <f>IF(OR(ISBLANK($AG330),$AI330="closed",$AI330="old",AND($B$3=Data!$N$6,OR(database!AG330=Data!$K$8,Data!$K$9=database!AG330))),0,MAX(B$8:B329)+1)</f>
        <v>0</v>
      </c>
      <c r="C330" s="25">
        <f ca="1">IF(AND($AL330-C$3&lt;=TODAY(),$AL330&gt;0,AI330&lt;&gt;"closed",AI330&lt;&gt;"old",AND($B$3&lt;&gt;Data!$N$6,OR(database!$AG330&lt;&gt;Data!$K$9,database!$AG330&lt;&gt;Data!$K$8))),MAX(C$8:C329)+1,0)</f>
        <v>0</v>
      </c>
      <c r="D330" s="25">
        <f ca="1">IF(AND($AL330-D$3&lt;=TODAY(),$AL330&gt;0,$AI330&lt;&gt;"closed",AI330&lt;&gt;"old",AND($B$3&lt;&gt;Data!$N$6,OR(database!$AG330&lt;&gt;Data!$K$9,database!$AG330&lt;&gt;Data!$K$8))),MAX(D$8:D329)+1,0)</f>
        <v>0</v>
      </c>
      <c r="E330" s="25">
        <f ca="1">IF(AND($AL330-E$3&lt;=TODAY(),$AL330&gt;0,AI330&lt;&gt;"closed",AI330&lt;&gt;"old",AND($B$3&lt;&gt;Data!$N$6,OR(database!$AG330&lt;&gt;Data!$K$9,database!$AG330&lt;&gt;Data!$K$8))),MAX(E$8:E329)+1,0)</f>
        <v>0</v>
      </c>
      <c r="F330" s="25">
        <f>IF(AH330="X",MAX(F$8:F329)+1,0)</f>
        <v>0</v>
      </c>
      <c r="G330" s="25">
        <f ca="1">IF(AND(AG330=Data!$K$8,database!AI330&lt;&gt;"Closed",AI330&lt;&gt;"old",database!AL330&lt;(TODAY()+Data!$X$4)),MAX(G$8:G329)+1,0)</f>
        <v>0</v>
      </c>
      <c r="H330" s="25">
        <f ca="1">IF(AND(AG330=Data!$K$9,database!AI330&lt;&gt;"Closed",AI330&lt;&gt;"old",database!AL330&lt;(TODAY()+Data!$X$5)),MAX(H$8:H329)+1,0)</f>
        <v>0</v>
      </c>
      <c r="Y330">
        <f>IF(AS330&gt;0,VLOOKUP(AS330,$AT:$AV,3,0)+COUNTIF(AS$8:AS329,AS330),0)</f>
        <v>0</v>
      </c>
      <c r="AA330" s="16"/>
      <c r="AB330" s="22"/>
      <c r="AC330" s="16"/>
      <c r="AD330" s="22"/>
      <c r="AE330" s="16"/>
      <c r="AF330" s="22"/>
      <c r="AG330" s="138"/>
      <c r="AH330" s="23"/>
      <c r="AI330" s="16"/>
      <c r="AJ330" s="23"/>
      <c r="AK330" s="28"/>
      <c r="AL330" s="35"/>
      <c r="AQ330" s="25">
        <f>IF(FollowUp!$AK$3="(Off)",IF(FollowUp!$AA$3=Data!$D$5,C330,IF(FollowUp!$AA$3=Data!$D$6,D330,IF(FollowUp!$AA$3=Data!$D$7,E330,B330))),IF(FollowUp!$AK$3=Data!$N$9,F330,IF(FollowUp!$AK$3=Data!$N$8,H330,IF(FollowUp!$AK$3=Data!$N$7,G330,B330))))</f>
        <v>0</v>
      </c>
      <c r="AR330" s="51">
        <f t="shared" si="32"/>
        <v>0</v>
      </c>
      <c r="AS330" s="25">
        <f t="shared" si="36"/>
        <v>-1</v>
      </c>
      <c r="AT330" s="25">
        <f t="shared" si="33"/>
        <v>323</v>
      </c>
      <c r="AU330" s="25">
        <f t="shared" si="37"/>
        <v>0</v>
      </c>
      <c r="AV330" s="25">
        <f t="shared" si="34"/>
        <v>0</v>
      </c>
      <c r="BB330" s="51"/>
    </row>
    <row r="331" spans="1:54" x14ac:dyDescent="0.25">
      <c r="A331" t="str">
        <f t="shared" si="35"/>
        <v>331</v>
      </c>
      <c r="B331" s="25">
        <f>IF(OR(ISBLANK($AG331),$AI331="closed",$AI331="old",AND($B$3=Data!$N$6,OR(database!AG331=Data!$K$8,Data!$K$9=database!AG331))),0,MAX(B$8:B330)+1)</f>
        <v>0</v>
      </c>
      <c r="C331" s="25">
        <f ca="1">IF(AND($AL331-C$3&lt;=TODAY(),$AL331&gt;0,AI331&lt;&gt;"closed",AI331&lt;&gt;"old",AND($B$3&lt;&gt;Data!$N$6,OR(database!$AG331&lt;&gt;Data!$K$9,database!$AG331&lt;&gt;Data!$K$8))),MAX(C$8:C330)+1,0)</f>
        <v>0</v>
      </c>
      <c r="D331" s="25">
        <f ca="1">IF(AND($AL331-D$3&lt;=TODAY(),$AL331&gt;0,$AI331&lt;&gt;"closed",AI331&lt;&gt;"old",AND($B$3&lt;&gt;Data!$N$6,OR(database!$AG331&lt;&gt;Data!$K$9,database!$AG331&lt;&gt;Data!$K$8))),MAX(D$8:D330)+1,0)</f>
        <v>0</v>
      </c>
      <c r="E331" s="25">
        <f ca="1">IF(AND($AL331-E$3&lt;=TODAY(),$AL331&gt;0,AI331&lt;&gt;"closed",AI331&lt;&gt;"old",AND($B$3&lt;&gt;Data!$N$6,OR(database!$AG331&lt;&gt;Data!$K$9,database!$AG331&lt;&gt;Data!$K$8))),MAX(E$8:E330)+1,0)</f>
        <v>0</v>
      </c>
      <c r="F331" s="25">
        <f>IF(AH331="X",MAX(F$8:F330)+1,0)</f>
        <v>0</v>
      </c>
      <c r="G331" s="25">
        <f ca="1">IF(AND(AG331=Data!$K$8,database!AI331&lt;&gt;"Closed",AI331&lt;&gt;"old",database!AL331&lt;(TODAY()+Data!$X$4)),MAX(G$8:G330)+1,0)</f>
        <v>0</v>
      </c>
      <c r="H331" s="25">
        <f ca="1">IF(AND(AG331=Data!$K$9,database!AI331&lt;&gt;"Closed",AI331&lt;&gt;"old",database!AL331&lt;(TODAY()+Data!$X$5)),MAX(H$8:H330)+1,0)</f>
        <v>0</v>
      </c>
      <c r="Y331">
        <f>IF(AS331&gt;0,VLOOKUP(AS331,$AT:$AV,3,0)+COUNTIF(AS$8:AS330,AS331),0)</f>
        <v>0</v>
      </c>
      <c r="AA331" s="17"/>
      <c r="AB331" s="18"/>
      <c r="AC331" s="17"/>
      <c r="AD331" s="18"/>
      <c r="AE331" s="17"/>
      <c r="AF331" s="18"/>
      <c r="AG331" s="139"/>
      <c r="AH331" s="24"/>
      <c r="AI331" s="17"/>
      <c r="AJ331" s="24"/>
      <c r="AK331" s="27"/>
      <c r="AL331" s="47"/>
      <c r="AQ331" s="25">
        <f>IF(FollowUp!$AK$3="(Off)",IF(FollowUp!$AA$3=Data!$D$5,C331,IF(FollowUp!$AA$3=Data!$D$6,D331,IF(FollowUp!$AA$3=Data!$D$7,E331,B331))),IF(FollowUp!$AK$3=Data!$N$9,F331,IF(FollowUp!$AK$3=Data!$N$8,H331,IF(FollowUp!$AK$3=Data!$N$7,G331,B331))))</f>
        <v>0</v>
      </c>
      <c r="AR331" s="51">
        <f t="shared" si="32"/>
        <v>0</v>
      </c>
      <c r="AS331" s="25">
        <f t="shared" si="36"/>
        <v>-1</v>
      </c>
      <c r="AT331" s="25">
        <f t="shared" si="33"/>
        <v>324</v>
      </c>
      <c r="AU331" s="25">
        <f t="shared" si="37"/>
        <v>0</v>
      </c>
      <c r="AV331" s="25">
        <f t="shared" si="34"/>
        <v>0</v>
      </c>
      <c r="BB331" s="51"/>
    </row>
    <row r="332" spans="1:54" x14ac:dyDescent="0.25">
      <c r="A332" t="str">
        <f t="shared" si="35"/>
        <v>332</v>
      </c>
      <c r="B332" s="25">
        <f>IF(OR(ISBLANK($AG332),$AI332="closed",$AI332="old",AND($B$3=Data!$N$6,OR(database!AG332=Data!$K$8,Data!$K$9=database!AG332))),0,MAX(B$8:B331)+1)</f>
        <v>0</v>
      </c>
      <c r="C332" s="25">
        <f ca="1">IF(AND($AL332-C$3&lt;=TODAY(),$AL332&gt;0,AI332&lt;&gt;"closed",AI332&lt;&gt;"old",AND($B$3&lt;&gt;Data!$N$6,OR(database!$AG332&lt;&gt;Data!$K$9,database!$AG332&lt;&gt;Data!$K$8))),MAX(C$8:C331)+1,0)</f>
        <v>0</v>
      </c>
      <c r="D332" s="25">
        <f ca="1">IF(AND($AL332-D$3&lt;=TODAY(),$AL332&gt;0,$AI332&lt;&gt;"closed",AI332&lt;&gt;"old",AND($B$3&lt;&gt;Data!$N$6,OR(database!$AG332&lt;&gt;Data!$K$9,database!$AG332&lt;&gt;Data!$K$8))),MAX(D$8:D331)+1,0)</f>
        <v>0</v>
      </c>
      <c r="E332" s="25">
        <f ca="1">IF(AND($AL332-E$3&lt;=TODAY(),$AL332&gt;0,AI332&lt;&gt;"closed",AI332&lt;&gt;"old",AND($B$3&lt;&gt;Data!$N$6,OR(database!$AG332&lt;&gt;Data!$K$9,database!$AG332&lt;&gt;Data!$K$8))),MAX(E$8:E331)+1,0)</f>
        <v>0</v>
      </c>
      <c r="F332" s="25">
        <f>IF(AH332="X",MAX(F$8:F331)+1,0)</f>
        <v>0</v>
      </c>
      <c r="G332" s="25">
        <f ca="1">IF(AND(AG332=Data!$K$8,database!AI332&lt;&gt;"Closed",AI332&lt;&gt;"old",database!AL332&lt;(TODAY()+Data!$X$4)),MAX(G$8:G331)+1,0)</f>
        <v>0</v>
      </c>
      <c r="H332" s="25">
        <f ca="1">IF(AND(AG332=Data!$K$9,database!AI332&lt;&gt;"Closed",AI332&lt;&gt;"old",database!AL332&lt;(TODAY()+Data!$X$5)),MAX(H$8:H331)+1,0)</f>
        <v>0</v>
      </c>
      <c r="Y332">
        <f>IF(AS332&gt;0,VLOOKUP(AS332,$AT:$AV,3,0)+COUNTIF(AS$8:AS331,AS332),0)</f>
        <v>0</v>
      </c>
      <c r="AA332" s="16"/>
      <c r="AB332" s="22"/>
      <c r="AC332" s="16"/>
      <c r="AD332" s="22"/>
      <c r="AE332" s="16"/>
      <c r="AF332" s="22"/>
      <c r="AG332" s="138"/>
      <c r="AH332" s="23"/>
      <c r="AI332" s="16"/>
      <c r="AJ332" s="23"/>
      <c r="AK332" s="28"/>
      <c r="AL332" s="35"/>
      <c r="AQ332" s="25">
        <f>IF(FollowUp!$AK$3="(Off)",IF(FollowUp!$AA$3=Data!$D$5,C332,IF(FollowUp!$AA$3=Data!$D$6,D332,IF(FollowUp!$AA$3=Data!$D$7,E332,B332))),IF(FollowUp!$AK$3=Data!$N$9,F332,IF(FollowUp!$AK$3=Data!$N$8,H332,IF(FollowUp!$AK$3=Data!$N$7,G332,B332))))</f>
        <v>0</v>
      </c>
      <c r="AR332" s="51">
        <f t="shared" si="32"/>
        <v>0</v>
      </c>
      <c r="AS332" s="25">
        <f t="shared" si="36"/>
        <v>-1</v>
      </c>
      <c r="AT332" s="25">
        <f t="shared" si="33"/>
        <v>325</v>
      </c>
      <c r="AU332" s="25">
        <f t="shared" si="37"/>
        <v>0</v>
      </c>
      <c r="AV332" s="25">
        <f t="shared" si="34"/>
        <v>0</v>
      </c>
      <c r="BB332" s="51"/>
    </row>
    <row r="333" spans="1:54" x14ac:dyDescent="0.25">
      <c r="A333" t="str">
        <f t="shared" si="35"/>
        <v>333</v>
      </c>
      <c r="B333" s="25">
        <f>IF(OR(ISBLANK($AG333),$AI333="closed",$AI333="old",AND($B$3=Data!$N$6,OR(database!AG333=Data!$K$8,Data!$K$9=database!AG333))),0,MAX(B$8:B332)+1)</f>
        <v>0</v>
      </c>
      <c r="C333" s="25">
        <f ca="1">IF(AND($AL333-C$3&lt;=TODAY(),$AL333&gt;0,AI333&lt;&gt;"closed",AI333&lt;&gt;"old",AND($B$3&lt;&gt;Data!$N$6,OR(database!$AG333&lt;&gt;Data!$K$9,database!$AG333&lt;&gt;Data!$K$8))),MAX(C$8:C332)+1,0)</f>
        <v>0</v>
      </c>
      <c r="D333" s="25">
        <f ca="1">IF(AND($AL333-D$3&lt;=TODAY(),$AL333&gt;0,$AI333&lt;&gt;"closed",AI333&lt;&gt;"old",AND($B$3&lt;&gt;Data!$N$6,OR(database!$AG333&lt;&gt;Data!$K$9,database!$AG333&lt;&gt;Data!$K$8))),MAX(D$8:D332)+1,0)</f>
        <v>0</v>
      </c>
      <c r="E333" s="25">
        <f ca="1">IF(AND($AL333-E$3&lt;=TODAY(),$AL333&gt;0,AI333&lt;&gt;"closed",AI333&lt;&gt;"old",AND($B$3&lt;&gt;Data!$N$6,OR(database!$AG333&lt;&gt;Data!$K$9,database!$AG333&lt;&gt;Data!$K$8))),MAX(E$8:E332)+1,0)</f>
        <v>0</v>
      </c>
      <c r="F333" s="25">
        <f>IF(AH333="X",MAX(F$8:F332)+1,0)</f>
        <v>0</v>
      </c>
      <c r="G333" s="25">
        <f ca="1">IF(AND(AG333=Data!$K$8,database!AI333&lt;&gt;"Closed",AI333&lt;&gt;"old",database!AL333&lt;(TODAY()+Data!$X$4)),MAX(G$8:G332)+1,0)</f>
        <v>0</v>
      </c>
      <c r="H333" s="25">
        <f ca="1">IF(AND(AG333=Data!$K$9,database!AI333&lt;&gt;"Closed",AI333&lt;&gt;"old",database!AL333&lt;(TODAY()+Data!$X$5)),MAX(H$8:H332)+1,0)</f>
        <v>0</v>
      </c>
      <c r="Y333">
        <f>IF(AS333&gt;0,VLOOKUP(AS333,$AT:$AV,3,0)+COUNTIF(AS$8:AS332,AS333),0)</f>
        <v>0</v>
      </c>
      <c r="AA333" s="17"/>
      <c r="AB333" s="18"/>
      <c r="AC333" s="17"/>
      <c r="AD333" s="18"/>
      <c r="AE333" s="17"/>
      <c r="AF333" s="18"/>
      <c r="AG333" s="139"/>
      <c r="AH333" s="24"/>
      <c r="AI333" s="17"/>
      <c r="AJ333" s="24"/>
      <c r="AK333" s="27"/>
      <c r="AL333" s="47"/>
      <c r="AQ333" s="25">
        <f>IF(FollowUp!$AK$3="(Off)",IF(FollowUp!$AA$3=Data!$D$5,C333,IF(FollowUp!$AA$3=Data!$D$6,D333,IF(FollowUp!$AA$3=Data!$D$7,E333,B333))),IF(FollowUp!$AK$3=Data!$N$9,F333,IF(FollowUp!$AK$3=Data!$N$8,H333,IF(FollowUp!$AK$3=Data!$N$7,G333,B333))))</f>
        <v>0</v>
      </c>
      <c r="AR333" s="51">
        <f t="shared" si="32"/>
        <v>0</v>
      </c>
      <c r="AS333" s="25">
        <f t="shared" si="36"/>
        <v>-1</v>
      </c>
      <c r="AT333" s="25">
        <f t="shared" si="33"/>
        <v>326</v>
      </c>
      <c r="AU333" s="25">
        <f t="shared" si="37"/>
        <v>0</v>
      </c>
      <c r="AV333" s="25">
        <f t="shared" si="34"/>
        <v>0</v>
      </c>
      <c r="BB333" s="51"/>
    </row>
    <row r="334" spans="1:54" x14ac:dyDescent="0.25">
      <c r="A334" t="str">
        <f t="shared" si="35"/>
        <v>334</v>
      </c>
      <c r="B334" s="25">
        <f>IF(OR(ISBLANK($AG334),$AI334="closed",$AI334="old",AND($B$3=Data!$N$6,OR(database!AG334=Data!$K$8,Data!$K$9=database!AG334))),0,MAX(B$8:B333)+1)</f>
        <v>0</v>
      </c>
      <c r="C334" s="25">
        <f ca="1">IF(AND($AL334-C$3&lt;=TODAY(),$AL334&gt;0,AI334&lt;&gt;"closed",AI334&lt;&gt;"old",AND($B$3&lt;&gt;Data!$N$6,OR(database!$AG334&lt;&gt;Data!$K$9,database!$AG334&lt;&gt;Data!$K$8))),MAX(C$8:C333)+1,0)</f>
        <v>0</v>
      </c>
      <c r="D334" s="25">
        <f ca="1">IF(AND($AL334-D$3&lt;=TODAY(),$AL334&gt;0,$AI334&lt;&gt;"closed",AI334&lt;&gt;"old",AND($B$3&lt;&gt;Data!$N$6,OR(database!$AG334&lt;&gt;Data!$K$9,database!$AG334&lt;&gt;Data!$K$8))),MAX(D$8:D333)+1,0)</f>
        <v>0</v>
      </c>
      <c r="E334" s="25">
        <f ca="1">IF(AND($AL334-E$3&lt;=TODAY(),$AL334&gt;0,AI334&lt;&gt;"closed",AI334&lt;&gt;"old",AND($B$3&lt;&gt;Data!$N$6,OR(database!$AG334&lt;&gt;Data!$K$9,database!$AG334&lt;&gt;Data!$K$8))),MAX(E$8:E333)+1,0)</f>
        <v>0</v>
      </c>
      <c r="F334" s="25">
        <f>IF(AH334="X",MAX(F$8:F333)+1,0)</f>
        <v>0</v>
      </c>
      <c r="G334" s="25">
        <f ca="1">IF(AND(AG334=Data!$K$8,database!AI334&lt;&gt;"Closed",AI334&lt;&gt;"old",database!AL334&lt;(TODAY()+Data!$X$4)),MAX(G$8:G333)+1,0)</f>
        <v>0</v>
      </c>
      <c r="H334" s="25">
        <f ca="1">IF(AND(AG334=Data!$K$9,database!AI334&lt;&gt;"Closed",AI334&lt;&gt;"old",database!AL334&lt;(TODAY()+Data!$X$5)),MAX(H$8:H333)+1,0)</f>
        <v>0</v>
      </c>
      <c r="Y334">
        <f>IF(AS334&gt;0,VLOOKUP(AS334,$AT:$AV,3,0)+COUNTIF(AS$8:AS333,AS334),0)</f>
        <v>0</v>
      </c>
      <c r="AA334" s="16"/>
      <c r="AB334" s="22"/>
      <c r="AC334" s="16"/>
      <c r="AD334" s="22"/>
      <c r="AE334" s="16"/>
      <c r="AF334" s="22"/>
      <c r="AG334" s="138"/>
      <c r="AH334" s="23"/>
      <c r="AI334" s="16"/>
      <c r="AJ334" s="23"/>
      <c r="AK334" s="28"/>
      <c r="AL334" s="35"/>
      <c r="AQ334" s="25">
        <f>IF(FollowUp!$AK$3="(Off)",IF(FollowUp!$AA$3=Data!$D$5,C334,IF(FollowUp!$AA$3=Data!$D$6,D334,IF(FollowUp!$AA$3=Data!$D$7,E334,B334))),IF(FollowUp!$AK$3=Data!$N$9,F334,IF(FollowUp!$AK$3=Data!$N$8,H334,IF(FollowUp!$AK$3=Data!$N$7,G334,B334))))</f>
        <v>0</v>
      </c>
      <c r="AR334" s="51">
        <f t="shared" si="32"/>
        <v>0</v>
      </c>
      <c r="AS334" s="25">
        <f t="shared" si="36"/>
        <v>-1</v>
      </c>
      <c r="AT334" s="25">
        <f t="shared" si="33"/>
        <v>327</v>
      </c>
      <c r="AU334" s="25">
        <f t="shared" si="37"/>
        <v>0</v>
      </c>
      <c r="AV334" s="25">
        <f t="shared" si="34"/>
        <v>0</v>
      </c>
      <c r="BB334" s="51"/>
    </row>
    <row r="335" spans="1:54" x14ac:dyDescent="0.25">
      <c r="A335" t="str">
        <f t="shared" si="35"/>
        <v>335</v>
      </c>
      <c r="B335" s="25">
        <f>IF(OR(ISBLANK($AG335),$AI335="closed",$AI335="old",AND($B$3=Data!$N$6,OR(database!AG335=Data!$K$8,Data!$K$9=database!AG335))),0,MAX(B$8:B334)+1)</f>
        <v>0</v>
      </c>
      <c r="C335" s="25">
        <f ca="1">IF(AND($AL335-C$3&lt;=TODAY(),$AL335&gt;0,AI335&lt;&gt;"closed",AI335&lt;&gt;"old",AND($B$3&lt;&gt;Data!$N$6,OR(database!$AG335&lt;&gt;Data!$K$9,database!$AG335&lt;&gt;Data!$K$8))),MAX(C$8:C334)+1,0)</f>
        <v>0</v>
      </c>
      <c r="D335" s="25">
        <f ca="1">IF(AND($AL335-D$3&lt;=TODAY(),$AL335&gt;0,$AI335&lt;&gt;"closed",AI335&lt;&gt;"old",AND($B$3&lt;&gt;Data!$N$6,OR(database!$AG335&lt;&gt;Data!$K$9,database!$AG335&lt;&gt;Data!$K$8))),MAX(D$8:D334)+1,0)</f>
        <v>0</v>
      </c>
      <c r="E335" s="25">
        <f ca="1">IF(AND($AL335-E$3&lt;=TODAY(),$AL335&gt;0,AI335&lt;&gt;"closed",AI335&lt;&gt;"old",AND($B$3&lt;&gt;Data!$N$6,OR(database!$AG335&lt;&gt;Data!$K$9,database!$AG335&lt;&gt;Data!$K$8))),MAX(E$8:E334)+1,0)</f>
        <v>0</v>
      </c>
      <c r="F335" s="25">
        <f>IF(AH335="X",MAX(F$8:F334)+1,0)</f>
        <v>0</v>
      </c>
      <c r="G335" s="25">
        <f ca="1">IF(AND(AG335=Data!$K$8,database!AI335&lt;&gt;"Closed",AI335&lt;&gt;"old",database!AL335&lt;(TODAY()+Data!$X$4)),MAX(G$8:G334)+1,0)</f>
        <v>0</v>
      </c>
      <c r="H335" s="25">
        <f ca="1">IF(AND(AG335=Data!$K$9,database!AI335&lt;&gt;"Closed",AI335&lt;&gt;"old",database!AL335&lt;(TODAY()+Data!$X$5)),MAX(H$8:H334)+1,0)</f>
        <v>0</v>
      </c>
      <c r="Y335">
        <f>IF(AS335&gt;0,VLOOKUP(AS335,$AT:$AV,3,0)+COUNTIF(AS$8:AS334,AS335),0)</f>
        <v>0</v>
      </c>
      <c r="AA335" s="17"/>
      <c r="AB335" s="18"/>
      <c r="AC335" s="17"/>
      <c r="AD335" s="18"/>
      <c r="AE335" s="17"/>
      <c r="AF335" s="18"/>
      <c r="AG335" s="139"/>
      <c r="AH335" s="24"/>
      <c r="AI335" s="17"/>
      <c r="AJ335" s="24"/>
      <c r="AK335" s="27"/>
      <c r="AL335" s="47"/>
      <c r="AQ335" s="25">
        <f>IF(FollowUp!$AK$3="(Off)",IF(FollowUp!$AA$3=Data!$D$5,C335,IF(FollowUp!$AA$3=Data!$D$6,D335,IF(FollowUp!$AA$3=Data!$D$7,E335,B335))),IF(FollowUp!$AK$3=Data!$N$9,F335,IF(FollowUp!$AK$3=Data!$N$8,H335,IF(FollowUp!$AK$3=Data!$N$7,G335,B335))))</f>
        <v>0</v>
      </c>
      <c r="AR335" s="51">
        <f t="shared" si="32"/>
        <v>0</v>
      </c>
      <c r="AS335" s="25">
        <f t="shared" si="36"/>
        <v>-1</v>
      </c>
      <c r="AT335" s="25">
        <f t="shared" si="33"/>
        <v>328</v>
      </c>
      <c r="AU335" s="25">
        <f t="shared" si="37"/>
        <v>0</v>
      </c>
      <c r="AV335" s="25">
        <f t="shared" si="34"/>
        <v>0</v>
      </c>
      <c r="BB335" s="51"/>
    </row>
    <row r="336" spans="1:54" x14ac:dyDescent="0.25">
      <c r="A336" t="str">
        <f t="shared" si="35"/>
        <v>336</v>
      </c>
      <c r="B336" s="25">
        <f>IF(OR(ISBLANK($AG336),$AI336="closed",$AI336="old",AND($B$3=Data!$N$6,OR(database!AG336=Data!$K$8,Data!$K$9=database!AG336))),0,MAX(B$8:B335)+1)</f>
        <v>0</v>
      </c>
      <c r="C336" s="25">
        <f ca="1">IF(AND($AL336-C$3&lt;=TODAY(),$AL336&gt;0,AI336&lt;&gt;"closed",AI336&lt;&gt;"old",AND($B$3&lt;&gt;Data!$N$6,OR(database!$AG336&lt;&gt;Data!$K$9,database!$AG336&lt;&gt;Data!$K$8))),MAX(C$8:C335)+1,0)</f>
        <v>0</v>
      </c>
      <c r="D336" s="25">
        <f ca="1">IF(AND($AL336-D$3&lt;=TODAY(),$AL336&gt;0,$AI336&lt;&gt;"closed",AI336&lt;&gt;"old",AND($B$3&lt;&gt;Data!$N$6,OR(database!$AG336&lt;&gt;Data!$K$9,database!$AG336&lt;&gt;Data!$K$8))),MAX(D$8:D335)+1,0)</f>
        <v>0</v>
      </c>
      <c r="E336" s="25">
        <f ca="1">IF(AND($AL336-E$3&lt;=TODAY(),$AL336&gt;0,AI336&lt;&gt;"closed",AI336&lt;&gt;"old",AND($B$3&lt;&gt;Data!$N$6,OR(database!$AG336&lt;&gt;Data!$K$9,database!$AG336&lt;&gt;Data!$K$8))),MAX(E$8:E335)+1,0)</f>
        <v>0</v>
      </c>
      <c r="F336" s="25">
        <f>IF(AH336="X",MAX(F$8:F335)+1,0)</f>
        <v>0</v>
      </c>
      <c r="G336" s="25">
        <f ca="1">IF(AND(AG336=Data!$K$8,database!AI336&lt;&gt;"Closed",AI336&lt;&gt;"old",database!AL336&lt;(TODAY()+Data!$X$4)),MAX(G$8:G335)+1,0)</f>
        <v>0</v>
      </c>
      <c r="H336" s="25">
        <f ca="1">IF(AND(AG336=Data!$K$9,database!AI336&lt;&gt;"Closed",AI336&lt;&gt;"old",database!AL336&lt;(TODAY()+Data!$X$5)),MAX(H$8:H335)+1,0)</f>
        <v>0</v>
      </c>
      <c r="Y336">
        <f>IF(AS336&gt;0,VLOOKUP(AS336,$AT:$AV,3,0)+COUNTIF(AS$8:AS335,AS336),0)</f>
        <v>0</v>
      </c>
      <c r="AA336" s="16"/>
      <c r="AB336" s="22"/>
      <c r="AC336" s="16"/>
      <c r="AD336" s="22"/>
      <c r="AE336" s="16"/>
      <c r="AF336" s="22"/>
      <c r="AG336" s="138"/>
      <c r="AH336" s="23"/>
      <c r="AI336" s="16"/>
      <c r="AJ336" s="23"/>
      <c r="AK336" s="28"/>
      <c r="AL336" s="35"/>
      <c r="AQ336" s="25">
        <f>IF(FollowUp!$AK$3="(Off)",IF(FollowUp!$AA$3=Data!$D$5,C336,IF(FollowUp!$AA$3=Data!$D$6,D336,IF(FollowUp!$AA$3=Data!$D$7,E336,B336))),IF(FollowUp!$AK$3=Data!$N$9,F336,IF(FollowUp!$AK$3=Data!$N$8,H336,IF(FollowUp!$AK$3=Data!$N$7,G336,B336))))</f>
        <v>0</v>
      </c>
      <c r="AR336" s="51">
        <f t="shared" si="32"/>
        <v>0</v>
      </c>
      <c r="AS336" s="25">
        <f t="shared" si="36"/>
        <v>-1</v>
      </c>
      <c r="AT336" s="25">
        <f t="shared" si="33"/>
        <v>329</v>
      </c>
      <c r="AU336" s="25">
        <f t="shared" si="37"/>
        <v>0</v>
      </c>
      <c r="AV336" s="25">
        <f t="shared" si="34"/>
        <v>0</v>
      </c>
      <c r="BB336" s="51"/>
    </row>
    <row r="337" spans="1:54" x14ac:dyDescent="0.25">
      <c r="A337" t="str">
        <f t="shared" si="35"/>
        <v>337</v>
      </c>
      <c r="B337" s="25">
        <f>IF(OR(ISBLANK($AG337),$AI337="closed",$AI337="old",AND($B$3=Data!$N$6,OR(database!AG337=Data!$K$8,Data!$K$9=database!AG337))),0,MAX(B$8:B336)+1)</f>
        <v>0</v>
      </c>
      <c r="C337" s="25">
        <f ca="1">IF(AND($AL337-C$3&lt;=TODAY(),$AL337&gt;0,AI337&lt;&gt;"closed",AI337&lt;&gt;"old",AND($B$3&lt;&gt;Data!$N$6,OR(database!$AG337&lt;&gt;Data!$K$9,database!$AG337&lt;&gt;Data!$K$8))),MAX(C$8:C336)+1,0)</f>
        <v>0</v>
      </c>
      <c r="D337" s="25">
        <f ca="1">IF(AND($AL337-D$3&lt;=TODAY(),$AL337&gt;0,$AI337&lt;&gt;"closed",AI337&lt;&gt;"old",AND($B$3&lt;&gt;Data!$N$6,OR(database!$AG337&lt;&gt;Data!$K$9,database!$AG337&lt;&gt;Data!$K$8))),MAX(D$8:D336)+1,0)</f>
        <v>0</v>
      </c>
      <c r="E337" s="25">
        <f ca="1">IF(AND($AL337-E$3&lt;=TODAY(),$AL337&gt;0,AI337&lt;&gt;"closed",AI337&lt;&gt;"old",AND($B$3&lt;&gt;Data!$N$6,OR(database!$AG337&lt;&gt;Data!$K$9,database!$AG337&lt;&gt;Data!$K$8))),MAX(E$8:E336)+1,0)</f>
        <v>0</v>
      </c>
      <c r="F337" s="25">
        <f>IF(AH337="X",MAX(F$8:F336)+1,0)</f>
        <v>0</v>
      </c>
      <c r="G337" s="25">
        <f ca="1">IF(AND(AG337=Data!$K$8,database!AI337&lt;&gt;"Closed",AI337&lt;&gt;"old",database!AL337&lt;(TODAY()+Data!$X$4)),MAX(G$8:G336)+1,0)</f>
        <v>0</v>
      </c>
      <c r="H337" s="25">
        <f ca="1">IF(AND(AG337=Data!$K$9,database!AI337&lt;&gt;"Closed",AI337&lt;&gt;"old",database!AL337&lt;(TODAY()+Data!$X$5)),MAX(H$8:H336)+1,0)</f>
        <v>0</v>
      </c>
      <c r="Y337">
        <f>IF(AS337&gt;0,VLOOKUP(AS337,$AT:$AV,3,0)+COUNTIF(AS$8:AS336,AS337),0)</f>
        <v>0</v>
      </c>
      <c r="AA337" s="17"/>
      <c r="AB337" s="18"/>
      <c r="AC337" s="17"/>
      <c r="AD337" s="18"/>
      <c r="AE337" s="17"/>
      <c r="AF337" s="18"/>
      <c r="AG337" s="139"/>
      <c r="AH337" s="24"/>
      <c r="AI337" s="17"/>
      <c r="AJ337" s="24"/>
      <c r="AK337" s="27"/>
      <c r="AL337" s="47"/>
      <c r="AQ337" s="25">
        <f>IF(FollowUp!$AK$3="(Off)",IF(FollowUp!$AA$3=Data!$D$5,C337,IF(FollowUp!$AA$3=Data!$D$6,D337,IF(FollowUp!$AA$3=Data!$D$7,E337,B337))),IF(FollowUp!$AK$3=Data!$N$9,F337,IF(FollowUp!$AK$3=Data!$N$8,H337,IF(FollowUp!$AK$3=Data!$N$7,G337,B337))))</f>
        <v>0</v>
      </c>
      <c r="AR337" s="51">
        <f t="shared" si="32"/>
        <v>0</v>
      </c>
      <c r="AS337" s="25">
        <f t="shared" si="36"/>
        <v>-1</v>
      </c>
      <c r="AT337" s="25">
        <f t="shared" si="33"/>
        <v>330</v>
      </c>
      <c r="AU337" s="25">
        <f t="shared" si="37"/>
        <v>0</v>
      </c>
      <c r="AV337" s="25">
        <f t="shared" si="34"/>
        <v>0</v>
      </c>
      <c r="BB337" s="51"/>
    </row>
    <row r="338" spans="1:54" x14ac:dyDescent="0.25">
      <c r="A338" t="str">
        <f t="shared" si="35"/>
        <v>338</v>
      </c>
      <c r="B338" s="25">
        <f>IF(OR(ISBLANK($AG338),$AI338="closed",$AI338="old",AND($B$3=Data!$N$6,OR(database!AG338=Data!$K$8,Data!$K$9=database!AG338))),0,MAX(B$8:B337)+1)</f>
        <v>0</v>
      </c>
      <c r="C338" s="25">
        <f ca="1">IF(AND($AL338-C$3&lt;=TODAY(),$AL338&gt;0,AI338&lt;&gt;"closed",AI338&lt;&gt;"old",AND($B$3&lt;&gt;Data!$N$6,OR(database!$AG338&lt;&gt;Data!$K$9,database!$AG338&lt;&gt;Data!$K$8))),MAX(C$8:C337)+1,0)</f>
        <v>0</v>
      </c>
      <c r="D338" s="25">
        <f ca="1">IF(AND($AL338-D$3&lt;=TODAY(),$AL338&gt;0,$AI338&lt;&gt;"closed",AI338&lt;&gt;"old",AND($B$3&lt;&gt;Data!$N$6,OR(database!$AG338&lt;&gt;Data!$K$9,database!$AG338&lt;&gt;Data!$K$8))),MAX(D$8:D337)+1,0)</f>
        <v>0</v>
      </c>
      <c r="E338" s="25">
        <f ca="1">IF(AND($AL338-E$3&lt;=TODAY(),$AL338&gt;0,AI338&lt;&gt;"closed",AI338&lt;&gt;"old",AND($B$3&lt;&gt;Data!$N$6,OR(database!$AG338&lt;&gt;Data!$K$9,database!$AG338&lt;&gt;Data!$K$8))),MAX(E$8:E337)+1,0)</f>
        <v>0</v>
      </c>
      <c r="F338" s="25">
        <f>IF(AH338="X",MAX(F$8:F337)+1,0)</f>
        <v>0</v>
      </c>
      <c r="G338" s="25">
        <f ca="1">IF(AND(AG338=Data!$K$8,database!AI338&lt;&gt;"Closed",AI338&lt;&gt;"old",database!AL338&lt;(TODAY()+Data!$X$4)),MAX(G$8:G337)+1,0)</f>
        <v>0</v>
      </c>
      <c r="H338" s="25">
        <f ca="1">IF(AND(AG338=Data!$K$9,database!AI338&lt;&gt;"Closed",AI338&lt;&gt;"old",database!AL338&lt;(TODAY()+Data!$X$5)),MAX(H$8:H337)+1,0)</f>
        <v>0</v>
      </c>
      <c r="Y338">
        <f>IF(AS338&gt;0,VLOOKUP(AS338,$AT:$AV,3,0)+COUNTIF(AS$8:AS337,AS338),0)</f>
        <v>0</v>
      </c>
      <c r="AA338" s="16"/>
      <c r="AB338" s="22"/>
      <c r="AC338" s="16"/>
      <c r="AD338" s="22"/>
      <c r="AE338" s="16"/>
      <c r="AF338" s="22"/>
      <c r="AG338" s="138"/>
      <c r="AH338" s="23"/>
      <c r="AI338" s="16"/>
      <c r="AJ338" s="23"/>
      <c r="AK338" s="28"/>
      <c r="AL338" s="35"/>
      <c r="AQ338" s="25">
        <f>IF(FollowUp!$AK$3="(Off)",IF(FollowUp!$AA$3=Data!$D$5,C338,IF(FollowUp!$AA$3=Data!$D$6,D338,IF(FollowUp!$AA$3=Data!$D$7,E338,B338))),IF(FollowUp!$AK$3=Data!$N$9,F338,IF(FollowUp!$AK$3=Data!$N$8,H338,IF(FollowUp!$AK$3=Data!$N$7,G338,B338))))</f>
        <v>0</v>
      </c>
      <c r="AR338" s="51">
        <f t="shared" si="32"/>
        <v>0</v>
      </c>
      <c r="AS338" s="25">
        <f t="shared" si="36"/>
        <v>-1</v>
      </c>
      <c r="AT338" s="25">
        <f t="shared" si="33"/>
        <v>331</v>
      </c>
      <c r="AU338" s="25">
        <f t="shared" si="37"/>
        <v>0</v>
      </c>
      <c r="AV338" s="25">
        <f t="shared" si="34"/>
        <v>0</v>
      </c>
      <c r="BB338" s="51"/>
    </row>
    <row r="339" spans="1:54" x14ac:dyDescent="0.25">
      <c r="A339" t="str">
        <f t="shared" si="35"/>
        <v>339</v>
      </c>
      <c r="B339" s="25">
        <f>IF(OR(ISBLANK($AG339),$AI339="closed",$AI339="old",AND($B$3=Data!$N$6,OR(database!AG339=Data!$K$8,Data!$K$9=database!AG339))),0,MAX(B$8:B338)+1)</f>
        <v>0</v>
      </c>
      <c r="C339" s="25">
        <f ca="1">IF(AND($AL339-C$3&lt;=TODAY(),$AL339&gt;0,AI339&lt;&gt;"closed",AI339&lt;&gt;"old",AND($B$3&lt;&gt;Data!$N$6,OR(database!$AG339&lt;&gt;Data!$K$9,database!$AG339&lt;&gt;Data!$K$8))),MAX(C$8:C338)+1,0)</f>
        <v>0</v>
      </c>
      <c r="D339" s="25">
        <f ca="1">IF(AND($AL339-D$3&lt;=TODAY(),$AL339&gt;0,$AI339&lt;&gt;"closed",AI339&lt;&gt;"old",AND($B$3&lt;&gt;Data!$N$6,OR(database!$AG339&lt;&gt;Data!$K$9,database!$AG339&lt;&gt;Data!$K$8))),MAX(D$8:D338)+1,0)</f>
        <v>0</v>
      </c>
      <c r="E339" s="25">
        <f ca="1">IF(AND($AL339-E$3&lt;=TODAY(),$AL339&gt;0,AI339&lt;&gt;"closed",AI339&lt;&gt;"old",AND($B$3&lt;&gt;Data!$N$6,OR(database!$AG339&lt;&gt;Data!$K$9,database!$AG339&lt;&gt;Data!$K$8))),MAX(E$8:E338)+1,0)</f>
        <v>0</v>
      </c>
      <c r="F339" s="25">
        <f>IF(AH339="X",MAX(F$8:F338)+1,0)</f>
        <v>0</v>
      </c>
      <c r="G339" s="25">
        <f ca="1">IF(AND(AG339=Data!$K$8,database!AI339&lt;&gt;"Closed",AI339&lt;&gt;"old",database!AL339&lt;(TODAY()+Data!$X$4)),MAX(G$8:G338)+1,0)</f>
        <v>0</v>
      </c>
      <c r="H339" s="25">
        <f ca="1">IF(AND(AG339=Data!$K$9,database!AI339&lt;&gt;"Closed",AI339&lt;&gt;"old",database!AL339&lt;(TODAY()+Data!$X$5)),MAX(H$8:H338)+1,0)</f>
        <v>0</v>
      </c>
      <c r="Y339">
        <f>IF(AS339&gt;0,VLOOKUP(AS339,$AT:$AV,3,0)+COUNTIF(AS$8:AS338,AS339),0)</f>
        <v>0</v>
      </c>
      <c r="AA339" s="17"/>
      <c r="AB339" s="18"/>
      <c r="AC339" s="17"/>
      <c r="AD339" s="18"/>
      <c r="AE339" s="17"/>
      <c r="AF339" s="18"/>
      <c r="AG339" s="139"/>
      <c r="AH339" s="24"/>
      <c r="AI339" s="17"/>
      <c r="AJ339" s="24"/>
      <c r="AK339" s="27"/>
      <c r="AL339" s="47"/>
      <c r="AQ339" s="25">
        <f>IF(FollowUp!$AK$3="(Off)",IF(FollowUp!$AA$3=Data!$D$5,C339,IF(FollowUp!$AA$3=Data!$D$6,D339,IF(FollowUp!$AA$3=Data!$D$7,E339,B339))),IF(FollowUp!$AK$3=Data!$N$9,F339,IF(FollowUp!$AK$3=Data!$N$8,H339,IF(FollowUp!$AK$3=Data!$N$7,G339,B339))))</f>
        <v>0</v>
      </c>
      <c r="AR339" s="51">
        <f t="shared" si="32"/>
        <v>0</v>
      </c>
      <c r="AS339" s="25">
        <f t="shared" si="36"/>
        <v>-1</v>
      </c>
      <c r="AT339" s="25">
        <f t="shared" si="33"/>
        <v>332</v>
      </c>
      <c r="AU339" s="25">
        <f t="shared" si="37"/>
        <v>0</v>
      </c>
      <c r="AV339" s="25">
        <f t="shared" si="34"/>
        <v>0</v>
      </c>
      <c r="BB339" s="51"/>
    </row>
    <row r="340" spans="1:54" x14ac:dyDescent="0.25">
      <c r="A340" t="str">
        <f t="shared" si="35"/>
        <v>340</v>
      </c>
      <c r="B340" s="25">
        <f>IF(OR(ISBLANK($AG340),$AI340="closed",$AI340="old",AND($B$3=Data!$N$6,OR(database!AG340=Data!$K$8,Data!$K$9=database!AG340))),0,MAX(B$8:B339)+1)</f>
        <v>0</v>
      </c>
      <c r="C340" s="25">
        <f ca="1">IF(AND($AL340-C$3&lt;=TODAY(),$AL340&gt;0,AI340&lt;&gt;"closed",AI340&lt;&gt;"old",AND($B$3&lt;&gt;Data!$N$6,OR(database!$AG340&lt;&gt;Data!$K$9,database!$AG340&lt;&gt;Data!$K$8))),MAX(C$8:C339)+1,0)</f>
        <v>0</v>
      </c>
      <c r="D340" s="25">
        <f ca="1">IF(AND($AL340-D$3&lt;=TODAY(),$AL340&gt;0,$AI340&lt;&gt;"closed",AI340&lt;&gt;"old",AND($B$3&lt;&gt;Data!$N$6,OR(database!$AG340&lt;&gt;Data!$K$9,database!$AG340&lt;&gt;Data!$K$8))),MAX(D$8:D339)+1,0)</f>
        <v>0</v>
      </c>
      <c r="E340" s="25">
        <f ca="1">IF(AND($AL340-E$3&lt;=TODAY(),$AL340&gt;0,AI340&lt;&gt;"closed",AI340&lt;&gt;"old",AND($B$3&lt;&gt;Data!$N$6,OR(database!$AG340&lt;&gt;Data!$K$9,database!$AG340&lt;&gt;Data!$K$8))),MAX(E$8:E339)+1,0)</f>
        <v>0</v>
      </c>
      <c r="F340" s="25">
        <f>IF(AH340="X",MAX(F$8:F339)+1,0)</f>
        <v>0</v>
      </c>
      <c r="G340" s="25">
        <f ca="1">IF(AND(AG340=Data!$K$8,database!AI340&lt;&gt;"Closed",AI340&lt;&gt;"old",database!AL340&lt;(TODAY()+Data!$X$4)),MAX(G$8:G339)+1,0)</f>
        <v>0</v>
      </c>
      <c r="H340" s="25">
        <f ca="1">IF(AND(AG340=Data!$K$9,database!AI340&lt;&gt;"Closed",AI340&lt;&gt;"old",database!AL340&lt;(TODAY()+Data!$X$5)),MAX(H$8:H339)+1,0)</f>
        <v>0</v>
      </c>
      <c r="Y340">
        <f>IF(AS340&gt;0,VLOOKUP(AS340,$AT:$AV,3,0)+COUNTIF(AS$8:AS339,AS340),0)</f>
        <v>0</v>
      </c>
      <c r="AA340" s="16"/>
      <c r="AB340" s="22"/>
      <c r="AC340" s="16"/>
      <c r="AD340" s="22"/>
      <c r="AE340" s="16"/>
      <c r="AF340" s="22"/>
      <c r="AG340" s="138"/>
      <c r="AH340" s="23"/>
      <c r="AI340" s="16"/>
      <c r="AJ340" s="23"/>
      <c r="AK340" s="28"/>
      <c r="AL340" s="35"/>
      <c r="AQ340" s="25">
        <f>IF(FollowUp!$AK$3="(Off)",IF(FollowUp!$AA$3=Data!$D$5,C340,IF(FollowUp!$AA$3=Data!$D$6,D340,IF(FollowUp!$AA$3=Data!$D$7,E340,B340))),IF(FollowUp!$AK$3=Data!$N$9,F340,IF(FollowUp!$AK$3=Data!$N$8,H340,IF(FollowUp!$AK$3=Data!$N$7,G340,B340))))</f>
        <v>0</v>
      </c>
      <c r="AR340" s="51">
        <f t="shared" si="32"/>
        <v>0</v>
      </c>
      <c r="AS340" s="25">
        <f t="shared" si="36"/>
        <v>-1</v>
      </c>
      <c r="AT340" s="25">
        <f t="shared" si="33"/>
        <v>333</v>
      </c>
      <c r="AU340" s="25">
        <f t="shared" si="37"/>
        <v>0</v>
      </c>
      <c r="AV340" s="25">
        <f t="shared" si="34"/>
        <v>0</v>
      </c>
      <c r="BB340" s="51"/>
    </row>
    <row r="341" spans="1:54" x14ac:dyDescent="0.25">
      <c r="A341" t="str">
        <f t="shared" si="35"/>
        <v>341</v>
      </c>
      <c r="B341" s="25">
        <f>IF(OR(ISBLANK($AG341),$AI341="closed",$AI341="old",AND($B$3=Data!$N$6,OR(database!AG341=Data!$K$8,Data!$K$9=database!AG341))),0,MAX(B$8:B340)+1)</f>
        <v>0</v>
      </c>
      <c r="C341" s="25">
        <f ca="1">IF(AND($AL341-C$3&lt;=TODAY(),$AL341&gt;0,AI341&lt;&gt;"closed",AI341&lt;&gt;"old",AND($B$3&lt;&gt;Data!$N$6,OR(database!$AG341&lt;&gt;Data!$K$9,database!$AG341&lt;&gt;Data!$K$8))),MAX(C$8:C340)+1,0)</f>
        <v>0</v>
      </c>
      <c r="D341" s="25">
        <f ca="1">IF(AND($AL341-D$3&lt;=TODAY(),$AL341&gt;0,$AI341&lt;&gt;"closed",AI341&lt;&gt;"old",AND($B$3&lt;&gt;Data!$N$6,OR(database!$AG341&lt;&gt;Data!$K$9,database!$AG341&lt;&gt;Data!$K$8))),MAX(D$8:D340)+1,0)</f>
        <v>0</v>
      </c>
      <c r="E341" s="25">
        <f ca="1">IF(AND($AL341-E$3&lt;=TODAY(),$AL341&gt;0,AI341&lt;&gt;"closed",AI341&lt;&gt;"old",AND($B$3&lt;&gt;Data!$N$6,OR(database!$AG341&lt;&gt;Data!$K$9,database!$AG341&lt;&gt;Data!$K$8))),MAX(E$8:E340)+1,0)</f>
        <v>0</v>
      </c>
      <c r="F341" s="25">
        <f>IF(AH341="X",MAX(F$8:F340)+1,0)</f>
        <v>0</v>
      </c>
      <c r="G341" s="25">
        <f ca="1">IF(AND(AG341=Data!$K$8,database!AI341&lt;&gt;"Closed",AI341&lt;&gt;"old",database!AL341&lt;(TODAY()+Data!$X$4)),MAX(G$8:G340)+1,0)</f>
        <v>0</v>
      </c>
      <c r="H341" s="25">
        <f ca="1">IF(AND(AG341=Data!$K$9,database!AI341&lt;&gt;"Closed",AI341&lt;&gt;"old",database!AL341&lt;(TODAY()+Data!$X$5)),MAX(H$8:H340)+1,0)</f>
        <v>0</v>
      </c>
      <c r="Y341">
        <f>IF(AS341&gt;0,VLOOKUP(AS341,$AT:$AV,3,0)+COUNTIF(AS$8:AS340,AS341),0)</f>
        <v>0</v>
      </c>
      <c r="AA341" s="17"/>
      <c r="AB341" s="18"/>
      <c r="AC341" s="17"/>
      <c r="AD341" s="18"/>
      <c r="AE341" s="17"/>
      <c r="AF341" s="18"/>
      <c r="AG341" s="139"/>
      <c r="AH341" s="24"/>
      <c r="AI341" s="17"/>
      <c r="AJ341" s="24"/>
      <c r="AK341" s="27"/>
      <c r="AL341" s="47"/>
      <c r="AQ341" s="25">
        <f>IF(FollowUp!$AK$3="(Off)",IF(FollowUp!$AA$3=Data!$D$5,C341,IF(FollowUp!$AA$3=Data!$D$6,D341,IF(FollowUp!$AA$3=Data!$D$7,E341,B341))),IF(FollowUp!$AK$3=Data!$N$9,F341,IF(FollowUp!$AK$3=Data!$N$8,H341,IF(FollowUp!$AK$3=Data!$N$7,G341,B341))))</f>
        <v>0</v>
      </c>
      <c r="AR341" s="51">
        <f t="shared" si="32"/>
        <v>0</v>
      </c>
      <c r="AS341" s="25">
        <f t="shared" si="36"/>
        <v>-1</v>
      </c>
      <c r="AT341" s="25">
        <f t="shared" si="33"/>
        <v>334</v>
      </c>
      <c r="AU341" s="25">
        <f t="shared" si="37"/>
        <v>0</v>
      </c>
      <c r="AV341" s="25">
        <f t="shared" si="34"/>
        <v>0</v>
      </c>
      <c r="BB341" s="51"/>
    </row>
    <row r="342" spans="1:54" x14ac:dyDescent="0.25">
      <c r="A342" t="str">
        <f t="shared" si="35"/>
        <v>342</v>
      </c>
      <c r="B342" s="25">
        <f>IF(OR(ISBLANK($AG342),$AI342="closed",$AI342="old",AND($B$3=Data!$N$6,OR(database!AG342=Data!$K$8,Data!$K$9=database!AG342))),0,MAX(B$8:B341)+1)</f>
        <v>0</v>
      </c>
      <c r="C342" s="25">
        <f ca="1">IF(AND($AL342-C$3&lt;=TODAY(),$AL342&gt;0,AI342&lt;&gt;"closed",AI342&lt;&gt;"old",AND($B$3&lt;&gt;Data!$N$6,OR(database!$AG342&lt;&gt;Data!$K$9,database!$AG342&lt;&gt;Data!$K$8))),MAX(C$8:C341)+1,0)</f>
        <v>0</v>
      </c>
      <c r="D342" s="25">
        <f ca="1">IF(AND($AL342-D$3&lt;=TODAY(),$AL342&gt;0,$AI342&lt;&gt;"closed",AI342&lt;&gt;"old",AND($B$3&lt;&gt;Data!$N$6,OR(database!$AG342&lt;&gt;Data!$K$9,database!$AG342&lt;&gt;Data!$K$8))),MAX(D$8:D341)+1,0)</f>
        <v>0</v>
      </c>
      <c r="E342" s="25">
        <f ca="1">IF(AND($AL342-E$3&lt;=TODAY(),$AL342&gt;0,AI342&lt;&gt;"closed",AI342&lt;&gt;"old",AND($B$3&lt;&gt;Data!$N$6,OR(database!$AG342&lt;&gt;Data!$K$9,database!$AG342&lt;&gt;Data!$K$8))),MAX(E$8:E341)+1,0)</f>
        <v>0</v>
      </c>
      <c r="F342" s="25">
        <f>IF(AH342="X",MAX(F$8:F341)+1,0)</f>
        <v>0</v>
      </c>
      <c r="G342" s="25">
        <f ca="1">IF(AND(AG342=Data!$K$8,database!AI342&lt;&gt;"Closed",AI342&lt;&gt;"old",database!AL342&lt;(TODAY()+Data!$X$4)),MAX(G$8:G341)+1,0)</f>
        <v>0</v>
      </c>
      <c r="H342" s="25">
        <f ca="1">IF(AND(AG342=Data!$K$9,database!AI342&lt;&gt;"Closed",AI342&lt;&gt;"old",database!AL342&lt;(TODAY()+Data!$X$5)),MAX(H$8:H341)+1,0)</f>
        <v>0</v>
      </c>
      <c r="Y342">
        <f>IF(AS342&gt;0,VLOOKUP(AS342,$AT:$AV,3,0)+COUNTIF(AS$8:AS341,AS342),0)</f>
        <v>0</v>
      </c>
      <c r="AA342" s="16"/>
      <c r="AB342" s="22"/>
      <c r="AC342" s="16"/>
      <c r="AD342" s="22"/>
      <c r="AE342" s="16"/>
      <c r="AF342" s="22"/>
      <c r="AG342" s="138"/>
      <c r="AH342" s="23"/>
      <c r="AI342" s="16"/>
      <c r="AJ342" s="23"/>
      <c r="AK342" s="28"/>
      <c r="AL342" s="35"/>
      <c r="AQ342" s="25">
        <f>IF(FollowUp!$AK$3="(Off)",IF(FollowUp!$AA$3=Data!$D$5,C342,IF(FollowUp!$AA$3=Data!$D$6,D342,IF(FollowUp!$AA$3=Data!$D$7,E342,B342))),IF(FollowUp!$AK$3=Data!$N$9,F342,IF(FollowUp!$AK$3=Data!$N$8,H342,IF(FollowUp!$AK$3=Data!$N$7,G342,B342))))</f>
        <v>0</v>
      </c>
      <c r="AR342" s="51">
        <f t="shared" si="32"/>
        <v>0</v>
      </c>
      <c r="AS342" s="25">
        <f t="shared" si="36"/>
        <v>-1</v>
      </c>
      <c r="AT342" s="25">
        <f t="shared" si="33"/>
        <v>335</v>
      </c>
      <c r="AU342" s="25">
        <f t="shared" si="37"/>
        <v>0</v>
      </c>
      <c r="AV342" s="25">
        <f t="shared" si="34"/>
        <v>0</v>
      </c>
      <c r="BB342" s="51"/>
    </row>
    <row r="343" spans="1:54" x14ac:dyDescent="0.25">
      <c r="A343" t="str">
        <f t="shared" si="35"/>
        <v>343</v>
      </c>
      <c r="B343" s="25">
        <f>IF(OR(ISBLANK($AG343),$AI343="closed",$AI343="old",AND($B$3=Data!$N$6,OR(database!AG343=Data!$K$8,Data!$K$9=database!AG343))),0,MAX(B$8:B342)+1)</f>
        <v>0</v>
      </c>
      <c r="C343" s="25">
        <f ca="1">IF(AND($AL343-C$3&lt;=TODAY(),$AL343&gt;0,AI343&lt;&gt;"closed",AI343&lt;&gt;"old",AND($B$3&lt;&gt;Data!$N$6,OR(database!$AG343&lt;&gt;Data!$K$9,database!$AG343&lt;&gt;Data!$K$8))),MAX(C$8:C342)+1,0)</f>
        <v>0</v>
      </c>
      <c r="D343" s="25">
        <f ca="1">IF(AND($AL343-D$3&lt;=TODAY(),$AL343&gt;0,$AI343&lt;&gt;"closed",AI343&lt;&gt;"old",AND($B$3&lt;&gt;Data!$N$6,OR(database!$AG343&lt;&gt;Data!$K$9,database!$AG343&lt;&gt;Data!$K$8))),MAX(D$8:D342)+1,0)</f>
        <v>0</v>
      </c>
      <c r="E343" s="25">
        <f ca="1">IF(AND($AL343-E$3&lt;=TODAY(),$AL343&gt;0,AI343&lt;&gt;"closed",AI343&lt;&gt;"old",AND($B$3&lt;&gt;Data!$N$6,OR(database!$AG343&lt;&gt;Data!$K$9,database!$AG343&lt;&gt;Data!$K$8))),MAX(E$8:E342)+1,0)</f>
        <v>0</v>
      </c>
      <c r="F343" s="25">
        <f>IF(AH343="X",MAX(F$8:F342)+1,0)</f>
        <v>0</v>
      </c>
      <c r="G343" s="25">
        <f ca="1">IF(AND(AG343=Data!$K$8,database!AI343&lt;&gt;"Closed",AI343&lt;&gt;"old",database!AL343&lt;(TODAY()+Data!$X$4)),MAX(G$8:G342)+1,0)</f>
        <v>0</v>
      </c>
      <c r="H343" s="25">
        <f ca="1">IF(AND(AG343=Data!$K$9,database!AI343&lt;&gt;"Closed",AI343&lt;&gt;"old",database!AL343&lt;(TODAY()+Data!$X$5)),MAX(H$8:H342)+1,0)</f>
        <v>0</v>
      </c>
      <c r="Y343">
        <f>IF(AS343&gt;0,VLOOKUP(AS343,$AT:$AV,3,0)+COUNTIF(AS$8:AS342,AS343),0)</f>
        <v>0</v>
      </c>
      <c r="AA343" s="17"/>
      <c r="AB343" s="18"/>
      <c r="AC343" s="17"/>
      <c r="AD343" s="18"/>
      <c r="AE343" s="17"/>
      <c r="AF343" s="18"/>
      <c r="AG343" s="139"/>
      <c r="AH343" s="24"/>
      <c r="AI343" s="17"/>
      <c r="AJ343" s="24"/>
      <c r="AK343" s="27"/>
      <c r="AL343" s="47"/>
      <c r="AQ343" s="25">
        <f>IF(FollowUp!$AK$3="(Off)",IF(FollowUp!$AA$3=Data!$D$5,C343,IF(FollowUp!$AA$3=Data!$D$6,D343,IF(FollowUp!$AA$3=Data!$D$7,E343,B343))),IF(FollowUp!$AK$3=Data!$N$9,F343,IF(FollowUp!$AK$3=Data!$N$8,H343,IF(FollowUp!$AK$3=Data!$N$7,G343,B343))))</f>
        <v>0</v>
      </c>
      <c r="AR343" s="51">
        <f t="shared" si="32"/>
        <v>0</v>
      </c>
      <c r="AS343" s="25">
        <f t="shared" si="36"/>
        <v>-1</v>
      </c>
      <c r="AT343" s="25">
        <f t="shared" si="33"/>
        <v>336</v>
      </c>
      <c r="AU343" s="25">
        <f t="shared" si="37"/>
        <v>0</v>
      </c>
      <c r="AV343" s="25">
        <f t="shared" si="34"/>
        <v>0</v>
      </c>
      <c r="BB343" s="51"/>
    </row>
    <row r="344" spans="1:54" x14ac:dyDescent="0.25">
      <c r="A344" t="str">
        <f t="shared" si="35"/>
        <v>344</v>
      </c>
      <c r="B344" s="25">
        <f>IF(OR(ISBLANK($AG344),$AI344="closed",$AI344="old",AND($B$3=Data!$N$6,OR(database!AG344=Data!$K$8,Data!$K$9=database!AG344))),0,MAX(B$8:B343)+1)</f>
        <v>0</v>
      </c>
      <c r="C344" s="25">
        <f ca="1">IF(AND($AL344-C$3&lt;=TODAY(),$AL344&gt;0,AI344&lt;&gt;"closed",AI344&lt;&gt;"old",AND($B$3&lt;&gt;Data!$N$6,OR(database!$AG344&lt;&gt;Data!$K$9,database!$AG344&lt;&gt;Data!$K$8))),MAX(C$8:C343)+1,0)</f>
        <v>0</v>
      </c>
      <c r="D344" s="25">
        <f ca="1">IF(AND($AL344-D$3&lt;=TODAY(),$AL344&gt;0,$AI344&lt;&gt;"closed",AI344&lt;&gt;"old",AND($B$3&lt;&gt;Data!$N$6,OR(database!$AG344&lt;&gt;Data!$K$9,database!$AG344&lt;&gt;Data!$K$8))),MAX(D$8:D343)+1,0)</f>
        <v>0</v>
      </c>
      <c r="E344" s="25">
        <f ca="1">IF(AND($AL344-E$3&lt;=TODAY(),$AL344&gt;0,AI344&lt;&gt;"closed",AI344&lt;&gt;"old",AND($B$3&lt;&gt;Data!$N$6,OR(database!$AG344&lt;&gt;Data!$K$9,database!$AG344&lt;&gt;Data!$K$8))),MAX(E$8:E343)+1,0)</f>
        <v>0</v>
      </c>
      <c r="F344" s="25">
        <f>IF(AH344="X",MAX(F$8:F343)+1,0)</f>
        <v>0</v>
      </c>
      <c r="G344" s="25">
        <f ca="1">IF(AND(AG344=Data!$K$8,database!AI344&lt;&gt;"Closed",AI344&lt;&gt;"old",database!AL344&lt;(TODAY()+Data!$X$4)),MAX(G$8:G343)+1,0)</f>
        <v>0</v>
      </c>
      <c r="H344" s="25">
        <f ca="1">IF(AND(AG344=Data!$K$9,database!AI344&lt;&gt;"Closed",AI344&lt;&gt;"old",database!AL344&lt;(TODAY()+Data!$X$5)),MAX(H$8:H343)+1,0)</f>
        <v>0</v>
      </c>
      <c r="Y344">
        <f>IF(AS344&gt;0,VLOOKUP(AS344,$AT:$AV,3,0)+COUNTIF(AS$8:AS343,AS344),0)</f>
        <v>0</v>
      </c>
      <c r="AA344" s="16"/>
      <c r="AB344" s="22"/>
      <c r="AC344" s="16"/>
      <c r="AD344" s="22"/>
      <c r="AE344" s="16"/>
      <c r="AF344" s="22"/>
      <c r="AG344" s="138"/>
      <c r="AH344" s="23"/>
      <c r="AI344" s="16"/>
      <c r="AJ344" s="23"/>
      <c r="AK344" s="28"/>
      <c r="AL344" s="35"/>
      <c r="AQ344" s="25">
        <f>IF(FollowUp!$AK$3="(Off)",IF(FollowUp!$AA$3=Data!$D$5,C344,IF(FollowUp!$AA$3=Data!$D$6,D344,IF(FollowUp!$AA$3=Data!$D$7,E344,B344))),IF(FollowUp!$AK$3=Data!$N$9,F344,IF(FollowUp!$AK$3=Data!$N$8,H344,IF(FollowUp!$AK$3=Data!$N$7,G344,B344))))</f>
        <v>0</v>
      </c>
      <c r="AR344" s="51">
        <f t="shared" si="32"/>
        <v>0</v>
      </c>
      <c r="AS344" s="25">
        <f t="shared" si="36"/>
        <v>-1</v>
      </c>
      <c r="AT344" s="25">
        <f t="shared" si="33"/>
        <v>337</v>
      </c>
      <c r="AU344" s="25">
        <f t="shared" si="37"/>
        <v>0</v>
      </c>
      <c r="AV344" s="25">
        <f t="shared" si="34"/>
        <v>0</v>
      </c>
      <c r="BB344" s="51"/>
    </row>
    <row r="345" spans="1:54" x14ac:dyDescent="0.25">
      <c r="A345" t="str">
        <f t="shared" si="35"/>
        <v>345</v>
      </c>
      <c r="B345" s="25">
        <f>IF(OR(ISBLANK($AG345),$AI345="closed",$AI345="old",AND($B$3=Data!$N$6,OR(database!AG345=Data!$K$8,Data!$K$9=database!AG345))),0,MAX(B$8:B344)+1)</f>
        <v>0</v>
      </c>
      <c r="C345" s="25">
        <f ca="1">IF(AND($AL345-C$3&lt;=TODAY(),$AL345&gt;0,AI345&lt;&gt;"closed",AI345&lt;&gt;"old",AND($B$3&lt;&gt;Data!$N$6,OR(database!$AG345&lt;&gt;Data!$K$9,database!$AG345&lt;&gt;Data!$K$8))),MAX(C$8:C344)+1,0)</f>
        <v>0</v>
      </c>
      <c r="D345" s="25">
        <f ca="1">IF(AND($AL345-D$3&lt;=TODAY(),$AL345&gt;0,$AI345&lt;&gt;"closed",AI345&lt;&gt;"old",AND($B$3&lt;&gt;Data!$N$6,OR(database!$AG345&lt;&gt;Data!$K$9,database!$AG345&lt;&gt;Data!$K$8))),MAX(D$8:D344)+1,0)</f>
        <v>0</v>
      </c>
      <c r="E345" s="25">
        <f ca="1">IF(AND($AL345-E$3&lt;=TODAY(),$AL345&gt;0,AI345&lt;&gt;"closed",AI345&lt;&gt;"old",AND($B$3&lt;&gt;Data!$N$6,OR(database!$AG345&lt;&gt;Data!$K$9,database!$AG345&lt;&gt;Data!$K$8))),MAX(E$8:E344)+1,0)</f>
        <v>0</v>
      </c>
      <c r="F345" s="25">
        <f>IF(AH345="X",MAX(F$8:F344)+1,0)</f>
        <v>0</v>
      </c>
      <c r="G345" s="25">
        <f ca="1">IF(AND(AG345=Data!$K$8,database!AI345&lt;&gt;"Closed",AI345&lt;&gt;"old",database!AL345&lt;(TODAY()+Data!$X$4)),MAX(G$8:G344)+1,0)</f>
        <v>0</v>
      </c>
      <c r="H345" s="25">
        <f ca="1">IF(AND(AG345=Data!$K$9,database!AI345&lt;&gt;"Closed",AI345&lt;&gt;"old",database!AL345&lt;(TODAY()+Data!$X$5)),MAX(H$8:H344)+1,0)</f>
        <v>0</v>
      </c>
      <c r="Y345">
        <f>IF(AS345&gt;0,VLOOKUP(AS345,$AT:$AV,3,0)+COUNTIF(AS$8:AS344,AS345),0)</f>
        <v>0</v>
      </c>
      <c r="AA345" s="17"/>
      <c r="AB345" s="18"/>
      <c r="AC345" s="17"/>
      <c r="AD345" s="18"/>
      <c r="AE345" s="17"/>
      <c r="AF345" s="18"/>
      <c r="AG345" s="139"/>
      <c r="AH345" s="24"/>
      <c r="AI345" s="17"/>
      <c r="AJ345" s="24"/>
      <c r="AK345" s="27"/>
      <c r="AL345" s="47"/>
      <c r="AQ345" s="25">
        <f>IF(FollowUp!$AK$3="(Off)",IF(FollowUp!$AA$3=Data!$D$5,C345,IF(FollowUp!$AA$3=Data!$D$6,D345,IF(FollowUp!$AA$3=Data!$D$7,E345,B345))),IF(FollowUp!$AK$3=Data!$N$9,F345,IF(FollowUp!$AK$3=Data!$N$8,H345,IF(FollowUp!$AK$3=Data!$N$7,G345,B345))))</f>
        <v>0</v>
      </c>
      <c r="AR345" s="51">
        <f t="shared" ref="AR345:AR408" si="38">IF(AQ345&gt;0,AL345,0)</f>
        <v>0</v>
      </c>
      <c r="AS345" s="25">
        <f t="shared" si="36"/>
        <v>-1</v>
      </c>
      <c r="AT345" s="25">
        <f t="shared" ref="AT345:AT408" si="39">AT344+1</f>
        <v>338</v>
      </c>
      <c r="AU345" s="25">
        <f t="shared" si="37"/>
        <v>0</v>
      </c>
      <c r="AV345" s="25">
        <f t="shared" ref="AV345:AV408" si="40">IF(AND(AU345&gt;0,AV346=0),1,(AU346+AV346))</f>
        <v>0</v>
      </c>
      <c r="BB345" s="51"/>
    </row>
    <row r="346" spans="1:54" x14ac:dyDescent="0.25">
      <c r="A346" t="str">
        <f t="shared" si="35"/>
        <v>346</v>
      </c>
      <c r="B346" s="25">
        <f>IF(OR(ISBLANK($AG346),$AI346="closed",$AI346="old",AND($B$3=Data!$N$6,OR(database!AG346=Data!$K$8,Data!$K$9=database!AG346))),0,MAX(B$8:B345)+1)</f>
        <v>0</v>
      </c>
      <c r="C346" s="25">
        <f ca="1">IF(AND($AL346-C$3&lt;=TODAY(),$AL346&gt;0,AI346&lt;&gt;"closed",AI346&lt;&gt;"old",AND($B$3&lt;&gt;Data!$N$6,OR(database!$AG346&lt;&gt;Data!$K$9,database!$AG346&lt;&gt;Data!$K$8))),MAX(C$8:C345)+1,0)</f>
        <v>0</v>
      </c>
      <c r="D346" s="25">
        <f ca="1">IF(AND($AL346-D$3&lt;=TODAY(),$AL346&gt;0,$AI346&lt;&gt;"closed",AI346&lt;&gt;"old",AND($B$3&lt;&gt;Data!$N$6,OR(database!$AG346&lt;&gt;Data!$K$9,database!$AG346&lt;&gt;Data!$K$8))),MAX(D$8:D345)+1,0)</f>
        <v>0</v>
      </c>
      <c r="E346" s="25">
        <f ca="1">IF(AND($AL346-E$3&lt;=TODAY(),$AL346&gt;0,AI346&lt;&gt;"closed",AI346&lt;&gt;"old",AND($B$3&lt;&gt;Data!$N$6,OR(database!$AG346&lt;&gt;Data!$K$9,database!$AG346&lt;&gt;Data!$K$8))),MAX(E$8:E345)+1,0)</f>
        <v>0</v>
      </c>
      <c r="F346" s="25">
        <f>IF(AH346="X",MAX(F$8:F345)+1,0)</f>
        <v>0</v>
      </c>
      <c r="G346" s="25">
        <f ca="1">IF(AND(AG346=Data!$K$8,database!AI346&lt;&gt;"Closed",AI346&lt;&gt;"old",database!AL346&lt;(TODAY()+Data!$X$4)),MAX(G$8:G345)+1,0)</f>
        <v>0</v>
      </c>
      <c r="H346" s="25">
        <f ca="1">IF(AND(AG346=Data!$K$9,database!AI346&lt;&gt;"Closed",AI346&lt;&gt;"old",database!AL346&lt;(TODAY()+Data!$X$5)),MAX(H$8:H345)+1,0)</f>
        <v>0</v>
      </c>
      <c r="Y346">
        <f>IF(AS346&gt;0,VLOOKUP(AS346,$AT:$AV,3,0)+COUNTIF(AS$8:AS345,AS346),0)</f>
        <v>0</v>
      </c>
      <c r="AA346" s="16"/>
      <c r="AB346" s="22"/>
      <c r="AC346" s="16"/>
      <c r="AD346" s="22"/>
      <c r="AE346" s="16"/>
      <c r="AF346" s="22"/>
      <c r="AG346" s="138"/>
      <c r="AH346" s="23"/>
      <c r="AI346" s="16"/>
      <c r="AJ346" s="23"/>
      <c r="AK346" s="28"/>
      <c r="AL346" s="35"/>
      <c r="AQ346" s="25">
        <f>IF(FollowUp!$AK$3="(Off)",IF(FollowUp!$AA$3=Data!$D$5,C346,IF(FollowUp!$AA$3=Data!$D$6,D346,IF(FollowUp!$AA$3=Data!$D$7,E346,B346))),IF(FollowUp!$AK$3=Data!$N$9,F346,IF(FollowUp!$AK$3=Data!$N$8,H346,IF(FollowUp!$AK$3=Data!$N$7,G346,B346))))</f>
        <v>0</v>
      </c>
      <c r="AR346" s="51">
        <f t="shared" si="38"/>
        <v>0</v>
      </c>
      <c r="AS346" s="25">
        <f t="shared" si="36"/>
        <v>-1</v>
      </c>
      <c r="AT346" s="25">
        <f t="shared" si="39"/>
        <v>339</v>
      </c>
      <c r="AU346" s="25">
        <f t="shared" si="37"/>
        <v>0</v>
      </c>
      <c r="AV346" s="25">
        <f t="shared" si="40"/>
        <v>0</v>
      </c>
      <c r="BB346" s="51"/>
    </row>
    <row r="347" spans="1:54" x14ac:dyDescent="0.25">
      <c r="A347" t="str">
        <f t="shared" si="35"/>
        <v>347</v>
      </c>
      <c r="B347" s="25">
        <f>IF(OR(ISBLANK($AG347),$AI347="closed",$AI347="old",AND($B$3=Data!$N$6,OR(database!AG347=Data!$K$8,Data!$K$9=database!AG347))),0,MAX(B$8:B346)+1)</f>
        <v>0</v>
      </c>
      <c r="C347" s="25">
        <f ca="1">IF(AND($AL347-C$3&lt;=TODAY(),$AL347&gt;0,AI347&lt;&gt;"closed",AI347&lt;&gt;"old",AND($B$3&lt;&gt;Data!$N$6,OR(database!$AG347&lt;&gt;Data!$K$9,database!$AG347&lt;&gt;Data!$K$8))),MAX(C$8:C346)+1,0)</f>
        <v>0</v>
      </c>
      <c r="D347" s="25">
        <f ca="1">IF(AND($AL347-D$3&lt;=TODAY(),$AL347&gt;0,$AI347&lt;&gt;"closed",AI347&lt;&gt;"old",AND($B$3&lt;&gt;Data!$N$6,OR(database!$AG347&lt;&gt;Data!$K$9,database!$AG347&lt;&gt;Data!$K$8))),MAX(D$8:D346)+1,0)</f>
        <v>0</v>
      </c>
      <c r="E347" s="25">
        <f ca="1">IF(AND($AL347-E$3&lt;=TODAY(),$AL347&gt;0,AI347&lt;&gt;"closed",AI347&lt;&gt;"old",AND($B$3&lt;&gt;Data!$N$6,OR(database!$AG347&lt;&gt;Data!$K$9,database!$AG347&lt;&gt;Data!$K$8))),MAX(E$8:E346)+1,0)</f>
        <v>0</v>
      </c>
      <c r="F347" s="25">
        <f>IF(AH347="X",MAX(F$8:F346)+1,0)</f>
        <v>0</v>
      </c>
      <c r="G347" s="25">
        <f ca="1">IF(AND(AG347=Data!$K$8,database!AI347&lt;&gt;"Closed",AI347&lt;&gt;"old",database!AL347&lt;(TODAY()+Data!$X$4)),MAX(G$8:G346)+1,0)</f>
        <v>0</v>
      </c>
      <c r="H347" s="25">
        <f ca="1">IF(AND(AG347=Data!$K$9,database!AI347&lt;&gt;"Closed",AI347&lt;&gt;"old",database!AL347&lt;(TODAY()+Data!$X$5)),MAX(H$8:H346)+1,0)</f>
        <v>0</v>
      </c>
      <c r="Y347">
        <f>IF(AS347&gt;0,VLOOKUP(AS347,$AT:$AV,3,0)+COUNTIF(AS$8:AS346,AS347),0)</f>
        <v>0</v>
      </c>
      <c r="AA347" s="17"/>
      <c r="AB347" s="18"/>
      <c r="AC347" s="17"/>
      <c r="AD347" s="18"/>
      <c r="AE347" s="17"/>
      <c r="AF347" s="18"/>
      <c r="AG347" s="139"/>
      <c r="AH347" s="24"/>
      <c r="AI347" s="17"/>
      <c r="AJ347" s="24"/>
      <c r="AK347" s="27"/>
      <c r="AL347" s="47"/>
      <c r="AQ347" s="25">
        <f>IF(FollowUp!$AK$3="(Off)",IF(FollowUp!$AA$3=Data!$D$5,C347,IF(FollowUp!$AA$3=Data!$D$6,D347,IF(FollowUp!$AA$3=Data!$D$7,E347,B347))),IF(FollowUp!$AK$3=Data!$N$9,F347,IF(FollowUp!$AK$3=Data!$N$8,H347,IF(FollowUp!$AK$3=Data!$N$7,G347,B347))))</f>
        <v>0</v>
      </c>
      <c r="AR347" s="51">
        <f t="shared" si="38"/>
        <v>0</v>
      </c>
      <c r="AS347" s="25">
        <f t="shared" si="36"/>
        <v>-1</v>
      </c>
      <c r="AT347" s="25">
        <f t="shared" si="39"/>
        <v>340</v>
      </c>
      <c r="AU347" s="25">
        <f t="shared" si="37"/>
        <v>0</v>
      </c>
      <c r="AV347" s="25">
        <f t="shared" si="40"/>
        <v>0</v>
      </c>
      <c r="BB347" s="51"/>
    </row>
    <row r="348" spans="1:54" x14ac:dyDescent="0.25">
      <c r="A348" t="str">
        <f t="shared" si="35"/>
        <v>348</v>
      </c>
      <c r="B348" s="25">
        <f>IF(OR(ISBLANK($AG348),$AI348="closed",$AI348="old",AND($B$3=Data!$N$6,OR(database!AG348=Data!$K$8,Data!$K$9=database!AG348))),0,MAX(B$8:B347)+1)</f>
        <v>0</v>
      </c>
      <c r="C348" s="25">
        <f ca="1">IF(AND($AL348-C$3&lt;=TODAY(),$AL348&gt;0,AI348&lt;&gt;"closed",AI348&lt;&gt;"old",AND($B$3&lt;&gt;Data!$N$6,OR(database!$AG348&lt;&gt;Data!$K$9,database!$AG348&lt;&gt;Data!$K$8))),MAX(C$8:C347)+1,0)</f>
        <v>0</v>
      </c>
      <c r="D348" s="25">
        <f ca="1">IF(AND($AL348-D$3&lt;=TODAY(),$AL348&gt;0,$AI348&lt;&gt;"closed",AI348&lt;&gt;"old",AND($B$3&lt;&gt;Data!$N$6,OR(database!$AG348&lt;&gt;Data!$K$9,database!$AG348&lt;&gt;Data!$K$8))),MAX(D$8:D347)+1,0)</f>
        <v>0</v>
      </c>
      <c r="E348" s="25">
        <f ca="1">IF(AND($AL348-E$3&lt;=TODAY(),$AL348&gt;0,AI348&lt;&gt;"closed",AI348&lt;&gt;"old",AND($B$3&lt;&gt;Data!$N$6,OR(database!$AG348&lt;&gt;Data!$K$9,database!$AG348&lt;&gt;Data!$K$8))),MAX(E$8:E347)+1,0)</f>
        <v>0</v>
      </c>
      <c r="F348" s="25">
        <f>IF(AH348="X",MAX(F$8:F347)+1,0)</f>
        <v>0</v>
      </c>
      <c r="G348" s="25">
        <f ca="1">IF(AND(AG348=Data!$K$8,database!AI348&lt;&gt;"Closed",AI348&lt;&gt;"old",database!AL348&lt;(TODAY()+Data!$X$4)),MAX(G$8:G347)+1,0)</f>
        <v>0</v>
      </c>
      <c r="H348" s="25">
        <f ca="1">IF(AND(AG348=Data!$K$9,database!AI348&lt;&gt;"Closed",AI348&lt;&gt;"old",database!AL348&lt;(TODAY()+Data!$X$5)),MAX(H$8:H347)+1,0)</f>
        <v>0</v>
      </c>
      <c r="Y348">
        <f>IF(AS348&gt;0,VLOOKUP(AS348,$AT:$AV,3,0)+COUNTIF(AS$8:AS347,AS348),0)</f>
        <v>0</v>
      </c>
      <c r="AA348" s="16"/>
      <c r="AB348" s="22"/>
      <c r="AC348" s="16"/>
      <c r="AD348" s="22"/>
      <c r="AE348" s="16"/>
      <c r="AF348" s="22"/>
      <c r="AG348" s="138"/>
      <c r="AH348" s="23"/>
      <c r="AI348" s="16"/>
      <c r="AJ348" s="23"/>
      <c r="AK348" s="28"/>
      <c r="AL348" s="35"/>
      <c r="AQ348" s="25">
        <f>IF(FollowUp!$AK$3="(Off)",IF(FollowUp!$AA$3=Data!$D$5,C348,IF(FollowUp!$AA$3=Data!$D$6,D348,IF(FollowUp!$AA$3=Data!$D$7,E348,B348))),IF(FollowUp!$AK$3=Data!$N$9,F348,IF(FollowUp!$AK$3=Data!$N$8,H348,IF(FollowUp!$AK$3=Data!$N$7,G348,B348))))</f>
        <v>0</v>
      </c>
      <c r="AR348" s="51">
        <f t="shared" si="38"/>
        <v>0</v>
      </c>
      <c r="AS348" s="25">
        <f t="shared" si="36"/>
        <v>-1</v>
      </c>
      <c r="AT348" s="25">
        <f t="shared" si="39"/>
        <v>341</v>
      </c>
      <c r="AU348" s="25">
        <f t="shared" si="37"/>
        <v>0</v>
      </c>
      <c r="AV348" s="25">
        <f t="shared" si="40"/>
        <v>0</v>
      </c>
      <c r="BB348" s="51"/>
    </row>
    <row r="349" spans="1:54" x14ac:dyDescent="0.25">
      <c r="A349" t="str">
        <f t="shared" si="35"/>
        <v>349</v>
      </c>
      <c r="B349" s="25">
        <f>IF(OR(ISBLANK($AG349),$AI349="closed",$AI349="old",AND($B$3=Data!$N$6,OR(database!AG349=Data!$K$8,Data!$K$9=database!AG349))),0,MAX(B$8:B348)+1)</f>
        <v>0</v>
      </c>
      <c r="C349" s="25">
        <f ca="1">IF(AND($AL349-C$3&lt;=TODAY(),$AL349&gt;0,AI349&lt;&gt;"closed",AI349&lt;&gt;"old",AND($B$3&lt;&gt;Data!$N$6,OR(database!$AG349&lt;&gt;Data!$K$9,database!$AG349&lt;&gt;Data!$K$8))),MAX(C$8:C348)+1,0)</f>
        <v>0</v>
      </c>
      <c r="D349" s="25">
        <f ca="1">IF(AND($AL349-D$3&lt;=TODAY(),$AL349&gt;0,$AI349&lt;&gt;"closed",AI349&lt;&gt;"old",AND($B$3&lt;&gt;Data!$N$6,OR(database!$AG349&lt;&gt;Data!$K$9,database!$AG349&lt;&gt;Data!$K$8))),MAX(D$8:D348)+1,0)</f>
        <v>0</v>
      </c>
      <c r="E349" s="25">
        <f ca="1">IF(AND($AL349-E$3&lt;=TODAY(),$AL349&gt;0,AI349&lt;&gt;"closed",AI349&lt;&gt;"old",AND($B$3&lt;&gt;Data!$N$6,OR(database!$AG349&lt;&gt;Data!$K$9,database!$AG349&lt;&gt;Data!$K$8))),MAX(E$8:E348)+1,0)</f>
        <v>0</v>
      </c>
      <c r="F349" s="25">
        <f>IF(AH349="X",MAX(F$8:F348)+1,0)</f>
        <v>0</v>
      </c>
      <c r="G349" s="25">
        <f ca="1">IF(AND(AG349=Data!$K$8,database!AI349&lt;&gt;"Closed",AI349&lt;&gt;"old",database!AL349&lt;(TODAY()+Data!$X$4)),MAX(G$8:G348)+1,0)</f>
        <v>0</v>
      </c>
      <c r="H349" s="25">
        <f ca="1">IF(AND(AG349=Data!$K$9,database!AI349&lt;&gt;"Closed",AI349&lt;&gt;"old",database!AL349&lt;(TODAY()+Data!$X$5)),MAX(H$8:H348)+1,0)</f>
        <v>0</v>
      </c>
      <c r="Y349">
        <f>IF(AS349&gt;0,VLOOKUP(AS349,$AT:$AV,3,0)+COUNTIF(AS$8:AS348,AS349),0)</f>
        <v>0</v>
      </c>
      <c r="AA349" s="17"/>
      <c r="AB349" s="18"/>
      <c r="AC349" s="17"/>
      <c r="AD349" s="18"/>
      <c r="AE349" s="17"/>
      <c r="AF349" s="18"/>
      <c r="AG349" s="139"/>
      <c r="AH349" s="24"/>
      <c r="AI349" s="17"/>
      <c r="AJ349" s="24"/>
      <c r="AK349" s="27"/>
      <c r="AL349" s="47"/>
      <c r="AQ349" s="25">
        <f>IF(FollowUp!$AK$3="(Off)",IF(FollowUp!$AA$3=Data!$D$5,C349,IF(FollowUp!$AA$3=Data!$D$6,D349,IF(FollowUp!$AA$3=Data!$D$7,E349,B349))),IF(FollowUp!$AK$3=Data!$N$9,F349,IF(FollowUp!$AK$3=Data!$N$8,H349,IF(FollowUp!$AK$3=Data!$N$7,G349,B349))))</f>
        <v>0</v>
      </c>
      <c r="AR349" s="51">
        <f t="shared" si="38"/>
        <v>0</v>
      </c>
      <c r="AS349" s="25">
        <f t="shared" si="36"/>
        <v>-1</v>
      </c>
      <c r="AT349" s="25">
        <f t="shared" si="39"/>
        <v>342</v>
      </c>
      <c r="AU349" s="25">
        <f t="shared" si="37"/>
        <v>0</v>
      </c>
      <c r="AV349" s="25">
        <f t="shared" si="40"/>
        <v>0</v>
      </c>
      <c r="BB349" s="51"/>
    </row>
    <row r="350" spans="1:54" x14ac:dyDescent="0.25">
      <c r="A350" t="str">
        <f t="shared" si="35"/>
        <v>350</v>
      </c>
      <c r="B350" s="25">
        <f>IF(OR(ISBLANK($AG350),$AI350="closed",$AI350="old",AND($B$3=Data!$N$6,OR(database!AG350=Data!$K$8,Data!$K$9=database!AG350))),0,MAX(B$8:B349)+1)</f>
        <v>0</v>
      </c>
      <c r="C350" s="25">
        <f ca="1">IF(AND($AL350-C$3&lt;=TODAY(),$AL350&gt;0,AI350&lt;&gt;"closed",AI350&lt;&gt;"old",AND($B$3&lt;&gt;Data!$N$6,OR(database!$AG350&lt;&gt;Data!$K$9,database!$AG350&lt;&gt;Data!$K$8))),MAX(C$8:C349)+1,0)</f>
        <v>0</v>
      </c>
      <c r="D350" s="25">
        <f ca="1">IF(AND($AL350-D$3&lt;=TODAY(),$AL350&gt;0,$AI350&lt;&gt;"closed",AI350&lt;&gt;"old",AND($B$3&lt;&gt;Data!$N$6,OR(database!$AG350&lt;&gt;Data!$K$9,database!$AG350&lt;&gt;Data!$K$8))),MAX(D$8:D349)+1,0)</f>
        <v>0</v>
      </c>
      <c r="E350" s="25">
        <f ca="1">IF(AND($AL350-E$3&lt;=TODAY(),$AL350&gt;0,AI350&lt;&gt;"closed",AI350&lt;&gt;"old",AND($B$3&lt;&gt;Data!$N$6,OR(database!$AG350&lt;&gt;Data!$K$9,database!$AG350&lt;&gt;Data!$K$8))),MAX(E$8:E349)+1,0)</f>
        <v>0</v>
      </c>
      <c r="F350" s="25">
        <f>IF(AH350="X",MAX(F$8:F349)+1,0)</f>
        <v>0</v>
      </c>
      <c r="G350" s="25">
        <f ca="1">IF(AND(AG350=Data!$K$8,database!AI350&lt;&gt;"Closed",AI350&lt;&gt;"old",database!AL350&lt;(TODAY()+Data!$X$4)),MAX(G$8:G349)+1,0)</f>
        <v>0</v>
      </c>
      <c r="H350" s="25">
        <f ca="1">IF(AND(AG350=Data!$K$9,database!AI350&lt;&gt;"Closed",AI350&lt;&gt;"old",database!AL350&lt;(TODAY()+Data!$X$5)),MAX(H$8:H349)+1,0)</f>
        <v>0</v>
      </c>
      <c r="Y350">
        <f>IF(AS350&gt;0,VLOOKUP(AS350,$AT:$AV,3,0)+COUNTIF(AS$8:AS349,AS350),0)</f>
        <v>0</v>
      </c>
      <c r="AA350" s="16"/>
      <c r="AB350" s="22"/>
      <c r="AC350" s="16"/>
      <c r="AD350" s="22"/>
      <c r="AE350" s="16"/>
      <c r="AF350" s="22"/>
      <c r="AG350" s="138"/>
      <c r="AH350" s="23"/>
      <c r="AI350" s="16"/>
      <c r="AJ350" s="23"/>
      <c r="AK350" s="28"/>
      <c r="AL350" s="35"/>
      <c r="AQ350" s="25">
        <f>IF(FollowUp!$AK$3="(Off)",IF(FollowUp!$AA$3=Data!$D$5,C350,IF(FollowUp!$AA$3=Data!$D$6,D350,IF(FollowUp!$AA$3=Data!$D$7,E350,B350))),IF(FollowUp!$AK$3=Data!$N$9,F350,IF(FollowUp!$AK$3=Data!$N$8,H350,IF(FollowUp!$AK$3=Data!$N$7,G350,B350))))</f>
        <v>0</v>
      </c>
      <c r="AR350" s="51">
        <f t="shared" si="38"/>
        <v>0</v>
      </c>
      <c r="AS350" s="25">
        <f t="shared" si="36"/>
        <v>-1</v>
      </c>
      <c r="AT350" s="25">
        <f t="shared" si="39"/>
        <v>343</v>
      </c>
      <c r="AU350" s="25">
        <f t="shared" si="37"/>
        <v>0</v>
      </c>
      <c r="AV350" s="25">
        <f t="shared" si="40"/>
        <v>0</v>
      </c>
      <c r="BB350" s="51"/>
    </row>
    <row r="351" spans="1:54" x14ac:dyDescent="0.25">
      <c r="A351" t="str">
        <f t="shared" si="35"/>
        <v>351</v>
      </c>
      <c r="B351" s="25">
        <f>IF(OR(ISBLANK($AG351),$AI351="closed",$AI351="old",AND($B$3=Data!$N$6,OR(database!AG351=Data!$K$8,Data!$K$9=database!AG351))),0,MAX(B$8:B350)+1)</f>
        <v>0</v>
      </c>
      <c r="C351" s="25">
        <f ca="1">IF(AND($AL351-C$3&lt;=TODAY(),$AL351&gt;0,AI351&lt;&gt;"closed",AI351&lt;&gt;"old",AND($B$3&lt;&gt;Data!$N$6,OR(database!$AG351&lt;&gt;Data!$K$9,database!$AG351&lt;&gt;Data!$K$8))),MAX(C$8:C350)+1,0)</f>
        <v>0</v>
      </c>
      <c r="D351" s="25">
        <f ca="1">IF(AND($AL351-D$3&lt;=TODAY(),$AL351&gt;0,$AI351&lt;&gt;"closed",AI351&lt;&gt;"old",AND($B$3&lt;&gt;Data!$N$6,OR(database!$AG351&lt;&gt;Data!$K$9,database!$AG351&lt;&gt;Data!$K$8))),MAX(D$8:D350)+1,0)</f>
        <v>0</v>
      </c>
      <c r="E351" s="25">
        <f ca="1">IF(AND($AL351-E$3&lt;=TODAY(),$AL351&gt;0,AI351&lt;&gt;"closed",AI351&lt;&gt;"old",AND($B$3&lt;&gt;Data!$N$6,OR(database!$AG351&lt;&gt;Data!$K$9,database!$AG351&lt;&gt;Data!$K$8))),MAX(E$8:E350)+1,0)</f>
        <v>0</v>
      </c>
      <c r="F351" s="25">
        <f>IF(AH351="X",MAX(F$8:F350)+1,0)</f>
        <v>0</v>
      </c>
      <c r="G351" s="25">
        <f ca="1">IF(AND(AG351=Data!$K$8,database!AI351&lt;&gt;"Closed",AI351&lt;&gt;"old",database!AL351&lt;(TODAY()+Data!$X$4)),MAX(G$8:G350)+1,0)</f>
        <v>0</v>
      </c>
      <c r="H351" s="25">
        <f ca="1">IF(AND(AG351=Data!$K$9,database!AI351&lt;&gt;"Closed",AI351&lt;&gt;"old",database!AL351&lt;(TODAY()+Data!$X$5)),MAX(H$8:H350)+1,0)</f>
        <v>0</v>
      </c>
      <c r="Y351">
        <f>IF(AS351&gt;0,VLOOKUP(AS351,$AT:$AV,3,0)+COUNTIF(AS$8:AS350,AS351),0)</f>
        <v>0</v>
      </c>
      <c r="AA351" s="17"/>
      <c r="AB351" s="18"/>
      <c r="AC351" s="17"/>
      <c r="AD351" s="18"/>
      <c r="AE351" s="17"/>
      <c r="AF351" s="18"/>
      <c r="AG351" s="139"/>
      <c r="AH351" s="24"/>
      <c r="AI351" s="17"/>
      <c r="AJ351" s="24"/>
      <c r="AK351" s="27"/>
      <c r="AL351" s="47"/>
      <c r="AQ351" s="25">
        <f>IF(FollowUp!$AK$3="(Off)",IF(FollowUp!$AA$3=Data!$D$5,C351,IF(FollowUp!$AA$3=Data!$D$6,D351,IF(FollowUp!$AA$3=Data!$D$7,E351,B351))),IF(FollowUp!$AK$3=Data!$N$9,F351,IF(FollowUp!$AK$3=Data!$N$8,H351,IF(FollowUp!$AK$3=Data!$N$7,G351,B351))))</f>
        <v>0</v>
      </c>
      <c r="AR351" s="51">
        <f t="shared" si="38"/>
        <v>0</v>
      </c>
      <c r="AS351" s="25">
        <f t="shared" si="36"/>
        <v>-1</v>
      </c>
      <c r="AT351" s="25">
        <f t="shared" si="39"/>
        <v>344</v>
      </c>
      <c r="AU351" s="25">
        <f t="shared" si="37"/>
        <v>0</v>
      </c>
      <c r="AV351" s="25">
        <f t="shared" si="40"/>
        <v>0</v>
      </c>
      <c r="BB351" s="51"/>
    </row>
    <row r="352" spans="1:54" x14ac:dyDescent="0.25">
      <c r="A352" t="str">
        <f t="shared" si="35"/>
        <v>352</v>
      </c>
      <c r="B352" s="25">
        <f>IF(OR(ISBLANK($AG352),$AI352="closed",$AI352="old",AND($B$3=Data!$N$6,OR(database!AG352=Data!$K$8,Data!$K$9=database!AG352))),0,MAX(B$8:B351)+1)</f>
        <v>0</v>
      </c>
      <c r="C352" s="25">
        <f ca="1">IF(AND($AL352-C$3&lt;=TODAY(),$AL352&gt;0,AI352&lt;&gt;"closed",AI352&lt;&gt;"old",AND($B$3&lt;&gt;Data!$N$6,OR(database!$AG352&lt;&gt;Data!$K$9,database!$AG352&lt;&gt;Data!$K$8))),MAX(C$8:C351)+1,0)</f>
        <v>0</v>
      </c>
      <c r="D352" s="25">
        <f ca="1">IF(AND($AL352-D$3&lt;=TODAY(),$AL352&gt;0,$AI352&lt;&gt;"closed",AI352&lt;&gt;"old",AND($B$3&lt;&gt;Data!$N$6,OR(database!$AG352&lt;&gt;Data!$K$9,database!$AG352&lt;&gt;Data!$K$8))),MAX(D$8:D351)+1,0)</f>
        <v>0</v>
      </c>
      <c r="E352" s="25">
        <f ca="1">IF(AND($AL352-E$3&lt;=TODAY(),$AL352&gt;0,AI352&lt;&gt;"closed",AI352&lt;&gt;"old",AND($B$3&lt;&gt;Data!$N$6,OR(database!$AG352&lt;&gt;Data!$K$9,database!$AG352&lt;&gt;Data!$K$8))),MAX(E$8:E351)+1,0)</f>
        <v>0</v>
      </c>
      <c r="F352" s="25">
        <f>IF(AH352="X",MAX(F$8:F351)+1,0)</f>
        <v>0</v>
      </c>
      <c r="G352" s="25">
        <f ca="1">IF(AND(AG352=Data!$K$8,database!AI352&lt;&gt;"Closed",AI352&lt;&gt;"old",database!AL352&lt;(TODAY()+Data!$X$4)),MAX(G$8:G351)+1,0)</f>
        <v>0</v>
      </c>
      <c r="H352" s="25">
        <f ca="1">IF(AND(AG352=Data!$K$9,database!AI352&lt;&gt;"Closed",AI352&lt;&gt;"old",database!AL352&lt;(TODAY()+Data!$X$5)),MAX(H$8:H351)+1,0)</f>
        <v>0</v>
      </c>
      <c r="Y352">
        <f>IF(AS352&gt;0,VLOOKUP(AS352,$AT:$AV,3,0)+COUNTIF(AS$8:AS351,AS352),0)</f>
        <v>0</v>
      </c>
      <c r="AA352" s="16"/>
      <c r="AB352" s="22"/>
      <c r="AC352" s="16"/>
      <c r="AD352" s="22"/>
      <c r="AE352" s="16"/>
      <c r="AF352" s="22"/>
      <c r="AG352" s="138"/>
      <c r="AH352" s="23"/>
      <c r="AI352" s="16"/>
      <c r="AJ352" s="23"/>
      <c r="AK352" s="28"/>
      <c r="AL352" s="35"/>
      <c r="AQ352" s="25">
        <f>IF(FollowUp!$AK$3="(Off)",IF(FollowUp!$AA$3=Data!$D$5,C352,IF(FollowUp!$AA$3=Data!$D$6,D352,IF(FollowUp!$AA$3=Data!$D$7,E352,B352))),IF(FollowUp!$AK$3=Data!$N$9,F352,IF(FollowUp!$AK$3=Data!$N$8,H352,IF(FollowUp!$AK$3=Data!$N$7,G352,B352))))</f>
        <v>0</v>
      </c>
      <c r="AR352" s="51">
        <f t="shared" si="38"/>
        <v>0</v>
      </c>
      <c r="AS352" s="25">
        <f t="shared" si="36"/>
        <v>-1</v>
      </c>
      <c r="AT352" s="25">
        <f t="shared" si="39"/>
        <v>345</v>
      </c>
      <c r="AU352" s="25">
        <f t="shared" si="37"/>
        <v>0</v>
      </c>
      <c r="AV352" s="25">
        <f t="shared" si="40"/>
        <v>0</v>
      </c>
      <c r="BB352" s="51"/>
    </row>
    <row r="353" spans="1:54" x14ac:dyDescent="0.25">
      <c r="A353" t="str">
        <f t="shared" si="35"/>
        <v>353</v>
      </c>
      <c r="B353" s="25">
        <f>IF(OR(ISBLANK($AG353),$AI353="closed",$AI353="old",AND($B$3=Data!$N$6,OR(database!AG353=Data!$K$8,Data!$K$9=database!AG353))),0,MAX(B$8:B352)+1)</f>
        <v>0</v>
      </c>
      <c r="C353" s="25">
        <f ca="1">IF(AND($AL353-C$3&lt;=TODAY(),$AL353&gt;0,AI353&lt;&gt;"closed",AI353&lt;&gt;"old",AND($B$3&lt;&gt;Data!$N$6,OR(database!$AG353&lt;&gt;Data!$K$9,database!$AG353&lt;&gt;Data!$K$8))),MAX(C$8:C352)+1,0)</f>
        <v>0</v>
      </c>
      <c r="D353" s="25">
        <f ca="1">IF(AND($AL353-D$3&lt;=TODAY(),$AL353&gt;0,$AI353&lt;&gt;"closed",AI353&lt;&gt;"old",AND($B$3&lt;&gt;Data!$N$6,OR(database!$AG353&lt;&gt;Data!$K$9,database!$AG353&lt;&gt;Data!$K$8))),MAX(D$8:D352)+1,0)</f>
        <v>0</v>
      </c>
      <c r="E353" s="25">
        <f ca="1">IF(AND($AL353-E$3&lt;=TODAY(),$AL353&gt;0,AI353&lt;&gt;"closed",AI353&lt;&gt;"old",AND($B$3&lt;&gt;Data!$N$6,OR(database!$AG353&lt;&gt;Data!$K$9,database!$AG353&lt;&gt;Data!$K$8))),MAX(E$8:E352)+1,0)</f>
        <v>0</v>
      </c>
      <c r="F353" s="25">
        <f>IF(AH353="X",MAX(F$8:F352)+1,0)</f>
        <v>0</v>
      </c>
      <c r="G353" s="25">
        <f ca="1">IF(AND(AG353=Data!$K$8,database!AI353&lt;&gt;"Closed",AI353&lt;&gt;"old",database!AL353&lt;(TODAY()+Data!$X$4)),MAX(G$8:G352)+1,0)</f>
        <v>0</v>
      </c>
      <c r="H353" s="25">
        <f ca="1">IF(AND(AG353=Data!$K$9,database!AI353&lt;&gt;"Closed",AI353&lt;&gt;"old",database!AL353&lt;(TODAY()+Data!$X$5)),MAX(H$8:H352)+1,0)</f>
        <v>0</v>
      </c>
      <c r="Y353">
        <f>IF(AS353&gt;0,VLOOKUP(AS353,$AT:$AV,3,0)+COUNTIF(AS$8:AS352,AS353),0)</f>
        <v>0</v>
      </c>
      <c r="AA353" s="17"/>
      <c r="AB353" s="18"/>
      <c r="AC353" s="17"/>
      <c r="AD353" s="18"/>
      <c r="AE353" s="17"/>
      <c r="AF353" s="18"/>
      <c r="AG353" s="139"/>
      <c r="AH353" s="24"/>
      <c r="AI353" s="17"/>
      <c r="AJ353" s="24"/>
      <c r="AK353" s="27"/>
      <c r="AL353" s="47"/>
      <c r="AQ353" s="25">
        <f>IF(FollowUp!$AK$3="(Off)",IF(FollowUp!$AA$3=Data!$D$5,C353,IF(FollowUp!$AA$3=Data!$D$6,D353,IF(FollowUp!$AA$3=Data!$D$7,E353,B353))),IF(FollowUp!$AK$3=Data!$N$9,F353,IF(FollowUp!$AK$3=Data!$N$8,H353,IF(FollowUp!$AK$3=Data!$N$7,G353,B353))))</f>
        <v>0</v>
      </c>
      <c r="AR353" s="51">
        <f t="shared" si="38"/>
        <v>0</v>
      </c>
      <c r="AS353" s="25">
        <f t="shared" si="36"/>
        <v>-1</v>
      </c>
      <c r="AT353" s="25">
        <f t="shared" si="39"/>
        <v>346</v>
      </c>
      <c r="AU353" s="25">
        <f t="shared" si="37"/>
        <v>0</v>
      </c>
      <c r="AV353" s="25">
        <f t="shared" si="40"/>
        <v>0</v>
      </c>
      <c r="BB353" s="51"/>
    </row>
    <row r="354" spans="1:54" x14ac:dyDescent="0.25">
      <c r="A354" t="str">
        <f t="shared" si="35"/>
        <v>354</v>
      </c>
      <c r="B354" s="25">
        <f>IF(OR(ISBLANK($AG354),$AI354="closed",$AI354="old",AND($B$3=Data!$N$6,OR(database!AG354=Data!$K$8,Data!$K$9=database!AG354))),0,MAX(B$8:B353)+1)</f>
        <v>0</v>
      </c>
      <c r="C354" s="25">
        <f ca="1">IF(AND($AL354-C$3&lt;=TODAY(),$AL354&gt;0,AI354&lt;&gt;"closed",AI354&lt;&gt;"old",AND($B$3&lt;&gt;Data!$N$6,OR(database!$AG354&lt;&gt;Data!$K$9,database!$AG354&lt;&gt;Data!$K$8))),MAX(C$8:C353)+1,0)</f>
        <v>0</v>
      </c>
      <c r="D354" s="25">
        <f ca="1">IF(AND($AL354-D$3&lt;=TODAY(),$AL354&gt;0,$AI354&lt;&gt;"closed",AI354&lt;&gt;"old",AND($B$3&lt;&gt;Data!$N$6,OR(database!$AG354&lt;&gt;Data!$K$9,database!$AG354&lt;&gt;Data!$K$8))),MAX(D$8:D353)+1,0)</f>
        <v>0</v>
      </c>
      <c r="E354" s="25">
        <f ca="1">IF(AND($AL354-E$3&lt;=TODAY(),$AL354&gt;0,AI354&lt;&gt;"closed",AI354&lt;&gt;"old",AND($B$3&lt;&gt;Data!$N$6,OR(database!$AG354&lt;&gt;Data!$K$9,database!$AG354&lt;&gt;Data!$K$8))),MAX(E$8:E353)+1,0)</f>
        <v>0</v>
      </c>
      <c r="F354" s="25">
        <f>IF(AH354="X",MAX(F$8:F353)+1,0)</f>
        <v>0</v>
      </c>
      <c r="G354" s="25">
        <f ca="1">IF(AND(AG354=Data!$K$8,database!AI354&lt;&gt;"Closed",AI354&lt;&gt;"old",database!AL354&lt;(TODAY()+Data!$X$4)),MAX(G$8:G353)+1,0)</f>
        <v>0</v>
      </c>
      <c r="H354" s="25">
        <f ca="1">IF(AND(AG354=Data!$K$9,database!AI354&lt;&gt;"Closed",AI354&lt;&gt;"old",database!AL354&lt;(TODAY()+Data!$X$5)),MAX(H$8:H353)+1,0)</f>
        <v>0</v>
      </c>
      <c r="Y354">
        <f>IF(AS354&gt;0,VLOOKUP(AS354,$AT:$AV,3,0)+COUNTIF(AS$8:AS353,AS354),0)</f>
        <v>0</v>
      </c>
      <c r="AA354" s="16"/>
      <c r="AB354" s="22"/>
      <c r="AC354" s="16"/>
      <c r="AD354" s="22"/>
      <c r="AE354" s="16"/>
      <c r="AF354" s="22"/>
      <c r="AG354" s="138"/>
      <c r="AH354" s="23"/>
      <c r="AI354" s="16"/>
      <c r="AJ354" s="23"/>
      <c r="AK354" s="28"/>
      <c r="AL354" s="35"/>
      <c r="AQ354" s="25">
        <f>IF(FollowUp!$AK$3="(Off)",IF(FollowUp!$AA$3=Data!$D$5,C354,IF(FollowUp!$AA$3=Data!$D$6,D354,IF(FollowUp!$AA$3=Data!$D$7,E354,B354))),IF(FollowUp!$AK$3=Data!$N$9,F354,IF(FollowUp!$AK$3=Data!$N$8,H354,IF(FollowUp!$AK$3=Data!$N$7,G354,B354))))</f>
        <v>0</v>
      </c>
      <c r="AR354" s="51">
        <f t="shared" si="38"/>
        <v>0</v>
      </c>
      <c r="AS354" s="25">
        <f t="shared" si="36"/>
        <v>-1</v>
      </c>
      <c r="AT354" s="25">
        <f t="shared" si="39"/>
        <v>347</v>
      </c>
      <c r="AU354" s="25">
        <f t="shared" si="37"/>
        <v>0</v>
      </c>
      <c r="AV354" s="25">
        <f t="shared" si="40"/>
        <v>0</v>
      </c>
      <c r="BB354" s="51"/>
    </row>
    <row r="355" spans="1:54" x14ac:dyDescent="0.25">
      <c r="A355" t="str">
        <f t="shared" si="35"/>
        <v>355</v>
      </c>
      <c r="B355" s="25">
        <f>IF(OR(ISBLANK($AG355),$AI355="closed",$AI355="old",AND($B$3=Data!$N$6,OR(database!AG355=Data!$K$8,Data!$K$9=database!AG355))),0,MAX(B$8:B354)+1)</f>
        <v>0</v>
      </c>
      <c r="C355" s="25">
        <f ca="1">IF(AND($AL355-C$3&lt;=TODAY(),$AL355&gt;0,AI355&lt;&gt;"closed",AI355&lt;&gt;"old",AND($B$3&lt;&gt;Data!$N$6,OR(database!$AG355&lt;&gt;Data!$K$9,database!$AG355&lt;&gt;Data!$K$8))),MAX(C$8:C354)+1,0)</f>
        <v>0</v>
      </c>
      <c r="D355" s="25">
        <f ca="1">IF(AND($AL355-D$3&lt;=TODAY(),$AL355&gt;0,$AI355&lt;&gt;"closed",AI355&lt;&gt;"old",AND($B$3&lt;&gt;Data!$N$6,OR(database!$AG355&lt;&gt;Data!$K$9,database!$AG355&lt;&gt;Data!$K$8))),MAX(D$8:D354)+1,0)</f>
        <v>0</v>
      </c>
      <c r="E355" s="25">
        <f ca="1">IF(AND($AL355-E$3&lt;=TODAY(),$AL355&gt;0,AI355&lt;&gt;"closed",AI355&lt;&gt;"old",AND($B$3&lt;&gt;Data!$N$6,OR(database!$AG355&lt;&gt;Data!$K$9,database!$AG355&lt;&gt;Data!$K$8))),MAX(E$8:E354)+1,0)</f>
        <v>0</v>
      </c>
      <c r="F355" s="25">
        <f>IF(AH355="X",MAX(F$8:F354)+1,0)</f>
        <v>0</v>
      </c>
      <c r="G355" s="25">
        <f ca="1">IF(AND(AG355=Data!$K$8,database!AI355&lt;&gt;"Closed",AI355&lt;&gt;"old",database!AL355&lt;(TODAY()+Data!$X$4)),MAX(G$8:G354)+1,0)</f>
        <v>0</v>
      </c>
      <c r="H355" s="25">
        <f ca="1">IF(AND(AG355=Data!$K$9,database!AI355&lt;&gt;"Closed",AI355&lt;&gt;"old",database!AL355&lt;(TODAY()+Data!$X$5)),MAX(H$8:H354)+1,0)</f>
        <v>0</v>
      </c>
      <c r="Y355">
        <f>IF(AS355&gt;0,VLOOKUP(AS355,$AT:$AV,3,0)+COUNTIF(AS$8:AS354,AS355),0)</f>
        <v>0</v>
      </c>
      <c r="AA355" s="17"/>
      <c r="AB355" s="18"/>
      <c r="AC355" s="17"/>
      <c r="AD355" s="18"/>
      <c r="AE355" s="17"/>
      <c r="AF355" s="18"/>
      <c r="AG355" s="139"/>
      <c r="AH355" s="24"/>
      <c r="AI355" s="17"/>
      <c r="AJ355" s="24"/>
      <c r="AK355" s="27"/>
      <c r="AL355" s="47"/>
      <c r="AQ355" s="25">
        <f>IF(FollowUp!$AK$3="(Off)",IF(FollowUp!$AA$3=Data!$D$5,C355,IF(FollowUp!$AA$3=Data!$D$6,D355,IF(FollowUp!$AA$3=Data!$D$7,E355,B355))),IF(FollowUp!$AK$3=Data!$N$9,F355,IF(FollowUp!$AK$3=Data!$N$8,H355,IF(FollowUp!$AK$3=Data!$N$7,G355,B355))))</f>
        <v>0</v>
      </c>
      <c r="AR355" s="51">
        <f t="shared" si="38"/>
        <v>0</v>
      </c>
      <c r="AS355" s="25">
        <f t="shared" si="36"/>
        <v>-1</v>
      </c>
      <c r="AT355" s="25">
        <f t="shared" si="39"/>
        <v>348</v>
      </c>
      <c r="AU355" s="25">
        <f t="shared" si="37"/>
        <v>0</v>
      </c>
      <c r="AV355" s="25">
        <f t="shared" si="40"/>
        <v>0</v>
      </c>
      <c r="BB355" s="51"/>
    </row>
    <row r="356" spans="1:54" x14ac:dyDescent="0.25">
      <c r="A356" t="str">
        <f t="shared" si="35"/>
        <v>356</v>
      </c>
      <c r="B356" s="25">
        <f>IF(OR(ISBLANK($AG356),$AI356="closed",$AI356="old",AND($B$3=Data!$N$6,OR(database!AG356=Data!$K$8,Data!$K$9=database!AG356))),0,MAX(B$8:B355)+1)</f>
        <v>0</v>
      </c>
      <c r="C356" s="25">
        <f ca="1">IF(AND($AL356-C$3&lt;=TODAY(),$AL356&gt;0,AI356&lt;&gt;"closed",AI356&lt;&gt;"old",AND($B$3&lt;&gt;Data!$N$6,OR(database!$AG356&lt;&gt;Data!$K$9,database!$AG356&lt;&gt;Data!$K$8))),MAX(C$8:C355)+1,0)</f>
        <v>0</v>
      </c>
      <c r="D356" s="25">
        <f ca="1">IF(AND($AL356-D$3&lt;=TODAY(),$AL356&gt;0,$AI356&lt;&gt;"closed",AI356&lt;&gt;"old",AND($B$3&lt;&gt;Data!$N$6,OR(database!$AG356&lt;&gt;Data!$K$9,database!$AG356&lt;&gt;Data!$K$8))),MAX(D$8:D355)+1,0)</f>
        <v>0</v>
      </c>
      <c r="E356" s="25">
        <f ca="1">IF(AND($AL356-E$3&lt;=TODAY(),$AL356&gt;0,AI356&lt;&gt;"closed",AI356&lt;&gt;"old",AND($B$3&lt;&gt;Data!$N$6,OR(database!$AG356&lt;&gt;Data!$K$9,database!$AG356&lt;&gt;Data!$K$8))),MAX(E$8:E355)+1,0)</f>
        <v>0</v>
      </c>
      <c r="F356" s="25">
        <f>IF(AH356="X",MAX(F$8:F355)+1,0)</f>
        <v>0</v>
      </c>
      <c r="G356" s="25">
        <f ca="1">IF(AND(AG356=Data!$K$8,database!AI356&lt;&gt;"Closed",AI356&lt;&gt;"old",database!AL356&lt;(TODAY()+Data!$X$4)),MAX(G$8:G355)+1,0)</f>
        <v>0</v>
      </c>
      <c r="H356" s="25">
        <f ca="1">IF(AND(AG356=Data!$K$9,database!AI356&lt;&gt;"Closed",AI356&lt;&gt;"old",database!AL356&lt;(TODAY()+Data!$X$5)),MAX(H$8:H355)+1,0)</f>
        <v>0</v>
      </c>
      <c r="Y356">
        <f>IF(AS356&gt;0,VLOOKUP(AS356,$AT:$AV,3,0)+COUNTIF(AS$8:AS355,AS356),0)</f>
        <v>0</v>
      </c>
      <c r="AA356" s="16"/>
      <c r="AB356" s="22"/>
      <c r="AC356" s="16"/>
      <c r="AD356" s="22"/>
      <c r="AE356" s="16"/>
      <c r="AF356" s="22"/>
      <c r="AG356" s="138"/>
      <c r="AH356" s="23"/>
      <c r="AI356" s="16"/>
      <c r="AJ356" s="23"/>
      <c r="AK356" s="28"/>
      <c r="AL356" s="35"/>
      <c r="AQ356" s="25">
        <f>IF(FollowUp!$AK$3="(Off)",IF(FollowUp!$AA$3=Data!$D$5,C356,IF(FollowUp!$AA$3=Data!$D$6,D356,IF(FollowUp!$AA$3=Data!$D$7,E356,B356))),IF(FollowUp!$AK$3=Data!$N$9,F356,IF(FollowUp!$AK$3=Data!$N$8,H356,IF(FollowUp!$AK$3=Data!$N$7,G356,B356))))</f>
        <v>0</v>
      </c>
      <c r="AR356" s="51">
        <f t="shared" si="38"/>
        <v>0</v>
      </c>
      <c r="AS356" s="25">
        <f t="shared" si="36"/>
        <v>-1</v>
      </c>
      <c r="AT356" s="25">
        <f t="shared" si="39"/>
        <v>349</v>
      </c>
      <c r="AU356" s="25">
        <f t="shared" si="37"/>
        <v>0</v>
      </c>
      <c r="AV356" s="25">
        <f t="shared" si="40"/>
        <v>0</v>
      </c>
      <c r="BB356" s="51"/>
    </row>
    <row r="357" spans="1:54" x14ac:dyDescent="0.25">
      <c r="A357" t="str">
        <f t="shared" si="35"/>
        <v>357</v>
      </c>
      <c r="B357" s="25">
        <f>IF(OR(ISBLANK($AG357),$AI357="closed",$AI357="old",AND($B$3=Data!$N$6,OR(database!AG357=Data!$K$8,Data!$K$9=database!AG357))),0,MAX(B$8:B356)+1)</f>
        <v>0</v>
      </c>
      <c r="C357" s="25">
        <f ca="1">IF(AND($AL357-C$3&lt;=TODAY(),$AL357&gt;0,AI357&lt;&gt;"closed",AI357&lt;&gt;"old",AND($B$3&lt;&gt;Data!$N$6,OR(database!$AG357&lt;&gt;Data!$K$9,database!$AG357&lt;&gt;Data!$K$8))),MAX(C$8:C356)+1,0)</f>
        <v>0</v>
      </c>
      <c r="D357" s="25">
        <f ca="1">IF(AND($AL357-D$3&lt;=TODAY(),$AL357&gt;0,$AI357&lt;&gt;"closed",AI357&lt;&gt;"old",AND($B$3&lt;&gt;Data!$N$6,OR(database!$AG357&lt;&gt;Data!$K$9,database!$AG357&lt;&gt;Data!$K$8))),MAX(D$8:D356)+1,0)</f>
        <v>0</v>
      </c>
      <c r="E357" s="25">
        <f ca="1">IF(AND($AL357-E$3&lt;=TODAY(),$AL357&gt;0,AI357&lt;&gt;"closed",AI357&lt;&gt;"old",AND($B$3&lt;&gt;Data!$N$6,OR(database!$AG357&lt;&gt;Data!$K$9,database!$AG357&lt;&gt;Data!$K$8))),MAX(E$8:E356)+1,0)</f>
        <v>0</v>
      </c>
      <c r="F357" s="25">
        <f>IF(AH357="X",MAX(F$8:F356)+1,0)</f>
        <v>0</v>
      </c>
      <c r="G357" s="25">
        <f ca="1">IF(AND(AG357=Data!$K$8,database!AI357&lt;&gt;"Closed",AI357&lt;&gt;"old",database!AL357&lt;(TODAY()+Data!$X$4)),MAX(G$8:G356)+1,0)</f>
        <v>0</v>
      </c>
      <c r="H357" s="25">
        <f ca="1">IF(AND(AG357=Data!$K$9,database!AI357&lt;&gt;"Closed",AI357&lt;&gt;"old",database!AL357&lt;(TODAY()+Data!$X$5)),MAX(H$8:H356)+1,0)</f>
        <v>0</v>
      </c>
      <c r="Y357">
        <f>IF(AS357&gt;0,VLOOKUP(AS357,$AT:$AV,3,0)+COUNTIF(AS$8:AS356,AS357),0)</f>
        <v>0</v>
      </c>
      <c r="AA357" s="17"/>
      <c r="AB357" s="18"/>
      <c r="AC357" s="17"/>
      <c r="AD357" s="18"/>
      <c r="AE357" s="17"/>
      <c r="AF357" s="18"/>
      <c r="AG357" s="139"/>
      <c r="AH357" s="24"/>
      <c r="AI357" s="17"/>
      <c r="AJ357" s="24"/>
      <c r="AK357" s="27"/>
      <c r="AL357" s="47"/>
      <c r="AQ357" s="25">
        <f>IF(FollowUp!$AK$3="(Off)",IF(FollowUp!$AA$3=Data!$D$5,C357,IF(FollowUp!$AA$3=Data!$D$6,D357,IF(FollowUp!$AA$3=Data!$D$7,E357,B357))),IF(FollowUp!$AK$3=Data!$N$9,F357,IF(FollowUp!$AK$3=Data!$N$8,H357,IF(FollowUp!$AK$3=Data!$N$7,G357,B357))))</f>
        <v>0</v>
      </c>
      <c r="AR357" s="51">
        <f t="shared" si="38"/>
        <v>0</v>
      </c>
      <c r="AS357" s="25">
        <f t="shared" si="36"/>
        <v>-1</v>
      </c>
      <c r="AT357" s="25">
        <f t="shared" si="39"/>
        <v>350</v>
      </c>
      <c r="AU357" s="25">
        <f t="shared" si="37"/>
        <v>0</v>
      </c>
      <c r="AV357" s="25">
        <f t="shared" si="40"/>
        <v>0</v>
      </c>
      <c r="BB357" s="51"/>
    </row>
    <row r="358" spans="1:54" x14ac:dyDescent="0.25">
      <c r="A358" t="str">
        <f t="shared" si="35"/>
        <v>358</v>
      </c>
      <c r="B358" s="25">
        <f>IF(OR(ISBLANK($AG358),$AI358="closed",$AI358="old",AND($B$3=Data!$N$6,OR(database!AG358=Data!$K$8,Data!$K$9=database!AG358))),0,MAX(B$8:B357)+1)</f>
        <v>0</v>
      </c>
      <c r="C358" s="25">
        <f ca="1">IF(AND($AL358-C$3&lt;=TODAY(),$AL358&gt;0,AI358&lt;&gt;"closed",AI358&lt;&gt;"old",AND($B$3&lt;&gt;Data!$N$6,OR(database!$AG358&lt;&gt;Data!$K$9,database!$AG358&lt;&gt;Data!$K$8))),MAX(C$8:C357)+1,0)</f>
        <v>0</v>
      </c>
      <c r="D358" s="25">
        <f ca="1">IF(AND($AL358-D$3&lt;=TODAY(),$AL358&gt;0,$AI358&lt;&gt;"closed",AI358&lt;&gt;"old",AND($B$3&lt;&gt;Data!$N$6,OR(database!$AG358&lt;&gt;Data!$K$9,database!$AG358&lt;&gt;Data!$K$8))),MAX(D$8:D357)+1,0)</f>
        <v>0</v>
      </c>
      <c r="E358" s="25">
        <f ca="1">IF(AND($AL358-E$3&lt;=TODAY(),$AL358&gt;0,AI358&lt;&gt;"closed",AI358&lt;&gt;"old",AND($B$3&lt;&gt;Data!$N$6,OR(database!$AG358&lt;&gt;Data!$K$9,database!$AG358&lt;&gt;Data!$K$8))),MAX(E$8:E357)+1,0)</f>
        <v>0</v>
      </c>
      <c r="F358" s="25">
        <f>IF(AH358="X",MAX(F$8:F357)+1,0)</f>
        <v>0</v>
      </c>
      <c r="G358" s="25">
        <f ca="1">IF(AND(AG358=Data!$K$8,database!AI358&lt;&gt;"Closed",AI358&lt;&gt;"old",database!AL358&lt;(TODAY()+Data!$X$4)),MAX(G$8:G357)+1,0)</f>
        <v>0</v>
      </c>
      <c r="H358" s="25">
        <f ca="1">IF(AND(AG358=Data!$K$9,database!AI358&lt;&gt;"Closed",AI358&lt;&gt;"old",database!AL358&lt;(TODAY()+Data!$X$5)),MAX(H$8:H357)+1,0)</f>
        <v>0</v>
      </c>
      <c r="Y358">
        <f>IF(AS358&gt;0,VLOOKUP(AS358,$AT:$AV,3,0)+COUNTIF(AS$8:AS357,AS358),0)</f>
        <v>0</v>
      </c>
      <c r="AA358" s="16"/>
      <c r="AB358" s="22"/>
      <c r="AC358" s="16"/>
      <c r="AD358" s="22"/>
      <c r="AE358" s="16"/>
      <c r="AF358" s="22"/>
      <c r="AG358" s="138"/>
      <c r="AH358" s="23"/>
      <c r="AI358" s="16"/>
      <c r="AJ358" s="23"/>
      <c r="AK358" s="28"/>
      <c r="AL358" s="35"/>
      <c r="AQ358" s="25">
        <f>IF(FollowUp!$AK$3="(Off)",IF(FollowUp!$AA$3=Data!$D$5,C358,IF(FollowUp!$AA$3=Data!$D$6,D358,IF(FollowUp!$AA$3=Data!$D$7,E358,B358))),IF(FollowUp!$AK$3=Data!$N$9,F358,IF(FollowUp!$AK$3=Data!$N$8,H358,IF(FollowUp!$AK$3=Data!$N$7,G358,B358))))</f>
        <v>0</v>
      </c>
      <c r="AR358" s="51">
        <f t="shared" si="38"/>
        <v>0</v>
      </c>
      <c r="AS358" s="25">
        <f t="shared" si="36"/>
        <v>-1</v>
      </c>
      <c r="AT358" s="25">
        <f t="shared" si="39"/>
        <v>351</v>
      </c>
      <c r="AU358" s="25">
        <f t="shared" si="37"/>
        <v>0</v>
      </c>
      <c r="AV358" s="25">
        <f t="shared" si="40"/>
        <v>0</v>
      </c>
      <c r="BB358" s="51"/>
    </row>
    <row r="359" spans="1:54" x14ac:dyDescent="0.25">
      <c r="A359" t="str">
        <f t="shared" si="35"/>
        <v>359</v>
      </c>
      <c r="B359" s="25">
        <f>IF(OR(ISBLANK($AG359),$AI359="closed",$AI359="old",AND($B$3=Data!$N$6,OR(database!AG359=Data!$K$8,Data!$K$9=database!AG359))),0,MAX(B$8:B358)+1)</f>
        <v>0</v>
      </c>
      <c r="C359" s="25">
        <f ca="1">IF(AND($AL359-C$3&lt;=TODAY(),$AL359&gt;0,AI359&lt;&gt;"closed",AI359&lt;&gt;"old",AND($B$3&lt;&gt;Data!$N$6,OR(database!$AG359&lt;&gt;Data!$K$9,database!$AG359&lt;&gt;Data!$K$8))),MAX(C$8:C358)+1,0)</f>
        <v>0</v>
      </c>
      <c r="D359" s="25">
        <f ca="1">IF(AND($AL359-D$3&lt;=TODAY(),$AL359&gt;0,$AI359&lt;&gt;"closed",AI359&lt;&gt;"old",AND($B$3&lt;&gt;Data!$N$6,OR(database!$AG359&lt;&gt;Data!$K$9,database!$AG359&lt;&gt;Data!$K$8))),MAX(D$8:D358)+1,0)</f>
        <v>0</v>
      </c>
      <c r="E359" s="25">
        <f ca="1">IF(AND($AL359-E$3&lt;=TODAY(),$AL359&gt;0,AI359&lt;&gt;"closed",AI359&lt;&gt;"old",AND($B$3&lt;&gt;Data!$N$6,OR(database!$AG359&lt;&gt;Data!$K$9,database!$AG359&lt;&gt;Data!$K$8))),MAX(E$8:E358)+1,0)</f>
        <v>0</v>
      </c>
      <c r="F359" s="25">
        <f>IF(AH359="X",MAX(F$8:F358)+1,0)</f>
        <v>0</v>
      </c>
      <c r="G359" s="25">
        <f ca="1">IF(AND(AG359=Data!$K$8,database!AI359&lt;&gt;"Closed",AI359&lt;&gt;"old",database!AL359&lt;(TODAY()+Data!$X$4)),MAX(G$8:G358)+1,0)</f>
        <v>0</v>
      </c>
      <c r="H359" s="25">
        <f ca="1">IF(AND(AG359=Data!$K$9,database!AI359&lt;&gt;"Closed",AI359&lt;&gt;"old",database!AL359&lt;(TODAY()+Data!$X$5)),MAX(H$8:H358)+1,0)</f>
        <v>0</v>
      </c>
      <c r="Y359">
        <f>IF(AS359&gt;0,VLOOKUP(AS359,$AT:$AV,3,0)+COUNTIF(AS$8:AS358,AS359),0)</f>
        <v>0</v>
      </c>
      <c r="AA359" s="17"/>
      <c r="AB359" s="18"/>
      <c r="AC359" s="17"/>
      <c r="AD359" s="18"/>
      <c r="AE359" s="17"/>
      <c r="AF359" s="18"/>
      <c r="AG359" s="139"/>
      <c r="AH359" s="24"/>
      <c r="AI359" s="17"/>
      <c r="AJ359" s="24"/>
      <c r="AK359" s="27"/>
      <c r="AL359" s="47"/>
      <c r="AQ359" s="25">
        <f>IF(FollowUp!$AK$3="(Off)",IF(FollowUp!$AA$3=Data!$D$5,C359,IF(FollowUp!$AA$3=Data!$D$6,D359,IF(FollowUp!$AA$3=Data!$D$7,E359,B359))),IF(FollowUp!$AK$3=Data!$N$9,F359,IF(FollowUp!$AK$3=Data!$N$8,H359,IF(FollowUp!$AK$3=Data!$N$7,G359,B359))))</f>
        <v>0</v>
      </c>
      <c r="AR359" s="51">
        <f t="shared" si="38"/>
        <v>0</v>
      </c>
      <c r="AS359" s="25">
        <f t="shared" si="36"/>
        <v>-1</v>
      </c>
      <c r="AT359" s="25">
        <f t="shared" si="39"/>
        <v>352</v>
      </c>
      <c r="AU359" s="25">
        <f t="shared" si="37"/>
        <v>0</v>
      </c>
      <c r="AV359" s="25">
        <f t="shared" si="40"/>
        <v>0</v>
      </c>
      <c r="BB359" s="51"/>
    </row>
    <row r="360" spans="1:54" x14ac:dyDescent="0.25">
      <c r="A360" t="str">
        <f t="shared" si="35"/>
        <v>360</v>
      </c>
      <c r="B360" s="25">
        <f>IF(OR(ISBLANK($AG360),$AI360="closed",$AI360="old",AND($B$3=Data!$N$6,OR(database!AG360=Data!$K$8,Data!$K$9=database!AG360))),0,MAX(B$8:B359)+1)</f>
        <v>0</v>
      </c>
      <c r="C360" s="25">
        <f ca="1">IF(AND($AL360-C$3&lt;=TODAY(),$AL360&gt;0,AI360&lt;&gt;"closed",AI360&lt;&gt;"old",AND($B$3&lt;&gt;Data!$N$6,OR(database!$AG360&lt;&gt;Data!$K$9,database!$AG360&lt;&gt;Data!$K$8))),MAX(C$8:C359)+1,0)</f>
        <v>0</v>
      </c>
      <c r="D360" s="25">
        <f ca="1">IF(AND($AL360-D$3&lt;=TODAY(),$AL360&gt;0,$AI360&lt;&gt;"closed",AI360&lt;&gt;"old",AND($B$3&lt;&gt;Data!$N$6,OR(database!$AG360&lt;&gt;Data!$K$9,database!$AG360&lt;&gt;Data!$K$8))),MAX(D$8:D359)+1,0)</f>
        <v>0</v>
      </c>
      <c r="E360" s="25">
        <f ca="1">IF(AND($AL360-E$3&lt;=TODAY(),$AL360&gt;0,AI360&lt;&gt;"closed",AI360&lt;&gt;"old",AND($B$3&lt;&gt;Data!$N$6,OR(database!$AG360&lt;&gt;Data!$K$9,database!$AG360&lt;&gt;Data!$K$8))),MAX(E$8:E359)+1,0)</f>
        <v>0</v>
      </c>
      <c r="F360" s="25">
        <f>IF(AH360="X",MAX(F$8:F359)+1,0)</f>
        <v>0</v>
      </c>
      <c r="G360" s="25">
        <f ca="1">IF(AND(AG360=Data!$K$8,database!AI360&lt;&gt;"Closed",AI360&lt;&gt;"old",database!AL360&lt;(TODAY()+Data!$X$4)),MAX(G$8:G359)+1,0)</f>
        <v>0</v>
      </c>
      <c r="H360" s="25">
        <f ca="1">IF(AND(AG360=Data!$K$9,database!AI360&lt;&gt;"Closed",AI360&lt;&gt;"old",database!AL360&lt;(TODAY()+Data!$X$5)),MAX(H$8:H359)+1,0)</f>
        <v>0</v>
      </c>
      <c r="Y360">
        <f>IF(AS360&gt;0,VLOOKUP(AS360,$AT:$AV,3,0)+COUNTIF(AS$8:AS359,AS360),0)</f>
        <v>0</v>
      </c>
      <c r="AA360" s="16"/>
      <c r="AB360" s="22"/>
      <c r="AC360" s="16"/>
      <c r="AD360" s="22"/>
      <c r="AE360" s="16"/>
      <c r="AF360" s="22"/>
      <c r="AG360" s="138"/>
      <c r="AH360" s="23"/>
      <c r="AI360" s="16"/>
      <c r="AJ360" s="23"/>
      <c r="AK360" s="28"/>
      <c r="AL360" s="35"/>
      <c r="AQ360" s="25">
        <f>IF(FollowUp!$AK$3="(Off)",IF(FollowUp!$AA$3=Data!$D$5,C360,IF(FollowUp!$AA$3=Data!$D$6,D360,IF(FollowUp!$AA$3=Data!$D$7,E360,B360))),IF(FollowUp!$AK$3=Data!$N$9,F360,IF(FollowUp!$AK$3=Data!$N$8,H360,IF(FollowUp!$AK$3=Data!$N$7,G360,B360))))</f>
        <v>0</v>
      </c>
      <c r="AR360" s="51">
        <f t="shared" si="38"/>
        <v>0</v>
      </c>
      <c r="AS360" s="25">
        <f t="shared" si="36"/>
        <v>-1</v>
      </c>
      <c r="AT360" s="25">
        <f t="shared" si="39"/>
        <v>353</v>
      </c>
      <c r="AU360" s="25">
        <f t="shared" si="37"/>
        <v>0</v>
      </c>
      <c r="AV360" s="25">
        <f t="shared" si="40"/>
        <v>0</v>
      </c>
      <c r="BB360" s="51"/>
    </row>
    <row r="361" spans="1:54" x14ac:dyDescent="0.25">
      <c r="A361" t="str">
        <f t="shared" si="35"/>
        <v>361</v>
      </c>
      <c r="B361" s="25">
        <f>IF(OR(ISBLANK($AG361),$AI361="closed",$AI361="old",AND($B$3=Data!$N$6,OR(database!AG361=Data!$K$8,Data!$K$9=database!AG361))),0,MAX(B$8:B360)+1)</f>
        <v>0</v>
      </c>
      <c r="C361" s="25">
        <f ca="1">IF(AND($AL361-C$3&lt;=TODAY(),$AL361&gt;0,AI361&lt;&gt;"closed",AI361&lt;&gt;"old",AND($B$3&lt;&gt;Data!$N$6,OR(database!$AG361&lt;&gt;Data!$K$9,database!$AG361&lt;&gt;Data!$K$8))),MAX(C$8:C360)+1,0)</f>
        <v>0</v>
      </c>
      <c r="D361" s="25">
        <f ca="1">IF(AND($AL361-D$3&lt;=TODAY(),$AL361&gt;0,$AI361&lt;&gt;"closed",AI361&lt;&gt;"old",AND($B$3&lt;&gt;Data!$N$6,OR(database!$AG361&lt;&gt;Data!$K$9,database!$AG361&lt;&gt;Data!$K$8))),MAX(D$8:D360)+1,0)</f>
        <v>0</v>
      </c>
      <c r="E361" s="25">
        <f ca="1">IF(AND($AL361-E$3&lt;=TODAY(),$AL361&gt;0,AI361&lt;&gt;"closed",AI361&lt;&gt;"old",AND($B$3&lt;&gt;Data!$N$6,OR(database!$AG361&lt;&gt;Data!$K$9,database!$AG361&lt;&gt;Data!$K$8))),MAX(E$8:E360)+1,0)</f>
        <v>0</v>
      </c>
      <c r="F361" s="25">
        <f>IF(AH361="X",MAX(F$8:F360)+1,0)</f>
        <v>0</v>
      </c>
      <c r="G361" s="25">
        <f ca="1">IF(AND(AG361=Data!$K$8,database!AI361&lt;&gt;"Closed",AI361&lt;&gt;"old",database!AL361&lt;(TODAY()+Data!$X$4)),MAX(G$8:G360)+1,0)</f>
        <v>0</v>
      </c>
      <c r="H361" s="25">
        <f ca="1">IF(AND(AG361=Data!$K$9,database!AI361&lt;&gt;"Closed",AI361&lt;&gt;"old",database!AL361&lt;(TODAY()+Data!$X$5)),MAX(H$8:H360)+1,0)</f>
        <v>0</v>
      </c>
      <c r="Y361">
        <f>IF(AS361&gt;0,VLOOKUP(AS361,$AT:$AV,3,0)+COUNTIF(AS$8:AS360,AS361),0)</f>
        <v>0</v>
      </c>
      <c r="AA361" s="17"/>
      <c r="AB361" s="18"/>
      <c r="AC361" s="17"/>
      <c r="AD361" s="18"/>
      <c r="AE361" s="17"/>
      <c r="AF361" s="18"/>
      <c r="AG361" s="139"/>
      <c r="AH361" s="24"/>
      <c r="AI361" s="17"/>
      <c r="AJ361" s="24"/>
      <c r="AK361" s="27"/>
      <c r="AL361" s="47"/>
      <c r="AQ361" s="25">
        <f>IF(FollowUp!$AK$3="(Off)",IF(FollowUp!$AA$3=Data!$D$5,C361,IF(FollowUp!$AA$3=Data!$D$6,D361,IF(FollowUp!$AA$3=Data!$D$7,E361,B361))),IF(FollowUp!$AK$3=Data!$N$9,F361,IF(FollowUp!$AK$3=Data!$N$8,H361,IF(FollowUp!$AK$3=Data!$N$7,G361,B361))))</f>
        <v>0</v>
      </c>
      <c r="AR361" s="51">
        <f t="shared" si="38"/>
        <v>0</v>
      </c>
      <c r="AS361" s="25">
        <f t="shared" si="36"/>
        <v>-1</v>
      </c>
      <c r="AT361" s="25">
        <f t="shared" si="39"/>
        <v>354</v>
      </c>
      <c r="AU361" s="25">
        <f t="shared" si="37"/>
        <v>0</v>
      </c>
      <c r="AV361" s="25">
        <f t="shared" si="40"/>
        <v>0</v>
      </c>
      <c r="BB361" s="51"/>
    </row>
    <row r="362" spans="1:54" x14ac:dyDescent="0.25">
      <c r="A362" t="str">
        <f t="shared" si="35"/>
        <v>362</v>
      </c>
      <c r="B362" s="25">
        <f>IF(OR(ISBLANK($AG362),$AI362="closed",$AI362="old",AND($B$3=Data!$N$6,OR(database!AG362=Data!$K$8,Data!$K$9=database!AG362))),0,MAX(B$8:B361)+1)</f>
        <v>0</v>
      </c>
      <c r="C362" s="25">
        <f ca="1">IF(AND($AL362-C$3&lt;=TODAY(),$AL362&gt;0,AI362&lt;&gt;"closed",AI362&lt;&gt;"old",AND($B$3&lt;&gt;Data!$N$6,OR(database!$AG362&lt;&gt;Data!$K$9,database!$AG362&lt;&gt;Data!$K$8))),MAX(C$8:C361)+1,0)</f>
        <v>0</v>
      </c>
      <c r="D362" s="25">
        <f ca="1">IF(AND($AL362-D$3&lt;=TODAY(),$AL362&gt;0,$AI362&lt;&gt;"closed",AI362&lt;&gt;"old",AND($B$3&lt;&gt;Data!$N$6,OR(database!$AG362&lt;&gt;Data!$K$9,database!$AG362&lt;&gt;Data!$K$8))),MAX(D$8:D361)+1,0)</f>
        <v>0</v>
      </c>
      <c r="E362" s="25">
        <f ca="1">IF(AND($AL362-E$3&lt;=TODAY(),$AL362&gt;0,AI362&lt;&gt;"closed",AI362&lt;&gt;"old",AND($B$3&lt;&gt;Data!$N$6,OR(database!$AG362&lt;&gt;Data!$K$9,database!$AG362&lt;&gt;Data!$K$8))),MAX(E$8:E361)+1,0)</f>
        <v>0</v>
      </c>
      <c r="F362" s="25">
        <f>IF(AH362="X",MAX(F$8:F361)+1,0)</f>
        <v>0</v>
      </c>
      <c r="G362" s="25">
        <f ca="1">IF(AND(AG362=Data!$K$8,database!AI362&lt;&gt;"Closed",AI362&lt;&gt;"old",database!AL362&lt;(TODAY()+Data!$X$4)),MAX(G$8:G361)+1,0)</f>
        <v>0</v>
      </c>
      <c r="H362" s="25">
        <f ca="1">IF(AND(AG362=Data!$K$9,database!AI362&lt;&gt;"Closed",AI362&lt;&gt;"old",database!AL362&lt;(TODAY()+Data!$X$5)),MAX(H$8:H361)+1,0)</f>
        <v>0</v>
      </c>
      <c r="Y362">
        <f>IF(AS362&gt;0,VLOOKUP(AS362,$AT:$AV,3,0)+COUNTIF(AS$8:AS361,AS362),0)</f>
        <v>0</v>
      </c>
      <c r="AA362" s="16"/>
      <c r="AB362" s="22"/>
      <c r="AC362" s="16"/>
      <c r="AD362" s="22"/>
      <c r="AE362" s="16"/>
      <c r="AF362" s="22"/>
      <c r="AG362" s="138"/>
      <c r="AH362" s="23"/>
      <c r="AI362" s="16"/>
      <c r="AJ362" s="23"/>
      <c r="AK362" s="28"/>
      <c r="AL362" s="35"/>
      <c r="AQ362" s="25">
        <f>IF(FollowUp!$AK$3="(Off)",IF(FollowUp!$AA$3=Data!$D$5,C362,IF(FollowUp!$AA$3=Data!$D$6,D362,IF(FollowUp!$AA$3=Data!$D$7,E362,B362))),IF(FollowUp!$AK$3=Data!$N$9,F362,IF(FollowUp!$AK$3=Data!$N$8,H362,IF(FollowUp!$AK$3=Data!$N$7,G362,B362))))</f>
        <v>0</v>
      </c>
      <c r="AR362" s="51">
        <f t="shared" si="38"/>
        <v>0</v>
      </c>
      <c r="AS362" s="25">
        <f t="shared" si="36"/>
        <v>-1</v>
      </c>
      <c r="AT362" s="25">
        <f t="shared" si="39"/>
        <v>355</v>
      </c>
      <c r="AU362" s="25">
        <f t="shared" si="37"/>
        <v>0</v>
      </c>
      <c r="AV362" s="25">
        <f t="shared" si="40"/>
        <v>0</v>
      </c>
      <c r="BB362" s="51"/>
    </row>
    <row r="363" spans="1:54" x14ac:dyDescent="0.25">
      <c r="A363" t="str">
        <f t="shared" si="35"/>
        <v>363</v>
      </c>
      <c r="B363" s="25">
        <f>IF(OR(ISBLANK($AG363),$AI363="closed",$AI363="old",AND($B$3=Data!$N$6,OR(database!AG363=Data!$K$8,Data!$K$9=database!AG363))),0,MAX(B$8:B362)+1)</f>
        <v>0</v>
      </c>
      <c r="C363" s="25">
        <f ca="1">IF(AND($AL363-C$3&lt;=TODAY(),$AL363&gt;0,AI363&lt;&gt;"closed",AI363&lt;&gt;"old",AND($B$3&lt;&gt;Data!$N$6,OR(database!$AG363&lt;&gt;Data!$K$9,database!$AG363&lt;&gt;Data!$K$8))),MAX(C$8:C362)+1,0)</f>
        <v>0</v>
      </c>
      <c r="D363" s="25">
        <f ca="1">IF(AND($AL363-D$3&lt;=TODAY(),$AL363&gt;0,$AI363&lt;&gt;"closed",AI363&lt;&gt;"old",AND($B$3&lt;&gt;Data!$N$6,OR(database!$AG363&lt;&gt;Data!$K$9,database!$AG363&lt;&gt;Data!$K$8))),MAX(D$8:D362)+1,0)</f>
        <v>0</v>
      </c>
      <c r="E363" s="25">
        <f ca="1">IF(AND($AL363-E$3&lt;=TODAY(),$AL363&gt;0,AI363&lt;&gt;"closed",AI363&lt;&gt;"old",AND($B$3&lt;&gt;Data!$N$6,OR(database!$AG363&lt;&gt;Data!$K$9,database!$AG363&lt;&gt;Data!$K$8))),MAX(E$8:E362)+1,0)</f>
        <v>0</v>
      </c>
      <c r="F363" s="25">
        <f>IF(AH363="X",MAX(F$8:F362)+1,0)</f>
        <v>0</v>
      </c>
      <c r="G363" s="25">
        <f ca="1">IF(AND(AG363=Data!$K$8,database!AI363&lt;&gt;"Closed",AI363&lt;&gt;"old",database!AL363&lt;(TODAY()+Data!$X$4)),MAX(G$8:G362)+1,0)</f>
        <v>0</v>
      </c>
      <c r="H363" s="25">
        <f ca="1">IF(AND(AG363=Data!$K$9,database!AI363&lt;&gt;"Closed",AI363&lt;&gt;"old",database!AL363&lt;(TODAY()+Data!$X$5)),MAX(H$8:H362)+1,0)</f>
        <v>0</v>
      </c>
      <c r="Y363">
        <f>IF(AS363&gt;0,VLOOKUP(AS363,$AT:$AV,3,0)+COUNTIF(AS$8:AS362,AS363),0)</f>
        <v>0</v>
      </c>
      <c r="AA363" s="17"/>
      <c r="AB363" s="18"/>
      <c r="AC363" s="17"/>
      <c r="AD363" s="18"/>
      <c r="AE363" s="17"/>
      <c r="AF363" s="18"/>
      <c r="AG363" s="139"/>
      <c r="AH363" s="24"/>
      <c r="AI363" s="17"/>
      <c r="AJ363" s="24"/>
      <c r="AK363" s="27"/>
      <c r="AL363" s="47"/>
      <c r="AQ363" s="25">
        <f>IF(FollowUp!$AK$3="(Off)",IF(FollowUp!$AA$3=Data!$D$5,C363,IF(FollowUp!$AA$3=Data!$D$6,D363,IF(FollowUp!$AA$3=Data!$D$7,E363,B363))),IF(FollowUp!$AK$3=Data!$N$9,F363,IF(FollowUp!$AK$3=Data!$N$8,H363,IF(FollowUp!$AK$3=Data!$N$7,G363,B363))))</f>
        <v>0</v>
      </c>
      <c r="AR363" s="51">
        <f t="shared" si="38"/>
        <v>0</v>
      </c>
      <c r="AS363" s="25">
        <f t="shared" si="36"/>
        <v>-1</v>
      </c>
      <c r="AT363" s="25">
        <f t="shared" si="39"/>
        <v>356</v>
      </c>
      <c r="AU363" s="25">
        <f t="shared" si="37"/>
        <v>0</v>
      </c>
      <c r="AV363" s="25">
        <f t="shared" si="40"/>
        <v>0</v>
      </c>
      <c r="BB363" s="51"/>
    </row>
    <row r="364" spans="1:54" x14ac:dyDescent="0.25">
      <c r="A364" t="str">
        <f t="shared" si="35"/>
        <v>364</v>
      </c>
      <c r="B364" s="25">
        <f>IF(OR(ISBLANK($AG364),$AI364="closed",$AI364="old",AND($B$3=Data!$N$6,OR(database!AG364=Data!$K$8,Data!$K$9=database!AG364))),0,MAX(B$8:B363)+1)</f>
        <v>0</v>
      </c>
      <c r="C364" s="25">
        <f ca="1">IF(AND($AL364-C$3&lt;=TODAY(),$AL364&gt;0,AI364&lt;&gt;"closed",AI364&lt;&gt;"old",AND($B$3&lt;&gt;Data!$N$6,OR(database!$AG364&lt;&gt;Data!$K$9,database!$AG364&lt;&gt;Data!$K$8))),MAX(C$8:C363)+1,0)</f>
        <v>0</v>
      </c>
      <c r="D364" s="25">
        <f ca="1">IF(AND($AL364-D$3&lt;=TODAY(),$AL364&gt;0,$AI364&lt;&gt;"closed",AI364&lt;&gt;"old",AND($B$3&lt;&gt;Data!$N$6,OR(database!$AG364&lt;&gt;Data!$K$9,database!$AG364&lt;&gt;Data!$K$8))),MAX(D$8:D363)+1,0)</f>
        <v>0</v>
      </c>
      <c r="E364" s="25">
        <f ca="1">IF(AND($AL364-E$3&lt;=TODAY(),$AL364&gt;0,AI364&lt;&gt;"closed",AI364&lt;&gt;"old",AND($B$3&lt;&gt;Data!$N$6,OR(database!$AG364&lt;&gt;Data!$K$9,database!$AG364&lt;&gt;Data!$K$8))),MAX(E$8:E363)+1,0)</f>
        <v>0</v>
      </c>
      <c r="F364" s="25">
        <f>IF(AH364="X",MAX(F$8:F363)+1,0)</f>
        <v>0</v>
      </c>
      <c r="G364" s="25">
        <f ca="1">IF(AND(AG364=Data!$K$8,database!AI364&lt;&gt;"Closed",AI364&lt;&gt;"old",database!AL364&lt;(TODAY()+Data!$X$4)),MAX(G$8:G363)+1,0)</f>
        <v>0</v>
      </c>
      <c r="H364" s="25">
        <f ca="1">IF(AND(AG364=Data!$K$9,database!AI364&lt;&gt;"Closed",AI364&lt;&gt;"old",database!AL364&lt;(TODAY()+Data!$X$5)),MAX(H$8:H363)+1,0)</f>
        <v>0</v>
      </c>
      <c r="Y364">
        <f>IF(AS364&gt;0,VLOOKUP(AS364,$AT:$AV,3,0)+COUNTIF(AS$8:AS363,AS364),0)</f>
        <v>0</v>
      </c>
      <c r="AA364" s="16"/>
      <c r="AB364" s="22"/>
      <c r="AC364" s="16"/>
      <c r="AD364" s="22"/>
      <c r="AE364" s="16"/>
      <c r="AF364" s="22"/>
      <c r="AG364" s="138"/>
      <c r="AH364" s="23"/>
      <c r="AI364" s="16"/>
      <c r="AJ364" s="23"/>
      <c r="AK364" s="28"/>
      <c r="AL364" s="35"/>
      <c r="AQ364" s="25">
        <f>IF(FollowUp!$AK$3="(Off)",IF(FollowUp!$AA$3=Data!$D$5,C364,IF(FollowUp!$AA$3=Data!$D$6,D364,IF(FollowUp!$AA$3=Data!$D$7,E364,B364))),IF(FollowUp!$AK$3=Data!$N$9,F364,IF(FollowUp!$AK$3=Data!$N$8,H364,IF(FollowUp!$AK$3=Data!$N$7,G364,B364))))</f>
        <v>0</v>
      </c>
      <c r="AR364" s="51">
        <f t="shared" si="38"/>
        <v>0</v>
      </c>
      <c r="AS364" s="25">
        <f t="shared" si="36"/>
        <v>-1</v>
      </c>
      <c r="AT364" s="25">
        <f t="shared" si="39"/>
        <v>357</v>
      </c>
      <c r="AU364" s="25">
        <f t="shared" si="37"/>
        <v>0</v>
      </c>
      <c r="AV364" s="25">
        <f t="shared" si="40"/>
        <v>0</v>
      </c>
      <c r="BB364" s="51"/>
    </row>
    <row r="365" spans="1:54" x14ac:dyDescent="0.25">
      <c r="A365" t="str">
        <f t="shared" si="35"/>
        <v>365</v>
      </c>
      <c r="B365" s="25">
        <f>IF(OR(ISBLANK($AG365),$AI365="closed",$AI365="old",AND($B$3=Data!$N$6,OR(database!AG365=Data!$K$8,Data!$K$9=database!AG365))),0,MAX(B$8:B364)+1)</f>
        <v>0</v>
      </c>
      <c r="C365" s="25">
        <f ca="1">IF(AND($AL365-C$3&lt;=TODAY(),$AL365&gt;0,AI365&lt;&gt;"closed",AI365&lt;&gt;"old",AND($B$3&lt;&gt;Data!$N$6,OR(database!$AG365&lt;&gt;Data!$K$9,database!$AG365&lt;&gt;Data!$K$8))),MAX(C$8:C364)+1,0)</f>
        <v>0</v>
      </c>
      <c r="D365" s="25">
        <f ca="1">IF(AND($AL365-D$3&lt;=TODAY(),$AL365&gt;0,$AI365&lt;&gt;"closed",AI365&lt;&gt;"old",AND($B$3&lt;&gt;Data!$N$6,OR(database!$AG365&lt;&gt;Data!$K$9,database!$AG365&lt;&gt;Data!$K$8))),MAX(D$8:D364)+1,0)</f>
        <v>0</v>
      </c>
      <c r="E365" s="25">
        <f ca="1">IF(AND($AL365-E$3&lt;=TODAY(),$AL365&gt;0,AI365&lt;&gt;"closed",AI365&lt;&gt;"old",AND($B$3&lt;&gt;Data!$N$6,OR(database!$AG365&lt;&gt;Data!$K$9,database!$AG365&lt;&gt;Data!$K$8))),MAX(E$8:E364)+1,0)</f>
        <v>0</v>
      </c>
      <c r="F365" s="25">
        <f>IF(AH365="X",MAX(F$8:F364)+1,0)</f>
        <v>0</v>
      </c>
      <c r="G365" s="25">
        <f ca="1">IF(AND(AG365=Data!$K$8,database!AI365&lt;&gt;"Closed",AI365&lt;&gt;"old",database!AL365&lt;(TODAY()+Data!$X$4)),MAX(G$8:G364)+1,0)</f>
        <v>0</v>
      </c>
      <c r="H365" s="25">
        <f ca="1">IF(AND(AG365=Data!$K$9,database!AI365&lt;&gt;"Closed",AI365&lt;&gt;"old",database!AL365&lt;(TODAY()+Data!$X$5)),MAX(H$8:H364)+1,0)</f>
        <v>0</v>
      </c>
      <c r="Y365">
        <f>IF(AS365&gt;0,VLOOKUP(AS365,$AT:$AV,3,0)+COUNTIF(AS$8:AS364,AS365),0)</f>
        <v>0</v>
      </c>
      <c r="AA365" s="17"/>
      <c r="AB365" s="18"/>
      <c r="AC365" s="17"/>
      <c r="AD365" s="18"/>
      <c r="AE365" s="17"/>
      <c r="AF365" s="18"/>
      <c r="AG365" s="139"/>
      <c r="AH365" s="24"/>
      <c r="AI365" s="17"/>
      <c r="AJ365" s="24"/>
      <c r="AK365" s="27"/>
      <c r="AL365" s="47"/>
      <c r="AQ365" s="25">
        <f>IF(FollowUp!$AK$3="(Off)",IF(FollowUp!$AA$3=Data!$D$5,C365,IF(FollowUp!$AA$3=Data!$D$6,D365,IF(FollowUp!$AA$3=Data!$D$7,E365,B365))),IF(FollowUp!$AK$3=Data!$N$9,F365,IF(FollowUp!$AK$3=Data!$N$8,H365,IF(FollowUp!$AK$3=Data!$N$7,G365,B365))))</f>
        <v>0</v>
      </c>
      <c r="AR365" s="51">
        <f t="shared" si="38"/>
        <v>0</v>
      </c>
      <c r="AS365" s="25">
        <f t="shared" si="36"/>
        <v>-1</v>
      </c>
      <c r="AT365" s="25">
        <f t="shared" si="39"/>
        <v>358</v>
      </c>
      <c r="AU365" s="25">
        <f t="shared" si="37"/>
        <v>0</v>
      </c>
      <c r="AV365" s="25">
        <f t="shared" si="40"/>
        <v>0</v>
      </c>
      <c r="BB365" s="51"/>
    </row>
    <row r="366" spans="1:54" x14ac:dyDescent="0.25">
      <c r="A366" t="str">
        <f t="shared" si="35"/>
        <v>366</v>
      </c>
      <c r="B366" s="25">
        <f>IF(OR(ISBLANK($AG366),$AI366="closed",$AI366="old",AND($B$3=Data!$N$6,OR(database!AG366=Data!$K$8,Data!$K$9=database!AG366))),0,MAX(B$8:B365)+1)</f>
        <v>0</v>
      </c>
      <c r="C366" s="25">
        <f ca="1">IF(AND($AL366-C$3&lt;=TODAY(),$AL366&gt;0,AI366&lt;&gt;"closed",AI366&lt;&gt;"old",AND($B$3&lt;&gt;Data!$N$6,OR(database!$AG366&lt;&gt;Data!$K$9,database!$AG366&lt;&gt;Data!$K$8))),MAX(C$8:C365)+1,0)</f>
        <v>0</v>
      </c>
      <c r="D366" s="25">
        <f ca="1">IF(AND($AL366-D$3&lt;=TODAY(),$AL366&gt;0,$AI366&lt;&gt;"closed",AI366&lt;&gt;"old",AND($B$3&lt;&gt;Data!$N$6,OR(database!$AG366&lt;&gt;Data!$K$9,database!$AG366&lt;&gt;Data!$K$8))),MAX(D$8:D365)+1,0)</f>
        <v>0</v>
      </c>
      <c r="E366" s="25">
        <f ca="1">IF(AND($AL366-E$3&lt;=TODAY(),$AL366&gt;0,AI366&lt;&gt;"closed",AI366&lt;&gt;"old",AND($B$3&lt;&gt;Data!$N$6,OR(database!$AG366&lt;&gt;Data!$K$9,database!$AG366&lt;&gt;Data!$K$8))),MAX(E$8:E365)+1,0)</f>
        <v>0</v>
      </c>
      <c r="F366" s="25">
        <f>IF(AH366="X",MAX(F$8:F365)+1,0)</f>
        <v>0</v>
      </c>
      <c r="G366" s="25">
        <f ca="1">IF(AND(AG366=Data!$K$8,database!AI366&lt;&gt;"Closed",AI366&lt;&gt;"old",database!AL366&lt;(TODAY()+Data!$X$4)),MAX(G$8:G365)+1,0)</f>
        <v>0</v>
      </c>
      <c r="H366" s="25">
        <f ca="1">IF(AND(AG366=Data!$K$9,database!AI366&lt;&gt;"Closed",AI366&lt;&gt;"old",database!AL366&lt;(TODAY()+Data!$X$5)),MAX(H$8:H365)+1,0)</f>
        <v>0</v>
      </c>
      <c r="Y366">
        <f>IF(AS366&gt;0,VLOOKUP(AS366,$AT:$AV,3,0)+COUNTIF(AS$8:AS365,AS366),0)</f>
        <v>0</v>
      </c>
      <c r="AA366" s="16"/>
      <c r="AB366" s="22"/>
      <c r="AC366" s="16"/>
      <c r="AD366" s="22"/>
      <c r="AE366" s="16"/>
      <c r="AF366" s="22"/>
      <c r="AG366" s="138"/>
      <c r="AH366" s="23"/>
      <c r="AI366" s="16"/>
      <c r="AJ366" s="23"/>
      <c r="AK366" s="28"/>
      <c r="AL366" s="35"/>
      <c r="AQ366" s="25">
        <f>IF(FollowUp!$AK$3="(Off)",IF(FollowUp!$AA$3=Data!$D$5,C366,IF(FollowUp!$AA$3=Data!$D$6,D366,IF(FollowUp!$AA$3=Data!$D$7,E366,B366))),IF(FollowUp!$AK$3=Data!$N$9,F366,IF(FollowUp!$AK$3=Data!$N$8,H366,IF(FollowUp!$AK$3=Data!$N$7,G366,B366))))</f>
        <v>0</v>
      </c>
      <c r="AR366" s="51">
        <f t="shared" si="38"/>
        <v>0</v>
      </c>
      <c r="AS366" s="25">
        <f t="shared" si="36"/>
        <v>-1</v>
      </c>
      <c r="AT366" s="25">
        <f t="shared" si="39"/>
        <v>359</v>
      </c>
      <c r="AU366" s="25">
        <f t="shared" si="37"/>
        <v>0</v>
      </c>
      <c r="AV366" s="25">
        <f t="shared" si="40"/>
        <v>0</v>
      </c>
      <c r="BB366" s="51"/>
    </row>
    <row r="367" spans="1:54" x14ac:dyDescent="0.25">
      <c r="A367" t="str">
        <f t="shared" si="35"/>
        <v>367</v>
      </c>
      <c r="B367" s="25">
        <f>IF(OR(ISBLANK($AG367),$AI367="closed",$AI367="old",AND($B$3=Data!$N$6,OR(database!AG367=Data!$K$8,Data!$K$9=database!AG367))),0,MAX(B$8:B366)+1)</f>
        <v>0</v>
      </c>
      <c r="C367" s="25">
        <f ca="1">IF(AND($AL367-C$3&lt;=TODAY(),$AL367&gt;0,AI367&lt;&gt;"closed",AI367&lt;&gt;"old",AND($B$3&lt;&gt;Data!$N$6,OR(database!$AG367&lt;&gt;Data!$K$9,database!$AG367&lt;&gt;Data!$K$8))),MAX(C$8:C366)+1,0)</f>
        <v>0</v>
      </c>
      <c r="D367" s="25">
        <f ca="1">IF(AND($AL367-D$3&lt;=TODAY(),$AL367&gt;0,$AI367&lt;&gt;"closed",AI367&lt;&gt;"old",AND($B$3&lt;&gt;Data!$N$6,OR(database!$AG367&lt;&gt;Data!$K$9,database!$AG367&lt;&gt;Data!$K$8))),MAX(D$8:D366)+1,0)</f>
        <v>0</v>
      </c>
      <c r="E367" s="25">
        <f ca="1">IF(AND($AL367-E$3&lt;=TODAY(),$AL367&gt;0,AI367&lt;&gt;"closed",AI367&lt;&gt;"old",AND($B$3&lt;&gt;Data!$N$6,OR(database!$AG367&lt;&gt;Data!$K$9,database!$AG367&lt;&gt;Data!$K$8))),MAX(E$8:E366)+1,0)</f>
        <v>0</v>
      </c>
      <c r="F367" s="25">
        <f>IF(AH367="X",MAX(F$8:F366)+1,0)</f>
        <v>0</v>
      </c>
      <c r="G367" s="25">
        <f ca="1">IF(AND(AG367=Data!$K$8,database!AI367&lt;&gt;"Closed",AI367&lt;&gt;"old",database!AL367&lt;(TODAY()+Data!$X$4)),MAX(G$8:G366)+1,0)</f>
        <v>0</v>
      </c>
      <c r="H367" s="25">
        <f ca="1">IF(AND(AG367=Data!$K$9,database!AI367&lt;&gt;"Closed",AI367&lt;&gt;"old",database!AL367&lt;(TODAY()+Data!$X$5)),MAX(H$8:H366)+1,0)</f>
        <v>0</v>
      </c>
      <c r="Y367">
        <f>IF(AS367&gt;0,VLOOKUP(AS367,$AT:$AV,3,0)+COUNTIF(AS$8:AS366,AS367),0)</f>
        <v>0</v>
      </c>
      <c r="AA367" s="17"/>
      <c r="AB367" s="18"/>
      <c r="AC367" s="17"/>
      <c r="AD367" s="18"/>
      <c r="AE367" s="17"/>
      <c r="AF367" s="18"/>
      <c r="AG367" s="139"/>
      <c r="AH367" s="24"/>
      <c r="AI367" s="17"/>
      <c r="AJ367" s="24"/>
      <c r="AK367" s="27"/>
      <c r="AL367" s="47"/>
      <c r="AQ367" s="25">
        <f>IF(FollowUp!$AK$3="(Off)",IF(FollowUp!$AA$3=Data!$D$5,C367,IF(FollowUp!$AA$3=Data!$D$6,D367,IF(FollowUp!$AA$3=Data!$D$7,E367,B367))),IF(FollowUp!$AK$3=Data!$N$9,F367,IF(FollowUp!$AK$3=Data!$N$8,H367,IF(FollowUp!$AK$3=Data!$N$7,G367,B367))))</f>
        <v>0</v>
      </c>
      <c r="AR367" s="51">
        <f t="shared" si="38"/>
        <v>0</v>
      </c>
      <c r="AS367" s="25">
        <f t="shared" si="36"/>
        <v>-1</v>
      </c>
      <c r="AT367" s="25">
        <f t="shared" si="39"/>
        <v>360</v>
      </c>
      <c r="AU367" s="25">
        <f t="shared" si="37"/>
        <v>0</v>
      </c>
      <c r="AV367" s="25">
        <f t="shared" si="40"/>
        <v>0</v>
      </c>
      <c r="BB367" s="51"/>
    </row>
    <row r="368" spans="1:54" x14ac:dyDescent="0.25">
      <c r="A368" t="str">
        <f t="shared" si="35"/>
        <v>368</v>
      </c>
      <c r="B368" s="25">
        <f>IF(OR(ISBLANK($AG368),$AI368="closed",$AI368="old",AND($B$3=Data!$N$6,OR(database!AG368=Data!$K$8,Data!$K$9=database!AG368))),0,MAX(B$8:B367)+1)</f>
        <v>0</v>
      </c>
      <c r="C368" s="25">
        <f ca="1">IF(AND($AL368-C$3&lt;=TODAY(),$AL368&gt;0,AI368&lt;&gt;"closed",AI368&lt;&gt;"old",AND($B$3&lt;&gt;Data!$N$6,OR(database!$AG368&lt;&gt;Data!$K$9,database!$AG368&lt;&gt;Data!$K$8))),MAX(C$8:C367)+1,0)</f>
        <v>0</v>
      </c>
      <c r="D368" s="25">
        <f ca="1">IF(AND($AL368-D$3&lt;=TODAY(),$AL368&gt;0,$AI368&lt;&gt;"closed",AI368&lt;&gt;"old",AND($B$3&lt;&gt;Data!$N$6,OR(database!$AG368&lt;&gt;Data!$K$9,database!$AG368&lt;&gt;Data!$K$8))),MAX(D$8:D367)+1,0)</f>
        <v>0</v>
      </c>
      <c r="E368" s="25">
        <f ca="1">IF(AND($AL368-E$3&lt;=TODAY(),$AL368&gt;0,AI368&lt;&gt;"closed",AI368&lt;&gt;"old",AND($B$3&lt;&gt;Data!$N$6,OR(database!$AG368&lt;&gt;Data!$K$9,database!$AG368&lt;&gt;Data!$K$8))),MAX(E$8:E367)+1,0)</f>
        <v>0</v>
      </c>
      <c r="F368" s="25">
        <f>IF(AH368="X",MAX(F$8:F367)+1,0)</f>
        <v>0</v>
      </c>
      <c r="G368" s="25">
        <f ca="1">IF(AND(AG368=Data!$K$8,database!AI368&lt;&gt;"Closed",AI368&lt;&gt;"old",database!AL368&lt;(TODAY()+Data!$X$4)),MAX(G$8:G367)+1,0)</f>
        <v>0</v>
      </c>
      <c r="H368" s="25">
        <f ca="1">IF(AND(AG368=Data!$K$9,database!AI368&lt;&gt;"Closed",AI368&lt;&gt;"old",database!AL368&lt;(TODAY()+Data!$X$5)),MAX(H$8:H367)+1,0)</f>
        <v>0</v>
      </c>
      <c r="Y368">
        <f>IF(AS368&gt;0,VLOOKUP(AS368,$AT:$AV,3,0)+COUNTIF(AS$8:AS367,AS368),0)</f>
        <v>0</v>
      </c>
      <c r="AA368" s="16"/>
      <c r="AB368" s="22"/>
      <c r="AC368" s="16"/>
      <c r="AD368" s="22"/>
      <c r="AE368" s="16"/>
      <c r="AF368" s="22"/>
      <c r="AG368" s="138"/>
      <c r="AH368" s="23"/>
      <c r="AI368" s="16"/>
      <c r="AJ368" s="23"/>
      <c r="AK368" s="28"/>
      <c r="AL368" s="35"/>
      <c r="AQ368" s="25">
        <f>IF(FollowUp!$AK$3="(Off)",IF(FollowUp!$AA$3=Data!$D$5,C368,IF(FollowUp!$AA$3=Data!$D$6,D368,IF(FollowUp!$AA$3=Data!$D$7,E368,B368))),IF(FollowUp!$AK$3=Data!$N$9,F368,IF(FollowUp!$AK$3=Data!$N$8,H368,IF(FollowUp!$AK$3=Data!$N$7,G368,B368))))</f>
        <v>0</v>
      </c>
      <c r="AR368" s="51">
        <f t="shared" si="38"/>
        <v>0</v>
      </c>
      <c r="AS368" s="25">
        <f t="shared" si="36"/>
        <v>-1</v>
      </c>
      <c r="AT368" s="25">
        <f t="shared" si="39"/>
        <v>361</v>
      </c>
      <c r="AU368" s="25">
        <f t="shared" si="37"/>
        <v>0</v>
      </c>
      <c r="AV368" s="25">
        <f t="shared" si="40"/>
        <v>0</v>
      </c>
      <c r="BB368" s="51"/>
    </row>
    <row r="369" spans="1:54" x14ac:dyDescent="0.25">
      <c r="A369" t="str">
        <f t="shared" si="35"/>
        <v>369</v>
      </c>
      <c r="B369" s="25">
        <f>IF(OR(ISBLANK($AG369),$AI369="closed",$AI369="old",AND($B$3=Data!$N$6,OR(database!AG369=Data!$K$8,Data!$K$9=database!AG369))),0,MAX(B$8:B368)+1)</f>
        <v>0</v>
      </c>
      <c r="C369" s="25">
        <f ca="1">IF(AND($AL369-C$3&lt;=TODAY(),$AL369&gt;0,AI369&lt;&gt;"closed",AI369&lt;&gt;"old",AND($B$3&lt;&gt;Data!$N$6,OR(database!$AG369&lt;&gt;Data!$K$9,database!$AG369&lt;&gt;Data!$K$8))),MAX(C$8:C368)+1,0)</f>
        <v>0</v>
      </c>
      <c r="D369" s="25">
        <f ca="1">IF(AND($AL369-D$3&lt;=TODAY(),$AL369&gt;0,$AI369&lt;&gt;"closed",AI369&lt;&gt;"old",AND($B$3&lt;&gt;Data!$N$6,OR(database!$AG369&lt;&gt;Data!$K$9,database!$AG369&lt;&gt;Data!$K$8))),MAX(D$8:D368)+1,0)</f>
        <v>0</v>
      </c>
      <c r="E369" s="25">
        <f ca="1">IF(AND($AL369-E$3&lt;=TODAY(),$AL369&gt;0,AI369&lt;&gt;"closed",AI369&lt;&gt;"old",AND($B$3&lt;&gt;Data!$N$6,OR(database!$AG369&lt;&gt;Data!$K$9,database!$AG369&lt;&gt;Data!$K$8))),MAX(E$8:E368)+1,0)</f>
        <v>0</v>
      </c>
      <c r="F369" s="25">
        <f>IF(AH369="X",MAX(F$8:F368)+1,0)</f>
        <v>0</v>
      </c>
      <c r="G369" s="25">
        <f ca="1">IF(AND(AG369=Data!$K$8,database!AI369&lt;&gt;"Closed",AI369&lt;&gt;"old",database!AL369&lt;(TODAY()+Data!$X$4)),MAX(G$8:G368)+1,0)</f>
        <v>0</v>
      </c>
      <c r="H369" s="25">
        <f ca="1">IF(AND(AG369=Data!$K$9,database!AI369&lt;&gt;"Closed",AI369&lt;&gt;"old",database!AL369&lt;(TODAY()+Data!$X$5)),MAX(H$8:H368)+1,0)</f>
        <v>0</v>
      </c>
      <c r="Y369">
        <f>IF(AS369&gt;0,VLOOKUP(AS369,$AT:$AV,3,0)+COUNTIF(AS$8:AS368,AS369),0)</f>
        <v>0</v>
      </c>
      <c r="AA369" s="17"/>
      <c r="AB369" s="18"/>
      <c r="AC369" s="17"/>
      <c r="AD369" s="18"/>
      <c r="AE369" s="17"/>
      <c r="AF369" s="18"/>
      <c r="AG369" s="139"/>
      <c r="AH369" s="24"/>
      <c r="AI369" s="17"/>
      <c r="AJ369" s="24"/>
      <c r="AK369" s="27"/>
      <c r="AL369" s="47"/>
      <c r="AQ369" s="25">
        <f>IF(FollowUp!$AK$3="(Off)",IF(FollowUp!$AA$3=Data!$D$5,C369,IF(FollowUp!$AA$3=Data!$D$6,D369,IF(FollowUp!$AA$3=Data!$D$7,E369,B369))),IF(FollowUp!$AK$3=Data!$N$9,F369,IF(FollowUp!$AK$3=Data!$N$8,H369,IF(FollowUp!$AK$3=Data!$N$7,G369,B369))))</f>
        <v>0</v>
      </c>
      <c r="AR369" s="51">
        <f t="shared" si="38"/>
        <v>0</v>
      </c>
      <c r="AS369" s="25">
        <f t="shared" si="36"/>
        <v>-1</v>
      </c>
      <c r="AT369" s="25">
        <f t="shared" si="39"/>
        <v>362</v>
      </c>
      <c r="AU369" s="25">
        <f t="shared" si="37"/>
        <v>0</v>
      </c>
      <c r="AV369" s="25">
        <f t="shared" si="40"/>
        <v>0</v>
      </c>
      <c r="BB369" s="51"/>
    </row>
    <row r="370" spans="1:54" x14ac:dyDescent="0.25">
      <c r="A370" t="str">
        <f t="shared" si="35"/>
        <v>370</v>
      </c>
      <c r="B370" s="25">
        <f>IF(OR(ISBLANK($AG370),$AI370="closed",$AI370="old",AND($B$3=Data!$N$6,OR(database!AG370=Data!$K$8,Data!$K$9=database!AG370))),0,MAX(B$8:B369)+1)</f>
        <v>0</v>
      </c>
      <c r="C370" s="25">
        <f ca="1">IF(AND($AL370-C$3&lt;=TODAY(),$AL370&gt;0,AI370&lt;&gt;"closed",AI370&lt;&gt;"old",AND($B$3&lt;&gt;Data!$N$6,OR(database!$AG370&lt;&gt;Data!$K$9,database!$AG370&lt;&gt;Data!$K$8))),MAX(C$8:C369)+1,0)</f>
        <v>0</v>
      </c>
      <c r="D370" s="25">
        <f ca="1">IF(AND($AL370-D$3&lt;=TODAY(),$AL370&gt;0,$AI370&lt;&gt;"closed",AI370&lt;&gt;"old",AND($B$3&lt;&gt;Data!$N$6,OR(database!$AG370&lt;&gt;Data!$K$9,database!$AG370&lt;&gt;Data!$K$8))),MAX(D$8:D369)+1,0)</f>
        <v>0</v>
      </c>
      <c r="E370" s="25">
        <f ca="1">IF(AND($AL370-E$3&lt;=TODAY(),$AL370&gt;0,AI370&lt;&gt;"closed",AI370&lt;&gt;"old",AND($B$3&lt;&gt;Data!$N$6,OR(database!$AG370&lt;&gt;Data!$K$9,database!$AG370&lt;&gt;Data!$K$8))),MAX(E$8:E369)+1,0)</f>
        <v>0</v>
      </c>
      <c r="F370" s="25">
        <f>IF(AH370="X",MAX(F$8:F369)+1,0)</f>
        <v>0</v>
      </c>
      <c r="G370" s="25">
        <f ca="1">IF(AND(AG370=Data!$K$8,database!AI370&lt;&gt;"Closed",AI370&lt;&gt;"old",database!AL370&lt;(TODAY()+Data!$X$4)),MAX(G$8:G369)+1,0)</f>
        <v>0</v>
      </c>
      <c r="H370" s="25">
        <f ca="1">IF(AND(AG370=Data!$K$9,database!AI370&lt;&gt;"Closed",AI370&lt;&gt;"old",database!AL370&lt;(TODAY()+Data!$X$5)),MAX(H$8:H369)+1,0)</f>
        <v>0</v>
      </c>
      <c r="Y370">
        <f>IF(AS370&gt;0,VLOOKUP(AS370,$AT:$AV,3,0)+COUNTIF(AS$8:AS369,AS370),0)</f>
        <v>0</v>
      </c>
      <c r="AA370" s="16"/>
      <c r="AB370" s="22"/>
      <c r="AC370" s="16"/>
      <c r="AD370" s="22"/>
      <c r="AE370" s="16"/>
      <c r="AF370" s="22"/>
      <c r="AG370" s="138"/>
      <c r="AH370" s="23"/>
      <c r="AI370" s="16"/>
      <c r="AJ370" s="23"/>
      <c r="AK370" s="28"/>
      <c r="AL370" s="35"/>
      <c r="AQ370" s="25">
        <f>IF(FollowUp!$AK$3="(Off)",IF(FollowUp!$AA$3=Data!$D$5,C370,IF(FollowUp!$AA$3=Data!$D$6,D370,IF(FollowUp!$AA$3=Data!$D$7,E370,B370))),IF(FollowUp!$AK$3=Data!$N$9,F370,IF(FollowUp!$AK$3=Data!$N$8,H370,IF(FollowUp!$AK$3=Data!$N$7,G370,B370))))</f>
        <v>0</v>
      </c>
      <c r="AR370" s="51">
        <f t="shared" si="38"/>
        <v>0</v>
      </c>
      <c r="AS370" s="25">
        <f t="shared" si="36"/>
        <v>-1</v>
      </c>
      <c r="AT370" s="25">
        <f t="shared" si="39"/>
        <v>363</v>
      </c>
      <c r="AU370" s="25">
        <f t="shared" si="37"/>
        <v>0</v>
      </c>
      <c r="AV370" s="25">
        <f t="shared" si="40"/>
        <v>0</v>
      </c>
      <c r="BB370" s="51"/>
    </row>
    <row r="371" spans="1:54" x14ac:dyDescent="0.25">
      <c r="A371" t="str">
        <f t="shared" si="35"/>
        <v>371</v>
      </c>
      <c r="B371" s="25">
        <f>IF(OR(ISBLANK($AG371),$AI371="closed",$AI371="old",AND($B$3=Data!$N$6,OR(database!AG371=Data!$K$8,Data!$K$9=database!AG371))),0,MAX(B$8:B370)+1)</f>
        <v>0</v>
      </c>
      <c r="C371" s="25">
        <f ca="1">IF(AND($AL371-C$3&lt;=TODAY(),$AL371&gt;0,AI371&lt;&gt;"closed",AI371&lt;&gt;"old",AND($B$3&lt;&gt;Data!$N$6,OR(database!$AG371&lt;&gt;Data!$K$9,database!$AG371&lt;&gt;Data!$K$8))),MAX(C$8:C370)+1,0)</f>
        <v>0</v>
      </c>
      <c r="D371" s="25">
        <f ca="1">IF(AND($AL371-D$3&lt;=TODAY(),$AL371&gt;0,$AI371&lt;&gt;"closed",AI371&lt;&gt;"old",AND($B$3&lt;&gt;Data!$N$6,OR(database!$AG371&lt;&gt;Data!$K$9,database!$AG371&lt;&gt;Data!$K$8))),MAX(D$8:D370)+1,0)</f>
        <v>0</v>
      </c>
      <c r="E371" s="25">
        <f ca="1">IF(AND($AL371-E$3&lt;=TODAY(),$AL371&gt;0,AI371&lt;&gt;"closed",AI371&lt;&gt;"old",AND($B$3&lt;&gt;Data!$N$6,OR(database!$AG371&lt;&gt;Data!$K$9,database!$AG371&lt;&gt;Data!$K$8))),MAX(E$8:E370)+1,0)</f>
        <v>0</v>
      </c>
      <c r="F371" s="25">
        <f>IF(AH371="X",MAX(F$8:F370)+1,0)</f>
        <v>0</v>
      </c>
      <c r="G371" s="25">
        <f ca="1">IF(AND(AG371=Data!$K$8,database!AI371&lt;&gt;"Closed",AI371&lt;&gt;"old",database!AL371&lt;(TODAY()+Data!$X$4)),MAX(G$8:G370)+1,0)</f>
        <v>0</v>
      </c>
      <c r="H371" s="25">
        <f ca="1">IF(AND(AG371=Data!$K$9,database!AI371&lt;&gt;"Closed",AI371&lt;&gt;"old",database!AL371&lt;(TODAY()+Data!$X$5)),MAX(H$8:H370)+1,0)</f>
        <v>0</v>
      </c>
      <c r="Y371">
        <f>IF(AS371&gt;0,VLOOKUP(AS371,$AT:$AV,3,0)+COUNTIF(AS$8:AS370,AS371),0)</f>
        <v>0</v>
      </c>
      <c r="AA371" s="17"/>
      <c r="AB371" s="18"/>
      <c r="AC371" s="17"/>
      <c r="AD371" s="18"/>
      <c r="AE371" s="17"/>
      <c r="AF371" s="18"/>
      <c r="AG371" s="139"/>
      <c r="AH371" s="24"/>
      <c r="AI371" s="17"/>
      <c r="AJ371" s="24"/>
      <c r="AK371" s="27"/>
      <c r="AL371" s="47"/>
      <c r="AQ371" s="25">
        <f>IF(FollowUp!$AK$3="(Off)",IF(FollowUp!$AA$3=Data!$D$5,C371,IF(FollowUp!$AA$3=Data!$D$6,D371,IF(FollowUp!$AA$3=Data!$D$7,E371,B371))),IF(FollowUp!$AK$3=Data!$N$9,F371,IF(FollowUp!$AK$3=Data!$N$8,H371,IF(FollowUp!$AK$3=Data!$N$7,G371,B371))))</f>
        <v>0</v>
      </c>
      <c r="AR371" s="51">
        <f t="shared" si="38"/>
        <v>0</v>
      </c>
      <c r="AS371" s="25">
        <f t="shared" si="36"/>
        <v>-1</v>
      </c>
      <c r="AT371" s="25">
        <f t="shared" si="39"/>
        <v>364</v>
      </c>
      <c r="AU371" s="25">
        <f t="shared" si="37"/>
        <v>0</v>
      </c>
      <c r="AV371" s="25">
        <f t="shared" si="40"/>
        <v>0</v>
      </c>
      <c r="BB371" s="51"/>
    </row>
    <row r="372" spans="1:54" x14ac:dyDescent="0.25">
      <c r="A372" t="str">
        <f t="shared" si="35"/>
        <v>372</v>
      </c>
      <c r="B372" s="25">
        <f>IF(OR(ISBLANK($AG372),$AI372="closed",$AI372="old",AND($B$3=Data!$N$6,OR(database!AG372=Data!$K$8,Data!$K$9=database!AG372))),0,MAX(B$8:B371)+1)</f>
        <v>0</v>
      </c>
      <c r="C372" s="25">
        <f ca="1">IF(AND($AL372-C$3&lt;=TODAY(),$AL372&gt;0,AI372&lt;&gt;"closed",AI372&lt;&gt;"old",AND($B$3&lt;&gt;Data!$N$6,OR(database!$AG372&lt;&gt;Data!$K$9,database!$AG372&lt;&gt;Data!$K$8))),MAX(C$8:C371)+1,0)</f>
        <v>0</v>
      </c>
      <c r="D372" s="25">
        <f ca="1">IF(AND($AL372-D$3&lt;=TODAY(),$AL372&gt;0,$AI372&lt;&gt;"closed",AI372&lt;&gt;"old",AND($B$3&lt;&gt;Data!$N$6,OR(database!$AG372&lt;&gt;Data!$K$9,database!$AG372&lt;&gt;Data!$K$8))),MAX(D$8:D371)+1,0)</f>
        <v>0</v>
      </c>
      <c r="E372" s="25">
        <f ca="1">IF(AND($AL372-E$3&lt;=TODAY(),$AL372&gt;0,AI372&lt;&gt;"closed",AI372&lt;&gt;"old",AND($B$3&lt;&gt;Data!$N$6,OR(database!$AG372&lt;&gt;Data!$K$9,database!$AG372&lt;&gt;Data!$K$8))),MAX(E$8:E371)+1,0)</f>
        <v>0</v>
      </c>
      <c r="F372" s="25">
        <f>IF(AH372="X",MAX(F$8:F371)+1,0)</f>
        <v>0</v>
      </c>
      <c r="G372" s="25">
        <f ca="1">IF(AND(AG372=Data!$K$8,database!AI372&lt;&gt;"Closed",AI372&lt;&gt;"old",database!AL372&lt;(TODAY()+Data!$X$4)),MAX(G$8:G371)+1,0)</f>
        <v>0</v>
      </c>
      <c r="H372" s="25">
        <f ca="1">IF(AND(AG372=Data!$K$9,database!AI372&lt;&gt;"Closed",AI372&lt;&gt;"old",database!AL372&lt;(TODAY()+Data!$X$5)),MAX(H$8:H371)+1,0)</f>
        <v>0</v>
      </c>
      <c r="Y372">
        <f>IF(AS372&gt;0,VLOOKUP(AS372,$AT:$AV,3,0)+COUNTIF(AS$8:AS371,AS372),0)</f>
        <v>0</v>
      </c>
      <c r="AA372" s="16"/>
      <c r="AB372" s="22"/>
      <c r="AC372" s="16"/>
      <c r="AD372" s="22"/>
      <c r="AE372" s="16"/>
      <c r="AF372" s="22"/>
      <c r="AG372" s="138"/>
      <c r="AH372" s="23"/>
      <c r="AI372" s="16"/>
      <c r="AJ372" s="23"/>
      <c r="AK372" s="28"/>
      <c r="AL372" s="35"/>
      <c r="AQ372" s="25">
        <f>IF(FollowUp!$AK$3="(Off)",IF(FollowUp!$AA$3=Data!$D$5,C372,IF(FollowUp!$AA$3=Data!$D$6,D372,IF(FollowUp!$AA$3=Data!$D$7,E372,B372))),IF(FollowUp!$AK$3=Data!$N$9,F372,IF(FollowUp!$AK$3=Data!$N$8,H372,IF(FollowUp!$AK$3=Data!$N$7,G372,B372))))</f>
        <v>0</v>
      </c>
      <c r="AR372" s="51">
        <f t="shared" si="38"/>
        <v>0</v>
      </c>
      <c r="AS372" s="25">
        <f t="shared" si="36"/>
        <v>-1</v>
      </c>
      <c r="AT372" s="25">
        <f t="shared" si="39"/>
        <v>365</v>
      </c>
      <c r="AU372" s="25">
        <f t="shared" si="37"/>
        <v>0</v>
      </c>
      <c r="AV372" s="25">
        <f t="shared" si="40"/>
        <v>0</v>
      </c>
      <c r="BB372" s="51"/>
    </row>
    <row r="373" spans="1:54" x14ac:dyDescent="0.25">
      <c r="A373" t="str">
        <f t="shared" si="35"/>
        <v>373</v>
      </c>
      <c r="B373" s="25">
        <f>IF(OR(ISBLANK($AG373),$AI373="closed",$AI373="old",AND($B$3=Data!$N$6,OR(database!AG373=Data!$K$8,Data!$K$9=database!AG373))),0,MAX(B$8:B372)+1)</f>
        <v>0</v>
      </c>
      <c r="C373" s="25">
        <f ca="1">IF(AND($AL373-C$3&lt;=TODAY(),$AL373&gt;0,AI373&lt;&gt;"closed",AI373&lt;&gt;"old",AND($B$3&lt;&gt;Data!$N$6,OR(database!$AG373&lt;&gt;Data!$K$9,database!$AG373&lt;&gt;Data!$K$8))),MAX(C$8:C372)+1,0)</f>
        <v>0</v>
      </c>
      <c r="D373" s="25">
        <f ca="1">IF(AND($AL373-D$3&lt;=TODAY(),$AL373&gt;0,$AI373&lt;&gt;"closed",AI373&lt;&gt;"old",AND($B$3&lt;&gt;Data!$N$6,OR(database!$AG373&lt;&gt;Data!$K$9,database!$AG373&lt;&gt;Data!$K$8))),MAX(D$8:D372)+1,0)</f>
        <v>0</v>
      </c>
      <c r="E373" s="25">
        <f ca="1">IF(AND($AL373-E$3&lt;=TODAY(),$AL373&gt;0,AI373&lt;&gt;"closed",AI373&lt;&gt;"old",AND($B$3&lt;&gt;Data!$N$6,OR(database!$AG373&lt;&gt;Data!$K$9,database!$AG373&lt;&gt;Data!$K$8))),MAX(E$8:E372)+1,0)</f>
        <v>0</v>
      </c>
      <c r="F373" s="25">
        <f>IF(AH373="X",MAX(F$8:F372)+1,0)</f>
        <v>0</v>
      </c>
      <c r="G373" s="25">
        <f ca="1">IF(AND(AG373=Data!$K$8,database!AI373&lt;&gt;"Closed",AI373&lt;&gt;"old",database!AL373&lt;(TODAY()+Data!$X$4)),MAX(G$8:G372)+1,0)</f>
        <v>0</v>
      </c>
      <c r="H373" s="25">
        <f ca="1">IF(AND(AG373=Data!$K$9,database!AI373&lt;&gt;"Closed",AI373&lt;&gt;"old",database!AL373&lt;(TODAY()+Data!$X$5)),MAX(H$8:H372)+1,0)</f>
        <v>0</v>
      </c>
      <c r="Y373">
        <f>IF(AS373&gt;0,VLOOKUP(AS373,$AT:$AV,3,0)+COUNTIF(AS$8:AS372,AS373),0)</f>
        <v>0</v>
      </c>
      <c r="AA373" s="17"/>
      <c r="AB373" s="18"/>
      <c r="AC373" s="17"/>
      <c r="AD373" s="18"/>
      <c r="AE373" s="17"/>
      <c r="AF373" s="18"/>
      <c r="AG373" s="139"/>
      <c r="AH373" s="24"/>
      <c r="AI373" s="17"/>
      <c r="AJ373" s="24"/>
      <c r="AK373" s="27"/>
      <c r="AL373" s="47"/>
      <c r="AQ373" s="25">
        <f>IF(FollowUp!$AK$3="(Off)",IF(FollowUp!$AA$3=Data!$D$5,C373,IF(FollowUp!$AA$3=Data!$D$6,D373,IF(FollowUp!$AA$3=Data!$D$7,E373,B373))),IF(FollowUp!$AK$3=Data!$N$9,F373,IF(FollowUp!$AK$3=Data!$N$8,H373,IF(FollowUp!$AK$3=Data!$N$7,G373,B373))))</f>
        <v>0</v>
      </c>
      <c r="AR373" s="51">
        <f t="shared" si="38"/>
        <v>0</v>
      </c>
      <c r="AS373" s="25">
        <f t="shared" si="36"/>
        <v>-1</v>
      </c>
      <c r="AT373" s="25">
        <f t="shared" si="39"/>
        <v>366</v>
      </c>
      <c r="AU373" s="25">
        <f t="shared" si="37"/>
        <v>0</v>
      </c>
      <c r="AV373" s="25">
        <f t="shared" si="40"/>
        <v>0</v>
      </c>
      <c r="BB373" s="51"/>
    </row>
    <row r="374" spans="1:54" x14ac:dyDescent="0.25">
      <c r="A374" t="str">
        <f t="shared" si="35"/>
        <v>374</v>
      </c>
      <c r="B374" s="25">
        <f>IF(OR(ISBLANK($AG374),$AI374="closed",$AI374="old",AND($B$3=Data!$N$6,OR(database!AG374=Data!$K$8,Data!$K$9=database!AG374))),0,MAX(B$8:B373)+1)</f>
        <v>0</v>
      </c>
      <c r="C374" s="25">
        <f ca="1">IF(AND($AL374-C$3&lt;=TODAY(),$AL374&gt;0,AI374&lt;&gt;"closed",AI374&lt;&gt;"old",AND($B$3&lt;&gt;Data!$N$6,OR(database!$AG374&lt;&gt;Data!$K$9,database!$AG374&lt;&gt;Data!$K$8))),MAX(C$8:C373)+1,0)</f>
        <v>0</v>
      </c>
      <c r="D374" s="25">
        <f ca="1">IF(AND($AL374-D$3&lt;=TODAY(),$AL374&gt;0,$AI374&lt;&gt;"closed",AI374&lt;&gt;"old",AND($B$3&lt;&gt;Data!$N$6,OR(database!$AG374&lt;&gt;Data!$K$9,database!$AG374&lt;&gt;Data!$K$8))),MAX(D$8:D373)+1,0)</f>
        <v>0</v>
      </c>
      <c r="E374" s="25">
        <f ca="1">IF(AND($AL374-E$3&lt;=TODAY(),$AL374&gt;0,AI374&lt;&gt;"closed",AI374&lt;&gt;"old",AND($B$3&lt;&gt;Data!$N$6,OR(database!$AG374&lt;&gt;Data!$K$9,database!$AG374&lt;&gt;Data!$K$8))),MAX(E$8:E373)+1,0)</f>
        <v>0</v>
      </c>
      <c r="F374" s="25">
        <f>IF(AH374="X",MAX(F$8:F373)+1,0)</f>
        <v>0</v>
      </c>
      <c r="G374" s="25">
        <f ca="1">IF(AND(AG374=Data!$K$8,database!AI374&lt;&gt;"Closed",AI374&lt;&gt;"old",database!AL374&lt;(TODAY()+Data!$X$4)),MAX(G$8:G373)+1,0)</f>
        <v>0</v>
      </c>
      <c r="H374" s="25">
        <f ca="1">IF(AND(AG374=Data!$K$9,database!AI374&lt;&gt;"Closed",AI374&lt;&gt;"old",database!AL374&lt;(TODAY()+Data!$X$5)),MAX(H$8:H373)+1,0)</f>
        <v>0</v>
      </c>
      <c r="Y374">
        <f>IF(AS374&gt;0,VLOOKUP(AS374,$AT:$AV,3,0)+COUNTIF(AS$8:AS373,AS374),0)</f>
        <v>0</v>
      </c>
      <c r="AA374" s="16"/>
      <c r="AB374" s="22"/>
      <c r="AC374" s="16"/>
      <c r="AD374" s="22"/>
      <c r="AE374" s="16"/>
      <c r="AF374" s="22"/>
      <c r="AG374" s="138"/>
      <c r="AH374" s="23"/>
      <c r="AI374" s="16"/>
      <c r="AJ374" s="23"/>
      <c r="AK374" s="28"/>
      <c r="AL374" s="35"/>
      <c r="AQ374" s="25">
        <f>IF(FollowUp!$AK$3="(Off)",IF(FollowUp!$AA$3=Data!$D$5,C374,IF(FollowUp!$AA$3=Data!$D$6,D374,IF(FollowUp!$AA$3=Data!$D$7,E374,B374))),IF(FollowUp!$AK$3=Data!$N$9,F374,IF(FollowUp!$AK$3=Data!$N$8,H374,IF(FollowUp!$AK$3=Data!$N$7,G374,B374))))</f>
        <v>0</v>
      </c>
      <c r="AR374" s="51">
        <f t="shared" si="38"/>
        <v>0</v>
      </c>
      <c r="AS374" s="25">
        <f t="shared" si="36"/>
        <v>-1</v>
      </c>
      <c r="AT374" s="25">
        <f t="shared" si="39"/>
        <v>367</v>
      </c>
      <c r="AU374" s="25">
        <f t="shared" si="37"/>
        <v>0</v>
      </c>
      <c r="AV374" s="25">
        <f t="shared" si="40"/>
        <v>0</v>
      </c>
      <c r="BB374" s="51"/>
    </row>
    <row r="375" spans="1:54" x14ac:dyDescent="0.25">
      <c r="A375" t="str">
        <f t="shared" si="35"/>
        <v>375</v>
      </c>
      <c r="B375" s="25">
        <f>IF(OR(ISBLANK($AG375),$AI375="closed",$AI375="old",AND($B$3=Data!$N$6,OR(database!AG375=Data!$K$8,Data!$K$9=database!AG375))),0,MAX(B$8:B374)+1)</f>
        <v>0</v>
      </c>
      <c r="C375" s="25">
        <f ca="1">IF(AND($AL375-C$3&lt;=TODAY(),$AL375&gt;0,AI375&lt;&gt;"closed",AI375&lt;&gt;"old",AND($B$3&lt;&gt;Data!$N$6,OR(database!$AG375&lt;&gt;Data!$K$9,database!$AG375&lt;&gt;Data!$K$8))),MAX(C$8:C374)+1,0)</f>
        <v>0</v>
      </c>
      <c r="D375" s="25">
        <f ca="1">IF(AND($AL375-D$3&lt;=TODAY(),$AL375&gt;0,$AI375&lt;&gt;"closed",AI375&lt;&gt;"old",AND($B$3&lt;&gt;Data!$N$6,OR(database!$AG375&lt;&gt;Data!$K$9,database!$AG375&lt;&gt;Data!$K$8))),MAX(D$8:D374)+1,0)</f>
        <v>0</v>
      </c>
      <c r="E375" s="25">
        <f ca="1">IF(AND($AL375-E$3&lt;=TODAY(),$AL375&gt;0,AI375&lt;&gt;"closed",AI375&lt;&gt;"old",AND($B$3&lt;&gt;Data!$N$6,OR(database!$AG375&lt;&gt;Data!$K$9,database!$AG375&lt;&gt;Data!$K$8))),MAX(E$8:E374)+1,0)</f>
        <v>0</v>
      </c>
      <c r="F375" s="25">
        <f>IF(AH375="X",MAX(F$8:F374)+1,0)</f>
        <v>0</v>
      </c>
      <c r="G375" s="25">
        <f ca="1">IF(AND(AG375=Data!$K$8,database!AI375&lt;&gt;"Closed",AI375&lt;&gt;"old",database!AL375&lt;(TODAY()+Data!$X$4)),MAX(G$8:G374)+1,0)</f>
        <v>0</v>
      </c>
      <c r="H375" s="25">
        <f ca="1">IF(AND(AG375=Data!$K$9,database!AI375&lt;&gt;"Closed",AI375&lt;&gt;"old",database!AL375&lt;(TODAY()+Data!$X$5)),MAX(H$8:H374)+1,0)</f>
        <v>0</v>
      </c>
      <c r="Y375">
        <f>IF(AS375&gt;0,VLOOKUP(AS375,$AT:$AV,3,0)+COUNTIF(AS$8:AS374,AS375),0)</f>
        <v>0</v>
      </c>
      <c r="AA375" s="17"/>
      <c r="AB375" s="18"/>
      <c r="AC375" s="17"/>
      <c r="AD375" s="18"/>
      <c r="AE375" s="17"/>
      <c r="AF375" s="18"/>
      <c r="AG375" s="139"/>
      <c r="AH375" s="24"/>
      <c r="AI375" s="17"/>
      <c r="AJ375" s="24"/>
      <c r="AK375" s="27"/>
      <c r="AL375" s="47"/>
      <c r="AQ375" s="25">
        <f>IF(FollowUp!$AK$3="(Off)",IF(FollowUp!$AA$3=Data!$D$5,C375,IF(FollowUp!$AA$3=Data!$D$6,D375,IF(FollowUp!$AA$3=Data!$D$7,E375,B375))),IF(FollowUp!$AK$3=Data!$N$9,F375,IF(FollowUp!$AK$3=Data!$N$8,H375,IF(FollowUp!$AK$3=Data!$N$7,G375,B375))))</f>
        <v>0</v>
      </c>
      <c r="AR375" s="51">
        <f t="shared" si="38"/>
        <v>0</v>
      </c>
      <c r="AS375" s="25">
        <f t="shared" si="36"/>
        <v>-1</v>
      </c>
      <c r="AT375" s="25">
        <f t="shared" si="39"/>
        <v>368</v>
      </c>
      <c r="AU375" s="25">
        <f t="shared" si="37"/>
        <v>0</v>
      </c>
      <c r="AV375" s="25">
        <f t="shared" si="40"/>
        <v>0</v>
      </c>
      <c r="BB375" s="51"/>
    </row>
    <row r="376" spans="1:54" x14ac:dyDescent="0.25">
      <c r="A376" t="str">
        <f t="shared" si="35"/>
        <v>376</v>
      </c>
      <c r="B376" s="25">
        <f>IF(OR(ISBLANK($AG376),$AI376="closed",$AI376="old",AND($B$3=Data!$N$6,OR(database!AG376=Data!$K$8,Data!$K$9=database!AG376))),0,MAX(B$8:B375)+1)</f>
        <v>0</v>
      </c>
      <c r="C376" s="25">
        <f ca="1">IF(AND($AL376-C$3&lt;=TODAY(),$AL376&gt;0,AI376&lt;&gt;"closed",AI376&lt;&gt;"old",AND($B$3&lt;&gt;Data!$N$6,OR(database!$AG376&lt;&gt;Data!$K$9,database!$AG376&lt;&gt;Data!$K$8))),MAX(C$8:C375)+1,0)</f>
        <v>0</v>
      </c>
      <c r="D376" s="25">
        <f ca="1">IF(AND($AL376-D$3&lt;=TODAY(),$AL376&gt;0,$AI376&lt;&gt;"closed",AI376&lt;&gt;"old",AND($B$3&lt;&gt;Data!$N$6,OR(database!$AG376&lt;&gt;Data!$K$9,database!$AG376&lt;&gt;Data!$K$8))),MAX(D$8:D375)+1,0)</f>
        <v>0</v>
      </c>
      <c r="E376" s="25">
        <f ca="1">IF(AND($AL376-E$3&lt;=TODAY(),$AL376&gt;0,AI376&lt;&gt;"closed",AI376&lt;&gt;"old",AND($B$3&lt;&gt;Data!$N$6,OR(database!$AG376&lt;&gt;Data!$K$9,database!$AG376&lt;&gt;Data!$K$8))),MAX(E$8:E375)+1,0)</f>
        <v>0</v>
      </c>
      <c r="F376" s="25">
        <f>IF(AH376="X",MAX(F$8:F375)+1,0)</f>
        <v>0</v>
      </c>
      <c r="G376" s="25">
        <f ca="1">IF(AND(AG376=Data!$K$8,database!AI376&lt;&gt;"Closed",AI376&lt;&gt;"old",database!AL376&lt;(TODAY()+Data!$X$4)),MAX(G$8:G375)+1,0)</f>
        <v>0</v>
      </c>
      <c r="H376" s="25">
        <f ca="1">IF(AND(AG376=Data!$K$9,database!AI376&lt;&gt;"Closed",AI376&lt;&gt;"old",database!AL376&lt;(TODAY()+Data!$X$5)),MAX(H$8:H375)+1,0)</f>
        <v>0</v>
      </c>
      <c r="Y376">
        <f>IF(AS376&gt;0,VLOOKUP(AS376,$AT:$AV,3,0)+COUNTIF(AS$8:AS375,AS376),0)</f>
        <v>0</v>
      </c>
      <c r="AA376" s="16"/>
      <c r="AB376" s="22"/>
      <c r="AC376" s="16"/>
      <c r="AD376" s="22"/>
      <c r="AE376" s="16"/>
      <c r="AF376" s="22"/>
      <c r="AG376" s="138"/>
      <c r="AH376" s="23"/>
      <c r="AI376" s="16"/>
      <c r="AJ376" s="23"/>
      <c r="AK376" s="28"/>
      <c r="AL376" s="35"/>
      <c r="AQ376" s="25">
        <f>IF(FollowUp!$AK$3="(Off)",IF(FollowUp!$AA$3=Data!$D$5,C376,IF(FollowUp!$AA$3=Data!$D$6,D376,IF(FollowUp!$AA$3=Data!$D$7,E376,B376))),IF(FollowUp!$AK$3=Data!$N$9,F376,IF(FollowUp!$AK$3=Data!$N$8,H376,IF(FollowUp!$AK$3=Data!$N$7,G376,B376))))</f>
        <v>0</v>
      </c>
      <c r="AR376" s="51">
        <f t="shared" si="38"/>
        <v>0</v>
      </c>
      <c r="AS376" s="25">
        <f t="shared" si="36"/>
        <v>-1</v>
      </c>
      <c r="AT376" s="25">
        <f t="shared" si="39"/>
        <v>369</v>
      </c>
      <c r="AU376" s="25">
        <f t="shared" si="37"/>
        <v>0</v>
      </c>
      <c r="AV376" s="25">
        <f t="shared" si="40"/>
        <v>0</v>
      </c>
      <c r="BB376" s="51"/>
    </row>
    <row r="377" spans="1:54" x14ac:dyDescent="0.25">
      <c r="A377" t="str">
        <f t="shared" si="35"/>
        <v>377</v>
      </c>
      <c r="B377" s="25">
        <f>IF(OR(ISBLANK($AG377),$AI377="closed",$AI377="old",AND($B$3=Data!$N$6,OR(database!AG377=Data!$K$8,Data!$K$9=database!AG377))),0,MAX(B$8:B376)+1)</f>
        <v>0</v>
      </c>
      <c r="C377" s="25">
        <f ca="1">IF(AND($AL377-C$3&lt;=TODAY(),$AL377&gt;0,AI377&lt;&gt;"closed",AI377&lt;&gt;"old",AND($B$3&lt;&gt;Data!$N$6,OR(database!$AG377&lt;&gt;Data!$K$9,database!$AG377&lt;&gt;Data!$K$8))),MAX(C$8:C376)+1,0)</f>
        <v>0</v>
      </c>
      <c r="D377" s="25">
        <f ca="1">IF(AND($AL377-D$3&lt;=TODAY(),$AL377&gt;0,$AI377&lt;&gt;"closed",AI377&lt;&gt;"old",AND($B$3&lt;&gt;Data!$N$6,OR(database!$AG377&lt;&gt;Data!$K$9,database!$AG377&lt;&gt;Data!$K$8))),MAX(D$8:D376)+1,0)</f>
        <v>0</v>
      </c>
      <c r="E377" s="25">
        <f ca="1">IF(AND($AL377-E$3&lt;=TODAY(),$AL377&gt;0,AI377&lt;&gt;"closed",AI377&lt;&gt;"old",AND($B$3&lt;&gt;Data!$N$6,OR(database!$AG377&lt;&gt;Data!$K$9,database!$AG377&lt;&gt;Data!$K$8))),MAX(E$8:E376)+1,0)</f>
        <v>0</v>
      </c>
      <c r="F377" s="25">
        <f>IF(AH377="X",MAX(F$8:F376)+1,0)</f>
        <v>0</v>
      </c>
      <c r="G377" s="25">
        <f ca="1">IF(AND(AG377=Data!$K$8,database!AI377&lt;&gt;"Closed",AI377&lt;&gt;"old",database!AL377&lt;(TODAY()+Data!$X$4)),MAX(G$8:G376)+1,0)</f>
        <v>0</v>
      </c>
      <c r="H377" s="25">
        <f ca="1">IF(AND(AG377=Data!$K$9,database!AI377&lt;&gt;"Closed",AI377&lt;&gt;"old",database!AL377&lt;(TODAY()+Data!$X$5)),MAX(H$8:H376)+1,0)</f>
        <v>0</v>
      </c>
      <c r="Y377">
        <f>IF(AS377&gt;0,VLOOKUP(AS377,$AT:$AV,3,0)+COUNTIF(AS$8:AS376,AS377),0)</f>
        <v>0</v>
      </c>
      <c r="AA377" s="17"/>
      <c r="AB377" s="18"/>
      <c r="AC377" s="17"/>
      <c r="AD377" s="18"/>
      <c r="AE377" s="17"/>
      <c r="AF377" s="18"/>
      <c r="AG377" s="139"/>
      <c r="AH377" s="24"/>
      <c r="AI377" s="17"/>
      <c r="AJ377" s="24"/>
      <c r="AK377" s="27"/>
      <c r="AL377" s="47"/>
      <c r="AQ377" s="25">
        <f>IF(FollowUp!$AK$3="(Off)",IF(FollowUp!$AA$3=Data!$D$5,C377,IF(FollowUp!$AA$3=Data!$D$6,D377,IF(FollowUp!$AA$3=Data!$D$7,E377,B377))),IF(FollowUp!$AK$3=Data!$N$9,F377,IF(FollowUp!$AK$3=Data!$N$8,H377,IF(FollowUp!$AK$3=Data!$N$7,G377,B377))))</f>
        <v>0</v>
      </c>
      <c r="AR377" s="51">
        <f t="shared" si="38"/>
        <v>0</v>
      </c>
      <c r="AS377" s="25">
        <f t="shared" si="36"/>
        <v>-1</v>
      </c>
      <c r="AT377" s="25">
        <f t="shared" si="39"/>
        <v>370</v>
      </c>
      <c r="AU377" s="25">
        <f t="shared" si="37"/>
        <v>0</v>
      </c>
      <c r="AV377" s="25">
        <f t="shared" si="40"/>
        <v>0</v>
      </c>
      <c r="BB377" s="51"/>
    </row>
    <row r="378" spans="1:54" x14ac:dyDescent="0.25">
      <c r="A378" t="str">
        <f t="shared" si="35"/>
        <v>378</v>
      </c>
      <c r="B378" s="25">
        <f>IF(OR(ISBLANK($AG378),$AI378="closed",$AI378="old",AND($B$3=Data!$N$6,OR(database!AG378=Data!$K$8,Data!$K$9=database!AG378))),0,MAX(B$8:B377)+1)</f>
        <v>0</v>
      </c>
      <c r="C378" s="25">
        <f ca="1">IF(AND($AL378-C$3&lt;=TODAY(),$AL378&gt;0,AI378&lt;&gt;"closed",AI378&lt;&gt;"old",AND($B$3&lt;&gt;Data!$N$6,OR(database!$AG378&lt;&gt;Data!$K$9,database!$AG378&lt;&gt;Data!$K$8))),MAX(C$8:C377)+1,0)</f>
        <v>0</v>
      </c>
      <c r="D378" s="25">
        <f ca="1">IF(AND($AL378-D$3&lt;=TODAY(),$AL378&gt;0,$AI378&lt;&gt;"closed",AI378&lt;&gt;"old",AND($B$3&lt;&gt;Data!$N$6,OR(database!$AG378&lt;&gt;Data!$K$9,database!$AG378&lt;&gt;Data!$K$8))),MAX(D$8:D377)+1,0)</f>
        <v>0</v>
      </c>
      <c r="E378" s="25">
        <f ca="1">IF(AND($AL378-E$3&lt;=TODAY(),$AL378&gt;0,AI378&lt;&gt;"closed",AI378&lt;&gt;"old",AND($B$3&lt;&gt;Data!$N$6,OR(database!$AG378&lt;&gt;Data!$K$9,database!$AG378&lt;&gt;Data!$K$8))),MAX(E$8:E377)+1,0)</f>
        <v>0</v>
      </c>
      <c r="F378" s="25">
        <f>IF(AH378="X",MAX(F$8:F377)+1,0)</f>
        <v>0</v>
      </c>
      <c r="G378" s="25">
        <f ca="1">IF(AND(AG378=Data!$K$8,database!AI378&lt;&gt;"Closed",AI378&lt;&gt;"old",database!AL378&lt;(TODAY()+Data!$X$4)),MAX(G$8:G377)+1,0)</f>
        <v>0</v>
      </c>
      <c r="H378" s="25">
        <f ca="1">IF(AND(AG378=Data!$K$9,database!AI378&lt;&gt;"Closed",AI378&lt;&gt;"old",database!AL378&lt;(TODAY()+Data!$X$5)),MAX(H$8:H377)+1,0)</f>
        <v>0</v>
      </c>
      <c r="Y378">
        <f>IF(AS378&gt;0,VLOOKUP(AS378,$AT:$AV,3,0)+COUNTIF(AS$8:AS377,AS378),0)</f>
        <v>0</v>
      </c>
      <c r="AA378" s="16"/>
      <c r="AB378" s="22"/>
      <c r="AC378" s="16"/>
      <c r="AD378" s="22"/>
      <c r="AE378" s="16"/>
      <c r="AF378" s="22"/>
      <c r="AG378" s="138"/>
      <c r="AH378" s="23"/>
      <c r="AI378" s="16"/>
      <c r="AJ378" s="23"/>
      <c r="AK378" s="28"/>
      <c r="AL378" s="35"/>
      <c r="AQ378" s="25">
        <f>IF(FollowUp!$AK$3="(Off)",IF(FollowUp!$AA$3=Data!$D$5,C378,IF(FollowUp!$AA$3=Data!$D$6,D378,IF(FollowUp!$AA$3=Data!$D$7,E378,B378))),IF(FollowUp!$AK$3=Data!$N$9,F378,IF(FollowUp!$AK$3=Data!$N$8,H378,IF(FollowUp!$AK$3=Data!$N$7,G378,B378))))</f>
        <v>0</v>
      </c>
      <c r="AR378" s="51">
        <f t="shared" si="38"/>
        <v>0</v>
      </c>
      <c r="AS378" s="25">
        <f t="shared" si="36"/>
        <v>-1</v>
      </c>
      <c r="AT378" s="25">
        <f t="shared" si="39"/>
        <v>371</v>
      </c>
      <c r="AU378" s="25">
        <f t="shared" si="37"/>
        <v>0</v>
      </c>
      <c r="AV378" s="25">
        <f t="shared" si="40"/>
        <v>0</v>
      </c>
      <c r="BB378" s="51"/>
    </row>
    <row r="379" spans="1:54" x14ac:dyDescent="0.25">
      <c r="A379" t="str">
        <f t="shared" si="35"/>
        <v>379</v>
      </c>
      <c r="B379" s="25">
        <f>IF(OR(ISBLANK($AG379),$AI379="closed",$AI379="old",AND($B$3=Data!$N$6,OR(database!AG379=Data!$K$8,Data!$K$9=database!AG379))),0,MAX(B$8:B378)+1)</f>
        <v>0</v>
      </c>
      <c r="C379" s="25">
        <f ca="1">IF(AND($AL379-C$3&lt;=TODAY(),$AL379&gt;0,AI379&lt;&gt;"closed",AI379&lt;&gt;"old",AND($B$3&lt;&gt;Data!$N$6,OR(database!$AG379&lt;&gt;Data!$K$9,database!$AG379&lt;&gt;Data!$K$8))),MAX(C$8:C378)+1,0)</f>
        <v>0</v>
      </c>
      <c r="D379" s="25">
        <f ca="1">IF(AND($AL379-D$3&lt;=TODAY(),$AL379&gt;0,$AI379&lt;&gt;"closed",AI379&lt;&gt;"old",AND($B$3&lt;&gt;Data!$N$6,OR(database!$AG379&lt;&gt;Data!$K$9,database!$AG379&lt;&gt;Data!$K$8))),MAX(D$8:D378)+1,0)</f>
        <v>0</v>
      </c>
      <c r="E379" s="25">
        <f ca="1">IF(AND($AL379-E$3&lt;=TODAY(),$AL379&gt;0,AI379&lt;&gt;"closed",AI379&lt;&gt;"old",AND($B$3&lt;&gt;Data!$N$6,OR(database!$AG379&lt;&gt;Data!$K$9,database!$AG379&lt;&gt;Data!$K$8))),MAX(E$8:E378)+1,0)</f>
        <v>0</v>
      </c>
      <c r="F379" s="25">
        <f>IF(AH379="X",MAX(F$8:F378)+1,0)</f>
        <v>0</v>
      </c>
      <c r="G379" s="25">
        <f ca="1">IF(AND(AG379=Data!$K$8,database!AI379&lt;&gt;"Closed",AI379&lt;&gt;"old",database!AL379&lt;(TODAY()+Data!$X$4)),MAX(G$8:G378)+1,0)</f>
        <v>0</v>
      </c>
      <c r="H379" s="25">
        <f ca="1">IF(AND(AG379=Data!$K$9,database!AI379&lt;&gt;"Closed",AI379&lt;&gt;"old",database!AL379&lt;(TODAY()+Data!$X$5)),MAX(H$8:H378)+1,0)</f>
        <v>0</v>
      </c>
      <c r="Y379">
        <f>IF(AS379&gt;0,VLOOKUP(AS379,$AT:$AV,3,0)+COUNTIF(AS$8:AS378,AS379),0)</f>
        <v>0</v>
      </c>
      <c r="AA379" s="17"/>
      <c r="AB379" s="18"/>
      <c r="AC379" s="17"/>
      <c r="AD379" s="18"/>
      <c r="AE379" s="17"/>
      <c r="AF379" s="18"/>
      <c r="AG379" s="139"/>
      <c r="AH379" s="24"/>
      <c r="AI379" s="17"/>
      <c r="AJ379" s="24"/>
      <c r="AK379" s="27"/>
      <c r="AL379" s="47"/>
      <c r="AQ379" s="25">
        <f>IF(FollowUp!$AK$3="(Off)",IF(FollowUp!$AA$3=Data!$D$5,C379,IF(FollowUp!$AA$3=Data!$D$6,D379,IF(FollowUp!$AA$3=Data!$D$7,E379,B379))),IF(FollowUp!$AK$3=Data!$N$9,F379,IF(FollowUp!$AK$3=Data!$N$8,H379,IF(FollowUp!$AK$3=Data!$N$7,G379,B379))))</f>
        <v>0</v>
      </c>
      <c r="AR379" s="51">
        <f t="shared" si="38"/>
        <v>0</v>
      </c>
      <c r="AS379" s="25">
        <f t="shared" si="36"/>
        <v>-1</v>
      </c>
      <c r="AT379" s="25">
        <f t="shared" si="39"/>
        <v>372</v>
      </c>
      <c r="AU379" s="25">
        <f t="shared" si="37"/>
        <v>0</v>
      </c>
      <c r="AV379" s="25">
        <f t="shared" si="40"/>
        <v>0</v>
      </c>
      <c r="BB379" s="51"/>
    </row>
    <row r="380" spans="1:54" x14ac:dyDescent="0.25">
      <c r="A380" t="str">
        <f t="shared" si="35"/>
        <v>380</v>
      </c>
      <c r="B380" s="25">
        <f>IF(OR(ISBLANK($AG380),$AI380="closed",$AI380="old",AND($B$3=Data!$N$6,OR(database!AG380=Data!$K$8,Data!$K$9=database!AG380))),0,MAX(B$8:B379)+1)</f>
        <v>0</v>
      </c>
      <c r="C380" s="25">
        <f ca="1">IF(AND($AL380-C$3&lt;=TODAY(),$AL380&gt;0,AI380&lt;&gt;"closed",AI380&lt;&gt;"old",AND($B$3&lt;&gt;Data!$N$6,OR(database!$AG380&lt;&gt;Data!$K$9,database!$AG380&lt;&gt;Data!$K$8))),MAX(C$8:C379)+1,0)</f>
        <v>0</v>
      </c>
      <c r="D380" s="25">
        <f ca="1">IF(AND($AL380-D$3&lt;=TODAY(),$AL380&gt;0,$AI380&lt;&gt;"closed",AI380&lt;&gt;"old",AND($B$3&lt;&gt;Data!$N$6,OR(database!$AG380&lt;&gt;Data!$K$9,database!$AG380&lt;&gt;Data!$K$8))),MAX(D$8:D379)+1,0)</f>
        <v>0</v>
      </c>
      <c r="E380" s="25">
        <f ca="1">IF(AND($AL380-E$3&lt;=TODAY(),$AL380&gt;0,AI380&lt;&gt;"closed",AI380&lt;&gt;"old",AND($B$3&lt;&gt;Data!$N$6,OR(database!$AG380&lt;&gt;Data!$K$9,database!$AG380&lt;&gt;Data!$K$8))),MAX(E$8:E379)+1,0)</f>
        <v>0</v>
      </c>
      <c r="F380" s="25">
        <f>IF(AH380="X",MAX(F$8:F379)+1,0)</f>
        <v>0</v>
      </c>
      <c r="G380" s="25">
        <f ca="1">IF(AND(AG380=Data!$K$8,database!AI380&lt;&gt;"Closed",AI380&lt;&gt;"old",database!AL380&lt;(TODAY()+Data!$X$4)),MAX(G$8:G379)+1,0)</f>
        <v>0</v>
      </c>
      <c r="H380" s="25">
        <f ca="1">IF(AND(AG380=Data!$K$9,database!AI380&lt;&gt;"Closed",AI380&lt;&gt;"old",database!AL380&lt;(TODAY()+Data!$X$5)),MAX(H$8:H379)+1,0)</f>
        <v>0</v>
      </c>
      <c r="Y380">
        <f>IF(AS380&gt;0,VLOOKUP(AS380,$AT:$AV,3,0)+COUNTIF(AS$8:AS379,AS380),0)</f>
        <v>0</v>
      </c>
      <c r="AA380" s="16"/>
      <c r="AB380" s="22"/>
      <c r="AC380" s="16"/>
      <c r="AD380" s="22"/>
      <c r="AE380" s="16"/>
      <c r="AF380" s="22"/>
      <c r="AG380" s="138"/>
      <c r="AH380" s="23"/>
      <c r="AI380" s="16"/>
      <c r="AJ380" s="23"/>
      <c r="AK380" s="28"/>
      <c r="AL380" s="35"/>
      <c r="AQ380" s="25">
        <f>IF(FollowUp!$AK$3="(Off)",IF(FollowUp!$AA$3=Data!$D$5,C380,IF(FollowUp!$AA$3=Data!$D$6,D380,IF(FollowUp!$AA$3=Data!$D$7,E380,B380))),IF(FollowUp!$AK$3=Data!$N$9,F380,IF(FollowUp!$AK$3=Data!$N$8,H380,IF(FollowUp!$AK$3=Data!$N$7,G380,B380))))</f>
        <v>0</v>
      </c>
      <c r="AR380" s="51">
        <f t="shared" si="38"/>
        <v>0</v>
      </c>
      <c r="AS380" s="25">
        <f t="shared" si="36"/>
        <v>-1</v>
      </c>
      <c r="AT380" s="25">
        <f t="shared" si="39"/>
        <v>373</v>
      </c>
      <c r="AU380" s="25">
        <f t="shared" si="37"/>
        <v>0</v>
      </c>
      <c r="AV380" s="25">
        <f t="shared" si="40"/>
        <v>0</v>
      </c>
      <c r="BB380" s="51"/>
    </row>
    <row r="381" spans="1:54" x14ac:dyDescent="0.25">
      <c r="A381" t="str">
        <f t="shared" si="35"/>
        <v>381</v>
      </c>
      <c r="B381" s="25">
        <f>IF(OR(ISBLANK($AG381),$AI381="closed",$AI381="old",AND($B$3=Data!$N$6,OR(database!AG381=Data!$K$8,Data!$K$9=database!AG381))),0,MAX(B$8:B380)+1)</f>
        <v>0</v>
      </c>
      <c r="C381" s="25">
        <f ca="1">IF(AND($AL381-C$3&lt;=TODAY(),$AL381&gt;0,AI381&lt;&gt;"closed",AI381&lt;&gt;"old",AND($B$3&lt;&gt;Data!$N$6,OR(database!$AG381&lt;&gt;Data!$K$9,database!$AG381&lt;&gt;Data!$K$8))),MAX(C$8:C380)+1,0)</f>
        <v>0</v>
      </c>
      <c r="D381" s="25">
        <f ca="1">IF(AND($AL381-D$3&lt;=TODAY(),$AL381&gt;0,$AI381&lt;&gt;"closed",AI381&lt;&gt;"old",AND($B$3&lt;&gt;Data!$N$6,OR(database!$AG381&lt;&gt;Data!$K$9,database!$AG381&lt;&gt;Data!$K$8))),MAX(D$8:D380)+1,0)</f>
        <v>0</v>
      </c>
      <c r="E381" s="25">
        <f ca="1">IF(AND($AL381-E$3&lt;=TODAY(),$AL381&gt;0,AI381&lt;&gt;"closed",AI381&lt;&gt;"old",AND($B$3&lt;&gt;Data!$N$6,OR(database!$AG381&lt;&gt;Data!$K$9,database!$AG381&lt;&gt;Data!$K$8))),MAX(E$8:E380)+1,0)</f>
        <v>0</v>
      </c>
      <c r="F381" s="25">
        <f>IF(AH381="X",MAX(F$8:F380)+1,0)</f>
        <v>0</v>
      </c>
      <c r="G381" s="25">
        <f ca="1">IF(AND(AG381=Data!$K$8,database!AI381&lt;&gt;"Closed",AI381&lt;&gt;"old",database!AL381&lt;(TODAY()+Data!$X$4)),MAX(G$8:G380)+1,0)</f>
        <v>0</v>
      </c>
      <c r="H381" s="25">
        <f ca="1">IF(AND(AG381=Data!$K$9,database!AI381&lt;&gt;"Closed",AI381&lt;&gt;"old",database!AL381&lt;(TODAY()+Data!$X$5)),MAX(H$8:H380)+1,0)</f>
        <v>0</v>
      </c>
      <c r="Y381">
        <f>IF(AS381&gt;0,VLOOKUP(AS381,$AT:$AV,3,0)+COUNTIF(AS$8:AS380,AS381),0)</f>
        <v>0</v>
      </c>
      <c r="AA381" s="17"/>
      <c r="AB381" s="18"/>
      <c r="AC381" s="17"/>
      <c r="AD381" s="18"/>
      <c r="AE381" s="17"/>
      <c r="AF381" s="18"/>
      <c r="AG381" s="139"/>
      <c r="AH381" s="24"/>
      <c r="AI381" s="17"/>
      <c r="AJ381" s="24"/>
      <c r="AK381" s="27"/>
      <c r="AL381" s="47"/>
      <c r="AQ381" s="25">
        <f>IF(FollowUp!$AK$3="(Off)",IF(FollowUp!$AA$3=Data!$D$5,C381,IF(FollowUp!$AA$3=Data!$D$6,D381,IF(FollowUp!$AA$3=Data!$D$7,E381,B381))),IF(FollowUp!$AK$3=Data!$N$9,F381,IF(FollowUp!$AK$3=Data!$N$8,H381,IF(FollowUp!$AK$3=Data!$N$7,G381,B381))))</f>
        <v>0</v>
      </c>
      <c r="AR381" s="51">
        <f t="shared" si="38"/>
        <v>0</v>
      </c>
      <c r="AS381" s="25">
        <f t="shared" si="36"/>
        <v>-1</v>
      </c>
      <c r="AT381" s="25">
        <f t="shared" si="39"/>
        <v>374</v>
      </c>
      <c r="AU381" s="25">
        <f t="shared" si="37"/>
        <v>0</v>
      </c>
      <c r="AV381" s="25">
        <f t="shared" si="40"/>
        <v>0</v>
      </c>
      <c r="BB381" s="51"/>
    </row>
    <row r="382" spans="1:54" x14ac:dyDescent="0.25">
      <c r="A382" t="str">
        <f t="shared" si="35"/>
        <v>382</v>
      </c>
      <c r="B382" s="25">
        <f>IF(OR(ISBLANK($AG382),$AI382="closed",$AI382="old",AND($B$3=Data!$N$6,OR(database!AG382=Data!$K$8,Data!$K$9=database!AG382))),0,MAX(B$8:B381)+1)</f>
        <v>0</v>
      </c>
      <c r="C382" s="25">
        <f ca="1">IF(AND($AL382-C$3&lt;=TODAY(),$AL382&gt;0,AI382&lt;&gt;"closed",AI382&lt;&gt;"old",AND($B$3&lt;&gt;Data!$N$6,OR(database!$AG382&lt;&gt;Data!$K$9,database!$AG382&lt;&gt;Data!$K$8))),MAX(C$8:C381)+1,0)</f>
        <v>0</v>
      </c>
      <c r="D382" s="25">
        <f ca="1">IF(AND($AL382-D$3&lt;=TODAY(),$AL382&gt;0,$AI382&lt;&gt;"closed",AI382&lt;&gt;"old",AND($B$3&lt;&gt;Data!$N$6,OR(database!$AG382&lt;&gt;Data!$K$9,database!$AG382&lt;&gt;Data!$K$8))),MAX(D$8:D381)+1,0)</f>
        <v>0</v>
      </c>
      <c r="E382" s="25">
        <f ca="1">IF(AND($AL382-E$3&lt;=TODAY(),$AL382&gt;0,AI382&lt;&gt;"closed",AI382&lt;&gt;"old",AND($B$3&lt;&gt;Data!$N$6,OR(database!$AG382&lt;&gt;Data!$K$9,database!$AG382&lt;&gt;Data!$K$8))),MAX(E$8:E381)+1,0)</f>
        <v>0</v>
      </c>
      <c r="F382" s="25">
        <f>IF(AH382="X",MAX(F$8:F381)+1,0)</f>
        <v>0</v>
      </c>
      <c r="G382" s="25">
        <f ca="1">IF(AND(AG382=Data!$K$8,database!AI382&lt;&gt;"Closed",AI382&lt;&gt;"old",database!AL382&lt;(TODAY()+Data!$X$4)),MAX(G$8:G381)+1,0)</f>
        <v>0</v>
      </c>
      <c r="H382" s="25">
        <f ca="1">IF(AND(AG382=Data!$K$9,database!AI382&lt;&gt;"Closed",AI382&lt;&gt;"old",database!AL382&lt;(TODAY()+Data!$X$5)),MAX(H$8:H381)+1,0)</f>
        <v>0</v>
      </c>
      <c r="Y382">
        <f>IF(AS382&gt;0,VLOOKUP(AS382,$AT:$AV,3,0)+COUNTIF(AS$8:AS381,AS382),0)</f>
        <v>0</v>
      </c>
      <c r="AA382" s="16"/>
      <c r="AB382" s="22"/>
      <c r="AC382" s="16"/>
      <c r="AD382" s="22"/>
      <c r="AE382" s="16"/>
      <c r="AF382" s="22"/>
      <c r="AG382" s="138"/>
      <c r="AH382" s="23"/>
      <c r="AI382" s="16"/>
      <c r="AJ382" s="23"/>
      <c r="AK382" s="28"/>
      <c r="AL382" s="35"/>
      <c r="AQ382" s="25">
        <f>IF(FollowUp!$AK$3="(Off)",IF(FollowUp!$AA$3=Data!$D$5,C382,IF(FollowUp!$AA$3=Data!$D$6,D382,IF(FollowUp!$AA$3=Data!$D$7,E382,B382))),IF(FollowUp!$AK$3=Data!$N$9,F382,IF(FollowUp!$AK$3=Data!$N$8,H382,IF(FollowUp!$AK$3=Data!$N$7,G382,B382))))</f>
        <v>0</v>
      </c>
      <c r="AR382" s="51">
        <f t="shared" si="38"/>
        <v>0</v>
      </c>
      <c r="AS382" s="25">
        <f t="shared" si="36"/>
        <v>-1</v>
      </c>
      <c r="AT382" s="25">
        <f t="shared" si="39"/>
        <v>375</v>
      </c>
      <c r="AU382" s="25">
        <f t="shared" si="37"/>
        <v>0</v>
      </c>
      <c r="AV382" s="25">
        <f t="shared" si="40"/>
        <v>0</v>
      </c>
      <c r="BB382" s="51"/>
    </row>
    <row r="383" spans="1:54" x14ac:dyDescent="0.25">
      <c r="A383" t="str">
        <f t="shared" si="35"/>
        <v>383</v>
      </c>
      <c r="B383" s="25">
        <f>IF(OR(ISBLANK($AG383),$AI383="closed",$AI383="old",AND($B$3=Data!$N$6,OR(database!AG383=Data!$K$8,Data!$K$9=database!AG383))),0,MAX(B$8:B382)+1)</f>
        <v>0</v>
      </c>
      <c r="C383" s="25">
        <f ca="1">IF(AND($AL383-C$3&lt;=TODAY(),$AL383&gt;0,AI383&lt;&gt;"closed",AI383&lt;&gt;"old",AND($B$3&lt;&gt;Data!$N$6,OR(database!$AG383&lt;&gt;Data!$K$9,database!$AG383&lt;&gt;Data!$K$8))),MAX(C$8:C382)+1,0)</f>
        <v>0</v>
      </c>
      <c r="D383" s="25">
        <f ca="1">IF(AND($AL383-D$3&lt;=TODAY(),$AL383&gt;0,$AI383&lt;&gt;"closed",AI383&lt;&gt;"old",AND($B$3&lt;&gt;Data!$N$6,OR(database!$AG383&lt;&gt;Data!$K$9,database!$AG383&lt;&gt;Data!$K$8))),MAX(D$8:D382)+1,0)</f>
        <v>0</v>
      </c>
      <c r="E383" s="25">
        <f ca="1">IF(AND($AL383-E$3&lt;=TODAY(),$AL383&gt;0,AI383&lt;&gt;"closed",AI383&lt;&gt;"old",AND($B$3&lt;&gt;Data!$N$6,OR(database!$AG383&lt;&gt;Data!$K$9,database!$AG383&lt;&gt;Data!$K$8))),MAX(E$8:E382)+1,0)</f>
        <v>0</v>
      </c>
      <c r="F383" s="25">
        <f>IF(AH383="X",MAX(F$8:F382)+1,0)</f>
        <v>0</v>
      </c>
      <c r="G383" s="25">
        <f ca="1">IF(AND(AG383=Data!$K$8,database!AI383&lt;&gt;"Closed",AI383&lt;&gt;"old",database!AL383&lt;(TODAY()+Data!$X$4)),MAX(G$8:G382)+1,0)</f>
        <v>0</v>
      </c>
      <c r="H383" s="25">
        <f ca="1">IF(AND(AG383=Data!$K$9,database!AI383&lt;&gt;"Closed",AI383&lt;&gt;"old",database!AL383&lt;(TODAY()+Data!$X$5)),MAX(H$8:H382)+1,0)</f>
        <v>0</v>
      </c>
      <c r="Y383">
        <f>IF(AS383&gt;0,VLOOKUP(AS383,$AT:$AV,3,0)+COUNTIF(AS$8:AS382,AS383),0)</f>
        <v>0</v>
      </c>
      <c r="AA383" s="17"/>
      <c r="AB383" s="18"/>
      <c r="AC383" s="17"/>
      <c r="AD383" s="18"/>
      <c r="AE383" s="17"/>
      <c r="AF383" s="18"/>
      <c r="AG383" s="139"/>
      <c r="AH383" s="24"/>
      <c r="AI383" s="17"/>
      <c r="AJ383" s="24"/>
      <c r="AK383" s="27"/>
      <c r="AL383" s="47"/>
      <c r="AQ383" s="25">
        <f>IF(FollowUp!$AK$3="(Off)",IF(FollowUp!$AA$3=Data!$D$5,C383,IF(FollowUp!$AA$3=Data!$D$6,D383,IF(FollowUp!$AA$3=Data!$D$7,E383,B383))),IF(FollowUp!$AK$3=Data!$N$9,F383,IF(FollowUp!$AK$3=Data!$N$8,H383,IF(FollowUp!$AK$3=Data!$N$7,G383,B383))))</f>
        <v>0</v>
      </c>
      <c r="AR383" s="51">
        <f t="shared" si="38"/>
        <v>0</v>
      </c>
      <c r="AS383" s="25">
        <f t="shared" si="36"/>
        <v>-1</v>
      </c>
      <c r="AT383" s="25">
        <f t="shared" si="39"/>
        <v>376</v>
      </c>
      <c r="AU383" s="25">
        <f t="shared" si="37"/>
        <v>0</v>
      </c>
      <c r="AV383" s="25">
        <f t="shared" si="40"/>
        <v>0</v>
      </c>
      <c r="BB383" s="51"/>
    </row>
    <row r="384" spans="1:54" x14ac:dyDescent="0.25">
      <c r="A384" t="str">
        <f t="shared" si="35"/>
        <v>384</v>
      </c>
      <c r="B384" s="25">
        <f>IF(OR(ISBLANK($AG384),$AI384="closed",$AI384="old",AND($B$3=Data!$N$6,OR(database!AG384=Data!$K$8,Data!$K$9=database!AG384))),0,MAX(B$8:B383)+1)</f>
        <v>0</v>
      </c>
      <c r="C384" s="25">
        <f ca="1">IF(AND($AL384-C$3&lt;=TODAY(),$AL384&gt;0,AI384&lt;&gt;"closed",AI384&lt;&gt;"old",AND($B$3&lt;&gt;Data!$N$6,OR(database!$AG384&lt;&gt;Data!$K$9,database!$AG384&lt;&gt;Data!$K$8))),MAX(C$8:C383)+1,0)</f>
        <v>0</v>
      </c>
      <c r="D384" s="25">
        <f ca="1">IF(AND($AL384-D$3&lt;=TODAY(),$AL384&gt;0,$AI384&lt;&gt;"closed",AI384&lt;&gt;"old",AND($B$3&lt;&gt;Data!$N$6,OR(database!$AG384&lt;&gt;Data!$K$9,database!$AG384&lt;&gt;Data!$K$8))),MAX(D$8:D383)+1,0)</f>
        <v>0</v>
      </c>
      <c r="E384" s="25">
        <f ca="1">IF(AND($AL384-E$3&lt;=TODAY(),$AL384&gt;0,AI384&lt;&gt;"closed",AI384&lt;&gt;"old",AND($B$3&lt;&gt;Data!$N$6,OR(database!$AG384&lt;&gt;Data!$K$9,database!$AG384&lt;&gt;Data!$K$8))),MAX(E$8:E383)+1,0)</f>
        <v>0</v>
      </c>
      <c r="F384" s="25">
        <f>IF(AH384="X",MAX(F$8:F383)+1,0)</f>
        <v>0</v>
      </c>
      <c r="G384" s="25">
        <f ca="1">IF(AND(AG384=Data!$K$8,database!AI384&lt;&gt;"Closed",AI384&lt;&gt;"old",database!AL384&lt;(TODAY()+Data!$X$4)),MAX(G$8:G383)+1,0)</f>
        <v>0</v>
      </c>
      <c r="H384" s="25">
        <f ca="1">IF(AND(AG384=Data!$K$9,database!AI384&lt;&gt;"Closed",AI384&lt;&gt;"old",database!AL384&lt;(TODAY()+Data!$X$5)),MAX(H$8:H383)+1,0)</f>
        <v>0</v>
      </c>
      <c r="Y384">
        <f>IF(AS384&gt;0,VLOOKUP(AS384,$AT:$AV,3,0)+COUNTIF(AS$8:AS383,AS384),0)</f>
        <v>0</v>
      </c>
      <c r="AA384" s="16"/>
      <c r="AB384" s="22"/>
      <c r="AC384" s="16"/>
      <c r="AD384" s="22"/>
      <c r="AE384" s="16"/>
      <c r="AF384" s="22"/>
      <c r="AG384" s="138"/>
      <c r="AH384" s="23"/>
      <c r="AI384" s="16"/>
      <c r="AJ384" s="23"/>
      <c r="AK384" s="28"/>
      <c r="AL384" s="35"/>
      <c r="AQ384" s="25">
        <f>IF(FollowUp!$AK$3="(Off)",IF(FollowUp!$AA$3=Data!$D$5,C384,IF(FollowUp!$AA$3=Data!$D$6,D384,IF(FollowUp!$AA$3=Data!$D$7,E384,B384))),IF(FollowUp!$AK$3=Data!$N$9,F384,IF(FollowUp!$AK$3=Data!$N$8,H384,IF(FollowUp!$AK$3=Data!$N$7,G384,B384))))</f>
        <v>0</v>
      </c>
      <c r="AR384" s="51">
        <f t="shared" si="38"/>
        <v>0</v>
      </c>
      <c r="AS384" s="25">
        <f t="shared" si="36"/>
        <v>-1</v>
      </c>
      <c r="AT384" s="25">
        <f t="shared" si="39"/>
        <v>377</v>
      </c>
      <c r="AU384" s="25">
        <f t="shared" si="37"/>
        <v>0</v>
      </c>
      <c r="AV384" s="25">
        <f t="shared" si="40"/>
        <v>0</v>
      </c>
      <c r="BB384" s="51"/>
    </row>
    <row r="385" spans="1:54" x14ac:dyDescent="0.25">
      <c r="A385" t="str">
        <f t="shared" si="35"/>
        <v>385</v>
      </c>
      <c r="B385" s="25">
        <f>IF(OR(ISBLANK($AG385),$AI385="closed",$AI385="old",AND($B$3=Data!$N$6,OR(database!AG385=Data!$K$8,Data!$K$9=database!AG385))),0,MAX(B$8:B384)+1)</f>
        <v>0</v>
      </c>
      <c r="C385" s="25">
        <f ca="1">IF(AND($AL385-C$3&lt;=TODAY(),$AL385&gt;0,AI385&lt;&gt;"closed",AI385&lt;&gt;"old",AND($B$3&lt;&gt;Data!$N$6,OR(database!$AG385&lt;&gt;Data!$K$9,database!$AG385&lt;&gt;Data!$K$8))),MAX(C$8:C384)+1,0)</f>
        <v>0</v>
      </c>
      <c r="D385" s="25">
        <f ca="1">IF(AND($AL385-D$3&lt;=TODAY(),$AL385&gt;0,$AI385&lt;&gt;"closed",AI385&lt;&gt;"old",AND($B$3&lt;&gt;Data!$N$6,OR(database!$AG385&lt;&gt;Data!$K$9,database!$AG385&lt;&gt;Data!$K$8))),MAX(D$8:D384)+1,0)</f>
        <v>0</v>
      </c>
      <c r="E385" s="25">
        <f ca="1">IF(AND($AL385-E$3&lt;=TODAY(),$AL385&gt;0,AI385&lt;&gt;"closed",AI385&lt;&gt;"old",AND($B$3&lt;&gt;Data!$N$6,OR(database!$AG385&lt;&gt;Data!$K$9,database!$AG385&lt;&gt;Data!$K$8))),MAX(E$8:E384)+1,0)</f>
        <v>0</v>
      </c>
      <c r="F385" s="25">
        <f>IF(AH385="X",MAX(F$8:F384)+1,0)</f>
        <v>0</v>
      </c>
      <c r="G385" s="25">
        <f ca="1">IF(AND(AG385=Data!$K$8,database!AI385&lt;&gt;"Closed",AI385&lt;&gt;"old",database!AL385&lt;(TODAY()+Data!$X$4)),MAX(G$8:G384)+1,0)</f>
        <v>0</v>
      </c>
      <c r="H385" s="25">
        <f ca="1">IF(AND(AG385=Data!$K$9,database!AI385&lt;&gt;"Closed",AI385&lt;&gt;"old",database!AL385&lt;(TODAY()+Data!$X$5)),MAX(H$8:H384)+1,0)</f>
        <v>0</v>
      </c>
      <c r="Y385">
        <f>IF(AS385&gt;0,VLOOKUP(AS385,$AT:$AV,3,0)+COUNTIF(AS$8:AS384,AS385),0)</f>
        <v>0</v>
      </c>
      <c r="AA385" s="17"/>
      <c r="AB385" s="18"/>
      <c r="AC385" s="17"/>
      <c r="AD385" s="18"/>
      <c r="AE385" s="17"/>
      <c r="AF385" s="18"/>
      <c r="AG385" s="139"/>
      <c r="AH385" s="24"/>
      <c r="AI385" s="17"/>
      <c r="AJ385" s="24"/>
      <c r="AK385" s="27"/>
      <c r="AL385" s="47"/>
      <c r="AQ385" s="25">
        <f>IF(FollowUp!$AK$3="(Off)",IF(FollowUp!$AA$3=Data!$D$5,C385,IF(FollowUp!$AA$3=Data!$D$6,D385,IF(FollowUp!$AA$3=Data!$D$7,E385,B385))),IF(FollowUp!$AK$3=Data!$N$9,F385,IF(FollowUp!$AK$3=Data!$N$8,H385,IF(FollowUp!$AK$3=Data!$N$7,G385,B385))))</f>
        <v>0</v>
      </c>
      <c r="AR385" s="51">
        <f t="shared" si="38"/>
        <v>0</v>
      </c>
      <c r="AS385" s="25">
        <f t="shared" si="36"/>
        <v>-1</v>
      </c>
      <c r="AT385" s="25">
        <f t="shared" si="39"/>
        <v>378</v>
      </c>
      <c r="AU385" s="25">
        <f t="shared" si="37"/>
        <v>0</v>
      </c>
      <c r="AV385" s="25">
        <f t="shared" si="40"/>
        <v>0</v>
      </c>
      <c r="BB385" s="51"/>
    </row>
    <row r="386" spans="1:54" x14ac:dyDescent="0.25">
      <c r="A386" t="str">
        <f t="shared" si="35"/>
        <v>386</v>
      </c>
      <c r="B386" s="25">
        <f>IF(OR(ISBLANK($AG386),$AI386="closed",$AI386="old",AND($B$3=Data!$N$6,OR(database!AG386=Data!$K$8,Data!$K$9=database!AG386))),0,MAX(B$8:B385)+1)</f>
        <v>0</v>
      </c>
      <c r="C386" s="25">
        <f ca="1">IF(AND($AL386-C$3&lt;=TODAY(),$AL386&gt;0,AI386&lt;&gt;"closed",AI386&lt;&gt;"old",AND($B$3&lt;&gt;Data!$N$6,OR(database!$AG386&lt;&gt;Data!$K$9,database!$AG386&lt;&gt;Data!$K$8))),MAX(C$8:C385)+1,0)</f>
        <v>0</v>
      </c>
      <c r="D386" s="25">
        <f ca="1">IF(AND($AL386-D$3&lt;=TODAY(),$AL386&gt;0,$AI386&lt;&gt;"closed",AI386&lt;&gt;"old",AND($B$3&lt;&gt;Data!$N$6,OR(database!$AG386&lt;&gt;Data!$K$9,database!$AG386&lt;&gt;Data!$K$8))),MAX(D$8:D385)+1,0)</f>
        <v>0</v>
      </c>
      <c r="E386" s="25">
        <f ca="1">IF(AND($AL386-E$3&lt;=TODAY(),$AL386&gt;0,AI386&lt;&gt;"closed",AI386&lt;&gt;"old",AND($B$3&lt;&gt;Data!$N$6,OR(database!$AG386&lt;&gt;Data!$K$9,database!$AG386&lt;&gt;Data!$K$8))),MAX(E$8:E385)+1,0)</f>
        <v>0</v>
      </c>
      <c r="F386" s="25">
        <f>IF(AH386="X",MAX(F$8:F385)+1,0)</f>
        <v>0</v>
      </c>
      <c r="G386" s="25">
        <f ca="1">IF(AND(AG386=Data!$K$8,database!AI386&lt;&gt;"Closed",AI386&lt;&gt;"old",database!AL386&lt;(TODAY()+Data!$X$4)),MAX(G$8:G385)+1,0)</f>
        <v>0</v>
      </c>
      <c r="H386" s="25">
        <f ca="1">IF(AND(AG386=Data!$K$9,database!AI386&lt;&gt;"Closed",AI386&lt;&gt;"old",database!AL386&lt;(TODAY()+Data!$X$5)),MAX(H$8:H385)+1,0)</f>
        <v>0</v>
      </c>
      <c r="Y386">
        <f>IF(AS386&gt;0,VLOOKUP(AS386,$AT:$AV,3,0)+COUNTIF(AS$8:AS385,AS386),0)</f>
        <v>0</v>
      </c>
      <c r="AA386" s="16"/>
      <c r="AB386" s="22"/>
      <c r="AC386" s="16"/>
      <c r="AD386" s="22"/>
      <c r="AE386" s="16"/>
      <c r="AF386" s="22"/>
      <c r="AG386" s="138"/>
      <c r="AH386" s="23"/>
      <c r="AI386" s="16"/>
      <c r="AJ386" s="23"/>
      <c r="AK386" s="28"/>
      <c r="AL386" s="35"/>
      <c r="AQ386" s="25">
        <f>IF(FollowUp!$AK$3="(Off)",IF(FollowUp!$AA$3=Data!$D$5,C386,IF(FollowUp!$AA$3=Data!$D$6,D386,IF(FollowUp!$AA$3=Data!$D$7,E386,B386))),IF(FollowUp!$AK$3=Data!$N$9,F386,IF(FollowUp!$AK$3=Data!$N$8,H386,IF(FollowUp!$AK$3=Data!$N$7,G386,B386))))</f>
        <v>0</v>
      </c>
      <c r="AR386" s="51">
        <f t="shared" si="38"/>
        <v>0</v>
      </c>
      <c r="AS386" s="25">
        <f t="shared" si="36"/>
        <v>-1</v>
      </c>
      <c r="AT386" s="25">
        <f t="shared" si="39"/>
        <v>379</v>
      </c>
      <c r="AU386" s="25">
        <f t="shared" si="37"/>
        <v>0</v>
      </c>
      <c r="AV386" s="25">
        <f t="shared" si="40"/>
        <v>0</v>
      </c>
      <c r="BB386" s="51"/>
    </row>
    <row r="387" spans="1:54" x14ac:dyDescent="0.25">
      <c r="A387" t="str">
        <f t="shared" si="35"/>
        <v>387</v>
      </c>
      <c r="B387" s="25">
        <f>IF(OR(ISBLANK($AG387),$AI387="closed",$AI387="old",AND($B$3=Data!$N$6,OR(database!AG387=Data!$K$8,Data!$K$9=database!AG387))),0,MAX(B$8:B386)+1)</f>
        <v>0</v>
      </c>
      <c r="C387" s="25">
        <f ca="1">IF(AND($AL387-C$3&lt;=TODAY(),$AL387&gt;0,AI387&lt;&gt;"closed",AI387&lt;&gt;"old",AND($B$3&lt;&gt;Data!$N$6,OR(database!$AG387&lt;&gt;Data!$K$9,database!$AG387&lt;&gt;Data!$K$8))),MAX(C$8:C386)+1,0)</f>
        <v>0</v>
      </c>
      <c r="D387" s="25">
        <f ca="1">IF(AND($AL387-D$3&lt;=TODAY(),$AL387&gt;0,$AI387&lt;&gt;"closed",AI387&lt;&gt;"old",AND($B$3&lt;&gt;Data!$N$6,OR(database!$AG387&lt;&gt;Data!$K$9,database!$AG387&lt;&gt;Data!$K$8))),MAX(D$8:D386)+1,0)</f>
        <v>0</v>
      </c>
      <c r="E387" s="25">
        <f ca="1">IF(AND($AL387-E$3&lt;=TODAY(),$AL387&gt;0,AI387&lt;&gt;"closed",AI387&lt;&gt;"old",AND($B$3&lt;&gt;Data!$N$6,OR(database!$AG387&lt;&gt;Data!$K$9,database!$AG387&lt;&gt;Data!$K$8))),MAX(E$8:E386)+1,0)</f>
        <v>0</v>
      </c>
      <c r="F387" s="25">
        <f>IF(AH387="X",MAX(F$8:F386)+1,0)</f>
        <v>0</v>
      </c>
      <c r="G387" s="25">
        <f ca="1">IF(AND(AG387=Data!$K$8,database!AI387&lt;&gt;"Closed",AI387&lt;&gt;"old",database!AL387&lt;(TODAY()+Data!$X$4)),MAX(G$8:G386)+1,0)</f>
        <v>0</v>
      </c>
      <c r="H387" s="25">
        <f ca="1">IF(AND(AG387=Data!$K$9,database!AI387&lt;&gt;"Closed",AI387&lt;&gt;"old",database!AL387&lt;(TODAY()+Data!$X$5)),MAX(H$8:H386)+1,0)</f>
        <v>0</v>
      </c>
      <c r="Y387">
        <f>IF(AS387&gt;0,VLOOKUP(AS387,$AT:$AV,3,0)+COUNTIF(AS$8:AS386,AS387),0)</f>
        <v>0</v>
      </c>
      <c r="AA387" s="17"/>
      <c r="AB387" s="18"/>
      <c r="AC387" s="17"/>
      <c r="AD387" s="18"/>
      <c r="AE387" s="17"/>
      <c r="AF387" s="18"/>
      <c r="AG387" s="139"/>
      <c r="AH387" s="24"/>
      <c r="AI387" s="17"/>
      <c r="AJ387" s="24"/>
      <c r="AK387" s="27"/>
      <c r="AL387" s="47"/>
      <c r="AQ387" s="25">
        <f>IF(FollowUp!$AK$3="(Off)",IF(FollowUp!$AA$3=Data!$D$5,C387,IF(FollowUp!$AA$3=Data!$D$6,D387,IF(FollowUp!$AA$3=Data!$D$7,E387,B387))),IF(FollowUp!$AK$3=Data!$N$9,F387,IF(FollowUp!$AK$3=Data!$N$8,H387,IF(FollowUp!$AK$3=Data!$N$7,G387,B387))))</f>
        <v>0</v>
      </c>
      <c r="AR387" s="51">
        <f t="shared" si="38"/>
        <v>0</v>
      </c>
      <c r="AS387" s="25">
        <f t="shared" si="36"/>
        <v>-1</v>
      </c>
      <c r="AT387" s="25">
        <f t="shared" si="39"/>
        <v>380</v>
      </c>
      <c r="AU387" s="25">
        <f t="shared" si="37"/>
        <v>0</v>
      </c>
      <c r="AV387" s="25">
        <f t="shared" si="40"/>
        <v>0</v>
      </c>
      <c r="BB387" s="51"/>
    </row>
    <row r="388" spans="1:54" x14ac:dyDescent="0.25">
      <c r="A388" t="str">
        <f t="shared" si="35"/>
        <v>388</v>
      </c>
      <c r="B388" s="25">
        <f>IF(OR(ISBLANK($AG388),$AI388="closed",$AI388="old",AND($B$3=Data!$N$6,OR(database!AG388=Data!$K$8,Data!$K$9=database!AG388))),0,MAX(B$8:B387)+1)</f>
        <v>0</v>
      </c>
      <c r="C388" s="25">
        <f ca="1">IF(AND($AL388-C$3&lt;=TODAY(),$AL388&gt;0,AI388&lt;&gt;"closed",AI388&lt;&gt;"old",AND($B$3&lt;&gt;Data!$N$6,OR(database!$AG388&lt;&gt;Data!$K$9,database!$AG388&lt;&gt;Data!$K$8))),MAX(C$8:C387)+1,0)</f>
        <v>0</v>
      </c>
      <c r="D388" s="25">
        <f ca="1">IF(AND($AL388-D$3&lt;=TODAY(),$AL388&gt;0,$AI388&lt;&gt;"closed",AI388&lt;&gt;"old",AND($B$3&lt;&gt;Data!$N$6,OR(database!$AG388&lt;&gt;Data!$K$9,database!$AG388&lt;&gt;Data!$K$8))),MAX(D$8:D387)+1,0)</f>
        <v>0</v>
      </c>
      <c r="E388" s="25">
        <f ca="1">IF(AND($AL388-E$3&lt;=TODAY(),$AL388&gt;0,AI388&lt;&gt;"closed",AI388&lt;&gt;"old",AND($B$3&lt;&gt;Data!$N$6,OR(database!$AG388&lt;&gt;Data!$K$9,database!$AG388&lt;&gt;Data!$K$8))),MAX(E$8:E387)+1,0)</f>
        <v>0</v>
      </c>
      <c r="F388" s="25">
        <f>IF(AH388="X",MAX(F$8:F387)+1,0)</f>
        <v>0</v>
      </c>
      <c r="G388" s="25">
        <f ca="1">IF(AND(AG388=Data!$K$8,database!AI388&lt;&gt;"Closed",AI388&lt;&gt;"old",database!AL388&lt;(TODAY()+Data!$X$4)),MAX(G$8:G387)+1,0)</f>
        <v>0</v>
      </c>
      <c r="H388" s="25">
        <f ca="1">IF(AND(AG388=Data!$K$9,database!AI388&lt;&gt;"Closed",AI388&lt;&gt;"old",database!AL388&lt;(TODAY()+Data!$X$5)),MAX(H$8:H387)+1,0)</f>
        <v>0</v>
      </c>
      <c r="Y388">
        <f>IF(AS388&gt;0,VLOOKUP(AS388,$AT:$AV,3,0)+COUNTIF(AS$8:AS387,AS388),0)</f>
        <v>0</v>
      </c>
      <c r="AA388" s="16"/>
      <c r="AB388" s="22"/>
      <c r="AC388" s="16"/>
      <c r="AD388" s="22"/>
      <c r="AE388" s="16"/>
      <c r="AF388" s="22"/>
      <c r="AG388" s="138"/>
      <c r="AH388" s="23"/>
      <c r="AI388" s="16"/>
      <c r="AJ388" s="23"/>
      <c r="AK388" s="28"/>
      <c r="AL388" s="35"/>
      <c r="AQ388" s="25">
        <f>IF(FollowUp!$AK$3="(Off)",IF(FollowUp!$AA$3=Data!$D$5,C388,IF(FollowUp!$AA$3=Data!$D$6,D388,IF(FollowUp!$AA$3=Data!$D$7,E388,B388))),IF(FollowUp!$AK$3=Data!$N$9,F388,IF(FollowUp!$AK$3=Data!$N$8,H388,IF(FollowUp!$AK$3=Data!$N$7,G388,B388))))</f>
        <v>0</v>
      </c>
      <c r="AR388" s="51">
        <f t="shared" si="38"/>
        <v>0</v>
      </c>
      <c r="AS388" s="25">
        <f t="shared" si="36"/>
        <v>-1</v>
      </c>
      <c r="AT388" s="25">
        <f t="shared" si="39"/>
        <v>381</v>
      </c>
      <c r="AU388" s="25">
        <f t="shared" si="37"/>
        <v>0</v>
      </c>
      <c r="AV388" s="25">
        <f t="shared" si="40"/>
        <v>0</v>
      </c>
      <c r="BB388" s="51"/>
    </row>
    <row r="389" spans="1:54" x14ac:dyDescent="0.25">
      <c r="A389" t="str">
        <f t="shared" si="35"/>
        <v>389</v>
      </c>
      <c r="B389" s="25">
        <f>IF(OR(ISBLANK($AG389),$AI389="closed",$AI389="old",AND($B$3=Data!$N$6,OR(database!AG389=Data!$K$8,Data!$K$9=database!AG389))),0,MAX(B$8:B388)+1)</f>
        <v>0</v>
      </c>
      <c r="C389" s="25">
        <f ca="1">IF(AND($AL389-C$3&lt;=TODAY(),$AL389&gt;0,AI389&lt;&gt;"closed",AI389&lt;&gt;"old",AND($B$3&lt;&gt;Data!$N$6,OR(database!$AG389&lt;&gt;Data!$K$9,database!$AG389&lt;&gt;Data!$K$8))),MAX(C$8:C388)+1,0)</f>
        <v>0</v>
      </c>
      <c r="D389" s="25">
        <f ca="1">IF(AND($AL389-D$3&lt;=TODAY(),$AL389&gt;0,$AI389&lt;&gt;"closed",AI389&lt;&gt;"old",AND($B$3&lt;&gt;Data!$N$6,OR(database!$AG389&lt;&gt;Data!$K$9,database!$AG389&lt;&gt;Data!$K$8))),MAX(D$8:D388)+1,0)</f>
        <v>0</v>
      </c>
      <c r="E389" s="25">
        <f ca="1">IF(AND($AL389-E$3&lt;=TODAY(),$AL389&gt;0,AI389&lt;&gt;"closed",AI389&lt;&gt;"old",AND($B$3&lt;&gt;Data!$N$6,OR(database!$AG389&lt;&gt;Data!$K$9,database!$AG389&lt;&gt;Data!$K$8))),MAX(E$8:E388)+1,0)</f>
        <v>0</v>
      </c>
      <c r="F389" s="25">
        <f>IF(AH389="X",MAX(F$8:F388)+1,0)</f>
        <v>0</v>
      </c>
      <c r="G389" s="25">
        <f ca="1">IF(AND(AG389=Data!$K$8,database!AI389&lt;&gt;"Closed",AI389&lt;&gt;"old",database!AL389&lt;(TODAY()+Data!$X$4)),MAX(G$8:G388)+1,0)</f>
        <v>0</v>
      </c>
      <c r="H389" s="25">
        <f ca="1">IF(AND(AG389=Data!$K$9,database!AI389&lt;&gt;"Closed",AI389&lt;&gt;"old",database!AL389&lt;(TODAY()+Data!$X$5)),MAX(H$8:H388)+1,0)</f>
        <v>0</v>
      </c>
      <c r="Y389">
        <f>IF(AS389&gt;0,VLOOKUP(AS389,$AT:$AV,3,0)+COUNTIF(AS$8:AS388,AS389),0)</f>
        <v>0</v>
      </c>
      <c r="AA389" s="17"/>
      <c r="AB389" s="18"/>
      <c r="AC389" s="17"/>
      <c r="AD389" s="18"/>
      <c r="AE389" s="17"/>
      <c r="AF389" s="18"/>
      <c r="AG389" s="139"/>
      <c r="AH389" s="24"/>
      <c r="AI389" s="17"/>
      <c r="AJ389" s="24"/>
      <c r="AK389" s="27"/>
      <c r="AL389" s="47"/>
      <c r="AQ389" s="25">
        <f>IF(FollowUp!$AK$3="(Off)",IF(FollowUp!$AA$3=Data!$D$5,C389,IF(FollowUp!$AA$3=Data!$D$6,D389,IF(FollowUp!$AA$3=Data!$D$7,E389,B389))),IF(FollowUp!$AK$3=Data!$N$9,F389,IF(FollowUp!$AK$3=Data!$N$8,H389,IF(FollowUp!$AK$3=Data!$N$7,G389,B389))))</f>
        <v>0</v>
      </c>
      <c r="AR389" s="51">
        <f t="shared" si="38"/>
        <v>0</v>
      </c>
      <c r="AS389" s="25">
        <f t="shared" si="36"/>
        <v>-1</v>
      </c>
      <c r="AT389" s="25">
        <f t="shared" si="39"/>
        <v>382</v>
      </c>
      <c r="AU389" s="25">
        <f t="shared" si="37"/>
        <v>0</v>
      </c>
      <c r="AV389" s="25">
        <f t="shared" si="40"/>
        <v>0</v>
      </c>
      <c r="BB389" s="51"/>
    </row>
    <row r="390" spans="1:54" x14ac:dyDescent="0.25">
      <c r="A390" t="str">
        <f t="shared" si="35"/>
        <v>390</v>
      </c>
      <c r="B390" s="25">
        <f>IF(OR(ISBLANK($AG390),$AI390="closed",$AI390="old",AND($B$3=Data!$N$6,OR(database!AG390=Data!$K$8,Data!$K$9=database!AG390))),0,MAX(B$8:B389)+1)</f>
        <v>0</v>
      </c>
      <c r="C390" s="25">
        <f ca="1">IF(AND($AL390-C$3&lt;=TODAY(),$AL390&gt;0,AI390&lt;&gt;"closed",AI390&lt;&gt;"old",AND($B$3&lt;&gt;Data!$N$6,OR(database!$AG390&lt;&gt;Data!$K$9,database!$AG390&lt;&gt;Data!$K$8))),MAX(C$8:C389)+1,0)</f>
        <v>0</v>
      </c>
      <c r="D390" s="25">
        <f ca="1">IF(AND($AL390-D$3&lt;=TODAY(),$AL390&gt;0,$AI390&lt;&gt;"closed",AI390&lt;&gt;"old",AND($B$3&lt;&gt;Data!$N$6,OR(database!$AG390&lt;&gt;Data!$K$9,database!$AG390&lt;&gt;Data!$K$8))),MAX(D$8:D389)+1,0)</f>
        <v>0</v>
      </c>
      <c r="E390" s="25">
        <f ca="1">IF(AND($AL390-E$3&lt;=TODAY(),$AL390&gt;0,AI390&lt;&gt;"closed",AI390&lt;&gt;"old",AND($B$3&lt;&gt;Data!$N$6,OR(database!$AG390&lt;&gt;Data!$K$9,database!$AG390&lt;&gt;Data!$K$8))),MAX(E$8:E389)+1,0)</f>
        <v>0</v>
      </c>
      <c r="F390" s="25">
        <f>IF(AH390="X",MAX(F$8:F389)+1,0)</f>
        <v>0</v>
      </c>
      <c r="G390" s="25">
        <f ca="1">IF(AND(AG390=Data!$K$8,database!AI390&lt;&gt;"Closed",AI390&lt;&gt;"old",database!AL390&lt;(TODAY()+Data!$X$4)),MAX(G$8:G389)+1,0)</f>
        <v>0</v>
      </c>
      <c r="H390" s="25">
        <f ca="1">IF(AND(AG390=Data!$K$9,database!AI390&lt;&gt;"Closed",AI390&lt;&gt;"old",database!AL390&lt;(TODAY()+Data!$X$5)),MAX(H$8:H389)+1,0)</f>
        <v>0</v>
      </c>
      <c r="Y390">
        <f>IF(AS390&gt;0,VLOOKUP(AS390,$AT:$AV,3,0)+COUNTIF(AS$8:AS389,AS390),0)</f>
        <v>0</v>
      </c>
      <c r="AA390" s="16"/>
      <c r="AB390" s="22"/>
      <c r="AC390" s="16"/>
      <c r="AD390" s="22"/>
      <c r="AE390" s="16"/>
      <c r="AF390" s="22"/>
      <c r="AG390" s="138"/>
      <c r="AH390" s="23"/>
      <c r="AI390" s="16"/>
      <c r="AJ390" s="23"/>
      <c r="AK390" s="28"/>
      <c r="AL390" s="35"/>
      <c r="AQ390" s="25">
        <f>IF(FollowUp!$AK$3="(Off)",IF(FollowUp!$AA$3=Data!$D$5,C390,IF(FollowUp!$AA$3=Data!$D$6,D390,IF(FollowUp!$AA$3=Data!$D$7,E390,B390))),IF(FollowUp!$AK$3=Data!$N$9,F390,IF(FollowUp!$AK$3=Data!$N$8,H390,IF(FollowUp!$AK$3=Data!$N$7,G390,B390))))</f>
        <v>0</v>
      </c>
      <c r="AR390" s="51">
        <f t="shared" si="38"/>
        <v>0</v>
      </c>
      <c r="AS390" s="25">
        <f t="shared" si="36"/>
        <v>-1</v>
      </c>
      <c r="AT390" s="25">
        <f t="shared" si="39"/>
        <v>383</v>
      </c>
      <c r="AU390" s="25">
        <f t="shared" si="37"/>
        <v>0</v>
      </c>
      <c r="AV390" s="25">
        <f t="shared" si="40"/>
        <v>0</v>
      </c>
      <c r="BB390" s="51"/>
    </row>
    <row r="391" spans="1:54" x14ac:dyDescent="0.25">
      <c r="A391" t="str">
        <f t="shared" si="35"/>
        <v>391</v>
      </c>
      <c r="B391" s="25">
        <f>IF(OR(ISBLANK($AG391),$AI391="closed",$AI391="old",AND($B$3=Data!$N$6,OR(database!AG391=Data!$K$8,Data!$K$9=database!AG391))),0,MAX(B$8:B390)+1)</f>
        <v>0</v>
      </c>
      <c r="C391" s="25">
        <f ca="1">IF(AND($AL391-C$3&lt;=TODAY(),$AL391&gt;0,AI391&lt;&gt;"closed",AI391&lt;&gt;"old",AND($B$3&lt;&gt;Data!$N$6,OR(database!$AG391&lt;&gt;Data!$K$9,database!$AG391&lt;&gt;Data!$K$8))),MAX(C$8:C390)+1,0)</f>
        <v>0</v>
      </c>
      <c r="D391" s="25">
        <f ca="1">IF(AND($AL391-D$3&lt;=TODAY(),$AL391&gt;0,$AI391&lt;&gt;"closed",AI391&lt;&gt;"old",AND($B$3&lt;&gt;Data!$N$6,OR(database!$AG391&lt;&gt;Data!$K$9,database!$AG391&lt;&gt;Data!$K$8))),MAX(D$8:D390)+1,0)</f>
        <v>0</v>
      </c>
      <c r="E391" s="25">
        <f ca="1">IF(AND($AL391-E$3&lt;=TODAY(),$AL391&gt;0,AI391&lt;&gt;"closed",AI391&lt;&gt;"old",AND($B$3&lt;&gt;Data!$N$6,OR(database!$AG391&lt;&gt;Data!$K$9,database!$AG391&lt;&gt;Data!$K$8))),MAX(E$8:E390)+1,0)</f>
        <v>0</v>
      </c>
      <c r="F391" s="25">
        <f>IF(AH391="X",MAX(F$8:F390)+1,0)</f>
        <v>0</v>
      </c>
      <c r="G391" s="25">
        <f ca="1">IF(AND(AG391=Data!$K$8,database!AI391&lt;&gt;"Closed",AI391&lt;&gt;"old",database!AL391&lt;(TODAY()+Data!$X$4)),MAX(G$8:G390)+1,0)</f>
        <v>0</v>
      </c>
      <c r="H391" s="25">
        <f ca="1">IF(AND(AG391=Data!$K$9,database!AI391&lt;&gt;"Closed",AI391&lt;&gt;"old",database!AL391&lt;(TODAY()+Data!$X$5)),MAX(H$8:H390)+1,0)</f>
        <v>0</v>
      </c>
      <c r="Y391">
        <f>IF(AS391&gt;0,VLOOKUP(AS391,$AT:$AV,3,0)+COUNTIF(AS$8:AS390,AS391),0)</f>
        <v>0</v>
      </c>
      <c r="AA391" s="17"/>
      <c r="AB391" s="18"/>
      <c r="AC391" s="17"/>
      <c r="AD391" s="18"/>
      <c r="AE391" s="17"/>
      <c r="AF391" s="18"/>
      <c r="AG391" s="139"/>
      <c r="AH391" s="24"/>
      <c r="AI391" s="17"/>
      <c r="AJ391" s="24"/>
      <c r="AK391" s="27"/>
      <c r="AL391" s="47"/>
      <c r="AQ391" s="25">
        <f>IF(FollowUp!$AK$3="(Off)",IF(FollowUp!$AA$3=Data!$D$5,C391,IF(FollowUp!$AA$3=Data!$D$6,D391,IF(FollowUp!$AA$3=Data!$D$7,E391,B391))),IF(FollowUp!$AK$3=Data!$N$9,F391,IF(FollowUp!$AK$3=Data!$N$8,H391,IF(FollowUp!$AK$3=Data!$N$7,G391,B391))))</f>
        <v>0</v>
      </c>
      <c r="AR391" s="51">
        <f t="shared" si="38"/>
        <v>0</v>
      </c>
      <c r="AS391" s="25">
        <f t="shared" si="36"/>
        <v>-1</v>
      </c>
      <c r="AT391" s="25">
        <f t="shared" si="39"/>
        <v>384</v>
      </c>
      <c r="AU391" s="25">
        <f t="shared" si="37"/>
        <v>0</v>
      </c>
      <c r="AV391" s="25">
        <f t="shared" si="40"/>
        <v>0</v>
      </c>
      <c r="BB391" s="51"/>
    </row>
    <row r="392" spans="1:54" x14ac:dyDescent="0.25">
      <c r="A392" t="str">
        <f t="shared" ref="A392:A455" si="41">ROW(C392)&amp;AC392</f>
        <v>392</v>
      </c>
      <c r="B392" s="25">
        <f>IF(OR(ISBLANK($AG392),$AI392="closed",$AI392="old",AND($B$3=Data!$N$6,OR(database!AG392=Data!$K$8,Data!$K$9=database!AG392))),0,MAX(B$8:B391)+1)</f>
        <v>0</v>
      </c>
      <c r="C392" s="25">
        <f ca="1">IF(AND($AL392-C$3&lt;=TODAY(),$AL392&gt;0,AI392&lt;&gt;"closed",AI392&lt;&gt;"old",AND($B$3&lt;&gt;Data!$N$6,OR(database!$AG392&lt;&gt;Data!$K$9,database!$AG392&lt;&gt;Data!$K$8))),MAX(C$8:C391)+1,0)</f>
        <v>0</v>
      </c>
      <c r="D392" s="25">
        <f ca="1">IF(AND($AL392-D$3&lt;=TODAY(),$AL392&gt;0,$AI392&lt;&gt;"closed",AI392&lt;&gt;"old",AND($B$3&lt;&gt;Data!$N$6,OR(database!$AG392&lt;&gt;Data!$K$9,database!$AG392&lt;&gt;Data!$K$8))),MAX(D$8:D391)+1,0)</f>
        <v>0</v>
      </c>
      <c r="E392" s="25">
        <f ca="1">IF(AND($AL392-E$3&lt;=TODAY(),$AL392&gt;0,AI392&lt;&gt;"closed",AI392&lt;&gt;"old",AND($B$3&lt;&gt;Data!$N$6,OR(database!$AG392&lt;&gt;Data!$K$9,database!$AG392&lt;&gt;Data!$K$8))),MAX(E$8:E391)+1,0)</f>
        <v>0</v>
      </c>
      <c r="F392" s="25">
        <f>IF(AH392="X",MAX(F$8:F391)+1,0)</f>
        <v>0</v>
      </c>
      <c r="G392" s="25">
        <f ca="1">IF(AND(AG392=Data!$K$8,database!AI392&lt;&gt;"Closed",AI392&lt;&gt;"old",database!AL392&lt;(TODAY()+Data!$X$4)),MAX(G$8:G391)+1,0)</f>
        <v>0</v>
      </c>
      <c r="H392" s="25">
        <f ca="1">IF(AND(AG392=Data!$K$9,database!AI392&lt;&gt;"Closed",AI392&lt;&gt;"old",database!AL392&lt;(TODAY()+Data!$X$5)),MAX(H$8:H391)+1,0)</f>
        <v>0</v>
      </c>
      <c r="Y392">
        <f>IF(AS392&gt;0,VLOOKUP(AS392,$AT:$AV,3,0)+COUNTIF(AS$8:AS391,AS392),0)</f>
        <v>0</v>
      </c>
      <c r="AA392" s="16"/>
      <c r="AB392" s="22"/>
      <c r="AC392" s="16"/>
      <c r="AD392" s="22"/>
      <c r="AE392" s="16"/>
      <c r="AF392" s="22"/>
      <c r="AG392" s="138"/>
      <c r="AH392" s="23"/>
      <c r="AI392" s="16"/>
      <c r="AJ392" s="23"/>
      <c r="AK392" s="28"/>
      <c r="AL392" s="35"/>
      <c r="AQ392" s="25">
        <f>IF(FollowUp!$AK$3="(Off)",IF(FollowUp!$AA$3=Data!$D$5,C392,IF(FollowUp!$AA$3=Data!$D$6,D392,IF(FollowUp!$AA$3=Data!$D$7,E392,B392))),IF(FollowUp!$AK$3=Data!$N$9,F392,IF(FollowUp!$AK$3=Data!$N$8,H392,IF(FollowUp!$AK$3=Data!$N$7,G392,B392))))</f>
        <v>0</v>
      </c>
      <c r="AR392" s="51">
        <f t="shared" si="38"/>
        <v>0</v>
      </c>
      <c r="AS392" s="25">
        <f t="shared" si="36"/>
        <v>-1</v>
      </c>
      <c r="AT392" s="25">
        <f t="shared" si="39"/>
        <v>385</v>
      </c>
      <c r="AU392" s="25">
        <f t="shared" si="37"/>
        <v>0</v>
      </c>
      <c r="AV392" s="25">
        <f t="shared" si="40"/>
        <v>0</v>
      </c>
      <c r="BB392" s="51"/>
    </row>
    <row r="393" spans="1:54" x14ac:dyDescent="0.25">
      <c r="A393" t="str">
        <f t="shared" si="41"/>
        <v>393</v>
      </c>
      <c r="B393" s="25">
        <f>IF(OR(ISBLANK($AG393),$AI393="closed",$AI393="old",AND($B$3=Data!$N$6,OR(database!AG393=Data!$K$8,Data!$K$9=database!AG393))),0,MAX(B$8:B392)+1)</f>
        <v>0</v>
      </c>
      <c r="C393" s="25">
        <f ca="1">IF(AND($AL393-C$3&lt;=TODAY(),$AL393&gt;0,AI393&lt;&gt;"closed",AI393&lt;&gt;"old",AND($B$3&lt;&gt;Data!$N$6,OR(database!$AG393&lt;&gt;Data!$K$9,database!$AG393&lt;&gt;Data!$K$8))),MAX(C$8:C392)+1,0)</f>
        <v>0</v>
      </c>
      <c r="D393" s="25">
        <f ca="1">IF(AND($AL393-D$3&lt;=TODAY(),$AL393&gt;0,$AI393&lt;&gt;"closed",AI393&lt;&gt;"old",AND($B$3&lt;&gt;Data!$N$6,OR(database!$AG393&lt;&gt;Data!$K$9,database!$AG393&lt;&gt;Data!$K$8))),MAX(D$8:D392)+1,0)</f>
        <v>0</v>
      </c>
      <c r="E393" s="25">
        <f ca="1">IF(AND($AL393-E$3&lt;=TODAY(),$AL393&gt;0,AI393&lt;&gt;"closed",AI393&lt;&gt;"old",AND($B$3&lt;&gt;Data!$N$6,OR(database!$AG393&lt;&gt;Data!$K$9,database!$AG393&lt;&gt;Data!$K$8))),MAX(E$8:E392)+1,0)</f>
        <v>0</v>
      </c>
      <c r="F393" s="25">
        <f>IF(AH393="X",MAX(F$8:F392)+1,0)</f>
        <v>0</v>
      </c>
      <c r="G393" s="25">
        <f ca="1">IF(AND(AG393=Data!$K$8,database!AI393&lt;&gt;"Closed",AI393&lt;&gt;"old",database!AL393&lt;(TODAY()+Data!$X$4)),MAX(G$8:G392)+1,0)</f>
        <v>0</v>
      </c>
      <c r="H393" s="25">
        <f ca="1">IF(AND(AG393=Data!$K$9,database!AI393&lt;&gt;"Closed",AI393&lt;&gt;"old",database!AL393&lt;(TODAY()+Data!$X$5)),MAX(H$8:H392)+1,0)</f>
        <v>0</v>
      </c>
      <c r="Y393">
        <f>IF(AS393&gt;0,VLOOKUP(AS393,$AT:$AV,3,0)+COUNTIF(AS$8:AS392,AS393),0)</f>
        <v>0</v>
      </c>
      <c r="AA393" s="17"/>
      <c r="AB393" s="18"/>
      <c r="AC393" s="17"/>
      <c r="AD393" s="18"/>
      <c r="AE393" s="17"/>
      <c r="AF393" s="18"/>
      <c r="AG393" s="139"/>
      <c r="AH393" s="24"/>
      <c r="AI393" s="17"/>
      <c r="AJ393" s="24"/>
      <c r="AK393" s="27"/>
      <c r="AL393" s="47"/>
      <c r="AQ393" s="25">
        <f>IF(FollowUp!$AK$3="(Off)",IF(FollowUp!$AA$3=Data!$D$5,C393,IF(FollowUp!$AA$3=Data!$D$6,D393,IF(FollowUp!$AA$3=Data!$D$7,E393,B393))),IF(FollowUp!$AK$3=Data!$N$9,F393,IF(FollowUp!$AK$3=Data!$N$8,H393,IF(FollowUp!$AK$3=Data!$N$7,G393,B393))))</f>
        <v>0</v>
      </c>
      <c r="AR393" s="51">
        <f t="shared" si="38"/>
        <v>0</v>
      </c>
      <c r="AS393" s="25">
        <f t="shared" ref="AS393:AS456" si="42">IF(AR393=0,-1,RANK(AR393,$AR$8:$AR$5000))</f>
        <v>-1</v>
      </c>
      <c r="AT393" s="25">
        <f t="shared" si="39"/>
        <v>386</v>
      </c>
      <c r="AU393" s="25">
        <f t="shared" ref="AU393:AU456" si="43">COUNTIF(AS:AS,AT393)</f>
        <v>0</v>
      </c>
      <c r="AV393" s="25">
        <f t="shared" si="40"/>
        <v>0</v>
      </c>
      <c r="BB393" s="51"/>
    </row>
    <row r="394" spans="1:54" x14ac:dyDescent="0.25">
      <c r="A394" t="str">
        <f t="shared" si="41"/>
        <v>394</v>
      </c>
      <c r="B394" s="25">
        <f>IF(OR(ISBLANK($AG394),$AI394="closed",$AI394="old",AND($B$3=Data!$N$6,OR(database!AG394=Data!$K$8,Data!$K$9=database!AG394))),0,MAX(B$8:B393)+1)</f>
        <v>0</v>
      </c>
      <c r="C394" s="25">
        <f ca="1">IF(AND($AL394-C$3&lt;=TODAY(),$AL394&gt;0,AI394&lt;&gt;"closed",AI394&lt;&gt;"old",AND($B$3&lt;&gt;Data!$N$6,OR(database!$AG394&lt;&gt;Data!$K$9,database!$AG394&lt;&gt;Data!$K$8))),MAX(C$8:C393)+1,0)</f>
        <v>0</v>
      </c>
      <c r="D394" s="25">
        <f ca="1">IF(AND($AL394-D$3&lt;=TODAY(),$AL394&gt;0,$AI394&lt;&gt;"closed",AI394&lt;&gt;"old",AND($B$3&lt;&gt;Data!$N$6,OR(database!$AG394&lt;&gt;Data!$K$9,database!$AG394&lt;&gt;Data!$K$8))),MAX(D$8:D393)+1,0)</f>
        <v>0</v>
      </c>
      <c r="E394" s="25">
        <f ca="1">IF(AND($AL394-E$3&lt;=TODAY(),$AL394&gt;0,AI394&lt;&gt;"closed",AI394&lt;&gt;"old",AND($B$3&lt;&gt;Data!$N$6,OR(database!$AG394&lt;&gt;Data!$K$9,database!$AG394&lt;&gt;Data!$K$8))),MAX(E$8:E393)+1,0)</f>
        <v>0</v>
      </c>
      <c r="F394" s="25">
        <f>IF(AH394="X",MAX(F$8:F393)+1,0)</f>
        <v>0</v>
      </c>
      <c r="G394" s="25">
        <f ca="1">IF(AND(AG394=Data!$K$8,database!AI394&lt;&gt;"Closed",AI394&lt;&gt;"old",database!AL394&lt;(TODAY()+Data!$X$4)),MAX(G$8:G393)+1,0)</f>
        <v>0</v>
      </c>
      <c r="H394" s="25">
        <f ca="1">IF(AND(AG394=Data!$K$9,database!AI394&lt;&gt;"Closed",AI394&lt;&gt;"old",database!AL394&lt;(TODAY()+Data!$X$5)),MAX(H$8:H393)+1,0)</f>
        <v>0</v>
      </c>
      <c r="Y394">
        <f>IF(AS394&gt;0,VLOOKUP(AS394,$AT:$AV,3,0)+COUNTIF(AS$8:AS393,AS394),0)</f>
        <v>0</v>
      </c>
      <c r="AA394" s="16"/>
      <c r="AB394" s="22"/>
      <c r="AC394" s="16"/>
      <c r="AD394" s="22"/>
      <c r="AE394" s="16"/>
      <c r="AF394" s="22"/>
      <c r="AG394" s="138"/>
      <c r="AH394" s="23"/>
      <c r="AI394" s="16"/>
      <c r="AJ394" s="23"/>
      <c r="AK394" s="28"/>
      <c r="AL394" s="35"/>
      <c r="AQ394" s="25">
        <f>IF(FollowUp!$AK$3="(Off)",IF(FollowUp!$AA$3=Data!$D$5,C394,IF(FollowUp!$AA$3=Data!$D$6,D394,IF(FollowUp!$AA$3=Data!$D$7,E394,B394))),IF(FollowUp!$AK$3=Data!$N$9,F394,IF(FollowUp!$AK$3=Data!$N$8,H394,IF(FollowUp!$AK$3=Data!$N$7,G394,B394))))</f>
        <v>0</v>
      </c>
      <c r="AR394" s="51">
        <f t="shared" si="38"/>
        <v>0</v>
      </c>
      <c r="AS394" s="25">
        <f t="shared" si="42"/>
        <v>-1</v>
      </c>
      <c r="AT394" s="25">
        <f t="shared" si="39"/>
        <v>387</v>
      </c>
      <c r="AU394" s="25">
        <f t="shared" si="43"/>
        <v>0</v>
      </c>
      <c r="AV394" s="25">
        <f t="shared" si="40"/>
        <v>0</v>
      </c>
      <c r="BB394" s="51"/>
    </row>
    <row r="395" spans="1:54" x14ac:dyDescent="0.25">
      <c r="A395" t="str">
        <f t="shared" si="41"/>
        <v>395</v>
      </c>
      <c r="B395" s="25">
        <f>IF(OR(ISBLANK($AG395),$AI395="closed",$AI395="old",AND($B$3=Data!$N$6,OR(database!AG395=Data!$K$8,Data!$K$9=database!AG395))),0,MAX(B$8:B394)+1)</f>
        <v>0</v>
      </c>
      <c r="C395" s="25">
        <f ca="1">IF(AND($AL395-C$3&lt;=TODAY(),$AL395&gt;0,AI395&lt;&gt;"closed",AI395&lt;&gt;"old",AND($B$3&lt;&gt;Data!$N$6,OR(database!$AG395&lt;&gt;Data!$K$9,database!$AG395&lt;&gt;Data!$K$8))),MAX(C$8:C394)+1,0)</f>
        <v>0</v>
      </c>
      <c r="D395" s="25">
        <f ca="1">IF(AND($AL395-D$3&lt;=TODAY(),$AL395&gt;0,$AI395&lt;&gt;"closed",AI395&lt;&gt;"old",AND($B$3&lt;&gt;Data!$N$6,OR(database!$AG395&lt;&gt;Data!$K$9,database!$AG395&lt;&gt;Data!$K$8))),MAX(D$8:D394)+1,0)</f>
        <v>0</v>
      </c>
      <c r="E395" s="25">
        <f ca="1">IF(AND($AL395-E$3&lt;=TODAY(),$AL395&gt;0,AI395&lt;&gt;"closed",AI395&lt;&gt;"old",AND($B$3&lt;&gt;Data!$N$6,OR(database!$AG395&lt;&gt;Data!$K$9,database!$AG395&lt;&gt;Data!$K$8))),MAX(E$8:E394)+1,0)</f>
        <v>0</v>
      </c>
      <c r="F395" s="25">
        <f>IF(AH395="X",MAX(F$8:F394)+1,0)</f>
        <v>0</v>
      </c>
      <c r="G395" s="25">
        <f ca="1">IF(AND(AG395=Data!$K$8,database!AI395&lt;&gt;"Closed",AI395&lt;&gt;"old",database!AL395&lt;(TODAY()+Data!$X$4)),MAX(G$8:G394)+1,0)</f>
        <v>0</v>
      </c>
      <c r="H395" s="25">
        <f ca="1">IF(AND(AG395=Data!$K$9,database!AI395&lt;&gt;"Closed",AI395&lt;&gt;"old",database!AL395&lt;(TODAY()+Data!$X$5)),MAX(H$8:H394)+1,0)</f>
        <v>0</v>
      </c>
      <c r="Y395">
        <f>IF(AS395&gt;0,VLOOKUP(AS395,$AT:$AV,3,0)+COUNTIF(AS$8:AS394,AS395),0)</f>
        <v>0</v>
      </c>
      <c r="AA395" s="17"/>
      <c r="AB395" s="18"/>
      <c r="AC395" s="17"/>
      <c r="AD395" s="18"/>
      <c r="AE395" s="17"/>
      <c r="AF395" s="18"/>
      <c r="AG395" s="139"/>
      <c r="AH395" s="24"/>
      <c r="AI395" s="17"/>
      <c r="AJ395" s="24"/>
      <c r="AK395" s="27"/>
      <c r="AL395" s="47"/>
      <c r="AQ395" s="25">
        <f>IF(FollowUp!$AK$3="(Off)",IF(FollowUp!$AA$3=Data!$D$5,C395,IF(FollowUp!$AA$3=Data!$D$6,D395,IF(FollowUp!$AA$3=Data!$D$7,E395,B395))),IF(FollowUp!$AK$3=Data!$N$9,F395,IF(FollowUp!$AK$3=Data!$N$8,H395,IF(FollowUp!$AK$3=Data!$N$7,G395,B395))))</f>
        <v>0</v>
      </c>
      <c r="AR395" s="51">
        <f t="shared" si="38"/>
        <v>0</v>
      </c>
      <c r="AS395" s="25">
        <f t="shared" si="42"/>
        <v>-1</v>
      </c>
      <c r="AT395" s="25">
        <f t="shared" si="39"/>
        <v>388</v>
      </c>
      <c r="AU395" s="25">
        <f t="shared" si="43"/>
        <v>0</v>
      </c>
      <c r="AV395" s="25">
        <f t="shared" si="40"/>
        <v>0</v>
      </c>
      <c r="BB395" s="51"/>
    </row>
    <row r="396" spans="1:54" x14ac:dyDescent="0.25">
      <c r="A396" t="str">
        <f t="shared" si="41"/>
        <v>396</v>
      </c>
      <c r="B396" s="25">
        <f>IF(OR(ISBLANK($AG396),$AI396="closed",$AI396="old",AND($B$3=Data!$N$6,OR(database!AG396=Data!$K$8,Data!$K$9=database!AG396))),0,MAX(B$8:B395)+1)</f>
        <v>0</v>
      </c>
      <c r="C396" s="25">
        <f ca="1">IF(AND($AL396-C$3&lt;=TODAY(),$AL396&gt;0,AI396&lt;&gt;"closed",AI396&lt;&gt;"old",AND($B$3&lt;&gt;Data!$N$6,OR(database!$AG396&lt;&gt;Data!$K$9,database!$AG396&lt;&gt;Data!$K$8))),MAX(C$8:C395)+1,0)</f>
        <v>0</v>
      </c>
      <c r="D396" s="25">
        <f ca="1">IF(AND($AL396-D$3&lt;=TODAY(),$AL396&gt;0,$AI396&lt;&gt;"closed",AI396&lt;&gt;"old",AND($B$3&lt;&gt;Data!$N$6,OR(database!$AG396&lt;&gt;Data!$K$9,database!$AG396&lt;&gt;Data!$K$8))),MAX(D$8:D395)+1,0)</f>
        <v>0</v>
      </c>
      <c r="E396" s="25">
        <f ca="1">IF(AND($AL396-E$3&lt;=TODAY(),$AL396&gt;0,AI396&lt;&gt;"closed",AI396&lt;&gt;"old",AND($B$3&lt;&gt;Data!$N$6,OR(database!$AG396&lt;&gt;Data!$K$9,database!$AG396&lt;&gt;Data!$K$8))),MAX(E$8:E395)+1,0)</f>
        <v>0</v>
      </c>
      <c r="F396" s="25">
        <f>IF(AH396="X",MAX(F$8:F395)+1,0)</f>
        <v>0</v>
      </c>
      <c r="G396" s="25">
        <f ca="1">IF(AND(AG396=Data!$K$8,database!AI396&lt;&gt;"Closed",AI396&lt;&gt;"old",database!AL396&lt;(TODAY()+Data!$X$4)),MAX(G$8:G395)+1,0)</f>
        <v>0</v>
      </c>
      <c r="H396" s="25">
        <f ca="1">IF(AND(AG396=Data!$K$9,database!AI396&lt;&gt;"Closed",AI396&lt;&gt;"old",database!AL396&lt;(TODAY()+Data!$X$5)),MAX(H$8:H395)+1,0)</f>
        <v>0</v>
      </c>
      <c r="Y396">
        <f>IF(AS396&gt;0,VLOOKUP(AS396,$AT:$AV,3,0)+COUNTIF(AS$8:AS395,AS396),0)</f>
        <v>0</v>
      </c>
      <c r="AA396" s="16"/>
      <c r="AB396" s="22"/>
      <c r="AC396" s="16"/>
      <c r="AD396" s="22"/>
      <c r="AE396" s="16"/>
      <c r="AF396" s="22"/>
      <c r="AG396" s="138"/>
      <c r="AH396" s="23"/>
      <c r="AI396" s="16"/>
      <c r="AJ396" s="23"/>
      <c r="AK396" s="28"/>
      <c r="AL396" s="35"/>
      <c r="AQ396" s="25">
        <f>IF(FollowUp!$AK$3="(Off)",IF(FollowUp!$AA$3=Data!$D$5,C396,IF(FollowUp!$AA$3=Data!$D$6,D396,IF(FollowUp!$AA$3=Data!$D$7,E396,B396))),IF(FollowUp!$AK$3=Data!$N$9,F396,IF(FollowUp!$AK$3=Data!$N$8,H396,IF(FollowUp!$AK$3=Data!$N$7,G396,B396))))</f>
        <v>0</v>
      </c>
      <c r="AR396" s="51">
        <f t="shared" si="38"/>
        <v>0</v>
      </c>
      <c r="AS396" s="25">
        <f t="shared" si="42"/>
        <v>-1</v>
      </c>
      <c r="AT396" s="25">
        <f t="shared" si="39"/>
        <v>389</v>
      </c>
      <c r="AU396" s="25">
        <f t="shared" si="43"/>
        <v>0</v>
      </c>
      <c r="AV396" s="25">
        <f t="shared" si="40"/>
        <v>0</v>
      </c>
      <c r="BB396" s="51"/>
    </row>
    <row r="397" spans="1:54" x14ac:dyDescent="0.25">
      <c r="A397" t="str">
        <f t="shared" si="41"/>
        <v>397</v>
      </c>
      <c r="B397" s="25">
        <f>IF(OR(ISBLANK($AG397),$AI397="closed",$AI397="old",AND($B$3=Data!$N$6,OR(database!AG397=Data!$K$8,Data!$K$9=database!AG397))),0,MAX(B$8:B396)+1)</f>
        <v>0</v>
      </c>
      <c r="C397" s="25">
        <f ca="1">IF(AND($AL397-C$3&lt;=TODAY(),$AL397&gt;0,AI397&lt;&gt;"closed",AI397&lt;&gt;"old",AND($B$3&lt;&gt;Data!$N$6,OR(database!$AG397&lt;&gt;Data!$K$9,database!$AG397&lt;&gt;Data!$K$8))),MAX(C$8:C396)+1,0)</f>
        <v>0</v>
      </c>
      <c r="D397" s="25">
        <f ca="1">IF(AND($AL397-D$3&lt;=TODAY(),$AL397&gt;0,$AI397&lt;&gt;"closed",AI397&lt;&gt;"old",AND($B$3&lt;&gt;Data!$N$6,OR(database!$AG397&lt;&gt;Data!$K$9,database!$AG397&lt;&gt;Data!$K$8))),MAX(D$8:D396)+1,0)</f>
        <v>0</v>
      </c>
      <c r="E397" s="25">
        <f ca="1">IF(AND($AL397-E$3&lt;=TODAY(),$AL397&gt;0,AI397&lt;&gt;"closed",AI397&lt;&gt;"old",AND($B$3&lt;&gt;Data!$N$6,OR(database!$AG397&lt;&gt;Data!$K$9,database!$AG397&lt;&gt;Data!$K$8))),MAX(E$8:E396)+1,0)</f>
        <v>0</v>
      </c>
      <c r="F397" s="25">
        <f>IF(AH397="X",MAX(F$8:F396)+1,0)</f>
        <v>0</v>
      </c>
      <c r="G397" s="25">
        <f ca="1">IF(AND(AG397=Data!$K$8,database!AI397&lt;&gt;"Closed",AI397&lt;&gt;"old",database!AL397&lt;(TODAY()+Data!$X$4)),MAX(G$8:G396)+1,0)</f>
        <v>0</v>
      </c>
      <c r="H397" s="25">
        <f ca="1">IF(AND(AG397=Data!$K$9,database!AI397&lt;&gt;"Closed",AI397&lt;&gt;"old",database!AL397&lt;(TODAY()+Data!$X$5)),MAX(H$8:H396)+1,0)</f>
        <v>0</v>
      </c>
      <c r="Y397">
        <f>IF(AS397&gt;0,VLOOKUP(AS397,$AT:$AV,3,0)+COUNTIF(AS$8:AS396,AS397),0)</f>
        <v>0</v>
      </c>
      <c r="AA397" s="17"/>
      <c r="AB397" s="18"/>
      <c r="AC397" s="17"/>
      <c r="AD397" s="18"/>
      <c r="AE397" s="17"/>
      <c r="AF397" s="18"/>
      <c r="AG397" s="139"/>
      <c r="AH397" s="24"/>
      <c r="AI397" s="17"/>
      <c r="AJ397" s="24"/>
      <c r="AK397" s="27"/>
      <c r="AL397" s="47"/>
      <c r="AQ397" s="25">
        <f>IF(FollowUp!$AK$3="(Off)",IF(FollowUp!$AA$3=Data!$D$5,C397,IF(FollowUp!$AA$3=Data!$D$6,D397,IF(FollowUp!$AA$3=Data!$D$7,E397,B397))),IF(FollowUp!$AK$3=Data!$N$9,F397,IF(FollowUp!$AK$3=Data!$N$8,H397,IF(FollowUp!$AK$3=Data!$N$7,G397,B397))))</f>
        <v>0</v>
      </c>
      <c r="AR397" s="51">
        <f t="shared" si="38"/>
        <v>0</v>
      </c>
      <c r="AS397" s="25">
        <f t="shared" si="42"/>
        <v>-1</v>
      </c>
      <c r="AT397" s="25">
        <f t="shared" si="39"/>
        <v>390</v>
      </c>
      <c r="AU397" s="25">
        <f t="shared" si="43"/>
        <v>0</v>
      </c>
      <c r="AV397" s="25">
        <f t="shared" si="40"/>
        <v>0</v>
      </c>
      <c r="BB397" s="51"/>
    </row>
    <row r="398" spans="1:54" x14ac:dyDescent="0.25">
      <c r="A398" t="str">
        <f t="shared" si="41"/>
        <v>398</v>
      </c>
      <c r="B398" s="25">
        <f>IF(OR(ISBLANK($AG398),$AI398="closed",$AI398="old",AND($B$3=Data!$N$6,OR(database!AG398=Data!$K$8,Data!$K$9=database!AG398))),0,MAX(B$8:B397)+1)</f>
        <v>0</v>
      </c>
      <c r="C398" s="25">
        <f ca="1">IF(AND($AL398-C$3&lt;=TODAY(),$AL398&gt;0,AI398&lt;&gt;"closed",AI398&lt;&gt;"old",AND($B$3&lt;&gt;Data!$N$6,OR(database!$AG398&lt;&gt;Data!$K$9,database!$AG398&lt;&gt;Data!$K$8))),MAX(C$8:C397)+1,0)</f>
        <v>0</v>
      </c>
      <c r="D398" s="25">
        <f ca="1">IF(AND($AL398-D$3&lt;=TODAY(),$AL398&gt;0,$AI398&lt;&gt;"closed",AI398&lt;&gt;"old",AND($B$3&lt;&gt;Data!$N$6,OR(database!$AG398&lt;&gt;Data!$K$9,database!$AG398&lt;&gt;Data!$K$8))),MAX(D$8:D397)+1,0)</f>
        <v>0</v>
      </c>
      <c r="E398" s="25">
        <f ca="1">IF(AND($AL398-E$3&lt;=TODAY(),$AL398&gt;0,AI398&lt;&gt;"closed",AI398&lt;&gt;"old",AND($B$3&lt;&gt;Data!$N$6,OR(database!$AG398&lt;&gt;Data!$K$9,database!$AG398&lt;&gt;Data!$K$8))),MAX(E$8:E397)+1,0)</f>
        <v>0</v>
      </c>
      <c r="F398" s="25">
        <f>IF(AH398="X",MAX(F$8:F397)+1,0)</f>
        <v>0</v>
      </c>
      <c r="G398" s="25">
        <f ca="1">IF(AND(AG398=Data!$K$8,database!AI398&lt;&gt;"Closed",AI398&lt;&gt;"old",database!AL398&lt;(TODAY()+Data!$X$4)),MAX(G$8:G397)+1,0)</f>
        <v>0</v>
      </c>
      <c r="H398" s="25">
        <f ca="1">IF(AND(AG398=Data!$K$9,database!AI398&lt;&gt;"Closed",AI398&lt;&gt;"old",database!AL398&lt;(TODAY()+Data!$X$5)),MAX(H$8:H397)+1,0)</f>
        <v>0</v>
      </c>
      <c r="Y398">
        <f>IF(AS398&gt;0,VLOOKUP(AS398,$AT:$AV,3,0)+COUNTIF(AS$8:AS397,AS398),0)</f>
        <v>0</v>
      </c>
      <c r="AA398" s="16"/>
      <c r="AB398" s="22"/>
      <c r="AC398" s="16"/>
      <c r="AD398" s="22"/>
      <c r="AE398" s="16"/>
      <c r="AF398" s="22"/>
      <c r="AG398" s="138"/>
      <c r="AH398" s="23"/>
      <c r="AI398" s="16"/>
      <c r="AJ398" s="23"/>
      <c r="AK398" s="28"/>
      <c r="AL398" s="35"/>
      <c r="AQ398" s="25">
        <f>IF(FollowUp!$AK$3="(Off)",IF(FollowUp!$AA$3=Data!$D$5,C398,IF(FollowUp!$AA$3=Data!$D$6,D398,IF(FollowUp!$AA$3=Data!$D$7,E398,B398))),IF(FollowUp!$AK$3=Data!$N$9,F398,IF(FollowUp!$AK$3=Data!$N$8,H398,IF(FollowUp!$AK$3=Data!$N$7,G398,B398))))</f>
        <v>0</v>
      </c>
      <c r="AR398" s="51">
        <f t="shared" si="38"/>
        <v>0</v>
      </c>
      <c r="AS398" s="25">
        <f t="shared" si="42"/>
        <v>-1</v>
      </c>
      <c r="AT398" s="25">
        <f t="shared" si="39"/>
        <v>391</v>
      </c>
      <c r="AU398" s="25">
        <f t="shared" si="43"/>
        <v>0</v>
      </c>
      <c r="AV398" s="25">
        <f t="shared" si="40"/>
        <v>0</v>
      </c>
      <c r="BB398" s="51"/>
    </row>
    <row r="399" spans="1:54" x14ac:dyDescent="0.25">
      <c r="A399" t="str">
        <f t="shared" si="41"/>
        <v>399</v>
      </c>
      <c r="B399" s="25">
        <f>IF(OR(ISBLANK($AG399),$AI399="closed",$AI399="old",AND($B$3=Data!$N$6,OR(database!AG399=Data!$K$8,Data!$K$9=database!AG399))),0,MAX(B$8:B398)+1)</f>
        <v>0</v>
      </c>
      <c r="C399" s="25">
        <f ca="1">IF(AND($AL399-C$3&lt;=TODAY(),$AL399&gt;0,AI399&lt;&gt;"closed",AI399&lt;&gt;"old",AND($B$3&lt;&gt;Data!$N$6,OR(database!$AG399&lt;&gt;Data!$K$9,database!$AG399&lt;&gt;Data!$K$8))),MAX(C$8:C398)+1,0)</f>
        <v>0</v>
      </c>
      <c r="D399" s="25">
        <f ca="1">IF(AND($AL399-D$3&lt;=TODAY(),$AL399&gt;0,$AI399&lt;&gt;"closed",AI399&lt;&gt;"old",AND($B$3&lt;&gt;Data!$N$6,OR(database!$AG399&lt;&gt;Data!$K$9,database!$AG399&lt;&gt;Data!$K$8))),MAX(D$8:D398)+1,0)</f>
        <v>0</v>
      </c>
      <c r="E399" s="25">
        <f ca="1">IF(AND($AL399-E$3&lt;=TODAY(),$AL399&gt;0,AI399&lt;&gt;"closed",AI399&lt;&gt;"old",AND($B$3&lt;&gt;Data!$N$6,OR(database!$AG399&lt;&gt;Data!$K$9,database!$AG399&lt;&gt;Data!$K$8))),MAX(E$8:E398)+1,0)</f>
        <v>0</v>
      </c>
      <c r="F399" s="25">
        <f>IF(AH399="X",MAX(F$8:F398)+1,0)</f>
        <v>0</v>
      </c>
      <c r="G399" s="25">
        <f ca="1">IF(AND(AG399=Data!$K$8,database!AI399&lt;&gt;"Closed",AI399&lt;&gt;"old",database!AL399&lt;(TODAY()+Data!$X$4)),MAX(G$8:G398)+1,0)</f>
        <v>0</v>
      </c>
      <c r="H399" s="25">
        <f ca="1">IF(AND(AG399=Data!$K$9,database!AI399&lt;&gt;"Closed",AI399&lt;&gt;"old",database!AL399&lt;(TODAY()+Data!$X$5)),MAX(H$8:H398)+1,0)</f>
        <v>0</v>
      </c>
      <c r="Y399">
        <f>IF(AS399&gt;0,VLOOKUP(AS399,$AT:$AV,3,0)+COUNTIF(AS$8:AS398,AS399),0)</f>
        <v>0</v>
      </c>
      <c r="AA399" s="17"/>
      <c r="AB399" s="18"/>
      <c r="AC399" s="17"/>
      <c r="AD399" s="18"/>
      <c r="AE399" s="17"/>
      <c r="AF399" s="18"/>
      <c r="AG399" s="139"/>
      <c r="AH399" s="24"/>
      <c r="AI399" s="17"/>
      <c r="AJ399" s="24"/>
      <c r="AK399" s="27"/>
      <c r="AL399" s="47"/>
      <c r="AQ399" s="25">
        <f>IF(FollowUp!$AK$3="(Off)",IF(FollowUp!$AA$3=Data!$D$5,C399,IF(FollowUp!$AA$3=Data!$D$6,D399,IF(FollowUp!$AA$3=Data!$D$7,E399,B399))),IF(FollowUp!$AK$3=Data!$N$9,F399,IF(FollowUp!$AK$3=Data!$N$8,H399,IF(FollowUp!$AK$3=Data!$N$7,G399,B399))))</f>
        <v>0</v>
      </c>
      <c r="AR399" s="51">
        <f t="shared" si="38"/>
        <v>0</v>
      </c>
      <c r="AS399" s="25">
        <f t="shared" si="42"/>
        <v>-1</v>
      </c>
      <c r="AT399" s="25">
        <f t="shared" si="39"/>
        <v>392</v>
      </c>
      <c r="AU399" s="25">
        <f t="shared" si="43"/>
        <v>0</v>
      </c>
      <c r="AV399" s="25">
        <f t="shared" si="40"/>
        <v>0</v>
      </c>
      <c r="BB399" s="51"/>
    </row>
    <row r="400" spans="1:54" x14ac:dyDescent="0.25">
      <c r="A400" t="str">
        <f t="shared" si="41"/>
        <v>400</v>
      </c>
      <c r="B400" s="25">
        <f>IF(OR(ISBLANK($AG400),$AI400="closed",$AI400="old",AND($B$3=Data!$N$6,OR(database!AG400=Data!$K$8,Data!$K$9=database!AG400))),0,MAX(B$8:B399)+1)</f>
        <v>0</v>
      </c>
      <c r="C400" s="25">
        <f ca="1">IF(AND($AL400-C$3&lt;=TODAY(),$AL400&gt;0,AI400&lt;&gt;"closed",AI400&lt;&gt;"old",AND($B$3&lt;&gt;Data!$N$6,OR(database!$AG400&lt;&gt;Data!$K$9,database!$AG400&lt;&gt;Data!$K$8))),MAX(C$8:C399)+1,0)</f>
        <v>0</v>
      </c>
      <c r="D400" s="25">
        <f ca="1">IF(AND($AL400-D$3&lt;=TODAY(),$AL400&gt;0,$AI400&lt;&gt;"closed",AI400&lt;&gt;"old",AND($B$3&lt;&gt;Data!$N$6,OR(database!$AG400&lt;&gt;Data!$K$9,database!$AG400&lt;&gt;Data!$K$8))),MAX(D$8:D399)+1,0)</f>
        <v>0</v>
      </c>
      <c r="E400" s="25">
        <f ca="1">IF(AND($AL400-E$3&lt;=TODAY(),$AL400&gt;0,AI400&lt;&gt;"closed",AI400&lt;&gt;"old",AND($B$3&lt;&gt;Data!$N$6,OR(database!$AG400&lt;&gt;Data!$K$9,database!$AG400&lt;&gt;Data!$K$8))),MAX(E$8:E399)+1,0)</f>
        <v>0</v>
      </c>
      <c r="F400" s="25">
        <f>IF(AH400="X",MAX(F$8:F399)+1,0)</f>
        <v>0</v>
      </c>
      <c r="G400" s="25">
        <f ca="1">IF(AND(AG400=Data!$K$8,database!AI400&lt;&gt;"Closed",AI400&lt;&gt;"old",database!AL400&lt;(TODAY()+Data!$X$4)),MAX(G$8:G399)+1,0)</f>
        <v>0</v>
      </c>
      <c r="H400" s="25">
        <f ca="1">IF(AND(AG400=Data!$K$9,database!AI400&lt;&gt;"Closed",AI400&lt;&gt;"old",database!AL400&lt;(TODAY()+Data!$X$5)),MAX(H$8:H399)+1,0)</f>
        <v>0</v>
      </c>
      <c r="Y400">
        <f>IF(AS400&gt;0,VLOOKUP(AS400,$AT:$AV,3,0)+COUNTIF(AS$8:AS399,AS400),0)</f>
        <v>0</v>
      </c>
      <c r="AA400" s="16"/>
      <c r="AB400" s="22"/>
      <c r="AC400" s="16"/>
      <c r="AD400" s="22"/>
      <c r="AE400" s="16"/>
      <c r="AF400" s="22"/>
      <c r="AG400" s="138"/>
      <c r="AH400" s="23"/>
      <c r="AI400" s="16"/>
      <c r="AJ400" s="23"/>
      <c r="AK400" s="28"/>
      <c r="AL400" s="35"/>
      <c r="AQ400" s="25">
        <f>IF(FollowUp!$AK$3="(Off)",IF(FollowUp!$AA$3=Data!$D$5,C400,IF(FollowUp!$AA$3=Data!$D$6,D400,IF(FollowUp!$AA$3=Data!$D$7,E400,B400))),IF(FollowUp!$AK$3=Data!$N$9,F400,IF(FollowUp!$AK$3=Data!$N$8,H400,IF(FollowUp!$AK$3=Data!$N$7,G400,B400))))</f>
        <v>0</v>
      </c>
      <c r="AR400" s="51">
        <f t="shared" si="38"/>
        <v>0</v>
      </c>
      <c r="AS400" s="25">
        <f t="shared" si="42"/>
        <v>-1</v>
      </c>
      <c r="AT400" s="25">
        <f t="shared" si="39"/>
        <v>393</v>
      </c>
      <c r="AU400" s="25">
        <f t="shared" si="43"/>
        <v>0</v>
      </c>
      <c r="AV400" s="25">
        <f t="shared" si="40"/>
        <v>0</v>
      </c>
      <c r="BB400" s="51"/>
    </row>
    <row r="401" spans="1:54" x14ac:dyDescent="0.25">
      <c r="A401" t="str">
        <f t="shared" si="41"/>
        <v>401</v>
      </c>
      <c r="B401" s="25">
        <f>IF(OR(ISBLANK($AG401),$AI401="closed",$AI401="old",AND($B$3=Data!$N$6,OR(database!AG401=Data!$K$8,Data!$K$9=database!AG401))),0,MAX(B$8:B400)+1)</f>
        <v>0</v>
      </c>
      <c r="C401" s="25">
        <f ca="1">IF(AND($AL401-C$3&lt;=TODAY(),$AL401&gt;0,AI401&lt;&gt;"closed",AI401&lt;&gt;"old",AND($B$3&lt;&gt;Data!$N$6,OR(database!$AG401&lt;&gt;Data!$K$9,database!$AG401&lt;&gt;Data!$K$8))),MAX(C$8:C400)+1,0)</f>
        <v>0</v>
      </c>
      <c r="D401" s="25">
        <f ca="1">IF(AND($AL401-D$3&lt;=TODAY(),$AL401&gt;0,$AI401&lt;&gt;"closed",AI401&lt;&gt;"old",AND($B$3&lt;&gt;Data!$N$6,OR(database!$AG401&lt;&gt;Data!$K$9,database!$AG401&lt;&gt;Data!$K$8))),MAX(D$8:D400)+1,0)</f>
        <v>0</v>
      </c>
      <c r="E401" s="25">
        <f ca="1">IF(AND($AL401-E$3&lt;=TODAY(),$AL401&gt;0,AI401&lt;&gt;"closed",AI401&lt;&gt;"old",AND($B$3&lt;&gt;Data!$N$6,OR(database!$AG401&lt;&gt;Data!$K$9,database!$AG401&lt;&gt;Data!$K$8))),MAX(E$8:E400)+1,0)</f>
        <v>0</v>
      </c>
      <c r="F401" s="25">
        <f>IF(AH401="X",MAX(F$8:F400)+1,0)</f>
        <v>0</v>
      </c>
      <c r="G401" s="25">
        <f ca="1">IF(AND(AG401=Data!$K$8,database!AI401&lt;&gt;"Closed",AI401&lt;&gt;"old",database!AL401&lt;(TODAY()+Data!$X$4)),MAX(G$8:G400)+1,0)</f>
        <v>0</v>
      </c>
      <c r="H401" s="25">
        <f ca="1">IF(AND(AG401=Data!$K$9,database!AI401&lt;&gt;"Closed",AI401&lt;&gt;"old",database!AL401&lt;(TODAY()+Data!$X$5)),MAX(H$8:H400)+1,0)</f>
        <v>0</v>
      </c>
      <c r="Y401">
        <f>IF(AS401&gt;0,VLOOKUP(AS401,$AT:$AV,3,0)+COUNTIF(AS$8:AS400,AS401),0)</f>
        <v>0</v>
      </c>
      <c r="AA401" s="17"/>
      <c r="AB401" s="18"/>
      <c r="AC401" s="17"/>
      <c r="AD401" s="18"/>
      <c r="AE401" s="17"/>
      <c r="AF401" s="18"/>
      <c r="AG401" s="139"/>
      <c r="AH401" s="24"/>
      <c r="AI401" s="17"/>
      <c r="AJ401" s="24"/>
      <c r="AK401" s="27"/>
      <c r="AL401" s="47"/>
      <c r="AQ401" s="25">
        <f>IF(FollowUp!$AK$3="(Off)",IF(FollowUp!$AA$3=Data!$D$5,C401,IF(FollowUp!$AA$3=Data!$D$6,D401,IF(FollowUp!$AA$3=Data!$D$7,E401,B401))),IF(FollowUp!$AK$3=Data!$N$9,F401,IF(FollowUp!$AK$3=Data!$N$8,H401,IF(FollowUp!$AK$3=Data!$N$7,G401,B401))))</f>
        <v>0</v>
      </c>
      <c r="AR401" s="51">
        <f t="shared" si="38"/>
        <v>0</v>
      </c>
      <c r="AS401" s="25">
        <f t="shared" si="42"/>
        <v>-1</v>
      </c>
      <c r="AT401" s="25">
        <f t="shared" si="39"/>
        <v>394</v>
      </c>
      <c r="AU401" s="25">
        <f t="shared" si="43"/>
        <v>0</v>
      </c>
      <c r="AV401" s="25">
        <f t="shared" si="40"/>
        <v>0</v>
      </c>
      <c r="BB401" s="51"/>
    </row>
    <row r="402" spans="1:54" x14ac:dyDescent="0.25">
      <c r="A402" t="str">
        <f t="shared" si="41"/>
        <v>402</v>
      </c>
      <c r="B402" s="25">
        <f>IF(OR(ISBLANK($AG402),$AI402="closed",$AI402="old",AND($B$3=Data!$N$6,OR(database!AG402=Data!$K$8,Data!$K$9=database!AG402))),0,MAX(B$8:B401)+1)</f>
        <v>0</v>
      </c>
      <c r="C402" s="25">
        <f ca="1">IF(AND($AL402-C$3&lt;=TODAY(),$AL402&gt;0,AI402&lt;&gt;"closed",AI402&lt;&gt;"old",AND($B$3&lt;&gt;Data!$N$6,OR(database!$AG402&lt;&gt;Data!$K$9,database!$AG402&lt;&gt;Data!$K$8))),MAX(C$8:C401)+1,0)</f>
        <v>0</v>
      </c>
      <c r="D402" s="25">
        <f ca="1">IF(AND($AL402-D$3&lt;=TODAY(),$AL402&gt;0,$AI402&lt;&gt;"closed",AI402&lt;&gt;"old",AND($B$3&lt;&gt;Data!$N$6,OR(database!$AG402&lt;&gt;Data!$K$9,database!$AG402&lt;&gt;Data!$K$8))),MAX(D$8:D401)+1,0)</f>
        <v>0</v>
      </c>
      <c r="E402" s="25">
        <f ca="1">IF(AND($AL402-E$3&lt;=TODAY(),$AL402&gt;0,AI402&lt;&gt;"closed",AI402&lt;&gt;"old",AND($B$3&lt;&gt;Data!$N$6,OR(database!$AG402&lt;&gt;Data!$K$9,database!$AG402&lt;&gt;Data!$K$8))),MAX(E$8:E401)+1,0)</f>
        <v>0</v>
      </c>
      <c r="F402" s="25">
        <f>IF(AH402="X",MAX(F$8:F401)+1,0)</f>
        <v>0</v>
      </c>
      <c r="G402" s="25">
        <f ca="1">IF(AND(AG402=Data!$K$8,database!AI402&lt;&gt;"Closed",AI402&lt;&gt;"old",database!AL402&lt;(TODAY()+Data!$X$4)),MAX(G$8:G401)+1,0)</f>
        <v>0</v>
      </c>
      <c r="H402" s="25">
        <f ca="1">IF(AND(AG402=Data!$K$9,database!AI402&lt;&gt;"Closed",AI402&lt;&gt;"old",database!AL402&lt;(TODAY()+Data!$X$5)),MAX(H$8:H401)+1,0)</f>
        <v>0</v>
      </c>
      <c r="Y402">
        <f>IF(AS402&gt;0,VLOOKUP(AS402,$AT:$AV,3,0)+COUNTIF(AS$8:AS401,AS402),0)</f>
        <v>0</v>
      </c>
      <c r="AA402" s="16"/>
      <c r="AB402" s="22"/>
      <c r="AC402" s="16"/>
      <c r="AD402" s="22"/>
      <c r="AE402" s="16"/>
      <c r="AF402" s="22"/>
      <c r="AG402" s="138"/>
      <c r="AH402" s="23"/>
      <c r="AI402" s="16"/>
      <c r="AJ402" s="23"/>
      <c r="AK402" s="28"/>
      <c r="AL402" s="35"/>
      <c r="AQ402" s="25">
        <f>IF(FollowUp!$AK$3="(Off)",IF(FollowUp!$AA$3=Data!$D$5,C402,IF(FollowUp!$AA$3=Data!$D$6,D402,IF(FollowUp!$AA$3=Data!$D$7,E402,B402))),IF(FollowUp!$AK$3=Data!$N$9,F402,IF(FollowUp!$AK$3=Data!$N$8,H402,IF(FollowUp!$AK$3=Data!$N$7,G402,B402))))</f>
        <v>0</v>
      </c>
      <c r="AR402" s="51">
        <f t="shared" si="38"/>
        <v>0</v>
      </c>
      <c r="AS402" s="25">
        <f t="shared" si="42"/>
        <v>-1</v>
      </c>
      <c r="AT402" s="25">
        <f t="shared" si="39"/>
        <v>395</v>
      </c>
      <c r="AU402" s="25">
        <f t="shared" si="43"/>
        <v>0</v>
      </c>
      <c r="AV402" s="25">
        <f t="shared" si="40"/>
        <v>0</v>
      </c>
      <c r="BB402" s="51"/>
    </row>
    <row r="403" spans="1:54" x14ac:dyDescent="0.25">
      <c r="A403" t="str">
        <f t="shared" si="41"/>
        <v>403</v>
      </c>
      <c r="B403" s="25">
        <f>IF(OR(ISBLANK($AG403),$AI403="closed",$AI403="old",AND($B$3=Data!$N$6,OR(database!AG403=Data!$K$8,Data!$K$9=database!AG403))),0,MAX(B$8:B402)+1)</f>
        <v>0</v>
      </c>
      <c r="C403" s="25">
        <f ca="1">IF(AND($AL403-C$3&lt;=TODAY(),$AL403&gt;0,AI403&lt;&gt;"closed",AI403&lt;&gt;"old",AND($B$3&lt;&gt;Data!$N$6,OR(database!$AG403&lt;&gt;Data!$K$9,database!$AG403&lt;&gt;Data!$K$8))),MAX(C$8:C402)+1,0)</f>
        <v>0</v>
      </c>
      <c r="D403" s="25">
        <f ca="1">IF(AND($AL403-D$3&lt;=TODAY(),$AL403&gt;0,$AI403&lt;&gt;"closed",AI403&lt;&gt;"old",AND($B$3&lt;&gt;Data!$N$6,OR(database!$AG403&lt;&gt;Data!$K$9,database!$AG403&lt;&gt;Data!$K$8))),MAX(D$8:D402)+1,0)</f>
        <v>0</v>
      </c>
      <c r="E403" s="25">
        <f ca="1">IF(AND($AL403-E$3&lt;=TODAY(),$AL403&gt;0,AI403&lt;&gt;"closed",AI403&lt;&gt;"old",AND($B$3&lt;&gt;Data!$N$6,OR(database!$AG403&lt;&gt;Data!$K$9,database!$AG403&lt;&gt;Data!$K$8))),MAX(E$8:E402)+1,0)</f>
        <v>0</v>
      </c>
      <c r="F403" s="25">
        <f>IF(AH403="X",MAX(F$8:F402)+1,0)</f>
        <v>0</v>
      </c>
      <c r="G403" s="25">
        <f ca="1">IF(AND(AG403=Data!$K$8,database!AI403&lt;&gt;"Closed",AI403&lt;&gt;"old",database!AL403&lt;(TODAY()+Data!$X$4)),MAX(G$8:G402)+1,0)</f>
        <v>0</v>
      </c>
      <c r="H403" s="25">
        <f ca="1">IF(AND(AG403=Data!$K$9,database!AI403&lt;&gt;"Closed",AI403&lt;&gt;"old",database!AL403&lt;(TODAY()+Data!$X$5)),MAX(H$8:H402)+1,0)</f>
        <v>0</v>
      </c>
      <c r="Y403">
        <f>IF(AS403&gt;0,VLOOKUP(AS403,$AT:$AV,3,0)+COUNTIF(AS$8:AS402,AS403),0)</f>
        <v>0</v>
      </c>
      <c r="AA403" s="17"/>
      <c r="AB403" s="18"/>
      <c r="AC403" s="17"/>
      <c r="AD403" s="18"/>
      <c r="AE403" s="17"/>
      <c r="AF403" s="18"/>
      <c r="AG403" s="139"/>
      <c r="AH403" s="24"/>
      <c r="AI403" s="17"/>
      <c r="AJ403" s="24"/>
      <c r="AK403" s="27"/>
      <c r="AL403" s="47"/>
      <c r="AQ403" s="25">
        <f>IF(FollowUp!$AK$3="(Off)",IF(FollowUp!$AA$3=Data!$D$5,C403,IF(FollowUp!$AA$3=Data!$D$6,D403,IF(FollowUp!$AA$3=Data!$D$7,E403,B403))),IF(FollowUp!$AK$3=Data!$N$9,F403,IF(FollowUp!$AK$3=Data!$N$8,H403,IF(FollowUp!$AK$3=Data!$N$7,G403,B403))))</f>
        <v>0</v>
      </c>
      <c r="AR403" s="51">
        <f t="shared" si="38"/>
        <v>0</v>
      </c>
      <c r="AS403" s="25">
        <f t="shared" si="42"/>
        <v>-1</v>
      </c>
      <c r="AT403" s="25">
        <f t="shared" si="39"/>
        <v>396</v>
      </c>
      <c r="AU403" s="25">
        <f t="shared" si="43"/>
        <v>0</v>
      </c>
      <c r="AV403" s="25">
        <f t="shared" si="40"/>
        <v>0</v>
      </c>
      <c r="BB403" s="51"/>
    </row>
    <row r="404" spans="1:54" x14ac:dyDescent="0.25">
      <c r="A404" t="str">
        <f t="shared" si="41"/>
        <v>404</v>
      </c>
      <c r="B404" s="25">
        <f>IF(OR(ISBLANK($AG404),$AI404="closed",$AI404="old",AND($B$3=Data!$N$6,OR(database!AG404=Data!$K$8,Data!$K$9=database!AG404))),0,MAX(B$8:B403)+1)</f>
        <v>0</v>
      </c>
      <c r="C404" s="25">
        <f ca="1">IF(AND($AL404-C$3&lt;=TODAY(),$AL404&gt;0,AI404&lt;&gt;"closed",AI404&lt;&gt;"old",AND($B$3&lt;&gt;Data!$N$6,OR(database!$AG404&lt;&gt;Data!$K$9,database!$AG404&lt;&gt;Data!$K$8))),MAX(C$8:C403)+1,0)</f>
        <v>0</v>
      </c>
      <c r="D404" s="25">
        <f ca="1">IF(AND($AL404-D$3&lt;=TODAY(),$AL404&gt;0,$AI404&lt;&gt;"closed",AI404&lt;&gt;"old",AND($B$3&lt;&gt;Data!$N$6,OR(database!$AG404&lt;&gt;Data!$K$9,database!$AG404&lt;&gt;Data!$K$8))),MAX(D$8:D403)+1,0)</f>
        <v>0</v>
      </c>
      <c r="E404" s="25">
        <f ca="1">IF(AND($AL404-E$3&lt;=TODAY(),$AL404&gt;0,AI404&lt;&gt;"closed",AI404&lt;&gt;"old",AND($B$3&lt;&gt;Data!$N$6,OR(database!$AG404&lt;&gt;Data!$K$9,database!$AG404&lt;&gt;Data!$K$8))),MAX(E$8:E403)+1,0)</f>
        <v>0</v>
      </c>
      <c r="F404" s="25">
        <f>IF(AH404="X",MAX(F$8:F403)+1,0)</f>
        <v>0</v>
      </c>
      <c r="G404" s="25">
        <f ca="1">IF(AND(AG404=Data!$K$8,database!AI404&lt;&gt;"Closed",AI404&lt;&gt;"old",database!AL404&lt;(TODAY()+Data!$X$4)),MAX(G$8:G403)+1,0)</f>
        <v>0</v>
      </c>
      <c r="H404" s="25">
        <f ca="1">IF(AND(AG404=Data!$K$9,database!AI404&lt;&gt;"Closed",AI404&lt;&gt;"old",database!AL404&lt;(TODAY()+Data!$X$5)),MAX(H$8:H403)+1,0)</f>
        <v>0</v>
      </c>
      <c r="Y404">
        <f>IF(AS404&gt;0,VLOOKUP(AS404,$AT:$AV,3,0)+COUNTIF(AS$8:AS403,AS404),0)</f>
        <v>0</v>
      </c>
      <c r="AA404" s="16"/>
      <c r="AB404" s="22"/>
      <c r="AC404" s="16"/>
      <c r="AD404" s="22"/>
      <c r="AE404" s="16"/>
      <c r="AF404" s="22"/>
      <c r="AG404" s="138"/>
      <c r="AH404" s="23"/>
      <c r="AI404" s="16"/>
      <c r="AJ404" s="23"/>
      <c r="AK404" s="28"/>
      <c r="AL404" s="35"/>
      <c r="AQ404" s="25">
        <f>IF(FollowUp!$AK$3="(Off)",IF(FollowUp!$AA$3=Data!$D$5,C404,IF(FollowUp!$AA$3=Data!$D$6,D404,IF(FollowUp!$AA$3=Data!$D$7,E404,B404))),IF(FollowUp!$AK$3=Data!$N$9,F404,IF(FollowUp!$AK$3=Data!$N$8,H404,IF(FollowUp!$AK$3=Data!$N$7,G404,B404))))</f>
        <v>0</v>
      </c>
      <c r="AR404" s="51">
        <f t="shared" si="38"/>
        <v>0</v>
      </c>
      <c r="AS404" s="25">
        <f t="shared" si="42"/>
        <v>-1</v>
      </c>
      <c r="AT404" s="25">
        <f t="shared" si="39"/>
        <v>397</v>
      </c>
      <c r="AU404" s="25">
        <f t="shared" si="43"/>
        <v>0</v>
      </c>
      <c r="AV404" s="25">
        <f t="shared" si="40"/>
        <v>0</v>
      </c>
      <c r="BB404" s="51"/>
    </row>
    <row r="405" spans="1:54" x14ac:dyDescent="0.25">
      <c r="A405" t="str">
        <f t="shared" si="41"/>
        <v>405</v>
      </c>
      <c r="B405" s="25">
        <f>IF(OR(ISBLANK($AG405),$AI405="closed",$AI405="old",AND($B$3=Data!$N$6,OR(database!AG405=Data!$K$8,Data!$K$9=database!AG405))),0,MAX(B$8:B404)+1)</f>
        <v>0</v>
      </c>
      <c r="C405" s="25">
        <f ca="1">IF(AND($AL405-C$3&lt;=TODAY(),$AL405&gt;0,AI405&lt;&gt;"closed",AI405&lt;&gt;"old",AND($B$3&lt;&gt;Data!$N$6,OR(database!$AG405&lt;&gt;Data!$K$9,database!$AG405&lt;&gt;Data!$K$8))),MAX(C$8:C404)+1,0)</f>
        <v>0</v>
      </c>
      <c r="D405" s="25">
        <f ca="1">IF(AND($AL405-D$3&lt;=TODAY(),$AL405&gt;0,$AI405&lt;&gt;"closed",AI405&lt;&gt;"old",AND($B$3&lt;&gt;Data!$N$6,OR(database!$AG405&lt;&gt;Data!$K$9,database!$AG405&lt;&gt;Data!$K$8))),MAX(D$8:D404)+1,0)</f>
        <v>0</v>
      </c>
      <c r="E405" s="25">
        <f ca="1">IF(AND($AL405-E$3&lt;=TODAY(),$AL405&gt;0,AI405&lt;&gt;"closed",AI405&lt;&gt;"old",AND($B$3&lt;&gt;Data!$N$6,OR(database!$AG405&lt;&gt;Data!$K$9,database!$AG405&lt;&gt;Data!$K$8))),MAX(E$8:E404)+1,0)</f>
        <v>0</v>
      </c>
      <c r="F405" s="25">
        <f>IF(AH405="X",MAX(F$8:F404)+1,0)</f>
        <v>0</v>
      </c>
      <c r="G405" s="25">
        <f ca="1">IF(AND(AG405=Data!$K$8,database!AI405&lt;&gt;"Closed",AI405&lt;&gt;"old",database!AL405&lt;(TODAY()+Data!$X$4)),MAX(G$8:G404)+1,0)</f>
        <v>0</v>
      </c>
      <c r="H405" s="25">
        <f ca="1">IF(AND(AG405=Data!$K$9,database!AI405&lt;&gt;"Closed",AI405&lt;&gt;"old",database!AL405&lt;(TODAY()+Data!$X$5)),MAX(H$8:H404)+1,0)</f>
        <v>0</v>
      </c>
      <c r="Y405">
        <f>IF(AS405&gt;0,VLOOKUP(AS405,$AT:$AV,3,0)+COUNTIF(AS$8:AS404,AS405),0)</f>
        <v>0</v>
      </c>
      <c r="AA405" s="17"/>
      <c r="AB405" s="18"/>
      <c r="AC405" s="17"/>
      <c r="AD405" s="18"/>
      <c r="AE405" s="17"/>
      <c r="AF405" s="18"/>
      <c r="AG405" s="139"/>
      <c r="AH405" s="24"/>
      <c r="AI405" s="17"/>
      <c r="AJ405" s="24"/>
      <c r="AK405" s="27"/>
      <c r="AL405" s="47"/>
      <c r="AQ405" s="25">
        <f>IF(FollowUp!$AK$3="(Off)",IF(FollowUp!$AA$3=Data!$D$5,C405,IF(FollowUp!$AA$3=Data!$D$6,D405,IF(FollowUp!$AA$3=Data!$D$7,E405,B405))),IF(FollowUp!$AK$3=Data!$N$9,F405,IF(FollowUp!$AK$3=Data!$N$8,H405,IF(FollowUp!$AK$3=Data!$N$7,G405,B405))))</f>
        <v>0</v>
      </c>
      <c r="AR405" s="51">
        <f t="shared" si="38"/>
        <v>0</v>
      </c>
      <c r="AS405" s="25">
        <f t="shared" si="42"/>
        <v>-1</v>
      </c>
      <c r="AT405" s="25">
        <f t="shared" si="39"/>
        <v>398</v>
      </c>
      <c r="AU405" s="25">
        <f t="shared" si="43"/>
        <v>0</v>
      </c>
      <c r="AV405" s="25">
        <f t="shared" si="40"/>
        <v>0</v>
      </c>
      <c r="BB405" s="51"/>
    </row>
    <row r="406" spans="1:54" x14ac:dyDescent="0.25">
      <c r="A406" t="str">
        <f t="shared" si="41"/>
        <v>406</v>
      </c>
      <c r="B406" s="25">
        <f>IF(OR(ISBLANK($AG406),$AI406="closed",$AI406="old",AND($B$3=Data!$N$6,OR(database!AG406=Data!$K$8,Data!$K$9=database!AG406))),0,MAX(B$8:B405)+1)</f>
        <v>0</v>
      </c>
      <c r="C406" s="25">
        <f ca="1">IF(AND($AL406-C$3&lt;=TODAY(),$AL406&gt;0,AI406&lt;&gt;"closed",AI406&lt;&gt;"old",AND($B$3&lt;&gt;Data!$N$6,OR(database!$AG406&lt;&gt;Data!$K$9,database!$AG406&lt;&gt;Data!$K$8))),MAX(C$8:C405)+1,0)</f>
        <v>0</v>
      </c>
      <c r="D406" s="25">
        <f ca="1">IF(AND($AL406-D$3&lt;=TODAY(),$AL406&gt;0,$AI406&lt;&gt;"closed",AI406&lt;&gt;"old",AND($B$3&lt;&gt;Data!$N$6,OR(database!$AG406&lt;&gt;Data!$K$9,database!$AG406&lt;&gt;Data!$K$8))),MAX(D$8:D405)+1,0)</f>
        <v>0</v>
      </c>
      <c r="E406" s="25">
        <f ca="1">IF(AND($AL406-E$3&lt;=TODAY(),$AL406&gt;0,AI406&lt;&gt;"closed",AI406&lt;&gt;"old",AND($B$3&lt;&gt;Data!$N$6,OR(database!$AG406&lt;&gt;Data!$K$9,database!$AG406&lt;&gt;Data!$K$8))),MAX(E$8:E405)+1,0)</f>
        <v>0</v>
      </c>
      <c r="F406" s="25">
        <f>IF(AH406="X",MAX(F$8:F405)+1,0)</f>
        <v>0</v>
      </c>
      <c r="G406" s="25">
        <f ca="1">IF(AND(AG406=Data!$K$8,database!AI406&lt;&gt;"Closed",AI406&lt;&gt;"old",database!AL406&lt;(TODAY()+Data!$X$4)),MAX(G$8:G405)+1,0)</f>
        <v>0</v>
      </c>
      <c r="H406" s="25">
        <f ca="1">IF(AND(AG406=Data!$K$9,database!AI406&lt;&gt;"Closed",AI406&lt;&gt;"old",database!AL406&lt;(TODAY()+Data!$X$5)),MAX(H$8:H405)+1,0)</f>
        <v>0</v>
      </c>
      <c r="Y406">
        <f>IF(AS406&gt;0,VLOOKUP(AS406,$AT:$AV,3,0)+COUNTIF(AS$8:AS405,AS406),0)</f>
        <v>0</v>
      </c>
      <c r="AA406" s="16"/>
      <c r="AB406" s="22"/>
      <c r="AC406" s="16"/>
      <c r="AD406" s="22"/>
      <c r="AE406" s="16"/>
      <c r="AF406" s="22"/>
      <c r="AG406" s="138"/>
      <c r="AH406" s="23"/>
      <c r="AI406" s="16"/>
      <c r="AJ406" s="23"/>
      <c r="AK406" s="28"/>
      <c r="AL406" s="35"/>
      <c r="AQ406" s="25">
        <f>IF(FollowUp!$AK$3="(Off)",IF(FollowUp!$AA$3=Data!$D$5,C406,IF(FollowUp!$AA$3=Data!$D$6,D406,IF(FollowUp!$AA$3=Data!$D$7,E406,B406))),IF(FollowUp!$AK$3=Data!$N$9,F406,IF(FollowUp!$AK$3=Data!$N$8,H406,IF(FollowUp!$AK$3=Data!$N$7,G406,B406))))</f>
        <v>0</v>
      </c>
      <c r="AR406" s="51">
        <f t="shared" si="38"/>
        <v>0</v>
      </c>
      <c r="AS406" s="25">
        <f t="shared" si="42"/>
        <v>-1</v>
      </c>
      <c r="AT406" s="25">
        <f t="shared" si="39"/>
        <v>399</v>
      </c>
      <c r="AU406" s="25">
        <f t="shared" si="43"/>
        <v>0</v>
      </c>
      <c r="AV406" s="25">
        <f t="shared" si="40"/>
        <v>0</v>
      </c>
      <c r="BB406" s="51"/>
    </row>
    <row r="407" spans="1:54" x14ac:dyDescent="0.25">
      <c r="A407" t="str">
        <f t="shared" si="41"/>
        <v>407</v>
      </c>
      <c r="B407" s="25">
        <f>IF(OR(ISBLANK($AG407),$AI407="closed",$AI407="old",AND($B$3=Data!$N$6,OR(database!AG407=Data!$K$8,Data!$K$9=database!AG407))),0,MAX(B$8:B406)+1)</f>
        <v>0</v>
      </c>
      <c r="C407" s="25">
        <f ca="1">IF(AND($AL407-C$3&lt;=TODAY(),$AL407&gt;0,AI407&lt;&gt;"closed",AI407&lt;&gt;"old",AND($B$3&lt;&gt;Data!$N$6,OR(database!$AG407&lt;&gt;Data!$K$9,database!$AG407&lt;&gt;Data!$K$8))),MAX(C$8:C406)+1,0)</f>
        <v>0</v>
      </c>
      <c r="D407" s="25">
        <f ca="1">IF(AND($AL407-D$3&lt;=TODAY(),$AL407&gt;0,$AI407&lt;&gt;"closed",AI407&lt;&gt;"old",AND($B$3&lt;&gt;Data!$N$6,OR(database!$AG407&lt;&gt;Data!$K$9,database!$AG407&lt;&gt;Data!$K$8))),MAX(D$8:D406)+1,0)</f>
        <v>0</v>
      </c>
      <c r="E407" s="25">
        <f ca="1">IF(AND($AL407-E$3&lt;=TODAY(),$AL407&gt;0,AI407&lt;&gt;"closed",AI407&lt;&gt;"old",AND($B$3&lt;&gt;Data!$N$6,OR(database!$AG407&lt;&gt;Data!$K$9,database!$AG407&lt;&gt;Data!$K$8))),MAX(E$8:E406)+1,0)</f>
        <v>0</v>
      </c>
      <c r="F407" s="25">
        <f>IF(AH407="X",MAX(F$8:F406)+1,0)</f>
        <v>0</v>
      </c>
      <c r="G407" s="25">
        <f ca="1">IF(AND(AG407=Data!$K$8,database!AI407&lt;&gt;"Closed",AI407&lt;&gt;"old",database!AL407&lt;(TODAY()+Data!$X$4)),MAX(G$8:G406)+1,0)</f>
        <v>0</v>
      </c>
      <c r="H407" s="25">
        <f ca="1">IF(AND(AG407=Data!$K$9,database!AI407&lt;&gt;"Closed",AI407&lt;&gt;"old",database!AL407&lt;(TODAY()+Data!$X$5)),MAX(H$8:H406)+1,0)</f>
        <v>0</v>
      </c>
      <c r="Y407">
        <f>IF(AS407&gt;0,VLOOKUP(AS407,$AT:$AV,3,0)+COUNTIF(AS$8:AS406,AS407),0)</f>
        <v>0</v>
      </c>
      <c r="AA407" s="17"/>
      <c r="AB407" s="18"/>
      <c r="AC407" s="17"/>
      <c r="AD407" s="18"/>
      <c r="AE407" s="17"/>
      <c r="AF407" s="18"/>
      <c r="AG407" s="139"/>
      <c r="AH407" s="24"/>
      <c r="AI407" s="17"/>
      <c r="AJ407" s="24"/>
      <c r="AK407" s="27"/>
      <c r="AL407" s="47"/>
      <c r="AQ407" s="25">
        <f>IF(FollowUp!$AK$3="(Off)",IF(FollowUp!$AA$3=Data!$D$5,C407,IF(FollowUp!$AA$3=Data!$D$6,D407,IF(FollowUp!$AA$3=Data!$D$7,E407,B407))),IF(FollowUp!$AK$3=Data!$N$9,F407,IF(FollowUp!$AK$3=Data!$N$8,H407,IF(FollowUp!$AK$3=Data!$N$7,G407,B407))))</f>
        <v>0</v>
      </c>
      <c r="AR407" s="51">
        <f t="shared" si="38"/>
        <v>0</v>
      </c>
      <c r="AS407" s="25">
        <f t="shared" si="42"/>
        <v>-1</v>
      </c>
      <c r="AT407" s="25">
        <f t="shared" si="39"/>
        <v>400</v>
      </c>
      <c r="AU407" s="25">
        <f t="shared" si="43"/>
        <v>0</v>
      </c>
      <c r="AV407" s="25">
        <f t="shared" si="40"/>
        <v>0</v>
      </c>
      <c r="BB407" s="51"/>
    </row>
    <row r="408" spans="1:54" x14ac:dyDescent="0.25">
      <c r="A408" t="str">
        <f t="shared" si="41"/>
        <v>408</v>
      </c>
      <c r="B408" s="25">
        <f>IF(OR(ISBLANK($AG408),$AI408="closed",$AI408="old",AND($B$3=Data!$N$6,OR(database!AG408=Data!$K$8,Data!$K$9=database!AG408))),0,MAX(B$8:B407)+1)</f>
        <v>0</v>
      </c>
      <c r="C408" s="25">
        <f ca="1">IF(AND($AL408-C$3&lt;=TODAY(),$AL408&gt;0,AI408&lt;&gt;"closed",AI408&lt;&gt;"old",AND($B$3&lt;&gt;Data!$N$6,OR(database!$AG408&lt;&gt;Data!$K$9,database!$AG408&lt;&gt;Data!$K$8))),MAX(C$8:C407)+1,0)</f>
        <v>0</v>
      </c>
      <c r="D408" s="25">
        <f ca="1">IF(AND($AL408-D$3&lt;=TODAY(),$AL408&gt;0,$AI408&lt;&gt;"closed",AI408&lt;&gt;"old",AND($B$3&lt;&gt;Data!$N$6,OR(database!$AG408&lt;&gt;Data!$K$9,database!$AG408&lt;&gt;Data!$K$8))),MAX(D$8:D407)+1,0)</f>
        <v>0</v>
      </c>
      <c r="E408" s="25">
        <f ca="1">IF(AND($AL408-E$3&lt;=TODAY(),$AL408&gt;0,AI408&lt;&gt;"closed",AI408&lt;&gt;"old",AND($B$3&lt;&gt;Data!$N$6,OR(database!$AG408&lt;&gt;Data!$K$9,database!$AG408&lt;&gt;Data!$K$8))),MAX(E$8:E407)+1,0)</f>
        <v>0</v>
      </c>
      <c r="F408" s="25">
        <f>IF(AH408="X",MAX(F$8:F407)+1,0)</f>
        <v>0</v>
      </c>
      <c r="G408" s="25">
        <f ca="1">IF(AND(AG408=Data!$K$8,database!AI408&lt;&gt;"Closed",AI408&lt;&gt;"old",database!AL408&lt;(TODAY()+Data!$X$4)),MAX(G$8:G407)+1,0)</f>
        <v>0</v>
      </c>
      <c r="H408" s="25">
        <f ca="1">IF(AND(AG408=Data!$K$9,database!AI408&lt;&gt;"Closed",AI408&lt;&gt;"old",database!AL408&lt;(TODAY()+Data!$X$5)),MAX(H$8:H407)+1,0)</f>
        <v>0</v>
      </c>
      <c r="Y408">
        <f>IF(AS408&gt;0,VLOOKUP(AS408,$AT:$AV,3,0)+COUNTIF(AS$8:AS407,AS408),0)</f>
        <v>0</v>
      </c>
      <c r="AA408" s="16"/>
      <c r="AB408" s="22"/>
      <c r="AC408" s="16"/>
      <c r="AD408" s="22"/>
      <c r="AE408" s="16"/>
      <c r="AF408" s="22"/>
      <c r="AG408" s="138"/>
      <c r="AH408" s="23"/>
      <c r="AI408" s="16"/>
      <c r="AJ408" s="23"/>
      <c r="AK408" s="28"/>
      <c r="AL408" s="35"/>
      <c r="AQ408" s="25">
        <f>IF(FollowUp!$AK$3="(Off)",IF(FollowUp!$AA$3=Data!$D$5,C408,IF(FollowUp!$AA$3=Data!$D$6,D408,IF(FollowUp!$AA$3=Data!$D$7,E408,B408))),IF(FollowUp!$AK$3=Data!$N$9,F408,IF(FollowUp!$AK$3=Data!$N$8,H408,IF(FollowUp!$AK$3=Data!$N$7,G408,B408))))</f>
        <v>0</v>
      </c>
      <c r="AR408" s="51">
        <f t="shared" si="38"/>
        <v>0</v>
      </c>
      <c r="AS408" s="25">
        <f t="shared" si="42"/>
        <v>-1</v>
      </c>
      <c r="AT408" s="25">
        <f t="shared" si="39"/>
        <v>401</v>
      </c>
      <c r="AU408" s="25">
        <f t="shared" si="43"/>
        <v>0</v>
      </c>
      <c r="AV408" s="25">
        <f t="shared" si="40"/>
        <v>0</v>
      </c>
      <c r="BB408" s="51"/>
    </row>
    <row r="409" spans="1:54" x14ac:dyDescent="0.25">
      <c r="A409" t="str">
        <f t="shared" si="41"/>
        <v>409</v>
      </c>
      <c r="B409" s="25">
        <f>IF(OR(ISBLANK($AG409),$AI409="closed",$AI409="old",AND($B$3=Data!$N$6,OR(database!AG409=Data!$K$8,Data!$K$9=database!AG409))),0,MAX(B$8:B408)+1)</f>
        <v>0</v>
      </c>
      <c r="C409" s="25">
        <f ca="1">IF(AND($AL409-C$3&lt;=TODAY(),$AL409&gt;0,AI409&lt;&gt;"closed",AI409&lt;&gt;"old",AND($B$3&lt;&gt;Data!$N$6,OR(database!$AG409&lt;&gt;Data!$K$9,database!$AG409&lt;&gt;Data!$K$8))),MAX(C$8:C408)+1,0)</f>
        <v>0</v>
      </c>
      <c r="D409" s="25">
        <f ca="1">IF(AND($AL409-D$3&lt;=TODAY(),$AL409&gt;0,$AI409&lt;&gt;"closed",AI409&lt;&gt;"old",AND($B$3&lt;&gt;Data!$N$6,OR(database!$AG409&lt;&gt;Data!$K$9,database!$AG409&lt;&gt;Data!$K$8))),MAX(D$8:D408)+1,0)</f>
        <v>0</v>
      </c>
      <c r="E409" s="25">
        <f ca="1">IF(AND($AL409-E$3&lt;=TODAY(),$AL409&gt;0,AI409&lt;&gt;"closed",AI409&lt;&gt;"old",AND($B$3&lt;&gt;Data!$N$6,OR(database!$AG409&lt;&gt;Data!$K$9,database!$AG409&lt;&gt;Data!$K$8))),MAX(E$8:E408)+1,0)</f>
        <v>0</v>
      </c>
      <c r="F409" s="25">
        <f>IF(AH409="X",MAX(F$8:F408)+1,0)</f>
        <v>0</v>
      </c>
      <c r="G409" s="25">
        <f ca="1">IF(AND(AG409=Data!$K$8,database!AI409&lt;&gt;"Closed",AI409&lt;&gt;"old",database!AL409&lt;(TODAY()+Data!$X$4)),MAX(G$8:G408)+1,0)</f>
        <v>0</v>
      </c>
      <c r="H409" s="25">
        <f ca="1">IF(AND(AG409=Data!$K$9,database!AI409&lt;&gt;"Closed",AI409&lt;&gt;"old",database!AL409&lt;(TODAY()+Data!$X$5)),MAX(H$8:H408)+1,0)</f>
        <v>0</v>
      </c>
      <c r="Y409">
        <f>IF(AS409&gt;0,VLOOKUP(AS409,$AT:$AV,3,0)+COUNTIF(AS$8:AS408,AS409),0)</f>
        <v>0</v>
      </c>
      <c r="AA409" s="17"/>
      <c r="AB409" s="18"/>
      <c r="AC409" s="17"/>
      <c r="AD409" s="18"/>
      <c r="AE409" s="17"/>
      <c r="AF409" s="18"/>
      <c r="AG409" s="139"/>
      <c r="AH409" s="24"/>
      <c r="AI409" s="17"/>
      <c r="AJ409" s="24"/>
      <c r="AK409" s="27"/>
      <c r="AL409" s="47"/>
      <c r="AQ409" s="25">
        <f>IF(FollowUp!$AK$3="(Off)",IF(FollowUp!$AA$3=Data!$D$5,C409,IF(FollowUp!$AA$3=Data!$D$6,D409,IF(FollowUp!$AA$3=Data!$D$7,E409,B409))),IF(FollowUp!$AK$3=Data!$N$9,F409,IF(FollowUp!$AK$3=Data!$N$8,H409,IF(FollowUp!$AK$3=Data!$N$7,G409,B409))))</f>
        <v>0</v>
      </c>
      <c r="AR409" s="51">
        <f t="shared" ref="AR409:AR472" si="44">IF(AQ409&gt;0,AL409,0)</f>
        <v>0</v>
      </c>
      <c r="AS409" s="25">
        <f t="shared" si="42"/>
        <v>-1</v>
      </c>
      <c r="AT409" s="25">
        <f t="shared" ref="AT409:AT472" si="45">AT408+1</f>
        <v>402</v>
      </c>
      <c r="AU409" s="25">
        <f t="shared" si="43"/>
        <v>0</v>
      </c>
      <c r="AV409" s="25">
        <f t="shared" ref="AV409:AV472" si="46">IF(AND(AU409&gt;0,AV410=0),1,(AU410+AV410))</f>
        <v>0</v>
      </c>
      <c r="BB409" s="51"/>
    </row>
    <row r="410" spans="1:54" x14ac:dyDescent="0.25">
      <c r="A410" t="str">
        <f t="shared" si="41"/>
        <v>410</v>
      </c>
      <c r="B410" s="25">
        <f>IF(OR(ISBLANK($AG410),$AI410="closed",$AI410="old",AND($B$3=Data!$N$6,OR(database!AG410=Data!$K$8,Data!$K$9=database!AG410))),0,MAX(B$8:B409)+1)</f>
        <v>0</v>
      </c>
      <c r="C410" s="25">
        <f ca="1">IF(AND($AL410-C$3&lt;=TODAY(),$AL410&gt;0,AI410&lt;&gt;"closed",AI410&lt;&gt;"old",AND($B$3&lt;&gt;Data!$N$6,OR(database!$AG410&lt;&gt;Data!$K$9,database!$AG410&lt;&gt;Data!$K$8))),MAX(C$8:C409)+1,0)</f>
        <v>0</v>
      </c>
      <c r="D410" s="25">
        <f ca="1">IF(AND($AL410-D$3&lt;=TODAY(),$AL410&gt;0,$AI410&lt;&gt;"closed",AI410&lt;&gt;"old",AND($B$3&lt;&gt;Data!$N$6,OR(database!$AG410&lt;&gt;Data!$K$9,database!$AG410&lt;&gt;Data!$K$8))),MAX(D$8:D409)+1,0)</f>
        <v>0</v>
      </c>
      <c r="E410" s="25">
        <f ca="1">IF(AND($AL410-E$3&lt;=TODAY(),$AL410&gt;0,AI410&lt;&gt;"closed",AI410&lt;&gt;"old",AND($B$3&lt;&gt;Data!$N$6,OR(database!$AG410&lt;&gt;Data!$K$9,database!$AG410&lt;&gt;Data!$K$8))),MAX(E$8:E409)+1,0)</f>
        <v>0</v>
      </c>
      <c r="F410" s="25">
        <f>IF(AH410="X",MAX(F$8:F409)+1,0)</f>
        <v>0</v>
      </c>
      <c r="G410" s="25">
        <f ca="1">IF(AND(AG410=Data!$K$8,database!AI410&lt;&gt;"Closed",AI410&lt;&gt;"old",database!AL410&lt;(TODAY()+Data!$X$4)),MAX(G$8:G409)+1,0)</f>
        <v>0</v>
      </c>
      <c r="H410" s="25">
        <f ca="1">IF(AND(AG410=Data!$K$9,database!AI410&lt;&gt;"Closed",AI410&lt;&gt;"old",database!AL410&lt;(TODAY()+Data!$X$5)),MAX(H$8:H409)+1,0)</f>
        <v>0</v>
      </c>
      <c r="Y410">
        <f>IF(AS410&gt;0,VLOOKUP(AS410,$AT:$AV,3,0)+COUNTIF(AS$8:AS409,AS410),0)</f>
        <v>0</v>
      </c>
      <c r="AA410" s="16"/>
      <c r="AB410" s="22"/>
      <c r="AC410" s="16"/>
      <c r="AD410" s="22"/>
      <c r="AE410" s="16"/>
      <c r="AF410" s="22"/>
      <c r="AG410" s="138"/>
      <c r="AH410" s="23"/>
      <c r="AI410" s="16"/>
      <c r="AJ410" s="23"/>
      <c r="AK410" s="28"/>
      <c r="AL410" s="35"/>
      <c r="AQ410" s="25">
        <f>IF(FollowUp!$AK$3="(Off)",IF(FollowUp!$AA$3=Data!$D$5,C410,IF(FollowUp!$AA$3=Data!$D$6,D410,IF(FollowUp!$AA$3=Data!$D$7,E410,B410))),IF(FollowUp!$AK$3=Data!$N$9,F410,IF(FollowUp!$AK$3=Data!$N$8,H410,IF(FollowUp!$AK$3=Data!$N$7,G410,B410))))</f>
        <v>0</v>
      </c>
      <c r="AR410" s="51">
        <f t="shared" si="44"/>
        <v>0</v>
      </c>
      <c r="AS410" s="25">
        <f t="shared" si="42"/>
        <v>-1</v>
      </c>
      <c r="AT410" s="25">
        <f t="shared" si="45"/>
        <v>403</v>
      </c>
      <c r="AU410" s="25">
        <f t="shared" si="43"/>
        <v>0</v>
      </c>
      <c r="AV410" s="25">
        <f t="shared" si="46"/>
        <v>0</v>
      </c>
      <c r="BB410" s="51"/>
    </row>
    <row r="411" spans="1:54" x14ac:dyDescent="0.25">
      <c r="A411" t="str">
        <f t="shared" si="41"/>
        <v>411</v>
      </c>
      <c r="B411" s="25">
        <f>IF(OR(ISBLANK($AG411),$AI411="closed",$AI411="old",AND($B$3=Data!$N$6,OR(database!AG411=Data!$K$8,Data!$K$9=database!AG411))),0,MAX(B$8:B410)+1)</f>
        <v>0</v>
      </c>
      <c r="C411" s="25">
        <f ca="1">IF(AND($AL411-C$3&lt;=TODAY(),$AL411&gt;0,AI411&lt;&gt;"closed",AI411&lt;&gt;"old",AND($B$3&lt;&gt;Data!$N$6,OR(database!$AG411&lt;&gt;Data!$K$9,database!$AG411&lt;&gt;Data!$K$8))),MAX(C$8:C410)+1,0)</f>
        <v>0</v>
      </c>
      <c r="D411" s="25">
        <f ca="1">IF(AND($AL411-D$3&lt;=TODAY(),$AL411&gt;0,$AI411&lt;&gt;"closed",AI411&lt;&gt;"old",AND($B$3&lt;&gt;Data!$N$6,OR(database!$AG411&lt;&gt;Data!$K$9,database!$AG411&lt;&gt;Data!$K$8))),MAX(D$8:D410)+1,0)</f>
        <v>0</v>
      </c>
      <c r="E411" s="25">
        <f ca="1">IF(AND($AL411-E$3&lt;=TODAY(),$AL411&gt;0,AI411&lt;&gt;"closed",AI411&lt;&gt;"old",AND($B$3&lt;&gt;Data!$N$6,OR(database!$AG411&lt;&gt;Data!$K$9,database!$AG411&lt;&gt;Data!$K$8))),MAX(E$8:E410)+1,0)</f>
        <v>0</v>
      </c>
      <c r="F411" s="25">
        <f>IF(AH411="X",MAX(F$8:F410)+1,0)</f>
        <v>0</v>
      </c>
      <c r="G411" s="25">
        <f ca="1">IF(AND(AG411=Data!$K$8,database!AI411&lt;&gt;"Closed",AI411&lt;&gt;"old",database!AL411&lt;(TODAY()+Data!$X$4)),MAX(G$8:G410)+1,0)</f>
        <v>0</v>
      </c>
      <c r="H411" s="25">
        <f ca="1">IF(AND(AG411=Data!$K$9,database!AI411&lt;&gt;"Closed",AI411&lt;&gt;"old",database!AL411&lt;(TODAY()+Data!$X$5)),MAX(H$8:H410)+1,0)</f>
        <v>0</v>
      </c>
      <c r="Y411">
        <f>IF(AS411&gt;0,VLOOKUP(AS411,$AT:$AV,3,0)+COUNTIF(AS$8:AS410,AS411),0)</f>
        <v>0</v>
      </c>
      <c r="AA411" s="17"/>
      <c r="AB411" s="18"/>
      <c r="AC411" s="17"/>
      <c r="AD411" s="18"/>
      <c r="AE411" s="17"/>
      <c r="AF411" s="18"/>
      <c r="AG411" s="139"/>
      <c r="AH411" s="24"/>
      <c r="AI411" s="17"/>
      <c r="AJ411" s="24"/>
      <c r="AK411" s="27"/>
      <c r="AL411" s="47"/>
      <c r="AQ411" s="25">
        <f>IF(FollowUp!$AK$3="(Off)",IF(FollowUp!$AA$3=Data!$D$5,C411,IF(FollowUp!$AA$3=Data!$D$6,D411,IF(FollowUp!$AA$3=Data!$D$7,E411,B411))),IF(FollowUp!$AK$3=Data!$N$9,F411,IF(FollowUp!$AK$3=Data!$N$8,H411,IF(FollowUp!$AK$3=Data!$N$7,G411,B411))))</f>
        <v>0</v>
      </c>
      <c r="AR411" s="51">
        <f t="shared" si="44"/>
        <v>0</v>
      </c>
      <c r="AS411" s="25">
        <f t="shared" si="42"/>
        <v>-1</v>
      </c>
      <c r="AT411" s="25">
        <f t="shared" si="45"/>
        <v>404</v>
      </c>
      <c r="AU411" s="25">
        <f t="shared" si="43"/>
        <v>0</v>
      </c>
      <c r="AV411" s="25">
        <f t="shared" si="46"/>
        <v>0</v>
      </c>
      <c r="BB411" s="51"/>
    </row>
    <row r="412" spans="1:54" x14ac:dyDescent="0.25">
      <c r="A412" t="str">
        <f t="shared" si="41"/>
        <v>412</v>
      </c>
      <c r="B412" s="25">
        <f>IF(OR(ISBLANK($AG412),$AI412="closed",$AI412="old",AND($B$3=Data!$N$6,OR(database!AG412=Data!$K$8,Data!$K$9=database!AG412))),0,MAX(B$8:B411)+1)</f>
        <v>0</v>
      </c>
      <c r="C412" s="25">
        <f ca="1">IF(AND($AL412-C$3&lt;=TODAY(),$AL412&gt;0,AI412&lt;&gt;"closed",AI412&lt;&gt;"old",AND($B$3&lt;&gt;Data!$N$6,OR(database!$AG412&lt;&gt;Data!$K$9,database!$AG412&lt;&gt;Data!$K$8))),MAX(C$8:C411)+1,0)</f>
        <v>0</v>
      </c>
      <c r="D412" s="25">
        <f ca="1">IF(AND($AL412-D$3&lt;=TODAY(),$AL412&gt;0,$AI412&lt;&gt;"closed",AI412&lt;&gt;"old",AND($B$3&lt;&gt;Data!$N$6,OR(database!$AG412&lt;&gt;Data!$K$9,database!$AG412&lt;&gt;Data!$K$8))),MAX(D$8:D411)+1,0)</f>
        <v>0</v>
      </c>
      <c r="E412" s="25">
        <f ca="1">IF(AND($AL412-E$3&lt;=TODAY(),$AL412&gt;0,AI412&lt;&gt;"closed",AI412&lt;&gt;"old",AND($B$3&lt;&gt;Data!$N$6,OR(database!$AG412&lt;&gt;Data!$K$9,database!$AG412&lt;&gt;Data!$K$8))),MAX(E$8:E411)+1,0)</f>
        <v>0</v>
      </c>
      <c r="F412" s="25">
        <f>IF(AH412="X",MAX(F$8:F411)+1,0)</f>
        <v>0</v>
      </c>
      <c r="G412" s="25">
        <f ca="1">IF(AND(AG412=Data!$K$8,database!AI412&lt;&gt;"Closed",AI412&lt;&gt;"old",database!AL412&lt;(TODAY()+Data!$X$4)),MAX(G$8:G411)+1,0)</f>
        <v>0</v>
      </c>
      <c r="H412" s="25">
        <f ca="1">IF(AND(AG412=Data!$K$9,database!AI412&lt;&gt;"Closed",AI412&lt;&gt;"old",database!AL412&lt;(TODAY()+Data!$X$5)),MAX(H$8:H411)+1,0)</f>
        <v>0</v>
      </c>
      <c r="Y412">
        <f>IF(AS412&gt;0,VLOOKUP(AS412,$AT:$AV,3,0)+COUNTIF(AS$8:AS411,AS412),0)</f>
        <v>0</v>
      </c>
      <c r="AA412" s="16"/>
      <c r="AB412" s="22"/>
      <c r="AC412" s="16"/>
      <c r="AD412" s="22"/>
      <c r="AE412" s="16"/>
      <c r="AF412" s="22"/>
      <c r="AG412" s="138"/>
      <c r="AH412" s="23"/>
      <c r="AI412" s="16"/>
      <c r="AJ412" s="23"/>
      <c r="AK412" s="28"/>
      <c r="AL412" s="35"/>
      <c r="AQ412" s="25">
        <f>IF(FollowUp!$AK$3="(Off)",IF(FollowUp!$AA$3=Data!$D$5,C412,IF(FollowUp!$AA$3=Data!$D$6,D412,IF(FollowUp!$AA$3=Data!$D$7,E412,B412))),IF(FollowUp!$AK$3=Data!$N$9,F412,IF(FollowUp!$AK$3=Data!$N$8,H412,IF(FollowUp!$AK$3=Data!$N$7,G412,B412))))</f>
        <v>0</v>
      </c>
      <c r="AR412" s="51">
        <f t="shared" si="44"/>
        <v>0</v>
      </c>
      <c r="AS412" s="25">
        <f t="shared" si="42"/>
        <v>-1</v>
      </c>
      <c r="AT412" s="25">
        <f t="shared" si="45"/>
        <v>405</v>
      </c>
      <c r="AU412" s="25">
        <f t="shared" si="43"/>
        <v>0</v>
      </c>
      <c r="AV412" s="25">
        <f t="shared" si="46"/>
        <v>0</v>
      </c>
      <c r="BB412" s="51"/>
    </row>
    <row r="413" spans="1:54" x14ac:dyDescent="0.25">
      <c r="A413" t="str">
        <f t="shared" si="41"/>
        <v>413</v>
      </c>
      <c r="B413" s="25">
        <f>IF(OR(ISBLANK($AG413),$AI413="closed",$AI413="old",AND($B$3=Data!$N$6,OR(database!AG413=Data!$K$8,Data!$K$9=database!AG413))),0,MAX(B$8:B412)+1)</f>
        <v>0</v>
      </c>
      <c r="C413" s="25">
        <f ca="1">IF(AND($AL413-C$3&lt;=TODAY(),$AL413&gt;0,AI413&lt;&gt;"closed",AI413&lt;&gt;"old",AND($B$3&lt;&gt;Data!$N$6,OR(database!$AG413&lt;&gt;Data!$K$9,database!$AG413&lt;&gt;Data!$K$8))),MAX(C$8:C412)+1,0)</f>
        <v>0</v>
      </c>
      <c r="D413" s="25">
        <f ca="1">IF(AND($AL413-D$3&lt;=TODAY(),$AL413&gt;0,$AI413&lt;&gt;"closed",AI413&lt;&gt;"old",AND($B$3&lt;&gt;Data!$N$6,OR(database!$AG413&lt;&gt;Data!$K$9,database!$AG413&lt;&gt;Data!$K$8))),MAX(D$8:D412)+1,0)</f>
        <v>0</v>
      </c>
      <c r="E413" s="25">
        <f ca="1">IF(AND($AL413-E$3&lt;=TODAY(),$AL413&gt;0,AI413&lt;&gt;"closed",AI413&lt;&gt;"old",AND($B$3&lt;&gt;Data!$N$6,OR(database!$AG413&lt;&gt;Data!$K$9,database!$AG413&lt;&gt;Data!$K$8))),MAX(E$8:E412)+1,0)</f>
        <v>0</v>
      </c>
      <c r="F413" s="25">
        <f>IF(AH413="X",MAX(F$8:F412)+1,0)</f>
        <v>0</v>
      </c>
      <c r="G413" s="25">
        <f ca="1">IF(AND(AG413=Data!$K$8,database!AI413&lt;&gt;"Closed",AI413&lt;&gt;"old",database!AL413&lt;(TODAY()+Data!$X$4)),MAX(G$8:G412)+1,0)</f>
        <v>0</v>
      </c>
      <c r="H413" s="25">
        <f ca="1">IF(AND(AG413=Data!$K$9,database!AI413&lt;&gt;"Closed",AI413&lt;&gt;"old",database!AL413&lt;(TODAY()+Data!$X$5)),MAX(H$8:H412)+1,0)</f>
        <v>0</v>
      </c>
      <c r="Y413">
        <f>IF(AS413&gt;0,VLOOKUP(AS413,$AT:$AV,3,0)+COUNTIF(AS$8:AS412,AS413),0)</f>
        <v>0</v>
      </c>
      <c r="AA413" s="17"/>
      <c r="AB413" s="18"/>
      <c r="AC413" s="17"/>
      <c r="AD413" s="18"/>
      <c r="AE413" s="17"/>
      <c r="AF413" s="18"/>
      <c r="AG413" s="139"/>
      <c r="AH413" s="24"/>
      <c r="AI413" s="17"/>
      <c r="AJ413" s="24"/>
      <c r="AK413" s="27"/>
      <c r="AL413" s="47"/>
      <c r="AQ413" s="25">
        <f>IF(FollowUp!$AK$3="(Off)",IF(FollowUp!$AA$3=Data!$D$5,C413,IF(FollowUp!$AA$3=Data!$D$6,D413,IF(FollowUp!$AA$3=Data!$D$7,E413,B413))),IF(FollowUp!$AK$3=Data!$N$9,F413,IF(FollowUp!$AK$3=Data!$N$8,H413,IF(FollowUp!$AK$3=Data!$N$7,G413,B413))))</f>
        <v>0</v>
      </c>
      <c r="AR413" s="51">
        <f t="shared" si="44"/>
        <v>0</v>
      </c>
      <c r="AS413" s="25">
        <f t="shared" si="42"/>
        <v>-1</v>
      </c>
      <c r="AT413" s="25">
        <f t="shared" si="45"/>
        <v>406</v>
      </c>
      <c r="AU413" s="25">
        <f t="shared" si="43"/>
        <v>0</v>
      </c>
      <c r="AV413" s="25">
        <f t="shared" si="46"/>
        <v>0</v>
      </c>
      <c r="BB413" s="51"/>
    </row>
    <row r="414" spans="1:54" x14ac:dyDescent="0.25">
      <c r="A414" t="str">
        <f t="shared" si="41"/>
        <v>414</v>
      </c>
      <c r="B414" s="25">
        <f>IF(OR(ISBLANK($AG414),$AI414="closed",$AI414="old",AND($B$3=Data!$N$6,OR(database!AG414=Data!$K$8,Data!$K$9=database!AG414))),0,MAX(B$8:B413)+1)</f>
        <v>0</v>
      </c>
      <c r="C414" s="25">
        <f ca="1">IF(AND($AL414-C$3&lt;=TODAY(),$AL414&gt;0,AI414&lt;&gt;"closed",AI414&lt;&gt;"old",AND($B$3&lt;&gt;Data!$N$6,OR(database!$AG414&lt;&gt;Data!$K$9,database!$AG414&lt;&gt;Data!$K$8))),MAX(C$8:C413)+1,0)</f>
        <v>0</v>
      </c>
      <c r="D414" s="25">
        <f ca="1">IF(AND($AL414-D$3&lt;=TODAY(),$AL414&gt;0,$AI414&lt;&gt;"closed",AI414&lt;&gt;"old",AND($B$3&lt;&gt;Data!$N$6,OR(database!$AG414&lt;&gt;Data!$K$9,database!$AG414&lt;&gt;Data!$K$8))),MAX(D$8:D413)+1,0)</f>
        <v>0</v>
      </c>
      <c r="E414" s="25">
        <f ca="1">IF(AND($AL414-E$3&lt;=TODAY(),$AL414&gt;0,AI414&lt;&gt;"closed",AI414&lt;&gt;"old",AND($B$3&lt;&gt;Data!$N$6,OR(database!$AG414&lt;&gt;Data!$K$9,database!$AG414&lt;&gt;Data!$K$8))),MAX(E$8:E413)+1,0)</f>
        <v>0</v>
      </c>
      <c r="F414" s="25">
        <f>IF(AH414="X",MAX(F$8:F413)+1,0)</f>
        <v>0</v>
      </c>
      <c r="G414" s="25">
        <f ca="1">IF(AND(AG414=Data!$K$8,database!AI414&lt;&gt;"Closed",AI414&lt;&gt;"old",database!AL414&lt;(TODAY()+Data!$X$4)),MAX(G$8:G413)+1,0)</f>
        <v>0</v>
      </c>
      <c r="H414" s="25">
        <f ca="1">IF(AND(AG414=Data!$K$9,database!AI414&lt;&gt;"Closed",AI414&lt;&gt;"old",database!AL414&lt;(TODAY()+Data!$X$5)),MAX(H$8:H413)+1,0)</f>
        <v>0</v>
      </c>
      <c r="Y414">
        <f>IF(AS414&gt;0,VLOOKUP(AS414,$AT:$AV,3,0)+COUNTIF(AS$8:AS413,AS414),0)</f>
        <v>0</v>
      </c>
      <c r="AA414" s="16"/>
      <c r="AB414" s="22"/>
      <c r="AC414" s="16"/>
      <c r="AD414" s="22"/>
      <c r="AE414" s="16"/>
      <c r="AF414" s="22"/>
      <c r="AG414" s="138"/>
      <c r="AH414" s="23"/>
      <c r="AI414" s="16"/>
      <c r="AJ414" s="23"/>
      <c r="AK414" s="28"/>
      <c r="AL414" s="35"/>
      <c r="AQ414" s="25">
        <f>IF(FollowUp!$AK$3="(Off)",IF(FollowUp!$AA$3=Data!$D$5,C414,IF(FollowUp!$AA$3=Data!$D$6,D414,IF(FollowUp!$AA$3=Data!$D$7,E414,B414))),IF(FollowUp!$AK$3=Data!$N$9,F414,IF(FollowUp!$AK$3=Data!$N$8,H414,IF(FollowUp!$AK$3=Data!$N$7,G414,B414))))</f>
        <v>0</v>
      </c>
      <c r="AR414" s="51">
        <f t="shared" si="44"/>
        <v>0</v>
      </c>
      <c r="AS414" s="25">
        <f t="shared" si="42"/>
        <v>-1</v>
      </c>
      <c r="AT414" s="25">
        <f t="shared" si="45"/>
        <v>407</v>
      </c>
      <c r="AU414" s="25">
        <f t="shared" si="43"/>
        <v>0</v>
      </c>
      <c r="AV414" s="25">
        <f t="shared" si="46"/>
        <v>0</v>
      </c>
      <c r="BB414" s="51"/>
    </row>
    <row r="415" spans="1:54" x14ac:dyDescent="0.25">
      <c r="A415" t="str">
        <f t="shared" si="41"/>
        <v>415</v>
      </c>
      <c r="B415" s="25">
        <f>IF(OR(ISBLANK($AG415),$AI415="closed",$AI415="old",AND($B$3=Data!$N$6,OR(database!AG415=Data!$K$8,Data!$K$9=database!AG415))),0,MAX(B$8:B414)+1)</f>
        <v>0</v>
      </c>
      <c r="C415" s="25">
        <f ca="1">IF(AND($AL415-C$3&lt;=TODAY(),$AL415&gt;0,AI415&lt;&gt;"closed",AI415&lt;&gt;"old",AND($B$3&lt;&gt;Data!$N$6,OR(database!$AG415&lt;&gt;Data!$K$9,database!$AG415&lt;&gt;Data!$K$8))),MAX(C$8:C414)+1,0)</f>
        <v>0</v>
      </c>
      <c r="D415" s="25">
        <f ca="1">IF(AND($AL415-D$3&lt;=TODAY(),$AL415&gt;0,$AI415&lt;&gt;"closed",AI415&lt;&gt;"old",AND($B$3&lt;&gt;Data!$N$6,OR(database!$AG415&lt;&gt;Data!$K$9,database!$AG415&lt;&gt;Data!$K$8))),MAX(D$8:D414)+1,0)</f>
        <v>0</v>
      </c>
      <c r="E415" s="25">
        <f ca="1">IF(AND($AL415-E$3&lt;=TODAY(),$AL415&gt;0,AI415&lt;&gt;"closed",AI415&lt;&gt;"old",AND($B$3&lt;&gt;Data!$N$6,OR(database!$AG415&lt;&gt;Data!$K$9,database!$AG415&lt;&gt;Data!$K$8))),MAX(E$8:E414)+1,0)</f>
        <v>0</v>
      </c>
      <c r="F415" s="25">
        <f>IF(AH415="X",MAX(F$8:F414)+1,0)</f>
        <v>0</v>
      </c>
      <c r="G415" s="25">
        <f ca="1">IF(AND(AG415=Data!$K$8,database!AI415&lt;&gt;"Closed",AI415&lt;&gt;"old",database!AL415&lt;(TODAY()+Data!$X$4)),MAX(G$8:G414)+1,0)</f>
        <v>0</v>
      </c>
      <c r="H415" s="25">
        <f ca="1">IF(AND(AG415=Data!$K$9,database!AI415&lt;&gt;"Closed",AI415&lt;&gt;"old",database!AL415&lt;(TODAY()+Data!$X$5)),MAX(H$8:H414)+1,0)</f>
        <v>0</v>
      </c>
      <c r="Y415">
        <f>IF(AS415&gt;0,VLOOKUP(AS415,$AT:$AV,3,0)+COUNTIF(AS$8:AS414,AS415),0)</f>
        <v>0</v>
      </c>
      <c r="AA415" s="17"/>
      <c r="AB415" s="18"/>
      <c r="AC415" s="17"/>
      <c r="AD415" s="18"/>
      <c r="AE415" s="17"/>
      <c r="AF415" s="18"/>
      <c r="AG415" s="139"/>
      <c r="AH415" s="24"/>
      <c r="AI415" s="17"/>
      <c r="AJ415" s="24"/>
      <c r="AK415" s="27"/>
      <c r="AL415" s="47"/>
      <c r="AQ415" s="25">
        <f>IF(FollowUp!$AK$3="(Off)",IF(FollowUp!$AA$3=Data!$D$5,C415,IF(FollowUp!$AA$3=Data!$D$6,D415,IF(FollowUp!$AA$3=Data!$D$7,E415,B415))),IF(FollowUp!$AK$3=Data!$N$9,F415,IF(FollowUp!$AK$3=Data!$N$8,H415,IF(FollowUp!$AK$3=Data!$N$7,G415,B415))))</f>
        <v>0</v>
      </c>
      <c r="AR415" s="51">
        <f t="shared" si="44"/>
        <v>0</v>
      </c>
      <c r="AS415" s="25">
        <f t="shared" si="42"/>
        <v>-1</v>
      </c>
      <c r="AT415" s="25">
        <f t="shared" si="45"/>
        <v>408</v>
      </c>
      <c r="AU415" s="25">
        <f t="shared" si="43"/>
        <v>0</v>
      </c>
      <c r="AV415" s="25">
        <f t="shared" si="46"/>
        <v>0</v>
      </c>
      <c r="BB415" s="51"/>
    </row>
    <row r="416" spans="1:54" x14ac:dyDescent="0.25">
      <c r="A416" t="str">
        <f t="shared" si="41"/>
        <v>416</v>
      </c>
      <c r="B416" s="25">
        <f>IF(OR(ISBLANK($AG416),$AI416="closed",$AI416="old",AND($B$3=Data!$N$6,OR(database!AG416=Data!$K$8,Data!$K$9=database!AG416))),0,MAX(B$8:B415)+1)</f>
        <v>0</v>
      </c>
      <c r="C416" s="25">
        <f ca="1">IF(AND($AL416-C$3&lt;=TODAY(),$AL416&gt;0,AI416&lt;&gt;"closed",AI416&lt;&gt;"old",AND($B$3&lt;&gt;Data!$N$6,OR(database!$AG416&lt;&gt;Data!$K$9,database!$AG416&lt;&gt;Data!$K$8))),MAX(C$8:C415)+1,0)</f>
        <v>0</v>
      </c>
      <c r="D416" s="25">
        <f ca="1">IF(AND($AL416-D$3&lt;=TODAY(),$AL416&gt;0,$AI416&lt;&gt;"closed",AI416&lt;&gt;"old",AND($B$3&lt;&gt;Data!$N$6,OR(database!$AG416&lt;&gt;Data!$K$9,database!$AG416&lt;&gt;Data!$K$8))),MAX(D$8:D415)+1,0)</f>
        <v>0</v>
      </c>
      <c r="E416" s="25">
        <f ca="1">IF(AND($AL416-E$3&lt;=TODAY(),$AL416&gt;0,AI416&lt;&gt;"closed",AI416&lt;&gt;"old",AND($B$3&lt;&gt;Data!$N$6,OR(database!$AG416&lt;&gt;Data!$K$9,database!$AG416&lt;&gt;Data!$K$8))),MAX(E$8:E415)+1,0)</f>
        <v>0</v>
      </c>
      <c r="F416" s="25">
        <f>IF(AH416="X",MAX(F$8:F415)+1,0)</f>
        <v>0</v>
      </c>
      <c r="G416" s="25">
        <f ca="1">IF(AND(AG416=Data!$K$8,database!AI416&lt;&gt;"Closed",AI416&lt;&gt;"old",database!AL416&lt;(TODAY()+Data!$X$4)),MAX(G$8:G415)+1,0)</f>
        <v>0</v>
      </c>
      <c r="H416" s="25">
        <f ca="1">IF(AND(AG416=Data!$K$9,database!AI416&lt;&gt;"Closed",AI416&lt;&gt;"old",database!AL416&lt;(TODAY()+Data!$X$5)),MAX(H$8:H415)+1,0)</f>
        <v>0</v>
      </c>
      <c r="Y416">
        <f>IF(AS416&gt;0,VLOOKUP(AS416,$AT:$AV,3,0)+COUNTIF(AS$8:AS415,AS416),0)</f>
        <v>0</v>
      </c>
      <c r="AA416" s="16"/>
      <c r="AB416" s="22"/>
      <c r="AC416" s="16"/>
      <c r="AD416" s="22"/>
      <c r="AE416" s="16"/>
      <c r="AF416" s="22"/>
      <c r="AG416" s="138"/>
      <c r="AH416" s="23"/>
      <c r="AI416" s="16"/>
      <c r="AJ416" s="23"/>
      <c r="AK416" s="28"/>
      <c r="AL416" s="35"/>
      <c r="AQ416" s="25">
        <f>IF(FollowUp!$AK$3="(Off)",IF(FollowUp!$AA$3=Data!$D$5,C416,IF(FollowUp!$AA$3=Data!$D$6,D416,IF(FollowUp!$AA$3=Data!$D$7,E416,B416))),IF(FollowUp!$AK$3=Data!$N$9,F416,IF(FollowUp!$AK$3=Data!$N$8,H416,IF(FollowUp!$AK$3=Data!$N$7,G416,B416))))</f>
        <v>0</v>
      </c>
      <c r="AR416" s="51">
        <f t="shared" si="44"/>
        <v>0</v>
      </c>
      <c r="AS416" s="25">
        <f t="shared" si="42"/>
        <v>-1</v>
      </c>
      <c r="AT416" s="25">
        <f t="shared" si="45"/>
        <v>409</v>
      </c>
      <c r="AU416" s="25">
        <f t="shared" si="43"/>
        <v>0</v>
      </c>
      <c r="AV416" s="25">
        <f t="shared" si="46"/>
        <v>0</v>
      </c>
      <c r="BB416" s="51"/>
    </row>
    <row r="417" spans="1:54" x14ac:dyDescent="0.25">
      <c r="A417" t="str">
        <f t="shared" si="41"/>
        <v>417</v>
      </c>
      <c r="B417" s="25">
        <f>IF(OR(ISBLANK($AG417),$AI417="closed",$AI417="old",AND($B$3=Data!$N$6,OR(database!AG417=Data!$K$8,Data!$K$9=database!AG417))),0,MAX(B$8:B416)+1)</f>
        <v>0</v>
      </c>
      <c r="C417" s="25">
        <f ca="1">IF(AND($AL417-C$3&lt;=TODAY(),$AL417&gt;0,AI417&lt;&gt;"closed",AI417&lt;&gt;"old",AND($B$3&lt;&gt;Data!$N$6,OR(database!$AG417&lt;&gt;Data!$K$9,database!$AG417&lt;&gt;Data!$K$8))),MAX(C$8:C416)+1,0)</f>
        <v>0</v>
      </c>
      <c r="D417" s="25">
        <f ca="1">IF(AND($AL417-D$3&lt;=TODAY(),$AL417&gt;0,$AI417&lt;&gt;"closed",AI417&lt;&gt;"old",AND($B$3&lt;&gt;Data!$N$6,OR(database!$AG417&lt;&gt;Data!$K$9,database!$AG417&lt;&gt;Data!$K$8))),MAX(D$8:D416)+1,0)</f>
        <v>0</v>
      </c>
      <c r="E417" s="25">
        <f ca="1">IF(AND($AL417-E$3&lt;=TODAY(),$AL417&gt;0,AI417&lt;&gt;"closed",AI417&lt;&gt;"old",AND($B$3&lt;&gt;Data!$N$6,OR(database!$AG417&lt;&gt;Data!$K$9,database!$AG417&lt;&gt;Data!$K$8))),MAX(E$8:E416)+1,0)</f>
        <v>0</v>
      </c>
      <c r="F417" s="25">
        <f>IF(AH417="X",MAX(F$8:F416)+1,0)</f>
        <v>0</v>
      </c>
      <c r="G417" s="25">
        <f ca="1">IF(AND(AG417=Data!$K$8,database!AI417&lt;&gt;"Closed",AI417&lt;&gt;"old",database!AL417&lt;(TODAY()+Data!$X$4)),MAX(G$8:G416)+1,0)</f>
        <v>0</v>
      </c>
      <c r="H417" s="25">
        <f ca="1">IF(AND(AG417=Data!$K$9,database!AI417&lt;&gt;"Closed",AI417&lt;&gt;"old",database!AL417&lt;(TODAY()+Data!$X$5)),MAX(H$8:H416)+1,0)</f>
        <v>0</v>
      </c>
      <c r="Y417">
        <f>IF(AS417&gt;0,VLOOKUP(AS417,$AT:$AV,3,0)+COUNTIF(AS$8:AS416,AS417),0)</f>
        <v>0</v>
      </c>
      <c r="AA417" s="17"/>
      <c r="AB417" s="18"/>
      <c r="AC417" s="17"/>
      <c r="AD417" s="18"/>
      <c r="AE417" s="17"/>
      <c r="AF417" s="18"/>
      <c r="AG417" s="139"/>
      <c r="AH417" s="24"/>
      <c r="AI417" s="17"/>
      <c r="AJ417" s="24"/>
      <c r="AK417" s="27"/>
      <c r="AL417" s="47"/>
      <c r="AQ417" s="25">
        <f>IF(FollowUp!$AK$3="(Off)",IF(FollowUp!$AA$3=Data!$D$5,C417,IF(FollowUp!$AA$3=Data!$D$6,D417,IF(FollowUp!$AA$3=Data!$D$7,E417,B417))),IF(FollowUp!$AK$3=Data!$N$9,F417,IF(FollowUp!$AK$3=Data!$N$8,H417,IF(FollowUp!$AK$3=Data!$N$7,G417,B417))))</f>
        <v>0</v>
      </c>
      <c r="AR417" s="51">
        <f t="shared" si="44"/>
        <v>0</v>
      </c>
      <c r="AS417" s="25">
        <f t="shared" si="42"/>
        <v>-1</v>
      </c>
      <c r="AT417" s="25">
        <f t="shared" si="45"/>
        <v>410</v>
      </c>
      <c r="AU417" s="25">
        <f t="shared" si="43"/>
        <v>0</v>
      </c>
      <c r="AV417" s="25">
        <f t="shared" si="46"/>
        <v>0</v>
      </c>
      <c r="BB417" s="51"/>
    </row>
    <row r="418" spans="1:54" x14ac:dyDescent="0.25">
      <c r="A418" t="str">
        <f t="shared" si="41"/>
        <v>418</v>
      </c>
      <c r="B418" s="25">
        <f>IF(OR(ISBLANK($AG418),$AI418="closed",$AI418="old",AND($B$3=Data!$N$6,OR(database!AG418=Data!$K$8,Data!$K$9=database!AG418))),0,MAX(B$8:B417)+1)</f>
        <v>0</v>
      </c>
      <c r="C418" s="25">
        <f ca="1">IF(AND($AL418-C$3&lt;=TODAY(),$AL418&gt;0,AI418&lt;&gt;"closed",AI418&lt;&gt;"old",AND($B$3&lt;&gt;Data!$N$6,OR(database!$AG418&lt;&gt;Data!$K$9,database!$AG418&lt;&gt;Data!$K$8))),MAX(C$8:C417)+1,0)</f>
        <v>0</v>
      </c>
      <c r="D418" s="25">
        <f ca="1">IF(AND($AL418-D$3&lt;=TODAY(),$AL418&gt;0,$AI418&lt;&gt;"closed",AI418&lt;&gt;"old",AND($B$3&lt;&gt;Data!$N$6,OR(database!$AG418&lt;&gt;Data!$K$9,database!$AG418&lt;&gt;Data!$K$8))),MAX(D$8:D417)+1,0)</f>
        <v>0</v>
      </c>
      <c r="E418" s="25">
        <f ca="1">IF(AND($AL418-E$3&lt;=TODAY(),$AL418&gt;0,AI418&lt;&gt;"closed",AI418&lt;&gt;"old",AND($B$3&lt;&gt;Data!$N$6,OR(database!$AG418&lt;&gt;Data!$K$9,database!$AG418&lt;&gt;Data!$K$8))),MAX(E$8:E417)+1,0)</f>
        <v>0</v>
      </c>
      <c r="F418" s="25">
        <f>IF(AH418="X",MAX(F$8:F417)+1,0)</f>
        <v>0</v>
      </c>
      <c r="G418" s="25">
        <f ca="1">IF(AND(AG418=Data!$K$8,database!AI418&lt;&gt;"Closed",AI418&lt;&gt;"old",database!AL418&lt;(TODAY()+Data!$X$4)),MAX(G$8:G417)+1,0)</f>
        <v>0</v>
      </c>
      <c r="H418" s="25">
        <f ca="1">IF(AND(AG418=Data!$K$9,database!AI418&lt;&gt;"Closed",AI418&lt;&gt;"old",database!AL418&lt;(TODAY()+Data!$X$5)),MAX(H$8:H417)+1,0)</f>
        <v>0</v>
      </c>
      <c r="Y418">
        <f>IF(AS418&gt;0,VLOOKUP(AS418,$AT:$AV,3,0)+COUNTIF(AS$8:AS417,AS418),0)</f>
        <v>0</v>
      </c>
      <c r="AA418" s="16"/>
      <c r="AB418" s="22"/>
      <c r="AC418" s="16"/>
      <c r="AD418" s="22"/>
      <c r="AE418" s="16"/>
      <c r="AF418" s="22"/>
      <c r="AG418" s="138"/>
      <c r="AH418" s="23"/>
      <c r="AI418" s="16"/>
      <c r="AJ418" s="23"/>
      <c r="AK418" s="28"/>
      <c r="AL418" s="35"/>
      <c r="AQ418" s="25">
        <f>IF(FollowUp!$AK$3="(Off)",IF(FollowUp!$AA$3=Data!$D$5,C418,IF(FollowUp!$AA$3=Data!$D$6,D418,IF(FollowUp!$AA$3=Data!$D$7,E418,B418))),IF(FollowUp!$AK$3=Data!$N$9,F418,IF(FollowUp!$AK$3=Data!$N$8,H418,IF(FollowUp!$AK$3=Data!$N$7,G418,B418))))</f>
        <v>0</v>
      </c>
      <c r="AR418" s="51">
        <f t="shared" si="44"/>
        <v>0</v>
      </c>
      <c r="AS418" s="25">
        <f t="shared" si="42"/>
        <v>-1</v>
      </c>
      <c r="AT418" s="25">
        <f t="shared" si="45"/>
        <v>411</v>
      </c>
      <c r="AU418" s="25">
        <f t="shared" si="43"/>
        <v>0</v>
      </c>
      <c r="AV418" s="25">
        <f t="shared" si="46"/>
        <v>0</v>
      </c>
      <c r="BB418" s="51"/>
    </row>
    <row r="419" spans="1:54" x14ac:dyDescent="0.25">
      <c r="A419" t="str">
        <f t="shared" si="41"/>
        <v>419</v>
      </c>
      <c r="B419" s="25">
        <f>IF(OR(ISBLANK($AG419),$AI419="closed",$AI419="old",AND($B$3=Data!$N$6,OR(database!AG419=Data!$K$8,Data!$K$9=database!AG419))),0,MAX(B$8:B418)+1)</f>
        <v>0</v>
      </c>
      <c r="C419" s="25">
        <f ca="1">IF(AND($AL419-C$3&lt;=TODAY(),$AL419&gt;0,AI419&lt;&gt;"closed",AI419&lt;&gt;"old",AND($B$3&lt;&gt;Data!$N$6,OR(database!$AG419&lt;&gt;Data!$K$9,database!$AG419&lt;&gt;Data!$K$8))),MAX(C$8:C418)+1,0)</f>
        <v>0</v>
      </c>
      <c r="D419" s="25">
        <f ca="1">IF(AND($AL419-D$3&lt;=TODAY(),$AL419&gt;0,$AI419&lt;&gt;"closed",AI419&lt;&gt;"old",AND($B$3&lt;&gt;Data!$N$6,OR(database!$AG419&lt;&gt;Data!$K$9,database!$AG419&lt;&gt;Data!$K$8))),MAX(D$8:D418)+1,0)</f>
        <v>0</v>
      </c>
      <c r="E419" s="25">
        <f ca="1">IF(AND($AL419-E$3&lt;=TODAY(),$AL419&gt;0,AI419&lt;&gt;"closed",AI419&lt;&gt;"old",AND($B$3&lt;&gt;Data!$N$6,OR(database!$AG419&lt;&gt;Data!$K$9,database!$AG419&lt;&gt;Data!$K$8))),MAX(E$8:E418)+1,0)</f>
        <v>0</v>
      </c>
      <c r="F419" s="25">
        <f>IF(AH419="X",MAX(F$8:F418)+1,0)</f>
        <v>0</v>
      </c>
      <c r="G419" s="25">
        <f ca="1">IF(AND(AG419=Data!$K$8,database!AI419&lt;&gt;"Closed",AI419&lt;&gt;"old",database!AL419&lt;(TODAY()+Data!$X$4)),MAX(G$8:G418)+1,0)</f>
        <v>0</v>
      </c>
      <c r="H419" s="25">
        <f ca="1">IF(AND(AG419=Data!$K$9,database!AI419&lt;&gt;"Closed",AI419&lt;&gt;"old",database!AL419&lt;(TODAY()+Data!$X$5)),MAX(H$8:H418)+1,0)</f>
        <v>0</v>
      </c>
      <c r="Y419">
        <f>IF(AS419&gt;0,VLOOKUP(AS419,$AT:$AV,3,0)+COUNTIF(AS$8:AS418,AS419),0)</f>
        <v>0</v>
      </c>
      <c r="AA419" s="17"/>
      <c r="AB419" s="18"/>
      <c r="AC419" s="17"/>
      <c r="AD419" s="18"/>
      <c r="AE419" s="17"/>
      <c r="AF419" s="18"/>
      <c r="AG419" s="139"/>
      <c r="AH419" s="24"/>
      <c r="AI419" s="17"/>
      <c r="AJ419" s="24"/>
      <c r="AK419" s="27"/>
      <c r="AL419" s="47"/>
      <c r="AQ419" s="25">
        <f>IF(FollowUp!$AK$3="(Off)",IF(FollowUp!$AA$3=Data!$D$5,C419,IF(FollowUp!$AA$3=Data!$D$6,D419,IF(FollowUp!$AA$3=Data!$D$7,E419,B419))),IF(FollowUp!$AK$3=Data!$N$9,F419,IF(FollowUp!$AK$3=Data!$N$8,H419,IF(FollowUp!$AK$3=Data!$N$7,G419,B419))))</f>
        <v>0</v>
      </c>
      <c r="AR419" s="51">
        <f t="shared" si="44"/>
        <v>0</v>
      </c>
      <c r="AS419" s="25">
        <f t="shared" si="42"/>
        <v>-1</v>
      </c>
      <c r="AT419" s="25">
        <f t="shared" si="45"/>
        <v>412</v>
      </c>
      <c r="AU419" s="25">
        <f t="shared" si="43"/>
        <v>0</v>
      </c>
      <c r="AV419" s="25">
        <f t="shared" si="46"/>
        <v>0</v>
      </c>
      <c r="BB419" s="51"/>
    </row>
    <row r="420" spans="1:54" x14ac:dyDescent="0.25">
      <c r="A420" t="str">
        <f t="shared" si="41"/>
        <v>420</v>
      </c>
      <c r="B420" s="25">
        <f>IF(OR(ISBLANK($AG420),$AI420="closed",$AI420="old",AND($B$3=Data!$N$6,OR(database!AG420=Data!$K$8,Data!$K$9=database!AG420))),0,MAX(B$8:B419)+1)</f>
        <v>0</v>
      </c>
      <c r="C420" s="25">
        <f ca="1">IF(AND($AL420-C$3&lt;=TODAY(),$AL420&gt;0,AI420&lt;&gt;"closed",AI420&lt;&gt;"old",AND($B$3&lt;&gt;Data!$N$6,OR(database!$AG420&lt;&gt;Data!$K$9,database!$AG420&lt;&gt;Data!$K$8))),MAX(C$8:C419)+1,0)</f>
        <v>0</v>
      </c>
      <c r="D420" s="25">
        <f ca="1">IF(AND($AL420-D$3&lt;=TODAY(),$AL420&gt;0,$AI420&lt;&gt;"closed",AI420&lt;&gt;"old",AND($B$3&lt;&gt;Data!$N$6,OR(database!$AG420&lt;&gt;Data!$K$9,database!$AG420&lt;&gt;Data!$K$8))),MAX(D$8:D419)+1,0)</f>
        <v>0</v>
      </c>
      <c r="E420" s="25">
        <f ca="1">IF(AND($AL420-E$3&lt;=TODAY(),$AL420&gt;0,AI420&lt;&gt;"closed",AI420&lt;&gt;"old",AND($B$3&lt;&gt;Data!$N$6,OR(database!$AG420&lt;&gt;Data!$K$9,database!$AG420&lt;&gt;Data!$K$8))),MAX(E$8:E419)+1,0)</f>
        <v>0</v>
      </c>
      <c r="F420" s="25">
        <f>IF(AH420="X",MAX(F$8:F419)+1,0)</f>
        <v>0</v>
      </c>
      <c r="G420" s="25">
        <f ca="1">IF(AND(AG420=Data!$K$8,database!AI420&lt;&gt;"Closed",AI420&lt;&gt;"old",database!AL420&lt;(TODAY()+Data!$X$4)),MAX(G$8:G419)+1,0)</f>
        <v>0</v>
      </c>
      <c r="H420" s="25">
        <f ca="1">IF(AND(AG420=Data!$K$9,database!AI420&lt;&gt;"Closed",AI420&lt;&gt;"old",database!AL420&lt;(TODAY()+Data!$X$5)),MAX(H$8:H419)+1,0)</f>
        <v>0</v>
      </c>
      <c r="Y420">
        <f>IF(AS420&gt;0,VLOOKUP(AS420,$AT:$AV,3,0)+COUNTIF(AS$8:AS419,AS420),0)</f>
        <v>0</v>
      </c>
      <c r="AA420" s="16"/>
      <c r="AB420" s="22"/>
      <c r="AC420" s="16"/>
      <c r="AD420" s="22"/>
      <c r="AE420" s="16"/>
      <c r="AF420" s="22"/>
      <c r="AG420" s="138"/>
      <c r="AH420" s="23"/>
      <c r="AI420" s="16"/>
      <c r="AJ420" s="23"/>
      <c r="AK420" s="28"/>
      <c r="AL420" s="35"/>
      <c r="AQ420" s="25">
        <f>IF(FollowUp!$AK$3="(Off)",IF(FollowUp!$AA$3=Data!$D$5,C420,IF(FollowUp!$AA$3=Data!$D$6,D420,IF(FollowUp!$AA$3=Data!$D$7,E420,B420))),IF(FollowUp!$AK$3=Data!$N$9,F420,IF(FollowUp!$AK$3=Data!$N$8,H420,IF(FollowUp!$AK$3=Data!$N$7,G420,B420))))</f>
        <v>0</v>
      </c>
      <c r="AR420" s="51">
        <f t="shared" si="44"/>
        <v>0</v>
      </c>
      <c r="AS420" s="25">
        <f t="shared" si="42"/>
        <v>-1</v>
      </c>
      <c r="AT420" s="25">
        <f t="shared" si="45"/>
        <v>413</v>
      </c>
      <c r="AU420" s="25">
        <f t="shared" si="43"/>
        <v>0</v>
      </c>
      <c r="AV420" s="25">
        <f t="shared" si="46"/>
        <v>0</v>
      </c>
      <c r="BB420" s="51"/>
    </row>
    <row r="421" spans="1:54" x14ac:dyDescent="0.25">
      <c r="A421" t="str">
        <f t="shared" si="41"/>
        <v>421</v>
      </c>
      <c r="B421" s="25">
        <f>IF(OR(ISBLANK($AG421),$AI421="closed",$AI421="old",AND($B$3=Data!$N$6,OR(database!AG421=Data!$K$8,Data!$K$9=database!AG421))),0,MAX(B$8:B420)+1)</f>
        <v>0</v>
      </c>
      <c r="C421" s="25">
        <f ca="1">IF(AND($AL421-C$3&lt;=TODAY(),$AL421&gt;0,AI421&lt;&gt;"closed",AI421&lt;&gt;"old",AND($B$3&lt;&gt;Data!$N$6,OR(database!$AG421&lt;&gt;Data!$K$9,database!$AG421&lt;&gt;Data!$K$8))),MAX(C$8:C420)+1,0)</f>
        <v>0</v>
      </c>
      <c r="D421" s="25">
        <f ca="1">IF(AND($AL421-D$3&lt;=TODAY(),$AL421&gt;0,$AI421&lt;&gt;"closed",AI421&lt;&gt;"old",AND($B$3&lt;&gt;Data!$N$6,OR(database!$AG421&lt;&gt;Data!$K$9,database!$AG421&lt;&gt;Data!$K$8))),MAX(D$8:D420)+1,0)</f>
        <v>0</v>
      </c>
      <c r="E421" s="25">
        <f ca="1">IF(AND($AL421-E$3&lt;=TODAY(),$AL421&gt;0,AI421&lt;&gt;"closed",AI421&lt;&gt;"old",AND($B$3&lt;&gt;Data!$N$6,OR(database!$AG421&lt;&gt;Data!$K$9,database!$AG421&lt;&gt;Data!$K$8))),MAX(E$8:E420)+1,0)</f>
        <v>0</v>
      </c>
      <c r="F421" s="25">
        <f>IF(AH421="X",MAX(F$8:F420)+1,0)</f>
        <v>0</v>
      </c>
      <c r="G421" s="25">
        <f ca="1">IF(AND(AG421=Data!$K$8,database!AI421&lt;&gt;"Closed",AI421&lt;&gt;"old",database!AL421&lt;(TODAY()+Data!$X$4)),MAX(G$8:G420)+1,0)</f>
        <v>0</v>
      </c>
      <c r="H421" s="25">
        <f ca="1">IF(AND(AG421=Data!$K$9,database!AI421&lt;&gt;"Closed",AI421&lt;&gt;"old",database!AL421&lt;(TODAY()+Data!$X$5)),MAX(H$8:H420)+1,0)</f>
        <v>0</v>
      </c>
      <c r="Y421">
        <f>IF(AS421&gt;0,VLOOKUP(AS421,$AT:$AV,3,0)+COUNTIF(AS$8:AS420,AS421),0)</f>
        <v>0</v>
      </c>
      <c r="AA421" s="17"/>
      <c r="AB421" s="18"/>
      <c r="AC421" s="17"/>
      <c r="AD421" s="18"/>
      <c r="AE421" s="17"/>
      <c r="AF421" s="18"/>
      <c r="AG421" s="139"/>
      <c r="AH421" s="24"/>
      <c r="AI421" s="17"/>
      <c r="AJ421" s="24"/>
      <c r="AK421" s="27"/>
      <c r="AL421" s="47"/>
      <c r="AQ421" s="25">
        <f>IF(FollowUp!$AK$3="(Off)",IF(FollowUp!$AA$3=Data!$D$5,C421,IF(FollowUp!$AA$3=Data!$D$6,D421,IF(FollowUp!$AA$3=Data!$D$7,E421,B421))),IF(FollowUp!$AK$3=Data!$N$9,F421,IF(FollowUp!$AK$3=Data!$N$8,H421,IF(FollowUp!$AK$3=Data!$N$7,G421,B421))))</f>
        <v>0</v>
      </c>
      <c r="AR421" s="51">
        <f t="shared" si="44"/>
        <v>0</v>
      </c>
      <c r="AS421" s="25">
        <f t="shared" si="42"/>
        <v>-1</v>
      </c>
      <c r="AT421" s="25">
        <f t="shared" si="45"/>
        <v>414</v>
      </c>
      <c r="AU421" s="25">
        <f t="shared" si="43"/>
        <v>0</v>
      </c>
      <c r="AV421" s="25">
        <f t="shared" si="46"/>
        <v>0</v>
      </c>
      <c r="BB421" s="51"/>
    </row>
    <row r="422" spans="1:54" x14ac:dyDescent="0.25">
      <c r="A422" t="str">
        <f t="shared" si="41"/>
        <v>422</v>
      </c>
      <c r="B422" s="25">
        <f>IF(OR(ISBLANK($AG422),$AI422="closed",$AI422="old",AND($B$3=Data!$N$6,OR(database!AG422=Data!$K$8,Data!$K$9=database!AG422))),0,MAX(B$8:B421)+1)</f>
        <v>0</v>
      </c>
      <c r="C422" s="25">
        <f ca="1">IF(AND($AL422-C$3&lt;=TODAY(),$AL422&gt;0,AI422&lt;&gt;"closed",AI422&lt;&gt;"old",AND($B$3&lt;&gt;Data!$N$6,OR(database!$AG422&lt;&gt;Data!$K$9,database!$AG422&lt;&gt;Data!$K$8))),MAX(C$8:C421)+1,0)</f>
        <v>0</v>
      </c>
      <c r="D422" s="25">
        <f ca="1">IF(AND($AL422-D$3&lt;=TODAY(),$AL422&gt;0,$AI422&lt;&gt;"closed",AI422&lt;&gt;"old",AND($B$3&lt;&gt;Data!$N$6,OR(database!$AG422&lt;&gt;Data!$K$9,database!$AG422&lt;&gt;Data!$K$8))),MAX(D$8:D421)+1,0)</f>
        <v>0</v>
      </c>
      <c r="E422" s="25">
        <f ca="1">IF(AND($AL422-E$3&lt;=TODAY(),$AL422&gt;0,AI422&lt;&gt;"closed",AI422&lt;&gt;"old",AND($B$3&lt;&gt;Data!$N$6,OR(database!$AG422&lt;&gt;Data!$K$9,database!$AG422&lt;&gt;Data!$K$8))),MAX(E$8:E421)+1,0)</f>
        <v>0</v>
      </c>
      <c r="F422" s="25">
        <f>IF(AH422="X",MAX(F$8:F421)+1,0)</f>
        <v>0</v>
      </c>
      <c r="G422" s="25">
        <f ca="1">IF(AND(AG422=Data!$K$8,database!AI422&lt;&gt;"Closed",AI422&lt;&gt;"old",database!AL422&lt;(TODAY()+Data!$X$4)),MAX(G$8:G421)+1,0)</f>
        <v>0</v>
      </c>
      <c r="H422" s="25">
        <f ca="1">IF(AND(AG422=Data!$K$9,database!AI422&lt;&gt;"Closed",AI422&lt;&gt;"old",database!AL422&lt;(TODAY()+Data!$X$5)),MAX(H$8:H421)+1,0)</f>
        <v>0</v>
      </c>
      <c r="Y422">
        <f>IF(AS422&gt;0,VLOOKUP(AS422,$AT:$AV,3,0)+COUNTIF(AS$8:AS421,AS422),0)</f>
        <v>0</v>
      </c>
      <c r="AA422" s="16"/>
      <c r="AB422" s="22"/>
      <c r="AC422" s="16"/>
      <c r="AD422" s="22"/>
      <c r="AE422" s="16"/>
      <c r="AF422" s="22"/>
      <c r="AG422" s="138"/>
      <c r="AH422" s="23"/>
      <c r="AI422" s="16"/>
      <c r="AJ422" s="23"/>
      <c r="AK422" s="28"/>
      <c r="AL422" s="35"/>
      <c r="AQ422" s="25">
        <f>IF(FollowUp!$AK$3="(Off)",IF(FollowUp!$AA$3=Data!$D$5,C422,IF(FollowUp!$AA$3=Data!$D$6,D422,IF(FollowUp!$AA$3=Data!$D$7,E422,B422))),IF(FollowUp!$AK$3=Data!$N$9,F422,IF(FollowUp!$AK$3=Data!$N$8,H422,IF(FollowUp!$AK$3=Data!$N$7,G422,B422))))</f>
        <v>0</v>
      </c>
      <c r="AR422" s="51">
        <f t="shared" si="44"/>
        <v>0</v>
      </c>
      <c r="AS422" s="25">
        <f t="shared" si="42"/>
        <v>-1</v>
      </c>
      <c r="AT422" s="25">
        <f t="shared" si="45"/>
        <v>415</v>
      </c>
      <c r="AU422" s="25">
        <f t="shared" si="43"/>
        <v>0</v>
      </c>
      <c r="AV422" s="25">
        <f t="shared" si="46"/>
        <v>0</v>
      </c>
      <c r="BB422" s="51"/>
    </row>
    <row r="423" spans="1:54" x14ac:dyDescent="0.25">
      <c r="A423" t="str">
        <f t="shared" si="41"/>
        <v>423</v>
      </c>
      <c r="B423" s="25">
        <f>IF(OR(ISBLANK($AG423),$AI423="closed",$AI423="old",AND($B$3=Data!$N$6,OR(database!AG423=Data!$K$8,Data!$K$9=database!AG423))),0,MAX(B$8:B422)+1)</f>
        <v>0</v>
      </c>
      <c r="C423" s="25">
        <f ca="1">IF(AND($AL423-C$3&lt;=TODAY(),$AL423&gt;0,AI423&lt;&gt;"closed",AI423&lt;&gt;"old",AND($B$3&lt;&gt;Data!$N$6,OR(database!$AG423&lt;&gt;Data!$K$9,database!$AG423&lt;&gt;Data!$K$8))),MAX(C$8:C422)+1,0)</f>
        <v>0</v>
      </c>
      <c r="D423" s="25">
        <f ca="1">IF(AND($AL423-D$3&lt;=TODAY(),$AL423&gt;0,$AI423&lt;&gt;"closed",AI423&lt;&gt;"old",AND($B$3&lt;&gt;Data!$N$6,OR(database!$AG423&lt;&gt;Data!$K$9,database!$AG423&lt;&gt;Data!$K$8))),MAX(D$8:D422)+1,0)</f>
        <v>0</v>
      </c>
      <c r="E423" s="25">
        <f ca="1">IF(AND($AL423-E$3&lt;=TODAY(),$AL423&gt;0,AI423&lt;&gt;"closed",AI423&lt;&gt;"old",AND($B$3&lt;&gt;Data!$N$6,OR(database!$AG423&lt;&gt;Data!$K$9,database!$AG423&lt;&gt;Data!$K$8))),MAX(E$8:E422)+1,0)</f>
        <v>0</v>
      </c>
      <c r="F423" s="25">
        <f>IF(AH423="X",MAX(F$8:F422)+1,0)</f>
        <v>0</v>
      </c>
      <c r="G423" s="25">
        <f ca="1">IF(AND(AG423=Data!$K$8,database!AI423&lt;&gt;"Closed",AI423&lt;&gt;"old",database!AL423&lt;(TODAY()+Data!$X$4)),MAX(G$8:G422)+1,0)</f>
        <v>0</v>
      </c>
      <c r="H423" s="25">
        <f ca="1">IF(AND(AG423=Data!$K$9,database!AI423&lt;&gt;"Closed",AI423&lt;&gt;"old",database!AL423&lt;(TODAY()+Data!$X$5)),MAX(H$8:H422)+1,0)</f>
        <v>0</v>
      </c>
      <c r="Y423">
        <f>IF(AS423&gt;0,VLOOKUP(AS423,$AT:$AV,3,0)+COUNTIF(AS$8:AS422,AS423),0)</f>
        <v>0</v>
      </c>
      <c r="AA423" s="17"/>
      <c r="AB423" s="18"/>
      <c r="AC423" s="17"/>
      <c r="AD423" s="18"/>
      <c r="AE423" s="17"/>
      <c r="AF423" s="18"/>
      <c r="AG423" s="139"/>
      <c r="AH423" s="24"/>
      <c r="AI423" s="17"/>
      <c r="AJ423" s="24"/>
      <c r="AK423" s="27"/>
      <c r="AL423" s="47"/>
      <c r="AQ423" s="25">
        <f>IF(FollowUp!$AK$3="(Off)",IF(FollowUp!$AA$3=Data!$D$5,C423,IF(FollowUp!$AA$3=Data!$D$6,D423,IF(FollowUp!$AA$3=Data!$D$7,E423,B423))),IF(FollowUp!$AK$3=Data!$N$9,F423,IF(FollowUp!$AK$3=Data!$N$8,H423,IF(FollowUp!$AK$3=Data!$N$7,G423,B423))))</f>
        <v>0</v>
      </c>
      <c r="AR423" s="51">
        <f t="shared" si="44"/>
        <v>0</v>
      </c>
      <c r="AS423" s="25">
        <f t="shared" si="42"/>
        <v>-1</v>
      </c>
      <c r="AT423" s="25">
        <f t="shared" si="45"/>
        <v>416</v>
      </c>
      <c r="AU423" s="25">
        <f t="shared" si="43"/>
        <v>0</v>
      </c>
      <c r="AV423" s="25">
        <f t="shared" si="46"/>
        <v>0</v>
      </c>
      <c r="BB423" s="51"/>
    </row>
    <row r="424" spans="1:54" x14ac:dyDescent="0.25">
      <c r="A424" t="str">
        <f t="shared" si="41"/>
        <v>424</v>
      </c>
      <c r="B424" s="25">
        <f>IF(OR(ISBLANK($AG424),$AI424="closed",$AI424="old",AND($B$3=Data!$N$6,OR(database!AG424=Data!$K$8,Data!$K$9=database!AG424))),0,MAX(B$8:B423)+1)</f>
        <v>0</v>
      </c>
      <c r="C424" s="25">
        <f ca="1">IF(AND($AL424-C$3&lt;=TODAY(),$AL424&gt;0,AI424&lt;&gt;"closed",AI424&lt;&gt;"old",AND($B$3&lt;&gt;Data!$N$6,OR(database!$AG424&lt;&gt;Data!$K$9,database!$AG424&lt;&gt;Data!$K$8))),MAX(C$8:C423)+1,0)</f>
        <v>0</v>
      </c>
      <c r="D424" s="25">
        <f ca="1">IF(AND($AL424-D$3&lt;=TODAY(),$AL424&gt;0,$AI424&lt;&gt;"closed",AI424&lt;&gt;"old",AND($B$3&lt;&gt;Data!$N$6,OR(database!$AG424&lt;&gt;Data!$K$9,database!$AG424&lt;&gt;Data!$K$8))),MAX(D$8:D423)+1,0)</f>
        <v>0</v>
      </c>
      <c r="E424" s="25">
        <f ca="1">IF(AND($AL424-E$3&lt;=TODAY(),$AL424&gt;0,AI424&lt;&gt;"closed",AI424&lt;&gt;"old",AND($B$3&lt;&gt;Data!$N$6,OR(database!$AG424&lt;&gt;Data!$K$9,database!$AG424&lt;&gt;Data!$K$8))),MAX(E$8:E423)+1,0)</f>
        <v>0</v>
      </c>
      <c r="F424" s="25">
        <f>IF(AH424="X",MAX(F$8:F423)+1,0)</f>
        <v>0</v>
      </c>
      <c r="G424" s="25">
        <f ca="1">IF(AND(AG424=Data!$K$8,database!AI424&lt;&gt;"Closed",AI424&lt;&gt;"old",database!AL424&lt;(TODAY()+Data!$X$4)),MAX(G$8:G423)+1,0)</f>
        <v>0</v>
      </c>
      <c r="H424" s="25">
        <f ca="1">IF(AND(AG424=Data!$K$9,database!AI424&lt;&gt;"Closed",AI424&lt;&gt;"old",database!AL424&lt;(TODAY()+Data!$X$5)),MAX(H$8:H423)+1,0)</f>
        <v>0</v>
      </c>
      <c r="Y424">
        <f>IF(AS424&gt;0,VLOOKUP(AS424,$AT:$AV,3,0)+COUNTIF(AS$8:AS423,AS424),0)</f>
        <v>0</v>
      </c>
      <c r="AA424" s="16"/>
      <c r="AB424" s="22"/>
      <c r="AC424" s="16"/>
      <c r="AD424" s="22"/>
      <c r="AE424" s="16"/>
      <c r="AF424" s="22"/>
      <c r="AG424" s="138"/>
      <c r="AH424" s="23"/>
      <c r="AI424" s="16"/>
      <c r="AJ424" s="23"/>
      <c r="AK424" s="28"/>
      <c r="AL424" s="35"/>
      <c r="AQ424" s="25">
        <f>IF(FollowUp!$AK$3="(Off)",IF(FollowUp!$AA$3=Data!$D$5,C424,IF(FollowUp!$AA$3=Data!$D$6,D424,IF(FollowUp!$AA$3=Data!$D$7,E424,B424))),IF(FollowUp!$AK$3=Data!$N$9,F424,IF(FollowUp!$AK$3=Data!$N$8,H424,IF(FollowUp!$AK$3=Data!$N$7,G424,B424))))</f>
        <v>0</v>
      </c>
      <c r="AR424" s="51">
        <f t="shared" si="44"/>
        <v>0</v>
      </c>
      <c r="AS424" s="25">
        <f t="shared" si="42"/>
        <v>-1</v>
      </c>
      <c r="AT424" s="25">
        <f t="shared" si="45"/>
        <v>417</v>
      </c>
      <c r="AU424" s="25">
        <f t="shared" si="43"/>
        <v>0</v>
      </c>
      <c r="AV424" s="25">
        <f t="shared" si="46"/>
        <v>0</v>
      </c>
      <c r="BB424" s="51"/>
    </row>
    <row r="425" spans="1:54" x14ac:dyDescent="0.25">
      <c r="A425" t="str">
        <f t="shared" si="41"/>
        <v>425</v>
      </c>
      <c r="B425" s="25">
        <f>IF(OR(ISBLANK($AG425),$AI425="closed",$AI425="old",AND($B$3=Data!$N$6,OR(database!AG425=Data!$K$8,Data!$K$9=database!AG425))),0,MAX(B$8:B424)+1)</f>
        <v>0</v>
      </c>
      <c r="C425" s="25">
        <f ca="1">IF(AND($AL425-C$3&lt;=TODAY(),$AL425&gt;0,AI425&lt;&gt;"closed",AI425&lt;&gt;"old",AND($B$3&lt;&gt;Data!$N$6,OR(database!$AG425&lt;&gt;Data!$K$9,database!$AG425&lt;&gt;Data!$K$8))),MAX(C$8:C424)+1,0)</f>
        <v>0</v>
      </c>
      <c r="D425" s="25">
        <f ca="1">IF(AND($AL425-D$3&lt;=TODAY(),$AL425&gt;0,$AI425&lt;&gt;"closed",AI425&lt;&gt;"old",AND($B$3&lt;&gt;Data!$N$6,OR(database!$AG425&lt;&gt;Data!$K$9,database!$AG425&lt;&gt;Data!$K$8))),MAX(D$8:D424)+1,0)</f>
        <v>0</v>
      </c>
      <c r="E425" s="25">
        <f ca="1">IF(AND($AL425-E$3&lt;=TODAY(),$AL425&gt;0,AI425&lt;&gt;"closed",AI425&lt;&gt;"old",AND($B$3&lt;&gt;Data!$N$6,OR(database!$AG425&lt;&gt;Data!$K$9,database!$AG425&lt;&gt;Data!$K$8))),MAX(E$8:E424)+1,0)</f>
        <v>0</v>
      </c>
      <c r="F425" s="25">
        <f>IF(AH425="X",MAX(F$8:F424)+1,0)</f>
        <v>0</v>
      </c>
      <c r="G425" s="25">
        <f ca="1">IF(AND(AG425=Data!$K$8,database!AI425&lt;&gt;"Closed",AI425&lt;&gt;"old",database!AL425&lt;(TODAY()+Data!$X$4)),MAX(G$8:G424)+1,0)</f>
        <v>0</v>
      </c>
      <c r="H425" s="25">
        <f ca="1">IF(AND(AG425=Data!$K$9,database!AI425&lt;&gt;"Closed",AI425&lt;&gt;"old",database!AL425&lt;(TODAY()+Data!$X$5)),MAX(H$8:H424)+1,0)</f>
        <v>0</v>
      </c>
      <c r="Y425">
        <f>IF(AS425&gt;0,VLOOKUP(AS425,$AT:$AV,3,0)+COUNTIF(AS$8:AS424,AS425),0)</f>
        <v>0</v>
      </c>
      <c r="AA425" s="17"/>
      <c r="AB425" s="18"/>
      <c r="AC425" s="17"/>
      <c r="AD425" s="18"/>
      <c r="AE425" s="17"/>
      <c r="AF425" s="18"/>
      <c r="AG425" s="139"/>
      <c r="AH425" s="24"/>
      <c r="AI425" s="17"/>
      <c r="AJ425" s="24"/>
      <c r="AK425" s="27"/>
      <c r="AL425" s="47"/>
      <c r="AQ425" s="25">
        <f>IF(FollowUp!$AK$3="(Off)",IF(FollowUp!$AA$3=Data!$D$5,C425,IF(FollowUp!$AA$3=Data!$D$6,D425,IF(FollowUp!$AA$3=Data!$D$7,E425,B425))),IF(FollowUp!$AK$3=Data!$N$9,F425,IF(FollowUp!$AK$3=Data!$N$8,H425,IF(FollowUp!$AK$3=Data!$N$7,G425,B425))))</f>
        <v>0</v>
      </c>
      <c r="AR425" s="51">
        <f t="shared" si="44"/>
        <v>0</v>
      </c>
      <c r="AS425" s="25">
        <f t="shared" si="42"/>
        <v>-1</v>
      </c>
      <c r="AT425" s="25">
        <f t="shared" si="45"/>
        <v>418</v>
      </c>
      <c r="AU425" s="25">
        <f t="shared" si="43"/>
        <v>0</v>
      </c>
      <c r="AV425" s="25">
        <f t="shared" si="46"/>
        <v>0</v>
      </c>
      <c r="BB425" s="51"/>
    </row>
    <row r="426" spans="1:54" x14ac:dyDescent="0.25">
      <c r="A426" t="str">
        <f t="shared" si="41"/>
        <v>426</v>
      </c>
      <c r="B426" s="25">
        <f>IF(OR(ISBLANK($AG426),$AI426="closed",$AI426="old",AND($B$3=Data!$N$6,OR(database!AG426=Data!$K$8,Data!$K$9=database!AG426))),0,MAX(B$8:B425)+1)</f>
        <v>0</v>
      </c>
      <c r="C426" s="25">
        <f ca="1">IF(AND($AL426-C$3&lt;=TODAY(),$AL426&gt;0,AI426&lt;&gt;"closed",AI426&lt;&gt;"old",AND($B$3&lt;&gt;Data!$N$6,OR(database!$AG426&lt;&gt;Data!$K$9,database!$AG426&lt;&gt;Data!$K$8))),MAX(C$8:C425)+1,0)</f>
        <v>0</v>
      </c>
      <c r="D426" s="25">
        <f ca="1">IF(AND($AL426-D$3&lt;=TODAY(),$AL426&gt;0,$AI426&lt;&gt;"closed",AI426&lt;&gt;"old",AND($B$3&lt;&gt;Data!$N$6,OR(database!$AG426&lt;&gt;Data!$K$9,database!$AG426&lt;&gt;Data!$K$8))),MAX(D$8:D425)+1,0)</f>
        <v>0</v>
      </c>
      <c r="E426" s="25">
        <f ca="1">IF(AND($AL426-E$3&lt;=TODAY(),$AL426&gt;0,AI426&lt;&gt;"closed",AI426&lt;&gt;"old",AND($B$3&lt;&gt;Data!$N$6,OR(database!$AG426&lt;&gt;Data!$K$9,database!$AG426&lt;&gt;Data!$K$8))),MAX(E$8:E425)+1,0)</f>
        <v>0</v>
      </c>
      <c r="F426" s="25">
        <f>IF(AH426="X",MAX(F$8:F425)+1,0)</f>
        <v>0</v>
      </c>
      <c r="G426" s="25">
        <f ca="1">IF(AND(AG426=Data!$K$8,database!AI426&lt;&gt;"Closed",AI426&lt;&gt;"old",database!AL426&lt;(TODAY()+Data!$X$4)),MAX(G$8:G425)+1,0)</f>
        <v>0</v>
      </c>
      <c r="H426" s="25">
        <f ca="1">IF(AND(AG426=Data!$K$9,database!AI426&lt;&gt;"Closed",AI426&lt;&gt;"old",database!AL426&lt;(TODAY()+Data!$X$5)),MAX(H$8:H425)+1,0)</f>
        <v>0</v>
      </c>
      <c r="Y426">
        <f>IF(AS426&gt;0,VLOOKUP(AS426,$AT:$AV,3,0)+COUNTIF(AS$8:AS425,AS426),0)</f>
        <v>0</v>
      </c>
      <c r="AA426" s="16"/>
      <c r="AB426" s="22"/>
      <c r="AC426" s="16"/>
      <c r="AD426" s="22"/>
      <c r="AE426" s="16"/>
      <c r="AF426" s="22"/>
      <c r="AG426" s="138"/>
      <c r="AH426" s="23"/>
      <c r="AI426" s="16"/>
      <c r="AJ426" s="23"/>
      <c r="AK426" s="28"/>
      <c r="AL426" s="35"/>
      <c r="AQ426" s="25">
        <f>IF(FollowUp!$AK$3="(Off)",IF(FollowUp!$AA$3=Data!$D$5,C426,IF(FollowUp!$AA$3=Data!$D$6,D426,IF(FollowUp!$AA$3=Data!$D$7,E426,B426))),IF(FollowUp!$AK$3=Data!$N$9,F426,IF(FollowUp!$AK$3=Data!$N$8,H426,IF(FollowUp!$AK$3=Data!$N$7,G426,B426))))</f>
        <v>0</v>
      </c>
      <c r="AR426" s="51">
        <f t="shared" si="44"/>
        <v>0</v>
      </c>
      <c r="AS426" s="25">
        <f t="shared" si="42"/>
        <v>-1</v>
      </c>
      <c r="AT426" s="25">
        <f t="shared" si="45"/>
        <v>419</v>
      </c>
      <c r="AU426" s="25">
        <f t="shared" si="43"/>
        <v>0</v>
      </c>
      <c r="AV426" s="25">
        <f t="shared" si="46"/>
        <v>0</v>
      </c>
      <c r="BB426" s="51"/>
    </row>
    <row r="427" spans="1:54" x14ac:dyDescent="0.25">
      <c r="A427" t="str">
        <f t="shared" si="41"/>
        <v>427</v>
      </c>
      <c r="B427" s="25">
        <f>IF(OR(ISBLANK($AG427),$AI427="closed",$AI427="old",AND($B$3=Data!$N$6,OR(database!AG427=Data!$K$8,Data!$K$9=database!AG427))),0,MAX(B$8:B426)+1)</f>
        <v>0</v>
      </c>
      <c r="C427" s="25">
        <f ca="1">IF(AND($AL427-C$3&lt;=TODAY(),$AL427&gt;0,AI427&lt;&gt;"closed",AI427&lt;&gt;"old",AND($B$3&lt;&gt;Data!$N$6,OR(database!$AG427&lt;&gt;Data!$K$9,database!$AG427&lt;&gt;Data!$K$8))),MAX(C$8:C426)+1,0)</f>
        <v>0</v>
      </c>
      <c r="D427" s="25">
        <f ca="1">IF(AND($AL427-D$3&lt;=TODAY(),$AL427&gt;0,$AI427&lt;&gt;"closed",AI427&lt;&gt;"old",AND($B$3&lt;&gt;Data!$N$6,OR(database!$AG427&lt;&gt;Data!$K$9,database!$AG427&lt;&gt;Data!$K$8))),MAX(D$8:D426)+1,0)</f>
        <v>0</v>
      </c>
      <c r="E427" s="25">
        <f ca="1">IF(AND($AL427-E$3&lt;=TODAY(),$AL427&gt;0,AI427&lt;&gt;"closed",AI427&lt;&gt;"old",AND($B$3&lt;&gt;Data!$N$6,OR(database!$AG427&lt;&gt;Data!$K$9,database!$AG427&lt;&gt;Data!$K$8))),MAX(E$8:E426)+1,0)</f>
        <v>0</v>
      </c>
      <c r="F427" s="25">
        <f>IF(AH427="X",MAX(F$8:F426)+1,0)</f>
        <v>0</v>
      </c>
      <c r="G427" s="25">
        <f ca="1">IF(AND(AG427=Data!$K$8,database!AI427&lt;&gt;"Closed",AI427&lt;&gt;"old",database!AL427&lt;(TODAY()+Data!$X$4)),MAX(G$8:G426)+1,0)</f>
        <v>0</v>
      </c>
      <c r="H427" s="25">
        <f ca="1">IF(AND(AG427=Data!$K$9,database!AI427&lt;&gt;"Closed",AI427&lt;&gt;"old",database!AL427&lt;(TODAY()+Data!$X$5)),MAX(H$8:H426)+1,0)</f>
        <v>0</v>
      </c>
      <c r="Y427">
        <f>IF(AS427&gt;0,VLOOKUP(AS427,$AT:$AV,3,0)+COUNTIF(AS$8:AS426,AS427),0)</f>
        <v>0</v>
      </c>
      <c r="AA427" s="17"/>
      <c r="AB427" s="18"/>
      <c r="AC427" s="17"/>
      <c r="AD427" s="18"/>
      <c r="AE427" s="17"/>
      <c r="AF427" s="18"/>
      <c r="AG427" s="139"/>
      <c r="AH427" s="24"/>
      <c r="AI427" s="17"/>
      <c r="AJ427" s="24"/>
      <c r="AK427" s="27"/>
      <c r="AL427" s="47"/>
      <c r="AQ427" s="25">
        <f>IF(FollowUp!$AK$3="(Off)",IF(FollowUp!$AA$3=Data!$D$5,C427,IF(FollowUp!$AA$3=Data!$D$6,D427,IF(FollowUp!$AA$3=Data!$D$7,E427,B427))),IF(FollowUp!$AK$3=Data!$N$9,F427,IF(FollowUp!$AK$3=Data!$N$8,H427,IF(FollowUp!$AK$3=Data!$N$7,G427,B427))))</f>
        <v>0</v>
      </c>
      <c r="AR427" s="51">
        <f t="shared" si="44"/>
        <v>0</v>
      </c>
      <c r="AS427" s="25">
        <f t="shared" si="42"/>
        <v>-1</v>
      </c>
      <c r="AT427" s="25">
        <f t="shared" si="45"/>
        <v>420</v>
      </c>
      <c r="AU427" s="25">
        <f t="shared" si="43"/>
        <v>0</v>
      </c>
      <c r="AV427" s="25">
        <f t="shared" si="46"/>
        <v>0</v>
      </c>
      <c r="BB427" s="51"/>
    </row>
    <row r="428" spans="1:54" x14ac:dyDescent="0.25">
      <c r="A428" t="str">
        <f t="shared" si="41"/>
        <v>428</v>
      </c>
      <c r="B428" s="25">
        <f>IF(OR(ISBLANK($AG428),$AI428="closed",$AI428="old",AND($B$3=Data!$N$6,OR(database!AG428=Data!$K$8,Data!$K$9=database!AG428))),0,MAX(B$8:B427)+1)</f>
        <v>0</v>
      </c>
      <c r="C428" s="25">
        <f ca="1">IF(AND($AL428-C$3&lt;=TODAY(),$AL428&gt;0,AI428&lt;&gt;"closed",AI428&lt;&gt;"old",AND($B$3&lt;&gt;Data!$N$6,OR(database!$AG428&lt;&gt;Data!$K$9,database!$AG428&lt;&gt;Data!$K$8))),MAX(C$8:C427)+1,0)</f>
        <v>0</v>
      </c>
      <c r="D428" s="25">
        <f ca="1">IF(AND($AL428-D$3&lt;=TODAY(),$AL428&gt;0,$AI428&lt;&gt;"closed",AI428&lt;&gt;"old",AND($B$3&lt;&gt;Data!$N$6,OR(database!$AG428&lt;&gt;Data!$K$9,database!$AG428&lt;&gt;Data!$K$8))),MAX(D$8:D427)+1,0)</f>
        <v>0</v>
      </c>
      <c r="E428" s="25">
        <f ca="1">IF(AND($AL428-E$3&lt;=TODAY(),$AL428&gt;0,AI428&lt;&gt;"closed",AI428&lt;&gt;"old",AND($B$3&lt;&gt;Data!$N$6,OR(database!$AG428&lt;&gt;Data!$K$9,database!$AG428&lt;&gt;Data!$K$8))),MAX(E$8:E427)+1,0)</f>
        <v>0</v>
      </c>
      <c r="F428" s="25">
        <f>IF(AH428="X",MAX(F$8:F427)+1,0)</f>
        <v>0</v>
      </c>
      <c r="G428" s="25">
        <f ca="1">IF(AND(AG428=Data!$K$8,database!AI428&lt;&gt;"Closed",AI428&lt;&gt;"old",database!AL428&lt;(TODAY()+Data!$X$4)),MAX(G$8:G427)+1,0)</f>
        <v>0</v>
      </c>
      <c r="H428" s="25">
        <f ca="1">IF(AND(AG428=Data!$K$9,database!AI428&lt;&gt;"Closed",AI428&lt;&gt;"old",database!AL428&lt;(TODAY()+Data!$X$5)),MAX(H$8:H427)+1,0)</f>
        <v>0</v>
      </c>
      <c r="Y428">
        <f>IF(AS428&gt;0,VLOOKUP(AS428,$AT:$AV,3,0)+COUNTIF(AS$8:AS427,AS428),0)</f>
        <v>0</v>
      </c>
      <c r="AA428" s="16"/>
      <c r="AB428" s="22"/>
      <c r="AC428" s="16"/>
      <c r="AD428" s="22"/>
      <c r="AE428" s="16"/>
      <c r="AF428" s="22"/>
      <c r="AG428" s="138"/>
      <c r="AH428" s="23"/>
      <c r="AI428" s="16"/>
      <c r="AJ428" s="23"/>
      <c r="AK428" s="28"/>
      <c r="AL428" s="35"/>
      <c r="AQ428" s="25">
        <f>IF(FollowUp!$AK$3="(Off)",IF(FollowUp!$AA$3=Data!$D$5,C428,IF(FollowUp!$AA$3=Data!$D$6,D428,IF(FollowUp!$AA$3=Data!$D$7,E428,B428))),IF(FollowUp!$AK$3=Data!$N$9,F428,IF(FollowUp!$AK$3=Data!$N$8,H428,IF(FollowUp!$AK$3=Data!$N$7,G428,B428))))</f>
        <v>0</v>
      </c>
      <c r="AR428" s="51">
        <f t="shared" si="44"/>
        <v>0</v>
      </c>
      <c r="AS428" s="25">
        <f t="shared" si="42"/>
        <v>-1</v>
      </c>
      <c r="AT428" s="25">
        <f t="shared" si="45"/>
        <v>421</v>
      </c>
      <c r="AU428" s="25">
        <f t="shared" si="43"/>
        <v>0</v>
      </c>
      <c r="AV428" s="25">
        <f t="shared" si="46"/>
        <v>0</v>
      </c>
      <c r="BB428" s="51"/>
    </row>
    <row r="429" spans="1:54" x14ac:dyDescent="0.25">
      <c r="A429" t="str">
        <f t="shared" si="41"/>
        <v>429</v>
      </c>
      <c r="B429" s="25">
        <f>IF(OR(ISBLANK($AG429),$AI429="closed",$AI429="old",AND($B$3=Data!$N$6,OR(database!AG429=Data!$K$8,Data!$K$9=database!AG429))),0,MAX(B$8:B428)+1)</f>
        <v>0</v>
      </c>
      <c r="C429" s="25">
        <f ca="1">IF(AND($AL429-C$3&lt;=TODAY(),$AL429&gt;0,AI429&lt;&gt;"closed",AI429&lt;&gt;"old",AND($B$3&lt;&gt;Data!$N$6,OR(database!$AG429&lt;&gt;Data!$K$9,database!$AG429&lt;&gt;Data!$K$8))),MAX(C$8:C428)+1,0)</f>
        <v>0</v>
      </c>
      <c r="D429" s="25">
        <f ca="1">IF(AND($AL429-D$3&lt;=TODAY(),$AL429&gt;0,$AI429&lt;&gt;"closed",AI429&lt;&gt;"old",AND($B$3&lt;&gt;Data!$N$6,OR(database!$AG429&lt;&gt;Data!$K$9,database!$AG429&lt;&gt;Data!$K$8))),MAX(D$8:D428)+1,0)</f>
        <v>0</v>
      </c>
      <c r="E429" s="25">
        <f ca="1">IF(AND($AL429-E$3&lt;=TODAY(),$AL429&gt;0,AI429&lt;&gt;"closed",AI429&lt;&gt;"old",AND($B$3&lt;&gt;Data!$N$6,OR(database!$AG429&lt;&gt;Data!$K$9,database!$AG429&lt;&gt;Data!$K$8))),MAX(E$8:E428)+1,0)</f>
        <v>0</v>
      </c>
      <c r="F429" s="25">
        <f>IF(AH429="X",MAX(F$8:F428)+1,0)</f>
        <v>0</v>
      </c>
      <c r="G429" s="25">
        <f ca="1">IF(AND(AG429=Data!$K$8,database!AI429&lt;&gt;"Closed",AI429&lt;&gt;"old",database!AL429&lt;(TODAY()+Data!$X$4)),MAX(G$8:G428)+1,0)</f>
        <v>0</v>
      </c>
      <c r="H429" s="25">
        <f ca="1">IF(AND(AG429=Data!$K$9,database!AI429&lt;&gt;"Closed",AI429&lt;&gt;"old",database!AL429&lt;(TODAY()+Data!$X$5)),MAX(H$8:H428)+1,0)</f>
        <v>0</v>
      </c>
      <c r="Y429">
        <f>IF(AS429&gt;0,VLOOKUP(AS429,$AT:$AV,3,0)+COUNTIF(AS$8:AS428,AS429),0)</f>
        <v>0</v>
      </c>
      <c r="AA429" s="17"/>
      <c r="AB429" s="18"/>
      <c r="AC429" s="17"/>
      <c r="AD429" s="18"/>
      <c r="AE429" s="17"/>
      <c r="AF429" s="18"/>
      <c r="AG429" s="139"/>
      <c r="AH429" s="24"/>
      <c r="AI429" s="17"/>
      <c r="AJ429" s="24"/>
      <c r="AK429" s="27"/>
      <c r="AL429" s="47"/>
      <c r="AQ429" s="25">
        <f>IF(FollowUp!$AK$3="(Off)",IF(FollowUp!$AA$3=Data!$D$5,C429,IF(FollowUp!$AA$3=Data!$D$6,D429,IF(FollowUp!$AA$3=Data!$D$7,E429,B429))),IF(FollowUp!$AK$3=Data!$N$9,F429,IF(FollowUp!$AK$3=Data!$N$8,H429,IF(FollowUp!$AK$3=Data!$N$7,G429,B429))))</f>
        <v>0</v>
      </c>
      <c r="AR429" s="51">
        <f t="shared" si="44"/>
        <v>0</v>
      </c>
      <c r="AS429" s="25">
        <f t="shared" si="42"/>
        <v>-1</v>
      </c>
      <c r="AT429" s="25">
        <f t="shared" si="45"/>
        <v>422</v>
      </c>
      <c r="AU429" s="25">
        <f t="shared" si="43"/>
        <v>0</v>
      </c>
      <c r="AV429" s="25">
        <f t="shared" si="46"/>
        <v>0</v>
      </c>
      <c r="BB429" s="51"/>
    </row>
    <row r="430" spans="1:54" x14ac:dyDescent="0.25">
      <c r="A430" t="str">
        <f t="shared" si="41"/>
        <v>430</v>
      </c>
      <c r="B430" s="25">
        <f>IF(OR(ISBLANK($AG430),$AI430="closed",$AI430="old",AND($B$3=Data!$N$6,OR(database!AG430=Data!$K$8,Data!$K$9=database!AG430))),0,MAX(B$8:B429)+1)</f>
        <v>0</v>
      </c>
      <c r="C430" s="25">
        <f ca="1">IF(AND($AL430-C$3&lt;=TODAY(),$AL430&gt;0,AI430&lt;&gt;"closed",AI430&lt;&gt;"old",AND($B$3&lt;&gt;Data!$N$6,OR(database!$AG430&lt;&gt;Data!$K$9,database!$AG430&lt;&gt;Data!$K$8))),MAX(C$8:C429)+1,0)</f>
        <v>0</v>
      </c>
      <c r="D430" s="25">
        <f ca="1">IF(AND($AL430-D$3&lt;=TODAY(),$AL430&gt;0,$AI430&lt;&gt;"closed",AI430&lt;&gt;"old",AND($B$3&lt;&gt;Data!$N$6,OR(database!$AG430&lt;&gt;Data!$K$9,database!$AG430&lt;&gt;Data!$K$8))),MAX(D$8:D429)+1,0)</f>
        <v>0</v>
      </c>
      <c r="E430" s="25">
        <f ca="1">IF(AND($AL430-E$3&lt;=TODAY(),$AL430&gt;0,AI430&lt;&gt;"closed",AI430&lt;&gt;"old",AND($B$3&lt;&gt;Data!$N$6,OR(database!$AG430&lt;&gt;Data!$K$9,database!$AG430&lt;&gt;Data!$K$8))),MAX(E$8:E429)+1,0)</f>
        <v>0</v>
      </c>
      <c r="F430" s="25">
        <f>IF(AH430="X",MAX(F$8:F429)+1,0)</f>
        <v>0</v>
      </c>
      <c r="G430" s="25">
        <f ca="1">IF(AND(AG430=Data!$K$8,database!AI430&lt;&gt;"Closed",AI430&lt;&gt;"old",database!AL430&lt;(TODAY()+Data!$X$4)),MAX(G$8:G429)+1,0)</f>
        <v>0</v>
      </c>
      <c r="H430" s="25">
        <f ca="1">IF(AND(AG430=Data!$K$9,database!AI430&lt;&gt;"Closed",AI430&lt;&gt;"old",database!AL430&lt;(TODAY()+Data!$X$5)),MAX(H$8:H429)+1,0)</f>
        <v>0</v>
      </c>
      <c r="Y430">
        <f>IF(AS430&gt;0,VLOOKUP(AS430,$AT:$AV,3,0)+COUNTIF(AS$8:AS429,AS430),0)</f>
        <v>0</v>
      </c>
      <c r="AA430" s="16"/>
      <c r="AB430" s="22"/>
      <c r="AC430" s="16"/>
      <c r="AD430" s="22"/>
      <c r="AE430" s="16"/>
      <c r="AF430" s="22"/>
      <c r="AG430" s="138"/>
      <c r="AH430" s="23"/>
      <c r="AI430" s="16"/>
      <c r="AJ430" s="23"/>
      <c r="AK430" s="28"/>
      <c r="AL430" s="35"/>
      <c r="AQ430" s="25">
        <f>IF(FollowUp!$AK$3="(Off)",IF(FollowUp!$AA$3=Data!$D$5,C430,IF(FollowUp!$AA$3=Data!$D$6,D430,IF(FollowUp!$AA$3=Data!$D$7,E430,B430))),IF(FollowUp!$AK$3=Data!$N$9,F430,IF(FollowUp!$AK$3=Data!$N$8,H430,IF(FollowUp!$AK$3=Data!$N$7,G430,B430))))</f>
        <v>0</v>
      </c>
      <c r="AR430" s="51">
        <f t="shared" si="44"/>
        <v>0</v>
      </c>
      <c r="AS430" s="25">
        <f t="shared" si="42"/>
        <v>-1</v>
      </c>
      <c r="AT430" s="25">
        <f t="shared" si="45"/>
        <v>423</v>
      </c>
      <c r="AU430" s="25">
        <f t="shared" si="43"/>
        <v>0</v>
      </c>
      <c r="AV430" s="25">
        <f t="shared" si="46"/>
        <v>0</v>
      </c>
      <c r="BB430" s="51"/>
    </row>
    <row r="431" spans="1:54" x14ac:dyDescent="0.25">
      <c r="A431" t="str">
        <f t="shared" si="41"/>
        <v>431</v>
      </c>
      <c r="B431" s="25">
        <f>IF(OR(ISBLANK($AG431),$AI431="closed",$AI431="old",AND($B$3=Data!$N$6,OR(database!AG431=Data!$K$8,Data!$K$9=database!AG431))),0,MAX(B$8:B430)+1)</f>
        <v>0</v>
      </c>
      <c r="C431" s="25">
        <f ca="1">IF(AND($AL431-C$3&lt;=TODAY(),$AL431&gt;0,AI431&lt;&gt;"closed",AI431&lt;&gt;"old",AND($B$3&lt;&gt;Data!$N$6,OR(database!$AG431&lt;&gt;Data!$K$9,database!$AG431&lt;&gt;Data!$K$8))),MAX(C$8:C430)+1,0)</f>
        <v>0</v>
      </c>
      <c r="D431" s="25">
        <f ca="1">IF(AND($AL431-D$3&lt;=TODAY(),$AL431&gt;0,$AI431&lt;&gt;"closed",AI431&lt;&gt;"old",AND($B$3&lt;&gt;Data!$N$6,OR(database!$AG431&lt;&gt;Data!$K$9,database!$AG431&lt;&gt;Data!$K$8))),MAX(D$8:D430)+1,0)</f>
        <v>0</v>
      </c>
      <c r="E431" s="25">
        <f ca="1">IF(AND($AL431-E$3&lt;=TODAY(),$AL431&gt;0,AI431&lt;&gt;"closed",AI431&lt;&gt;"old",AND($B$3&lt;&gt;Data!$N$6,OR(database!$AG431&lt;&gt;Data!$K$9,database!$AG431&lt;&gt;Data!$K$8))),MAX(E$8:E430)+1,0)</f>
        <v>0</v>
      </c>
      <c r="F431" s="25">
        <f>IF(AH431="X",MAX(F$8:F430)+1,0)</f>
        <v>0</v>
      </c>
      <c r="G431" s="25">
        <f ca="1">IF(AND(AG431=Data!$K$8,database!AI431&lt;&gt;"Closed",AI431&lt;&gt;"old",database!AL431&lt;(TODAY()+Data!$X$4)),MAX(G$8:G430)+1,0)</f>
        <v>0</v>
      </c>
      <c r="H431" s="25">
        <f ca="1">IF(AND(AG431=Data!$K$9,database!AI431&lt;&gt;"Closed",AI431&lt;&gt;"old",database!AL431&lt;(TODAY()+Data!$X$5)),MAX(H$8:H430)+1,0)</f>
        <v>0</v>
      </c>
      <c r="Y431">
        <f>IF(AS431&gt;0,VLOOKUP(AS431,$AT:$AV,3,0)+COUNTIF(AS$8:AS430,AS431),0)</f>
        <v>0</v>
      </c>
      <c r="AA431" s="17"/>
      <c r="AB431" s="18"/>
      <c r="AC431" s="17"/>
      <c r="AD431" s="18"/>
      <c r="AE431" s="17"/>
      <c r="AF431" s="18"/>
      <c r="AG431" s="139"/>
      <c r="AH431" s="24"/>
      <c r="AI431" s="17"/>
      <c r="AJ431" s="24"/>
      <c r="AK431" s="27"/>
      <c r="AL431" s="47"/>
      <c r="AQ431" s="25">
        <f>IF(FollowUp!$AK$3="(Off)",IF(FollowUp!$AA$3=Data!$D$5,C431,IF(FollowUp!$AA$3=Data!$D$6,D431,IF(FollowUp!$AA$3=Data!$D$7,E431,B431))),IF(FollowUp!$AK$3=Data!$N$9,F431,IF(FollowUp!$AK$3=Data!$N$8,H431,IF(FollowUp!$AK$3=Data!$N$7,G431,B431))))</f>
        <v>0</v>
      </c>
      <c r="AR431" s="51">
        <f t="shared" si="44"/>
        <v>0</v>
      </c>
      <c r="AS431" s="25">
        <f t="shared" si="42"/>
        <v>-1</v>
      </c>
      <c r="AT431" s="25">
        <f t="shared" si="45"/>
        <v>424</v>
      </c>
      <c r="AU431" s="25">
        <f t="shared" si="43"/>
        <v>0</v>
      </c>
      <c r="AV431" s="25">
        <f t="shared" si="46"/>
        <v>0</v>
      </c>
      <c r="BB431" s="51"/>
    </row>
    <row r="432" spans="1:54" x14ac:dyDescent="0.25">
      <c r="A432" t="str">
        <f t="shared" si="41"/>
        <v>432</v>
      </c>
      <c r="B432" s="25">
        <f>IF(OR(ISBLANK($AG432),$AI432="closed",$AI432="old",AND($B$3=Data!$N$6,OR(database!AG432=Data!$K$8,Data!$K$9=database!AG432))),0,MAX(B$8:B431)+1)</f>
        <v>0</v>
      </c>
      <c r="C432" s="25">
        <f ca="1">IF(AND($AL432-C$3&lt;=TODAY(),$AL432&gt;0,AI432&lt;&gt;"closed",AI432&lt;&gt;"old",AND($B$3&lt;&gt;Data!$N$6,OR(database!$AG432&lt;&gt;Data!$K$9,database!$AG432&lt;&gt;Data!$K$8))),MAX(C$8:C431)+1,0)</f>
        <v>0</v>
      </c>
      <c r="D432" s="25">
        <f ca="1">IF(AND($AL432-D$3&lt;=TODAY(),$AL432&gt;0,$AI432&lt;&gt;"closed",AI432&lt;&gt;"old",AND($B$3&lt;&gt;Data!$N$6,OR(database!$AG432&lt;&gt;Data!$K$9,database!$AG432&lt;&gt;Data!$K$8))),MAX(D$8:D431)+1,0)</f>
        <v>0</v>
      </c>
      <c r="E432" s="25">
        <f ca="1">IF(AND($AL432-E$3&lt;=TODAY(),$AL432&gt;0,AI432&lt;&gt;"closed",AI432&lt;&gt;"old",AND($B$3&lt;&gt;Data!$N$6,OR(database!$AG432&lt;&gt;Data!$K$9,database!$AG432&lt;&gt;Data!$K$8))),MAX(E$8:E431)+1,0)</f>
        <v>0</v>
      </c>
      <c r="F432" s="25">
        <f>IF(AH432="X",MAX(F$8:F431)+1,0)</f>
        <v>0</v>
      </c>
      <c r="G432" s="25">
        <f ca="1">IF(AND(AG432=Data!$K$8,database!AI432&lt;&gt;"Closed",AI432&lt;&gt;"old",database!AL432&lt;(TODAY()+Data!$X$4)),MAX(G$8:G431)+1,0)</f>
        <v>0</v>
      </c>
      <c r="H432" s="25">
        <f ca="1">IF(AND(AG432=Data!$K$9,database!AI432&lt;&gt;"Closed",AI432&lt;&gt;"old",database!AL432&lt;(TODAY()+Data!$X$5)),MAX(H$8:H431)+1,0)</f>
        <v>0</v>
      </c>
      <c r="Y432">
        <f>IF(AS432&gt;0,VLOOKUP(AS432,$AT:$AV,3,0)+COUNTIF(AS$8:AS431,AS432),0)</f>
        <v>0</v>
      </c>
      <c r="AA432" s="16"/>
      <c r="AB432" s="22"/>
      <c r="AC432" s="16"/>
      <c r="AD432" s="22"/>
      <c r="AE432" s="16"/>
      <c r="AF432" s="22"/>
      <c r="AG432" s="138"/>
      <c r="AH432" s="23"/>
      <c r="AI432" s="16"/>
      <c r="AJ432" s="23"/>
      <c r="AK432" s="28"/>
      <c r="AL432" s="35"/>
      <c r="AQ432" s="25">
        <f>IF(FollowUp!$AK$3="(Off)",IF(FollowUp!$AA$3=Data!$D$5,C432,IF(FollowUp!$AA$3=Data!$D$6,D432,IF(FollowUp!$AA$3=Data!$D$7,E432,B432))),IF(FollowUp!$AK$3=Data!$N$9,F432,IF(FollowUp!$AK$3=Data!$N$8,H432,IF(FollowUp!$AK$3=Data!$N$7,G432,B432))))</f>
        <v>0</v>
      </c>
      <c r="AR432" s="51">
        <f t="shared" si="44"/>
        <v>0</v>
      </c>
      <c r="AS432" s="25">
        <f t="shared" si="42"/>
        <v>-1</v>
      </c>
      <c r="AT432" s="25">
        <f t="shared" si="45"/>
        <v>425</v>
      </c>
      <c r="AU432" s="25">
        <f t="shared" si="43"/>
        <v>0</v>
      </c>
      <c r="AV432" s="25">
        <f t="shared" si="46"/>
        <v>0</v>
      </c>
      <c r="BB432" s="51"/>
    </row>
    <row r="433" spans="1:54" x14ac:dyDescent="0.25">
      <c r="A433" t="str">
        <f t="shared" si="41"/>
        <v>433</v>
      </c>
      <c r="B433" s="25">
        <f>IF(OR(ISBLANK($AG433),$AI433="closed",$AI433="old",AND($B$3=Data!$N$6,OR(database!AG433=Data!$K$8,Data!$K$9=database!AG433))),0,MAX(B$8:B432)+1)</f>
        <v>0</v>
      </c>
      <c r="C433" s="25">
        <f ca="1">IF(AND($AL433-C$3&lt;=TODAY(),$AL433&gt;0,AI433&lt;&gt;"closed",AI433&lt;&gt;"old",AND($B$3&lt;&gt;Data!$N$6,OR(database!$AG433&lt;&gt;Data!$K$9,database!$AG433&lt;&gt;Data!$K$8))),MAX(C$8:C432)+1,0)</f>
        <v>0</v>
      </c>
      <c r="D433" s="25">
        <f ca="1">IF(AND($AL433-D$3&lt;=TODAY(),$AL433&gt;0,$AI433&lt;&gt;"closed",AI433&lt;&gt;"old",AND($B$3&lt;&gt;Data!$N$6,OR(database!$AG433&lt;&gt;Data!$K$9,database!$AG433&lt;&gt;Data!$K$8))),MAX(D$8:D432)+1,0)</f>
        <v>0</v>
      </c>
      <c r="E433" s="25">
        <f ca="1">IF(AND($AL433-E$3&lt;=TODAY(),$AL433&gt;0,AI433&lt;&gt;"closed",AI433&lt;&gt;"old",AND($B$3&lt;&gt;Data!$N$6,OR(database!$AG433&lt;&gt;Data!$K$9,database!$AG433&lt;&gt;Data!$K$8))),MAX(E$8:E432)+1,0)</f>
        <v>0</v>
      </c>
      <c r="F433" s="25">
        <f>IF(AH433="X",MAX(F$8:F432)+1,0)</f>
        <v>0</v>
      </c>
      <c r="G433" s="25">
        <f ca="1">IF(AND(AG433=Data!$K$8,database!AI433&lt;&gt;"Closed",AI433&lt;&gt;"old",database!AL433&lt;(TODAY()+Data!$X$4)),MAX(G$8:G432)+1,0)</f>
        <v>0</v>
      </c>
      <c r="H433" s="25">
        <f ca="1">IF(AND(AG433=Data!$K$9,database!AI433&lt;&gt;"Closed",AI433&lt;&gt;"old",database!AL433&lt;(TODAY()+Data!$X$5)),MAX(H$8:H432)+1,0)</f>
        <v>0</v>
      </c>
      <c r="Y433">
        <f>IF(AS433&gt;0,VLOOKUP(AS433,$AT:$AV,3,0)+COUNTIF(AS$8:AS432,AS433),0)</f>
        <v>0</v>
      </c>
      <c r="AA433" s="17"/>
      <c r="AB433" s="18"/>
      <c r="AC433" s="17"/>
      <c r="AD433" s="18"/>
      <c r="AE433" s="17"/>
      <c r="AF433" s="18"/>
      <c r="AG433" s="139"/>
      <c r="AH433" s="24"/>
      <c r="AI433" s="17"/>
      <c r="AJ433" s="24"/>
      <c r="AK433" s="27"/>
      <c r="AL433" s="47"/>
      <c r="AQ433" s="25">
        <f>IF(FollowUp!$AK$3="(Off)",IF(FollowUp!$AA$3=Data!$D$5,C433,IF(FollowUp!$AA$3=Data!$D$6,D433,IF(FollowUp!$AA$3=Data!$D$7,E433,B433))),IF(FollowUp!$AK$3=Data!$N$9,F433,IF(FollowUp!$AK$3=Data!$N$8,H433,IF(FollowUp!$AK$3=Data!$N$7,G433,B433))))</f>
        <v>0</v>
      </c>
      <c r="AR433" s="51">
        <f t="shared" si="44"/>
        <v>0</v>
      </c>
      <c r="AS433" s="25">
        <f t="shared" si="42"/>
        <v>-1</v>
      </c>
      <c r="AT433" s="25">
        <f t="shared" si="45"/>
        <v>426</v>
      </c>
      <c r="AU433" s="25">
        <f t="shared" si="43"/>
        <v>0</v>
      </c>
      <c r="AV433" s="25">
        <f t="shared" si="46"/>
        <v>0</v>
      </c>
      <c r="BB433" s="51"/>
    </row>
    <row r="434" spans="1:54" x14ac:dyDescent="0.25">
      <c r="A434" t="str">
        <f t="shared" si="41"/>
        <v>434</v>
      </c>
      <c r="B434" s="25">
        <f>IF(OR(ISBLANK($AG434),$AI434="closed",$AI434="old",AND($B$3=Data!$N$6,OR(database!AG434=Data!$K$8,Data!$K$9=database!AG434))),0,MAX(B$8:B433)+1)</f>
        <v>0</v>
      </c>
      <c r="C434" s="25">
        <f ca="1">IF(AND($AL434-C$3&lt;=TODAY(),$AL434&gt;0,AI434&lt;&gt;"closed",AI434&lt;&gt;"old",AND($B$3&lt;&gt;Data!$N$6,OR(database!$AG434&lt;&gt;Data!$K$9,database!$AG434&lt;&gt;Data!$K$8))),MAX(C$8:C433)+1,0)</f>
        <v>0</v>
      </c>
      <c r="D434" s="25">
        <f ca="1">IF(AND($AL434-D$3&lt;=TODAY(),$AL434&gt;0,$AI434&lt;&gt;"closed",AI434&lt;&gt;"old",AND($B$3&lt;&gt;Data!$N$6,OR(database!$AG434&lt;&gt;Data!$K$9,database!$AG434&lt;&gt;Data!$K$8))),MAX(D$8:D433)+1,0)</f>
        <v>0</v>
      </c>
      <c r="E434" s="25">
        <f ca="1">IF(AND($AL434-E$3&lt;=TODAY(),$AL434&gt;0,AI434&lt;&gt;"closed",AI434&lt;&gt;"old",AND($B$3&lt;&gt;Data!$N$6,OR(database!$AG434&lt;&gt;Data!$K$9,database!$AG434&lt;&gt;Data!$K$8))),MAX(E$8:E433)+1,0)</f>
        <v>0</v>
      </c>
      <c r="F434" s="25">
        <f>IF(AH434="X",MAX(F$8:F433)+1,0)</f>
        <v>0</v>
      </c>
      <c r="G434" s="25">
        <f ca="1">IF(AND(AG434=Data!$K$8,database!AI434&lt;&gt;"Closed",AI434&lt;&gt;"old",database!AL434&lt;(TODAY()+Data!$X$4)),MAX(G$8:G433)+1,0)</f>
        <v>0</v>
      </c>
      <c r="H434" s="25">
        <f ca="1">IF(AND(AG434=Data!$K$9,database!AI434&lt;&gt;"Closed",AI434&lt;&gt;"old",database!AL434&lt;(TODAY()+Data!$X$5)),MAX(H$8:H433)+1,0)</f>
        <v>0</v>
      </c>
      <c r="Y434">
        <f>IF(AS434&gt;0,VLOOKUP(AS434,$AT:$AV,3,0)+COUNTIF(AS$8:AS433,AS434),0)</f>
        <v>0</v>
      </c>
      <c r="AA434" s="16"/>
      <c r="AB434" s="22"/>
      <c r="AC434" s="16"/>
      <c r="AD434" s="22"/>
      <c r="AE434" s="16"/>
      <c r="AF434" s="22"/>
      <c r="AG434" s="138"/>
      <c r="AH434" s="23"/>
      <c r="AI434" s="16"/>
      <c r="AJ434" s="23"/>
      <c r="AK434" s="28"/>
      <c r="AL434" s="35"/>
      <c r="AQ434" s="25">
        <f>IF(FollowUp!$AK$3="(Off)",IF(FollowUp!$AA$3=Data!$D$5,C434,IF(FollowUp!$AA$3=Data!$D$6,D434,IF(FollowUp!$AA$3=Data!$D$7,E434,B434))),IF(FollowUp!$AK$3=Data!$N$9,F434,IF(FollowUp!$AK$3=Data!$N$8,H434,IF(FollowUp!$AK$3=Data!$N$7,G434,B434))))</f>
        <v>0</v>
      </c>
      <c r="AR434" s="51">
        <f t="shared" si="44"/>
        <v>0</v>
      </c>
      <c r="AS434" s="25">
        <f t="shared" si="42"/>
        <v>-1</v>
      </c>
      <c r="AT434" s="25">
        <f t="shared" si="45"/>
        <v>427</v>
      </c>
      <c r="AU434" s="25">
        <f t="shared" si="43"/>
        <v>0</v>
      </c>
      <c r="AV434" s="25">
        <f t="shared" si="46"/>
        <v>0</v>
      </c>
      <c r="BB434" s="51"/>
    </row>
    <row r="435" spans="1:54" x14ac:dyDescent="0.25">
      <c r="A435" t="str">
        <f t="shared" si="41"/>
        <v>435</v>
      </c>
      <c r="B435" s="25">
        <f>IF(OR(ISBLANK($AG435),$AI435="closed",$AI435="old",AND($B$3=Data!$N$6,OR(database!AG435=Data!$K$8,Data!$K$9=database!AG435))),0,MAX(B$8:B434)+1)</f>
        <v>0</v>
      </c>
      <c r="C435" s="25">
        <f ca="1">IF(AND($AL435-C$3&lt;=TODAY(),$AL435&gt;0,AI435&lt;&gt;"closed",AI435&lt;&gt;"old",AND($B$3&lt;&gt;Data!$N$6,OR(database!$AG435&lt;&gt;Data!$K$9,database!$AG435&lt;&gt;Data!$K$8))),MAX(C$8:C434)+1,0)</f>
        <v>0</v>
      </c>
      <c r="D435" s="25">
        <f ca="1">IF(AND($AL435-D$3&lt;=TODAY(),$AL435&gt;0,$AI435&lt;&gt;"closed",AI435&lt;&gt;"old",AND($B$3&lt;&gt;Data!$N$6,OR(database!$AG435&lt;&gt;Data!$K$9,database!$AG435&lt;&gt;Data!$K$8))),MAX(D$8:D434)+1,0)</f>
        <v>0</v>
      </c>
      <c r="E435" s="25">
        <f ca="1">IF(AND($AL435-E$3&lt;=TODAY(),$AL435&gt;0,AI435&lt;&gt;"closed",AI435&lt;&gt;"old",AND($B$3&lt;&gt;Data!$N$6,OR(database!$AG435&lt;&gt;Data!$K$9,database!$AG435&lt;&gt;Data!$K$8))),MAX(E$8:E434)+1,0)</f>
        <v>0</v>
      </c>
      <c r="F435" s="25">
        <f>IF(AH435="X",MAX(F$8:F434)+1,0)</f>
        <v>0</v>
      </c>
      <c r="G435" s="25">
        <f ca="1">IF(AND(AG435=Data!$K$8,database!AI435&lt;&gt;"Closed",AI435&lt;&gt;"old",database!AL435&lt;(TODAY()+Data!$X$4)),MAX(G$8:G434)+1,0)</f>
        <v>0</v>
      </c>
      <c r="H435" s="25">
        <f ca="1">IF(AND(AG435=Data!$K$9,database!AI435&lt;&gt;"Closed",AI435&lt;&gt;"old",database!AL435&lt;(TODAY()+Data!$X$5)),MAX(H$8:H434)+1,0)</f>
        <v>0</v>
      </c>
      <c r="Y435">
        <f>IF(AS435&gt;0,VLOOKUP(AS435,$AT:$AV,3,0)+COUNTIF(AS$8:AS434,AS435),0)</f>
        <v>0</v>
      </c>
      <c r="AA435" s="17"/>
      <c r="AB435" s="18"/>
      <c r="AC435" s="17"/>
      <c r="AD435" s="18"/>
      <c r="AE435" s="17"/>
      <c r="AF435" s="18"/>
      <c r="AG435" s="139"/>
      <c r="AH435" s="24"/>
      <c r="AI435" s="17"/>
      <c r="AJ435" s="24"/>
      <c r="AK435" s="27"/>
      <c r="AL435" s="47"/>
      <c r="AQ435" s="25">
        <f>IF(FollowUp!$AK$3="(Off)",IF(FollowUp!$AA$3=Data!$D$5,C435,IF(FollowUp!$AA$3=Data!$D$6,D435,IF(FollowUp!$AA$3=Data!$D$7,E435,B435))),IF(FollowUp!$AK$3=Data!$N$9,F435,IF(FollowUp!$AK$3=Data!$N$8,H435,IF(FollowUp!$AK$3=Data!$N$7,G435,B435))))</f>
        <v>0</v>
      </c>
      <c r="AR435" s="51">
        <f t="shared" si="44"/>
        <v>0</v>
      </c>
      <c r="AS435" s="25">
        <f t="shared" si="42"/>
        <v>-1</v>
      </c>
      <c r="AT435" s="25">
        <f t="shared" si="45"/>
        <v>428</v>
      </c>
      <c r="AU435" s="25">
        <f t="shared" si="43"/>
        <v>0</v>
      </c>
      <c r="AV435" s="25">
        <f t="shared" si="46"/>
        <v>0</v>
      </c>
      <c r="BB435" s="51"/>
    </row>
    <row r="436" spans="1:54" x14ac:dyDescent="0.25">
      <c r="A436" t="str">
        <f t="shared" si="41"/>
        <v>436</v>
      </c>
      <c r="B436" s="25">
        <f>IF(OR(ISBLANK($AG436),$AI436="closed",$AI436="old",AND($B$3=Data!$N$6,OR(database!AG436=Data!$K$8,Data!$K$9=database!AG436))),0,MAX(B$8:B435)+1)</f>
        <v>0</v>
      </c>
      <c r="C436" s="25">
        <f ca="1">IF(AND($AL436-C$3&lt;=TODAY(),$AL436&gt;0,AI436&lt;&gt;"closed",AI436&lt;&gt;"old",AND($B$3&lt;&gt;Data!$N$6,OR(database!$AG436&lt;&gt;Data!$K$9,database!$AG436&lt;&gt;Data!$K$8))),MAX(C$8:C435)+1,0)</f>
        <v>0</v>
      </c>
      <c r="D436" s="25">
        <f ca="1">IF(AND($AL436-D$3&lt;=TODAY(),$AL436&gt;0,$AI436&lt;&gt;"closed",AI436&lt;&gt;"old",AND($B$3&lt;&gt;Data!$N$6,OR(database!$AG436&lt;&gt;Data!$K$9,database!$AG436&lt;&gt;Data!$K$8))),MAX(D$8:D435)+1,0)</f>
        <v>0</v>
      </c>
      <c r="E436" s="25">
        <f ca="1">IF(AND($AL436-E$3&lt;=TODAY(),$AL436&gt;0,AI436&lt;&gt;"closed",AI436&lt;&gt;"old",AND($B$3&lt;&gt;Data!$N$6,OR(database!$AG436&lt;&gt;Data!$K$9,database!$AG436&lt;&gt;Data!$K$8))),MAX(E$8:E435)+1,0)</f>
        <v>0</v>
      </c>
      <c r="F436" s="25">
        <f>IF(AH436="X",MAX(F$8:F435)+1,0)</f>
        <v>0</v>
      </c>
      <c r="G436" s="25">
        <f ca="1">IF(AND(AG436=Data!$K$8,database!AI436&lt;&gt;"Closed",AI436&lt;&gt;"old",database!AL436&lt;(TODAY()+Data!$X$4)),MAX(G$8:G435)+1,0)</f>
        <v>0</v>
      </c>
      <c r="H436" s="25">
        <f ca="1">IF(AND(AG436=Data!$K$9,database!AI436&lt;&gt;"Closed",AI436&lt;&gt;"old",database!AL436&lt;(TODAY()+Data!$X$5)),MAX(H$8:H435)+1,0)</f>
        <v>0</v>
      </c>
      <c r="Y436">
        <f>IF(AS436&gt;0,VLOOKUP(AS436,$AT:$AV,3,0)+COUNTIF(AS$8:AS435,AS436),0)</f>
        <v>0</v>
      </c>
      <c r="AA436" s="16"/>
      <c r="AB436" s="22"/>
      <c r="AC436" s="16"/>
      <c r="AD436" s="22"/>
      <c r="AE436" s="16"/>
      <c r="AF436" s="22"/>
      <c r="AG436" s="138"/>
      <c r="AH436" s="23"/>
      <c r="AI436" s="16"/>
      <c r="AJ436" s="23"/>
      <c r="AK436" s="28"/>
      <c r="AL436" s="35"/>
      <c r="AQ436" s="25">
        <f>IF(FollowUp!$AK$3="(Off)",IF(FollowUp!$AA$3=Data!$D$5,C436,IF(FollowUp!$AA$3=Data!$D$6,D436,IF(FollowUp!$AA$3=Data!$D$7,E436,B436))),IF(FollowUp!$AK$3=Data!$N$9,F436,IF(FollowUp!$AK$3=Data!$N$8,H436,IF(FollowUp!$AK$3=Data!$N$7,G436,B436))))</f>
        <v>0</v>
      </c>
      <c r="AR436" s="51">
        <f t="shared" si="44"/>
        <v>0</v>
      </c>
      <c r="AS436" s="25">
        <f t="shared" si="42"/>
        <v>-1</v>
      </c>
      <c r="AT436" s="25">
        <f t="shared" si="45"/>
        <v>429</v>
      </c>
      <c r="AU436" s="25">
        <f t="shared" si="43"/>
        <v>0</v>
      </c>
      <c r="AV436" s="25">
        <f t="shared" si="46"/>
        <v>0</v>
      </c>
      <c r="BB436" s="51"/>
    </row>
    <row r="437" spans="1:54" x14ac:dyDescent="0.25">
      <c r="A437" t="str">
        <f t="shared" si="41"/>
        <v>437</v>
      </c>
      <c r="B437" s="25">
        <f>IF(OR(ISBLANK($AG437),$AI437="closed",$AI437="old",AND($B$3=Data!$N$6,OR(database!AG437=Data!$K$8,Data!$K$9=database!AG437))),0,MAX(B$8:B436)+1)</f>
        <v>0</v>
      </c>
      <c r="C437" s="25">
        <f ca="1">IF(AND($AL437-C$3&lt;=TODAY(),$AL437&gt;0,AI437&lt;&gt;"closed",AI437&lt;&gt;"old",AND($B$3&lt;&gt;Data!$N$6,OR(database!$AG437&lt;&gt;Data!$K$9,database!$AG437&lt;&gt;Data!$K$8))),MAX(C$8:C436)+1,0)</f>
        <v>0</v>
      </c>
      <c r="D437" s="25">
        <f ca="1">IF(AND($AL437-D$3&lt;=TODAY(),$AL437&gt;0,$AI437&lt;&gt;"closed",AI437&lt;&gt;"old",AND($B$3&lt;&gt;Data!$N$6,OR(database!$AG437&lt;&gt;Data!$K$9,database!$AG437&lt;&gt;Data!$K$8))),MAX(D$8:D436)+1,0)</f>
        <v>0</v>
      </c>
      <c r="E437" s="25">
        <f ca="1">IF(AND($AL437-E$3&lt;=TODAY(),$AL437&gt;0,AI437&lt;&gt;"closed",AI437&lt;&gt;"old",AND($B$3&lt;&gt;Data!$N$6,OR(database!$AG437&lt;&gt;Data!$K$9,database!$AG437&lt;&gt;Data!$K$8))),MAX(E$8:E436)+1,0)</f>
        <v>0</v>
      </c>
      <c r="F437" s="25">
        <f>IF(AH437="X",MAX(F$8:F436)+1,0)</f>
        <v>0</v>
      </c>
      <c r="G437" s="25">
        <f ca="1">IF(AND(AG437=Data!$K$8,database!AI437&lt;&gt;"Closed",AI437&lt;&gt;"old",database!AL437&lt;(TODAY()+Data!$X$4)),MAX(G$8:G436)+1,0)</f>
        <v>0</v>
      </c>
      <c r="H437" s="25">
        <f ca="1">IF(AND(AG437=Data!$K$9,database!AI437&lt;&gt;"Closed",AI437&lt;&gt;"old",database!AL437&lt;(TODAY()+Data!$X$5)),MAX(H$8:H436)+1,0)</f>
        <v>0</v>
      </c>
      <c r="Y437">
        <f>IF(AS437&gt;0,VLOOKUP(AS437,$AT:$AV,3,0)+COUNTIF(AS$8:AS436,AS437),0)</f>
        <v>0</v>
      </c>
      <c r="AA437" s="17"/>
      <c r="AB437" s="18"/>
      <c r="AC437" s="17"/>
      <c r="AD437" s="18"/>
      <c r="AE437" s="17"/>
      <c r="AF437" s="18"/>
      <c r="AG437" s="139"/>
      <c r="AH437" s="24"/>
      <c r="AI437" s="17"/>
      <c r="AJ437" s="24"/>
      <c r="AK437" s="27"/>
      <c r="AL437" s="47"/>
      <c r="AQ437" s="25">
        <f>IF(FollowUp!$AK$3="(Off)",IF(FollowUp!$AA$3=Data!$D$5,C437,IF(FollowUp!$AA$3=Data!$D$6,D437,IF(FollowUp!$AA$3=Data!$D$7,E437,B437))),IF(FollowUp!$AK$3=Data!$N$9,F437,IF(FollowUp!$AK$3=Data!$N$8,H437,IF(FollowUp!$AK$3=Data!$N$7,G437,B437))))</f>
        <v>0</v>
      </c>
      <c r="AR437" s="51">
        <f t="shared" si="44"/>
        <v>0</v>
      </c>
      <c r="AS437" s="25">
        <f t="shared" si="42"/>
        <v>-1</v>
      </c>
      <c r="AT437" s="25">
        <f t="shared" si="45"/>
        <v>430</v>
      </c>
      <c r="AU437" s="25">
        <f t="shared" si="43"/>
        <v>0</v>
      </c>
      <c r="AV437" s="25">
        <f t="shared" si="46"/>
        <v>0</v>
      </c>
      <c r="BB437" s="51"/>
    </row>
    <row r="438" spans="1:54" x14ac:dyDescent="0.25">
      <c r="A438" t="str">
        <f t="shared" si="41"/>
        <v>438</v>
      </c>
      <c r="B438" s="25">
        <f>IF(OR(ISBLANK($AG438),$AI438="closed",$AI438="old",AND($B$3=Data!$N$6,OR(database!AG438=Data!$K$8,Data!$K$9=database!AG438))),0,MAX(B$8:B437)+1)</f>
        <v>0</v>
      </c>
      <c r="C438" s="25">
        <f ca="1">IF(AND($AL438-C$3&lt;=TODAY(),$AL438&gt;0,AI438&lt;&gt;"closed",AI438&lt;&gt;"old",AND($B$3&lt;&gt;Data!$N$6,OR(database!$AG438&lt;&gt;Data!$K$9,database!$AG438&lt;&gt;Data!$K$8))),MAX(C$8:C437)+1,0)</f>
        <v>0</v>
      </c>
      <c r="D438" s="25">
        <f ca="1">IF(AND($AL438-D$3&lt;=TODAY(),$AL438&gt;0,$AI438&lt;&gt;"closed",AI438&lt;&gt;"old",AND($B$3&lt;&gt;Data!$N$6,OR(database!$AG438&lt;&gt;Data!$K$9,database!$AG438&lt;&gt;Data!$K$8))),MAX(D$8:D437)+1,0)</f>
        <v>0</v>
      </c>
      <c r="E438" s="25">
        <f ca="1">IF(AND($AL438-E$3&lt;=TODAY(),$AL438&gt;0,AI438&lt;&gt;"closed",AI438&lt;&gt;"old",AND($B$3&lt;&gt;Data!$N$6,OR(database!$AG438&lt;&gt;Data!$K$9,database!$AG438&lt;&gt;Data!$K$8))),MAX(E$8:E437)+1,0)</f>
        <v>0</v>
      </c>
      <c r="F438" s="25">
        <f>IF(AH438="X",MAX(F$8:F437)+1,0)</f>
        <v>0</v>
      </c>
      <c r="G438" s="25">
        <f ca="1">IF(AND(AG438=Data!$K$8,database!AI438&lt;&gt;"Closed",AI438&lt;&gt;"old",database!AL438&lt;(TODAY()+Data!$X$4)),MAX(G$8:G437)+1,0)</f>
        <v>0</v>
      </c>
      <c r="H438" s="25">
        <f ca="1">IF(AND(AG438=Data!$K$9,database!AI438&lt;&gt;"Closed",AI438&lt;&gt;"old",database!AL438&lt;(TODAY()+Data!$X$5)),MAX(H$8:H437)+1,0)</f>
        <v>0</v>
      </c>
      <c r="Y438">
        <f>IF(AS438&gt;0,VLOOKUP(AS438,$AT:$AV,3,0)+COUNTIF(AS$8:AS437,AS438),0)</f>
        <v>0</v>
      </c>
      <c r="AA438" s="16"/>
      <c r="AB438" s="22"/>
      <c r="AC438" s="16"/>
      <c r="AD438" s="22"/>
      <c r="AE438" s="16"/>
      <c r="AF438" s="22"/>
      <c r="AG438" s="138"/>
      <c r="AH438" s="23"/>
      <c r="AI438" s="16"/>
      <c r="AJ438" s="23"/>
      <c r="AK438" s="28"/>
      <c r="AL438" s="35"/>
      <c r="AQ438" s="25">
        <f>IF(FollowUp!$AK$3="(Off)",IF(FollowUp!$AA$3=Data!$D$5,C438,IF(FollowUp!$AA$3=Data!$D$6,D438,IF(FollowUp!$AA$3=Data!$D$7,E438,B438))),IF(FollowUp!$AK$3=Data!$N$9,F438,IF(FollowUp!$AK$3=Data!$N$8,H438,IF(FollowUp!$AK$3=Data!$N$7,G438,B438))))</f>
        <v>0</v>
      </c>
      <c r="AR438" s="51">
        <f t="shared" si="44"/>
        <v>0</v>
      </c>
      <c r="AS438" s="25">
        <f t="shared" si="42"/>
        <v>-1</v>
      </c>
      <c r="AT438" s="25">
        <f t="shared" si="45"/>
        <v>431</v>
      </c>
      <c r="AU438" s="25">
        <f t="shared" si="43"/>
        <v>0</v>
      </c>
      <c r="AV438" s="25">
        <f t="shared" si="46"/>
        <v>0</v>
      </c>
      <c r="BB438" s="51"/>
    </row>
    <row r="439" spans="1:54" x14ac:dyDescent="0.25">
      <c r="A439" t="str">
        <f t="shared" si="41"/>
        <v>439</v>
      </c>
      <c r="B439" s="25">
        <f>IF(OR(ISBLANK($AG439),$AI439="closed",$AI439="old",AND($B$3=Data!$N$6,OR(database!AG439=Data!$K$8,Data!$K$9=database!AG439))),0,MAX(B$8:B438)+1)</f>
        <v>0</v>
      </c>
      <c r="C439" s="25">
        <f ca="1">IF(AND($AL439-C$3&lt;=TODAY(),$AL439&gt;0,AI439&lt;&gt;"closed",AI439&lt;&gt;"old",AND($B$3&lt;&gt;Data!$N$6,OR(database!$AG439&lt;&gt;Data!$K$9,database!$AG439&lt;&gt;Data!$K$8))),MAX(C$8:C438)+1,0)</f>
        <v>0</v>
      </c>
      <c r="D439" s="25">
        <f ca="1">IF(AND($AL439-D$3&lt;=TODAY(),$AL439&gt;0,$AI439&lt;&gt;"closed",AI439&lt;&gt;"old",AND($B$3&lt;&gt;Data!$N$6,OR(database!$AG439&lt;&gt;Data!$K$9,database!$AG439&lt;&gt;Data!$K$8))),MAX(D$8:D438)+1,0)</f>
        <v>0</v>
      </c>
      <c r="E439" s="25">
        <f ca="1">IF(AND($AL439-E$3&lt;=TODAY(),$AL439&gt;0,AI439&lt;&gt;"closed",AI439&lt;&gt;"old",AND($B$3&lt;&gt;Data!$N$6,OR(database!$AG439&lt;&gt;Data!$K$9,database!$AG439&lt;&gt;Data!$K$8))),MAX(E$8:E438)+1,0)</f>
        <v>0</v>
      </c>
      <c r="F439" s="25">
        <f>IF(AH439="X",MAX(F$8:F438)+1,0)</f>
        <v>0</v>
      </c>
      <c r="G439" s="25">
        <f ca="1">IF(AND(AG439=Data!$K$8,database!AI439&lt;&gt;"Closed",AI439&lt;&gt;"old",database!AL439&lt;(TODAY()+Data!$X$4)),MAX(G$8:G438)+1,0)</f>
        <v>0</v>
      </c>
      <c r="H439" s="25">
        <f ca="1">IF(AND(AG439=Data!$K$9,database!AI439&lt;&gt;"Closed",AI439&lt;&gt;"old",database!AL439&lt;(TODAY()+Data!$X$5)),MAX(H$8:H438)+1,0)</f>
        <v>0</v>
      </c>
      <c r="Y439">
        <f>IF(AS439&gt;0,VLOOKUP(AS439,$AT:$AV,3,0)+COUNTIF(AS$8:AS438,AS439),0)</f>
        <v>0</v>
      </c>
      <c r="AA439" s="17"/>
      <c r="AB439" s="18"/>
      <c r="AC439" s="17"/>
      <c r="AD439" s="18"/>
      <c r="AE439" s="17"/>
      <c r="AF439" s="18"/>
      <c r="AG439" s="139"/>
      <c r="AH439" s="24"/>
      <c r="AI439" s="17"/>
      <c r="AJ439" s="24"/>
      <c r="AK439" s="27"/>
      <c r="AL439" s="47"/>
      <c r="AQ439" s="25">
        <f>IF(FollowUp!$AK$3="(Off)",IF(FollowUp!$AA$3=Data!$D$5,C439,IF(FollowUp!$AA$3=Data!$D$6,D439,IF(FollowUp!$AA$3=Data!$D$7,E439,B439))),IF(FollowUp!$AK$3=Data!$N$9,F439,IF(FollowUp!$AK$3=Data!$N$8,H439,IF(FollowUp!$AK$3=Data!$N$7,G439,B439))))</f>
        <v>0</v>
      </c>
      <c r="AR439" s="51">
        <f t="shared" si="44"/>
        <v>0</v>
      </c>
      <c r="AS439" s="25">
        <f t="shared" si="42"/>
        <v>-1</v>
      </c>
      <c r="AT439" s="25">
        <f t="shared" si="45"/>
        <v>432</v>
      </c>
      <c r="AU439" s="25">
        <f t="shared" si="43"/>
        <v>0</v>
      </c>
      <c r="AV439" s="25">
        <f t="shared" si="46"/>
        <v>0</v>
      </c>
      <c r="BB439" s="51"/>
    </row>
    <row r="440" spans="1:54" x14ac:dyDescent="0.25">
      <c r="A440" t="str">
        <f t="shared" si="41"/>
        <v>440</v>
      </c>
      <c r="B440" s="25">
        <f>IF(OR(ISBLANK($AG440),$AI440="closed",$AI440="old",AND($B$3=Data!$N$6,OR(database!AG440=Data!$K$8,Data!$K$9=database!AG440))),0,MAX(B$8:B439)+1)</f>
        <v>0</v>
      </c>
      <c r="C440" s="25">
        <f ca="1">IF(AND($AL440-C$3&lt;=TODAY(),$AL440&gt;0,AI440&lt;&gt;"closed",AI440&lt;&gt;"old",AND($B$3&lt;&gt;Data!$N$6,OR(database!$AG440&lt;&gt;Data!$K$9,database!$AG440&lt;&gt;Data!$K$8))),MAX(C$8:C439)+1,0)</f>
        <v>0</v>
      </c>
      <c r="D440" s="25">
        <f ca="1">IF(AND($AL440-D$3&lt;=TODAY(),$AL440&gt;0,$AI440&lt;&gt;"closed",AI440&lt;&gt;"old",AND($B$3&lt;&gt;Data!$N$6,OR(database!$AG440&lt;&gt;Data!$K$9,database!$AG440&lt;&gt;Data!$K$8))),MAX(D$8:D439)+1,0)</f>
        <v>0</v>
      </c>
      <c r="E440" s="25">
        <f ca="1">IF(AND($AL440-E$3&lt;=TODAY(),$AL440&gt;0,AI440&lt;&gt;"closed",AI440&lt;&gt;"old",AND($B$3&lt;&gt;Data!$N$6,OR(database!$AG440&lt;&gt;Data!$K$9,database!$AG440&lt;&gt;Data!$K$8))),MAX(E$8:E439)+1,0)</f>
        <v>0</v>
      </c>
      <c r="F440" s="25">
        <f>IF(AH440="X",MAX(F$8:F439)+1,0)</f>
        <v>0</v>
      </c>
      <c r="G440" s="25">
        <f ca="1">IF(AND(AG440=Data!$K$8,database!AI440&lt;&gt;"Closed",AI440&lt;&gt;"old",database!AL440&lt;(TODAY()+Data!$X$4)),MAX(G$8:G439)+1,0)</f>
        <v>0</v>
      </c>
      <c r="H440" s="25">
        <f ca="1">IF(AND(AG440=Data!$K$9,database!AI440&lt;&gt;"Closed",AI440&lt;&gt;"old",database!AL440&lt;(TODAY()+Data!$X$5)),MAX(H$8:H439)+1,0)</f>
        <v>0</v>
      </c>
      <c r="Y440">
        <f>IF(AS440&gt;0,VLOOKUP(AS440,$AT:$AV,3,0)+COUNTIF(AS$8:AS439,AS440),0)</f>
        <v>0</v>
      </c>
      <c r="AA440" s="16"/>
      <c r="AB440" s="22"/>
      <c r="AC440" s="16"/>
      <c r="AD440" s="22"/>
      <c r="AE440" s="16"/>
      <c r="AF440" s="22"/>
      <c r="AG440" s="138"/>
      <c r="AH440" s="23"/>
      <c r="AI440" s="16"/>
      <c r="AJ440" s="23"/>
      <c r="AK440" s="28"/>
      <c r="AL440" s="35"/>
      <c r="AQ440" s="25">
        <f>IF(FollowUp!$AK$3="(Off)",IF(FollowUp!$AA$3=Data!$D$5,C440,IF(FollowUp!$AA$3=Data!$D$6,D440,IF(FollowUp!$AA$3=Data!$D$7,E440,B440))),IF(FollowUp!$AK$3=Data!$N$9,F440,IF(FollowUp!$AK$3=Data!$N$8,H440,IF(FollowUp!$AK$3=Data!$N$7,G440,B440))))</f>
        <v>0</v>
      </c>
      <c r="AR440" s="51">
        <f t="shared" si="44"/>
        <v>0</v>
      </c>
      <c r="AS440" s="25">
        <f t="shared" si="42"/>
        <v>-1</v>
      </c>
      <c r="AT440" s="25">
        <f t="shared" si="45"/>
        <v>433</v>
      </c>
      <c r="AU440" s="25">
        <f t="shared" si="43"/>
        <v>0</v>
      </c>
      <c r="AV440" s="25">
        <f t="shared" si="46"/>
        <v>0</v>
      </c>
      <c r="BB440" s="51"/>
    </row>
    <row r="441" spans="1:54" x14ac:dyDescent="0.25">
      <c r="A441" t="str">
        <f t="shared" si="41"/>
        <v>441</v>
      </c>
      <c r="B441" s="25">
        <f>IF(OR(ISBLANK($AG441),$AI441="closed",$AI441="old",AND($B$3=Data!$N$6,OR(database!AG441=Data!$K$8,Data!$K$9=database!AG441))),0,MAX(B$8:B440)+1)</f>
        <v>0</v>
      </c>
      <c r="C441" s="25">
        <f ca="1">IF(AND($AL441-C$3&lt;=TODAY(),$AL441&gt;0,AI441&lt;&gt;"closed",AI441&lt;&gt;"old",AND($B$3&lt;&gt;Data!$N$6,OR(database!$AG441&lt;&gt;Data!$K$9,database!$AG441&lt;&gt;Data!$K$8))),MAX(C$8:C440)+1,0)</f>
        <v>0</v>
      </c>
      <c r="D441" s="25">
        <f ca="1">IF(AND($AL441-D$3&lt;=TODAY(),$AL441&gt;0,$AI441&lt;&gt;"closed",AI441&lt;&gt;"old",AND($B$3&lt;&gt;Data!$N$6,OR(database!$AG441&lt;&gt;Data!$K$9,database!$AG441&lt;&gt;Data!$K$8))),MAX(D$8:D440)+1,0)</f>
        <v>0</v>
      </c>
      <c r="E441" s="25">
        <f ca="1">IF(AND($AL441-E$3&lt;=TODAY(),$AL441&gt;0,AI441&lt;&gt;"closed",AI441&lt;&gt;"old",AND($B$3&lt;&gt;Data!$N$6,OR(database!$AG441&lt;&gt;Data!$K$9,database!$AG441&lt;&gt;Data!$K$8))),MAX(E$8:E440)+1,0)</f>
        <v>0</v>
      </c>
      <c r="F441" s="25">
        <f>IF(AH441="X",MAX(F$8:F440)+1,0)</f>
        <v>0</v>
      </c>
      <c r="G441" s="25">
        <f ca="1">IF(AND(AG441=Data!$K$8,database!AI441&lt;&gt;"Closed",AI441&lt;&gt;"old",database!AL441&lt;(TODAY()+Data!$X$4)),MAX(G$8:G440)+1,0)</f>
        <v>0</v>
      </c>
      <c r="H441" s="25">
        <f ca="1">IF(AND(AG441=Data!$K$9,database!AI441&lt;&gt;"Closed",AI441&lt;&gt;"old",database!AL441&lt;(TODAY()+Data!$X$5)),MAX(H$8:H440)+1,0)</f>
        <v>0</v>
      </c>
      <c r="Y441">
        <f>IF(AS441&gt;0,VLOOKUP(AS441,$AT:$AV,3,0)+COUNTIF(AS$8:AS440,AS441),0)</f>
        <v>0</v>
      </c>
      <c r="AA441" s="17"/>
      <c r="AB441" s="18"/>
      <c r="AC441" s="17"/>
      <c r="AD441" s="18"/>
      <c r="AE441" s="17"/>
      <c r="AF441" s="18"/>
      <c r="AG441" s="139"/>
      <c r="AH441" s="24"/>
      <c r="AI441" s="17"/>
      <c r="AJ441" s="24"/>
      <c r="AK441" s="27"/>
      <c r="AL441" s="47"/>
      <c r="AQ441" s="25">
        <f>IF(FollowUp!$AK$3="(Off)",IF(FollowUp!$AA$3=Data!$D$5,C441,IF(FollowUp!$AA$3=Data!$D$6,D441,IF(FollowUp!$AA$3=Data!$D$7,E441,B441))),IF(FollowUp!$AK$3=Data!$N$9,F441,IF(FollowUp!$AK$3=Data!$N$8,H441,IF(FollowUp!$AK$3=Data!$N$7,G441,B441))))</f>
        <v>0</v>
      </c>
      <c r="AR441" s="51">
        <f t="shared" si="44"/>
        <v>0</v>
      </c>
      <c r="AS441" s="25">
        <f t="shared" si="42"/>
        <v>-1</v>
      </c>
      <c r="AT441" s="25">
        <f t="shared" si="45"/>
        <v>434</v>
      </c>
      <c r="AU441" s="25">
        <f t="shared" si="43"/>
        <v>0</v>
      </c>
      <c r="AV441" s="25">
        <f t="shared" si="46"/>
        <v>0</v>
      </c>
      <c r="BB441" s="51"/>
    </row>
    <row r="442" spans="1:54" x14ac:dyDescent="0.25">
      <c r="A442" t="str">
        <f t="shared" si="41"/>
        <v>442</v>
      </c>
      <c r="B442" s="25">
        <f>IF(OR(ISBLANK($AG442),$AI442="closed",$AI442="old",AND($B$3=Data!$N$6,OR(database!AG442=Data!$K$8,Data!$K$9=database!AG442))),0,MAX(B$8:B441)+1)</f>
        <v>0</v>
      </c>
      <c r="C442" s="25">
        <f ca="1">IF(AND($AL442-C$3&lt;=TODAY(),$AL442&gt;0,AI442&lt;&gt;"closed",AI442&lt;&gt;"old",AND($B$3&lt;&gt;Data!$N$6,OR(database!$AG442&lt;&gt;Data!$K$9,database!$AG442&lt;&gt;Data!$K$8))),MAX(C$8:C441)+1,0)</f>
        <v>0</v>
      </c>
      <c r="D442" s="25">
        <f ca="1">IF(AND($AL442-D$3&lt;=TODAY(),$AL442&gt;0,$AI442&lt;&gt;"closed",AI442&lt;&gt;"old",AND($B$3&lt;&gt;Data!$N$6,OR(database!$AG442&lt;&gt;Data!$K$9,database!$AG442&lt;&gt;Data!$K$8))),MAX(D$8:D441)+1,0)</f>
        <v>0</v>
      </c>
      <c r="E442" s="25">
        <f ca="1">IF(AND($AL442-E$3&lt;=TODAY(),$AL442&gt;0,AI442&lt;&gt;"closed",AI442&lt;&gt;"old",AND($B$3&lt;&gt;Data!$N$6,OR(database!$AG442&lt;&gt;Data!$K$9,database!$AG442&lt;&gt;Data!$K$8))),MAX(E$8:E441)+1,0)</f>
        <v>0</v>
      </c>
      <c r="F442" s="25">
        <f>IF(AH442="X",MAX(F$8:F441)+1,0)</f>
        <v>0</v>
      </c>
      <c r="G442" s="25">
        <f ca="1">IF(AND(AG442=Data!$K$8,database!AI442&lt;&gt;"Closed",AI442&lt;&gt;"old",database!AL442&lt;(TODAY()+Data!$X$4)),MAX(G$8:G441)+1,0)</f>
        <v>0</v>
      </c>
      <c r="H442" s="25">
        <f ca="1">IF(AND(AG442=Data!$K$9,database!AI442&lt;&gt;"Closed",AI442&lt;&gt;"old",database!AL442&lt;(TODAY()+Data!$X$5)),MAX(H$8:H441)+1,0)</f>
        <v>0</v>
      </c>
      <c r="Y442">
        <f>IF(AS442&gt;0,VLOOKUP(AS442,$AT:$AV,3,0)+COUNTIF(AS$8:AS441,AS442),0)</f>
        <v>0</v>
      </c>
      <c r="AA442" s="16"/>
      <c r="AB442" s="22"/>
      <c r="AC442" s="16"/>
      <c r="AD442" s="22"/>
      <c r="AE442" s="16"/>
      <c r="AF442" s="22"/>
      <c r="AG442" s="138"/>
      <c r="AH442" s="23"/>
      <c r="AI442" s="16"/>
      <c r="AJ442" s="23"/>
      <c r="AK442" s="28"/>
      <c r="AL442" s="35"/>
      <c r="AQ442" s="25">
        <f>IF(FollowUp!$AK$3="(Off)",IF(FollowUp!$AA$3=Data!$D$5,C442,IF(FollowUp!$AA$3=Data!$D$6,D442,IF(FollowUp!$AA$3=Data!$D$7,E442,B442))),IF(FollowUp!$AK$3=Data!$N$9,F442,IF(FollowUp!$AK$3=Data!$N$8,H442,IF(FollowUp!$AK$3=Data!$N$7,G442,B442))))</f>
        <v>0</v>
      </c>
      <c r="AR442" s="51">
        <f t="shared" si="44"/>
        <v>0</v>
      </c>
      <c r="AS442" s="25">
        <f t="shared" si="42"/>
        <v>-1</v>
      </c>
      <c r="AT442" s="25">
        <f t="shared" si="45"/>
        <v>435</v>
      </c>
      <c r="AU442" s="25">
        <f t="shared" si="43"/>
        <v>0</v>
      </c>
      <c r="AV442" s="25">
        <f t="shared" si="46"/>
        <v>0</v>
      </c>
      <c r="BB442" s="51"/>
    </row>
    <row r="443" spans="1:54" x14ac:dyDescent="0.25">
      <c r="A443" t="str">
        <f t="shared" si="41"/>
        <v>443</v>
      </c>
      <c r="B443" s="25">
        <f>IF(OR(ISBLANK($AG443),$AI443="closed",$AI443="old",AND($B$3=Data!$N$6,OR(database!AG443=Data!$K$8,Data!$K$9=database!AG443))),0,MAX(B$8:B442)+1)</f>
        <v>0</v>
      </c>
      <c r="C443" s="25">
        <f ca="1">IF(AND($AL443-C$3&lt;=TODAY(),$AL443&gt;0,AI443&lt;&gt;"closed",AI443&lt;&gt;"old",AND($B$3&lt;&gt;Data!$N$6,OR(database!$AG443&lt;&gt;Data!$K$9,database!$AG443&lt;&gt;Data!$K$8))),MAX(C$8:C442)+1,0)</f>
        <v>0</v>
      </c>
      <c r="D443" s="25">
        <f ca="1">IF(AND($AL443-D$3&lt;=TODAY(),$AL443&gt;0,$AI443&lt;&gt;"closed",AI443&lt;&gt;"old",AND($B$3&lt;&gt;Data!$N$6,OR(database!$AG443&lt;&gt;Data!$K$9,database!$AG443&lt;&gt;Data!$K$8))),MAX(D$8:D442)+1,0)</f>
        <v>0</v>
      </c>
      <c r="E443" s="25">
        <f ca="1">IF(AND($AL443-E$3&lt;=TODAY(),$AL443&gt;0,AI443&lt;&gt;"closed",AI443&lt;&gt;"old",AND($B$3&lt;&gt;Data!$N$6,OR(database!$AG443&lt;&gt;Data!$K$9,database!$AG443&lt;&gt;Data!$K$8))),MAX(E$8:E442)+1,0)</f>
        <v>0</v>
      </c>
      <c r="F443" s="25">
        <f>IF(AH443="X",MAX(F$8:F442)+1,0)</f>
        <v>0</v>
      </c>
      <c r="G443" s="25">
        <f ca="1">IF(AND(AG443=Data!$K$8,database!AI443&lt;&gt;"Closed",AI443&lt;&gt;"old",database!AL443&lt;(TODAY()+Data!$X$4)),MAX(G$8:G442)+1,0)</f>
        <v>0</v>
      </c>
      <c r="H443" s="25">
        <f ca="1">IF(AND(AG443=Data!$K$9,database!AI443&lt;&gt;"Closed",AI443&lt;&gt;"old",database!AL443&lt;(TODAY()+Data!$X$5)),MAX(H$8:H442)+1,0)</f>
        <v>0</v>
      </c>
      <c r="Y443">
        <f>IF(AS443&gt;0,VLOOKUP(AS443,$AT:$AV,3,0)+COUNTIF(AS$8:AS442,AS443),0)</f>
        <v>0</v>
      </c>
      <c r="AA443" s="17"/>
      <c r="AB443" s="18"/>
      <c r="AC443" s="17"/>
      <c r="AD443" s="18"/>
      <c r="AE443" s="17"/>
      <c r="AF443" s="18"/>
      <c r="AG443" s="139"/>
      <c r="AH443" s="24"/>
      <c r="AI443" s="17"/>
      <c r="AJ443" s="24"/>
      <c r="AK443" s="27"/>
      <c r="AL443" s="47"/>
      <c r="AQ443" s="25">
        <f>IF(FollowUp!$AK$3="(Off)",IF(FollowUp!$AA$3=Data!$D$5,C443,IF(FollowUp!$AA$3=Data!$D$6,D443,IF(FollowUp!$AA$3=Data!$D$7,E443,B443))),IF(FollowUp!$AK$3=Data!$N$9,F443,IF(FollowUp!$AK$3=Data!$N$8,H443,IF(FollowUp!$AK$3=Data!$N$7,G443,B443))))</f>
        <v>0</v>
      </c>
      <c r="AR443" s="51">
        <f t="shared" si="44"/>
        <v>0</v>
      </c>
      <c r="AS443" s="25">
        <f t="shared" si="42"/>
        <v>-1</v>
      </c>
      <c r="AT443" s="25">
        <f t="shared" si="45"/>
        <v>436</v>
      </c>
      <c r="AU443" s="25">
        <f t="shared" si="43"/>
        <v>0</v>
      </c>
      <c r="AV443" s="25">
        <f t="shared" si="46"/>
        <v>0</v>
      </c>
      <c r="BB443" s="51"/>
    </row>
    <row r="444" spans="1:54" x14ac:dyDescent="0.25">
      <c r="A444" t="str">
        <f t="shared" si="41"/>
        <v>444</v>
      </c>
      <c r="B444" s="25">
        <f>IF(OR(ISBLANK($AG444),$AI444="closed",$AI444="old",AND($B$3=Data!$N$6,OR(database!AG444=Data!$K$8,Data!$K$9=database!AG444))),0,MAX(B$8:B443)+1)</f>
        <v>0</v>
      </c>
      <c r="C444" s="25">
        <f ca="1">IF(AND($AL444-C$3&lt;=TODAY(),$AL444&gt;0,AI444&lt;&gt;"closed",AI444&lt;&gt;"old",AND($B$3&lt;&gt;Data!$N$6,OR(database!$AG444&lt;&gt;Data!$K$9,database!$AG444&lt;&gt;Data!$K$8))),MAX(C$8:C443)+1,0)</f>
        <v>0</v>
      </c>
      <c r="D444" s="25">
        <f ca="1">IF(AND($AL444-D$3&lt;=TODAY(),$AL444&gt;0,$AI444&lt;&gt;"closed",AI444&lt;&gt;"old",AND($B$3&lt;&gt;Data!$N$6,OR(database!$AG444&lt;&gt;Data!$K$9,database!$AG444&lt;&gt;Data!$K$8))),MAX(D$8:D443)+1,0)</f>
        <v>0</v>
      </c>
      <c r="E444" s="25">
        <f ca="1">IF(AND($AL444-E$3&lt;=TODAY(),$AL444&gt;0,AI444&lt;&gt;"closed",AI444&lt;&gt;"old",AND($B$3&lt;&gt;Data!$N$6,OR(database!$AG444&lt;&gt;Data!$K$9,database!$AG444&lt;&gt;Data!$K$8))),MAX(E$8:E443)+1,0)</f>
        <v>0</v>
      </c>
      <c r="F444" s="25">
        <f>IF(AH444="X",MAX(F$8:F443)+1,0)</f>
        <v>0</v>
      </c>
      <c r="G444" s="25">
        <f ca="1">IF(AND(AG444=Data!$K$8,database!AI444&lt;&gt;"Closed",AI444&lt;&gt;"old",database!AL444&lt;(TODAY()+Data!$X$4)),MAX(G$8:G443)+1,0)</f>
        <v>0</v>
      </c>
      <c r="H444" s="25">
        <f ca="1">IF(AND(AG444=Data!$K$9,database!AI444&lt;&gt;"Closed",AI444&lt;&gt;"old",database!AL444&lt;(TODAY()+Data!$X$5)),MAX(H$8:H443)+1,0)</f>
        <v>0</v>
      </c>
      <c r="Y444">
        <f>IF(AS444&gt;0,VLOOKUP(AS444,$AT:$AV,3,0)+COUNTIF(AS$8:AS443,AS444),0)</f>
        <v>0</v>
      </c>
      <c r="AA444" s="16"/>
      <c r="AB444" s="22"/>
      <c r="AC444" s="16"/>
      <c r="AD444" s="22"/>
      <c r="AE444" s="16"/>
      <c r="AF444" s="22"/>
      <c r="AG444" s="138"/>
      <c r="AH444" s="23"/>
      <c r="AI444" s="16"/>
      <c r="AJ444" s="23"/>
      <c r="AK444" s="28"/>
      <c r="AL444" s="35"/>
      <c r="AQ444" s="25">
        <f>IF(FollowUp!$AK$3="(Off)",IF(FollowUp!$AA$3=Data!$D$5,C444,IF(FollowUp!$AA$3=Data!$D$6,D444,IF(FollowUp!$AA$3=Data!$D$7,E444,B444))),IF(FollowUp!$AK$3=Data!$N$9,F444,IF(FollowUp!$AK$3=Data!$N$8,H444,IF(FollowUp!$AK$3=Data!$N$7,G444,B444))))</f>
        <v>0</v>
      </c>
      <c r="AR444" s="51">
        <f t="shared" si="44"/>
        <v>0</v>
      </c>
      <c r="AS444" s="25">
        <f t="shared" si="42"/>
        <v>-1</v>
      </c>
      <c r="AT444" s="25">
        <f t="shared" si="45"/>
        <v>437</v>
      </c>
      <c r="AU444" s="25">
        <f t="shared" si="43"/>
        <v>0</v>
      </c>
      <c r="AV444" s="25">
        <f t="shared" si="46"/>
        <v>0</v>
      </c>
      <c r="BB444" s="51"/>
    </row>
    <row r="445" spans="1:54" x14ac:dyDescent="0.25">
      <c r="A445" t="str">
        <f t="shared" si="41"/>
        <v>445</v>
      </c>
      <c r="B445" s="25">
        <f>IF(OR(ISBLANK($AG445),$AI445="closed",$AI445="old",AND($B$3=Data!$N$6,OR(database!AG445=Data!$K$8,Data!$K$9=database!AG445))),0,MAX(B$8:B444)+1)</f>
        <v>0</v>
      </c>
      <c r="C445" s="25">
        <f ca="1">IF(AND($AL445-C$3&lt;=TODAY(),$AL445&gt;0,AI445&lt;&gt;"closed",AI445&lt;&gt;"old",AND($B$3&lt;&gt;Data!$N$6,OR(database!$AG445&lt;&gt;Data!$K$9,database!$AG445&lt;&gt;Data!$K$8))),MAX(C$8:C444)+1,0)</f>
        <v>0</v>
      </c>
      <c r="D445" s="25">
        <f ca="1">IF(AND($AL445-D$3&lt;=TODAY(),$AL445&gt;0,$AI445&lt;&gt;"closed",AI445&lt;&gt;"old",AND($B$3&lt;&gt;Data!$N$6,OR(database!$AG445&lt;&gt;Data!$K$9,database!$AG445&lt;&gt;Data!$K$8))),MAX(D$8:D444)+1,0)</f>
        <v>0</v>
      </c>
      <c r="E445" s="25">
        <f ca="1">IF(AND($AL445-E$3&lt;=TODAY(),$AL445&gt;0,AI445&lt;&gt;"closed",AI445&lt;&gt;"old",AND($B$3&lt;&gt;Data!$N$6,OR(database!$AG445&lt;&gt;Data!$K$9,database!$AG445&lt;&gt;Data!$K$8))),MAX(E$8:E444)+1,0)</f>
        <v>0</v>
      </c>
      <c r="F445" s="25">
        <f>IF(AH445="X",MAX(F$8:F444)+1,0)</f>
        <v>0</v>
      </c>
      <c r="G445" s="25">
        <f ca="1">IF(AND(AG445=Data!$K$8,database!AI445&lt;&gt;"Closed",AI445&lt;&gt;"old",database!AL445&lt;(TODAY()+Data!$X$4)),MAX(G$8:G444)+1,0)</f>
        <v>0</v>
      </c>
      <c r="H445" s="25">
        <f ca="1">IF(AND(AG445=Data!$K$9,database!AI445&lt;&gt;"Closed",AI445&lt;&gt;"old",database!AL445&lt;(TODAY()+Data!$X$5)),MAX(H$8:H444)+1,0)</f>
        <v>0</v>
      </c>
      <c r="Y445">
        <f>IF(AS445&gt;0,VLOOKUP(AS445,$AT:$AV,3,0)+COUNTIF(AS$8:AS444,AS445),0)</f>
        <v>0</v>
      </c>
      <c r="AA445" s="17"/>
      <c r="AB445" s="18"/>
      <c r="AC445" s="17"/>
      <c r="AD445" s="18"/>
      <c r="AE445" s="17"/>
      <c r="AF445" s="18"/>
      <c r="AG445" s="139"/>
      <c r="AH445" s="24"/>
      <c r="AI445" s="17"/>
      <c r="AJ445" s="24"/>
      <c r="AK445" s="27"/>
      <c r="AL445" s="47"/>
      <c r="AQ445" s="25">
        <f>IF(FollowUp!$AK$3="(Off)",IF(FollowUp!$AA$3=Data!$D$5,C445,IF(FollowUp!$AA$3=Data!$D$6,D445,IF(FollowUp!$AA$3=Data!$D$7,E445,B445))),IF(FollowUp!$AK$3=Data!$N$9,F445,IF(FollowUp!$AK$3=Data!$N$8,H445,IF(FollowUp!$AK$3=Data!$N$7,G445,B445))))</f>
        <v>0</v>
      </c>
      <c r="AR445" s="51">
        <f t="shared" si="44"/>
        <v>0</v>
      </c>
      <c r="AS445" s="25">
        <f t="shared" si="42"/>
        <v>-1</v>
      </c>
      <c r="AT445" s="25">
        <f t="shared" si="45"/>
        <v>438</v>
      </c>
      <c r="AU445" s="25">
        <f t="shared" si="43"/>
        <v>0</v>
      </c>
      <c r="AV445" s="25">
        <f t="shared" si="46"/>
        <v>0</v>
      </c>
      <c r="BB445" s="51"/>
    </row>
    <row r="446" spans="1:54" x14ac:dyDescent="0.25">
      <c r="A446" t="str">
        <f t="shared" si="41"/>
        <v>446</v>
      </c>
      <c r="B446" s="25">
        <f>IF(OR(ISBLANK($AG446),$AI446="closed",$AI446="old",AND($B$3=Data!$N$6,OR(database!AG446=Data!$K$8,Data!$K$9=database!AG446))),0,MAX(B$8:B445)+1)</f>
        <v>0</v>
      </c>
      <c r="C446" s="25">
        <f ca="1">IF(AND($AL446-C$3&lt;=TODAY(),$AL446&gt;0,AI446&lt;&gt;"closed",AI446&lt;&gt;"old",AND($B$3&lt;&gt;Data!$N$6,OR(database!$AG446&lt;&gt;Data!$K$9,database!$AG446&lt;&gt;Data!$K$8))),MAX(C$8:C445)+1,0)</f>
        <v>0</v>
      </c>
      <c r="D446" s="25">
        <f ca="1">IF(AND($AL446-D$3&lt;=TODAY(),$AL446&gt;0,$AI446&lt;&gt;"closed",AI446&lt;&gt;"old",AND($B$3&lt;&gt;Data!$N$6,OR(database!$AG446&lt;&gt;Data!$K$9,database!$AG446&lt;&gt;Data!$K$8))),MAX(D$8:D445)+1,0)</f>
        <v>0</v>
      </c>
      <c r="E446" s="25">
        <f ca="1">IF(AND($AL446-E$3&lt;=TODAY(),$AL446&gt;0,AI446&lt;&gt;"closed",AI446&lt;&gt;"old",AND($B$3&lt;&gt;Data!$N$6,OR(database!$AG446&lt;&gt;Data!$K$9,database!$AG446&lt;&gt;Data!$K$8))),MAX(E$8:E445)+1,0)</f>
        <v>0</v>
      </c>
      <c r="F446" s="25">
        <f>IF(AH446="X",MAX(F$8:F445)+1,0)</f>
        <v>0</v>
      </c>
      <c r="G446" s="25">
        <f ca="1">IF(AND(AG446=Data!$K$8,database!AI446&lt;&gt;"Closed",AI446&lt;&gt;"old",database!AL446&lt;(TODAY()+Data!$X$4)),MAX(G$8:G445)+1,0)</f>
        <v>0</v>
      </c>
      <c r="H446" s="25">
        <f ca="1">IF(AND(AG446=Data!$K$9,database!AI446&lt;&gt;"Closed",AI446&lt;&gt;"old",database!AL446&lt;(TODAY()+Data!$X$5)),MAX(H$8:H445)+1,0)</f>
        <v>0</v>
      </c>
      <c r="Y446">
        <f>IF(AS446&gt;0,VLOOKUP(AS446,$AT:$AV,3,0)+COUNTIF(AS$8:AS445,AS446),0)</f>
        <v>0</v>
      </c>
      <c r="AA446" s="16"/>
      <c r="AB446" s="22"/>
      <c r="AC446" s="16"/>
      <c r="AD446" s="22"/>
      <c r="AE446" s="16"/>
      <c r="AF446" s="22"/>
      <c r="AG446" s="138"/>
      <c r="AH446" s="23"/>
      <c r="AI446" s="16"/>
      <c r="AJ446" s="23"/>
      <c r="AK446" s="28"/>
      <c r="AL446" s="35"/>
      <c r="AQ446" s="25">
        <f>IF(FollowUp!$AK$3="(Off)",IF(FollowUp!$AA$3=Data!$D$5,C446,IF(FollowUp!$AA$3=Data!$D$6,D446,IF(FollowUp!$AA$3=Data!$D$7,E446,B446))),IF(FollowUp!$AK$3=Data!$N$9,F446,IF(FollowUp!$AK$3=Data!$N$8,H446,IF(FollowUp!$AK$3=Data!$N$7,G446,B446))))</f>
        <v>0</v>
      </c>
      <c r="AR446" s="51">
        <f t="shared" si="44"/>
        <v>0</v>
      </c>
      <c r="AS446" s="25">
        <f t="shared" si="42"/>
        <v>-1</v>
      </c>
      <c r="AT446" s="25">
        <f t="shared" si="45"/>
        <v>439</v>
      </c>
      <c r="AU446" s="25">
        <f t="shared" si="43"/>
        <v>0</v>
      </c>
      <c r="AV446" s="25">
        <f t="shared" si="46"/>
        <v>0</v>
      </c>
      <c r="BB446" s="51"/>
    </row>
    <row r="447" spans="1:54" x14ac:dyDescent="0.25">
      <c r="A447" t="str">
        <f t="shared" si="41"/>
        <v>447</v>
      </c>
      <c r="B447" s="25">
        <f>IF(OR(ISBLANK($AG447),$AI447="closed",$AI447="old",AND($B$3=Data!$N$6,OR(database!AG447=Data!$K$8,Data!$K$9=database!AG447))),0,MAX(B$8:B446)+1)</f>
        <v>0</v>
      </c>
      <c r="C447" s="25">
        <f ca="1">IF(AND($AL447-C$3&lt;=TODAY(),$AL447&gt;0,AI447&lt;&gt;"closed",AI447&lt;&gt;"old",AND($B$3&lt;&gt;Data!$N$6,OR(database!$AG447&lt;&gt;Data!$K$9,database!$AG447&lt;&gt;Data!$K$8))),MAX(C$8:C446)+1,0)</f>
        <v>0</v>
      </c>
      <c r="D447" s="25">
        <f ca="1">IF(AND($AL447-D$3&lt;=TODAY(),$AL447&gt;0,$AI447&lt;&gt;"closed",AI447&lt;&gt;"old",AND($B$3&lt;&gt;Data!$N$6,OR(database!$AG447&lt;&gt;Data!$K$9,database!$AG447&lt;&gt;Data!$K$8))),MAX(D$8:D446)+1,0)</f>
        <v>0</v>
      </c>
      <c r="E447" s="25">
        <f ca="1">IF(AND($AL447-E$3&lt;=TODAY(),$AL447&gt;0,AI447&lt;&gt;"closed",AI447&lt;&gt;"old",AND($B$3&lt;&gt;Data!$N$6,OR(database!$AG447&lt;&gt;Data!$K$9,database!$AG447&lt;&gt;Data!$K$8))),MAX(E$8:E446)+1,0)</f>
        <v>0</v>
      </c>
      <c r="F447" s="25">
        <f>IF(AH447="X",MAX(F$8:F446)+1,0)</f>
        <v>0</v>
      </c>
      <c r="G447" s="25">
        <f ca="1">IF(AND(AG447=Data!$K$8,database!AI447&lt;&gt;"Closed",AI447&lt;&gt;"old",database!AL447&lt;(TODAY()+Data!$X$4)),MAX(G$8:G446)+1,0)</f>
        <v>0</v>
      </c>
      <c r="H447" s="25">
        <f ca="1">IF(AND(AG447=Data!$K$9,database!AI447&lt;&gt;"Closed",AI447&lt;&gt;"old",database!AL447&lt;(TODAY()+Data!$X$5)),MAX(H$8:H446)+1,0)</f>
        <v>0</v>
      </c>
      <c r="Y447">
        <f>IF(AS447&gt;0,VLOOKUP(AS447,$AT:$AV,3,0)+COUNTIF(AS$8:AS446,AS447),0)</f>
        <v>0</v>
      </c>
      <c r="AA447" s="17"/>
      <c r="AB447" s="18"/>
      <c r="AC447" s="17"/>
      <c r="AD447" s="18"/>
      <c r="AE447" s="17"/>
      <c r="AF447" s="18"/>
      <c r="AG447" s="139"/>
      <c r="AH447" s="24"/>
      <c r="AI447" s="17"/>
      <c r="AJ447" s="24"/>
      <c r="AK447" s="27"/>
      <c r="AL447" s="47"/>
      <c r="AQ447" s="25">
        <f>IF(FollowUp!$AK$3="(Off)",IF(FollowUp!$AA$3=Data!$D$5,C447,IF(FollowUp!$AA$3=Data!$D$6,D447,IF(FollowUp!$AA$3=Data!$D$7,E447,B447))),IF(FollowUp!$AK$3=Data!$N$9,F447,IF(FollowUp!$AK$3=Data!$N$8,H447,IF(FollowUp!$AK$3=Data!$N$7,G447,B447))))</f>
        <v>0</v>
      </c>
      <c r="AR447" s="51">
        <f t="shared" si="44"/>
        <v>0</v>
      </c>
      <c r="AS447" s="25">
        <f t="shared" si="42"/>
        <v>-1</v>
      </c>
      <c r="AT447" s="25">
        <f t="shared" si="45"/>
        <v>440</v>
      </c>
      <c r="AU447" s="25">
        <f t="shared" si="43"/>
        <v>0</v>
      </c>
      <c r="AV447" s="25">
        <f t="shared" si="46"/>
        <v>0</v>
      </c>
      <c r="BB447" s="51"/>
    </row>
    <row r="448" spans="1:54" x14ac:dyDescent="0.25">
      <c r="A448" t="str">
        <f t="shared" si="41"/>
        <v>448</v>
      </c>
      <c r="B448" s="25">
        <f>IF(OR(ISBLANK($AG448),$AI448="closed",$AI448="old",AND($B$3=Data!$N$6,OR(database!AG448=Data!$K$8,Data!$K$9=database!AG448))),0,MAX(B$8:B447)+1)</f>
        <v>0</v>
      </c>
      <c r="C448" s="25">
        <f ca="1">IF(AND($AL448-C$3&lt;=TODAY(),$AL448&gt;0,AI448&lt;&gt;"closed",AI448&lt;&gt;"old",AND($B$3&lt;&gt;Data!$N$6,OR(database!$AG448&lt;&gt;Data!$K$9,database!$AG448&lt;&gt;Data!$K$8))),MAX(C$8:C447)+1,0)</f>
        <v>0</v>
      </c>
      <c r="D448" s="25">
        <f ca="1">IF(AND($AL448-D$3&lt;=TODAY(),$AL448&gt;0,$AI448&lt;&gt;"closed",AI448&lt;&gt;"old",AND($B$3&lt;&gt;Data!$N$6,OR(database!$AG448&lt;&gt;Data!$K$9,database!$AG448&lt;&gt;Data!$K$8))),MAX(D$8:D447)+1,0)</f>
        <v>0</v>
      </c>
      <c r="E448" s="25">
        <f ca="1">IF(AND($AL448-E$3&lt;=TODAY(),$AL448&gt;0,AI448&lt;&gt;"closed",AI448&lt;&gt;"old",AND($B$3&lt;&gt;Data!$N$6,OR(database!$AG448&lt;&gt;Data!$K$9,database!$AG448&lt;&gt;Data!$K$8))),MAX(E$8:E447)+1,0)</f>
        <v>0</v>
      </c>
      <c r="F448" s="25">
        <f>IF(AH448="X",MAX(F$8:F447)+1,0)</f>
        <v>0</v>
      </c>
      <c r="G448" s="25">
        <f ca="1">IF(AND(AG448=Data!$K$8,database!AI448&lt;&gt;"Closed",AI448&lt;&gt;"old",database!AL448&lt;(TODAY()+Data!$X$4)),MAX(G$8:G447)+1,0)</f>
        <v>0</v>
      </c>
      <c r="H448" s="25">
        <f ca="1">IF(AND(AG448=Data!$K$9,database!AI448&lt;&gt;"Closed",AI448&lt;&gt;"old",database!AL448&lt;(TODAY()+Data!$X$5)),MAX(H$8:H447)+1,0)</f>
        <v>0</v>
      </c>
      <c r="Y448">
        <f>IF(AS448&gt;0,VLOOKUP(AS448,$AT:$AV,3,0)+COUNTIF(AS$8:AS447,AS448),0)</f>
        <v>0</v>
      </c>
      <c r="AA448" s="16"/>
      <c r="AB448" s="22"/>
      <c r="AC448" s="16"/>
      <c r="AD448" s="22"/>
      <c r="AE448" s="16"/>
      <c r="AF448" s="22"/>
      <c r="AG448" s="138"/>
      <c r="AH448" s="23"/>
      <c r="AI448" s="16"/>
      <c r="AJ448" s="23"/>
      <c r="AK448" s="28"/>
      <c r="AL448" s="35"/>
      <c r="AQ448" s="25">
        <f>IF(FollowUp!$AK$3="(Off)",IF(FollowUp!$AA$3=Data!$D$5,C448,IF(FollowUp!$AA$3=Data!$D$6,D448,IF(FollowUp!$AA$3=Data!$D$7,E448,B448))),IF(FollowUp!$AK$3=Data!$N$9,F448,IF(FollowUp!$AK$3=Data!$N$8,H448,IF(FollowUp!$AK$3=Data!$N$7,G448,B448))))</f>
        <v>0</v>
      </c>
      <c r="AR448" s="51">
        <f t="shared" si="44"/>
        <v>0</v>
      </c>
      <c r="AS448" s="25">
        <f t="shared" si="42"/>
        <v>-1</v>
      </c>
      <c r="AT448" s="25">
        <f t="shared" si="45"/>
        <v>441</v>
      </c>
      <c r="AU448" s="25">
        <f t="shared" si="43"/>
        <v>0</v>
      </c>
      <c r="AV448" s="25">
        <f t="shared" si="46"/>
        <v>0</v>
      </c>
      <c r="BB448" s="51"/>
    </row>
    <row r="449" spans="1:54" x14ac:dyDescent="0.25">
      <c r="A449" t="str">
        <f t="shared" si="41"/>
        <v>449</v>
      </c>
      <c r="B449" s="25">
        <f>IF(OR(ISBLANK($AG449),$AI449="closed",$AI449="old",AND($B$3=Data!$N$6,OR(database!AG449=Data!$K$8,Data!$K$9=database!AG449))),0,MAX(B$8:B448)+1)</f>
        <v>0</v>
      </c>
      <c r="C449" s="25">
        <f ca="1">IF(AND($AL449-C$3&lt;=TODAY(),$AL449&gt;0,AI449&lt;&gt;"closed",AI449&lt;&gt;"old",AND($B$3&lt;&gt;Data!$N$6,OR(database!$AG449&lt;&gt;Data!$K$9,database!$AG449&lt;&gt;Data!$K$8))),MAX(C$8:C448)+1,0)</f>
        <v>0</v>
      </c>
      <c r="D449" s="25">
        <f ca="1">IF(AND($AL449-D$3&lt;=TODAY(),$AL449&gt;0,$AI449&lt;&gt;"closed",AI449&lt;&gt;"old",AND($B$3&lt;&gt;Data!$N$6,OR(database!$AG449&lt;&gt;Data!$K$9,database!$AG449&lt;&gt;Data!$K$8))),MAX(D$8:D448)+1,0)</f>
        <v>0</v>
      </c>
      <c r="E449" s="25">
        <f ca="1">IF(AND($AL449-E$3&lt;=TODAY(),$AL449&gt;0,AI449&lt;&gt;"closed",AI449&lt;&gt;"old",AND($B$3&lt;&gt;Data!$N$6,OR(database!$AG449&lt;&gt;Data!$K$9,database!$AG449&lt;&gt;Data!$K$8))),MAX(E$8:E448)+1,0)</f>
        <v>0</v>
      </c>
      <c r="F449" s="25">
        <f>IF(AH449="X",MAX(F$8:F448)+1,0)</f>
        <v>0</v>
      </c>
      <c r="G449" s="25">
        <f ca="1">IF(AND(AG449=Data!$K$8,database!AI449&lt;&gt;"Closed",AI449&lt;&gt;"old",database!AL449&lt;(TODAY()+Data!$X$4)),MAX(G$8:G448)+1,0)</f>
        <v>0</v>
      </c>
      <c r="H449" s="25">
        <f ca="1">IF(AND(AG449=Data!$K$9,database!AI449&lt;&gt;"Closed",AI449&lt;&gt;"old",database!AL449&lt;(TODAY()+Data!$X$5)),MAX(H$8:H448)+1,0)</f>
        <v>0</v>
      </c>
      <c r="Y449">
        <f>IF(AS449&gt;0,VLOOKUP(AS449,$AT:$AV,3,0)+COUNTIF(AS$8:AS448,AS449),0)</f>
        <v>0</v>
      </c>
      <c r="AA449" s="17"/>
      <c r="AB449" s="18"/>
      <c r="AC449" s="17"/>
      <c r="AD449" s="18"/>
      <c r="AE449" s="17"/>
      <c r="AF449" s="18"/>
      <c r="AG449" s="139"/>
      <c r="AH449" s="24"/>
      <c r="AI449" s="17"/>
      <c r="AJ449" s="24"/>
      <c r="AK449" s="27"/>
      <c r="AL449" s="47"/>
      <c r="AQ449" s="25">
        <f>IF(FollowUp!$AK$3="(Off)",IF(FollowUp!$AA$3=Data!$D$5,C449,IF(FollowUp!$AA$3=Data!$D$6,D449,IF(FollowUp!$AA$3=Data!$D$7,E449,B449))),IF(FollowUp!$AK$3=Data!$N$9,F449,IF(FollowUp!$AK$3=Data!$N$8,H449,IF(FollowUp!$AK$3=Data!$N$7,G449,B449))))</f>
        <v>0</v>
      </c>
      <c r="AR449" s="51">
        <f t="shared" si="44"/>
        <v>0</v>
      </c>
      <c r="AS449" s="25">
        <f t="shared" si="42"/>
        <v>-1</v>
      </c>
      <c r="AT449" s="25">
        <f t="shared" si="45"/>
        <v>442</v>
      </c>
      <c r="AU449" s="25">
        <f t="shared" si="43"/>
        <v>0</v>
      </c>
      <c r="AV449" s="25">
        <f t="shared" si="46"/>
        <v>0</v>
      </c>
      <c r="BB449" s="51"/>
    </row>
    <row r="450" spans="1:54" x14ac:dyDescent="0.25">
      <c r="A450" t="str">
        <f t="shared" si="41"/>
        <v>450</v>
      </c>
      <c r="B450" s="25">
        <f>IF(OR(ISBLANK($AG450),$AI450="closed",$AI450="old",AND($B$3=Data!$N$6,OR(database!AG450=Data!$K$8,Data!$K$9=database!AG450))),0,MAX(B$8:B449)+1)</f>
        <v>0</v>
      </c>
      <c r="C450" s="25">
        <f ca="1">IF(AND($AL450-C$3&lt;=TODAY(),$AL450&gt;0,AI450&lt;&gt;"closed",AI450&lt;&gt;"old",AND($B$3&lt;&gt;Data!$N$6,OR(database!$AG450&lt;&gt;Data!$K$9,database!$AG450&lt;&gt;Data!$K$8))),MAX(C$8:C449)+1,0)</f>
        <v>0</v>
      </c>
      <c r="D450" s="25">
        <f ca="1">IF(AND($AL450-D$3&lt;=TODAY(),$AL450&gt;0,$AI450&lt;&gt;"closed",AI450&lt;&gt;"old",AND($B$3&lt;&gt;Data!$N$6,OR(database!$AG450&lt;&gt;Data!$K$9,database!$AG450&lt;&gt;Data!$K$8))),MAX(D$8:D449)+1,0)</f>
        <v>0</v>
      </c>
      <c r="E450" s="25">
        <f ca="1">IF(AND($AL450-E$3&lt;=TODAY(),$AL450&gt;0,AI450&lt;&gt;"closed",AI450&lt;&gt;"old",AND($B$3&lt;&gt;Data!$N$6,OR(database!$AG450&lt;&gt;Data!$K$9,database!$AG450&lt;&gt;Data!$K$8))),MAX(E$8:E449)+1,0)</f>
        <v>0</v>
      </c>
      <c r="F450" s="25">
        <f>IF(AH450="X",MAX(F$8:F449)+1,0)</f>
        <v>0</v>
      </c>
      <c r="G450" s="25">
        <f ca="1">IF(AND(AG450=Data!$K$8,database!AI450&lt;&gt;"Closed",AI450&lt;&gt;"old",database!AL450&lt;(TODAY()+Data!$X$4)),MAX(G$8:G449)+1,0)</f>
        <v>0</v>
      </c>
      <c r="H450" s="25">
        <f ca="1">IF(AND(AG450=Data!$K$9,database!AI450&lt;&gt;"Closed",AI450&lt;&gt;"old",database!AL450&lt;(TODAY()+Data!$X$5)),MAX(H$8:H449)+1,0)</f>
        <v>0</v>
      </c>
      <c r="Y450">
        <f>IF(AS450&gt;0,VLOOKUP(AS450,$AT:$AV,3,0)+COUNTIF(AS$8:AS449,AS450),0)</f>
        <v>0</v>
      </c>
      <c r="AA450" s="16"/>
      <c r="AB450" s="22"/>
      <c r="AC450" s="16"/>
      <c r="AD450" s="22"/>
      <c r="AE450" s="16"/>
      <c r="AF450" s="22"/>
      <c r="AG450" s="138"/>
      <c r="AH450" s="23"/>
      <c r="AI450" s="16"/>
      <c r="AJ450" s="23"/>
      <c r="AK450" s="28"/>
      <c r="AL450" s="35"/>
      <c r="AQ450" s="25">
        <f>IF(FollowUp!$AK$3="(Off)",IF(FollowUp!$AA$3=Data!$D$5,C450,IF(FollowUp!$AA$3=Data!$D$6,D450,IF(FollowUp!$AA$3=Data!$D$7,E450,B450))),IF(FollowUp!$AK$3=Data!$N$9,F450,IF(FollowUp!$AK$3=Data!$N$8,H450,IF(FollowUp!$AK$3=Data!$N$7,G450,B450))))</f>
        <v>0</v>
      </c>
      <c r="AR450" s="51">
        <f t="shared" si="44"/>
        <v>0</v>
      </c>
      <c r="AS450" s="25">
        <f t="shared" si="42"/>
        <v>-1</v>
      </c>
      <c r="AT450" s="25">
        <f t="shared" si="45"/>
        <v>443</v>
      </c>
      <c r="AU450" s="25">
        <f t="shared" si="43"/>
        <v>0</v>
      </c>
      <c r="AV450" s="25">
        <f t="shared" si="46"/>
        <v>0</v>
      </c>
      <c r="BB450" s="51"/>
    </row>
    <row r="451" spans="1:54" x14ac:dyDescent="0.25">
      <c r="A451" t="str">
        <f t="shared" si="41"/>
        <v>451</v>
      </c>
      <c r="B451" s="25">
        <f>IF(OR(ISBLANK($AG451),$AI451="closed",$AI451="old",AND($B$3=Data!$N$6,OR(database!AG451=Data!$K$8,Data!$K$9=database!AG451))),0,MAX(B$8:B450)+1)</f>
        <v>0</v>
      </c>
      <c r="C451" s="25">
        <f ca="1">IF(AND($AL451-C$3&lt;=TODAY(),$AL451&gt;0,AI451&lt;&gt;"closed",AI451&lt;&gt;"old",AND($B$3&lt;&gt;Data!$N$6,OR(database!$AG451&lt;&gt;Data!$K$9,database!$AG451&lt;&gt;Data!$K$8))),MAX(C$8:C450)+1,0)</f>
        <v>0</v>
      </c>
      <c r="D451" s="25">
        <f ca="1">IF(AND($AL451-D$3&lt;=TODAY(),$AL451&gt;0,$AI451&lt;&gt;"closed",AI451&lt;&gt;"old",AND($B$3&lt;&gt;Data!$N$6,OR(database!$AG451&lt;&gt;Data!$K$9,database!$AG451&lt;&gt;Data!$K$8))),MAX(D$8:D450)+1,0)</f>
        <v>0</v>
      </c>
      <c r="E451" s="25">
        <f ca="1">IF(AND($AL451-E$3&lt;=TODAY(),$AL451&gt;0,AI451&lt;&gt;"closed",AI451&lt;&gt;"old",AND($B$3&lt;&gt;Data!$N$6,OR(database!$AG451&lt;&gt;Data!$K$9,database!$AG451&lt;&gt;Data!$K$8))),MAX(E$8:E450)+1,0)</f>
        <v>0</v>
      </c>
      <c r="F451" s="25">
        <f>IF(AH451="X",MAX(F$8:F450)+1,0)</f>
        <v>0</v>
      </c>
      <c r="G451" s="25">
        <f ca="1">IF(AND(AG451=Data!$K$8,database!AI451&lt;&gt;"Closed",AI451&lt;&gt;"old",database!AL451&lt;(TODAY()+Data!$X$4)),MAX(G$8:G450)+1,0)</f>
        <v>0</v>
      </c>
      <c r="H451" s="25">
        <f ca="1">IF(AND(AG451=Data!$K$9,database!AI451&lt;&gt;"Closed",AI451&lt;&gt;"old",database!AL451&lt;(TODAY()+Data!$X$5)),MAX(H$8:H450)+1,0)</f>
        <v>0</v>
      </c>
      <c r="Y451">
        <f>IF(AS451&gt;0,VLOOKUP(AS451,$AT:$AV,3,0)+COUNTIF(AS$8:AS450,AS451),0)</f>
        <v>0</v>
      </c>
      <c r="AA451" s="17"/>
      <c r="AB451" s="18"/>
      <c r="AC451" s="17"/>
      <c r="AD451" s="18"/>
      <c r="AE451" s="17"/>
      <c r="AF451" s="18"/>
      <c r="AG451" s="139"/>
      <c r="AH451" s="24"/>
      <c r="AI451" s="17"/>
      <c r="AJ451" s="24"/>
      <c r="AK451" s="27"/>
      <c r="AL451" s="47"/>
      <c r="AQ451" s="25">
        <f>IF(FollowUp!$AK$3="(Off)",IF(FollowUp!$AA$3=Data!$D$5,C451,IF(FollowUp!$AA$3=Data!$D$6,D451,IF(FollowUp!$AA$3=Data!$D$7,E451,B451))),IF(FollowUp!$AK$3=Data!$N$9,F451,IF(FollowUp!$AK$3=Data!$N$8,H451,IF(FollowUp!$AK$3=Data!$N$7,G451,B451))))</f>
        <v>0</v>
      </c>
      <c r="AR451" s="51">
        <f t="shared" si="44"/>
        <v>0</v>
      </c>
      <c r="AS451" s="25">
        <f t="shared" si="42"/>
        <v>-1</v>
      </c>
      <c r="AT451" s="25">
        <f t="shared" si="45"/>
        <v>444</v>
      </c>
      <c r="AU451" s="25">
        <f t="shared" si="43"/>
        <v>0</v>
      </c>
      <c r="AV451" s="25">
        <f t="shared" si="46"/>
        <v>0</v>
      </c>
      <c r="BB451" s="51"/>
    </row>
    <row r="452" spans="1:54" x14ac:dyDescent="0.25">
      <c r="A452" t="str">
        <f t="shared" si="41"/>
        <v>452</v>
      </c>
      <c r="B452" s="25">
        <f>IF(OR(ISBLANK($AG452),$AI452="closed",$AI452="old",AND($B$3=Data!$N$6,OR(database!AG452=Data!$K$8,Data!$K$9=database!AG452))),0,MAX(B$8:B451)+1)</f>
        <v>0</v>
      </c>
      <c r="C452" s="25">
        <f ca="1">IF(AND($AL452-C$3&lt;=TODAY(),$AL452&gt;0,AI452&lt;&gt;"closed",AI452&lt;&gt;"old",AND($B$3&lt;&gt;Data!$N$6,OR(database!$AG452&lt;&gt;Data!$K$9,database!$AG452&lt;&gt;Data!$K$8))),MAX(C$8:C451)+1,0)</f>
        <v>0</v>
      </c>
      <c r="D452" s="25">
        <f ca="1">IF(AND($AL452-D$3&lt;=TODAY(),$AL452&gt;0,$AI452&lt;&gt;"closed",AI452&lt;&gt;"old",AND($B$3&lt;&gt;Data!$N$6,OR(database!$AG452&lt;&gt;Data!$K$9,database!$AG452&lt;&gt;Data!$K$8))),MAX(D$8:D451)+1,0)</f>
        <v>0</v>
      </c>
      <c r="E452" s="25">
        <f ca="1">IF(AND($AL452-E$3&lt;=TODAY(),$AL452&gt;0,AI452&lt;&gt;"closed",AI452&lt;&gt;"old",AND($B$3&lt;&gt;Data!$N$6,OR(database!$AG452&lt;&gt;Data!$K$9,database!$AG452&lt;&gt;Data!$K$8))),MAX(E$8:E451)+1,0)</f>
        <v>0</v>
      </c>
      <c r="F452" s="25">
        <f>IF(AH452="X",MAX(F$8:F451)+1,0)</f>
        <v>0</v>
      </c>
      <c r="G452" s="25">
        <f ca="1">IF(AND(AG452=Data!$K$8,database!AI452&lt;&gt;"Closed",AI452&lt;&gt;"old",database!AL452&lt;(TODAY()+Data!$X$4)),MAX(G$8:G451)+1,0)</f>
        <v>0</v>
      </c>
      <c r="H452" s="25">
        <f ca="1">IF(AND(AG452=Data!$K$9,database!AI452&lt;&gt;"Closed",AI452&lt;&gt;"old",database!AL452&lt;(TODAY()+Data!$X$5)),MAX(H$8:H451)+1,0)</f>
        <v>0</v>
      </c>
      <c r="Y452">
        <f>IF(AS452&gt;0,VLOOKUP(AS452,$AT:$AV,3,0)+COUNTIF(AS$8:AS451,AS452),0)</f>
        <v>0</v>
      </c>
      <c r="AA452" s="16"/>
      <c r="AB452" s="22"/>
      <c r="AC452" s="16"/>
      <c r="AD452" s="22"/>
      <c r="AE452" s="16"/>
      <c r="AF452" s="22"/>
      <c r="AG452" s="138"/>
      <c r="AH452" s="23"/>
      <c r="AI452" s="16"/>
      <c r="AJ452" s="23"/>
      <c r="AK452" s="28"/>
      <c r="AL452" s="35"/>
      <c r="AQ452" s="25">
        <f>IF(FollowUp!$AK$3="(Off)",IF(FollowUp!$AA$3=Data!$D$5,C452,IF(FollowUp!$AA$3=Data!$D$6,D452,IF(FollowUp!$AA$3=Data!$D$7,E452,B452))),IF(FollowUp!$AK$3=Data!$N$9,F452,IF(FollowUp!$AK$3=Data!$N$8,H452,IF(FollowUp!$AK$3=Data!$N$7,G452,B452))))</f>
        <v>0</v>
      </c>
      <c r="AR452" s="51">
        <f t="shared" si="44"/>
        <v>0</v>
      </c>
      <c r="AS452" s="25">
        <f t="shared" si="42"/>
        <v>-1</v>
      </c>
      <c r="AT452" s="25">
        <f t="shared" si="45"/>
        <v>445</v>
      </c>
      <c r="AU452" s="25">
        <f t="shared" si="43"/>
        <v>0</v>
      </c>
      <c r="AV452" s="25">
        <f t="shared" si="46"/>
        <v>0</v>
      </c>
      <c r="BB452" s="51"/>
    </row>
    <row r="453" spans="1:54" x14ac:dyDescent="0.25">
      <c r="A453" t="str">
        <f t="shared" si="41"/>
        <v>453</v>
      </c>
      <c r="B453" s="25">
        <f>IF(OR(ISBLANK($AG453),$AI453="closed",$AI453="old",AND($B$3=Data!$N$6,OR(database!AG453=Data!$K$8,Data!$K$9=database!AG453))),0,MAX(B$8:B452)+1)</f>
        <v>0</v>
      </c>
      <c r="C453" s="25">
        <f ca="1">IF(AND($AL453-C$3&lt;=TODAY(),$AL453&gt;0,AI453&lt;&gt;"closed",AI453&lt;&gt;"old",AND($B$3&lt;&gt;Data!$N$6,OR(database!$AG453&lt;&gt;Data!$K$9,database!$AG453&lt;&gt;Data!$K$8))),MAX(C$8:C452)+1,0)</f>
        <v>0</v>
      </c>
      <c r="D453" s="25">
        <f ca="1">IF(AND($AL453-D$3&lt;=TODAY(),$AL453&gt;0,$AI453&lt;&gt;"closed",AI453&lt;&gt;"old",AND($B$3&lt;&gt;Data!$N$6,OR(database!$AG453&lt;&gt;Data!$K$9,database!$AG453&lt;&gt;Data!$K$8))),MAX(D$8:D452)+1,0)</f>
        <v>0</v>
      </c>
      <c r="E453" s="25">
        <f ca="1">IF(AND($AL453-E$3&lt;=TODAY(),$AL453&gt;0,AI453&lt;&gt;"closed",AI453&lt;&gt;"old",AND($B$3&lt;&gt;Data!$N$6,OR(database!$AG453&lt;&gt;Data!$K$9,database!$AG453&lt;&gt;Data!$K$8))),MAX(E$8:E452)+1,0)</f>
        <v>0</v>
      </c>
      <c r="F453" s="25">
        <f>IF(AH453="X",MAX(F$8:F452)+1,0)</f>
        <v>0</v>
      </c>
      <c r="G453" s="25">
        <f ca="1">IF(AND(AG453=Data!$K$8,database!AI453&lt;&gt;"Closed",AI453&lt;&gt;"old",database!AL453&lt;(TODAY()+Data!$X$4)),MAX(G$8:G452)+1,0)</f>
        <v>0</v>
      </c>
      <c r="H453" s="25">
        <f ca="1">IF(AND(AG453=Data!$K$9,database!AI453&lt;&gt;"Closed",AI453&lt;&gt;"old",database!AL453&lt;(TODAY()+Data!$X$5)),MAX(H$8:H452)+1,0)</f>
        <v>0</v>
      </c>
      <c r="Y453">
        <f>IF(AS453&gt;0,VLOOKUP(AS453,$AT:$AV,3,0)+COUNTIF(AS$8:AS452,AS453),0)</f>
        <v>0</v>
      </c>
      <c r="AA453" s="17"/>
      <c r="AB453" s="18"/>
      <c r="AC453" s="17"/>
      <c r="AD453" s="18"/>
      <c r="AE453" s="17"/>
      <c r="AF453" s="18"/>
      <c r="AG453" s="139"/>
      <c r="AH453" s="24"/>
      <c r="AI453" s="17"/>
      <c r="AJ453" s="24"/>
      <c r="AK453" s="27"/>
      <c r="AL453" s="47"/>
      <c r="AQ453" s="25">
        <f>IF(FollowUp!$AK$3="(Off)",IF(FollowUp!$AA$3=Data!$D$5,C453,IF(FollowUp!$AA$3=Data!$D$6,D453,IF(FollowUp!$AA$3=Data!$D$7,E453,B453))),IF(FollowUp!$AK$3=Data!$N$9,F453,IF(FollowUp!$AK$3=Data!$N$8,H453,IF(FollowUp!$AK$3=Data!$N$7,G453,B453))))</f>
        <v>0</v>
      </c>
      <c r="AR453" s="51">
        <f t="shared" si="44"/>
        <v>0</v>
      </c>
      <c r="AS453" s="25">
        <f t="shared" si="42"/>
        <v>-1</v>
      </c>
      <c r="AT453" s="25">
        <f t="shared" si="45"/>
        <v>446</v>
      </c>
      <c r="AU453" s="25">
        <f t="shared" si="43"/>
        <v>0</v>
      </c>
      <c r="AV453" s="25">
        <f t="shared" si="46"/>
        <v>0</v>
      </c>
      <c r="BB453" s="51"/>
    </row>
    <row r="454" spans="1:54" x14ac:dyDescent="0.25">
      <c r="A454" t="str">
        <f t="shared" si="41"/>
        <v>454</v>
      </c>
      <c r="B454" s="25">
        <f>IF(OR(ISBLANK($AG454),$AI454="closed",$AI454="old",AND($B$3=Data!$N$6,OR(database!AG454=Data!$K$8,Data!$K$9=database!AG454))),0,MAX(B$8:B453)+1)</f>
        <v>0</v>
      </c>
      <c r="C454" s="25">
        <f ca="1">IF(AND($AL454-C$3&lt;=TODAY(),$AL454&gt;0,AI454&lt;&gt;"closed",AI454&lt;&gt;"old",AND($B$3&lt;&gt;Data!$N$6,OR(database!$AG454&lt;&gt;Data!$K$9,database!$AG454&lt;&gt;Data!$K$8))),MAX(C$8:C453)+1,0)</f>
        <v>0</v>
      </c>
      <c r="D454" s="25">
        <f ca="1">IF(AND($AL454-D$3&lt;=TODAY(),$AL454&gt;0,$AI454&lt;&gt;"closed",AI454&lt;&gt;"old",AND($B$3&lt;&gt;Data!$N$6,OR(database!$AG454&lt;&gt;Data!$K$9,database!$AG454&lt;&gt;Data!$K$8))),MAX(D$8:D453)+1,0)</f>
        <v>0</v>
      </c>
      <c r="E454" s="25">
        <f ca="1">IF(AND($AL454-E$3&lt;=TODAY(),$AL454&gt;0,AI454&lt;&gt;"closed",AI454&lt;&gt;"old",AND($B$3&lt;&gt;Data!$N$6,OR(database!$AG454&lt;&gt;Data!$K$9,database!$AG454&lt;&gt;Data!$K$8))),MAX(E$8:E453)+1,0)</f>
        <v>0</v>
      </c>
      <c r="F454" s="25">
        <f>IF(AH454="X",MAX(F$8:F453)+1,0)</f>
        <v>0</v>
      </c>
      <c r="G454" s="25">
        <f ca="1">IF(AND(AG454=Data!$K$8,database!AI454&lt;&gt;"Closed",AI454&lt;&gt;"old",database!AL454&lt;(TODAY()+Data!$X$4)),MAX(G$8:G453)+1,0)</f>
        <v>0</v>
      </c>
      <c r="H454" s="25">
        <f ca="1">IF(AND(AG454=Data!$K$9,database!AI454&lt;&gt;"Closed",AI454&lt;&gt;"old",database!AL454&lt;(TODAY()+Data!$X$5)),MAX(H$8:H453)+1,0)</f>
        <v>0</v>
      </c>
      <c r="Y454">
        <f>IF(AS454&gt;0,VLOOKUP(AS454,$AT:$AV,3,0)+COUNTIF(AS$8:AS453,AS454),0)</f>
        <v>0</v>
      </c>
      <c r="AA454" s="16"/>
      <c r="AB454" s="22"/>
      <c r="AC454" s="16"/>
      <c r="AD454" s="22"/>
      <c r="AE454" s="16"/>
      <c r="AF454" s="22"/>
      <c r="AG454" s="138"/>
      <c r="AH454" s="23"/>
      <c r="AI454" s="16"/>
      <c r="AJ454" s="23"/>
      <c r="AK454" s="28"/>
      <c r="AL454" s="35"/>
      <c r="AQ454" s="25">
        <f>IF(FollowUp!$AK$3="(Off)",IF(FollowUp!$AA$3=Data!$D$5,C454,IF(FollowUp!$AA$3=Data!$D$6,D454,IF(FollowUp!$AA$3=Data!$D$7,E454,B454))),IF(FollowUp!$AK$3=Data!$N$9,F454,IF(FollowUp!$AK$3=Data!$N$8,H454,IF(FollowUp!$AK$3=Data!$N$7,G454,B454))))</f>
        <v>0</v>
      </c>
      <c r="AR454" s="51">
        <f t="shared" si="44"/>
        <v>0</v>
      </c>
      <c r="AS454" s="25">
        <f t="shared" si="42"/>
        <v>-1</v>
      </c>
      <c r="AT454" s="25">
        <f t="shared" si="45"/>
        <v>447</v>
      </c>
      <c r="AU454" s="25">
        <f t="shared" si="43"/>
        <v>0</v>
      </c>
      <c r="AV454" s="25">
        <f t="shared" si="46"/>
        <v>0</v>
      </c>
      <c r="BB454" s="51"/>
    </row>
    <row r="455" spans="1:54" x14ac:dyDescent="0.25">
      <c r="A455" t="str">
        <f t="shared" si="41"/>
        <v>455</v>
      </c>
      <c r="B455" s="25">
        <f>IF(OR(ISBLANK($AG455),$AI455="closed",$AI455="old",AND($B$3=Data!$N$6,OR(database!AG455=Data!$K$8,Data!$K$9=database!AG455))),0,MAX(B$8:B454)+1)</f>
        <v>0</v>
      </c>
      <c r="C455" s="25">
        <f ca="1">IF(AND($AL455-C$3&lt;=TODAY(),$AL455&gt;0,AI455&lt;&gt;"closed",AI455&lt;&gt;"old",AND($B$3&lt;&gt;Data!$N$6,OR(database!$AG455&lt;&gt;Data!$K$9,database!$AG455&lt;&gt;Data!$K$8))),MAX(C$8:C454)+1,0)</f>
        <v>0</v>
      </c>
      <c r="D455" s="25">
        <f ca="1">IF(AND($AL455-D$3&lt;=TODAY(),$AL455&gt;0,$AI455&lt;&gt;"closed",AI455&lt;&gt;"old",AND($B$3&lt;&gt;Data!$N$6,OR(database!$AG455&lt;&gt;Data!$K$9,database!$AG455&lt;&gt;Data!$K$8))),MAX(D$8:D454)+1,0)</f>
        <v>0</v>
      </c>
      <c r="E455" s="25">
        <f ca="1">IF(AND($AL455-E$3&lt;=TODAY(),$AL455&gt;0,AI455&lt;&gt;"closed",AI455&lt;&gt;"old",AND($B$3&lt;&gt;Data!$N$6,OR(database!$AG455&lt;&gt;Data!$K$9,database!$AG455&lt;&gt;Data!$K$8))),MAX(E$8:E454)+1,0)</f>
        <v>0</v>
      </c>
      <c r="F455" s="25">
        <f>IF(AH455="X",MAX(F$8:F454)+1,0)</f>
        <v>0</v>
      </c>
      <c r="G455" s="25">
        <f ca="1">IF(AND(AG455=Data!$K$8,database!AI455&lt;&gt;"Closed",AI455&lt;&gt;"old",database!AL455&lt;(TODAY()+Data!$X$4)),MAX(G$8:G454)+1,0)</f>
        <v>0</v>
      </c>
      <c r="H455" s="25">
        <f ca="1">IF(AND(AG455=Data!$K$9,database!AI455&lt;&gt;"Closed",AI455&lt;&gt;"old",database!AL455&lt;(TODAY()+Data!$X$5)),MAX(H$8:H454)+1,0)</f>
        <v>0</v>
      </c>
      <c r="Y455">
        <f>IF(AS455&gt;0,VLOOKUP(AS455,$AT:$AV,3,0)+COUNTIF(AS$8:AS454,AS455),0)</f>
        <v>0</v>
      </c>
      <c r="AA455" s="17"/>
      <c r="AB455" s="18"/>
      <c r="AC455" s="17"/>
      <c r="AD455" s="18"/>
      <c r="AE455" s="17"/>
      <c r="AF455" s="18"/>
      <c r="AG455" s="139"/>
      <c r="AH455" s="24"/>
      <c r="AI455" s="17"/>
      <c r="AJ455" s="24"/>
      <c r="AK455" s="27"/>
      <c r="AL455" s="47"/>
      <c r="AQ455" s="25">
        <f>IF(FollowUp!$AK$3="(Off)",IF(FollowUp!$AA$3=Data!$D$5,C455,IF(FollowUp!$AA$3=Data!$D$6,D455,IF(FollowUp!$AA$3=Data!$D$7,E455,B455))),IF(FollowUp!$AK$3=Data!$N$9,F455,IF(FollowUp!$AK$3=Data!$N$8,H455,IF(FollowUp!$AK$3=Data!$N$7,G455,B455))))</f>
        <v>0</v>
      </c>
      <c r="AR455" s="51">
        <f t="shared" si="44"/>
        <v>0</v>
      </c>
      <c r="AS455" s="25">
        <f t="shared" si="42"/>
        <v>-1</v>
      </c>
      <c r="AT455" s="25">
        <f t="shared" si="45"/>
        <v>448</v>
      </c>
      <c r="AU455" s="25">
        <f t="shared" si="43"/>
        <v>0</v>
      </c>
      <c r="AV455" s="25">
        <f t="shared" si="46"/>
        <v>0</v>
      </c>
      <c r="BB455" s="51"/>
    </row>
    <row r="456" spans="1:54" x14ac:dyDescent="0.25">
      <c r="A456" t="str">
        <f t="shared" ref="A456:A519" si="47">ROW(C456)&amp;AC456</f>
        <v>456</v>
      </c>
      <c r="B456" s="25">
        <f>IF(OR(ISBLANK($AG456),$AI456="closed",$AI456="old",AND($B$3=Data!$N$6,OR(database!AG456=Data!$K$8,Data!$K$9=database!AG456))),0,MAX(B$8:B455)+1)</f>
        <v>0</v>
      </c>
      <c r="C456" s="25">
        <f ca="1">IF(AND($AL456-C$3&lt;=TODAY(),$AL456&gt;0,AI456&lt;&gt;"closed",AI456&lt;&gt;"old",AND($B$3&lt;&gt;Data!$N$6,OR(database!$AG456&lt;&gt;Data!$K$9,database!$AG456&lt;&gt;Data!$K$8))),MAX(C$8:C455)+1,0)</f>
        <v>0</v>
      </c>
      <c r="D456" s="25">
        <f ca="1">IF(AND($AL456-D$3&lt;=TODAY(),$AL456&gt;0,$AI456&lt;&gt;"closed",AI456&lt;&gt;"old",AND($B$3&lt;&gt;Data!$N$6,OR(database!$AG456&lt;&gt;Data!$K$9,database!$AG456&lt;&gt;Data!$K$8))),MAX(D$8:D455)+1,0)</f>
        <v>0</v>
      </c>
      <c r="E456" s="25">
        <f ca="1">IF(AND($AL456-E$3&lt;=TODAY(),$AL456&gt;0,AI456&lt;&gt;"closed",AI456&lt;&gt;"old",AND($B$3&lt;&gt;Data!$N$6,OR(database!$AG456&lt;&gt;Data!$K$9,database!$AG456&lt;&gt;Data!$K$8))),MAX(E$8:E455)+1,0)</f>
        <v>0</v>
      </c>
      <c r="F456" s="25">
        <f>IF(AH456="X",MAX(F$8:F455)+1,0)</f>
        <v>0</v>
      </c>
      <c r="G456" s="25">
        <f ca="1">IF(AND(AG456=Data!$K$8,database!AI456&lt;&gt;"Closed",AI456&lt;&gt;"old",database!AL456&lt;(TODAY()+Data!$X$4)),MAX(G$8:G455)+1,0)</f>
        <v>0</v>
      </c>
      <c r="H456" s="25">
        <f ca="1">IF(AND(AG456=Data!$K$9,database!AI456&lt;&gt;"Closed",AI456&lt;&gt;"old",database!AL456&lt;(TODAY()+Data!$X$5)),MAX(H$8:H455)+1,0)</f>
        <v>0</v>
      </c>
      <c r="Y456">
        <f>IF(AS456&gt;0,VLOOKUP(AS456,$AT:$AV,3,0)+COUNTIF(AS$8:AS455,AS456),0)</f>
        <v>0</v>
      </c>
      <c r="AA456" s="16"/>
      <c r="AB456" s="22"/>
      <c r="AC456" s="16"/>
      <c r="AD456" s="22"/>
      <c r="AE456" s="16"/>
      <c r="AF456" s="22"/>
      <c r="AG456" s="138"/>
      <c r="AH456" s="23"/>
      <c r="AI456" s="16"/>
      <c r="AJ456" s="23"/>
      <c r="AK456" s="28"/>
      <c r="AL456" s="35"/>
      <c r="AQ456" s="25">
        <f>IF(FollowUp!$AK$3="(Off)",IF(FollowUp!$AA$3=Data!$D$5,C456,IF(FollowUp!$AA$3=Data!$D$6,D456,IF(FollowUp!$AA$3=Data!$D$7,E456,B456))),IF(FollowUp!$AK$3=Data!$N$9,F456,IF(FollowUp!$AK$3=Data!$N$8,H456,IF(FollowUp!$AK$3=Data!$N$7,G456,B456))))</f>
        <v>0</v>
      </c>
      <c r="AR456" s="51">
        <f t="shared" si="44"/>
        <v>0</v>
      </c>
      <c r="AS456" s="25">
        <f t="shared" si="42"/>
        <v>-1</v>
      </c>
      <c r="AT456" s="25">
        <f t="shared" si="45"/>
        <v>449</v>
      </c>
      <c r="AU456" s="25">
        <f t="shared" si="43"/>
        <v>0</v>
      </c>
      <c r="AV456" s="25">
        <f t="shared" si="46"/>
        <v>0</v>
      </c>
      <c r="BB456" s="51"/>
    </row>
    <row r="457" spans="1:54" x14ac:dyDescent="0.25">
      <c r="A457" t="str">
        <f t="shared" si="47"/>
        <v>457</v>
      </c>
      <c r="B457" s="25">
        <f>IF(OR(ISBLANK($AG457),$AI457="closed",$AI457="old",AND($B$3=Data!$N$6,OR(database!AG457=Data!$K$8,Data!$K$9=database!AG457))),0,MAX(B$8:B456)+1)</f>
        <v>0</v>
      </c>
      <c r="C457" s="25">
        <f ca="1">IF(AND($AL457-C$3&lt;=TODAY(),$AL457&gt;0,AI457&lt;&gt;"closed",AI457&lt;&gt;"old",AND($B$3&lt;&gt;Data!$N$6,OR(database!$AG457&lt;&gt;Data!$K$9,database!$AG457&lt;&gt;Data!$K$8))),MAX(C$8:C456)+1,0)</f>
        <v>0</v>
      </c>
      <c r="D457" s="25">
        <f ca="1">IF(AND($AL457-D$3&lt;=TODAY(),$AL457&gt;0,$AI457&lt;&gt;"closed",AI457&lt;&gt;"old",AND($B$3&lt;&gt;Data!$N$6,OR(database!$AG457&lt;&gt;Data!$K$9,database!$AG457&lt;&gt;Data!$K$8))),MAX(D$8:D456)+1,0)</f>
        <v>0</v>
      </c>
      <c r="E457" s="25">
        <f ca="1">IF(AND($AL457-E$3&lt;=TODAY(),$AL457&gt;0,AI457&lt;&gt;"closed",AI457&lt;&gt;"old",AND($B$3&lt;&gt;Data!$N$6,OR(database!$AG457&lt;&gt;Data!$K$9,database!$AG457&lt;&gt;Data!$K$8))),MAX(E$8:E456)+1,0)</f>
        <v>0</v>
      </c>
      <c r="F457" s="25">
        <f>IF(AH457="X",MAX(F$8:F456)+1,0)</f>
        <v>0</v>
      </c>
      <c r="G457" s="25">
        <f ca="1">IF(AND(AG457=Data!$K$8,database!AI457&lt;&gt;"Closed",AI457&lt;&gt;"old",database!AL457&lt;(TODAY()+Data!$X$4)),MAX(G$8:G456)+1,0)</f>
        <v>0</v>
      </c>
      <c r="H457" s="25">
        <f ca="1">IF(AND(AG457=Data!$K$9,database!AI457&lt;&gt;"Closed",AI457&lt;&gt;"old",database!AL457&lt;(TODAY()+Data!$X$5)),MAX(H$8:H456)+1,0)</f>
        <v>0</v>
      </c>
      <c r="Y457">
        <f>IF(AS457&gt;0,VLOOKUP(AS457,$AT:$AV,3,0)+COUNTIF(AS$8:AS456,AS457),0)</f>
        <v>0</v>
      </c>
      <c r="AA457" s="17"/>
      <c r="AB457" s="18"/>
      <c r="AC457" s="17"/>
      <c r="AD457" s="18"/>
      <c r="AE457" s="17"/>
      <c r="AF457" s="18"/>
      <c r="AG457" s="139"/>
      <c r="AH457" s="24"/>
      <c r="AI457" s="17"/>
      <c r="AJ457" s="24"/>
      <c r="AK457" s="27"/>
      <c r="AL457" s="47"/>
      <c r="AQ457" s="25">
        <f>IF(FollowUp!$AK$3="(Off)",IF(FollowUp!$AA$3=Data!$D$5,C457,IF(FollowUp!$AA$3=Data!$D$6,D457,IF(FollowUp!$AA$3=Data!$D$7,E457,B457))),IF(FollowUp!$AK$3=Data!$N$9,F457,IF(FollowUp!$AK$3=Data!$N$8,H457,IF(FollowUp!$AK$3=Data!$N$7,G457,B457))))</f>
        <v>0</v>
      </c>
      <c r="AR457" s="51">
        <f t="shared" si="44"/>
        <v>0</v>
      </c>
      <c r="AS457" s="25">
        <f t="shared" ref="AS457:AS520" si="48">IF(AR457=0,-1,RANK(AR457,$AR$8:$AR$5000))</f>
        <v>-1</v>
      </c>
      <c r="AT457" s="25">
        <f t="shared" si="45"/>
        <v>450</v>
      </c>
      <c r="AU457" s="25">
        <f t="shared" ref="AU457:AU520" si="49">COUNTIF(AS:AS,AT457)</f>
        <v>0</v>
      </c>
      <c r="AV457" s="25">
        <f t="shared" si="46"/>
        <v>0</v>
      </c>
      <c r="BB457" s="51"/>
    </row>
    <row r="458" spans="1:54" x14ac:dyDescent="0.25">
      <c r="A458" t="str">
        <f t="shared" si="47"/>
        <v>458</v>
      </c>
      <c r="B458" s="25">
        <f>IF(OR(ISBLANK($AG458),$AI458="closed",$AI458="old",AND($B$3=Data!$N$6,OR(database!AG458=Data!$K$8,Data!$K$9=database!AG458))),0,MAX(B$8:B457)+1)</f>
        <v>0</v>
      </c>
      <c r="C458" s="25">
        <f ca="1">IF(AND($AL458-C$3&lt;=TODAY(),$AL458&gt;0,AI458&lt;&gt;"closed",AI458&lt;&gt;"old",AND($B$3&lt;&gt;Data!$N$6,OR(database!$AG458&lt;&gt;Data!$K$9,database!$AG458&lt;&gt;Data!$K$8))),MAX(C$8:C457)+1,0)</f>
        <v>0</v>
      </c>
      <c r="D458" s="25">
        <f ca="1">IF(AND($AL458-D$3&lt;=TODAY(),$AL458&gt;0,$AI458&lt;&gt;"closed",AI458&lt;&gt;"old",AND($B$3&lt;&gt;Data!$N$6,OR(database!$AG458&lt;&gt;Data!$K$9,database!$AG458&lt;&gt;Data!$K$8))),MAX(D$8:D457)+1,0)</f>
        <v>0</v>
      </c>
      <c r="E458" s="25">
        <f ca="1">IF(AND($AL458-E$3&lt;=TODAY(),$AL458&gt;0,AI458&lt;&gt;"closed",AI458&lt;&gt;"old",AND($B$3&lt;&gt;Data!$N$6,OR(database!$AG458&lt;&gt;Data!$K$9,database!$AG458&lt;&gt;Data!$K$8))),MAX(E$8:E457)+1,0)</f>
        <v>0</v>
      </c>
      <c r="F458" s="25">
        <f>IF(AH458="X",MAX(F$8:F457)+1,0)</f>
        <v>0</v>
      </c>
      <c r="G458" s="25">
        <f ca="1">IF(AND(AG458=Data!$K$8,database!AI458&lt;&gt;"Closed",AI458&lt;&gt;"old",database!AL458&lt;(TODAY()+Data!$X$4)),MAX(G$8:G457)+1,0)</f>
        <v>0</v>
      </c>
      <c r="H458" s="25">
        <f ca="1">IF(AND(AG458=Data!$K$9,database!AI458&lt;&gt;"Closed",AI458&lt;&gt;"old",database!AL458&lt;(TODAY()+Data!$X$5)),MAX(H$8:H457)+1,0)</f>
        <v>0</v>
      </c>
      <c r="Y458">
        <f>IF(AS458&gt;0,VLOOKUP(AS458,$AT:$AV,3,0)+COUNTIF(AS$8:AS457,AS458),0)</f>
        <v>0</v>
      </c>
      <c r="AA458" s="16"/>
      <c r="AB458" s="22"/>
      <c r="AC458" s="16"/>
      <c r="AD458" s="22"/>
      <c r="AE458" s="16"/>
      <c r="AF458" s="22"/>
      <c r="AG458" s="138"/>
      <c r="AH458" s="23"/>
      <c r="AI458" s="16"/>
      <c r="AJ458" s="23"/>
      <c r="AK458" s="28"/>
      <c r="AL458" s="35"/>
      <c r="AQ458" s="25">
        <f>IF(FollowUp!$AK$3="(Off)",IF(FollowUp!$AA$3=Data!$D$5,C458,IF(FollowUp!$AA$3=Data!$D$6,D458,IF(FollowUp!$AA$3=Data!$D$7,E458,B458))),IF(FollowUp!$AK$3=Data!$N$9,F458,IF(FollowUp!$AK$3=Data!$N$8,H458,IF(FollowUp!$AK$3=Data!$N$7,G458,B458))))</f>
        <v>0</v>
      </c>
      <c r="AR458" s="51">
        <f t="shared" si="44"/>
        <v>0</v>
      </c>
      <c r="AS458" s="25">
        <f t="shared" si="48"/>
        <v>-1</v>
      </c>
      <c r="AT458" s="25">
        <f t="shared" si="45"/>
        <v>451</v>
      </c>
      <c r="AU458" s="25">
        <f t="shared" si="49"/>
        <v>0</v>
      </c>
      <c r="AV458" s="25">
        <f t="shared" si="46"/>
        <v>0</v>
      </c>
      <c r="BB458" s="51"/>
    </row>
    <row r="459" spans="1:54" x14ac:dyDescent="0.25">
      <c r="A459" t="str">
        <f t="shared" si="47"/>
        <v>459</v>
      </c>
      <c r="B459" s="25">
        <f>IF(OR(ISBLANK($AG459),$AI459="closed",$AI459="old",AND($B$3=Data!$N$6,OR(database!AG459=Data!$K$8,Data!$K$9=database!AG459))),0,MAX(B$8:B458)+1)</f>
        <v>0</v>
      </c>
      <c r="C459" s="25">
        <f ca="1">IF(AND($AL459-C$3&lt;=TODAY(),$AL459&gt;0,AI459&lt;&gt;"closed",AI459&lt;&gt;"old",AND($B$3&lt;&gt;Data!$N$6,OR(database!$AG459&lt;&gt;Data!$K$9,database!$AG459&lt;&gt;Data!$K$8))),MAX(C$8:C458)+1,0)</f>
        <v>0</v>
      </c>
      <c r="D459" s="25">
        <f ca="1">IF(AND($AL459-D$3&lt;=TODAY(),$AL459&gt;0,$AI459&lt;&gt;"closed",AI459&lt;&gt;"old",AND($B$3&lt;&gt;Data!$N$6,OR(database!$AG459&lt;&gt;Data!$K$9,database!$AG459&lt;&gt;Data!$K$8))),MAX(D$8:D458)+1,0)</f>
        <v>0</v>
      </c>
      <c r="E459" s="25">
        <f ca="1">IF(AND($AL459-E$3&lt;=TODAY(),$AL459&gt;0,AI459&lt;&gt;"closed",AI459&lt;&gt;"old",AND($B$3&lt;&gt;Data!$N$6,OR(database!$AG459&lt;&gt;Data!$K$9,database!$AG459&lt;&gt;Data!$K$8))),MAX(E$8:E458)+1,0)</f>
        <v>0</v>
      </c>
      <c r="F459" s="25">
        <f>IF(AH459="X",MAX(F$8:F458)+1,0)</f>
        <v>0</v>
      </c>
      <c r="G459" s="25">
        <f ca="1">IF(AND(AG459=Data!$K$8,database!AI459&lt;&gt;"Closed",AI459&lt;&gt;"old",database!AL459&lt;(TODAY()+Data!$X$4)),MAX(G$8:G458)+1,0)</f>
        <v>0</v>
      </c>
      <c r="H459" s="25">
        <f ca="1">IF(AND(AG459=Data!$K$9,database!AI459&lt;&gt;"Closed",AI459&lt;&gt;"old",database!AL459&lt;(TODAY()+Data!$X$5)),MAX(H$8:H458)+1,0)</f>
        <v>0</v>
      </c>
      <c r="Y459">
        <f>IF(AS459&gt;0,VLOOKUP(AS459,$AT:$AV,3,0)+COUNTIF(AS$8:AS458,AS459),0)</f>
        <v>0</v>
      </c>
      <c r="AA459" s="17"/>
      <c r="AB459" s="18"/>
      <c r="AC459" s="17"/>
      <c r="AD459" s="18"/>
      <c r="AE459" s="17"/>
      <c r="AF459" s="18"/>
      <c r="AG459" s="139"/>
      <c r="AH459" s="24"/>
      <c r="AI459" s="17"/>
      <c r="AJ459" s="24"/>
      <c r="AK459" s="27"/>
      <c r="AL459" s="47"/>
      <c r="AQ459" s="25">
        <f>IF(FollowUp!$AK$3="(Off)",IF(FollowUp!$AA$3=Data!$D$5,C459,IF(FollowUp!$AA$3=Data!$D$6,D459,IF(FollowUp!$AA$3=Data!$D$7,E459,B459))),IF(FollowUp!$AK$3=Data!$N$9,F459,IF(FollowUp!$AK$3=Data!$N$8,H459,IF(FollowUp!$AK$3=Data!$N$7,G459,B459))))</f>
        <v>0</v>
      </c>
      <c r="AR459" s="51">
        <f t="shared" si="44"/>
        <v>0</v>
      </c>
      <c r="AS459" s="25">
        <f t="shared" si="48"/>
        <v>-1</v>
      </c>
      <c r="AT459" s="25">
        <f t="shared" si="45"/>
        <v>452</v>
      </c>
      <c r="AU459" s="25">
        <f t="shared" si="49"/>
        <v>0</v>
      </c>
      <c r="AV459" s="25">
        <f t="shared" si="46"/>
        <v>0</v>
      </c>
      <c r="BB459" s="51"/>
    </row>
    <row r="460" spans="1:54" x14ac:dyDescent="0.25">
      <c r="A460" t="str">
        <f t="shared" si="47"/>
        <v>460</v>
      </c>
      <c r="B460" s="25">
        <f>IF(OR(ISBLANK($AG460),$AI460="closed",$AI460="old",AND($B$3=Data!$N$6,OR(database!AG460=Data!$K$8,Data!$K$9=database!AG460))),0,MAX(B$8:B459)+1)</f>
        <v>0</v>
      </c>
      <c r="C460" s="25">
        <f ca="1">IF(AND($AL460-C$3&lt;=TODAY(),$AL460&gt;0,AI460&lt;&gt;"closed",AI460&lt;&gt;"old",AND($B$3&lt;&gt;Data!$N$6,OR(database!$AG460&lt;&gt;Data!$K$9,database!$AG460&lt;&gt;Data!$K$8))),MAX(C$8:C459)+1,0)</f>
        <v>0</v>
      </c>
      <c r="D460" s="25">
        <f ca="1">IF(AND($AL460-D$3&lt;=TODAY(),$AL460&gt;0,$AI460&lt;&gt;"closed",AI460&lt;&gt;"old",AND($B$3&lt;&gt;Data!$N$6,OR(database!$AG460&lt;&gt;Data!$K$9,database!$AG460&lt;&gt;Data!$K$8))),MAX(D$8:D459)+1,0)</f>
        <v>0</v>
      </c>
      <c r="E460" s="25">
        <f ca="1">IF(AND($AL460-E$3&lt;=TODAY(),$AL460&gt;0,AI460&lt;&gt;"closed",AI460&lt;&gt;"old",AND($B$3&lt;&gt;Data!$N$6,OR(database!$AG460&lt;&gt;Data!$K$9,database!$AG460&lt;&gt;Data!$K$8))),MAX(E$8:E459)+1,0)</f>
        <v>0</v>
      </c>
      <c r="F460" s="25">
        <f>IF(AH460="X",MAX(F$8:F459)+1,0)</f>
        <v>0</v>
      </c>
      <c r="G460" s="25">
        <f ca="1">IF(AND(AG460=Data!$K$8,database!AI460&lt;&gt;"Closed",AI460&lt;&gt;"old",database!AL460&lt;(TODAY()+Data!$X$4)),MAX(G$8:G459)+1,0)</f>
        <v>0</v>
      </c>
      <c r="H460" s="25">
        <f ca="1">IF(AND(AG460=Data!$K$9,database!AI460&lt;&gt;"Closed",AI460&lt;&gt;"old",database!AL460&lt;(TODAY()+Data!$X$5)),MAX(H$8:H459)+1,0)</f>
        <v>0</v>
      </c>
      <c r="Y460">
        <f>IF(AS460&gt;0,VLOOKUP(AS460,$AT:$AV,3,0)+COUNTIF(AS$8:AS459,AS460),0)</f>
        <v>0</v>
      </c>
      <c r="AA460" s="16"/>
      <c r="AB460" s="22"/>
      <c r="AC460" s="16"/>
      <c r="AD460" s="22"/>
      <c r="AE460" s="16"/>
      <c r="AF460" s="22"/>
      <c r="AG460" s="138"/>
      <c r="AH460" s="23"/>
      <c r="AI460" s="16"/>
      <c r="AJ460" s="23"/>
      <c r="AK460" s="28"/>
      <c r="AL460" s="35"/>
      <c r="AQ460" s="25">
        <f>IF(FollowUp!$AK$3="(Off)",IF(FollowUp!$AA$3=Data!$D$5,C460,IF(FollowUp!$AA$3=Data!$D$6,D460,IF(FollowUp!$AA$3=Data!$D$7,E460,B460))),IF(FollowUp!$AK$3=Data!$N$9,F460,IF(FollowUp!$AK$3=Data!$N$8,H460,IF(FollowUp!$AK$3=Data!$N$7,G460,B460))))</f>
        <v>0</v>
      </c>
      <c r="AR460" s="51">
        <f t="shared" si="44"/>
        <v>0</v>
      </c>
      <c r="AS460" s="25">
        <f t="shared" si="48"/>
        <v>-1</v>
      </c>
      <c r="AT460" s="25">
        <f t="shared" si="45"/>
        <v>453</v>
      </c>
      <c r="AU460" s="25">
        <f t="shared" si="49"/>
        <v>0</v>
      </c>
      <c r="AV460" s="25">
        <f t="shared" si="46"/>
        <v>0</v>
      </c>
      <c r="BB460" s="51"/>
    </row>
    <row r="461" spans="1:54" x14ac:dyDescent="0.25">
      <c r="A461" t="str">
        <f t="shared" si="47"/>
        <v>461</v>
      </c>
      <c r="B461" s="25">
        <f>IF(OR(ISBLANK($AG461),$AI461="closed",$AI461="old",AND($B$3=Data!$N$6,OR(database!AG461=Data!$K$8,Data!$K$9=database!AG461))),0,MAX(B$8:B460)+1)</f>
        <v>0</v>
      </c>
      <c r="C461" s="25">
        <f ca="1">IF(AND($AL461-C$3&lt;=TODAY(),$AL461&gt;0,AI461&lt;&gt;"closed",AI461&lt;&gt;"old",AND($B$3&lt;&gt;Data!$N$6,OR(database!$AG461&lt;&gt;Data!$K$9,database!$AG461&lt;&gt;Data!$K$8))),MAX(C$8:C460)+1,0)</f>
        <v>0</v>
      </c>
      <c r="D461" s="25">
        <f ca="1">IF(AND($AL461-D$3&lt;=TODAY(),$AL461&gt;0,$AI461&lt;&gt;"closed",AI461&lt;&gt;"old",AND($B$3&lt;&gt;Data!$N$6,OR(database!$AG461&lt;&gt;Data!$K$9,database!$AG461&lt;&gt;Data!$K$8))),MAX(D$8:D460)+1,0)</f>
        <v>0</v>
      </c>
      <c r="E461" s="25">
        <f ca="1">IF(AND($AL461-E$3&lt;=TODAY(),$AL461&gt;0,AI461&lt;&gt;"closed",AI461&lt;&gt;"old",AND($B$3&lt;&gt;Data!$N$6,OR(database!$AG461&lt;&gt;Data!$K$9,database!$AG461&lt;&gt;Data!$K$8))),MAX(E$8:E460)+1,0)</f>
        <v>0</v>
      </c>
      <c r="F461" s="25">
        <f>IF(AH461="X",MAX(F$8:F460)+1,0)</f>
        <v>0</v>
      </c>
      <c r="G461" s="25">
        <f ca="1">IF(AND(AG461=Data!$K$8,database!AI461&lt;&gt;"Closed",AI461&lt;&gt;"old",database!AL461&lt;(TODAY()+Data!$X$4)),MAX(G$8:G460)+1,0)</f>
        <v>0</v>
      </c>
      <c r="H461" s="25">
        <f ca="1">IF(AND(AG461=Data!$K$9,database!AI461&lt;&gt;"Closed",AI461&lt;&gt;"old",database!AL461&lt;(TODAY()+Data!$X$5)),MAX(H$8:H460)+1,0)</f>
        <v>0</v>
      </c>
      <c r="Y461">
        <f>IF(AS461&gt;0,VLOOKUP(AS461,$AT:$AV,3,0)+COUNTIF(AS$8:AS460,AS461),0)</f>
        <v>0</v>
      </c>
      <c r="AA461" s="17"/>
      <c r="AB461" s="18"/>
      <c r="AC461" s="17"/>
      <c r="AD461" s="18"/>
      <c r="AE461" s="17"/>
      <c r="AF461" s="18"/>
      <c r="AG461" s="139"/>
      <c r="AH461" s="24"/>
      <c r="AI461" s="17"/>
      <c r="AJ461" s="24"/>
      <c r="AK461" s="27"/>
      <c r="AL461" s="47"/>
      <c r="AQ461" s="25">
        <f>IF(FollowUp!$AK$3="(Off)",IF(FollowUp!$AA$3=Data!$D$5,C461,IF(FollowUp!$AA$3=Data!$D$6,D461,IF(FollowUp!$AA$3=Data!$D$7,E461,B461))),IF(FollowUp!$AK$3=Data!$N$9,F461,IF(FollowUp!$AK$3=Data!$N$8,H461,IF(FollowUp!$AK$3=Data!$N$7,G461,B461))))</f>
        <v>0</v>
      </c>
      <c r="AR461" s="51">
        <f t="shared" si="44"/>
        <v>0</v>
      </c>
      <c r="AS461" s="25">
        <f t="shared" si="48"/>
        <v>-1</v>
      </c>
      <c r="AT461" s="25">
        <f t="shared" si="45"/>
        <v>454</v>
      </c>
      <c r="AU461" s="25">
        <f t="shared" si="49"/>
        <v>0</v>
      </c>
      <c r="AV461" s="25">
        <f t="shared" si="46"/>
        <v>0</v>
      </c>
      <c r="BB461" s="51"/>
    </row>
    <row r="462" spans="1:54" x14ac:dyDescent="0.25">
      <c r="A462" t="str">
        <f t="shared" si="47"/>
        <v>462</v>
      </c>
      <c r="B462" s="25">
        <f>IF(OR(ISBLANK($AG462),$AI462="closed",$AI462="old",AND($B$3=Data!$N$6,OR(database!AG462=Data!$K$8,Data!$K$9=database!AG462))),0,MAX(B$8:B461)+1)</f>
        <v>0</v>
      </c>
      <c r="C462" s="25">
        <f ca="1">IF(AND($AL462-C$3&lt;=TODAY(),$AL462&gt;0,AI462&lt;&gt;"closed",AI462&lt;&gt;"old",AND($B$3&lt;&gt;Data!$N$6,OR(database!$AG462&lt;&gt;Data!$K$9,database!$AG462&lt;&gt;Data!$K$8))),MAX(C$8:C461)+1,0)</f>
        <v>0</v>
      </c>
      <c r="D462" s="25">
        <f ca="1">IF(AND($AL462-D$3&lt;=TODAY(),$AL462&gt;0,$AI462&lt;&gt;"closed",AI462&lt;&gt;"old",AND($B$3&lt;&gt;Data!$N$6,OR(database!$AG462&lt;&gt;Data!$K$9,database!$AG462&lt;&gt;Data!$K$8))),MAX(D$8:D461)+1,0)</f>
        <v>0</v>
      </c>
      <c r="E462" s="25">
        <f ca="1">IF(AND($AL462-E$3&lt;=TODAY(),$AL462&gt;0,AI462&lt;&gt;"closed",AI462&lt;&gt;"old",AND($B$3&lt;&gt;Data!$N$6,OR(database!$AG462&lt;&gt;Data!$K$9,database!$AG462&lt;&gt;Data!$K$8))),MAX(E$8:E461)+1,0)</f>
        <v>0</v>
      </c>
      <c r="F462" s="25">
        <f>IF(AH462="X",MAX(F$8:F461)+1,0)</f>
        <v>0</v>
      </c>
      <c r="G462" s="25">
        <f ca="1">IF(AND(AG462=Data!$K$8,database!AI462&lt;&gt;"Closed",AI462&lt;&gt;"old",database!AL462&lt;(TODAY()+Data!$X$4)),MAX(G$8:G461)+1,0)</f>
        <v>0</v>
      </c>
      <c r="H462" s="25">
        <f ca="1">IF(AND(AG462=Data!$K$9,database!AI462&lt;&gt;"Closed",AI462&lt;&gt;"old",database!AL462&lt;(TODAY()+Data!$X$5)),MAX(H$8:H461)+1,0)</f>
        <v>0</v>
      </c>
      <c r="Y462">
        <f>IF(AS462&gt;0,VLOOKUP(AS462,$AT:$AV,3,0)+COUNTIF(AS$8:AS461,AS462),0)</f>
        <v>0</v>
      </c>
      <c r="AA462" s="16"/>
      <c r="AB462" s="22"/>
      <c r="AC462" s="16"/>
      <c r="AD462" s="22"/>
      <c r="AE462" s="16"/>
      <c r="AF462" s="22"/>
      <c r="AG462" s="138"/>
      <c r="AH462" s="23"/>
      <c r="AI462" s="16"/>
      <c r="AJ462" s="23"/>
      <c r="AK462" s="28"/>
      <c r="AL462" s="35"/>
      <c r="AQ462" s="25">
        <f>IF(FollowUp!$AK$3="(Off)",IF(FollowUp!$AA$3=Data!$D$5,C462,IF(FollowUp!$AA$3=Data!$D$6,D462,IF(FollowUp!$AA$3=Data!$D$7,E462,B462))),IF(FollowUp!$AK$3=Data!$N$9,F462,IF(FollowUp!$AK$3=Data!$N$8,H462,IF(FollowUp!$AK$3=Data!$N$7,G462,B462))))</f>
        <v>0</v>
      </c>
      <c r="AR462" s="51">
        <f t="shared" si="44"/>
        <v>0</v>
      </c>
      <c r="AS462" s="25">
        <f t="shared" si="48"/>
        <v>-1</v>
      </c>
      <c r="AT462" s="25">
        <f t="shared" si="45"/>
        <v>455</v>
      </c>
      <c r="AU462" s="25">
        <f t="shared" si="49"/>
        <v>0</v>
      </c>
      <c r="AV462" s="25">
        <f t="shared" si="46"/>
        <v>0</v>
      </c>
      <c r="BB462" s="51"/>
    </row>
    <row r="463" spans="1:54" x14ac:dyDescent="0.25">
      <c r="A463" t="str">
        <f t="shared" si="47"/>
        <v>463</v>
      </c>
      <c r="B463" s="25">
        <f>IF(OR(ISBLANK($AG463),$AI463="closed",$AI463="old",AND($B$3=Data!$N$6,OR(database!AG463=Data!$K$8,Data!$K$9=database!AG463))),0,MAX(B$8:B462)+1)</f>
        <v>0</v>
      </c>
      <c r="C463" s="25">
        <f ca="1">IF(AND($AL463-C$3&lt;=TODAY(),$AL463&gt;0,AI463&lt;&gt;"closed",AI463&lt;&gt;"old",AND($B$3&lt;&gt;Data!$N$6,OR(database!$AG463&lt;&gt;Data!$K$9,database!$AG463&lt;&gt;Data!$K$8))),MAX(C$8:C462)+1,0)</f>
        <v>0</v>
      </c>
      <c r="D463" s="25">
        <f ca="1">IF(AND($AL463-D$3&lt;=TODAY(),$AL463&gt;0,$AI463&lt;&gt;"closed",AI463&lt;&gt;"old",AND($B$3&lt;&gt;Data!$N$6,OR(database!$AG463&lt;&gt;Data!$K$9,database!$AG463&lt;&gt;Data!$K$8))),MAX(D$8:D462)+1,0)</f>
        <v>0</v>
      </c>
      <c r="E463" s="25">
        <f ca="1">IF(AND($AL463-E$3&lt;=TODAY(),$AL463&gt;0,AI463&lt;&gt;"closed",AI463&lt;&gt;"old",AND($B$3&lt;&gt;Data!$N$6,OR(database!$AG463&lt;&gt;Data!$K$9,database!$AG463&lt;&gt;Data!$K$8))),MAX(E$8:E462)+1,0)</f>
        <v>0</v>
      </c>
      <c r="F463" s="25">
        <f>IF(AH463="X",MAX(F$8:F462)+1,0)</f>
        <v>0</v>
      </c>
      <c r="G463" s="25">
        <f ca="1">IF(AND(AG463=Data!$K$8,database!AI463&lt;&gt;"Closed",AI463&lt;&gt;"old",database!AL463&lt;(TODAY()+Data!$X$4)),MAX(G$8:G462)+1,0)</f>
        <v>0</v>
      </c>
      <c r="H463" s="25">
        <f ca="1">IF(AND(AG463=Data!$K$9,database!AI463&lt;&gt;"Closed",AI463&lt;&gt;"old",database!AL463&lt;(TODAY()+Data!$X$5)),MAX(H$8:H462)+1,0)</f>
        <v>0</v>
      </c>
      <c r="Y463">
        <f>IF(AS463&gt;0,VLOOKUP(AS463,$AT:$AV,3,0)+COUNTIF(AS$8:AS462,AS463),0)</f>
        <v>0</v>
      </c>
      <c r="AA463" s="17"/>
      <c r="AB463" s="18"/>
      <c r="AC463" s="17"/>
      <c r="AD463" s="18"/>
      <c r="AE463" s="17"/>
      <c r="AF463" s="18"/>
      <c r="AG463" s="139"/>
      <c r="AH463" s="24"/>
      <c r="AI463" s="17"/>
      <c r="AJ463" s="24"/>
      <c r="AK463" s="27"/>
      <c r="AL463" s="47"/>
      <c r="AQ463" s="25">
        <f>IF(FollowUp!$AK$3="(Off)",IF(FollowUp!$AA$3=Data!$D$5,C463,IF(FollowUp!$AA$3=Data!$D$6,D463,IF(FollowUp!$AA$3=Data!$D$7,E463,B463))),IF(FollowUp!$AK$3=Data!$N$9,F463,IF(FollowUp!$AK$3=Data!$N$8,H463,IF(FollowUp!$AK$3=Data!$N$7,G463,B463))))</f>
        <v>0</v>
      </c>
      <c r="AR463" s="51">
        <f t="shared" si="44"/>
        <v>0</v>
      </c>
      <c r="AS463" s="25">
        <f t="shared" si="48"/>
        <v>-1</v>
      </c>
      <c r="AT463" s="25">
        <f t="shared" si="45"/>
        <v>456</v>
      </c>
      <c r="AU463" s="25">
        <f t="shared" si="49"/>
        <v>0</v>
      </c>
      <c r="AV463" s="25">
        <f t="shared" si="46"/>
        <v>0</v>
      </c>
      <c r="BB463" s="51"/>
    </row>
    <row r="464" spans="1:54" x14ac:dyDescent="0.25">
      <c r="A464" t="str">
        <f t="shared" si="47"/>
        <v>464</v>
      </c>
      <c r="B464" s="25">
        <f>IF(OR(ISBLANK($AG464),$AI464="closed",$AI464="old",AND($B$3=Data!$N$6,OR(database!AG464=Data!$K$8,Data!$K$9=database!AG464))),0,MAX(B$8:B463)+1)</f>
        <v>0</v>
      </c>
      <c r="C464" s="25">
        <f ca="1">IF(AND($AL464-C$3&lt;=TODAY(),$AL464&gt;0,AI464&lt;&gt;"closed",AI464&lt;&gt;"old",AND($B$3&lt;&gt;Data!$N$6,OR(database!$AG464&lt;&gt;Data!$K$9,database!$AG464&lt;&gt;Data!$K$8))),MAX(C$8:C463)+1,0)</f>
        <v>0</v>
      </c>
      <c r="D464" s="25">
        <f ca="1">IF(AND($AL464-D$3&lt;=TODAY(),$AL464&gt;0,$AI464&lt;&gt;"closed",AI464&lt;&gt;"old",AND($B$3&lt;&gt;Data!$N$6,OR(database!$AG464&lt;&gt;Data!$K$9,database!$AG464&lt;&gt;Data!$K$8))),MAX(D$8:D463)+1,0)</f>
        <v>0</v>
      </c>
      <c r="E464" s="25">
        <f ca="1">IF(AND($AL464-E$3&lt;=TODAY(),$AL464&gt;0,AI464&lt;&gt;"closed",AI464&lt;&gt;"old",AND($B$3&lt;&gt;Data!$N$6,OR(database!$AG464&lt;&gt;Data!$K$9,database!$AG464&lt;&gt;Data!$K$8))),MAX(E$8:E463)+1,0)</f>
        <v>0</v>
      </c>
      <c r="F464" s="25">
        <f>IF(AH464="X",MAX(F$8:F463)+1,0)</f>
        <v>0</v>
      </c>
      <c r="G464" s="25">
        <f ca="1">IF(AND(AG464=Data!$K$8,database!AI464&lt;&gt;"Closed",AI464&lt;&gt;"old",database!AL464&lt;(TODAY()+Data!$X$4)),MAX(G$8:G463)+1,0)</f>
        <v>0</v>
      </c>
      <c r="H464" s="25">
        <f ca="1">IF(AND(AG464=Data!$K$9,database!AI464&lt;&gt;"Closed",AI464&lt;&gt;"old",database!AL464&lt;(TODAY()+Data!$X$5)),MAX(H$8:H463)+1,0)</f>
        <v>0</v>
      </c>
      <c r="Y464">
        <f>IF(AS464&gt;0,VLOOKUP(AS464,$AT:$AV,3,0)+COUNTIF(AS$8:AS463,AS464),0)</f>
        <v>0</v>
      </c>
      <c r="AA464" s="16"/>
      <c r="AB464" s="22"/>
      <c r="AC464" s="16"/>
      <c r="AD464" s="22"/>
      <c r="AE464" s="16"/>
      <c r="AF464" s="22"/>
      <c r="AG464" s="138"/>
      <c r="AH464" s="23"/>
      <c r="AI464" s="16"/>
      <c r="AJ464" s="23"/>
      <c r="AK464" s="28"/>
      <c r="AL464" s="35"/>
      <c r="AQ464" s="25">
        <f>IF(FollowUp!$AK$3="(Off)",IF(FollowUp!$AA$3=Data!$D$5,C464,IF(FollowUp!$AA$3=Data!$D$6,D464,IF(FollowUp!$AA$3=Data!$D$7,E464,B464))),IF(FollowUp!$AK$3=Data!$N$9,F464,IF(FollowUp!$AK$3=Data!$N$8,H464,IF(FollowUp!$AK$3=Data!$N$7,G464,B464))))</f>
        <v>0</v>
      </c>
      <c r="AR464" s="51">
        <f t="shared" si="44"/>
        <v>0</v>
      </c>
      <c r="AS464" s="25">
        <f t="shared" si="48"/>
        <v>-1</v>
      </c>
      <c r="AT464" s="25">
        <f t="shared" si="45"/>
        <v>457</v>
      </c>
      <c r="AU464" s="25">
        <f t="shared" si="49"/>
        <v>0</v>
      </c>
      <c r="AV464" s="25">
        <f t="shared" si="46"/>
        <v>0</v>
      </c>
      <c r="BB464" s="51"/>
    </row>
    <row r="465" spans="1:54" x14ac:dyDescent="0.25">
      <c r="A465" t="str">
        <f t="shared" si="47"/>
        <v>465</v>
      </c>
      <c r="B465" s="25">
        <f>IF(OR(ISBLANK($AG465),$AI465="closed",$AI465="old",AND($B$3=Data!$N$6,OR(database!AG465=Data!$K$8,Data!$K$9=database!AG465))),0,MAX(B$8:B464)+1)</f>
        <v>0</v>
      </c>
      <c r="C465" s="25">
        <f ca="1">IF(AND($AL465-C$3&lt;=TODAY(),$AL465&gt;0,AI465&lt;&gt;"closed",AI465&lt;&gt;"old",AND($B$3&lt;&gt;Data!$N$6,OR(database!$AG465&lt;&gt;Data!$K$9,database!$AG465&lt;&gt;Data!$K$8))),MAX(C$8:C464)+1,0)</f>
        <v>0</v>
      </c>
      <c r="D465" s="25">
        <f ca="1">IF(AND($AL465-D$3&lt;=TODAY(),$AL465&gt;0,$AI465&lt;&gt;"closed",AI465&lt;&gt;"old",AND($B$3&lt;&gt;Data!$N$6,OR(database!$AG465&lt;&gt;Data!$K$9,database!$AG465&lt;&gt;Data!$K$8))),MAX(D$8:D464)+1,0)</f>
        <v>0</v>
      </c>
      <c r="E465" s="25">
        <f ca="1">IF(AND($AL465-E$3&lt;=TODAY(),$AL465&gt;0,AI465&lt;&gt;"closed",AI465&lt;&gt;"old",AND($B$3&lt;&gt;Data!$N$6,OR(database!$AG465&lt;&gt;Data!$K$9,database!$AG465&lt;&gt;Data!$K$8))),MAX(E$8:E464)+1,0)</f>
        <v>0</v>
      </c>
      <c r="F465" s="25">
        <f>IF(AH465="X",MAX(F$8:F464)+1,0)</f>
        <v>0</v>
      </c>
      <c r="G465" s="25">
        <f ca="1">IF(AND(AG465=Data!$K$8,database!AI465&lt;&gt;"Closed",AI465&lt;&gt;"old",database!AL465&lt;(TODAY()+Data!$X$4)),MAX(G$8:G464)+1,0)</f>
        <v>0</v>
      </c>
      <c r="H465" s="25">
        <f ca="1">IF(AND(AG465=Data!$K$9,database!AI465&lt;&gt;"Closed",AI465&lt;&gt;"old",database!AL465&lt;(TODAY()+Data!$X$5)),MAX(H$8:H464)+1,0)</f>
        <v>0</v>
      </c>
      <c r="Y465">
        <f>IF(AS465&gt;0,VLOOKUP(AS465,$AT:$AV,3,0)+COUNTIF(AS$8:AS464,AS465),0)</f>
        <v>0</v>
      </c>
      <c r="AA465" s="17"/>
      <c r="AB465" s="18"/>
      <c r="AC465" s="17"/>
      <c r="AD465" s="18"/>
      <c r="AE465" s="17"/>
      <c r="AF465" s="18"/>
      <c r="AG465" s="139"/>
      <c r="AH465" s="24"/>
      <c r="AI465" s="17"/>
      <c r="AJ465" s="24"/>
      <c r="AK465" s="27"/>
      <c r="AL465" s="47"/>
      <c r="AQ465" s="25">
        <f>IF(FollowUp!$AK$3="(Off)",IF(FollowUp!$AA$3=Data!$D$5,C465,IF(FollowUp!$AA$3=Data!$D$6,D465,IF(FollowUp!$AA$3=Data!$D$7,E465,B465))),IF(FollowUp!$AK$3=Data!$N$9,F465,IF(FollowUp!$AK$3=Data!$N$8,H465,IF(FollowUp!$AK$3=Data!$N$7,G465,B465))))</f>
        <v>0</v>
      </c>
      <c r="AR465" s="51">
        <f t="shared" si="44"/>
        <v>0</v>
      </c>
      <c r="AS465" s="25">
        <f t="shared" si="48"/>
        <v>-1</v>
      </c>
      <c r="AT465" s="25">
        <f t="shared" si="45"/>
        <v>458</v>
      </c>
      <c r="AU465" s="25">
        <f t="shared" si="49"/>
        <v>0</v>
      </c>
      <c r="AV465" s="25">
        <f t="shared" si="46"/>
        <v>0</v>
      </c>
      <c r="BB465" s="51"/>
    </row>
    <row r="466" spans="1:54" x14ac:dyDescent="0.25">
      <c r="A466" t="str">
        <f t="shared" si="47"/>
        <v>466</v>
      </c>
      <c r="B466" s="25">
        <f>IF(OR(ISBLANK($AG466),$AI466="closed",$AI466="old",AND($B$3=Data!$N$6,OR(database!AG466=Data!$K$8,Data!$K$9=database!AG466))),0,MAX(B$8:B465)+1)</f>
        <v>0</v>
      </c>
      <c r="C466" s="25">
        <f ca="1">IF(AND($AL466-C$3&lt;=TODAY(),$AL466&gt;0,AI466&lt;&gt;"closed",AI466&lt;&gt;"old",AND($B$3&lt;&gt;Data!$N$6,OR(database!$AG466&lt;&gt;Data!$K$9,database!$AG466&lt;&gt;Data!$K$8))),MAX(C$8:C465)+1,0)</f>
        <v>0</v>
      </c>
      <c r="D466" s="25">
        <f ca="1">IF(AND($AL466-D$3&lt;=TODAY(),$AL466&gt;0,$AI466&lt;&gt;"closed",AI466&lt;&gt;"old",AND($B$3&lt;&gt;Data!$N$6,OR(database!$AG466&lt;&gt;Data!$K$9,database!$AG466&lt;&gt;Data!$K$8))),MAX(D$8:D465)+1,0)</f>
        <v>0</v>
      </c>
      <c r="E466" s="25">
        <f ca="1">IF(AND($AL466-E$3&lt;=TODAY(),$AL466&gt;0,AI466&lt;&gt;"closed",AI466&lt;&gt;"old",AND($B$3&lt;&gt;Data!$N$6,OR(database!$AG466&lt;&gt;Data!$K$9,database!$AG466&lt;&gt;Data!$K$8))),MAX(E$8:E465)+1,0)</f>
        <v>0</v>
      </c>
      <c r="F466" s="25">
        <f>IF(AH466="X",MAX(F$8:F465)+1,0)</f>
        <v>0</v>
      </c>
      <c r="G466" s="25">
        <f ca="1">IF(AND(AG466=Data!$K$8,database!AI466&lt;&gt;"Closed",AI466&lt;&gt;"old",database!AL466&lt;(TODAY()+Data!$X$4)),MAX(G$8:G465)+1,0)</f>
        <v>0</v>
      </c>
      <c r="H466" s="25">
        <f ca="1">IF(AND(AG466=Data!$K$9,database!AI466&lt;&gt;"Closed",AI466&lt;&gt;"old",database!AL466&lt;(TODAY()+Data!$X$5)),MAX(H$8:H465)+1,0)</f>
        <v>0</v>
      </c>
      <c r="Y466">
        <f>IF(AS466&gt;0,VLOOKUP(AS466,$AT:$AV,3,0)+COUNTIF(AS$8:AS465,AS466),0)</f>
        <v>0</v>
      </c>
      <c r="AA466" s="16"/>
      <c r="AB466" s="22"/>
      <c r="AC466" s="16"/>
      <c r="AD466" s="22"/>
      <c r="AE466" s="16"/>
      <c r="AF466" s="22"/>
      <c r="AG466" s="138"/>
      <c r="AH466" s="23"/>
      <c r="AI466" s="16"/>
      <c r="AJ466" s="23"/>
      <c r="AK466" s="28"/>
      <c r="AL466" s="35"/>
      <c r="AQ466" s="25">
        <f>IF(FollowUp!$AK$3="(Off)",IF(FollowUp!$AA$3=Data!$D$5,C466,IF(FollowUp!$AA$3=Data!$D$6,D466,IF(FollowUp!$AA$3=Data!$D$7,E466,B466))),IF(FollowUp!$AK$3=Data!$N$9,F466,IF(FollowUp!$AK$3=Data!$N$8,H466,IF(FollowUp!$AK$3=Data!$N$7,G466,B466))))</f>
        <v>0</v>
      </c>
      <c r="AR466" s="51">
        <f t="shared" si="44"/>
        <v>0</v>
      </c>
      <c r="AS466" s="25">
        <f t="shared" si="48"/>
        <v>-1</v>
      </c>
      <c r="AT466" s="25">
        <f t="shared" si="45"/>
        <v>459</v>
      </c>
      <c r="AU466" s="25">
        <f t="shared" si="49"/>
        <v>0</v>
      </c>
      <c r="AV466" s="25">
        <f t="shared" si="46"/>
        <v>0</v>
      </c>
      <c r="BB466" s="51"/>
    </row>
    <row r="467" spans="1:54" x14ac:dyDescent="0.25">
      <c r="A467" t="str">
        <f t="shared" si="47"/>
        <v>467</v>
      </c>
      <c r="B467" s="25">
        <f>IF(OR(ISBLANK($AG467),$AI467="closed",$AI467="old",AND($B$3=Data!$N$6,OR(database!AG467=Data!$K$8,Data!$K$9=database!AG467))),0,MAX(B$8:B466)+1)</f>
        <v>0</v>
      </c>
      <c r="C467" s="25">
        <f ca="1">IF(AND($AL467-C$3&lt;=TODAY(),$AL467&gt;0,AI467&lt;&gt;"closed",AI467&lt;&gt;"old",AND($B$3&lt;&gt;Data!$N$6,OR(database!$AG467&lt;&gt;Data!$K$9,database!$AG467&lt;&gt;Data!$K$8))),MAX(C$8:C466)+1,0)</f>
        <v>0</v>
      </c>
      <c r="D467" s="25">
        <f ca="1">IF(AND($AL467-D$3&lt;=TODAY(),$AL467&gt;0,$AI467&lt;&gt;"closed",AI467&lt;&gt;"old",AND($B$3&lt;&gt;Data!$N$6,OR(database!$AG467&lt;&gt;Data!$K$9,database!$AG467&lt;&gt;Data!$K$8))),MAX(D$8:D466)+1,0)</f>
        <v>0</v>
      </c>
      <c r="E467" s="25">
        <f ca="1">IF(AND($AL467-E$3&lt;=TODAY(),$AL467&gt;0,AI467&lt;&gt;"closed",AI467&lt;&gt;"old",AND($B$3&lt;&gt;Data!$N$6,OR(database!$AG467&lt;&gt;Data!$K$9,database!$AG467&lt;&gt;Data!$K$8))),MAX(E$8:E466)+1,0)</f>
        <v>0</v>
      </c>
      <c r="F467" s="25">
        <f>IF(AH467="X",MAX(F$8:F466)+1,0)</f>
        <v>0</v>
      </c>
      <c r="G467" s="25">
        <f ca="1">IF(AND(AG467=Data!$K$8,database!AI467&lt;&gt;"Closed",AI467&lt;&gt;"old",database!AL467&lt;(TODAY()+Data!$X$4)),MAX(G$8:G466)+1,0)</f>
        <v>0</v>
      </c>
      <c r="H467" s="25">
        <f ca="1">IF(AND(AG467=Data!$K$9,database!AI467&lt;&gt;"Closed",AI467&lt;&gt;"old",database!AL467&lt;(TODAY()+Data!$X$5)),MAX(H$8:H466)+1,0)</f>
        <v>0</v>
      </c>
      <c r="Y467">
        <f>IF(AS467&gt;0,VLOOKUP(AS467,$AT:$AV,3,0)+COUNTIF(AS$8:AS466,AS467),0)</f>
        <v>0</v>
      </c>
      <c r="AA467" s="17"/>
      <c r="AB467" s="18"/>
      <c r="AC467" s="17"/>
      <c r="AD467" s="18"/>
      <c r="AE467" s="17"/>
      <c r="AF467" s="18"/>
      <c r="AG467" s="139"/>
      <c r="AH467" s="24"/>
      <c r="AI467" s="17"/>
      <c r="AJ467" s="24"/>
      <c r="AK467" s="27"/>
      <c r="AL467" s="47"/>
      <c r="AQ467" s="25">
        <f>IF(FollowUp!$AK$3="(Off)",IF(FollowUp!$AA$3=Data!$D$5,C467,IF(FollowUp!$AA$3=Data!$D$6,D467,IF(FollowUp!$AA$3=Data!$D$7,E467,B467))),IF(FollowUp!$AK$3=Data!$N$9,F467,IF(FollowUp!$AK$3=Data!$N$8,H467,IF(FollowUp!$AK$3=Data!$N$7,G467,B467))))</f>
        <v>0</v>
      </c>
      <c r="AR467" s="51">
        <f t="shared" si="44"/>
        <v>0</v>
      </c>
      <c r="AS467" s="25">
        <f t="shared" si="48"/>
        <v>-1</v>
      </c>
      <c r="AT467" s="25">
        <f t="shared" si="45"/>
        <v>460</v>
      </c>
      <c r="AU467" s="25">
        <f t="shared" si="49"/>
        <v>0</v>
      </c>
      <c r="AV467" s="25">
        <f t="shared" si="46"/>
        <v>0</v>
      </c>
      <c r="BB467" s="51"/>
    </row>
    <row r="468" spans="1:54" x14ac:dyDescent="0.25">
      <c r="A468" t="str">
        <f t="shared" si="47"/>
        <v>468</v>
      </c>
      <c r="B468" s="25">
        <f>IF(OR(ISBLANK($AG468),$AI468="closed",$AI468="old",AND($B$3=Data!$N$6,OR(database!AG468=Data!$K$8,Data!$K$9=database!AG468))),0,MAX(B$8:B467)+1)</f>
        <v>0</v>
      </c>
      <c r="C468" s="25">
        <f ca="1">IF(AND($AL468-C$3&lt;=TODAY(),$AL468&gt;0,AI468&lt;&gt;"closed",AI468&lt;&gt;"old",AND($B$3&lt;&gt;Data!$N$6,OR(database!$AG468&lt;&gt;Data!$K$9,database!$AG468&lt;&gt;Data!$K$8))),MAX(C$8:C467)+1,0)</f>
        <v>0</v>
      </c>
      <c r="D468" s="25">
        <f ca="1">IF(AND($AL468-D$3&lt;=TODAY(),$AL468&gt;0,$AI468&lt;&gt;"closed",AI468&lt;&gt;"old",AND($B$3&lt;&gt;Data!$N$6,OR(database!$AG468&lt;&gt;Data!$K$9,database!$AG468&lt;&gt;Data!$K$8))),MAX(D$8:D467)+1,0)</f>
        <v>0</v>
      </c>
      <c r="E468" s="25">
        <f ca="1">IF(AND($AL468-E$3&lt;=TODAY(),$AL468&gt;0,AI468&lt;&gt;"closed",AI468&lt;&gt;"old",AND($B$3&lt;&gt;Data!$N$6,OR(database!$AG468&lt;&gt;Data!$K$9,database!$AG468&lt;&gt;Data!$K$8))),MAX(E$8:E467)+1,0)</f>
        <v>0</v>
      </c>
      <c r="F468" s="25">
        <f>IF(AH468="X",MAX(F$8:F467)+1,0)</f>
        <v>0</v>
      </c>
      <c r="G468" s="25">
        <f ca="1">IF(AND(AG468=Data!$K$8,database!AI468&lt;&gt;"Closed",AI468&lt;&gt;"old",database!AL468&lt;(TODAY()+Data!$X$4)),MAX(G$8:G467)+1,0)</f>
        <v>0</v>
      </c>
      <c r="H468" s="25">
        <f ca="1">IF(AND(AG468=Data!$K$9,database!AI468&lt;&gt;"Closed",AI468&lt;&gt;"old",database!AL468&lt;(TODAY()+Data!$X$5)),MAX(H$8:H467)+1,0)</f>
        <v>0</v>
      </c>
      <c r="Y468">
        <f>IF(AS468&gt;0,VLOOKUP(AS468,$AT:$AV,3,0)+COUNTIF(AS$8:AS467,AS468),0)</f>
        <v>0</v>
      </c>
      <c r="AA468" s="16"/>
      <c r="AB468" s="22"/>
      <c r="AC468" s="16"/>
      <c r="AD468" s="22"/>
      <c r="AE468" s="16"/>
      <c r="AF468" s="22"/>
      <c r="AG468" s="138"/>
      <c r="AH468" s="23"/>
      <c r="AI468" s="16"/>
      <c r="AJ468" s="23"/>
      <c r="AK468" s="28"/>
      <c r="AL468" s="35"/>
      <c r="AQ468" s="25">
        <f>IF(FollowUp!$AK$3="(Off)",IF(FollowUp!$AA$3=Data!$D$5,C468,IF(FollowUp!$AA$3=Data!$D$6,D468,IF(FollowUp!$AA$3=Data!$D$7,E468,B468))),IF(FollowUp!$AK$3=Data!$N$9,F468,IF(FollowUp!$AK$3=Data!$N$8,H468,IF(FollowUp!$AK$3=Data!$N$7,G468,B468))))</f>
        <v>0</v>
      </c>
      <c r="AR468" s="51">
        <f t="shared" si="44"/>
        <v>0</v>
      </c>
      <c r="AS468" s="25">
        <f t="shared" si="48"/>
        <v>-1</v>
      </c>
      <c r="AT468" s="25">
        <f t="shared" si="45"/>
        <v>461</v>
      </c>
      <c r="AU468" s="25">
        <f t="shared" si="49"/>
        <v>0</v>
      </c>
      <c r="AV468" s="25">
        <f t="shared" si="46"/>
        <v>0</v>
      </c>
      <c r="BB468" s="51"/>
    </row>
    <row r="469" spans="1:54" x14ac:dyDescent="0.25">
      <c r="A469" t="str">
        <f t="shared" si="47"/>
        <v>469</v>
      </c>
      <c r="B469" s="25">
        <f>IF(OR(ISBLANK($AG469),$AI469="closed",$AI469="old",AND($B$3=Data!$N$6,OR(database!AG469=Data!$K$8,Data!$K$9=database!AG469))),0,MAX(B$8:B468)+1)</f>
        <v>0</v>
      </c>
      <c r="C469" s="25">
        <f ca="1">IF(AND($AL469-C$3&lt;=TODAY(),$AL469&gt;0,AI469&lt;&gt;"closed",AI469&lt;&gt;"old",AND($B$3&lt;&gt;Data!$N$6,OR(database!$AG469&lt;&gt;Data!$K$9,database!$AG469&lt;&gt;Data!$K$8))),MAX(C$8:C468)+1,0)</f>
        <v>0</v>
      </c>
      <c r="D469" s="25">
        <f ca="1">IF(AND($AL469-D$3&lt;=TODAY(),$AL469&gt;0,$AI469&lt;&gt;"closed",AI469&lt;&gt;"old",AND($B$3&lt;&gt;Data!$N$6,OR(database!$AG469&lt;&gt;Data!$K$9,database!$AG469&lt;&gt;Data!$K$8))),MAX(D$8:D468)+1,0)</f>
        <v>0</v>
      </c>
      <c r="E469" s="25">
        <f ca="1">IF(AND($AL469-E$3&lt;=TODAY(),$AL469&gt;0,AI469&lt;&gt;"closed",AI469&lt;&gt;"old",AND($B$3&lt;&gt;Data!$N$6,OR(database!$AG469&lt;&gt;Data!$K$9,database!$AG469&lt;&gt;Data!$K$8))),MAX(E$8:E468)+1,0)</f>
        <v>0</v>
      </c>
      <c r="F469" s="25">
        <f>IF(AH469="X",MAX(F$8:F468)+1,0)</f>
        <v>0</v>
      </c>
      <c r="G469" s="25">
        <f ca="1">IF(AND(AG469=Data!$K$8,database!AI469&lt;&gt;"Closed",AI469&lt;&gt;"old",database!AL469&lt;(TODAY()+Data!$X$4)),MAX(G$8:G468)+1,0)</f>
        <v>0</v>
      </c>
      <c r="H469" s="25">
        <f ca="1">IF(AND(AG469=Data!$K$9,database!AI469&lt;&gt;"Closed",AI469&lt;&gt;"old",database!AL469&lt;(TODAY()+Data!$X$5)),MAX(H$8:H468)+1,0)</f>
        <v>0</v>
      </c>
      <c r="Y469">
        <f>IF(AS469&gt;0,VLOOKUP(AS469,$AT:$AV,3,0)+COUNTIF(AS$8:AS468,AS469),0)</f>
        <v>0</v>
      </c>
      <c r="AA469" s="17"/>
      <c r="AB469" s="18"/>
      <c r="AC469" s="17"/>
      <c r="AD469" s="18"/>
      <c r="AE469" s="17"/>
      <c r="AF469" s="18"/>
      <c r="AG469" s="139"/>
      <c r="AH469" s="24"/>
      <c r="AI469" s="17"/>
      <c r="AJ469" s="24"/>
      <c r="AK469" s="27"/>
      <c r="AL469" s="47"/>
      <c r="AQ469" s="25">
        <f>IF(FollowUp!$AK$3="(Off)",IF(FollowUp!$AA$3=Data!$D$5,C469,IF(FollowUp!$AA$3=Data!$D$6,D469,IF(FollowUp!$AA$3=Data!$D$7,E469,B469))),IF(FollowUp!$AK$3=Data!$N$9,F469,IF(FollowUp!$AK$3=Data!$N$8,H469,IF(FollowUp!$AK$3=Data!$N$7,G469,B469))))</f>
        <v>0</v>
      </c>
      <c r="AR469" s="51">
        <f t="shared" si="44"/>
        <v>0</v>
      </c>
      <c r="AS469" s="25">
        <f t="shared" si="48"/>
        <v>-1</v>
      </c>
      <c r="AT469" s="25">
        <f t="shared" si="45"/>
        <v>462</v>
      </c>
      <c r="AU469" s="25">
        <f t="shared" si="49"/>
        <v>0</v>
      </c>
      <c r="AV469" s="25">
        <f t="shared" si="46"/>
        <v>0</v>
      </c>
      <c r="BB469" s="51"/>
    </row>
    <row r="470" spans="1:54" x14ac:dyDescent="0.25">
      <c r="A470" t="str">
        <f t="shared" si="47"/>
        <v>470</v>
      </c>
      <c r="B470" s="25">
        <f>IF(OR(ISBLANK($AG470),$AI470="closed",$AI470="old",AND($B$3=Data!$N$6,OR(database!AG470=Data!$K$8,Data!$K$9=database!AG470))),0,MAX(B$8:B469)+1)</f>
        <v>0</v>
      </c>
      <c r="C470" s="25">
        <f ca="1">IF(AND($AL470-C$3&lt;=TODAY(),$AL470&gt;0,AI470&lt;&gt;"closed",AI470&lt;&gt;"old",AND($B$3&lt;&gt;Data!$N$6,OR(database!$AG470&lt;&gt;Data!$K$9,database!$AG470&lt;&gt;Data!$K$8))),MAX(C$8:C469)+1,0)</f>
        <v>0</v>
      </c>
      <c r="D470" s="25">
        <f ca="1">IF(AND($AL470-D$3&lt;=TODAY(),$AL470&gt;0,$AI470&lt;&gt;"closed",AI470&lt;&gt;"old",AND($B$3&lt;&gt;Data!$N$6,OR(database!$AG470&lt;&gt;Data!$K$9,database!$AG470&lt;&gt;Data!$K$8))),MAX(D$8:D469)+1,0)</f>
        <v>0</v>
      </c>
      <c r="E470" s="25">
        <f ca="1">IF(AND($AL470-E$3&lt;=TODAY(),$AL470&gt;0,AI470&lt;&gt;"closed",AI470&lt;&gt;"old",AND($B$3&lt;&gt;Data!$N$6,OR(database!$AG470&lt;&gt;Data!$K$9,database!$AG470&lt;&gt;Data!$K$8))),MAX(E$8:E469)+1,0)</f>
        <v>0</v>
      </c>
      <c r="F470" s="25">
        <f>IF(AH470="X",MAX(F$8:F469)+1,0)</f>
        <v>0</v>
      </c>
      <c r="G470" s="25">
        <f ca="1">IF(AND(AG470=Data!$K$8,database!AI470&lt;&gt;"Closed",AI470&lt;&gt;"old",database!AL470&lt;(TODAY()+Data!$X$4)),MAX(G$8:G469)+1,0)</f>
        <v>0</v>
      </c>
      <c r="H470" s="25">
        <f ca="1">IF(AND(AG470=Data!$K$9,database!AI470&lt;&gt;"Closed",AI470&lt;&gt;"old",database!AL470&lt;(TODAY()+Data!$X$5)),MAX(H$8:H469)+1,0)</f>
        <v>0</v>
      </c>
      <c r="Y470">
        <f>IF(AS470&gt;0,VLOOKUP(AS470,$AT:$AV,3,0)+COUNTIF(AS$8:AS469,AS470),0)</f>
        <v>0</v>
      </c>
      <c r="AA470" s="16"/>
      <c r="AB470" s="22"/>
      <c r="AC470" s="16"/>
      <c r="AD470" s="22"/>
      <c r="AE470" s="16"/>
      <c r="AF470" s="22"/>
      <c r="AG470" s="138"/>
      <c r="AH470" s="23"/>
      <c r="AI470" s="16"/>
      <c r="AJ470" s="23"/>
      <c r="AK470" s="28"/>
      <c r="AL470" s="35"/>
      <c r="AQ470" s="25">
        <f>IF(FollowUp!$AK$3="(Off)",IF(FollowUp!$AA$3=Data!$D$5,C470,IF(FollowUp!$AA$3=Data!$D$6,D470,IF(FollowUp!$AA$3=Data!$D$7,E470,B470))),IF(FollowUp!$AK$3=Data!$N$9,F470,IF(FollowUp!$AK$3=Data!$N$8,H470,IF(FollowUp!$AK$3=Data!$N$7,G470,B470))))</f>
        <v>0</v>
      </c>
      <c r="AR470" s="51">
        <f t="shared" si="44"/>
        <v>0</v>
      </c>
      <c r="AS470" s="25">
        <f t="shared" si="48"/>
        <v>-1</v>
      </c>
      <c r="AT470" s="25">
        <f t="shared" si="45"/>
        <v>463</v>
      </c>
      <c r="AU470" s="25">
        <f t="shared" si="49"/>
        <v>0</v>
      </c>
      <c r="AV470" s="25">
        <f t="shared" si="46"/>
        <v>0</v>
      </c>
      <c r="BB470" s="51"/>
    </row>
    <row r="471" spans="1:54" x14ac:dyDescent="0.25">
      <c r="A471" t="str">
        <f t="shared" si="47"/>
        <v>471</v>
      </c>
      <c r="B471" s="25">
        <f>IF(OR(ISBLANK($AG471),$AI471="closed",$AI471="old",AND($B$3=Data!$N$6,OR(database!AG471=Data!$K$8,Data!$K$9=database!AG471))),0,MAX(B$8:B470)+1)</f>
        <v>0</v>
      </c>
      <c r="C471" s="25">
        <f ca="1">IF(AND($AL471-C$3&lt;=TODAY(),$AL471&gt;0,AI471&lt;&gt;"closed",AI471&lt;&gt;"old",AND($B$3&lt;&gt;Data!$N$6,OR(database!$AG471&lt;&gt;Data!$K$9,database!$AG471&lt;&gt;Data!$K$8))),MAX(C$8:C470)+1,0)</f>
        <v>0</v>
      </c>
      <c r="D471" s="25">
        <f ca="1">IF(AND($AL471-D$3&lt;=TODAY(),$AL471&gt;0,$AI471&lt;&gt;"closed",AI471&lt;&gt;"old",AND($B$3&lt;&gt;Data!$N$6,OR(database!$AG471&lt;&gt;Data!$K$9,database!$AG471&lt;&gt;Data!$K$8))),MAX(D$8:D470)+1,0)</f>
        <v>0</v>
      </c>
      <c r="E471" s="25">
        <f ca="1">IF(AND($AL471-E$3&lt;=TODAY(),$AL471&gt;0,AI471&lt;&gt;"closed",AI471&lt;&gt;"old",AND($B$3&lt;&gt;Data!$N$6,OR(database!$AG471&lt;&gt;Data!$K$9,database!$AG471&lt;&gt;Data!$K$8))),MAX(E$8:E470)+1,0)</f>
        <v>0</v>
      </c>
      <c r="F471" s="25">
        <f>IF(AH471="X",MAX(F$8:F470)+1,0)</f>
        <v>0</v>
      </c>
      <c r="G471" s="25">
        <f ca="1">IF(AND(AG471=Data!$K$8,database!AI471&lt;&gt;"Closed",AI471&lt;&gt;"old",database!AL471&lt;(TODAY()+Data!$X$4)),MAX(G$8:G470)+1,0)</f>
        <v>0</v>
      </c>
      <c r="H471" s="25">
        <f ca="1">IF(AND(AG471=Data!$K$9,database!AI471&lt;&gt;"Closed",AI471&lt;&gt;"old",database!AL471&lt;(TODAY()+Data!$X$5)),MAX(H$8:H470)+1,0)</f>
        <v>0</v>
      </c>
      <c r="Y471">
        <f>IF(AS471&gt;0,VLOOKUP(AS471,$AT:$AV,3,0)+COUNTIF(AS$8:AS470,AS471),0)</f>
        <v>0</v>
      </c>
      <c r="AA471" s="17"/>
      <c r="AB471" s="18"/>
      <c r="AC471" s="17"/>
      <c r="AD471" s="18"/>
      <c r="AE471" s="17"/>
      <c r="AF471" s="18"/>
      <c r="AG471" s="139"/>
      <c r="AH471" s="24"/>
      <c r="AI471" s="17"/>
      <c r="AJ471" s="24"/>
      <c r="AK471" s="27"/>
      <c r="AL471" s="47"/>
      <c r="AQ471" s="25">
        <f>IF(FollowUp!$AK$3="(Off)",IF(FollowUp!$AA$3=Data!$D$5,C471,IF(FollowUp!$AA$3=Data!$D$6,D471,IF(FollowUp!$AA$3=Data!$D$7,E471,B471))),IF(FollowUp!$AK$3=Data!$N$9,F471,IF(FollowUp!$AK$3=Data!$N$8,H471,IF(FollowUp!$AK$3=Data!$N$7,G471,B471))))</f>
        <v>0</v>
      </c>
      <c r="AR471" s="51">
        <f t="shared" si="44"/>
        <v>0</v>
      </c>
      <c r="AS471" s="25">
        <f t="shared" si="48"/>
        <v>-1</v>
      </c>
      <c r="AT471" s="25">
        <f t="shared" si="45"/>
        <v>464</v>
      </c>
      <c r="AU471" s="25">
        <f t="shared" si="49"/>
        <v>0</v>
      </c>
      <c r="AV471" s="25">
        <f t="shared" si="46"/>
        <v>0</v>
      </c>
      <c r="BB471" s="51"/>
    </row>
    <row r="472" spans="1:54" x14ac:dyDescent="0.25">
      <c r="A472" t="str">
        <f t="shared" si="47"/>
        <v>472</v>
      </c>
      <c r="B472" s="25">
        <f>IF(OR(ISBLANK($AG472),$AI472="closed",$AI472="old",AND($B$3=Data!$N$6,OR(database!AG472=Data!$K$8,Data!$K$9=database!AG472))),0,MAX(B$8:B471)+1)</f>
        <v>0</v>
      </c>
      <c r="C472" s="25">
        <f ca="1">IF(AND($AL472-C$3&lt;=TODAY(),$AL472&gt;0,AI472&lt;&gt;"closed",AI472&lt;&gt;"old",AND($B$3&lt;&gt;Data!$N$6,OR(database!$AG472&lt;&gt;Data!$K$9,database!$AG472&lt;&gt;Data!$K$8))),MAX(C$8:C471)+1,0)</f>
        <v>0</v>
      </c>
      <c r="D472" s="25">
        <f ca="1">IF(AND($AL472-D$3&lt;=TODAY(),$AL472&gt;0,$AI472&lt;&gt;"closed",AI472&lt;&gt;"old",AND($B$3&lt;&gt;Data!$N$6,OR(database!$AG472&lt;&gt;Data!$K$9,database!$AG472&lt;&gt;Data!$K$8))),MAX(D$8:D471)+1,0)</f>
        <v>0</v>
      </c>
      <c r="E472" s="25">
        <f ca="1">IF(AND($AL472-E$3&lt;=TODAY(),$AL472&gt;0,AI472&lt;&gt;"closed",AI472&lt;&gt;"old",AND($B$3&lt;&gt;Data!$N$6,OR(database!$AG472&lt;&gt;Data!$K$9,database!$AG472&lt;&gt;Data!$K$8))),MAX(E$8:E471)+1,0)</f>
        <v>0</v>
      </c>
      <c r="F472" s="25">
        <f>IF(AH472="X",MAX(F$8:F471)+1,0)</f>
        <v>0</v>
      </c>
      <c r="G472" s="25">
        <f ca="1">IF(AND(AG472=Data!$K$8,database!AI472&lt;&gt;"Closed",AI472&lt;&gt;"old",database!AL472&lt;(TODAY()+Data!$X$4)),MAX(G$8:G471)+1,0)</f>
        <v>0</v>
      </c>
      <c r="H472" s="25">
        <f ca="1">IF(AND(AG472=Data!$K$9,database!AI472&lt;&gt;"Closed",AI472&lt;&gt;"old",database!AL472&lt;(TODAY()+Data!$X$5)),MAX(H$8:H471)+1,0)</f>
        <v>0</v>
      </c>
      <c r="Y472">
        <f>IF(AS472&gt;0,VLOOKUP(AS472,$AT:$AV,3,0)+COUNTIF(AS$8:AS471,AS472),0)</f>
        <v>0</v>
      </c>
      <c r="AA472" s="16"/>
      <c r="AB472" s="22"/>
      <c r="AC472" s="16"/>
      <c r="AD472" s="22"/>
      <c r="AE472" s="16"/>
      <c r="AF472" s="22"/>
      <c r="AG472" s="138"/>
      <c r="AH472" s="23"/>
      <c r="AI472" s="16"/>
      <c r="AJ472" s="23"/>
      <c r="AK472" s="28"/>
      <c r="AL472" s="35"/>
      <c r="AQ472" s="25">
        <f>IF(FollowUp!$AK$3="(Off)",IF(FollowUp!$AA$3=Data!$D$5,C472,IF(FollowUp!$AA$3=Data!$D$6,D472,IF(FollowUp!$AA$3=Data!$D$7,E472,B472))),IF(FollowUp!$AK$3=Data!$N$9,F472,IF(FollowUp!$AK$3=Data!$N$8,H472,IF(FollowUp!$AK$3=Data!$N$7,G472,B472))))</f>
        <v>0</v>
      </c>
      <c r="AR472" s="51">
        <f t="shared" si="44"/>
        <v>0</v>
      </c>
      <c r="AS472" s="25">
        <f t="shared" si="48"/>
        <v>-1</v>
      </c>
      <c r="AT472" s="25">
        <f t="shared" si="45"/>
        <v>465</v>
      </c>
      <c r="AU472" s="25">
        <f t="shared" si="49"/>
        <v>0</v>
      </c>
      <c r="AV472" s="25">
        <f t="shared" si="46"/>
        <v>0</v>
      </c>
      <c r="BB472" s="51"/>
    </row>
    <row r="473" spans="1:54" x14ac:dyDescent="0.25">
      <c r="A473" t="str">
        <f t="shared" si="47"/>
        <v>473</v>
      </c>
      <c r="B473" s="25">
        <f>IF(OR(ISBLANK($AG473),$AI473="closed",$AI473="old",AND($B$3=Data!$N$6,OR(database!AG473=Data!$K$8,Data!$K$9=database!AG473))),0,MAX(B$8:B472)+1)</f>
        <v>0</v>
      </c>
      <c r="C473" s="25">
        <f ca="1">IF(AND($AL473-C$3&lt;=TODAY(),$AL473&gt;0,AI473&lt;&gt;"closed",AI473&lt;&gt;"old",AND($B$3&lt;&gt;Data!$N$6,OR(database!$AG473&lt;&gt;Data!$K$9,database!$AG473&lt;&gt;Data!$K$8))),MAX(C$8:C472)+1,0)</f>
        <v>0</v>
      </c>
      <c r="D473" s="25">
        <f ca="1">IF(AND($AL473-D$3&lt;=TODAY(),$AL473&gt;0,$AI473&lt;&gt;"closed",AI473&lt;&gt;"old",AND($B$3&lt;&gt;Data!$N$6,OR(database!$AG473&lt;&gt;Data!$K$9,database!$AG473&lt;&gt;Data!$K$8))),MAX(D$8:D472)+1,0)</f>
        <v>0</v>
      </c>
      <c r="E473" s="25">
        <f ca="1">IF(AND($AL473-E$3&lt;=TODAY(),$AL473&gt;0,AI473&lt;&gt;"closed",AI473&lt;&gt;"old",AND($B$3&lt;&gt;Data!$N$6,OR(database!$AG473&lt;&gt;Data!$K$9,database!$AG473&lt;&gt;Data!$K$8))),MAX(E$8:E472)+1,0)</f>
        <v>0</v>
      </c>
      <c r="F473" s="25">
        <f>IF(AH473="X",MAX(F$8:F472)+1,0)</f>
        <v>0</v>
      </c>
      <c r="G473" s="25">
        <f ca="1">IF(AND(AG473=Data!$K$8,database!AI473&lt;&gt;"Closed",AI473&lt;&gt;"old",database!AL473&lt;(TODAY()+Data!$X$4)),MAX(G$8:G472)+1,0)</f>
        <v>0</v>
      </c>
      <c r="H473" s="25">
        <f ca="1">IF(AND(AG473=Data!$K$9,database!AI473&lt;&gt;"Closed",AI473&lt;&gt;"old",database!AL473&lt;(TODAY()+Data!$X$5)),MAX(H$8:H472)+1,0)</f>
        <v>0</v>
      </c>
      <c r="Y473">
        <f>IF(AS473&gt;0,VLOOKUP(AS473,$AT:$AV,3,0)+COUNTIF(AS$8:AS472,AS473),0)</f>
        <v>0</v>
      </c>
      <c r="AA473" s="17"/>
      <c r="AB473" s="18"/>
      <c r="AC473" s="17"/>
      <c r="AD473" s="18"/>
      <c r="AE473" s="17"/>
      <c r="AF473" s="18"/>
      <c r="AG473" s="139"/>
      <c r="AH473" s="24"/>
      <c r="AI473" s="17"/>
      <c r="AJ473" s="24"/>
      <c r="AK473" s="27"/>
      <c r="AL473" s="47"/>
      <c r="AQ473" s="25">
        <f>IF(FollowUp!$AK$3="(Off)",IF(FollowUp!$AA$3=Data!$D$5,C473,IF(FollowUp!$AA$3=Data!$D$6,D473,IF(FollowUp!$AA$3=Data!$D$7,E473,B473))),IF(FollowUp!$AK$3=Data!$N$9,F473,IF(FollowUp!$AK$3=Data!$N$8,H473,IF(FollowUp!$AK$3=Data!$N$7,G473,B473))))</f>
        <v>0</v>
      </c>
      <c r="AR473" s="51">
        <f t="shared" ref="AR473:AR536" si="50">IF(AQ473&gt;0,AL473,0)</f>
        <v>0</v>
      </c>
      <c r="AS473" s="25">
        <f t="shared" si="48"/>
        <v>-1</v>
      </c>
      <c r="AT473" s="25">
        <f t="shared" ref="AT473:AT536" si="51">AT472+1</f>
        <v>466</v>
      </c>
      <c r="AU473" s="25">
        <f t="shared" si="49"/>
        <v>0</v>
      </c>
      <c r="AV473" s="25">
        <f t="shared" ref="AV473:AV536" si="52">IF(AND(AU473&gt;0,AV474=0),1,(AU474+AV474))</f>
        <v>0</v>
      </c>
      <c r="BB473" s="51"/>
    </row>
    <row r="474" spans="1:54" x14ac:dyDescent="0.25">
      <c r="A474" t="str">
        <f t="shared" si="47"/>
        <v>474</v>
      </c>
      <c r="B474" s="25">
        <f>IF(OR(ISBLANK($AG474),$AI474="closed",$AI474="old",AND($B$3=Data!$N$6,OR(database!AG474=Data!$K$8,Data!$K$9=database!AG474))),0,MAX(B$8:B473)+1)</f>
        <v>0</v>
      </c>
      <c r="C474" s="25">
        <f ca="1">IF(AND($AL474-C$3&lt;=TODAY(),$AL474&gt;0,AI474&lt;&gt;"closed",AI474&lt;&gt;"old",AND($B$3&lt;&gt;Data!$N$6,OR(database!$AG474&lt;&gt;Data!$K$9,database!$AG474&lt;&gt;Data!$K$8))),MAX(C$8:C473)+1,0)</f>
        <v>0</v>
      </c>
      <c r="D474" s="25">
        <f ca="1">IF(AND($AL474-D$3&lt;=TODAY(),$AL474&gt;0,$AI474&lt;&gt;"closed",AI474&lt;&gt;"old",AND($B$3&lt;&gt;Data!$N$6,OR(database!$AG474&lt;&gt;Data!$K$9,database!$AG474&lt;&gt;Data!$K$8))),MAX(D$8:D473)+1,0)</f>
        <v>0</v>
      </c>
      <c r="E474" s="25">
        <f ca="1">IF(AND($AL474-E$3&lt;=TODAY(),$AL474&gt;0,AI474&lt;&gt;"closed",AI474&lt;&gt;"old",AND($B$3&lt;&gt;Data!$N$6,OR(database!$AG474&lt;&gt;Data!$K$9,database!$AG474&lt;&gt;Data!$K$8))),MAX(E$8:E473)+1,0)</f>
        <v>0</v>
      </c>
      <c r="F474" s="25">
        <f>IF(AH474="X",MAX(F$8:F473)+1,0)</f>
        <v>0</v>
      </c>
      <c r="G474" s="25">
        <f ca="1">IF(AND(AG474=Data!$K$8,database!AI474&lt;&gt;"Closed",AI474&lt;&gt;"old",database!AL474&lt;(TODAY()+Data!$X$4)),MAX(G$8:G473)+1,0)</f>
        <v>0</v>
      </c>
      <c r="H474" s="25">
        <f ca="1">IF(AND(AG474=Data!$K$9,database!AI474&lt;&gt;"Closed",AI474&lt;&gt;"old",database!AL474&lt;(TODAY()+Data!$X$5)),MAX(H$8:H473)+1,0)</f>
        <v>0</v>
      </c>
      <c r="Y474">
        <f>IF(AS474&gt;0,VLOOKUP(AS474,$AT:$AV,3,0)+COUNTIF(AS$8:AS473,AS474),0)</f>
        <v>0</v>
      </c>
      <c r="AA474" s="16"/>
      <c r="AB474" s="22"/>
      <c r="AC474" s="16"/>
      <c r="AD474" s="22"/>
      <c r="AE474" s="16"/>
      <c r="AF474" s="22"/>
      <c r="AG474" s="138"/>
      <c r="AH474" s="23"/>
      <c r="AI474" s="16"/>
      <c r="AJ474" s="23"/>
      <c r="AK474" s="28"/>
      <c r="AL474" s="35"/>
      <c r="AQ474" s="25">
        <f>IF(FollowUp!$AK$3="(Off)",IF(FollowUp!$AA$3=Data!$D$5,C474,IF(FollowUp!$AA$3=Data!$D$6,D474,IF(FollowUp!$AA$3=Data!$D$7,E474,B474))),IF(FollowUp!$AK$3=Data!$N$9,F474,IF(FollowUp!$AK$3=Data!$N$8,H474,IF(FollowUp!$AK$3=Data!$N$7,G474,B474))))</f>
        <v>0</v>
      </c>
      <c r="AR474" s="51">
        <f t="shared" si="50"/>
        <v>0</v>
      </c>
      <c r="AS474" s="25">
        <f t="shared" si="48"/>
        <v>-1</v>
      </c>
      <c r="AT474" s="25">
        <f t="shared" si="51"/>
        <v>467</v>
      </c>
      <c r="AU474" s="25">
        <f t="shared" si="49"/>
        <v>0</v>
      </c>
      <c r="AV474" s="25">
        <f t="shared" si="52"/>
        <v>0</v>
      </c>
      <c r="BB474" s="51"/>
    </row>
    <row r="475" spans="1:54" x14ac:dyDescent="0.25">
      <c r="A475" t="str">
        <f t="shared" si="47"/>
        <v>475</v>
      </c>
      <c r="B475" s="25">
        <f>IF(OR(ISBLANK($AG475),$AI475="closed",$AI475="old",AND($B$3=Data!$N$6,OR(database!AG475=Data!$K$8,Data!$K$9=database!AG475))),0,MAX(B$8:B474)+1)</f>
        <v>0</v>
      </c>
      <c r="C475" s="25">
        <f ca="1">IF(AND($AL475-C$3&lt;=TODAY(),$AL475&gt;0,AI475&lt;&gt;"closed",AI475&lt;&gt;"old",AND($B$3&lt;&gt;Data!$N$6,OR(database!$AG475&lt;&gt;Data!$K$9,database!$AG475&lt;&gt;Data!$K$8))),MAX(C$8:C474)+1,0)</f>
        <v>0</v>
      </c>
      <c r="D475" s="25">
        <f ca="1">IF(AND($AL475-D$3&lt;=TODAY(),$AL475&gt;0,$AI475&lt;&gt;"closed",AI475&lt;&gt;"old",AND($B$3&lt;&gt;Data!$N$6,OR(database!$AG475&lt;&gt;Data!$K$9,database!$AG475&lt;&gt;Data!$K$8))),MAX(D$8:D474)+1,0)</f>
        <v>0</v>
      </c>
      <c r="E475" s="25">
        <f ca="1">IF(AND($AL475-E$3&lt;=TODAY(),$AL475&gt;0,AI475&lt;&gt;"closed",AI475&lt;&gt;"old",AND($B$3&lt;&gt;Data!$N$6,OR(database!$AG475&lt;&gt;Data!$K$9,database!$AG475&lt;&gt;Data!$K$8))),MAX(E$8:E474)+1,0)</f>
        <v>0</v>
      </c>
      <c r="F475" s="25">
        <f>IF(AH475="X",MAX(F$8:F474)+1,0)</f>
        <v>0</v>
      </c>
      <c r="G475" s="25">
        <f ca="1">IF(AND(AG475=Data!$K$8,database!AI475&lt;&gt;"Closed",AI475&lt;&gt;"old",database!AL475&lt;(TODAY()+Data!$X$4)),MAX(G$8:G474)+1,0)</f>
        <v>0</v>
      </c>
      <c r="H475" s="25">
        <f ca="1">IF(AND(AG475=Data!$K$9,database!AI475&lt;&gt;"Closed",AI475&lt;&gt;"old",database!AL475&lt;(TODAY()+Data!$X$5)),MAX(H$8:H474)+1,0)</f>
        <v>0</v>
      </c>
      <c r="Y475">
        <f>IF(AS475&gt;0,VLOOKUP(AS475,$AT:$AV,3,0)+COUNTIF(AS$8:AS474,AS475),0)</f>
        <v>0</v>
      </c>
      <c r="AA475" s="17"/>
      <c r="AB475" s="18"/>
      <c r="AC475" s="17"/>
      <c r="AD475" s="18"/>
      <c r="AE475" s="17"/>
      <c r="AF475" s="18"/>
      <c r="AG475" s="139"/>
      <c r="AH475" s="24"/>
      <c r="AI475" s="17"/>
      <c r="AJ475" s="24"/>
      <c r="AK475" s="27"/>
      <c r="AL475" s="47"/>
      <c r="AQ475" s="25">
        <f>IF(FollowUp!$AK$3="(Off)",IF(FollowUp!$AA$3=Data!$D$5,C475,IF(FollowUp!$AA$3=Data!$D$6,D475,IF(FollowUp!$AA$3=Data!$D$7,E475,B475))),IF(FollowUp!$AK$3=Data!$N$9,F475,IF(FollowUp!$AK$3=Data!$N$8,H475,IF(FollowUp!$AK$3=Data!$N$7,G475,B475))))</f>
        <v>0</v>
      </c>
      <c r="AR475" s="51">
        <f t="shared" si="50"/>
        <v>0</v>
      </c>
      <c r="AS475" s="25">
        <f t="shared" si="48"/>
        <v>-1</v>
      </c>
      <c r="AT475" s="25">
        <f t="shared" si="51"/>
        <v>468</v>
      </c>
      <c r="AU475" s="25">
        <f t="shared" si="49"/>
        <v>0</v>
      </c>
      <c r="AV475" s="25">
        <f t="shared" si="52"/>
        <v>0</v>
      </c>
      <c r="BB475" s="51"/>
    </row>
    <row r="476" spans="1:54" x14ac:dyDescent="0.25">
      <c r="A476" t="str">
        <f t="shared" si="47"/>
        <v>476</v>
      </c>
      <c r="B476" s="25">
        <f>IF(OR(ISBLANK($AG476),$AI476="closed",$AI476="old",AND($B$3=Data!$N$6,OR(database!AG476=Data!$K$8,Data!$K$9=database!AG476))),0,MAX(B$8:B475)+1)</f>
        <v>0</v>
      </c>
      <c r="C476" s="25">
        <f ca="1">IF(AND($AL476-C$3&lt;=TODAY(),$AL476&gt;0,AI476&lt;&gt;"closed",AI476&lt;&gt;"old",AND($B$3&lt;&gt;Data!$N$6,OR(database!$AG476&lt;&gt;Data!$K$9,database!$AG476&lt;&gt;Data!$K$8))),MAX(C$8:C475)+1,0)</f>
        <v>0</v>
      </c>
      <c r="D476" s="25">
        <f ca="1">IF(AND($AL476-D$3&lt;=TODAY(),$AL476&gt;0,$AI476&lt;&gt;"closed",AI476&lt;&gt;"old",AND($B$3&lt;&gt;Data!$N$6,OR(database!$AG476&lt;&gt;Data!$K$9,database!$AG476&lt;&gt;Data!$K$8))),MAX(D$8:D475)+1,0)</f>
        <v>0</v>
      </c>
      <c r="E476" s="25">
        <f ca="1">IF(AND($AL476-E$3&lt;=TODAY(),$AL476&gt;0,AI476&lt;&gt;"closed",AI476&lt;&gt;"old",AND($B$3&lt;&gt;Data!$N$6,OR(database!$AG476&lt;&gt;Data!$K$9,database!$AG476&lt;&gt;Data!$K$8))),MAX(E$8:E475)+1,0)</f>
        <v>0</v>
      </c>
      <c r="F476" s="25">
        <f>IF(AH476="X",MAX(F$8:F475)+1,0)</f>
        <v>0</v>
      </c>
      <c r="G476" s="25">
        <f ca="1">IF(AND(AG476=Data!$K$8,database!AI476&lt;&gt;"Closed",AI476&lt;&gt;"old",database!AL476&lt;(TODAY()+Data!$X$4)),MAX(G$8:G475)+1,0)</f>
        <v>0</v>
      </c>
      <c r="H476" s="25">
        <f ca="1">IF(AND(AG476=Data!$K$9,database!AI476&lt;&gt;"Closed",AI476&lt;&gt;"old",database!AL476&lt;(TODAY()+Data!$X$5)),MAX(H$8:H475)+1,0)</f>
        <v>0</v>
      </c>
      <c r="Y476">
        <f>IF(AS476&gt;0,VLOOKUP(AS476,$AT:$AV,3,0)+COUNTIF(AS$8:AS475,AS476),0)</f>
        <v>0</v>
      </c>
      <c r="AA476" s="16"/>
      <c r="AB476" s="22"/>
      <c r="AC476" s="16"/>
      <c r="AD476" s="22"/>
      <c r="AE476" s="16"/>
      <c r="AF476" s="22"/>
      <c r="AG476" s="138"/>
      <c r="AH476" s="23"/>
      <c r="AI476" s="16"/>
      <c r="AJ476" s="23"/>
      <c r="AK476" s="28"/>
      <c r="AL476" s="35"/>
      <c r="AQ476" s="25">
        <f>IF(FollowUp!$AK$3="(Off)",IF(FollowUp!$AA$3=Data!$D$5,C476,IF(FollowUp!$AA$3=Data!$D$6,D476,IF(FollowUp!$AA$3=Data!$D$7,E476,B476))),IF(FollowUp!$AK$3=Data!$N$9,F476,IF(FollowUp!$AK$3=Data!$N$8,H476,IF(FollowUp!$AK$3=Data!$N$7,G476,B476))))</f>
        <v>0</v>
      </c>
      <c r="AR476" s="51">
        <f t="shared" si="50"/>
        <v>0</v>
      </c>
      <c r="AS476" s="25">
        <f t="shared" si="48"/>
        <v>-1</v>
      </c>
      <c r="AT476" s="25">
        <f t="shared" si="51"/>
        <v>469</v>
      </c>
      <c r="AU476" s="25">
        <f t="shared" si="49"/>
        <v>0</v>
      </c>
      <c r="AV476" s="25">
        <f t="shared" si="52"/>
        <v>0</v>
      </c>
      <c r="BB476" s="51"/>
    </row>
    <row r="477" spans="1:54" x14ac:dyDescent="0.25">
      <c r="A477" t="str">
        <f t="shared" si="47"/>
        <v>477</v>
      </c>
      <c r="B477" s="25">
        <f>IF(OR(ISBLANK($AG477),$AI477="closed",$AI477="old",AND($B$3=Data!$N$6,OR(database!AG477=Data!$K$8,Data!$K$9=database!AG477))),0,MAX(B$8:B476)+1)</f>
        <v>0</v>
      </c>
      <c r="C477" s="25">
        <f ca="1">IF(AND($AL477-C$3&lt;=TODAY(),$AL477&gt;0,AI477&lt;&gt;"closed",AI477&lt;&gt;"old",AND($B$3&lt;&gt;Data!$N$6,OR(database!$AG477&lt;&gt;Data!$K$9,database!$AG477&lt;&gt;Data!$K$8))),MAX(C$8:C476)+1,0)</f>
        <v>0</v>
      </c>
      <c r="D477" s="25">
        <f ca="1">IF(AND($AL477-D$3&lt;=TODAY(),$AL477&gt;0,$AI477&lt;&gt;"closed",AI477&lt;&gt;"old",AND($B$3&lt;&gt;Data!$N$6,OR(database!$AG477&lt;&gt;Data!$K$9,database!$AG477&lt;&gt;Data!$K$8))),MAX(D$8:D476)+1,0)</f>
        <v>0</v>
      </c>
      <c r="E477" s="25">
        <f ca="1">IF(AND($AL477-E$3&lt;=TODAY(),$AL477&gt;0,AI477&lt;&gt;"closed",AI477&lt;&gt;"old",AND($B$3&lt;&gt;Data!$N$6,OR(database!$AG477&lt;&gt;Data!$K$9,database!$AG477&lt;&gt;Data!$K$8))),MAX(E$8:E476)+1,0)</f>
        <v>0</v>
      </c>
      <c r="F477" s="25">
        <f>IF(AH477="X",MAX(F$8:F476)+1,0)</f>
        <v>0</v>
      </c>
      <c r="G477" s="25">
        <f ca="1">IF(AND(AG477=Data!$K$8,database!AI477&lt;&gt;"Closed",AI477&lt;&gt;"old",database!AL477&lt;(TODAY()+Data!$X$4)),MAX(G$8:G476)+1,0)</f>
        <v>0</v>
      </c>
      <c r="H477" s="25">
        <f ca="1">IF(AND(AG477=Data!$K$9,database!AI477&lt;&gt;"Closed",AI477&lt;&gt;"old",database!AL477&lt;(TODAY()+Data!$X$5)),MAX(H$8:H476)+1,0)</f>
        <v>0</v>
      </c>
      <c r="Y477">
        <f>IF(AS477&gt;0,VLOOKUP(AS477,$AT:$AV,3,0)+COUNTIF(AS$8:AS476,AS477),0)</f>
        <v>0</v>
      </c>
      <c r="AA477" s="17"/>
      <c r="AB477" s="18"/>
      <c r="AC477" s="17"/>
      <c r="AD477" s="18"/>
      <c r="AE477" s="17"/>
      <c r="AF477" s="18"/>
      <c r="AG477" s="139"/>
      <c r="AH477" s="24"/>
      <c r="AI477" s="17"/>
      <c r="AJ477" s="24"/>
      <c r="AK477" s="27"/>
      <c r="AL477" s="47"/>
      <c r="AQ477" s="25">
        <f>IF(FollowUp!$AK$3="(Off)",IF(FollowUp!$AA$3=Data!$D$5,C477,IF(FollowUp!$AA$3=Data!$D$6,D477,IF(FollowUp!$AA$3=Data!$D$7,E477,B477))),IF(FollowUp!$AK$3=Data!$N$9,F477,IF(FollowUp!$AK$3=Data!$N$8,H477,IF(FollowUp!$AK$3=Data!$N$7,G477,B477))))</f>
        <v>0</v>
      </c>
      <c r="AR477" s="51">
        <f t="shared" si="50"/>
        <v>0</v>
      </c>
      <c r="AS477" s="25">
        <f t="shared" si="48"/>
        <v>-1</v>
      </c>
      <c r="AT477" s="25">
        <f t="shared" si="51"/>
        <v>470</v>
      </c>
      <c r="AU477" s="25">
        <f t="shared" si="49"/>
        <v>0</v>
      </c>
      <c r="AV477" s="25">
        <f t="shared" si="52"/>
        <v>0</v>
      </c>
      <c r="BB477" s="51"/>
    </row>
    <row r="478" spans="1:54" x14ac:dyDescent="0.25">
      <c r="A478" t="str">
        <f t="shared" si="47"/>
        <v>478</v>
      </c>
      <c r="B478" s="25">
        <f>IF(OR(ISBLANK($AG478),$AI478="closed",$AI478="old",AND($B$3=Data!$N$6,OR(database!AG478=Data!$K$8,Data!$K$9=database!AG478))),0,MAX(B$8:B477)+1)</f>
        <v>0</v>
      </c>
      <c r="C478" s="25">
        <f ca="1">IF(AND($AL478-C$3&lt;=TODAY(),$AL478&gt;0,AI478&lt;&gt;"closed",AI478&lt;&gt;"old",AND($B$3&lt;&gt;Data!$N$6,OR(database!$AG478&lt;&gt;Data!$K$9,database!$AG478&lt;&gt;Data!$K$8))),MAX(C$8:C477)+1,0)</f>
        <v>0</v>
      </c>
      <c r="D478" s="25">
        <f ca="1">IF(AND($AL478-D$3&lt;=TODAY(),$AL478&gt;0,$AI478&lt;&gt;"closed",AI478&lt;&gt;"old",AND($B$3&lt;&gt;Data!$N$6,OR(database!$AG478&lt;&gt;Data!$K$9,database!$AG478&lt;&gt;Data!$K$8))),MAX(D$8:D477)+1,0)</f>
        <v>0</v>
      </c>
      <c r="E478" s="25">
        <f ca="1">IF(AND($AL478-E$3&lt;=TODAY(),$AL478&gt;0,AI478&lt;&gt;"closed",AI478&lt;&gt;"old",AND($B$3&lt;&gt;Data!$N$6,OR(database!$AG478&lt;&gt;Data!$K$9,database!$AG478&lt;&gt;Data!$K$8))),MAX(E$8:E477)+1,0)</f>
        <v>0</v>
      </c>
      <c r="F478" s="25">
        <f>IF(AH478="X",MAX(F$8:F477)+1,0)</f>
        <v>0</v>
      </c>
      <c r="G478" s="25">
        <f ca="1">IF(AND(AG478=Data!$K$8,database!AI478&lt;&gt;"Closed",AI478&lt;&gt;"old",database!AL478&lt;(TODAY()+Data!$X$4)),MAX(G$8:G477)+1,0)</f>
        <v>0</v>
      </c>
      <c r="H478" s="25">
        <f ca="1">IF(AND(AG478=Data!$K$9,database!AI478&lt;&gt;"Closed",AI478&lt;&gt;"old",database!AL478&lt;(TODAY()+Data!$X$5)),MAX(H$8:H477)+1,0)</f>
        <v>0</v>
      </c>
      <c r="Y478">
        <f>IF(AS478&gt;0,VLOOKUP(AS478,$AT:$AV,3,0)+COUNTIF(AS$8:AS477,AS478),0)</f>
        <v>0</v>
      </c>
      <c r="AA478" s="16"/>
      <c r="AB478" s="22"/>
      <c r="AC478" s="16"/>
      <c r="AD478" s="22"/>
      <c r="AE478" s="16"/>
      <c r="AF478" s="22"/>
      <c r="AG478" s="138"/>
      <c r="AH478" s="23"/>
      <c r="AI478" s="16"/>
      <c r="AJ478" s="23"/>
      <c r="AK478" s="28"/>
      <c r="AL478" s="35"/>
      <c r="AQ478" s="25">
        <f>IF(FollowUp!$AK$3="(Off)",IF(FollowUp!$AA$3=Data!$D$5,C478,IF(FollowUp!$AA$3=Data!$D$6,D478,IF(FollowUp!$AA$3=Data!$D$7,E478,B478))),IF(FollowUp!$AK$3=Data!$N$9,F478,IF(FollowUp!$AK$3=Data!$N$8,H478,IF(FollowUp!$AK$3=Data!$N$7,G478,B478))))</f>
        <v>0</v>
      </c>
      <c r="AR478" s="51">
        <f t="shared" si="50"/>
        <v>0</v>
      </c>
      <c r="AS478" s="25">
        <f t="shared" si="48"/>
        <v>-1</v>
      </c>
      <c r="AT478" s="25">
        <f t="shared" si="51"/>
        <v>471</v>
      </c>
      <c r="AU478" s="25">
        <f t="shared" si="49"/>
        <v>0</v>
      </c>
      <c r="AV478" s="25">
        <f t="shared" si="52"/>
        <v>0</v>
      </c>
      <c r="BB478" s="51"/>
    </row>
    <row r="479" spans="1:54" x14ac:dyDescent="0.25">
      <c r="A479" t="str">
        <f t="shared" si="47"/>
        <v>479</v>
      </c>
      <c r="B479" s="25">
        <f>IF(OR(ISBLANK($AG479),$AI479="closed",$AI479="old",AND($B$3=Data!$N$6,OR(database!AG479=Data!$K$8,Data!$K$9=database!AG479))),0,MAX(B$8:B478)+1)</f>
        <v>0</v>
      </c>
      <c r="C479" s="25">
        <f ca="1">IF(AND($AL479-C$3&lt;=TODAY(),$AL479&gt;0,AI479&lt;&gt;"closed",AI479&lt;&gt;"old",AND($B$3&lt;&gt;Data!$N$6,OR(database!$AG479&lt;&gt;Data!$K$9,database!$AG479&lt;&gt;Data!$K$8))),MAX(C$8:C478)+1,0)</f>
        <v>0</v>
      </c>
      <c r="D479" s="25">
        <f ca="1">IF(AND($AL479-D$3&lt;=TODAY(),$AL479&gt;0,$AI479&lt;&gt;"closed",AI479&lt;&gt;"old",AND($B$3&lt;&gt;Data!$N$6,OR(database!$AG479&lt;&gt;Data!$K$9,database!$AG479&lt;&gt;Data!$K$8))),MAX(D$8:D478)+1,0)</f>
        <v>0</v>
      </c>
      <c r="E479" s="25">
        <f ca="1">IF(AND($AL479-E$3&lt;=TODAY(),$AL479&gt;0,AI479&lt;&gt;"closed",AI479&lt;&gt;"old",AND($B$3&lt;&gt;Data!$N$6,OR(database!$AG479&lt;&gt;Data!$K$9,database!$AG479&lt;&gt;Data!$K$8))),MAX(E$8:E478)+1,0)</f>
        <v>0</v>
      </c>
      <c r="F479" s="25">
        <f>IF(AH479="X",MAX(F$8:F478)+1,0)</f>
        <v>0</v>
      </c>
      <c r="G479" s="25">
        <f ca="1">IF(AND(AG479=Data!$K$8,database!AI479&lt;&gt;"Closed",AI479&lt;&gt;"old",database!AL479&lt;(TODAY()+Data!$X$4)),MAX(G$8:G478)+1,0)</f>
        <v>0</v>
      </c>
      <c r="H479" s="25">
        <f ca="1">IF(AND(AG479=Data!$K$9,database!AI479&lt;&gt;"Closed",AI479&lt;&gt;"old",database!AL479&lt;(TODAY()+Data!$X$5)),MAX(H$8:H478)+1,0)</f>
        <v>0</v>
      </c>
      <c r="Y479">
        <f>IF(AS479&gt;0,VLOOKUP(AS479,$AT:$AV,3,0)+COUNTIF(AS$8:AS478,AS479),0)</f>
        <v>0</v>
      </c>
      <c r="AA479" s="17"/>
      <c r="AB479" s="18"/>
      <c r="AC479" s="17"/>
      <c r="AD479" s="18"/>
      <c r="AE479" s="17"/>
      <c r="AF479" s="18"/>
      <c r="AG479" s="139"/>
      <c r="AH479" s="24"/>
      <c r="AI479" s="17"/>
      <c r="AJ479" s="24"/>
      <c r="AK479" s="27"/>
      <c r="AL479" s="47"/>
      <c r="AQ479" s="25">
        <f>IF(FollowUp!$AK$3="(Off)",IF(FollowUp!$AA$3=Data!$D$5,C479,IF(FollowUp!$AA$3=Data!$D$6,D479,IF(FollowUp!$AA$3=Data!$D$7,E479,B479))),IF(FollowUp!$AK$3=Data!$N$9,F479,IF(FollowUp!$AK$3=Data!$N$8,H479,IF(FollowUp!$AK$3=Data!$N$7,G479,B479))))</f>
        <v>0</v>
      </c>
      <c r="AR479" s="51">
        <f t="shared" si="50"/>
        <v>0</v>
      </c>
      <c r="AS479" s="25">
        <f t="shared" si="48"/>
        <v>-1</v>
      </c>
      <c r="AT479" s="25">
        <f t="shared" si="51"/>
        <v>472</v>
      </c>
      <c r="AU479" s="25">
        <f t="shared" si="49"/>
        <v>0</v>
      </c>
      <c r="AV479" s="25">
        <f t="shared" si="52"/>
        <v>0</v>
      </c>
      <c r="BB479" s="51"/>
    </row>
    <row r="480" spans="1:54" x14ac:dyDescent="0.25">
      <c r="A480" t="str">
        <f t="shared" si="47"/>
        <v>480</v>
      </c>
      <c r="B480" s="25">
        <f>IF(OR(ISBLANK($AG480),$AI480="closed",$AI480="old",AND($B$3=Data!$N$6,OR(database!AG480=Data!$K$8,Data!$K$9=database!AG480))),0,MAX(B$8:B479)+1)</f>
        <v>0</v>
      </c>
      <c r="C480" s="25">
        <f ca="1">IF(AND($AL480-C$3&lt;=TODAY(),$AL480&gt;0,AI480&lt;&gt;"closed",AI480&lt;&gt;"old",AND($B$3&lt;&gt;Data!$N$6,OR(database!$AG480&lt;&gt;Data!$K$9,database!$AG480&lt;&gt;Data!$K$8))),MAX(C$8:C479)+1,0)</f>
        <v>0</v>
      </c>
      <c r="D480" s="25">
        <f ca="1">IF(AND($AL480-D$3&lt;=TODAY(),$AL480&gt;0,$AI480&lt;&gt;"closed",AI480&lt;&gt;"old",AND($B$3&lt;&gt;Data!$N$6,OR(database!$AG480&lt;&gt;Data!$K$9,database!$AG480&lt;&gt;Data!$K$8))),MAX(D$8:D479)+1,0)</f>
        <v>0</v>
      </c>
      <c r="E480" s="25">
        <f ca="1">IF(AND($AL480-E$3&lt;=TODAY(),$AL480&gt;0,AI480&lt;&gt;"closed",AI480&lt;&gt;"old",AND($B$3&lt;&gt;Data!$N$6,OR(database!$AG480&lt;&gt;Data!$K$9,database!$AG480&lt;&gt;Data!$K$8))),MAX(E$8:E479)+1,0)</f>
        <v>0</v>
      </c>
      <c r="F480" s="25">
        <f>IF(AH480="X",MAX(F$8:F479)+1,0)</f>
        <v>0</v>
      </c>
      <c r="G480" s="25">
        <f ca="1">IF(AND(AG480=Data!$K$8,database!AI480&lt;&gt;"Closed",AI480&lt;&gt;"old",database!AL480&lt;(TODAY()+Data!$X$4)),MAX(G$8:G479)+1,0)</f>
        <v>0</v>
      </c>
      <c r="H480" s="25">
        <f ca="1">IF(AND(AG480=Data!$K$9,database!AI480&lt;&gt;"Closed",AI480&lt;&gt;"old",database!AL480&lt;(TODAY()+Data!$X$5)),MAX(H$8:H479)+1,0)</f>
        <v>0</v>
      </c>
      <c r="Y480">
        <f>IF(AS480&gt;0,VLOOKUP(AS480,$AT:$AV,3,0)+COUNTIF(AS$8:AS479,AS480),0)</f>
        <v>0</v>
      </c>
      <c r="AA480" s="16"/>
      <c r="AB480" s="22"/>
      <c r="AC480" s="16"/>
      <c r="AD480" s="22"/>
      <c r="AE480" s="16"/>
      <c r="AF480" s="22"/>
      <c r="AG480" s="138"/>
      <c r="AH480" s="23"/>
      <c r="AI480" s="16"/>
      <c r="AJ480" s="23"/>
      <c r="AK480" s="28"/>
      <c r="AL480" s="35"/>
      <c r="AQ480" s="25">
        <f>IF(FollowUp!$AK$3="(Off)",IF(FollowUp!$AA$3=Data!$D$5,C480,IF(FollowUp!$AA$3=Data!$D$6,D480,IF(FollowUp!$AA$3=Data!$D$7,E480,B480))),IF(FollowUp!$AK$3=Data!$N$9,F480,IF(FollowUp!$AK$3=Data!$N$8,H480,IF(FollowUp!$AK$3=Data!$N$7,G480,B480))))</f>
        <v>0</v>
      </c>
      <c r="AR480" s="51">
        <f t="shared" si="50"/>
        <v>0</v>
      </c>
      <c r="AS480" s="25">
        <f t="shared" si="48"/>
        <v>-1</v>
      </c>
      <c r="AT480" s="25">
        <f t="shared" si="51"/>
        <v>473</v>
      </c>
      <c r="AU480" s="25">
        <f t="shared" si="49"/>
        <v>0</v>
      </c>
      <c r="AV480" s="25">
        <f t="shared" si="52"/>
        <v>0</v>
      </c>
      <c r="BB480" s="51"/>
    </row>
    <row r="481" spans="1:54" x14ac:dyDescent="0.25">
      <c r="A481" t="str">
        <f t="shared" si="47"/>
        <v>481</v>
      </c>
      <c r="B481" s="25">
        <f>IF(OR(ISBLANK($AG481),$AI481="closed",$AI481="old",AND($B$3=Data!$N$6,OR(database!AG481=Data!$K$8,Data!$K$9=database!AG481))),0,MAX(B$8:B480)+1)</f>
        <v>0</v>
      </c>
      <c r="C481" s="25">
        <f ca="1">IF(AND($AL481-C$3&lt;=TODAY(),$AL481&gt;0,AI481&lt;&gt;"closed",AI481&lt;&gt;"old",AND($B$3&lt;&gt;Data!$N$6,OR(database!$AG481&lt;&gt;Data!$K$9,database!$AG481&lt;&gt;Data!$K$8))),MAX(C$8:C480)+1,0)</f>
        <v>0</v>
      </c>
      <c r="D481" s="25">
        <f ca="1">IF(AND($AL481-D$3&lt;=TODAY(),$AL481&gt;0,$AI481&lt;&gt;"closed",AI481&lt;&gt;"old",AND($B$3&lt;&gt;Data!$N$6,OR(database!$AG481&lt;&gt;Data!$K$9,database!$AG481&lt;&gt;Data!$K$8))),MAX(D$8:D480)+1,0)</f>
        <v>0</v>
      </c>
      <c r="E481" s="25">
        <f ca="1">IF(AND($AL481-E$3&lt;=TODAY(),$AL481&gt;0,AI481&lt;&gt;"closed",AI481&lt;&gt;"old",AND($B$3&lt;&gt;Data!$N$6,OR(database!$AG481&lt;&gt;Data!$K$9,database!$AG481&lt;&gt;Data!$K$8))),MAX(E$8:E480)+1,0)</f>
        <v>0</v>
      </c>
      <c r="F481" s="25">
        <f>IF(AH481="X",MAX(F$8:F480)+1,0)</f>
        <v>0</v>
      </c>
      <c r="G481" s="25">
        <f ca="1">IF(AND(AG481=Data!$K$8,database!AI481&lt;&gt;"Closed",AI481&lt;&gt;"old",database!AL481&lt;(TODAY()+Data!$X$4)),MAX(G$8:G480)+1,0)</f>
        <v>0</v>
      </c>
      <c r="H481" s="25">
        <f ca="1">IF(AND(AG481=Data!$K$9,database!AI481&lt;&gt;"Closed",AI481&lt;&gt;"old",database!AL481&lt;(TODAY()+Data!$X$5)),MAX(H$8:H480)+1,0)</f>
        <v>0</v>
      </c>
      <c r="Y481">
        <f>IF(AS481&gt;0,VLOOKUP(AS481,$AT:$AV,3,0)+COUNTIF(AS$8:AS480,AS481),0)</f>
        <v>0</v>
      </c>
      <c r="AA481" s="17"/>
      <c r="AB481" s="18"/>
      <c r="AC481" s="17"/>
      <c r="AD481" s="18"/>
      <c r="AE481" s="17"/>
      <c r="AF481" s="18"/>
      <c r="AG481" s="139"/>
      <c r="AH481" s="24"/>
      <c r="AI481" s="17"/>
      <c r="AJ481" s="24"/>
      <c r="AK481" s="27"/>
      <c r="AL481" s="47"/>
      <c r="AQ481" s="25">
        <f>IF(FollowUp!$AK$3="(Off)",IF(FollowUp!$AA$3=Data!$D$5,C481,IF(FollowUp!$AA$3=Data!$D$6,D481,IF(FollowUp!$AA$3=Data!$D$7,E481,B481))),IF(FollowUp!$AK$3=Data!$N$9,F481,IF(FollowUp!$AK$3=Data!$N$8,H481,IF(FollowUp!$AK$3=Data!$N$7,G481,B481))))</f>
        <v>0</v>
      </c>
      <c r="AR481" s="51">
        <f t="shared" si="50"/>
        <v>0</v>
      </c>
      <c r="AS481" s="25">
        <f t="shared" si="48"/>
        <v>-1</v>
      </c>
      <c r="AT481" s="25">
        <f t="shared" si="51"/>
        <v>474</v>
      </c>
      <c r="AU481" s="25">
        <f t="shared" si="49"/>
        <v>0</v>
      </c>
      <c r="AV481" s="25">
        <f t="shared" si="52"/>
        <v>0</v>
      </c>
      <c r="BB481" s="51"/>
    </row>
    <row r="482" spans="1:54" x14ac:dyDescent="0.25">
      <c r="A482" t="str">
        <f t="shared" si="47"/>
        <v>482</v>
      </c>
      <c r="B482" s="25">
        <f>IF(OR(ISBLANK($AG482),$AI482="closed",$AI482="old",AND($B$3=Data!$N$6,OR(database!AG482=Data!$K$8,Data!$K$9=database!AG482))),0,MAX(B$8:B481)+1)</f>
        <v>0</v>
      </c>
      <c r="C482" s="25">
        <f ca="1">IF(AND($AL482-C$3&lt;=TODAY(),$AL482&gt;0,AI482&lt;&gt;"closed",AI482&lt;&gt;"old",AND($B$3&lt;&gt;Data!$N$6,OR(database!$AG482&lt;&gt;Data!$K$9,database!$AG482&lt;&gt;Data!$K$8))),MAX(C$8:C481)+1,0)</f>
        <v>0</v>
      </c>
      <c r="D482" s="25">
        <f ca="1">IF(AND($AL482-D$3&lt;=TODAY(),$AL482&gt;0,$AI482&lt;&gt;"closed",AI482&lt;&gt;"old",AND($B$3&lt;&gt;Data!$N$6,OR(database!$AG482&lt;&gt;Data!$K$9,database!$AG482&lt;&gt;Data!$K$8))),MAX(D$8:D481)+1,0)</f>
        <v>0</v>
      </c>
      <c r="E482" s="25">
        <f ca="1">IF(AND($AL482-E$3&lt;=TODAY(),$AL482&gt;0,AI482&lt;&gt;"closed",AI482&lt;&gt;"old",AND($B$3&lt;&gt;Data!$N$6,OR(database!$AG482&lt;&gt;Data!$K$9,database!$AG482&lt;&gt;Data!$K$8))),MAX(E$8:E481)+1,0)</f>
        <v>0</v>
      </c>
      <c r="F482" s="25">
        <f>IF(AH482="X",MAX(F$8:F481)+1,0)</f>
        <v>0</v>
      </c>
      <c r="G482" s="25">
        <f ca="1">IF(AND(AG482=Data!$K$8,database!AI482&lt;&gt;"Closed",AI482&lt;&gt;"old",database!AL482&lt;(TODAY()+Data!$X$4)),MAX(G$8:G481)+1,0)</f>
        <v>0</v>
      </c>
      <c r="H482" s="25">
        <f ca="1">IF(AND(AG482=Data!$K$9,database!AI482&lt;&gt;"Closed",AI482&lt;&gt;"old",database!AL482&lt;(TODAY()+Data!$X$5)),MAX(H$8:H481)+1,0)</f>
        <v>0</v>
      </c>
      <c r="Y482">
        <f>IF(AS482&gt;0,VLOOKUP(AS482,$AT:$AV,3,0)+COUNTIF(AS$8:AS481,AS482),0)</f>
        <v>0</v>
      </c>
      <c r="AA482" s="16"/>
      <c r="AB482" s="22"/>
      <c r="AC482" s="16"/>
      <c r="AD482" s="22"/>
      <c r="AE482" s="16"/>
      <c r="AF482" s="22"/>
      <c r="AG482" s="138"/>
      <c r="AH482" s="23"/>
      <c r="AI482" s="16"/>
      <c r="AJ482" s="23"/>
      <c r="AK482" s="28"/>
      <c r="AL482" s="35"/>
      <c r="AQ482" s="25">
        <f>IF(FollowUp!$AK$3="(Off)",IF(FollowUp!$AA$3=Data!$D$5,C482,IF(FollowUp!$AA$3=Data!$D$6,D482,IF(FollowUp!$AA$3=Data!$D$7,E482,B482))),IF(FollowUp!$AK$3=Data!$N$9,F482,IF(FollowUp!$AK$3=Data!$N$8,H482,IF(FollowUp!$AK$3=Data!$N$7,G482,B482))))</f>
        <v>0</v>
      </c>
      <c r="AR482" s="51">
        <f t="shared" si="50"/>
        <v>0</v>
      </c>
      <c r="AS482" s="25">
        <f t="shared" si="48"/>
        <v>-1</v>
      </c>
      <c r="AT482" s="25">
        <f t="shared" si="51"/>
        <v>475</v>
      </c>
      <c r="AU482" s="25">
        <f t="shared" si="49"/>
        <v>0</v>
      </c>
      <c r="AV482" s="25">
        <f t="shared" si="52"/>
        <v>0</v>
      </c>
      <c r="BB482" s="51"/>
    </row>
    <row r="483" spans="1:54" x14ac:dyDescent="0.25">
      <c r="A483" t="str">
        <f t="shared" si="47"/>
        <v>483</v>
      </c>
      <c r="B483" s="25">
        <f>IF(OR(ISBLANK($AG483),$AI483="closed",$AI483="old",AND($B$3=Data!$N$6,OR(database!AG483=Data!$K$8,Data!$K$9=database!AG483))),0,MAX(B$8:B482)+1)</f>
        <v>0</v>
      </c>
      <c r="C483" s="25">
        <f ca="1">IF(AND($AL483-C$3&lt;=TODAY(),$AL483&gt;0,AI483&lt;&gt;"closed",AI483&lt;&gt;"old",AND($B$3&lt;&gt;Data!$N$6,OR(database!$AG483&lt;&gt;Data!$K$9,database!$AG483&lt;&gt;Data!$K$8))),MAX(C$8:C482)+1,0)</f>
        <v>0</v>
      </c>
      <c r="D483" s="25">
        <f ca="1">IF(AND($AL483-D$3&lt;=TODAY(),$AL483&gt;0,$AI483&lt;&gt;"closed",AI483&lt;&gt;"old",AND($B$3&lt;&gt;Data!$N$6,OR(database!$AG483&lt;&gt;Data!$K$9,database!$AG483&lt;&gt;Data!$K$8))),MAX(D$8:D482)+1,0)</f>
        <v>0</v>
      </c>
      <c r="E483" s="25">
        <f ca="1">IF(AND($AL483-E$3&lt;=TODAY(),$AL483&gt;0,AI483&lt;&gt;"closed",AI483&lt;&gt;"old",AND($B$3&lt;&gt;Data!$N$6,OR(database!$AG483&lt;&gt;Data!$K$9,database!$AG483&lt;&gt;Data!$K$8))),MAX(E$8:E482)+1,0)</f>
        <v>0</v>
      </c>
      <c r="F483" s="25">
        <f>IF(AH483="X",MAX(F$8:F482)+1,0)</f>
        <v>0</v>
      </c>
      <c r="G483" s="25">
        <f ca="1">IF(AND(AG483=Data!$K$8,database!AI483&lt;&gt;"Closed",AI483&lt;&gt;"old",database!AL483&lt;(TODAY()+Data!$X$4)),MAX(G$8:G482)+1,0)</f>
        <v>0</v>
      </c>
      <c r="H483" s="25">
        <f ca="1">IF(AND(AG483=Data!$K$9,database!AI483&lt;&gt;"Closed",AI483&lt;&gt;"old",database!AL483&lt;(TODAY()+Data!$X$5)),MAX(H$8:H482)+1,0)</f>
        <v>0</v>
      </c>
      <c r="Y483">
        <f>IF(AS483&gt;0,VLOOKUP(AS483,$AT:$AV,3,0)+COUNTIF(AS$8:AS482,AS483),0)</f>
        <v>0</v>
      </c>
      <c r="AA483" s="17"/>
      <c r="AB483" s="18"/>
      <c r="AC483" s="17"/>
      <c r="AD483" s="18"/>
      <c r="AE483" s="17"/>
      <c r="AF483" s="18"/>
      <c r="AG483" s="139"/>
      <c r="AH483" s="24"/>
      <c r="AI483" s="17"/>
      <c r="AJ483" s="24"/>
      <c r="AK483" s="27"/>
      <c r="AL483" s="47"/>
      <c r="AQ483" s="25">
        <f>IF(FollowUp!$AK$3="(Off)",IF(FollowUp!$AA$3=Data!$D$5,C483,IF(FollowUp!$AA$3=Data!$D$6,D483,IF(FollowUp!$AA$3=Data!$D$7,E483,B483))),IF(FollowUp!$AK$3=Data!$N$9,F483,IF(FollowUp!$AK$3=Data!$N$8,H483,IF(FollowUp!$AK$3=Data!$N$7,G483,B483))))</f>
        <v>0</v>
      </c>
      <c r="AR483" s="51">
        <f t="shared" si="50"/>
        <v>0</v>
      </c>
      <c r="AS483" s="25">
        <f t="shared" si="48"/>
        <v>-1</v>
      </c>
      <c r="AT483" s="25">
        <f t="shared" si="51"/>
        <v>476</v>
      </c>
      <c r="AU483" s="25">
        <f t="shared" si="49"/>
        <v>0</v>
      </c>
      <c r="AV483" s="25">
        <f t="shared" si="52"/>
        <v>0</v>
      </c>
      <c r="BB483" s="51"/>
    </row>
    <row r="484" spans="1:54" x14ac:dyDescent="0.25">
      <c r="A484" t="str">
        <f t="shared" si="47"/>
        <v>484</v>
      </c>
      <c r="B484" s="25">
        <f>IF(OR(ISBLANK($AG484),$AI484="closed",$AI484="old",AND($B$3=Data!$N$6,OR(database!AG484=Data!$K$8,Data!$K$9=database!AG484))),0,MAX(B$8:B483)+1)</f>
        <v>0</v>
      </c>
      <c r="C484" s="25">
        <f ca="1">IF(AND($AL484-C$3&lt;=TODAY(),$AL484&gt;0,AI484&lt;&gt;"closed",AI484&lt;&gt;"old",AND($B$3&lt;&gt;Data!$N$6,OR(database!$AG484&lt;&gt;Data!$K$9,database!$AG484&lt;&gt;Data!$K$8))),MAX(C$8:C483)+1,0)</f>
        <v>0</v>
      </c>
      <c r="D484" s="25">
        <f ca="1">IF(AND($AL484-D$3&lt;=TODAY(),$AL484&gt;0,$AI484&lt;&gt;"closed",AI484&lt;&gt;"old",AND($B$3&lt;&gt;Data!$N$6,OR(database!$AG484&lt;&gt;Data!$K$9,database!$AG484&lt;&gt;Data!$K$8))),MAX(D$8:D483)+1,0)</f>
        <v>0</v>
      </c>
      <c r="E484" s="25">
        <f ca="1">IF(AND($AL484-E$3&lt;=TODAY(),$AL484&gt;0,AI484&lt;&gt;"closed",AI484&lt;&gt;"old",AND($B$3&lt;&gt;Data!$N$6,OR(database!$AG484&lt;&gt;Data!$K$9,database!$AG484&lt;&gt;Data!$K$8))),MAX(E$8:E483)+1,0)</f>
        <v>0</v>
      </c>
      <c r="F484" s="25">
        <f>IF(AH484="X",MAX(F$8:F483)+1,0)</f>
        <v>0</v>
      </c>
      <c r="G484" s="25">
        <f ca="1">IF(AND(AG484=Data!$K$8,database!AI484&lt;&gt;"Closed",AI484&lt;&gt;"old",database!AL484&lt;(TODAY()+Data!$X$4)),MAX(G$8:G483)+1,0)</f>
        <v>0</v>
      </c>
      <c r="H484" s="25">
        <f ca="1">IF(AND(AG484=Data!$K$9,database!AI484&lt;&gt;"Closed",AI484&lt;&gt;"old",database!AL484&lt;(TODAY()+Data!$X$5)),MAX(H$8:H483)+1,0)</f>
        <v>0</v>
      </c>
      <c r="Y484">
        <f>IF(AS484&gt;0,VLOOKUP(AS484,$AT:$AV,3,0)+COUNTIF(AS$8:AS483,AS484),0)</f>
        <v>0</v>
      </c>
      <c r="AA484" s="16"/>
      <c r="AB484" s="22"/>
      <c r="AC484" s="16"/>
      <c r="AD484" s="22"/>
      <c r="AE484" s="16"/>
      <c r="AF484" s="22"/>
      <c r="AG484" s="138"/>
      <c r="AH484" s="23"/>
      <c r="AI484" s="16"/>
      <c r="AJ484" s="23"/>
      <c r="AK484" s="28"/>
      <c r="AL484" s="35"/>
      <c r="AQ484" s="25">
        <f>IF(FollowUp!$AK$3="(Off)",IF(FollowUp!$AA$3=Data!$D$5,C484,IF(FollowUp!$AA$3=Data!$D$6,D484,IF(FollowUp!$AA$3=Data!$D$7,E484,B484))),IF(FollowUp!$AK$3=Data!$N$9,F484,IF(FollowUp!$AK$3=Data!$N$8,H484,IF(FollowUp!$AK$3=Data!$N$7,G484,B484))))</f>
        <v>0</v>
      </c>
      <c r="AR484" s="51">
        <f t="shared" si="50"/>
        <v>0</v>
      </c>
      <c r="AS484" s="25">
        <f t="shared" si="48"/>
        <v>-1</v>
      </c>
      <c r="AT484" s="25">
        <f t="shared" si="51"/>
        <v>477</v>
      </c>
      <c r="AU484" s="25">
        <f t="shared" si="49"/>
        <v>0</v>
      </c>
      <c r="AV484" s="25">
        <f t="shared" si="52"/>
        <v>0</v>
      </c>
      <c r="BB484" s="51"/>
    </row>
    <row r="485" spans="1:54" x14ac:dyDescent="0.25">
      <c r="A485" t="str">
        <f t="shared" si="47"/>
        <v>485</v>
      </c>
      <c r="B485" s="25">
        <f>IF(OR(ISBLANK($AG485),$AI485="closed",$AI485="old",AND($B$3=Data!$N$6,OR(database!AG485=Data!$K$8,Data!$K$9=database!AG485))),0,MAX(B$8:B484)+1)</f>
        <v>0</v>
      </c>
      <c r="C485" s="25">
        <f ca="1">IF(AND($AL485-C$3&lt;=TODAY(),$AL485&gt;0,AI485&lt;&gt;"closed",AI485&lt;&gt;"old",AND($B$3&lt;&gt;Data!$N$6,OR(database!$AG485&lt;&gt;Data!$K$9,database!$AG485&lt;&gt;Data!$K$8))),MAX(C$8:C484)+1,0)</f>
        <v>0</v>
      </c>
      <c r="D485" s="25">
        <f ca="1">IF(AND($AL485-D$3&lt;=TODAY(),$AL485&gt;0,$AI485&lt;&gt;"closed",AI485&lt;&gt;"old",AND($B$3&lt;&gt;Data!$N$6,OR(database!$AG485&lt;&gt;Data!$K$9,database!$AG485&lt;&gt;Data!$K$8))),MAX(D$8:D484)+1,0)</f>
        <v>0</v>
      </c>
      <c r="E485" s="25">
        <f ca="1">IF(AND($AL485-E$3&lt;=TODAY(),$AL485&gt;0,AI485&lt;&gt;"closed",AI485&lt;&gt;"old",AND($B$3&lt;&gt;Data!$N$6,OR(database!$AG485&lt;&gt;Data!$K$9,database!$AG485&lt;&gt;Data!$K$8))),MAX(E$8:E484)+1,0)</f>
        <v>0</v>
      </c>
      <c r="F485" s="25">
        <f>IF(AH485="X",MAX(F$8:F484)+1,0)</f>
        <v>0</v>
      </c>
      <c r="G485" s="25">
        <f ca="1">IF(AND(AG485=Data!$K$8,database!AI485&lt;&gt;"Closed",AI485&lt;&gt;"old",database!AL485&lt;(TODAY()+Data!$X$4)),MAX(G$8:G484)+1,0)</f>
        <v>0</v>
      </c>
      <c r="H485" s="25">
        <f ca="1">IF(AND(AG485=Data!$K$9,database!AI485&lt;&gt;"Closed",AI485&lt;&gt;"old",database!AL485&lt;(TODAY()+Data!$X$5)),MAX(H$8:H484)+1,0)</f>
        <v>0</v>
      </c>
      <c r="Y485">
        <f>IF(AS485&gt;0,VLOOKUP(AS485,$AT:$AV,3,0)+COUNTIF(AS$8:AS484,AS485),0)</f>
        <v>0</v>
      </c>
      <c r="AA485" s="17"/>
      <c r="AB485" s="18"/>
      <c r="AC485" s="17"/>
      <c r="AD485" s="18"/>
      <c r="AE485" s="17"/>
      <c r="AF485" s="18"/>
      <c r="AG485" s="139"/>
      <c r="AH485" s="24"/>
      <c r="AI485" s="17"/>
      <c r="AJ485" s="24"/>
      <c r="AK485" s="27"/>
      <c r="AL485" s="47"/>
      <c r="AQ485" s="25">
        <f>IF(FollowUp!$AK$3="(Off)",IF(FollowUp!$AA$3=Data!$D$5,C485,IF(FollowUp!$AA$3=Data!$D$6,D485,IF(FollowUp!$AA$3=Data!$D$7,E485,B485))),IF(FollowUp!$AK$3=Data!$N$9,F485,IF(FollowUp!$AK$3=Data!$N$8,H485,IF(FollowUp!$AK$3=Data!$N$7,G485,B485))))</f>
        <v>0</v>
      </c>
      <c r="AR485" s="51">
        <f t="shared" si="50"/>
        <v>0</v>
      </c>
      <c r="AS485" s="25">
        <f t="shared" si="48"/>
        <v>-1</v>
      </c>
      <c r="AT485" s="25">
        <f t="shared" si="51"/>
        <v>478</v>
      </c>
      <c r="AU485" s="25">
        <f t="shared" si="49"/>
        <v>0</v>
      </c>
      <c r="AV485" s="25">
        <f t="shared" si="52"/>
        <v>0</v>
      </c>
      <c r="BB485" s="51"/>
    </row>
    <row r="486" spans="1:54" x14ac:dyDescent="0.25">
      <c r="A486" t="str">
        <f t="shared" si="47"/>
        <v>486</v>
      </c>
      <c r="B486" s="25">
        <f>IF(OR(ISBLANK($AG486),$AI486="closed",$AI486="old",AND($B$3=Data!$N$6,OR(database!AG486=Data!$K$8,Data!$K$9=database!AG486))),0,MAX(B$8:B485)+1)</f>
        <v>0</v>
      </c>
      <c r="C486" s="25">
        <f ca="1">IF(AND($AL486-C$3&lt;=TODAY(),$AL486&gt;0,AI486&lt;&gt;"closed",AI486&lt;&gt;"old",AND($B$3&lt;&gt;Data!$N$6,OR(database!$AG486&lt;&gt;Data!$K$9,database!$AG486&lt;&gt;Data!$K$8))),MAX(C$8:C485)+1,0)</f>
        <v>0</v>
      </c>
      <c r="D486" s="25">
        <f ca="1">IF(AND($AL486-D$3&lt;=TODAY(),$AL486&gt;0,$AI486&lt;&gt;"closed",AI486&lt;&gt;"old",AND($B$3&lt;&gt;Data!$N$6,OR(database!$AG486&lt;&gt;Data!$K$9,database!$AG486&lt;&gt;Data!$K$8))),MAX(D$8:D485)+1,0)</f>
        <v>0</v>
      </c>
      <c r="E486" s="25">
        <f ca="1">IF(AND($AL486-E$3&lt;=TODAY(),$AL486&gt;0,AI486&lt;&gt;"closed",AI486&lt;&gt;"old",AND($B$3&lt;&gt;Data!$N$6,OR(database!$AG486&lt;&gt;Data!$K$9,database!$AG486&lt;&gt;Data!$K$8))),MAX(E$8:E485)+1,0)</f>
        <v>0</v>
      </c>
      <c r="F486" s="25">
        <f>IF(AH486="X",MAX(F$8:F485)+1,0)</f>
        <v>0</v>
      </c>
      <c r="G486" s="25">
        <f ca="1">IF(AND(AG486=Data!$K$8,database!AI486&lt;&gt;"Closed",AI486&lt;&gt;"old",database!AL486&lt;(TODAY()+Data!$X$4)),MAX(G$8:G485)+1,0)</f>
        <v>0</v>
      </c>
      <c r="H486" s="25">
        <f ca="1">IF(AND(AG486=Data!$K$9,database!AI486&lt;&gt;"Closed",AI486&lt;&gt;"old",database!AL486&lt;(TODAY()+Data!$X$5)),MAX(H$8:H485)+1,0)</f>
        <v>0</v>
      </c>
      <c r="Y486">
        <f>IF(AS486&gt;0,VLOOKUP(AS486,$AT:$AV,3,0)+COUNTIF(AS$8:AS485,AS486),0)</f>
        <v>0</v>
      </c>
      <c r="AA486" s="16"/>
      <c r="AB486" s="22"/>
      <c r="AC486" s="16"/>
      <c r="AD486" s="22"/>
      <c r="AE486" s="16"/>
      <c r="AF486" s="22"/>
      <c r="AG486" s="138"/>
      <c r="AH486" s="23"/>
      <c r="AI486" s="16"/>
      <c r="AJ486" s="23"/>
      <c r="AK486" s="28"/>
      <c r="AL486" s="35"/>
      <c r="AQ486" s="25">
        <f>IF(FollowUp!$AK$3="(Off)",IF(FollowUp!$AA$3=Data!$D$5,C486,IF(FollowUp!$AA$3=Data!$D$6,D486,IF(FollowUp!$AA$3=Data!$D$7,E486,B486))),IF(FollowUp!$AK$3=Data!$N$9,F486,IF(FollowUp!$AK$3=Data!$N$8,H486,IF(FollowUp!$AK$3=Data!$N$7,G486,B486))))</f>
        <v>0</v>
      </c>
      <c r="AR486" s="51">
        <f t="shared" si="50"/>
        <v>0</v>
      </c>
      <c r="AS486" s="25">
        <f t="shared" si="48"/>
        <v>-1</v>
      </c>
      <c r="AT486" s="25">
        <f t="shared" si="51"/>
        <v>479</v>
      </c>
      <c r="AU486" s="25">
        <f t="shared" si="49"/>
        <v>0</v>
      </c>
      <c r="AV486" s="25">
        <f t="shared" si="52"/>
        <v>0</v>
      </c>
      <c r="BB486" s="51"/>
    </row>
    <row r="487" spans="1:54" x14ac:dyDescent="0.25">
      <c r="A487" t="str">
        <f t="shared" si="47"/>
        <v>487</v>
      </c>
      <c r="B487" s="25">
        <f>IF(OR(ISBLANK($AG487),$AI487="closed",$AI487="old",AND($B$3=Data!$N$6,OR(database!AG487=Data!$K$8,Data!$K$9=database!AG487))),0,MAX(B$8:B486)+1)</f>
        <v>0</v>
      </c>
      <c r="C487" s="25">
        <f ca="1">IF(AND($AL487-C$3&lt;=TODAY(),$AL487&gt;0,AI487&lt;&gt;"closed",AI487&lt;&gt;"old",AND($B$3&lt;&gt;Data!$N$6,OR(database!$AG487&lt;&gt;Data!$K$9,database!$AG487&lt;&gt;Data!$K$8))),MAX(C$8:C486)+1,0)</f>
        <v>0</v>
      </c>
      <c r="D487" s="25">
        <f ca="1">IF(AND($AL487-D$3&lt;=TODAY(),$AL487&gt;0,$AI487&lt;&gt;"closed",AI487&lt;&gt;"old",AND($B$3&lt;&gt;Data!$N$6,OR(database!$AG487&lt;&gt;Data!$K$9,database!$AG487&lt;&gt;Data!$K$8))),MAX(D$8:D486)+1,0)</f>
        <v>0</v>
      </c>
      <c r="E487" s="25">
        <f ca="1">IF(AND($AL487-E$3&lt;=TODAY(),$AL487&gt;0,AI487&lt;&gt;"closed",AI487&lt;&gt;"old",AND($B$3&lt;&gt;Data!$N$6,OR(database!$AG487&lt;&gt;Data!$K$9,database!$AG487&lt;&gt;Data!$K$8))),MAX(E$8:E486)+1,0)</f>
        <v>0</v>
      </c>
      <c r="F487" s="25">
        <f>IF(AH487="X",MAX(F$8:F486)+1,0)</f>
        <v>0</v>
      </c>
      <c r="G487" s="25">
        <f ca="1">IF(AND(AG487=Data!$K$8,database!AI487&lt;&gt;"Closed",AI487&lt;&gt;"old",database!AL487&lt;(TODAY()+Data!$X$4)),MAX(G$8:G486)+1,0)</f>
        <v>0</v>
      </c>
      <c r="H487" s="25">
        <f ca="1">IF(AND(AG487=Data!$K$9,database!AI487&lt;&gt;"Closed",AI487&lt;&gt;"old",database!AL487&lt;(TODAY()+Data!$X$5)),MAX(H$8:H486)+1,0)</f>
        <v>0</v>
      </c>
      <c r="Y487">
        <f>IF(AS487&gt;0,VLOOKUP(AS487,$AT:$AV,3,0)+COUNTIF(AS$8:AS486,AS487),0)</f>
        <v>0</v>
      </c>
      <c r="AA487" s="17"/>
      <c r="AB487" s="18"/>
      <c r="AC487" s="17"/>
      <c r="AD487" s="18"/>
      <c r="AE487" s="17"/>
      <c r="AF487" s="18"/>
      <c r="AG487" s="139"/>
      <c r="AH487" s="24"/>
      <c r="AI487" s="17"/>
      <c r="AJ487" s="24"/>
      <c r="AK487" s="27"/>
      <c r="AL487" s="47"/>
      <c r="AQ487" s="25">
        <f>IF(FollowUp!$AK$3="(Off)",IF(FollowUp!$AA$3=Data!$D$5,C487,IF(FollowUp!$AA$3=Data!$D$6,D487,IF(FollowUp!$AA$3=Data!$D$7,E487,B487))),IF(FollowUp!$AK$3=Data!$N$9,F487,IF(FollowUp!$AK$3=Data!$N$8,H487,IF(FollowUp!$AK$3=Data!$N$7,G487,B487))))</f>
        <v>0</v>
      </c>
      <c r="AR487" s="51">
        <f t="shared" si="50"/>
        <v>0</v>
      </c>
      <c r="AS487" s="25">
        <f t="shared" si="48"/>
        <v>-1</v>
      </c>
      <c r="AT487" s="25">
        <f t="shared" si="51"/>
        <v>480</v>
      </c>
      <c r="AU487" s="25">
        <f t="shared" si="49"/>
        <v>0</v>
      </c>
      <c r="AV487" s="25">
        <f t="shared" si="52"/>
        <v>0</v>
      </c>
      <c r="BB487" s="51"/>
    </row>
    <row r="488" spans="1:54" x14ac:dyDescent="0.25">
      <c r="A488" t="str">
        <f t="shared" si="47"/>
        <v>488</v>
      </c>
      <c r="B488" s="25">
        <f>IF(OR(ISBLANK($AG488),$AI488="closed",$AI488="old",AND($B$3=Data!$N$6,OR(database!AG488=Data!$K$8,Data!$K$9=database!AG488))),0,MAX(B$8:B487)+1)</f>
        <v>0</v>
      </c>
      <c r="C488" s="25">
        <f ca="1">IF(AND($AL488-C$3&lt;=TODAY(),$AL488&gt;0,AI488&lt;&gt;"closed",AI488&lt;&gt;"old",AND($B$3&lt;&gt;Data!$N$6,OR(database!$AG488&lt;&gt;Data!$K$9,database!$AG488&lt;&gt;Data!$K$8))),MAX(C$8:C487)+1,0)</f>
        <v>0</v>
      </c>
      <c r="D488" s="25">
        <f ca="1">IF(AND($AL488-D$3&lt;=TODAY(),$AL488&gt;0,$AI488&lt;&gt;"closed",AI488&lt;&gt;"old",AND($B$3&lt;&gt;Data!$N$6,OR(database!$AG488&lt;&gt;Data!$K$9,database!$AG488&lt;&gt;Data!$K$8))),MAX(D$8:D487)+1,0)</f>
        <v>0</v>
      </c>
      <c r="E488" s="25">
        <f ca="1">IF(AND($AL488-E$3&lt;=TODAY(),$AL488&gt;0,AI488&lt;&gt;"closed",AI488&lt;&gt;"old",AND($B$3&lt;&gt;Data!$N$6,OR(database!$AG488&lt;&gt;Data!$K$9,database!$AG488&lt;&gt;Data!$K$8))),MAX(E$8:E487)+1,0)</f>
        <v>0</v>
      </c>
      <c r="F488" s="25">
        <f>IF(AH488="X",MAX(F$8:F487)+1,0)</f>
        <v>0</v>
      </c>
      <c r="G488" s="25">
        <f ca="1">IF(AND(AG488=Data!$K$8,database!AI488&lt;&gt;"Closed",AI488&lt;&gt;"old",database!AL488&lt;(TODAY()+Data!$X$4)),MAX(G$8:G487)+1,0)</f>
        <v>0</v>
      </c>
      <c r="H488" s="25">
        <f ca="1">IF(AND(AG488=Data!$K$9,database!AI488&lt;&gt;"Closed",AI488&lt;&gt;"old",database!AL488&lt;(TODAY()+Data!$X$5)),MAX(H$8:H487)+1,0)</f>
        <v>0</v>
      </c>
      <c r="Y488">
        <f>IF(AS488&gt;0,VLOOKUP(AS488,$AT:$AV,3,0)+COUNTIF(AS$8:AS487,AS488),0)</f>
        <v>0</v>
      </c>
      <c r="AA488" s="16"/>
      <c r="AB488" s="22"/>
      <c r="AC488" s="16"/>
      <c r="AD488" s="22"/>
      <c r="AE488" s="16"/>
      <c r="AF488" s="22"/>
      <c r="AG488" s="138"/>
      <c r="AH488" s="23"/>
      <c r="AI488" s="16"/>
      <c r="AJ488" s="23"/>
      <c r="AK488" s="28"/>
      <c r="AL488" s="35"/>
      <c r="AQ488" s="25">
        <f>IF(FollowUp!$AK$3="(Off)",IF(FollowUp!$AA$3=Data!$D$5,C488,IF(FollowUp!$AA$3=Data!$D$6,D488,IF(FollowUp!$AA$3=Data!$D$7,E488,B488))),IF(FollowUp!$AK$3=Data!$N$9,F488,IF(FollowUp!$AK$3=Data!$N$8,H488,IF(FollowUp!$AK$3=Data!$N$7,G488,B488))))</f>
        <v>0</v>
      </c>
      <c r="AR488" s="51">
        <f t="shared" si="50"/>
        <v>0</v>
      </c>
      <c r="AS488" s="25">
        <f t="shared" si="48"/>
        <v>-1</v>
      </c>
      <c r="AT488" s="25">
        <f t="shared" si="51"/>
        <v>481</v>
      </c>
      <c r="AU488" s="25">
        <f t="shared" si="49"/>
        <v>0</v>
      </c>
      <c r="AV488" s="25">
        <f t="shared" si="52"/>
        <v>0</v>
      </c>
      <c r="BB488" s="51"/>
    </row>
    <row r="489" spans="1:54" x14ac:dyDescent="0.25">
      <c r="A489" t="str">
        <f t="shared" si="47"/>
        <v>489</v>
      </c>
      <c r="B489" s="25">
        <f>IF(OR(ISBLANK($AG489),$AI489="closed",$AI489="old",AND($B$3=Data!$N$6,OR(database!AG489=Data!$K$8,Data!$K$9=database!AG489))),0,MAX(B$8:B488)+1)</f>
        <v>0</v>
      </c>
      <c r="C489" s="25">
        <f ca="1">IF(AND($AL489-C$3&lt;=TODAY(),$AL489&gt;0,AI489&lt;&gt;"closed",AI489&lt;&gt;"old",AND($B$3&lt;&gt;Data!$N$6,OR(database!$AG489&lt;&gt;Data!$K$9,database!$AG489&lt;&gt;Data!$K$8))),MAX(C$8:C488)+1,0)</f>
        <v>0</v>
      </c>
      <c r="D489" s="25">
        <f ca="1">IF(AND($AL489-D$3&lt;=TODAY(),$AL489&gt;0,$AI489&lt;&gt;"closed",AI489&lt;&gt;"old",AND($B$3&lt;&gt;Data!$N$6,OR(database!$AG489&lt;&gt;Data!$K$9,database!$AG489&lt;&gt;Data!$K$8))),MAX(D$8:D488)+1,0)</f>
        <v>0</v>
      </c>
      <c r="E489" s="25">
        <f ca="1">IF(AND($AL489-E$3&lt;=TODAY(),$AL489&gt;0,AI489&lt;&gt;"closed",AI489&lt;&gt;"old",AND($B$3&lt;&gt;Data!$N$6,OR(database!$AG489&lt;&gt;Data!$K$9,database!$AG489&lt;&gt;Data!$K$8))),MAX(E$8:E488)+1,0)</f>
        <v>0</v>
      </c>
      <c r="F489" s="25">
        <f>IF(AH489="X",MAX(F$8:F488)+1,0)</f>
        <v>0</v>
      </c>
      <c r="G489" s="25">
        <f ca="1">IF(AND(AG489=Data!$K$8,database!AI489&lt;&gt;"Closed",AI489&lt;&gt;"old",database!AL489&lt;(TODAY()+Data!$X$4)),MAX(G$8:G488)+1,0)</f>
        <v>0</v>
      </c>
      <c r="H489" s="25">
        <f ca="1">IF(AND(AG489=Data!$K$9,database!AI489&lt;&gt;"Closed",AI489&lt;&gt;"old",database!AL489&lt;(TODAY()+Data!$X$5)),MAX(H$8:H488)+1,0)</f>
        <v>0</v>
      </c>
      <c r="Y489">
        <f>IF(AS489&gt;0,VLOOKUP(AS489,$AT:$AV,3,0)+COUNTIF(AS$8:AS488,AS489),0)</f>
        <v>0</v>
      </c>
      <c r="AA489" s="17"/>
      <c r="AB489" s="18"/>
      <c r="AC489" s="17"/>
      <c r="AD489" s="18"/>
      <c r="AE489" s="17"/>
      <c r="AF489" s="18"/>
      <c r="AG489" s="139"/>
      <c r="AH489" s="24"/>
      <c r="AI489" s="17"/>
      <c r="AJ489" s="24"/>
      <c r="AK489" s="27"/>
      <c r="AL489" s="47"/>
      <c r="AQ489" s="25">
        <f>IF(FollowUp!$AK$3="(Off)",IF(FollowUp!$AA$3=Data!$D$5,C489,IF(FollowUp!$AA$3=Data!$D$6,D489,IF(FollowUp!$AA$3=Data!$D$7,E489,B489))),IF(FollowUp!$AK$3=Data!$N$9,F489,IF(FollowUp!$AK$3=Data!$N$8,H489,IF(FollowUp!$AK$3=Data!$N$7,G489,B489))))</f>
        <v>0</v>
      </c>
      <c r="AR489" s="51">
        <f t="shared" si="50"/>
        <v>0</v>
      </c>
      <c r="AS489" s="25">
        <f t="shared" si="48"/>
        <v>-1</v>
      </c>
      <c r="AT489" s="25">
        <f t="shared" si="51"/>
        <v>482</v>
      </c>
      <c r="AU489" s="25">
        <f t="shared" si="49"/>
        <v>0</v>
      </c>
      <c r="AV489" s="25">
        <f t="shared" si="52"/>
        <v>0</v>
      </c>
      <c r="BB489" s="51"/>
    </row>
    <row r="490" spans="1:54" x14ac:dyDescent="0.25">
      <c r="A490" t="str">
        <f t="shared" si="47"/>
        <v>490</v>
      </c>
      <c r="B490" s="25">
        <f>IF(OR(ISBLANK($AG490),$AI490="closed",$AI490="old",AND($B$3=Data!$N$6,OR(database!AG490=Data!$K$8,Data!$K$9=database!AG490))),0,MAX(B$8:B489)+1)</f>
        <v>0</v>
      </c>
      <c r="C490" s="25">
        <f ca="1">IF(AND($AL490-C$3&lt;=TODAY(),$AL490&gt;0,AI490&lt;&gt;"closed",AI490&lt;&gt;"old",AND($B$3&lt;&gt;Data!$N$6,OR(database!$AG490&lt;&gt;Data!$K$9,database!$AG490&lt;&gt;Data!$K$8))),MAX(C$8:C489)+1,0)</f>
        <v>0</v>
      </c>
      <c r="D490" s="25">
        <f ca="1">IF(AND($AL490-D$3&lt;=TODAY(),$AL490&gt;0,$AI490&lt;&gt;"closed",AI490&lt;&gt;"old",AND($B$3&lt;&gt;Data!$N$6,OR(database!$AG490&lt;&gt;Data!$K$9,database!$AG490&lt;&gt;Data!$K$8))),MAX(D$8:D489)+1,0)</f>
        <v>0</v>
      </c>
      <c r="E490" s="25">
        <f ca="1">IF(AND($AL490-E$3&lt;=TODAY(),$AL490&gt;0,AI490&lt;&gt;"closed",AI490&lt;&gt;"old",AND($B$3&lt;&gt;Data!$N$6,OR(database!$AG490&lt;&gt;Data!$K$9,database!$AG490&lt;&gt;Data!$K$8))),MAX(E$8:E489)+1,0)</f>
        <v>0</v>
      </c>
      <c r="F490" s="25">
        <f>IF(AH490="X",MAX(F$8:F489)+1,0)</f>
        <v>0</v>
      </c>
      <c r="G490" s="25">
        <f ca="1">IF(AND(AG490=Data!$K$8,database!AI490&lt;&gt;"Closed",AI490&lt;&gt;"old",database!AL490&lt;(TODAY()+Data!$X$4)),MAX(G$8:G489)+1,0)</f>
        <v>0</v>
      </c>
      <c r="H490" s="25">
        <f ca="1">IF(AND(AG490=Data!$K$9,database!AI490&lt;&gt;"Closed",AI490&lt;&gt;"old",database!AL490&lt;(TODAY()+Data!$X$5)),MAX(H$8:H489)+1,0)</f>
        <v>0</v>
      </c>
      <c r="Y490">
        <f>IF(AS490&gt;0,VLOOKUP(AS490,$AT:$AV,3,0)+COUNTIF(AS$8:AS489,AS490),0)</f>
        <v>0</v>
      </c>
      <c r="AA490" s="16"/>
      <c r="AB490" s="22"/>
      <c r="AC490" s="16"/>
      <c r="AD490" s="22"/>
      <c r="AE490" s="16"/>
      <c r="AF490" s="22"/>
      <c r="AG490" s="138"/>
      <c r="AH490" s="23"/>
      <c r="AI490" s="16"/>
      <c r="AJ490" s="23"/>
      <c r="AK490" s="28"/>
      <c r="AL490" s="35"/>
      <c r="AQ490" s="25">
        <f>IF(FollowUp!$AK$3="(Off)",IF(FollowUp!$AA$3=Data!$D$5,C490,IF(FollowUp!$AA$3=Data!$D$6,D490,IF(FollowUp!$AA$3=Data!$D$7,E490,B490))),IF(FollowUp!$AK$3=Data!$N$9,F490,IF(FollowUp!$AK$3=Data!$N$8,H490,IF(FollowUp!$AK$3=Data!$N$7,G490,B490))))</f>
        <v>0</v>
      </c>
      <c r="AR490" s="51">
        <f t="shared" si="50"/>
        <v>0</v>
      </c>
      <c r="AS490" s="25">
        <f t="shared" si="48"/>
        <v>-1</v>
      </c>
      <c r="AT490" s="25">
        <f t="shared" si="51"/>
        <v>483</v>
      </c>
      <c r="AU490" s="25">
        <f t="shared" si="49"/>
        <v>0</v>
      </c>
      <c r="AV490" s="25">
        <f t="shared" si="52"/>
        <v>0</v>
      </c>
      <c r="BB490" s="51"/>
    </row>
    <row r="491" spans="1:54" x14ac:dyDescent="0.25">
      <c r="A491" t="str">
        <f t="shared" si="47"/>
        <v>491</v>
      </c>
      <c r="B491" s="25">
        <f>IF(OR(ISBLANK($AG491),$AI491="closed",$AI491="old",AND($B$3=Data!$N$6,OR(database!AG491=Data!$K$8,Data!$K$9=database!AG491))),0,MAX(B$8:B490)+1)</f>
        <v>0</v>
      </c>
      <c r="C491" s="25">
        <f ca="1">IF(AND($AL491-C$3&lt;=TODAY(),$AL491&gt;0,AI491&lt;&gt;"closed",AI491&lt;&gt;"old",AND($B$3&lt;&gt;Data!$N$6,OR(database!$AG491&lt;&gt;Data!$K$9,database!$AG491&lt;&gt;Data!$K$8))),MAX(C$8:C490)+1,0)</f>
        <v>0</v>
      </c>
      <c r="D491" s="25">
        <f ca="1">IF(AND($AL491-D$3&lt;=TODAY(),$AL491&gt;0,$AI491&lt;&gt;"closed",AI491&lt;&gt;"old",AND($B$3&lt;&gt;Data!$N$6,OR(database!$AG491&lt;&gt;Data!$K$9,database!$AG491&lt;&gt;Data!$K$8))),MAX(D$8:D490)+1,0)</f>
        <v>0</v>
      </c>
      <c r="E491" s="25">
        <f ca="1">IF(AND($AL491-E$3&lt;=TODAY(),$AL491&gt;0,AI491&lt;&gt;"closed",AI491&lt;&gt;"old",AND($B$3&lt;&gt;Data!$N$6,OR(database!$AG491&lt;&gt;Data!$K$9,database!$AG491&lt;&gt;Data!$K$8))),MAX(E$8:E490)+1,0)</f>
        <v>0</v>
      </c>
      <c r="F491" s="25">
        <f>IF(AH491="X",MAX(F$8:F490)+1,0)</f>
        <v>0</v>
      </c>
      <c r="G491" s="25">
        <f ca="1">IF(AND(AG491=Data!$K$8,database!AI491&lt;&gt;"Closed",AI491&lt;&gt;"old",database!AL491&lt;(TODAY()+Data!$X$4)),MAX(G$8:G490)+1,0)</f>
        <v>0</v>
      </c>
      <c r="H491" s="25">
        <f ca="1">IF(AND(AG491=Data!$K$9,database!AI491&lt;&gt;"Closed",AI491&lt;&gt;"old",database!AL491&lt;(TODAY()+Data!$X$5)),MAX(H$8:H490)+1,0)</f>
        <v>0</v>
      </c>
      <c r="Y491">
        <f>IF(AS491&gt;0,VLOOKUP(AS491,$AT:$AV,3,0)+COUNTIF(AS$8:AS490,AS491),0)</f>
        <v>0</v>
      </c>
      <c r="AA491" s="17"/>
      <c r="AB491" s="18"/>
      <c r="AC491" s="17"/>
      <c r="AD491" s="18"/>
      <c r="AE491" s="17"/>
      <c r="AF491" s="18"/>
      <c r="AG491" s="139"/>
      <c r="AH491" s="24"/>
      <c r="AI491" s="17"/>
      <c r="AJ491" s="24"/>
      <c r="AK491" s="27"/>
      <c r="AL491" s="47"/>
      <c r="AQ491" s="25">
        <f>IF(FollowUp!$AK$3="(Off)",IF(FollowUp!$AA$3=Data!$D$5,C491,IF(FollowUp!$AA$3=Data!$D$6,D491,IF(FollowUp!$AA$3=Data!$D$7,E491,B491))),IF(FollowUp!$AK$3=Data!$N$9,F491,IF(FollowUp!$AK$3=Data!$N$8,H491,IF(FollowUp!$AK$3=Data!$N$7,G491,B491))))</f>
        <v>0</v>
      </c>
      <c r="AR491" s="51">
        <f t="shared" si="50"/>
        <v>0</v>
      </c>
      <c r="AS491" s="25">
        <f t="shared" si="48"/>
        <v>-1</v>
      </c>
      <c r="AT491" s="25">
        <f t="shared" si="51"/>
        <v>484</v>
      </c>
      <c r="AU491" s="25">
        <f t="shared" si="49"/>
        <v>0</v>
      </c>
      <c r="AV491" s="25">
        <f t="shared" si="52"/>
        <v>0</v>
      </c>
      <c r="BB491" s="51"/>
    </row>
    <row r="492" spans="1:54" x14ac:dyDescent="0.25">
      <c r="A492" t="str">
        <f t="shared" si="47"/>
        <v>492</v>
      </c>
      <c r="B492" s="25">
        <f>IF(OR(ISBLANK($AG492),$AI492="closed",$AI492="old",AND($B$3=Data!$N$6,OR(database!AG492=Data!$K$8,Data!$K$9=database!AG492))),0,MAX(B$8:B491)+1)</f>
        <v>0</v>
      </c>
      <c r="C492" s="25">
        <f ca="1">IF(AND($AL492-C$3&lt;=TODAY(),$AL492&gt;0,AI492&lt;&gt;"closed",AI492&lt;&gt;"old",AND($B$3&lt;&gt;Data!$N$6,OR(database!$AG492&lt;&gt;Data!$K$9,database!$AG492&lt;&gt;Data!$K$8))),MAX(C$8:C491)+1,0)</f>
        <v>0</v>
      </c>
      <c r="D492" s="25">
        <f ca="1">IF(AND($AL492-D$3&lt;=TODAY(),$AL492&gt;0,$AI492&lt;&gt;"closed",AI492&lt;&gt;"old",AND($B$3&lt;&gt;Data!$N$6,OR(database!$AG492&lt;&gt;Data!$K$9,database!$AG492&lt;&gt;Data!$K$8))),MAX(D$8:D491)+1,0)</f>
        <v>0</v>
      </c>
      <c r="E492" s="25">
        <f ca="1">IF(AND($AL492-E$3&lt;=TODAY(),$AL492&gt;0,AI492&lt;&gt;"closed",AI492&lt;&gt;"old",AND($B$3&lt;&gt;Data!$N$6,OR(database!$AG492&lt;&gt;Data!$K$9,database!$AG492&lt;&gt;Data!$K$8))),MAX(E$8:E491)+1,0)</f>
        <v>0</v>
      </c>
      <c r="F492" s="25">
        <f>IF(AH492="X",MAX(F$8:F491)+1,0)</f>
        <v>0</v>
      </c>
      <c r="G492" s="25">
        <f ca="1">IF(AND(AG492=Data!$K$8,database!AI492&lt;&gt;"Closed",AI492&lt;&gt;"old",database!AL492&lt;(TODAY()+Data!$X$4)),MAX(G$8:G491)+1,0)</f>
        <v>0</v>
      </c>
      <c r="H492" s="25">
        <f ca="1">IF(AND(AG492=Data!$K$9,database!AI492&lt;&gt;"Closed",AI492&lt;&gt;"old",database!AL492&lt;(TODAY()+Data!$X$5)),MAX(H$8:H491)+1,0)</f>
        <v>0</v>
      </c>
      <c r="Y492">
        <f>IF(AS492&gt;0,VLOOKUP(AS492,$AT:$AV,3,0)+COUNTIF(AS$8:AS491,AS492),0)</f>
        <v>0</v>
      </c>
      <c r="AA492" s="16"/>
      <c r="AB492" s="22"/>
      <c r="AC492" s="16"/>
      <c r="AD492" s="22"/>
      <c r="AE492" s="16"/>
      <c r="AF492" s="22"/>
      <c r="AG492" s="138"/>
      <c r="AH492" s="23"/>
      <c r="AI492" s="16"/>
      <c r="AJ492" s="23"/>
      <c r="AK492" s="28"/>
      <c r="AL492" s="35"/>
      <c r="AQ492" s="25">
        <f>IF(FollowUp!$AK$3="(Off)",IF(FollowUp!$AA$3=Data!$D$5,C492,IF(FollowUp!$AA$3=Data!$D$6,D492,IF(FollowUp!$AA$3=Data!$D$7,E492,B492))),IF(FollowUp!$AK$3=Data!$N$9,F492,IF(FollowUp!$AK$3=Data!$N$8,H492,IF(FollowUp!$AK$3=Data!$N$7,G492,B492))))</f>
        <v>0</v>
      </c>
      <c r="AR492" s="51">
        <f t="shared" si="50"/>
        <v>0</v>
      </c>
      <c r="AS492" s="25">
        <f t="shared" si="48"/>
        <v>-1</v>
      </c>
      <c r="AT492" s="25">
        <f t="shared" si="51"/>
        <v>485</v>
      </c>
      <c r="AU492" s="25">
        <f t="shared" si="49"/>
        <v>0</v>
      </c>
      <c r="AV492" s="25">
        <f t="shared" si="52"/>
        <v>0</v>
      </c>
      <c r="BB492" s="51"/>
    </row>
    <row r="493" spans="1:54" x14ac:dyDescent="0.25">
      <c r="A493" t="str">
        <f t="shared" si="47"/>
        <v>493</v>
      </c>
      <c r="B493" s="25">
        <f>IF(OR(ISBLANK($AG493),$AI493="closed",$AI493="old",AND($B$3=Data!$N$6,OR(database!AG493=Data!$K$8,Data!$K$9=database!AG493))),0,MAX(B$8:B492)+1)</f>
        <v>0</v>
      </c>
      <c r="C493" s="25">
        <f ca="1">IF(AND($AL493-C$3&lt;=TODAY(),$AL493&gt;0,AI493&lt;&gt;"closed",AI493&lt;&gt;"old",AND($B$3&lt;&gt;Data!$N$6,OR(database!$AG493&lt;&gt;Data!$K$9,database!$AG493&lt;&gt;Data!$K$8))),MAX(C$8:C492)+1,0)</f>
        <v>0</v>
      </c>
      <c r="D493" s="25">
        <f ca="1">IF(AND($AL493-D$3&lt;=TODAY(),$AL493&gt;0,$AI493&lt;&gt;"closed",AI493&lt;&gt;"old",AND($B$3&lt;&gt;Data!$N$6,OR(database!$AG493&lt;&gt;Data!$K$9,database!$AG493&lt;&gt;Data!$K$8))),MAX(D$8:D492)+1,0)</f>
        <v>0</v>
      </c>
      <c r="E493" s="25">
        <f ca="1">IF(AND($AL493-E$3&lt;=TODAY(),$AL493&gt;0,AI493&lt;&gt;"closed",AI493&lt;&gt;"old",AND($B$3&lt;&gt;Data!$N$6,OR(database!$AG493&lt;&gt;Data!$K$9,database!$AG493&lt;&gt;Data!$K$8))),MAX(E$8:E492)+1,0)</f>
        <v>0</v>
      </c>
      <c r="F493" s="25">
        <f>IF(AH493="X",MAX(F$8:F492)+1,0)</f>
        <v>0</v>
      </c>
      <c r="G493" s="25">
        <f ca="1">IF(AND(AG493=Data!$K$8,database!AI493&lt;&gt;"Closed",AI493&lt;&gt;"old",database!AL493&lt;(TODAY()+Data!$X$4)),MAX(G$8:G492)+1,0)</f>
        <v>0</v>
      </c>
      <c r="H493" s="25">
        <f ca="1">IF(AND(AG493=Data!$K$9,database!AI493&lt;&gt;"Closed",AI493&lt;&gt;"old",database!AL493&lt;(TODAY()+Data!$X$5)),MAX(H$8:H492)+1,0)</f>
        <v>0</v>
      </c>
      <c r="Y493">
        <f>IF(AS493&gt;0,VLOOKUP(AS493,$AT:$AV,3,0)+COUNTIF(AS$8:AS492,AS493),0)</f>
        <v>0</v>
      </c>
      <c r="AA493" s="17"/>
      <c r="AB493" s="18"/>
      <c r="AC493" s="17"/>
      <c r="AD493" s="18"/>
      <c r="AE493" s="17"/>
      <c r="AF493" s="18"/>
      <c r="AG493" s="139"/>
      <c r="AH493" s="24"/>
      <c r="AI493" s="17"/>
      <c r="AJ493" s="24"/>
      <c r="AK493" s="27"/>
      <c r="AL493" s="47"/>
      <c r="AQ493" s="25">
        <f>IF(FollowUp!$AK$3="(Off)",IF(FollowUp!$AA$3=Data!$D$5,C493,IF(FollowUp!$AA$3=Data!$D$6,D493,IF(FollowUp!$AA$3=Data!$D$7,E493,B493))),IF(FollowUp!$AK$3=Data!$N$9,F493,IF(FollowUp!$AK$3=Data!$N$8,H493,IF(FollowUp!$AK$3=Data!$N$7,G493,B493))))</f>
        <v>0</v>
      </c>
      <c r="AR493" s="51">
        <f t="shared" si="50"/>
        <v>0</v>
      </c>
      <c r="AS493" s="25">
        <f t="shared" si="48"/>
        <v>-1</v>
      </c>
      <c r="AT493" s="25">
        <f t="shared" si="51"/>
        <v>486</v>
      </c>
      <c r="AU493" s="25">
        <f t="shared" si="49"/>
        <v>0</v>
      </c>
      <c r="AV493" s="25">
        <f t="shared" si="52"/>
        <v>0</v>
      </c>
      <c r="BB493" s="51"/>
    </row>
    <row r="494" spans="1:54" x14ac:dyDescent="0.25">
      <c r="A494" t="str">
        <f t="shared" si="47"/>
        <v>494</v>
      </c>
      <c r="B494" s="25">
        <f>IF(OR(ISBLANK($AG494),$AI494="closed",$AI494="old",AND($B$3=Data!$N$6,OR(database!AG494=Data!$K$8,Data!$K$9=database!AG494))),0,MAX(B$8:B493)+1)</f>
        <v>0</v>
      </c>
      <c r="C494" s="25">
        <f ca="1">IF(AND($AL494-C$3&lt;=TODAY(),$AL494&gt;0,AI494&lt;&gt;"closed",AI494&lt;&gt;"old",AND($B$3&lt;&gt;Data!$N$6,OR(database!$AG494&lt;&gt;Data!$K$9,database!$AG494&lt;&gt;Data!$K$8))),MAX(C$8:C493)+1,0)</f>
        <v>0</v>
      </c>
      <c r="D494" s="25">
        <f ca="1">IF(AND($AL494-D$3&lt;=TODAY(),$AL494&gt;0,$AI494&lt;&gt;"closed",AI494&lt;&gt;"old",AND($B$3&lt;&gt;Data!$N$6,OR(database!$AG494&lt;&gt;Data!$K$9,database!$AG494&lt;&gt;Data!$K$8))),MAX(D$8:D493)+1,0)</f>
        <v>0</v>
      </c>
      <c r="E494" s="25">
        <f ca="1">IF(AND($AL494-E$3&lt;=TODAY(),$AL494&gt;0,AI494&lt;&gt;"closed",AI494&lt;&gt;"old",AND($B$3&lt;&gt;Data!$N$6,OR(database!$AG494&lt;&gt;Data!$K$9,database!$AG494&lt;&gt;Data!$K$8))),MAX(E$8:E493)+1,0)</f>
        <v>0</v>
      </c>
      <c r="F494" s="25">
        <f>IF(AH494="X",MAX(F$8:F493)+1,0)</f>
        <v>0</v>
      </c>
      <c r="G494" s="25">
        <f ca="1">IF(AND(AG494=Data!$K$8,database!AI494&lt;&gt;"Closed",AI494&lt;&gt;"old",database!AL494&lt;(TODAY()+Data!$X$4)),MAX(G$8:G493)+1,0)</f>
        <v>0</v>
      </c>
      <c r="H494" s="25">
        <f ca="1">IF(AND(AG494=Data!$K$9,database!AI494&lt;&gt;"Closed",AI494&lt;&gt;"old",database!AL494&lt;(TODAY()+Data!$X$5)),MAX(H$8:H493)+1,0)</f>
        <v>0</v>
      </c>
      <c r="Y494">
        <f>IF(AS494&gt;0,VLOOKUP(AS494,$AT:$AV,3,0)+COUNTIF(AS$8:AS493,AS494),0)</f>
        <v>0</v>
      </c>
      <c r="AA494" s="16"/>
      <c r="AB494" s="22"/>
      <c r="AC494" s="16"/>
      <c r="AD494" s="22"/>
      <c r="AE494" s="16"/>
      <c r="AF494" s="22"/>
      <c r="AG494" s="138"/>
      <c r="AH494" s="23"/>
      <c r="AI494" s="16"/>
      <c r="AJ494" s="23"/>
      <c r="AK494" s="28"/>
      <c r="AL494" s="35"/>
      <c r="AQ494" s="25">
        <f>IF(FollowUp!$AK$3="(Off)",IF(FollowUp!$AA$3=Data!$D$5,C494,IF(FollowUp!$AA$3=Data!$D$6,D494,IF(FollowUp!$AA$3=Data!$D$7,E494,B494))),IF(FollowUp!$AK$3=Data!$N$9,F494,IF(FollowUp!$AK$3=Data!$N$8,H494,IF(FollowUp!$AK$3=Data!$N$7,G494,B494))))</f>
        <v>0</v>
      </c>
      <c r="AR494" s="51">
        <f t="shared" si="50"/>
        <v>0</v>
      </c>
      <c r="AS494" s="25">
        <f t="shared" si="48"/>
        <v>-1</v>
      </c>
      <c r="AT494" s="25">
        <f t="shared" si="51"/>
        <v>487</v>
      </c>
      <c r="AU494" s="25">
        <f t="shared" si="49"/>
        <v>0</v>
      </c>
      <c r="AV494" s="25">
        <f t="shared" si="52"/>
        <v>0</v>
      </c>
      <c r="BB494" s="51"/>
    </row>
    <row r="495" spans="1:54" x14ac:dyDescent="0.25">
      <c r="A495" t="str">
        <f t="shared" si="47"/>
        <v>495</v>
      </c>
      <c r="B495" s="25">
        <f>IF(OR(ISBLANK($AG495),$AI495="closed",$AI495="old",AND($B$3=Data!$N$6,OR(database!AG495=Data!$K$8,Data!$K$9=database!AG495))),0,MAX(B$8:B494)+1)</f>
        <v>0</v>
      </c>
      <c r="C495" s="25">
        <f ca="1">IF(AND($AL495-C$3&lt;=TODAY(),$AL495&gt;0,AI495&lt;&gt;"closed",AI495&lt;&gt;"old",AND($B$3&lt;&gt;Data!$N$6,OR(database!$AG495&lt;&gt;Data!$K$9,database!$AG495&lt;&gt;Data!$K$8))),MAX(C$8:C494)+1,0)</f>
        <v>0</v>
      </c>
      <c r="D495" s="25">
        <f ca="1">IF(AND($AL495-D$3&lt;=TODAY(),$AL495&gt;0,$AI495&lt;&gt;"closed",AI495&lt;&gt;"old",AND($B$3&lt;&gt;Data!$N$6,OR(database!$AG495&lt;&gt;Data!$K$9,database!$AG495&lt;&gt;Data!$K$8))),MAX(D$8:D494)+1,0)</f>
        <v>0</v>
      </c>
      <c r="E495" s="25">
        <f ca="1">IF(AND($AL495-E$3&lt;=TODAY(),$AL495&gt;0,AI495&lt;&gt;"closed",AI495&lt;&gt;"old",AND($B$3&lt;&gt;Data!$N$6,OR(database!$AG495&lt;&gt;Data!$K$9,database!$AG495&lt;&gt;Data!$K$8))),MAX(E$8:E494)+1,0)</f>
        <v>0</v>
      </c>
      <c r="F495" s="25">
        <f>IF(AH495="X",MAX(F$8:F494)+1,0)</f>
        <v>0</v>
      </c>
      <c r="G495" s="25">
        <f ca="1">IF(AND(AG495=Data!$K$8,database!AI495&lt;&gt;"Closed",AI495&lt;&gt;"old",database!AL495&lt;(TODAY()+Data!$X$4)),MAX(G$8:G494)+1,0)</f>
        <v>0</v>
      </c>
      <c r="H495" s="25">
        <f ca="1">IF(AND(AG495=Data!$K$9,database!AI495&lt;&gt;"Closed",AI495&lt;&gt;"old",database!AL495&lt;(TODAY()+Data!$X$5)),MAX(H$8:H494)+1,0)</f>
        <v>0</v>
      </c>
      <c r="Y495">
        <f>IF(AS495&gt;0,VLOOKUP(AS495,$AT:$AV,3,0)+COUNTIF(AS$8:AS494,AS495),0)</f>
        <v>0</v>
      </c>
      <c r="AA495" s="17"/>
      <c r="AB495" s="18"/>
      <c r="AC495" s="17"/>
      <c r="AD495" s="18"/>
      <c r="AE495" s="17"/>
      <c r="AF495" s="18"/>
      <c r="AG495" s="139"/>
      <c r="AH495" s="24"/>
      <c r="AI495" s="17"/>
      <c r="AJ495" s="24"/>
      <c r="AK495" s="27"/>
      <c r="AL495" s="47"/>
      <c r="AQ495" s="25">
        <f>IF(FollowUp!$AK$3="(Off)",IF(FollowUp!$AA$3=Data!$D$5,C495,IF(FollowUp!$AA$3=Data!$D$6,D495,IF(FollowUp!$AA$3=Data!$D$7,E495,B495))),IF(FollowUp!$AK$3=Data!$N$9,F495,IF(FollowUp!$AK$3=Data!$N$8,H495,IF(FollowUp!$AK$3=Data!$N$7,G495,B495))))</f>
        <v>0</v>
      </c>
      <c r="AR495" s="51">
        <f t="shared" si="50"/>
        <v>0</v>
      </c>
      <c r="AS495" s="25">
        <f t="shared" si="48"/>
        <v>-1</v>
      </c>
      <c r="AT495" s="25">
        <f t="shared" si="51"/>
        <v>488</v>
      </c>
      <c r="AU495" s="25">
        <f t="shared" si="49"/>
        <v>0</v>
      </c>
      <c r="AV495" s="25">
        <f t="shared" si="52"/>
        <v>0</v>
      </c>
      <c r="BB495" s="51"/>
    </row>
    <row r="496" spans="1:54" x14ac:dyDescent="0.25">
      <c r="A496" t="str">
        <f t="shared" si="47"/>
        <v>496</v>
      </c>
      <c r="B496" s="25">
        <f>IF(OR(ISBLANK($AG496),$AI496="closed",$AI496="old",AND($B$3=Data!$N$6,OR(database!AG496=Data!$K$8,Data!$K$9=database!AG496))),0,MAX(B$8:B495)+1)</f>
        <v>0</v>
      </c>
      <c r="C496" s="25">
        <f ca="1">IF(AND($AL496-C$3&lt;=TODAY(),$AL496&gt;0,AI496&lt;&gt;"closed",AI496&lt;&gt;"old",AND($B$3&lt;&gt;Data!$N$6,OR(database!$AG496&lt;&gt;Data!$K$9,database!$AG496&lt;&gt;Data!$K$8))),MAX(C$8:C495)+1,0)</f>
        <v>0</v>
      </c>
      <c r="D496" s="25">
        <f ca="1">IF(AND($AL496-D$3&lt;=TODAY(),$AL496&gt;0,$AI496&lt;&gt;"closed",AI496&lt;&gt;"old",AND($B$3&lt;&gt;Data!$N$6,OR(database!$AG496&lt;&gt;Data!$K$9,database!$AG496&lt;&gt;Data!$K$8))),MAX(D$8:D495)+1,0)</f>
        <v>0</v>
      </c>
      <c r="E496" s="25">
        <f ca="1">IF(AND($AL496-E$3&lt;=TODAY(),$AL496&gt;0,AI496&lt;&gt;"closed",AI496&lt;&gt;"old",AND($B$3&lt;&gt;Data!$N$6,OR(database!$AG496&lt;&gt;Data!$K$9,database!$AG496&lt;&gt;Data!$K$8))),MAX(E$8:E495)+1,0)</f>
        <v>0</v>
      </c>
      <c r="F496" s="25">
        <f>IF(AH496="X",MAX(F$8:F495)+1,0)</f>
        <v>0</v>
      </c>
      <c r="G496" s="25">
        <f ca="1">IF(AND(AG496=Data!$K$8,database!AI496&lt;&gt;"Closed",AI496&lt;&gt;"old",database!AL496&lt;(TODAY()+Data!$X$4)),MAX(G$8:G495)+1,0)</f>
        <v>0</v>
      </c>
      <c r="H496" s="25">
        <f ca="1">IF(AND(AG496=Data!$K$9,database!AI496&lt;&gt;"Closed",AI496&lt;&gt;"old",database!AL496&lt;(TODAY()+Data!$X$5)),MAX(H$8:H495)+1,0)</f>
        <v>0</v>
      </c>
      <c r="Y496">
        <f>IF(AS496&gt;0,VLOOKUP(AS496,$AT:$AV,3,0)+COUNTIF(AS$8:AS495,AS496),0)</f>
        <v>0</v>
      </c>
      <c r="AA496" s="16"/>
      <c r="AB496" s="22"/>
      <c r="AC496" s="16"/>
      <c r="AD496" s="22"/>
      <c r="AE496" s="16"/>
      <c r="AF496" s="22"/>
      <c r="AG496" s="138"/>
      <c r="AH496" s="23"/>
      <c r="AI496" s="16"/>
      <c r="AJ496" s="23"/>
      <c r="AK496" s="28"/>
      <c r="AL496" s="35"/>
      <c r="AQ496" s="25">
        <f>IF(FollowUp!$AK$3="(Off)",IF(FollowUp!$AA$3=Data!$D$5,C496,IF(FollowUp!$AA$3=Data!$D$6,D496,IF(FollowUp!$AA$3=Data!$D$7,E496,B496))),IF(FollowUp!$AK$3=Data!$N$9,F496,IF(FollowUp!$AK$3=Data!$N$8,H496,IF(FollowUp!$AK$3=Data!$N$7,G496,B496))))</f>
        <v>0</v>
      </c>
      <c r="AR496" s="51">
        <f t="shared" si="50"/>
        <v>0</v>
      </c>
      <c r="AS496" s="25">
        <f t="shared" si="48"/>
        <v>-1</v>
      </c>
      <c r="AT496" s="25">
        <f t="shared" si="51"/>
        <v>489</v>
      </c>
      <c r="AU496" s="25">
        <f t="shared" si="49"/>
        <v>0</v>
      </c>
      <c r="AV496" s="25">
        <f t="shared" si="52"/>
        <v>0</v>
      </c>
      <c r="BB496" s="51"/>
    </row>
    <row r="497" spans="1:54" x14ac:dyDescent="0.25">
      <c r="A497" t="str">
        <f t="shared" si="47"/>
        <v>497</v>
      </c>
      <c r="B497" s="25">
        <f>IF(OR(ISBLANK($AG497),$AI497="closed",$AI497="old",AND($B$3=Data!$N$6,OR(database!AG497=Data!$K$8,Data!$K$9=database!AG497))),0,MAX(B$8:B496)+1)</f>
        <v>0</v>
      </c>
      <c r="C497" s="25">
        <f ca="1">IF(AND($AL497-C$3&lt;=TODAY(),$AL497&gt;0,AI497&lt;&gt;"closed",AI497&lt;&gt;"old",AND($B$3&lt;&gt;Data!$N$6,OR(database!$AG497&lt;&gt;Data!$K$9,database!$AG497&lt;&gt;Data!$K$8))),MAX(C$8:C496)+1,0)</f>
        <v>0</v>
      </c>
      <c r="D497" s="25">
        <f ca="1">IF(AND($AL497-D$3&lt;=TODAY(),$AL497&gt;0,$AI497&lt;&gt;"closed",AI497&lt;&gt;"old",AND($B$3&lt;&gt;Data!$N$6,OR(database!$AG497&lt;&gt;Data!$K$9,database!$AG497&lt;&gt;Data!$K$8))),MAX(D$8:D496)+1,0)</f>
        <v>0</v>
      </c>
      <c r="E497" s="25">
        <f ca="1">IF(AND($AL497-E$3&lt;=TODAY(),$AL497&gt;0,AI497&lt;&gt;"closed",AI497&lt;&gt;"old",AND($B$3&lt;&gt;Data!$N$6,OR(database!$AG497&lt;&gt;Data!$K$9,database!$AG497&lt;&gt;Data!$K$8))),MAX(E$8:E496)+1,0)</f>
        <v>0</v>
      </c>
      <c r="F497" s="25">
        <f>IF(AH497="X",MAX(F$8:F496)+1,0)</f>
        <v>0</v>
      </c>
      <c r="G497" s="25">
        <f ca="1">IF(AND(AG497=Data!$K$8,database!AI497&lt;&gt;"Closed",AI497&lt;&gt;"old",database!AL497&lt;(TODAY()+Data!$X$4)),MAX(G$8:G496)+1,0)</f>
        <v>0</v>
      </c>
      <c r="H497" s="25">
        <f ca="1">IF(AND(AG497=Data!$K$9,database!AI497&lt;&gt;"Closed",AI497&lt;&gt;"old",database!AL497&lt;(TODAY()+Data!$X$5)),MAX(H$8:H496)+1,0)</f>
        <v>0</v>
      </c>
      <c r="Y497">
        <f>IF(AS497&gt;0,VLOOKUP(AS497,$AT:$AV,3,0)+COUNTIF(AS$8:AS496,AS497),0)</f>
        <v>0</v>
      </c>
      <c r="AA497" s="17"/>
      <c r="AB497" s="18"/>
      <c r="AC497" s="17"/>
      <c r="AD497" s="18"/>
      <c r="AE497" s="17"/>
      <c r="AF497" s="18"/>
      <c r="AG497" s="139"/>
      <c r="AH497" s="24"/>
      <c r="AI497" s="17"/>
      <c r="AJ497" s="24"/>
      <c r="AK497" s="27"/>
      <c r="AL497" s="47"/>
      <c r="AQ497" s="25">
        <f>IF(FollowUp!$AK$3="(Off)",IF(FollowUp!$AA$3=Data!$D$5,C497,IF(FollowUp!$AA$3=Data!$D$6,D497,IF(FollowUp!$AA$3=Data!$D$7,E497,B497))),IF(FollowUp!$AK$3=Data!$N$9,F497,IF(FollowUp!$AK$3=Data!$N$8,H497,IF(FollowUp!$AK$3=Data!$N$7,G497,B497))))</f>
        <v>0</v>
      </c>
      <c r="AR497" s="51">
        <f t="shared" si="50"/>
        <v>0</v>
      </c>
      <c r="AS497" s="25">
        <f t="shared" si="48"/>
        <v>-1</v>
      </c>
      <c r="AT497" s="25">
        <f t="shared" si="51"/>
        <v>490</v>
      </c>
      <c r="AU497" s="25">
        <f t="shared" si="49"/>
        <v>0</v>
      </c>
      <c r="AV497" s="25">
        <f t="shared" si="52"/>
        <v>0</v>
      </c>
      <c r="BB497" s="51"/>
    </row>
    <row r="498" spans="1:54" x14ac:dyDescent="0.25">
      <c r="A498" t="str">
        <f t="shared" si="47"/>
        <v>498</v>
      </c>
      <c r="B498" s="25">
        <f>IF(OR(ISBLANK($AG498),$AI498="closed",$AI498="old",AND($B$3=Data!$N$6,OR(database!AG498=Data!$K$8,Data!$K$9=database!AG498))),0,MAX(B$8:B497)+1)</f>
        <v>0</v>
      </c>
      <c r="C498" s="25">
        <f ca="1">IF(AND($AL498-C$3&lt;=TODAY(),$AL498&gt;0,AI498&lt;&gt;"closed",AI498&lt;&gt;"old",AND($B$3&lt;&gt;Data!$N$6,OR(database!$AG498&lt;&gt;Data!$K$9,database!$AG498&lt;&gt;Data!$K$8))),MAX(C$8:C497)+1,0)</f>
        <v>0</v>
      </c>
      <c r="D498" s="25">
        <f ca="1">IF(AND($AL498-D$3&lt;=TODAY(),$AL498&gt;0,$AI498&lt;&gt;"closed",AI498&lt;&gt;"old",AND($B$3&lt;&gt;Data!$N$6,OR(database!$AG498&lt;&gt;Data!$K$9,database!$AG498&lt;&gt;Data!$K$8))),MAX(D$8:D497)+1,0)</f>
        <v>0</v>
      </c>
      <c r="E498" s="25">
        <f ca="1">IF(AND($AL498-E$3&lt;=TODAY(),$AL498&gt;0,AI498&lt;&gt;"closed",AI498&lt;&gt;"old",AND($B$3&lt;&gt;Data!$N$6,OR(database!$AG498&lt;&gt;Data!$K$9,database!$AG498&lt;&gt;Data!$K$8))),MAX(E$8:E497)+1,0)</f>
        <v>0</v>
      </c>
      <c r="F498" s="25">
        <f>IF(AH498="X",MAX(F$8:F497)+1,0)</f>
        <v>0</v>
      </c>
      <c r="G498" s="25">
        <f ca="1">IF(AND(AG498=Data!$K$8,database!AI498&lt;&gt;"Closed",AI498&lt;&gt;"old",database!AL498&lt;(TODAY()+Data!$X$4)),MAX(G$8:G497)+1,0)</f>
        <v>0</v>
      </c>
      <c r="H498" s="25">
        <f ca="1">IF(AND(AG498=Data!$K$9,database!AI498&lt;&gt;"Closed",AI498&lt;&gt;"old",database!AL498&lt;(TODAY()+Data!$X$5)),MAX(H$8:H497)+1,0)</f>
        <v>0</v>
      </c>
      <c r="Y498">
        <f>IF(AS498&gt;0,VLOOKUP(AS498,$AT:$AV,3,0)+COUNTIF(AS$8:AS497,AS498),0)</f>
        <v>0</v>
      </c>
      <c r="AA498" s="16"/>
      <c r="AB498" s="22"/>
      <c r="AC498" s="16"/>
      <c r="AD498" s="22"/>
      <c r="AE498" s="16"/>
      <c r="AF498" s="22"/>
      <c r="AG498" s="138"/>
      <c r="AH498" s="23"/>
      <c r="AI498" s="16"/>
      <c r="AJ498" s="23"/>
      <c r="AK498" s="28"/>
      <c r="AL498" s="35"/>
      <c r="AQ498" s="25">
        <f>IF(FollowUp!$AK$3="(Off)",IF(FollowUp!$AA$3=Data!$D$5,C498,IF(FollowUp!$AA$3=Data!$D$6,D498,IF(FollowUp!$AA$3=Data!$D$7,E498,B498))),IF(FollowUp!$AK$3=Data!$N$9,F498,IF(FollowUp!$AK$3=Data!$N$8,H498,IF(FollowUp!$AK$3=Data!$N$7,G498,B498))))</f>
        <v>0</v>
      </c>
      <c r="AR498" s="51">
        <f t="shared" si="50"/>
        <v>0</v>
      </c>
      <c r="AS498" s="25">
        <f t="shared" si="48"/>
        <v>-1</v>
      </c>
      <c r="AT498" s="25">
        <f t="shared" si="51"/>
        <v>491</v>
      </c>
      <c r="AU498" s="25">
        <f t="shared" si="49"/>
        <v>0</v>
      </c>
      <c r="AV498" s="25">
        <f t="shared" si="52"/>
        <v>0</v>
      </c>
      <c r="BB498" s="51"/>
    </row>
    <row r="499" spans="1:54" x14ac:dyDescent="0.25">
      <c r="A499" t="str">
        <f t="shared" si="47"/>
        <v>499</v>
      </c>
      <c r="B499" s="25">
        <f>IF(OR(ISBLANK($AG499),$AI499="closed",$AI499="old",AND($B$3=Data!$N$6,OR(database!AG499=Data!$K$8,Data!$K$9=database!AG499))),0,MAX(B$8:B498)+1)</f>
        <v>0</v>
      </c>
      <c r="C499" s="25">
        <f ca="1">IF(AND($AL499-C$3&lt;=TODAY(),$AL499&gt;0,AI499&lt;&gt;"closed",AI499&lt;&gt;"old",AND($B$3&lt;&gt;Data!$N$6,OR(database!$AG499&lt;&gt;Data!$K$9,database!$AG499&lt;&gt;Data!$K$8))),MAX(C$8:C498)+1,0)</f>
        <v>0</v>
      </c>
      <c r="D499" s="25">
        <f ca="1">IF(AND($AL499-D$3&lt;=TODAY(),$AL499&gt;0,$AI499&lt;&gt;"closed",AI499&lt;&gt;"old",AND($B$3&lt;&gt;Data!$N$6,OR(database!$AG499&lt;&gt;Data!$K$9,database!$AG499&lt;&gt;Data!$K$8))),MAX(D$8:D498)+1,0)</f>
        <v>0</v>
      </c>
      <c r="E499" s="25">
        <f ca="1">IF(AND($AL499-E$3&lt;=TODAY(),$AL499&gt;0,AI499&lt;&gt;"closed",AI499&lt;&gt;"old",AND($B$3&lt;&gt;Data!$N$6,OR(database!$AG499&lt;&gt;Data!$K$9,database!$AG499&lt;&gt;Data!$K$8))),MAX(E$8:E498)+1,0)</f>
        <v>0</v>
      </c>
      <c r="F499" s="25">
        <f>IF(AH499="X",MAX(F$8:F498)+1,0)</f>
        <v>0</v>
      </c>
      <c r="G499" s="25">
        <f ca="1">IF(AND(AG499=Data!$K$8,database!AI499&lt;&gt;"Closed",AI499&lt;&gt;"old",database!AL499&lt;(TODAY()+Data!$X$4)),MAX(G$8:G498)+1,0)</f>
        <v>0</v>
      </c>
      <c r="H499" s="25">
        <f ca="1">IF(AND(AG499=Data!$K$9,database!AI499&lt;&gt;"Closed",AI499&lt;&gt;"old",database!AL499&lt;(TODAY()+Data!$X$5)),MAX(H$8:H498)+1,0)</f>
        <v>0</v>
      </c>
      <c r="Y499">
        <f>IF(AS499&gt;0,VLOOKUP(AS499,$AT:$AV,3,0)+COUNTIF(AS$8:AS498,AS499),0)</f>
        <v>0</v>
      </c>
      <c r="AA499" s="17"/>
      <c r="AB499" s="18"/>
      <c r="AC499" s="17"/>
      <c r="AD499" s="18"/>
      <c r="AE499" s="17"/>
      <c r="AF499" s="18"/>
      <c r="AG499" s="139"/>
      <c r="AH499" s="24"/>
      <c r="AI499" s="17"/>
      <c r="AJ499" s="24"/>
      <c r="AK499" s="27"/>
      <c r="AL499" s="47"/>
      <c r="AQ499" s="25">
        <f>IF(FollowUp!$AK$3="(Off)",IF(FollowUp!$AA$3=Data!$D$5,C499,IF(FollowUp!$AA$3=Data!$D$6,D499,IF(FollowUp!$AA$3=Data!$D$7,E499,B499))),IF(FollowUp!$AK$3=Data!$N$9,F499,IF(FollowUp!$AK$3=Data!$N$8,H499,IF(FollowUp!$AK$3=Data!$N$7,G499,B499))))</f>
        <v>0</v>
      </c>
      <c r="AR499" s="51">
        <f t="shared" si="50"/>
        <v>0</v>
      </c>
      <c r="AS499" s="25">
        <f t="shared" si="48"/>
        <v>-1</v>
      </c>
      <c r="AT499" s="25">
        <f t="shared" si="51"/>
        <v>492</v>
      </c>
      <c r="AU499" s="25">
        <f t="shared" si="49"/>
        <v>0</v>
      </c>
      <c r="AV499" s="25">
        <f t="shared" si="52"/>
        <v>0</v>
      </c>
      <c r="BB499" s="51"/>
    </row>
    <row r="500" spans="1:54" x14ac:dyDescent="0.25">
      <c r="A500" t="str">
        <f t="shared" si="47"/>
        <v>500</v>
      </c>
      <c r="B500" s="25">
        <f>IF(OR(ISBLANK($AG500),$AI500="closed",$AI500="old",AND($B$3=Data!$N$6,OR(database!AG500=Data!$K$8,Data!$K$9=database!AG500))),0,MAX(B$8:B499)+1)</f>
        <v>0</v>
      </c>
      <c r="C500" s="25">
        <f ca="1">IF(AND($AL500-C$3&lt;=TODAY(),$AL500&gt;0,AI500&lt;&gt;"closed",AI500&lt;&gt;"old",AND($B$3&lt;&gt;Data!$N$6,OR(database!$AG500&lt;&gt;Data!$K$9,database!$AG500&lt;&gt;Data!$K$8))),MAX(C$8:C499)+1,0)</f>
        <v>0</v>
      </c>
      <c r="D500" s="25">
        <f ca="1">IF(AND($AL500-D$3&lt;=TODAY(),$AL500&gt;0,$AI500&lt;&gt;"closed",AI500&lt;&gt;"old",AND($B$3&lt;&gt;Data!$N$6,OR(database!$AG500&lt;&gt;Data!$K$9,database!$AG500&lt;&gt;Data!$K$8))),MAX(D$8:D499)+1,0)</f>
        <v>0</v>
      </c>
      <c r="E500" s="25">
        <f ca="1">IF(AND($AL500-E$3&lt;=TODAY(),$AL500&gt;0,AI500&lt;&gt;"closed",AI500&lt;&gt;"old",AND($B$3&lt;&gt;Data!$N$6,OR(database!$AG500&lt;&gt;Data!$K$9,database!$AG500&lt;&gt;Data!$K$8))),MAX(E$8:E499)+1,0)</f>
        <v>0</v>
      </c>
      <c r="F500" s="25">
        <f>IF(AH500="X",MAX(F$8:F499)+1,0)</f>
        <v>0</v>
      </c>
      <c r="G500" s="25">
        <f ca="1">IF(AND(AG500=Data!$K$8,database!AI500&lt;&gt;"Closed",AI500&lt;&gt;"old",database!AL500&lt;(TODAY()+Data!$X$4)),MAX(G$8:G499)+1,0)</f>
        <v>0</v>
      </c>
      <c r="H500" s="25">
        <f ca="1">IF(AND(AG500=Data!$K$9,database!AI500&lt;&gt;"Closed",AI500&lt;&gt;"old",database!AL500&lt;(TODAY()+Data!$X$5)),MAX(H$8:H499)+1,0)</f>
        <v>0</v>
      </c>
      <c r="Y500">
        <f>IF(AS500&gt;0,VLOOKUP(AS500,$AT:$AV,3,0)+COUNTIF(AS$8:AS499,AS500),0)</f>
        <v>0</v>
      </c>
      <c r="AA500" s="16"/>
      <c r="AB500" s="22"/>
      <c r="AC500" s="16"/>
      <c r="AD500" s="22"/>
      <c r="AE500" s="16"/>
      <c r="AF500" s="22"/>
      <c r="AG500" s="138"/>
      <c r="AH500" s="23"/>
      <c r="AI500" s="16"/>
      <c r="AJ500" s="23"/>
      <c r="AK500" s="28"/>
      <c r="AL500" s="35"/>
      <c r="AQ500" s="25">
        <f>IF(FollowUp!$AK$3="(Off)",IF(FollowUp!$AA$3=Data!$D$5,C500,IF(FollowUp!$AA$3=Data!$D$6,D500,IF(FollowUp!$AA$3=Data!$D$7,E500,B500))),IF(FollowUp!$AK$3=Data!$N$9,F500,IF(FollowUp!$AK$3=Data!$N$8,H500,IF(FollowUp!$AK$3=Data!$N$7,G500,B500))))</f>
        <v>0</v>
      </c>
      <c r="AR500" s="51">
        <f t="shared" si="50"/>
        <v>0</v>
      </c>
      <c r="AS500" s="25">
        <f t="shared" si="48"/>
        <v>-1</v>
      </c>
      <c r="AT500" s="25">
        <f t="shared" si="51"/>
        <v>493</v>
      </c>
      <c r="AU500" s="25">
        <f t="shared" si="49"/>
        <v>0</v>
      </c>
      <c r="AV500" s="25">
        <f t="shared" si="52"/>
        <v>0</v>
      </c>
      <c r="BB500" s="51"/>
    </row>
    <row r="501" spans="1:54" x14ac:dyDescent="0.25">
      <c r="A501" t="str">
        <f t="shared" si="47"/>
        <v>501</v>
      </c>
      <c r="B501" s="25">
        <f>IF(OR(ISBLANK($AG501),$AI501="closed",$AI501="old",AND($B$3=Data!$N$6,OR(database!AG501=Data!$K$8,Data!$K$9=database!AG501))),0,MAX(B$8:B500)+1)</f>
        <v>0</v>
      </c>
      <c r="C501" s="25">
        <f ca="1">IF(AND($AL501-C$3&lt;=TODAY(),$AL501&gt;0,AI501&lt;&gt;"closed",AI501&lt;&gt;"old",AND($B$3&lt;&gt;Data!$N$6,OR(database!$AG501&lt;&gt;Data!$K$9,database!$AG501&lt;&gt;Data!$K$8))),MAX(C$8:C500)+1,0)</f>
        <v>0</v>
      </c>
      <c r="D501" s="25">
        <f ca="1">IF(AND($AL501-D$3&lt;=TODAY(),$AL501&gt;0,$AI501&lt;&gt;"closed",AI501&lt;&gt;"old",AND($B$3&lt;&gt;Data!$N$6,OR(database!$AG501&lt;&gt;Data!$K$9,database!$AG501&lt;&gt;Data!$K$8))),MAX(D$8:D500)+1,0)</f>
        <v>0</v>
      </c>
      <c r="E501" s="25">
        <f ca="1">IF(AND($AL501-E$3&lt;=TODAY(),$AL501&gt;0,AI501&lt;&gt;"closed",AI501&lt;&gt;"old",AND($B$3&lt;&gt;Data!$N$6,OR(database!$AG501&lt;&gt;Data!$K$9,database!$AG501&lt;&gt;Data!$K$8))),MAX(E$8:E500)+1,0)</f>
        <v>0</v>
      </c>
      <c r="F501" s="25">
        <f>IF(AH501="X",MAX(F$8:F500)+1,0)</f>
        <v>0</v>
      </c>
      <c r="G501" s="25">
        <f ca="1">IF(AND(AG501=Data!$K$8,database!AI501&lt;&gt;"Closed",AI501&lt;&gt;"old",database!AL501&lt;(TODAY()+Data!$X$4)),MAX(G$8:G500)+1,0)</f>
        <v>0</v>
      </c>
      <c r="H501" s="25">
        <f ca="1">IF(AND(AG501=Data!$K$9,database!AI501&lt;&gt;"Closed",AI501&lt;&gt;"old",database!AL501&lt;(TODAY()+Data!$X$5)),MAX(H$8:H500)+1,0)</f>
        <v>0</v>
      </c>
      <c r="Y501">
        <f>IF(AS501&gt;0,VLOOKUP(AS501,$AT:$AV,3,0)+COUNTIF(AS$8:AS500,AS501),0)</f>
        <v>0</v>
      </c>
      <c r="AA501" s="17"/>
      <c r="AB501" s="18"/>
      <c r="AC501" s="17"/>
      <c r="AD501" s="18"/>
      <c r="AE501" s="17"/>
      <c r="AF501" s="18"/>
      <c r="AG501" s="139"/>
      <c r="AH501" s="24"/>
      <c r="AI501" s="17"/>
      <c r="AJ501" s="24"/>
      <c r="AK501" s="27"/>
      <c r="AL501" s="47"/>
      <c r="AQ501" s="25">
        <f>IF(FollowUp!$AK$3="(Off)",IF(FollowUp!$AA$3=Data!$D$5,C501,IF(FollowUp!$AA$3=Data!$D$6,D501,IF(FollowUp!$AA$3=Data!$D$7,E501,B501))),IF(FollowUp!$AK$3=Data!$N$9,F501,IF(FollowUp!$AK$3=Data!$N$8,H501,IF(FollowUp!$AK$3=Data!$N$7,G501,B501))))</f>
        <v>0</v>
      </c>
      <c r="AR501" s="51">
        <f t="shared" si="50"/>
        <v>0</v>
      </c>
      <c r="AS501" s="25">
        <f t="shared" si="48"/>
        <v>-1</v>
      </c>
      <c r="AT501" s="25">
        <f t="shared" si="51"/>
        <v>494</v>
      </c>
      <c r="AU501" s="25">
        <f t="shared" si="49"/>
        <v>0</v>
      </c>
      <c r="AV501" s="25">
        <f t="shared" si="52"/>
        <v>0</v>
      </c>
      <c r="BB501" s="51"/>
    </row>
    <row r="502" spans="1:54" x14ac:dyDescent="0.25">
      <c r="A502" t="str">
        <f t="shared" si="47"/>
        <v>502</v>
      </c>
      <c r="B502" s="25">
        <f>IF(OR(ISBLANK($AG502),$AI502="closed",$AI502="old",AND($B$3=Data!$N$6,OR(database!AG502=Data!$K$8,Data!$K$9=database!AG502))),0,MAX(B$8:B501)+1)</f>
        <v>0</v>
      </c>
      <c r="C502" s="25">
        <f ca="1">IF(AND($AL502-C$3&lt;=TODAY(),$AL502&gt;0,AI502&lt;&gt;"closed",AI502&lt;&gt;"old",AND($B$3&lt;&gt;Data!$N$6,OR(database!$AG502&lt;&gt;Data!$K$9,database!$AG502&lt;&gt;Data!$K$8))),MAX(C$8:C501)+1,0)</f>
        <v>0</v>
      </c>
      <c r="D502" s="25">
        <f ca="1">IF(AND($AL502-D$3&lt;=TODAY(),$AL502&gt;0,$AI502&lt;&gt;"closed",AI502&lt;&gt;"old",AND($B$3&lt;&gt;Data!$N$6,OR(database!$AG502&lt;&gt;Data!$K$9,database!$AG502&lt;&gt;Data!$K$8))),MAX(D$8:D501)+1,0)</f>
        <v>0</v>
      </c>
      <c r="E502" s="25">
        <f ca="1">IF(AND($AL502-E$3&lt;=TODAY(),$AL502&gt;0,AI502&lt;&gt;"closed",AI502&lt;&gt;"old",AND($B$3&lt;&gt;Data!$N$6,OR(database!$AG502&lt;&gt;Data!$K$9,database!$AG502&lt;&gt;Data!$K$8))),MAX(E$8:E501)+1,0)</f>
        <v>0</v>
      </c>
      <c r="F502" s="25">
        <f>IF(AH502="X",MAX(F$8:F501)+1,0)</f>
        <v>0</v>
      </c>
      <c r="G502" s="25">
        <f ca="1">IF(AND(AG502=Data!$K$8,database!AI502&lt;&gt;"Closed",AI502&lt;&gt;"old",database!AL502&lt;(TODAY()+Data!$X$4)),MAX(G$8:G501)+1,0)</f>
        <v>0</v>
      </c>
      <c r="H502" s="25">
        <f ca="1">IF(AND(AG502=Data!$K$9,database!AI502&lt;&gt;"Closed",AI502&lt;&gt;"old",database!AL502&lt;(TODAY()+Data!$X$5)),MAX(H$8:H501)+1,0)</f>
        <v>0</v>
      </c>
      <c r="Y502">
        <f>IF(AS502&gt;0,VLOOKUP(AS502,$AT:$AV,3,0)+COUNTIF(AS$8:AS501,AS502),0)</f>
        <v>0</v>
      </c>
      <c r="AA502" s="16"/>
      <c r="AB502" s="22"/>
      <c r="AC502" s="16"/>
      <c r="AD502" s="22"/>
      <c r="AE502" s="16"/>
      <c r="AF502" s="22"/>
      <c r="AG502" s="138"/>
      <c r="AH502" s="23"/>
      <c r="AI502" s="16"/>
      <c r="AJ502" s="23"/>
      <c r="AK502" s="28"/>
      <c r="AL502" s="35"/>
      <c r="AQ502" s="25">
        <f>IF(FollowUp!$AK$3="(Off)",IF(FollowUp!$AA$3=Data!$D$5,C502,IF(FollowUp!$AA$3=Data!$D$6,D502,IF(FollowUp!$AA$3=Data!$D$7,E502,B502))),IF(FollowUp!$AK$3=Data!$N$9,F502,IF(FollowUp!$AK$3=Data!$N$8,H502,IF(FollowUp!$AK$3=Data!$N$7,G502,B502))))</f>
        <v>0</v>
      </c>
      <c r="AR502" s="51">
        <f t="shared" si="50"/>
        <v>0</v>
      </c>
      <c r="AS502" s="25">
        <f t="shared" si="48"/>
        <v>-1</v>
      </c>
      <c r="AT502" s="25">
        <f t="shared" si="51"/>
        <v>495</v>
      </c>
      <c r="AU502" s="25">
        <f t="shared" si="49"/>
        <v>0</v>
      </c>
      <c r="AV502" s="25">
        <f t="shared" si="52"/>
        <v>0</v>
      </c>
      <c r="BB502" s="51"/>
    </row>
    <row r="503" spans="1:54" x14ac:dyDescent="0.25">
      <c r="A503" t="str">
        <f t="shared" si="47"/>
        <v>503</v>
      </c>
      <c r="B503" s="25">
        <f>IF(OR(ISBLANK($AG503),$AI503="closed",$AI503="old",AND($B$3=Data!$N$6,OR(database!AG503=Data!$K$8,Data!$K$9=database!AG503))),0,MAX(B$8:B502)+1)</f>
        <v>0</v>
      </c>
      <c r="C503" s="25">
        <f ca="1">IF(AND($AL503-C$3&lt;=TODAY(),$AL503&gt;0,AI503&lt;&gt;"closed",AI503&lt;&gt;"old",AND($B$3&lt;&gt;Data!$N$6,OR(database!$AG503&lt;&gt;Data!$K$9,database!$AG503&lt;&gt;Data!$K$8))),MAX(C$8:C502)+1,0)</f>
        <v>0</v>
      </c>
      <c r="D503" s="25">
        <f ca="1">IF(AND($AL503-D$3&lt;=TODAY(),$AL503&gt;0,$AI503&lt;&gt;"closed",AI503&lt;&gt;"old",AND($B$3&lt;&gt;Data!$N$6,OR(database!$AG503&lt;&gt;Data!$K$9,database!$AG503&lt;&gt;Data!$K$8))),MAX(D$8:D502)+1,0)</f>
        <v>0</v>
      </c>
      <c r="E503" s="25">
        <f ca="1">IF(AND($AL503-E$3&lt;=TODAY(),$AL503&gt;0,AI503&lt;&gt;"closed",AI503&lt;&gt;"old",AND($B$3&lt;&gt;Data!$N$6,OR(database!$AG503&lt;&gt;Data!$K$9,database!$AG503&lt;&gt;Data!$K$8))),MAX(E$8:E502)+1,0)</f>
        <v>0</v>
      </c>
      <c r="F503" s="25">
        <f>IF(AH503="X",MAX(F$8:F502)+1,0)</f>
        <v>0</v>
      </c>
      <c r="G503" s="25">
        <f ca="1">IF(AND(AG503=Data!$K$8,database!AI503&lt;&gt;"Closed",AI503&lt;&gt;"old",database!AL503&lt;(TODAY()+Data!$X$4)),MAX(G$8:G502)+1,0)</f>
        <v>0</v>
      </c>
      <c r="H503" s="25">
        <f ca="1">IF(AND(AG503=Data!$K$9,database!AI503&lt;&gt;"Closed",AI503&lt;&gt;"old",database!AL503&lt;(TODAY()+Data!$X$5)),MAX(H$8:H502)+1,0)</f>
        <v>0</v>
      </c>
      <c r="Y503">
        <f>IF(AS503&gt;0,VLOOKUP(AS503,$AT:$AV,3,0)+COUNTIF(AS$8:AS502,AS503),0)</f>
        <v>0</v>
      </c>
      <c r="AA503" s="17"/>
      <c r="AB503" s="18"/>
      <c r="AC503" s="17"/>
      <c r="AD503" s="18"/>
      <c r="AE503" s="17"/>
      <c r="AF503" s="18"/>
      <c r="AG503" s="139"/>
      <c r="AH503" s="24"/>
      <c r="AI503" s="17"/>
      <c r="AJ503" s="24"/>
      <c r="AK503" s="27"/>
      <c r="AL503" s="47"/>
      <c r="AQ503" s="25">
        <f>IF(FollowUp!$AK$3="(Off)",IF(FollowUp!$AA$3=Data!$D$5,C503,IF(FollowUp!$AA$3=Data!$D$6,D503,IF(FollowUp!$AA$3=Data!$D$7,E503,B503))),IF(FollowUp!$AK$3=Data!$N$9,F503,IF(FollowUp!$AK$3=Data!$N$8,H503,IF(FollowUp!$AK$3=Data!$N$7,G503,B503))))</f>
        <v>0</v>
      </c>
      <c r="AR503" s="51">
        <f t="shared" si="50"/>
        <v>0</v>
      </c>
      <c r="AS503" s="25">
        <f t="shared" si="48"/>
        <v>-1</v>
      </c>
      <c r="AT503" s="25">
        <f t="shared" si="51"/>
        <v>496</v>
      </c>
      <c r="AU503" s="25">
        <f t="shared" si="49"/>
        <v>0</v>
      </c>
      <c r="AV503" s="25">
        <f t="shared" si="52"/>
        <v>0</v>
      </c>
      <c r="BB503" s="51"/>
    </row>
    <row r="504" spans="1:54" x14ac:dyDescent="0.25">
      <c r="A504" t="str">
        <f t="shared" si="47"/>
        <v>504</v>
      </c>
      <c r="B504" s="25">
        <f>IF(OR(ISBLANK($AG504),$AI504="closed",$AI504="old",AND($B$3=Data!$N$6,OR(database!AG504=Data!$K$8,Data!$K$9=database!AG504))),0,MAX(B$8:B503)+1)</f>
        <v>0</v>
      </c>
      <c r="C504" s="25">
        <f ca="1">IF(AND($AL504-C$3&lt;=TODAY(),$AL504&gt;0,AI504&lt;&gt;"closed",AI504&lt;&gt;"old",AND($B$3&lt;&gt;Data!$N$6,OR(database!$AG504&lt;&gt;Data!$K$9,database!$AG504&lt;&gt;Data!$K$8))),MAX(C$8:C503)+1,0)</f>
        <v>0</v>
      </c>
      <c r="D504" s="25">
        <f ca="1">IF(AND($AL504-D$3&lt;=TODAY(),$AL504&gt;0,$AI504&lt;&gt;"closed",AI504&lt;&gt;"old",AND($B$3&lt;&gt;Data!$N$6,OR(database!$AG504&lt;&gt;Data!$K$9,database!$AG504&lt;&gt;Data!$K$8))),MAX(D$8:D503)+1,0)</f>
        <v>0</v>
      </c>
      <c r="E504" s="25">
        <f ca="1">IF(AND($AL504-E$3&lt;=TODAY(),$AL504&gt;0,AI504&lt;&gt;"closed",AI504&lt;&gt;"old",AND($B$3&lt;&gt;Data!$N$6,OR(database!$AG504&lt;&gt;Data!$K$9,database!$AG504&lt;&gt;Data!$K$8))),MAX(E$8:E503)+1,0)</f>
        <v>0</v>
      </c>
      <c r="F504" s="25">
        <f>IF(AH504="X",MAX(F$8:F503)+1,0)</f>
        <v>0</v>
      </c>
      <c r="G504" s="25">
        <f ca="1">IF(AND(AG504=Data!$K$8,database!AI504&lt;&gt;"Closed",AI504&lt;&gt;"old",database!AL504&lt;(TODAY()+Data!$X$4)),MAX(G$8:G503)+1,0)</f>
        <v>0</v>
      </c>
      <c r="H504" s="25">
        <f ca="1">IF(AND(AG504=Data!$K$9,database!AI504&lt;&gt;"Closed",AI504&lt;&gt;"old",database!AL504&lt;(TODAY()+Data!$X$5)),MAX(H$8:H503)+1,0)</f>
        <v>0</v>
      </c>
      <c r="Y504">
        <f>IF(AS504&gt;0,VLOOKUP(AS504,$AT:$AV,3,0)+COUNTIF(AS$8:AS503,AS504),0)</f>
        <v>0</v>
      </c>
      <c r="AA504" s="16"/>
      <c r="AB504" s="22"/>
      <c r="AC504" s="16"/>
      <c r="AD504" s="22"/>
      <c r="AE504" s="16"/>
      <c r="AF504" s="22"/>
      <c r="AG504" s="138"/>
      <c r="AH504" s="23"/>
      <c r="AI504" s="16"/>
      <c r="AJ504" s="23"/>
      <c r="AK504" s="28"/>
      <c r="AL504" s="35"/>
      <c r="AQ504" s="25">
        <f>IF(FollowUp!$AK$3="(Off)",IF(FollowUp!$AA$3=Data!$D$5,C504,IF(FollowUp!$AA$3=Data!$D$6,D504,IF(FollowUp!$AA$3=Data!$D$7,E504,B504))),IF(FollowUp!$AK$3=Data!$N$9,F504,IF(FollowUp!$AK$3=Data!$N$8,H504,IF(FollowUp!$AK$3=Data!$N$7,G504,B504))))</f>
        <v>0</v>
      </c>
      <c r="AR504" s="51">
        <f t="shared" si="50"/>
        <v>0</v>
      </c>
      <c r="AS504" s="25">
        <f t="shared" si="48"/>
        <v>-1</v>
      </c>
      <c r="AT504" s="25">
        <f t="shared" si="51"/>
        <v>497</v>
      </c>
      <c r="AU504" s="25">
        <f t="shared" si="49"/>
        <v>0</v>
      </c>
      <c r="AV504" s="25">
        <f t="shared" si="52"/>
        <v>0</v>
      </c>
      <c r="BB504" s="51"/>
    </row>
    <row r="505" spans="1:54" x14ac:dyDescent="0.25">
      <c r="A505" t="str">
        <f t="shared" si="47"/>
        <v>505</v>
      </c>
      <c r="B505" s="25">
        <f>IF(OR(ISBLANK($AG505),$AI505="closed",$AI505="old",AND($B$3=Data!$N$6,OR(database!AG505=Data!$K$8,Data!$K$9=database!AG505))),0,MAX(B$8:B504)+1)</f>
        <v>0</v>
      </c>
      <c r="C505" s="25">
        <f ca="1">IF(AND($AL505-C$3&lt;=TODAY(),$AL505&gt;0,AI505&lt;&gt;"closed",AI505&lt;&gt;"old",AND($B$3&lt;&gt;Data!$N$6,OR(database!$AG505&lt;&gt;Data!$K$9,database!$AG505&lt;&gt;Data!$K$8))),MAX(C$8:C504)+1,0)</f>
        <v>0</v>
      </c>
      <c r="D505" s="25">
        <f ca="1">IF(AND($AL505-D$3&lt;=TODAY(),$AL505&gt;0,$AI505&lt;&gt;"closed",AI505&lt;&gt;"old",AND($B$3&lt;&gt;Data!$N$6,OR(database!$AG505&lt;&gt;Data!$K$9,database!$AG505&lt;&gt;Data!$K$8))),MAX(D$8:D504)+1,0)</f>
        <v>0</v>
      </c>
      <c r="E505" s="25">
        <f ca="1">IF(AND($AL505-E$3&lt;=TODAY(),$AL505&gt;0,AI505&lt;&gt;"closed",AI505&lt;&gt;"old",AND($B$3&lt;&gt;Data!$N$6,OR(database!$AG505&lt;&gt;Data!$K$9,database!$AG505&lt;&gt;Data!$K$8))),MAX(E$8:E504)+1,0)</f>
        <v>0</v>
      </c>
      <c r="F505" s="25">
        <f>IF(AH505="X",MAX(F$8:F504)+1,0)</f>
        <v>0</v>
      </c>
      <c r="G505" s="25">
        <f ca="1">IF(AND(AG505=Data!$K$8,database!AI505&lt;&gt;"Closed",AI505&lt;&gt;"old",database!AL505&lt;(TODAY()+Data!$X$4)),MAX(G$8:G504)+1,0)</f>
        <v>0</v>
      </c>
      <c r="H505" s="25">
        <f ca="1">IF(AND(AG505=Data!$K$9,database!AI505&lt;&gt;"Closed",AI505&lt;&gt;"old",database!AL505&lt;(TODAY()+Data!$X$5)),MAX(H$8:H504)+1,0)</f>
        <v>0</v>
      </c>
      <c r="Y505">
        <f>IF(AS505&gt;0,VLOOKUP(AS505,$AT:$AV,3,0)+COUNTIF(AS$8:AS504,AS505),0)</f>
        <v>0</v>
      </c>
      <c r="AA505" s="17"/>
      <c r="AB505" s="18"/>
      <c r="AC505" s="17"/>
      <c r="AD505" s="18"/>
      <c r="AE505" s="17"/>
      <c r="AF505" s="18"/>
      <c r="AG505" s="139"/>
      <c r="AH505" s="24"/>
      <c r="AI505" s="17"/>
      <c r="AJ505" s="24"/>
      <c r="AK505" s="27"/>
      <c r="AL505" s="47"/>
      <c r="AQ505" s="25">
        <f>IF(FollowUp!$AK$3="(Off)",IF(FollowUp!$AA$3=Data!$D$5,C505,IF(FollowUp!$AA$3=Data!$D$6,D505,IF(FollowUp!$AA$3=Data!$D$7,E505,B505))),IF(FollowUp!$AK$3=Data!$N$9,F505,IF(FollowUp!$AK$3=Data!$N$8,H505,IF(FollowUp!$AK$3=Data!$N$7,G505,B505))))</f>
        <v>0</v>
      </c>
      <c r="AR505" s="51">
        <f t="shared" si="50"/>
        <v>0</v>
      </c>
      <c r="AS505" s="25">
        <f t="shared" si="48"/>
        <v>-1</v>
      </c>
      <c r="AT505" s="25">
        <f t="shared" si="51"/>
        <v>498</v>
      </c>
      <c r="AU505" s="25">
        <f t="shared" si="49"/>
        <v>0</v>
      </c>
      <c r="AV505" s="25">
        <f t="shared" si="52"/>
        <v>0</v>
      </c>
      <c r="BB505" s="51"/>
    </row>
    <row r="506" spans="1:54" x14ac:dyDescent="0.25">
      <c r="A506" t="str">
        <f t="shared" si="47"/>
        <v>506</v>
      </c>
      <c r="B506" s="25">
        <f>IF(OR(ISBLANK($AG506),$AI506="closed",$AI506="old",AND($B$3=Data!$N$6,OR(database!AG506=Data!$K$8,Data!$K$9=database!AG506))),0,MAX(B$8:B505)+1)</f>
        <v>0</v>
      </c>
      <c r="C506" s="25">
        <f ca="1">IF(AND($AL506-C$3&lt;=TODAY(),$AL506&gt;0,AI506&lt;&gt;"closed",AI506&lt;&gt;"old",AND($B$3&lt;&gt;Data!$N$6,OR(database!$AG506&lt;&gt;Data!$K$9,database!$AG506&lt;&gt;Data!$K$8))),MAX(C$8:C505)+1,0)</f>
        <v>0</v>
      </c>
      <c r="D506" s="25">
        <f ca="1">IF(AND($AL506-D$3&lt;=TODAY(),$AL506&gt;0,$AI506&lt;&gt;"closed",AI506&lt;&gt;"old",AND($B$3&lt;&gt;Data!$N$6,OR(database!$AG506&lt;&gt;Data!$K$9,database!$AG506&lt;&gt;Data!$K$8))),MAX(D$8:D505)+1,0)</f>
        <v>0</v>
      </c>
      <c r="E506" s="25">
        <f ca="1">IF(AND($AL506-E$3&lt;=TODAY(),$AL506&gt;0,AI506&lt;&gt;"closed",AI506&lt;&gt;"old",AND($B$3&lt;&gt;Data!$N$6,OR(database!$AG506&lt;&gt;Data!$K$9,database!$AG506&lt;&gt;Data!$K$8))),MAX(E$8:E505)+1,0)</f>
        <v>0</v>
      </c>
      <c r="F506" s="25">
        <f>IF(AH506="X",MAX(F$8:F505)+1,0)</f>
        <v>0</v>
      </c>
      <c r="G506" s="25">
        <f ca="1">IF(AND(AG506=Data!$K$8,database!AI506&lt;&gt;"Closed",AI506&lt;&gt;"old",database!AL506&lt;(TODAY()+Data!$X$4)),MAX(G$8:G505)+1,0)</f>
        <v>0</v>
      </c>
      <c r="H506" s="25">
        <f ca="1">IF(AND(AG506=Data!$K$9,database!AI506&lt;&gt;"Closed",AI506&lt;&gt;"old",database!AL506&lt;(TODAY()+Data!$X$5)),MAX(H$8:H505)+1,0)</f>
        <v>0</v>
      </c>
      <c r="Y506">
        <f>IF(AS506&gt;0,VLOOKUP(AS506,$AT:$AV,3,0)+COUNTIF(AS$8:AS505,AS506),0)</f>
        <v>0</v>
      </c>
      <c r="AA506" s="16"/>
      <c r="AB506" s="22"/>
      <c r="AC506" s="16"/>
      <c r="AD506" s="22"/>
      <c r="AE506" s="16"/>
      <c r="AF506" s="22"/>
      <c r="AG506" s="138"/>
      <c r="AH506" s="23"/>
      <c r="AI506" s="16"/>
      <c r="AJ506" s="23"/>
      <c r="AK506" s="28"/>
      <c r="AL506" s="35"/>
      <c r="AQ506" s="25">
        <f>IF(FollowUp!$AK$3="(Off)",IF(FollowUp!$AA$3=Data!$D$5,C506,IF(FollowUp!$AA$3=Data!$D$6,D506,IF(FollowUp!$AA$3=Data!$D$7,E506,B506))),IF(FollowUp!$AK$3=Data!$N$9,F506,IF(FollowUp!$AK$3=Data!$N$8,H506,IF(FollowUp!$AK$3=Data!$N$7,G506,B506))))</f>
        <v>0</v>
      </c>
      <c r="AR506" s="51">
        <f t="shared" si="50"/>
        <v>0</v>
      </c>
      <c r="AS506" s="25">
        <f t="shared" si="48"/>
        <v>-1</v>
      </c>
      <c r="AT506" s="25">
        <f t="shared" si="51"/>
        <v>499</v>
      </c>
      <c r="AU506" s="25">
        <f t="shared" si="49"/>
        <v>0</v>
      </c>
      <c r="AV506" s="25">
        <f t="shared" si="52"/>
        <v>0</v>
      </c>
      <c r="BB506" s="51"/>
    </row>
    <row r="507" spans="1:54" x14ac:dyDescent="0.25">
      <c r="A507" t="str">
        <f t="shared" si="47"/>
        <v>507</v>
      </c>
      <c r="B507" s="25">
        <f>IF(OR(ISBLANK($AG507),$AI507="closed",$AI507="old",AND($B$3=Data!$N$6,OR(database!AG507=Data!$K$8,Data!$K$9=database!AG507))),0,MAX(B$8:B506)+1)</f>
        <v>0</v>
      </c>
      <c r="C507" s="25">
        <f ca="1">IF(AND($AL507-C$3&lt;=TODAY(),$AL507&gt;0,AI507&lt;&gt;"closed",AI507&lt;&gt;"old",AND($B$3&lt;&gt;Data!$N$6,OR(database!$AG507&lt;&gt;Data!$K$9,database!$AG507&lt;&gt;Data!$K$8))),MAX(C$8:C506)+1,0)</f>
        <v>0</v>
      </c>
      <c r="D507" s="25">
        <f ca="1">IF(AND($AL507-D$3&lt;=TODAY(),$AL507&gt;0,$AI507&lt;&gt;"closed",AI507&lt;&gt;"old",AND($B$3&lt;&gt;Data!$N$6,OR(database!$AG507&lt;&gt;Data!$K$9,database!$AG507&lt;&gt;Data!$K$8))),MAX(D$8:D506)+1,0)</f>
        <v>0</v>
      </c>
      <c r="E507" s="25">
        <f ca="1">IF(AND($AL507-E$3&lt;=TODAY(),$AL507&gt;0,AI507&lt;&gt;"closed",AI507&lt;&gt;"old",AND($B$3&lt;&gt;Data!$N$6,OR(database!$AG507&lt;&gt;Data!$K$9,database!$AG507&lt;&gt;Data!$K$8))),MAX(E$8:E506)+1,0)</f>
        <v>0</v>
      </c>
      <c r="F507" s="25">
        <f>IF(AH507="X",MAX(F$8:F506)+1,0)</f>
        <v>0</v>
      </c>
      <c r="G507" s="25">
        <f ca="1">IF(AND(AG507=Data!$K$8,database!AI507&lt;&gt;"Closed",AI507&lt;&gt;"old",database!AL507&lt;(TODAY()+Data!$X$4)),MAX(G$8:G506)+1,0)</f>
        <v>0</v>
      </c>
      <c r="H507" s="25">
        <f ca="1">IF(AND(AG507=Data!$K$9,database!AI507&lt;&gt;"Closed",AI507&lt;&gt;"old",database!AL507&lt;(TODAY()+Data!$X$5)),MAX(H$8:H506)+1,0)</f>
        <v>0</v>
      </c>
      <c r="Y507">
        <f>IF(AS507&gt;0,VLOOKUP(AS507,$AT:$AV,3,0)+COUNTIF(AS$8:AS506,AS507),0)</f>
        <v>0</v>
      </c>
      <c r="AA507" s="17"/>
      <c r="AB507" s="18"/>
      <c r="AC507" s="17"/>
      <c r="AD507" s="18"/>
      <c r="AE507" s="17"/>
      <c r="AF507" s="18"/>
      <c r="AG507" s="139"/>
      <c r="AH507" s="24"/>
      <c r="AI507" s="17"/>
      <c r="AJ507" s="24"/>
      <c r="AK507" s="27"/>
      <c r="AL507" s="47"/>
      <c r="AQ507" s="25">
        <f>IF(FollowUp!$AK$3="(Off)",IF(FollowUp!$AA$3=Data!$D$5,C507,IF(FollowUp!$AA$3=Data!$D$6,D507,IF(FollowUp!$AA$3=Data!$D$7,E507,B507))),IF(FollowUp!$AK$3=Data!$N$9,F507,IF(FollowUp!$AK$3=Data!$N$8,H507,IF(FollowUp!$AK$3=Data!$N$7,G507,B507))))</f>
        <v>0</v>
      </c>
      <c r="AR507" s="51">
        <f t="shared" si="50"/>
        <v>0</v>
      </c>
      <c r="AS507" s="25">
        <f t="shared" si="48"/>
        <v>-1</v>
      </c>
      <c r="AT507" s="25">
        <f t="shared" si="51"/>
        <v>500</v>
      </c>
      <c r="AU507" s="25">
        <f t="shared" si="49"/>
        <v>0</v>
      </c>
      <c r="AV507" s="25">
        <f t="shared" si="52"/>
        <v>0</v>
      </c>
      <c r="BB507" s="51"/>
    </row>
    <row r="508" spans="1:54" x14ac:dyDescent="0.25">
      <c r="A508" t="str">
        <f t="shared" si="47"/>
        <v>508</v>
      </c>
      <c r="B508" s="25">
        <f>IF(OR(ISBLANK($AG508),$AI508="closed",$AI508="old",AND($B$3=Data!$N$6,OR(database!AG508=Data!$K$8,Data!$K$9=database!AG508))),0,MAX(B$8:B507)+1)</f>
        <v>0</v>
      </c>
      <c r="C508" s="25">
        <f ca="1">IF(AND($AL508-C$3&lt;=TODAY(),$AL508&gt;0,AI508&lt;&gt;"closed",AI508&lt;&gt;"old",AND($B$3&lt;&gt;Data!$N$6,OR(database!$AG508&lt;&gt;Data!$K$9,database!$AG508&lt;&gt;Data!$K$8))),MAX(C$8:C507)+1,0)</f>
        <v>0</v>
      </c>
      <c r="D508" s="25">
        <f ca="1">IF(AND($AL508-D$3&lt;=TODAY(),$AL508&gt;0,$AI508&lt;&gt;"closed",AI508&lt;&gt;"old",AND($B$3&lt;&gt;Data!$N$6,OR(database!$AG508&lt;&gt;Data!$K$9,database!$AG508&lt;&gt;Data!$K$8))),MAX(D$8:D507)+1,0)</f>
        <v>0</v>
      </c>
      <c r="E508" s="25">
        <f ca="1">IF(AND($AL508-E$3&lt;=TODAY(),$AL508&gt;0,AI508&lt;&gt;"closed",AI508&lt;&gt;"old",AND($B$3&lt;&gt;Data!$N$6,OR(database!$AG508&lt;&gt;Data!$K$9,database!$AG508&lt;&gt;Data!$K$8))),MAX(E$8:E507)+1,0)</f>
        <v>0</v>
      </c>
      <c r="F508" s="25">
        <f>IF(AH508="X",MAX(F$8:F507)+1,0)</f>
        <v>0</v>
      </c>
      <c r="G508" s="25">
        <f ca="1">IF(AND(AG508=Data!$K$8,database!AI508&lt;&gt;"Closed",AI508&lt;&gt;"old",database!AL508&lt;(TODAY()+Data!$X$4)),MAX(G$8:G507)+1,0)</f>
        <v>0</v>
      </c>
      <c r="H508" s="25">
        <f ca="1">IF(AND(AG508=Data!$K$9,database!AI508&lt;&gt;"Closed",AI508&lt;&gt;"old",database!AL508&lt;(TODAY()+Data!$X$5)),MAX(H$8:H507)+1,0)</f>
        <v>0</v>
      </c>
      <c r="Y508">
        <f>IF(AS508&gt;0,VLOOKUP(AS508,$AT:$AV,3,0)+COUNTIF(AS$8:AS507,AS508),0)</f>
        <v>0</v>
      </c>
      <c r="AA508" s="16"/>
      <c r="AB508" s="22"/>
      <c r="AC508" s="16"/>
      <c r="AD508" s="22"/>
      <c r="AE508" s="16"/>
      <c r="AF508" s="22"/>
      <c r="AG508" s="138"/>
      <c r="AH508" s="23"/>
      <c r="AI508" s="16"/>
      <c r="AJ508" s="23"/>
      <c r="AK508" s="28"/>
      <c r="AL508" s="35"/>
      <c r="AQ508" s="25">
        <f>IF(FollowUp!$AK$3="(Off)",IF(FollowUp!$AA$3=Data!$D$5,C508,IF(FollowUp!$AA$3=Data!$D$6,D508,IF(FollowUp!$AA$3=Data!$D$7,E508,B508))),IF(FollowUp!$AK$3=Data!$N$9,F508,IF(FollowUp!$AK$3=Data!$N$8,H508,IF(FollowUp!$AK$3=Data!$N$7,G508,B508))))</f>
        <v>0</v>
      </c>
      <c r="AR508" s="51">
        <f t="shared" si="50"/>
        <v>0</v>
      </c>
      <c r="AS508" s="25">
        <f t="shared" si="48"/>
        <v>-1</v>
      </c>
      <c r="AT508" s="25">
        <f t="shared" si="51"/>
        <v>501</v>
      </c>
      <c r="AU508" s="25">
        <f t="shared" si="49"/>
        <v>0</v>
      </c>
      <c r="AV508" s="25">
        <f t="shared" si="52"/>
        <v>0</v>
      </c>
      <c r="BB508" s="51"/>
    </row>
    <row r="509" spans="1:54" x14ac:dyDescent="0.25">
      <c r="A509" t="str">
        <f t="shared" si="47"/>
        <v>509</v>
      </c>
      <c r="B509" s="25">
        <f>IF(OR(ISBLANK($AG509),$AI509="closed",$AI509="old",AND($B$3=Data!$N$6,OR(database!AG509=Data!$K$8,Data!$K$9=database!AG509))),0,MAX(B$8:B508)+1)</f>
        <v>0</v>
      </c>
      <c r="C509" s="25">
        <f ca="1">IF(AND($AL509-C$3&lt;=TODAY(),$AL509&gt;0,AI509&lt;&gt;"closed",AI509&lt;&gt;"old",AND($B$3&lt;&gt;Data!$N$6,OR(database!$AG509&lt;&gt;Data!$K$9,database!$AG509&lt;&gt;Data!$K$8))),MAX(C$8:C508)+1,0)</f>
        <v>0</v>
      </c>
      <c r="D509" s="25">
        <f ca="1">IF(AND($AL509-D$3&lt;=TODAY(),$AL509&gt;0,$AI509&lt;&gt;"closed",AI509&lt;&gt;"old",AND($B$3&lt;&gt;Data!$N$6,OR(database!$AG509&lt;&gt;Data!$K$9,database!$AG509&lt;&gt;Data!$K$8))),MAX(D$8:D508)+1,0)</f>
        <v>0</v>
      </c>
      <c r="E509" s="25">
        <f ca="1">IF(AND($AL509-E$3&lt;=TODAY(),$AL509&gt;0,AI509&lt;&gt;"closed",AI509&lt;&gt;"old",AND($B$3&lt;&gt;Data!$N$6,OR(database!$AG509&lt;&gt;Data!$K$9,database!$AG509&lt;&gt;Data!$K$8))),MAX(E$8:E508)+1,0)</f>
        <v>0</v>
      </c>
      <c r="F509" s="25">
        <f>IF(AH509="X",MAX(F$8:F508)+1,0)</f>
        <v>0</v>
      </c>
      <c r="G509" s="25">
        <f ca="1">IF(AND(AG509=Data!$K$8,database!AI509&lt;&gt;"Closed",AI509&lt;&gt;"old",database!AL509&lt;(TODAY()+Data!$X$4)),MAX(G$8:G508)+1,0)</f>
        <v>0</v>
      </c>
      <c r="H509" s="25">
        <f ca="1">IF(AND(AG509=Data!$K$9,database!AI509&lt;&gt;"Closed",AI509&lt;&gt;"old",database!AL509&lt;(TODAY()+Data!$X$5)),MAX(H$8:H508)+1,0)</f>
        <v>0</v>
      </c>
      <c r="Y509">
        <f>IF(AS509&gt;0,VLOOKUP(AS509,$AT:$AV,3,0)+COUNTIF(AS$8:AS508,AS509),0)</f>
        <v>0</v>
      </c>
      <c r="AA509" s="17"/>
      <c r="AB509" s="18"/>
      <c r="AC509" s="17"/>
      <c r="AD509" s="18"/>
      <c r="AE509" s="17"/>
      <c r="AF509" s="18"/>
      <c r="AG509" s="139"/>
      <c r="AH509" s="24"/>
      <c r="AI509" s="17"/>
      <c r="AJ509" s="24"/>
      <c r="AK509" s="27"/>
      <c r="AL509" s="47"/>
      <c r="AQ509" s="25">
        <f>IF(FollowUp!$AK$3="(Off)",IF(FollowUp!$AA$3=Data!$D$5,C509,IF(FollowUp!$AA$3=Data!$D$6,D509,IF(FollowUp!$AA$3=Data!$D$7,E509,B509))),IF(FollowUp!$AK$3=Data!$N$9,F509,IF(FollowUp!$AK$3=Data!$N$8,H509,IF(FollowUp!$AK$3=Data!$N$7,G509,B509))))</f>
        <v>0</v>
      </c>
      <c r="AR509" s="51">
        <f t="shared" si="50"/>
        <v>0</v>
      </c>
      <c r="AS509" s="25">
        <f t="shared" si="48"/>
        <v>-1</v>
      </c>
      <c r="AT509" s="25">
        <f t="shared" si="51"/>
        <v>502</v>
      </c>
      <c r="AU509" s="25">
        <f t="shared" si="49"/>
        <v>0</v>
      </c>
      <c r="AV509" s="25">
        <f t="shared" si="52"/>
        <v>0</v>
      </c>
      <c r="BB509" s="51"/>
    </row>
    <row r="510" spans="1:54" x14ac:dyDescent="0.25">
      <c r="A510" t="str">
        <f t="shared" si="47"/>
        <v>510</v>
      </c>
      <c r="B510" s="25">
        <f>IF(OR(ISBLANK($AG510),$AI510="closed",$AI510="old",AND($B$3=Data!$N$6,OR(database!AG510=Data!$K$8,Data!$K$9=database!AG510))),0,MAX(B$8:B509)+1)</f>
        <v>0</v>
      </c>
      <c r="C510" s="25">
        <f ca="1">IF(AND($AL510-C$3&lt;=TODAY(),$AL510&gt;0,AI510&lt;&gt;"closed",AI510&lt;&gt;"old",AND($B$3&lt;&gt;Data!$N$6,OR(database!$AG510&lt;&gt;Data!$K$9,database!$AG510&lt;&gt;Data!$K$8))),MAX(C$8:C509)+1,0)</f>
        <v>0</v>
      </c>
      <c r="D510" s="25">
        <f ca="1">IF(AND($AL510-D$3&lt;=TODAY(),$AL510&gt;0,$AI510&lt;&gt;"closed",AI510&lt;&gt;"old",AND($B$3&lt;&gt;Data!$N$6,OR(database!$AG510&lt;&gt;Data!$K$9,database!$AG510&lt;&gt;Data!$K$8))),MAX(D$8:D509)+1,0)</f>
        <v>0</v>
      </c>
      <c r="E510" s="25">
        <f ca="1">IF(AND($AL510-E$3&lt;=TODAY(),$AL510&gt;0,AI510&lt;&gt;"closed",AI510&lt;&gt;"old",AND($B$3&lt;&gt;Data!$N$6,OR(database!$AG510&lt;&gt;Data!$K$9,database!$AG510&lt;&gt;Data!$K$8))),MAX(E$8:E509)+1,0)</f>
        <v>0</v>
      </c>
      <c r="F510" s="25">
        <f>IF(AH510="X",MAX(F$8:F509)+1,0)</f>
        <v>0</v>
      </c>
      <c r="G510" s="25">
        <f ca="1">IF(AND(AG510=Data!$K$8,database!AI510&lt;&gt;"Closed",AI510&lt;&gt;"old",database!AL510&lt;(TODAY()+Data!$X$4)),MAX(G$8:G509)+1,0)</f>
        <v>0</v>
      </c>
      <c r="H510" s="25">
        <f ca="1">IF(AND(AG510=Data!$K$9,database!AI510&lt;&gt;"Closed",AI510&lt;&gt;"old",database!AL510&lt;(TODAY()+Data!$X$5)),MAX(H$8:H509)+1,0)</f>
        <v>0</v>
      </c>
      <c r="Y510">
        <f>IF(AS510&gt;0,VLOOKUP(AS510,$AT:$AV,3,0)+COUNTIF(AS$8:AS509,AS510),0)</f>
        <v>0</v>
      </c>
      <c r="AA510" s="16"/>
      <c r="AB510" s="22"/>
      <c r="AC510" s="16"/>
      <c r="AD510" s="22"/>
      <c r="AE510" s="16"/>
      <c r="AF510" s="22"/>
      <c r="AG510" s="138"/>
      <c r="AH510" s="23"/>
      <c r="AI510" s="16"/>
      <c r="AJ510" s="23"/>
      <c r="AK510" s="28"/>
      <c r="AL510" s="35"/>
      <c r="AQ510" s="25">
        <f>IF(FollowUp!$AK$3="(Off)",IF(FollowUp!$AA$3=Data!$D$5,C510,IF(FollowUp!$AA$3=Data!$D$6,D510,IF(FollowUp!$AA$3=Data!$D$7,E510,B510))),IF(FollowUp!$AK$3=Data!$N$9,F510,IF(FollowUp!$AK$3=Data!$N$8,H510,IF(FollowUp!$AK$3=Data!$N$7,G510,B510))))</f>
        <v>0</v>
      </c>
      <c r="AR510" s="51">
        <f t="shared" si="50"/>
        <v>0</v>
      </c>
      <c r="AS510" s="25">
        <f t="shared" si="48"/>
        <v>-1</v>
      </c>
      <c r="AT510" s="25">
        <f t="shared" si="51"/>
        <v>503</v>
      </c>
      <c r="AU510" s="25">
        <f t="shared" si="49"/>
        <v>0</v>
      </c>
      <c r="AV510" s="25">
        <f t="shared" si="52"/>
        <v>0</v>
      </c>
      <c r="BB510" s="51"/>
    </row>
    <row r="511" spans="1:54" x14ac:dyDescent="0.25">
      <c r="A511" t="str">
        <f t="shared" si="47"/>
        <v>511</v>
      </c>
      <c r="B511" s="25">
        <f>IF(OR(ISBLANK($AG511),$AI511="closed",$AI511="old",AND($B$3=Data!$N$6,OR(database!AG511=Data!$K$8,Data!$K$9=database!AG511))),0,MAX(B$8:B510)+1)</f>
        <v>0</v>
      </c>
      <c r="C511" s="25">
        <f ca="1">IF(AND($AL511-C$3&lt;=TODAY(),$AL511&gt;0,AI511&lt;&gt;"closed",AI511&lt;&gt;"old",AND($B$3&lt;&gt;Data!$N$6,OR(database!$AG511&lt;&gt;Data!$K$9,database!$AG511&lt;&gt;Data!$K$8))),MAX(C$8:C510)+1,0)</f>
        <v>0</v>
      </c>
      <c r="D511" s="25">
        <f ca="1">IF(AND($AL511-D$3&lt;=TODAY(),$AL511&gt;0,$AI511&lt;&gt;"closed",AI511&lt;&gt;"old",AND($B$3&lt;&gt;Data!$N$6,OR(database!$AG511&lt;&gt;Data!$K$9,database!$AG511&lt;&gt;Data!$K$8))),MAX(D$8:D510)+1,0)</f>
        <v>0</v>
      </c>
      <c r="E511" s="25">
        <f ca="1">IF(AND($AL511-E$3&lt;=TODAY(),$AL511&gt;0,AI511&lt;&gt;"closed",AI511&lt;&gt;"old",AND($B$3&lt;&gt;Data!$N$6,OR(database!$AG511&lt;&gt;Data!$K$9,database!$AG511&lt;&gt;Data!$K$8))),MAX(E$8:E510)+1,0)</f>
        <v>0</v>
      </c>
      <c r="F511" s="25">
        <f>IF(AH511="X",MAX(F$8:F510)+1,0)</f>
        <v>0</v>
      </c>
      <c r="G511" s="25">
        <f ca="1">IF(AND(AG511=Data!$K$8,database!AI511&lt;&gt;"Closed",AI511&lt;&gt;"old",database!AL511&lt;(TODAY()+Data!$X$4)),MAX(G$8:G510)+1,0)</f>
        <v>0</v>
      </c>
      <c r="H511" s="25">
        <f ca="1">IF(AND(AG511=Data!$K$9,database!AI511&lt;&gt;"Closed",AI511&lt;&gt;"old",database!AL511&lt;(TODAY()+Data!$X$5)),MAX(H$8:H510)+1,0)</f>
        <v>0</v>
      </c>
      <c r="Y511">
        <f>IF(AS511&gt;0,VLOOKUP(AS511,$AT:$AV,3,0)+COUNTIF(AS$8:AS510,AS511),0)</f>
        <v>0</v>
      </c>
      <c r="AA511" s="17"/>
      <c r="AB511" s="18"/>
      <c r="AC511" s="17"/>
      <c r="AD511" s="18"/>
      <c r="AE511" s="17"/>
      <c r="AF511" s="18"/>
      <c r="AG511" s="139"/>
      <c r="AH511" s="24"/>
      <c r="AI511" s="17"/>
      <c r="AJ511" s="24"/>
      <c r="AK511" s="27"/>
      <c r="AL511" s="47"/>
      <c r="AQ511" s="25">
        <f>IF(FollowUp!$AK$3="(Off)",IF(FollowUp!$AA$3=Data!$D$5,C511,IF(FollowUp!$AA$3=Data!$D$6,D511,IF(FollowUp!$AA$3=Data!$D$7,E511,B511))),IF(FollowUp!$AK$3=Data!$N$9,F511,IF(FollowUp!$AK$3=Data!$N$8,H511,IF(FollowUp!$AK$3=Data!$N$7,G511,B511))))</f>
        <v>0</v>
      </c>
      <c r="AR511" s="51">
        <f t="shared" si="50"/>
        <v>0</v>
      </c>
      <c r="AS511" s="25">
        <f t="shared" si="48"/>
        <v>-1</v>
      </c>
      <c r="AT511" s="25">
        <f t="shared" si="51"/>
        <v>504</v>
      </c>
      <c r="AU511" s="25">
        <f t="shared" si="49"/>
        <v>0</v>
      </c>
      <c r="AV511" s="25">
        <f t="shared" si="52"/>
        <v>0</v>
      </c>
      <c r="BB511" s="51"/>
    </row>
    <row r="512" spans="1:54" x14ac:dyDescent="0.25">
      <c r="A512" t="str">
        <f t="shared" si="47"/>
        <v>512</v>
      </c>
      <c r="B512" s="25">
        <f>IF(OR(ISBLANK($AG512),$AI512="closed",$AI512="old",AND($B$3=Data!$N$6,OR(database!AG512=Data!$K$8,Data!$K$9=database!AG512))),0,MAX(B$8:B511)+1)</f>
        <v>0</v>
      </c>
      <c r="C512" s="25">
        <f ca="1">IF(AND($AL512-C$3&lt;=TODAY(),$AL512&gt;0,AI512&lt;&gt;"closed",AI512&lt;&gt;"old",AND($B$3&lt;&gt;Data!$N$6,OR(database!$AG512&lt;&gt;Data!$K$9,database!$AG512&lt;&gt;Data!$K$8))),MAX(C$8:C511)+1,0)</f>
        <v>0</v>
      </c>
      <c r="D512" s="25">
        <f ca="1">IF(AND($AL512-D$3&lt;=TODAY(),$AL512&gt;0,$AI512&lt;&gt;"closed",AI512&lt;&gt;"old",AND($B$3&lt;&gt;Data!$N$6,OR(database!$AG512&lt;&gt;Data!$K$9,database!$AG512&lt;&gt;Data!$K$8))),MAX(D$8:D511)+1,0)</f>
        <v>0</v>
      </c>
      <c r="E512" s="25">
        <f ca="1">IF(AND($AL512-E$3&lt;=TODAY(),$AL512&gt;0,AI512&lt;&gt;"closed",AI512&lt;&gt;"old",AND($B$3&lt;&gt;Data!$N$6,OR(database!$AG512&lt;&gt;Data!$K$9,database!$AG512&lt;&gt;Data!$K$8))),MAX(E$8:E511)+1,0)</f>
        <v>0</v>
      </c>
      <c r="F512" s="25">
        <f>IF(AH512="X",MAX(F$8:F511)+1,0)</f>
        <v>0</v>
      </c>
      <c r="G512" s="25">
        <f ca="1">IF(AND(AG512=Data!$K$8,database!AI512&lt;&gt;"Closed",AI512&lt;&gt;"old",database!AL512&lt;(TODAY()+Data!$X$4)),MAX(G$8:G511)+1,0)</f>
        <v>0</v>
      </c>
      <c r="H512" s="25">
        <f ca="1">IF(AND(AG512=Data!$K$9,database!AI512&lt;&gt;"Closed",AI512&lt;&gt;"old",database!AL512&lt;(TODAY()+Data!$X$5)),MAX(H$8:H511)+1,0)</f>
        <v>0</v>
      </c>
      <c r="Y512">
        <f>IF(AS512&gt;0,VLOOKUP(AS512,$AT:$AV,3,0)+COUNTIF(AS$8:AS511,AS512),0)</f>
        <v>0</v>
      </c>
      <c r="AA512" s="16"/>
      <c r="AB512" s="22"/>
      <c r="AC512" s="16"/>
      <c r="AD512" s="22"/>
      <c r="AE512" s="16"/>
      <c r="AF512" s="22"/>
      <c r="AG512" s="138"/>
      <c r="AH512" s="23"/>
      <c r="AI512" s="16"/>
      <c r="AJ512" s="23"/>
      <c r="AK512" s="28"/>
      <c r="AL512" s="35"/>
      <c r="AQ512" s="25">
        <f>IF(FollowUp!$AK$3="(Off)",IF(FollowUp!$AA$3=Data!$D$5,C512,IF(FollowUp!$AA$3=Data!$D$6,D512,IF(FollowUp!$AA$3=Data!$D$7,E512,B512))),IF(FollowUp!$AK$3=Data!$N$9,F512,IF(FollowUp!$AK$3=Data!$N$8,H512,IF(FollowUp!$AK$3=Data!$N$7,G512,B512))))</f>
        <v>0</v>
      </c>
      <c r="AR512" s="51">
        <f t="shared" si="50"/>
        <v>0</v>
      </c>
      <c r="AS512" s="25">
        <f t="shared" si="48"/>
        <v>-1</v>
      </c>
      <c r="AT512" s="25">
        <f t="shared" si="51"/>
        <v>505</v>
      </c>
      <c r="AU512" s="25">
        <f t="shared" si="49"/>
        <v>0</v>
      </c>
      <c r="AV512" s="25">
        <f t="shared" si="52"/>
        <v>0</v>
      </c>
      <c r="BB512" s="51"/>
    </row>
    <row r="513" spans="1:54" x14ac:dyDescent="0.25">
      <c r="A513" t="str">
        <f t="shared" si="47"/>
        <v>513</v>
      </c>
      <c r="B513" s="25">
        <f>IF(OR(ISBLANK($AG513),$AI513="closed",$AI513="old",AND($B$3=Data!$N$6,OR(database!AG513=Data!$K$8,Data!$K$9=database!AG513))),0,MAX(B$8:B512)+1)</f>
        <v>0</v>
      </c>
      <c r="C513" s="25">
        <f ca="1">IF(AND($AL513-C$3&lt;=TODAY(),$AL513&gt;0,AI513&lt;&gt;"closed",AI513&lt;&gt;"old",AND($B$3&lt;&gt;Data!$N$6,OR(database!$AG513&lt;&gt;Data!$K$9,database!$AG513&lt;&gt;Data!$K$8))),MAX(C$8:C512)+1,0)</f>
        <v>0</v>
      </c>
      <c r="D513" s="25">
        <f ca="1">IF(AND($AL513-D$3&lt;=TODAY(),$AL513&gt;0,$AI513&lt;&gt;"closed",AI513&lt;&gt;"old",AND($B$3&lt;&gt;Data!$N$6,OR(database!$AG513&lt;&gt;Data!$K$9,database!$AG513&lt;&gt;Data!$K$8))),MAX(D$8:D512)+1,0)</f>
        <v>0</v>
      </c>
      <c r="E513" s="25">
        <f ca="1">IF(AND($AL513-E$3&lt;=TODAY(),$AL513&gt;0,AI513&lt;&gt;"closed",AI513&lt;&gt;"old",AND($B$3&lt;&gt;Data!$N$6,OR(database!$AG513&lt;&gt;Data!$K$9,database!$AG513&lt;&gt;Data!$K$8))),MAX(E$8:E512)+1,0)</f>
        <v>0</v>
      </c>
      <c r="F513" s="25">
        <f>IF(AH513="X",MAX(F$8:F512)+1,0)</f>
        <v>0</v>
      </c>
      <c r="G513" s="25">
        <f ca="1">IF(AND(AG513=Data!$K$8,database!AI513&lt;&gt;"Closed",AI513&lt;&gt;"old",database!AL513&lt;(TODAY()+Data!$X$4)),MAX(G$8:G512)+1,0)</f>
        <v>0</v>
      </c>
      <c r="H513" s="25">
        <f ca="1">IF(AND(AG513=Data!$K$9,database!AI513&lt;&gt;"Closed",AI513&lt;&gt;"old",database!AL513&lt;(TODAY()+Data!$X$5)),MAX(H$8:H512)+1,0)</f>
        <v>0</v>
      </c>
      <c r="Y513">
        <f>IF(AS513&gt;0,VLOOKUP(AS513,$AT:$AV,3,0)+COUNTIF(AS$8:AS512,AS513),0)</f>
        <v>0</v>
      </c>
      <c r="AA513" s="17"/>
      <c r="AB513" s="18"/>
      <c r="AC513" s="17"/>
      <c r="AD513" s="18"/>
      <c r="AE513" s="17"/>
      <c r="AF513" s="18"/>
      <c r="AG513" s="139"/>
      <c r="AH513" s="24"/>
      <c r="AI513" s="17"/>
      <c r="AJ513" s="24"/>
      <c r="AK513" s="27"/>
      <c r="AL513" s="47"/>
      <c r="AQ513" s="25">
        <f>IF(FollowUp!$AK$3="(Off)",IF(FollowUp!$AA$3=Data!$D$5,C513,IF(FollowUp!$AA$3=Data!$D$6,D513,IF(FollowUp!$AA$3=Data!$D$7,E513,B513))),IF(FollowUp!$AK$3=Data!$N$9,F513,IF(FollowUp!$AK$3=Data!$N$8,H513,IF(FollowUp!$AK$3=Data!$N$7,G513,B513))))</f>
        <v>0</v>
      </c>
      <c r="AR513" s="51">
        <f t="shared" si="50"/>
        <v>0</v>
      </c>
      <c r="AS513" s="25">
        <f t="shared" si="48"/>
        <v>-1</v>
      </c>
      <c r="AT513" s="25">
        <f t="shared" si="51"/>
        <v>506</v>
      </c>
      <c r="AU513" s="25">
        <f t="shared" si="49"/>
        <v>0</v>
      </c>
      <c r="AV513" s="25">
        <f t="shared" si="52"/>
        <v>0</v>
      </c>
      <c r="BB513" s="51"/>
    </row>
    <row r="514" spans="1:54" x14ac:dyDescent="0.25">
      <c r="A514" t="str">
        <f t="shared" si="47"/>
        <v>514</v>
      </c>
      <c r="B514" s="25">
        <f>IF(OR(ISBLANK($AG514),$AI514="closed",$AI514="old",AND($B$3=Data!$N$6,OR(database!AG514=Data!$K$8,Data!$K$9=database!AG514))),0,MAX(B$8:B513)+1)</f>
        <v>0</v>
      </c>
      <c r="C514" s="25">
        <f ca="1">IF(AND($AL514-C$3&lt;=TODAY(),$AL514&gt;0,AI514&lt;&gt;"closed",AI514&lt;&gt;"old",AND($B$3&lt;&gt;Data!$N$6,OR(database!$AG514&lt;&gt;Data!$K$9,database!$AG514&lt;&gt;Data!$K$8))),MAX(C$8:C513)+1,0)</f>
        <v>0</v>
      </c>
      <c r="D514" s="25">
        <f ca="1">IF(AND($AL514-D$3&lt;=TODAY(),$AL514&gt;0,$AI514&lt;&gt;"closed",AI514&lt;&gt;"old",AND($B$3&lt;&gt;Data!$N$6,OR(database!$AG514&lt;&gt;Data!$K$9,database!$AG514&lt;&gt;Data!$K$8))),MAX(D$8:D513)+1,0)</f>
        <v>0</v>
      </c>
      <c r="E514" s="25">
        <f ca="1">IF(AND($AL514-E$3&lt;=TODAY(),$AL514&gt;0,AI514&lt;&gt;"closed",AI514&lt;&gt;"old",AND($B$3&lt;&gt;Data!$N$6,OR(database!$AG514&lt;&gt;Data!$K$9,database!$AG514&lt;&gt;Data!$K$8))),MAX(E$8:E513)+1,0)</f>
        <v>0</v>
      </c>
      <c r="F514" s="25">
        <f>IF(AH514="X",MAX(F$8:F513)+1,0)</f>
        <v>0</v>
      </c>
      <c r="G514" s="25">
        <f ca="1">IF(AND(AG514=Data!$K$8,database!AI514&lt;&gt;"Closed",AI514&lt;&gt;"old",database!AL514&lt;(TODAY()+Data!$X$4)),MAX(G$8:G513)+1,0)</f>
        <v>0</v>
      </c>
      <c r="H514" s="25">
        <f ca="1">IF(AND(AG514=Data!$K$9,database!AI514&lt;&gt;"Closed",AI514&lt;&gt;"old",database!AL514&lt;(TODAY()+Data!$X$5)),MAX(H$8:H513)+1,0)</f>
        <v>0</v>
      </c>
      <c r="Y514">
        <f>IF(AS514&gt;0,VLOOKUP(AS514,$AT:$AV,3,0)+COUNTIF(AS$8:AS513,AS514),0)</f>
        <v>0</v>
      </c>
      <c r="AA514" s="16"/>
      <c r="AB514" s="22"/>
      <c r="AC514" s="16"/>
      <c r="AD514" s="22"/>
      <c r="AE514" s="16"/>
      <c r="AF514" s="22"/>
      <c r="AG514" s="138"/>
      <c r="AH514" s="23"/>
      <c r="AI514" s="16"/>
      <c r="AJ514" s="23"/>
      <c r="AK514" s="28"/>
      <c r="AL514" s="35"/>
      <c r="AQ514" s="25">
        <f>IF(FollowUp!$AK$3="(Off)",IF(FollowUp!$AA$3=Data!$D$5,C514,IF(FollowUp!$AA$3=Data!$D$6,D514,IF(FollowUp!$AA$3=Data!$D$7,E514,B514))),IF(FollowUp!$AK$3=Data!$N$9,F514,IF(FollowUp!$AK$3=Data!$N$8,H514,IF(FollowUp!$AK$3=Data!$N$7,G514,B514))))</f>
        <v>0</v>
      </c>
      <c r="AR514" s="51">
        <f t="shared" si="50"/>
        <v>0</v>
      </c>
      <c r="AS514" s="25">
        <f t="shared" si="48"/>
        <v>-1</v>
      </c>
      <c r="AT514" s="25">
        <f t="shared" si="51"/>
        <v>507</v>
      </c>
      <c r="AU514" s="25">
        <f t="shared" si="49"/>
        <v>0</v>
      </c>
      <c r="AV514" s="25">
        <f t="shared" si="52"/>
        <v>0</v>
      </c>
      <c r="BB514" s="51"/>
    </row>
    <row r="515" spans="1:54" x14ac:dyDescent="0.25">
      <c r="A515" t="str">
        <f t="shared" si="47"/>
        <v>515</v>
      </c>
      <c r="B515" s="25">
        <f>IF(OR(ISBLANK($AG515),$AI515="closed",$AI515="old",AND($B$3=Data!$N$6,OR(database!AG515=Data!$K$8,Data!$K$9=database!AG515))),0,MAX(B$8:B514)+1)</f>
        <v>0</v>
      </c>
      <c r="C515" s="25">
        <f ca="1">IF(AND($AL515-C$3&lt;=TODAY(),$AL515&gt;0,AI515&lt;&gt;"closed",AI515&lt;&gt;"old",AND($B$3&lt;&gt;Data!$N$6,OR(database!$AG515&lt;&gt;Data!$K$9,database!$AG515&lt;&gt;Data!$K$8))),MAX(C$8:C514)+1,0)</f>
        <v>0</v>
      </c>
      <c r="D515" s="25">
        <f ca="1">IF(AND($AL515-D$3&lt;=TODAY(),$AL515&gt;0,$AI515&lt;&gt;"closed",AI515&lt;&gt;"old",AND($B$3&lt;&gt;Data!$N$6,OR(database!$AG515&lt;&gt;Data!$K$9,database!$AG515&lt;&gt;Data!$K$8))),MAX(D$8:D514)+1,0)</f>
        <v>0</v>
      </c>
      <c r="E515" s="25">
        <f ca="1">IF(AND($AL515-E$3&lt;=TODAY(),$AL515&gt;0,AI515&lt;&gt;"closed",AI515&lt;&gt;"old",AND($B$3&lt;&gt;Data!$N$6,OR(database!$AG515&lt;&gt;Data!$K$9,database!$AG515&lt;&gt;Data!$K$8))),MAX(E$8:E514)+1,0)</f>
        <v>0</v>
      </c>
      <c r="F515" s="25">
        <f>IF(AH515="X",MAX(F$8:F514)+1,0)</f>
        <v>0</v>
      </c>
      <c r="G515" s="25">
        <f ca="1">IF(AND(AG515=Data!$K$8,database!AI515&lt;&gt;"Closed",AI515&lt;&gt;"old",database!AL515&lt;(TODAY()+Data!$X$4)),MAX(G$8:G514)+1,0)</f>
        <v>0</v>
      </c>
      <c r="H515" s="25">
        <f ca="1">IF(AND(AG515=Data!$K$9,database!AI515&lt;&gt;"Closed",AI515&lt;&gt;"old",database!AL515&lt;(TODAY()+Data!$X$5)),MAX(H$8:H514)+1,0)</f>
        <v>0</v>
      </c>
      <c r="Y515">
        <f>IF(AS515&gt;0,VLOOKUP(AS515,$AT:$AV,3,0)+COUNTIF(AS$8:AS514,AS515),0)</f>
        <v>0</v>
      </c>
      <c r="AA515" s="17"/>
      <c r="AB515" s="18"/>
      <c r="AC515" s="17"/>
      <c r="AD515" s="18"/>
      <c r="AE515" s="17"/>
      <c r="AF515" s="18"/>
      <c r="AG515" s="139"/>
      <c r="AH515" s="24"/>
      <c r="AI515" s="17"/>
      <c r="AJ515" s="24"/>
      <c r="AK515" s="27"/>
      <c r="AL515" s="47"/>
      <c r="AQ515" s="25">
        <f>IF(FollowUp!$AK$3="(Off)",IF(FollowUp!$AA$3=Data!$D$5,C515,IF(FollowUp!$AA$3=Data!$D$6,D515,IF(FollowUp!$AA$3=Data!$D$7,E515,B515))),IF(FollowUp!$AK$3=Data!$N$9,F515,IF(FollowUp!$AK$3=Data!$N$8,H515,IF(FollowUp!$AK$3=Data!$N$7,G515,B515))))</f>
        <v>0</v>
      </c>
      <c r="AR515" s="51">
        <f t="shared" si="50"/>
        <v>0</v>
      </c>
      <c r="AS515" s="25">
        <f t="shared" si="48"/>
        <v>-1</v>
      </c>
      <c r="AT515" s="25">
        <f t="shared" si="51"/>
        <v>508</v>
      </c>
      <c r="AU515" s="25">
        <f t="shared" si="49"/>
        <v>0</v>
      </c>
      <c r="AV515" s="25">
        <f t="shared" si="52"/>
        <v>0</v>
      </c>
      <c r="BB515" s="51"/>
    </row>
    <row r="516" spans="1:54" x14ac:dyDescent="0.25">
      <c r="A516" t="str">
        <f t="shared" si="47"/>
        <v>516</v>
      </c>
      <c r="B516" s="25">
        <f>IF(OR(ISBLANK($AG516),$AI516="closed",$AI516="old",AND($B$3=Data!$N$6,OR(database!AG516=Data!$K$8,Data!$K$9=database!AG516))),0,MAX(B$8:B515)+1)</f>
        <v>0</v>
      </c>
      <c r="C516" s="25">
        <f ca="1">IF(AND($AL516-C$3&lt;=TODAY(),$AL516&gt;0,AI516&lt;&gt;"closed",AI516&lt;&gt;"old",AND($B$3&lt;&gt;Data!$N$6,OR(database!$AG516&lt;&gt;Data!$K$9,database!$AG516&lt;&gt;Data!$K$8))),MAX(C$8:C515)+1,0)</f>
        <v>0</v>
      </c>
      <c r="D516" s="25">
        <f ca="1">IF(AND($AL516-D$3&lt;=TODAY(),$AL516&gt;0,$AI516&lt;&gt;"closed",AI516&lt;&gt;"old",AND($B$3&lt;&gt;Data!$N$6,OR(database!$AG516&lt;&gt;Data!$K$9,database!$AG516&lt;&gt;Data!$K$8))),MAX(D$8:D515)+1,0)</f>
        <v>0</v>
      </c>
      <c r="E516" s="25">
        <f ca="1">IF(AND($AL516-E$3&lt;=TODAY(),$AL516&gt;0,AI516&lt;&gt;"closed",AI516&lt;&gt;"old",AND($B$3&lt;&gt;Data!$N$6,OR(database!$AG516&lt;&gt;Data!$K$9,database!$AG516&lt;&gt;Data!$K$8))),MAX(E$8:E515)+1,0)</f>
        <v>0</v>
      </c>
      <c r="F516" s="25">
        <f>IF(AH516="X",MAX(F$8:F515)+1,0)</f>
        <v>0</v>
      </c>
      <c r="G516" s="25">
        <f ca="1">IF(AND(AG516=Data!$K$8,database!AI516&lt;&gt;"Closed",AI516&lt;&gt;"old",database!AL516&lt;(TODAY()+Data!$X$4)),MAX(G$8:G515)+1,0)</f>
        <v>0</v>
      </c>
      <c r="H516" s="25">
        <f ca="1">IF(AND(AG516=Data!$K$9,database!AI516&lt;&gt;"Closed",AI516&lt;&gt;"old",database!AL516&lt;(TODAY()+Data!$X$5)),MAX(H$8:H515)+1,0)</f>
        <v>0</v>
      </c>
      <c r="Y516">
        <f>IF(AS516&gt;0,VLOOKUP(AS516,$AT:$AV,3,0)+COUNTIF(AS$8:AS515,AS516),0)</f>
        <v>0</v>
      </c>
      <c r="AA516" s="16"/>
      <c r="AB516" s="22"/>
      <c r="AC516" s="16"/>
      <c r="AD516" s="22"/>
      <c r="AE516" s="16"/>
      <c r="AF516" s="22"/>
      <c r="AG516" s="138"/>
      <c r="AH516" s="23"/>
      <c r="AI516" s="16"/>
      <c r="AJ516" s="23"/>
      <c r="AK516" s="28"/>
      <c r="AL516" s="35"/>
      <c r="AQ516" s="25">
        <f>IF(FollowUp!$AK$3="(Off)",IF(FollowUp!$AA$3=Data!$D$5,C516,IF(FollowUp!$AA$3=Data!$D$6,D516,IF(FollowUp!$AA$3=Data!$D$7,E516,B516))),IF(FollowUp!$AK$3=Data!$N$9,F516,IF(FollowUp!$AK$3=Data!$N$8,H516,IF(FollowUp!$AK$3=Data!$N$7,G516,B516))))</f>
        <v>0</v>
      </c>
      <c r="AR516" s="51">
        <f t="shared" si="50"/>
        <v>0</v>
      </c>
      <c r="AS516" s="25">
        <f t="shared" si="48"/>
        <v>-1</v>
      </c>
      <c r="AT516" s="25">
        <f t="shared" si="51"/>
        <v>509</v>
      </c>
      <c r="AU516" s="25">
        <f t="shared" si="49"/>
        <v>0</v>
      </c>
      <c r="AV516" s="25">
        <f t="shared" si="52"/>
        <v>0</v>
      </c>
      <c r="BB516" s="51"/>
    </row>
    <row r="517" spans="1:54" x14ac:dyDescent="0.25">
      <c r="A517" t="str">
        <f t="shared" si="47"/>
        <v>517</v>
      </c>
      <c r="B517" s="25">
        <f>IF(OR(ISBLANK($AG517),$AI517="closed",$AI517="old",AND($B$3=Data!$N$6,OR(database!AG517=Data!$K$8,Data!$K$9=database!AG517))),0,MAX(B$8:B516)+1)</f>
        <v>0</v>
      </c>
      <c r="C517" s="25">
        <f ca="1">IF(AND($AL517-C$3&lt;=TODAY(),$AL517&gt;0,AI517&lt;&gt;"closed",AI517&lt;&gt;"old",AND($B$3&lt;&gt;Data!$N$6,OR(database!$AG517&lt;&gt;Data!$K$9,database!$AG517&lt;&gt;Data!$K$8))),MAX(C$8:C516)+1,0)</f>
        <v>0</v>
      </c>
      <c r="D517" s="25">
        <f ca="1">IF(AND($AL517-D$3&lt;=TODAY(),$AL517&gt;0,$AI517&lt;&gt;"closed",AI517&lt;&gt;"old",AND($B$3&lt;&gt;Data!$N$6,OR(database!$AG517&lt;&gt;Data!$K$9,database!$AG517&lt;&gt;Data!$K$8))),MAX(D$8:D516)+1,0)</f>
        <v>0</v>
      </c>
      <c r="E517" s="25">
        <f ca="1">IF(AND($AL517-E$3&lt;=TODAY(),$AL517&gt;0,AI517&lt;&gt;"closed",AI517&lt;&gt;"old",AND($B$3&lt;&gt;Data!$N$6,OR(database!$AG517&lt;&gt;Data!$K$9,database!$AG517&lt;&gt;Data!$K$8))),MAX(E$8:E516)+1,0)</f>
        <v>0</v>
      </c>
      <c r="F517" s="25">
        <f>IF(AH517="X",MAX(F$8:F516)+1,0)</f>
        <v>0</v>
      </c>
      <c r="G517" s="25">
        <f ca="1">IF(AND(AG517=Data!$K$8,database!AI517&lt;&gt;"Closed",AI517&lt;&gt;"old",database!AL517&lt;(TODAY()+Data!$X$4)),MAX(G$8:G516)+1,0)</f>
        <v>0</v>
      </c>
      <c r="H517" s="25">
        <f ca="1">IF(AND(AG517=Data!$K$9,database!AI517&lt;&gt;"Closed",AI517&lt;&gt;"old",database!AL517&lt;(TODAY()+Data!$X$5)),MAX(H$8:H516)+1,0)</f>
        <v>0</v>
      </c>
      <c r="Y517">
        <f>IF(AS517&gt;0,VLOOKUP(AS517,$AT:$AV,3,0)+COUNTIF(AS$8:AS516,AS517),0)</f>
        <v>0</v>
      </c>
      <c r="AA517" s="17"/>
      <c r="AB517" s="18"/>
      <c r="AC517" s="17"/>
      <c r="AD517" s="18"/>
      <c r="AE517" s="17"/>
      <c r="AF517" s="18"/>
      <c r="AG517" s="139"/>
      <c r="AH517" s="24"/>
      <c r="AI517" s="17"/>
      <c r="AJ517" s="24"/>
      <c r="AK517" s="27"/>
      <c r="AL517" s="47"/>
      <c r="AQ517" s="25">
        <f>IF(FollowUp!$AK$3="(Off)",IF(FollowUp!$AA$3=Data!$D$5,C517,IF(FollowUp!$AA$3=Data!$D$6,D517,IF(FollowUp!$AA$3=Data!$D$7,E517,B517))),IF(FollowUp!$AK$3=Data!$N$9,F517,IF(FollowUp!$AK$3=Data!$N$8,H517,IF(FollowUp!$AK$3=Data!$N$7,G517,B517))))</f>
        <v>0</v>
      </c>
      <c r="AR517" s="51">
        <f t="shared" si="50"/>
        <v>0</v>
      </c>
      <c r="AS517" s="25">
        <f t="shared" si="48"/>
        <v>-1</v>
      </c>
      <c r="AT517" s="25">
        <f t="shared" si="51"/>
        <v>510</v>
      </c>
      <c r="AU517" s="25">
        <f t="shared" si="49"/>
        <v>0</v>
      </c>
      <c r="AV517" s="25">
        <f t="shared" si="52"/>
        <v>0</v>
      </c>
      <c r="BB517" s="51"/>
    </row>
    <row r="518" spans="1:54" x14ac:dyDescent="0.25">
      <c r="A518" t="str">
        <f t="shared" si="47"/>
        <v>518</v>
      </c>
      <c r="B518" s="25">
        <f>IF(OR(ISBLANK($AG518),$AI518="closed",$AI518="old",AND($B$3=Data!$N$6,OR(database!AG518=Data!$K$8,Data!$K$9=database!AG518))),0,MAX(B$8:B517)+1)</f>
        <v>0</v>
      </c>
      <c r="C518" s="25">
        <f ca="1">IF(AND($AL518-C$3&lt;=TODAY(),$AL518&gt;0,AI518&lt;&gt;"closed",AI518&lt;&gt;"old",AND($B$3&lt;&gt;Data!$N$6,OR(database!$AG518&lt;&gt;Data!$K$9,database!$AG518&lt;&gt;Data!$K$8))),MAX(C$8:C517)+1,0)</f>
        <v>0</v>
      </c>
      <c r="D518" s="25">
        <f ca="1">IF(AND($AL518-D$3&lt;=TODAY(),$AL518&gt;0,$AI518&lt;&gt;"closed",AI518&lt;&gt;"old",AND($B$3&lt;&gt;Data!$N$6,OR(database!$AG518&lt;&gt;Data!$K$9,database!$AG518&lt;&gt;Data!$K$8))),MAX(D$8:D517)+1,0)</f>
        <v>0</v>
      </c>
      <c r="E518" s="25">
        <f ca="1">IF(AND($AL518-E$3&lt;=TODAY(),$AL518&gt;0,AI518&lt;&gt;"closed",AI518&lt;&gt;"old",AND($B$3&lt;&gt;Data!$N$6,OR(database!$AG518&lt;&gt;Data!$K$9,database!$AG518&lt;&gt;Data!$K$8))),MAX(E$8:E517)+1,0)</f>
        <v>0</v>
      </c>
      <c r="F518" s="25">
        <f>IF(AH518="X",MAX(F$8:F517)+1,0)</f>
        <v>0</v>
      </c>
      <c r="G518" s="25">
        <f ca="1">IF(AND(AG518=Data!$K$8,database!AI518&lt;&gt;"Closed",AI518&lt;&gt;"old",database!AL518&lt;(TODAY()+Data!$X$4)),MAX(G$8:G517)+1,0)</f>
        <v>0</v>
      </c>
      <c r="H518" s="25">
        <f ca="1">IF(AND(AG518=Data!$K$9,database!AI518&lt;&gt;"Closed",AI518&lt;&gt;"old",database!AL518&lt;(TODAY()+Data!$X$5)),MAX(H$8:H517)+1,0)</f>
        <v>0</v>
      </c>
      <c r="Y518">
        <f>IF(AS518&gt;0,VLOOKUP(AS518,$AT:$AV,3,0)+COUNTIF(AS$8:AS517,AS518),0)</f>
        <v>0</v>
      </c>
      <c r="AA518" s="16"/>
      <c r="AB518" s="22"/>
      <c r="AC518" s="16"/>
      <c r="AD518" s="22"/>
      <c r="AE518" s="16"/>
      <c r="AF518" s="22"/>
      <c r="AG518" s="138"/>
      <c r="AH518" s="23"/>
      <c r="AI518" s="16"/>
      <c r="AJ518" s="23"/>
      <c r="AK518" s="28"/>
      <c r="AL518" s="35"/>
      <c r="AQ518" s="25">
        <f>IF(FollowUp!$AK$3="(Off)",IF(FollowUp!$AA$3=Data!$D$5,C518,IF(FollowUp!$AA$3=Data!$D$6,D518,IF(FollowUp!$AA$3=Data!$D$7,E518,B518))),IF(FollowUp!$AK$3=Data!$N$9,F518,IF(FollowUp!$AK$3=Data!$N$8,H518,IF(FollowUp!$AK$3=Data!$N$7,G518,B518))))</f>
        <v>0</v>
      </c>
      <c r="AR518" s="51">
        <f t="shared" si="50"/>
        <v>0</v>
      </c>
      <c r="AS518" s="25">
        <f t="shared" si="48"/>
        <v>-1</v>
      </c>
      <c r="AT518" s="25">
        <f t="shared" si="51"/>
        <v>511</v>
      </c>
      <c r="AU518" s="25">
        <f t="shared" si="49"/>
        <v>0</v>
      </c>
      <c r="AV518" s="25">
        <f t="shared" si="52"/>
        <v>0</v>
      </c>
      <c r="BB518" s="51"/>
    </row>
    <row r="519" spans="1:54" x14ac:dyDescent="0.25">
      <c r="A519" t="str">
        <f t="shared" si="47"/>
        <v>519</v>
      </c>
      <c r="B519" s="25">
        <f>IF(OR(ISBLANK($AG519),$AI519="closed",$AI519="old",AND($B$3=Data!$N$6,OR(database!AG519=Data!$K$8,Data!$K$9=database!AG519))),0,MAX(B$8:B518)+1)</f>
        <v>0</v>
      </c>
      <c r="C519" s="25">
        <f ca="1">IF(AND($AL519-C$3&lt;=TODAY(),$AL519&gt;0,AI519&lt;&gt;"closed",AI519&lt;&gt;"old",AND($B$3&lt;&gt;Data!$N$6,OR(database!$AG519&lt;&gt;Data!$K$9,database!$AG519&lt;&gt;Data!$K$8))),MAX(C$8:C518)+1,0)</f>
        <v>0</v>
      </c>
      <c r="D519" s="25">
        <f ca="1">IF(AND($AL519-D$3&lt;=TODAY(),$AL519&gt;0,$AI519&lt;&gt;"closed",AI519&lt;&gt;"old",AND($B$3&lt;&gt;Data!$N$6,OR(database!$AG519&lt;&gt;Data!$K$9,database!$AG519&lt;&gt;Data!$K$8))),MAX(D$8:D518)+1,0)</f>
        <v>0</v>
      </c>
      <c r="E519" s="25">
        <f ca="1">IF(AND($AL519-E$3&lt;=TODAY(),$AL519&gt;0,AI519&lt;&gt;"closed",AI519&lt;&gt;"old",AND($B$3&lt;&gt;Data!$N$6,OR(database!$AG519&lt;&gt;Data!$K$9,database!$AG519&lt;&gt;Data!$K$8))),MAX(E$8:E518)+1,0)</f>
        <v>0</v>
      </c>
      <c r="F519" s="25">
        <f>IF(AH519="X",MAX(F$8:F518)+1,0)</f>
        <v>0</v>
      </c>
      <c r="G519" s="25">
        <f ca="1">IF(AND(AG519=Data!$K$8,database!AI519&lt;&gt;"Closed",AI519&lt;&gt;"old",database!AL519&lt;(TODAY()+Data!$X$4)),MAX(G$8:G518)+1,0)</f>
        <v>0</v>
      </c>
      <c r="H519" s="25">
        <f ca="1">IF(AND(AG519=Data!$K$9,database!AI519&lt;&gt;"Closed",AI519&lt;&gt;"old",database!AL519&lt;(TODAY()+Data!$X$5)),MAX(H$8:H518)+1,0)</f>
        <v>0</v>
      </c>
      <c r="Y519">
        <f>IF(AS519&gt;0,VLOOKUP(AS519,$AT:$AV,3,0)+COUNTIF(AS$8:AS518,AS519),0)</f>
        <v>0</v>
      </c>
      <c r="AA519" s="17"/>
      <c r="AB519" s="18"/>
      <c r="AC519" s="17"/>
      <c r="AD519" s="18"/>
      <c r="AE519" s="17"/>
      <c r="AF519" s="18"/>
      <c r="AG519" s="139"/>
      <c r="AH519" s="24"/>
      <c r="AI519" s="17"/>
      <c r="AJ519" s="24"/>
      <c r="AK519" s="27"/>
      <c r="AL519" s="47"/>
      <c r="AQ519" s="25">
        <f>IF(FollowUp!$AK$3="(Off)",IF(FollowUp!$AA$3=Data!$D$5,C519,IF(FollowUp!$AA$3=Data!$D$6,D519,IF(FollowUp!$AA$3=Data!$D$7,E519,B519))),IF(FollowUp!$AK$3=Data!$N$9,F519,IF(FollowUp!$AK$3=Data!$N$8,H519,IF(FollowUp!$AK$3=Data!$N$7,G519,B519))))</f>
        <v>0</v>
      </c>
      <c r="AR519" s="51">
        <f t="shared" si="50"/>
        <v>0</v>
      </c>
      <c r="AS519" s="25">
        <f t="shared" si="48"/>
        <v>-1</v>
      </c>
      <c r="AT519" s="25">
        <f t="shared" si="51"/>
        <v>512</v>
      </c>
      <c r="AU519" s="25">
        <f t="shared" si="49"/>
        <v>0</v>
      </c>
      <c r="AV519" s="25">
        <f t="shared" si="52"/>
        <v>0</v>
      </c>
      <c r="BB519" s="51"/>
    </row>
    <row r="520" spans="1:54" x14ac:dyDescent="0.25">
      <c r="A520" t="str">
        <f t="shared" ref="A520:A583" si="53">ROW(C520)&amp;AC520</f>
        <v>520</v>
      </c>
      <c r="B520" s="25">
        <f>IF(OR(ISBLANK($AG520),$AI520="closed",$AI520="old",AND($B$3=Data!$N$6,OR(database!AG520=Data!$K$8,Data!$K$9=database!AG520))),0,MAX(B$8:B519)+1)</f>
        <v>0</v>
      </c>
      <c r="C520" s="25">
        <f ca="1">IF(AND($AL520-C$3&lt;=TODAY(),$AL520&gt;0,AI520&lt;&gt;"closed",AI520&lt;&gt;"old",AND($B$3&lt;&gt;Data!$N$6,OR(database!$AG520&lt;&gt;Data!$K$9,database!$AG520&lt;&gt;Data!$K$8))),MAX(C$8:C519)+1,0)</f>
        <v>0</v>
      </c>
      <c r="D520" s="25">
        <f ca="1">IF(AND($AL520-D$3&lt;=TODAY(),$AL520&gt;0,$AI520&lt;&gt;"closed",AI520&lt;&gt;"old",AND($B$3&lt;&gt;Data!$N$6,OR(database!$AG520&lt;&gt;Data!$K$9,database!$AG520&lt;&gt;Data!$K$8))),MAX(D$8:D519)+1,0)</f>
        <v>0</v>
      </c>
      <c r="E520" s="25">
        <f ca="1">IF(AND($AL520-E$3&lt;=TODAY(),$AL520&gt;0,AI520&lt;&gt;"closed",AI520&lt;&gt;"old",AND($B$3&lt;&gt;Data!$N$6,OR(database!$AG520&lt;&gt;Data!$K$9,database!$AG520&lt;&gt;Data!$K$8))),MAX(E$8:E519)+1,0)</f>
        <v>0</v>
      </c>
      <c r="F520" s="25">
        <f>IF(AH520="X",MAX(F$8:F519)+1,0)</f>
        <v>0</v>
      </c>
      <c r="G520" s="25">
        <f ca="1">IF(AND(AG520=Data!$K$8,database!AI520&lt;&gt;"Closed",AI520&lt;&gt;"old",database!AL520&lt;(TODAY()+Data!$X$4)),MAX(G$8:G519)+1,0)</f>
        <v>0</v>
      </c>
      <c r="H520" s="25">
        <f ca="1">IF(AND(AG520=Data!$K$9,database!AI520&lt;&gt;"Closed",AI520&lt;&gt;"old",database!AL520&lt;(TODAY()+Data!$X$5)),MAX(H$8:H519)+1,0)</f>
        <v>0</v>
      </c>
      <c r="Y520">
        <f>IF(AS520&gt;0,VLOOKUP(AS520,$AT:$AV,3,0)+COUNTIF(AS$8:AS519,AS520),0)</f>
        <v>0</v>
      </c>
      <c r="AA520" s="16"/>
      <c r="AB520" s="22"/>
      <c r="AC520" s="16"/>
      <c r="AD520" s="22"/>
      <c r="AE520" s="16"/>
      <c r="AF520" s="22"/>
      <c r="AG520" s="138"/>
      <c r="AH520" s="23"/>
      <c r="AI520" s="16"/>
      <c r="AJ520" s="23"/>
      <c r="AK520" s="28"/>
      <c r="AL520" s="35"/>
      <c r="AQ520" s="25">
        <f>IF(FollowUp!$AK$3="(Off)",IF(FollowUp!$AA$3=Data!$D$5,C520,IF(FollowUp!$AA$3=Data!$D$6,D520,IF(FollowUp!$AA$3=Data!$D$7,E520,B520))),IF(FollowUp!$AK$3=Data!$N$9,F520,IF(FollowUp!$AK$3=Data!$N$8,H520,IF(FollowUp!$AK$3=Data!$N$7,G520,B520))))</f>
        <v>0</v>
      </c>
      <c r="AR520" s="51">
        <f t="shared" si="50"/>
        <v>0</v>
      </c>
      <c r="AS520" s="25">
        <f t="shared" si="48"/>
        <v>-1</v>
      </c>
      <c r="AT520" s="25">
        <f t="shared" si="51"/>
        <v>513</v>
      </c>
      <c r="AU520" s="25">
        <f t="shared" si="49"/>
        <v>0</v>
      </c>
      <c r="AV520" s="25">
        <f t="shared" si="52"/>
        <v>0</v>
      </c>
      <c r="BB520" s="51"/>
    </row>
    <row r="521" spans="1:54" x14ac:dyDescent="0.25">
      <c r="A521" t="str">
        <f t="shared" si="53"/>
        <v>521</v>
      </c>
      <c r="B521" s="25">
        <f>IF(OR(ISBLANK($AG521),$AI521="closed",$AI521="old",AND($B$3=Data!$N$6,OR(database!AG521=Data!$K$8,Data!$K$9=database!AG521))),0,MAX(B$8:B520)+1)</f>
        <v>0</v>
      </c>
      <c r="C521" s="25">
        <f ca="1">IF(AND($AL521-C$3&lt;=TODAY(),$AL521&gt;0,AI521&lt;&gt;"closed",AI521&lt;&gt;"old",AND($B$3&lt;&gt;Data!$N$6,OR(database!$AG521&lt;&gt;Data!$K$9,database!$AG521&lt;&gt;Data!$K$8))),MAX(C$8:C520)+1,0)</f>
        <v>0</v>
      </c>
      <c r="D521" s="25">
        <f ca="1">IF(AND($AL521-D$3&lt;=TODAY(),$AL521&gt;0,$AI521&lt;&gt;"closed",AI521&lt;&gt;"old",AND($B$3&lt;&gt;Data!$N$6,OR(database!$AG521&lt;&gt;Data!$K$9,database!$AG521&lt;&gt;Data!$K$8))),MAX(D$8:D520)+1,0)</f>
        <v>0</v>
      </c>
      <c r="E521" s="25">
        <f ca="1">IF(AND($AL521-E$3&lt;=TODAY(),$AL521&gt;0,AI521&lt;&gt;"closed",AI521&lt;&gt;"old",AND($B$3&lt;&gt;Data!$N$6,OR(database!$AG521&lt;&gt;Data!$K$9,database!$AG521&lt;&gt;Data!$K$8))),MAX(E$8:E520)+1,0)</f>
        <v>0</v>
      </c>
      <c r="F521" s="25">
        <f>IF(AH521="X",MAX(F$8:F520)+1,0)</f>
        <v>0</v>
      </c>
      <c r="G521" s="25">
        <f ca="1">IF(AND(AG521=Data!$K$8,database!AI521&lt;&gt;"Closed",AI521&lt;&gt;"old",database!AL521&lt;(TODAY()+Data!$X$4)),MAX(G$8:G520)+1,0)</f>
        <v>0</v>
      </c>
      <c r="H521" s="25">
        <f ca="1">IF(AND(AG521=Data!$K$9,database!AI521&lt;&gt;"Closed",AI521&lt;&gt;"old",database!AL521&lt;(TODAY()+Data!$X$5)),MAX(H$8:H520)+1,0)</f>
        <v>0</v>
      </c>
      <c r="Y521">
        <f>IF(AS521&gt;0,VLOOKUP(AS521,$AT:$AV,3,0)+COUNTIF(AS$8:AS520,AS521),0)</f>
        <v>0</v>
      </c>
      <c r="AA521" s="17"/>
      <c r="AB521" s="18"/>
      <c r="AC521" s="17"/>
      <c r="AD521" s="18"/>
      <c r="AE521" s="17"/>
      <c r="AF521" s="18"/>
      <c r="AG521" s="139"/>
      <c r="AH521" s="24"/>
      <c r="AI521" s="17"/>
      <c r="AJ521" s="24"/>
      <c r="AK521" s="27"/>
      <c r="AL521" s="47"/>
      <c r="AQ521" s="25">
        <f>IF(FollowUp!$AK$3="(Off)",IF(FollowUp!$AA$3=Data!$D$5,C521,IF(FollowUp!$AA$3=Data!$D$6,D521,IF(FollowUp!$AA$3=Data!$D$7,E521,B521))),IF(FollowUp!$AK$3=Data!$N$9,F521,IF(FollowUp!$AK$3=Data!$N$8,H521,IF(FollowUp!$AK$3=Data!$N$7,G521,B521))))</f>
        <v>0</v>
      </c>
      <c r="AR521" s="51">
        <f t="shared" si="50"/>
        <v>0</v>
      </c>
      <c r="AS521" s="25">
        <f t="shared" ref="AS521:AS584" si="54">IF(AR521=0,-1,RANK(AR521,$AR$8:$AR$5000))</f>
        <v>-1</v>
      </c>
      <c r="AT521" s="25">
        <f t="shared" si="51"/>
        <v>514</v>
      </c>
      <c r="AU521" s="25">
        <f t="shared" ref="AU521:AU584" si="55">COUNTIF(AS:AS,AT521)</f>
        <v>0</v>
      </c>
      <c r="AV521" s="25">
        <f t="shared" si="52"/>
        <v>0</v>
      </c>
      <c r="BB521" s="51"/>
    </row>
    <row r="522" spans="1:54" x14ac:dyDescent="0.25">
      <c r="A522" t="str">
        <f t="shared" si="53"/>
        <v>522</v>
      </c>
      <c r="B522" s="25">
        <f>IF(OR(ISBLANK($AG522),$AI522="closed",$AI522="old",AND($B$3=Data!$N$6,OR(database!AG522=Data!$K$8,Data!$K$9=database!AG522))),0,MAX(B$8:B521)+1)</f>
        <v>0</v>
      </c>
      <c r="C522" s="25">
        <f ca="1">IF(AND($AL522-C$3&lt;=TODAY(),$AL522&gt;0,AI522&lt;&gt;"closed",AI522&lt;&gt;"old",AND($B$3&lt;&gt;Data!$N$6,OR(database!$AG522&lt;&gt;Data!$K$9,database!$AG522&lt;&gt;Data!$K$8))),MAX(C$8:C521)+1,0)</f>
        <v>0</v>
      </c>
      <c r="D522" s="25">
        <f ca="1">IF(AND($AL522-D$3&lt;=TODAY(),$AL522&gt;0,$AI522&lt;&gt;"closed",AI522&lt;&gt;"old",AND($B$3&lt;&gt;Data!$N$6,OR(database!$AG522&lt;&gt;Data!$K$9,database!$AG522&lt;&gt;Data!$K$8))),MAX(D$8:D521)+1,0)</f>
        <v>0</v>
      </c>
      <c r="E522" s="25">
        <f ca="1">IF(AND($AL522-E$3&lt;=TODAY(),$AL522&gt;0,AI522&lt;&gt;"closed",AI522&lt;&gt;"old",AND($B$3&lt;&gt;Data!$N$6,OR(database!$AG522&lt;&gt;Data!$K$9,database!$AG522&lt;&gt;Data!$K$8))),MAX(E$8:E521)+1,0)</f>
        <v>0</v>
      </c>
      <c r="F522" s="25">
        <f>IF(AH522="X",MAX(F$8:F521)+1,0)</f>
        <v>0</v>
      </c>
      <c r="G522" s="25">
        <f ca="1">IF(AND(AG522=Data!$K$8,database!AI522&lt;&gt;"Closed",AI522&lt;&gt;"old",database!AL522&lt;(TODAY()+Data!$X$4)),MAX(G$8:G521)+1,0)</f>
        <v>0</v>
      </c>
      <c r="H522" s="25">
        <f ca="1">IF(AND(AG522=Data!$K$9,database!AI522&lt;&gt;"Closed",AI522&lt;&gt;"old",database!AL522&lt;(TODAY()+Data!$X$5)),MAX(H$8:H521)+1,0)</f>
        <v>0</v>
      </c>
      <c r="Y522">
        <f>IF(AS522&gt;0,VLOOKUP(AS522,$AT:$AV,3,0)+COUNTIF(AS$8:AS521,AS522),0)</f>
        <v>0</v>
      </c>
      <c r="AA522" s="16"/>
      <c r="AB522" s="22"/>
      <c r="AC522" s="16"/>
      <c r="AD522" s="22"/>
      <c r="AE522" s="16"/>
      <c r="AF522" s="22"/>
      <c r="AG522" s="138"/>
      <c r="AH522" s="23"/>
      <c r="AI522" s="16"/>
      <c r="AJ522" s="23"/>
      <c r="AK522" s="28"/>
      <c r="AL522" s="35"/>
      <c r="AQ522" s="25">
        <f>IF(FollowUp!$AK$3="(Off)",IF(FollowUp!$AA$3=Data!$D$5,C522,IF(FollowUp!$AA$3=Data!$D$6,D522,IF(FollowUp!$AA$3=Data!$D$7,E522,B522))),IF(FollowUp!$AK$3=Data!$N$9,F522,IF(FollowUp!$AK$3=Data!$N$8,H522,IF(FollowUp!$AK$3=Data!$N$7,G522,B522))))</f>
        <v>0</v>
      </c>
      <c r="AR522" s="51">
        <f t="shared" si="50"/>
        <v>0</v>
      </c>
      <c r="AS522" s="25">
        <f t="shared" si="54"/>
        <v>-1</v>
      </c>
      <c r="AT522" s="25">
        <f t="shared" si="51"/>
        <v>515</v>
      </c>
      <c r="AU522" s="25">
        <f t="shared" si="55"/>
        <v>0</v>
      </c>
      <c r="AV522" s="25">
        <f t="shared" si="52"/>
        <v>0</v>
      </c>
      <c r="BB522" s="51"/>
    </row>
    <row r="523" spans="1:54" x14ac:dyDescent="0.25">
      <c r="A523" t="str">
        <f t="shared" si="53"/>
        <v>523</v>
      </c>
      <c r="B523" s="25">
        <f>IF(OR(ISBLANK($AG523),$AI523="closed",$AI523="old",AND($B$3=Data!$N$6,OR(database!AG523=Data!$K$8,Data!$K$9=database!AG523))),0,MAX(B$8:B522)+1)</f>
        <v>0</v>
      </c>
      <c r="C523" s="25">
        <f ca="1">IF(AND($AL523-C$3&lt;=TODAY(),$AL523&gt;0,AI523&lt;&gt;"closed",AI523&lt;&gt;"old",AND($B$3&lt;&gt;Data!$N$6,OR(database!$AG523&lt;&gt;Data!$K$9,database!$AG523&lt;&gt;Data!$K$8))),MAX(C$8:C522)+1,0)</f>
        <v>0</v>
      </c>
      <c r="D523" s="25">
        <f ca="1">IF(AND($AL523-D$3&lt;=TODAY(),$AL523&gt;0,$AI523&lt;&gt;"closed",AI523&lt;&gt;"old",AND($B$3&lt;&gt;Data!$N$6,OR(database!$AG523&lt;&gt;Data!$K$9,database!$AG523&lt;&gt;Data!$K$8))),MAX(D$8:D522)+1,0)</f>
        <v>0</v>
      </c>
      <c r="E523" s="25">
        <f ca="1">IF(AND($AL523-E$3&lt;=TODAY(),$AL523&gt;0,AI523&lt;&gt;"closed",AI523&lt;&gt;"old",AND($B$3&lt;&gt;Data!$N$6,OR(database!$AG523&lt;&gt;Data!$K$9,database!$AG523&lt;&gt;Data!$K$8))),MAX(E$8:E522)+1,0)</f>
        <v>0</v>
      </c>
      <c r="F523" s="25">
        <f>IF(AH523="X",MAX(F$8:F522)+1,0)</f>
        <v>0</v>
      </c>
      <c r="G523" s="25">
        <f ca="1">IF(AND(AG523=Data!$K$8,database!AI523&lt;&gt;"Closed",AI523&lt;&gt;"old",database!AL523&lt;(TODAY()+Data!$X$4)),MAX(G$8:G522)+1,0)</f>
        <v>0</v>
      </c>
      <c r="H523" s="25">
        <f ca="1">IF(AND(AG523=Data!$K$9,database!AI523&lt;&gt;"Closed",AI523&lt;&gt;"old",database!AL523&lt;(TODAY()+Data!$X$5)),MAX(H$8:H522)+1,0)</f>
        <v>0</v>
      </c>
      <c r="Y523">
        <f>IF(AS523&gt;0,VLOOKUP(AS523,$AT:$AV,3,0)+COUNTIF(AS$8:AS522,AS523),0)</f>
        <v>0</v>
      </c>
      <c r="AA523" s="17"/>
      <c r="AB523" s="18"/>
      <c r="AC523" s="17"/>
      <c r="AD523" s="18"/>
      <c r="AE523" s="17"/>
      <c r="AF523" s="18"/>
      <c r="AG523" s="139"/>
      <c r="AH523" s="24"/>
      <c r="AI523" s="17"/>
      <c r="AJ523" s="24"/>
      <c r="AK523" s="27"/>
      <c r="AL523" s="47"/>
      <c r="AQ523" s="25">
        <f>IF(FollowUp!$AK$3="(Off)",IF(FollowUp!$AA$3=Data!$D$5,C523,IF(FollowUp!$AA$3=Data!$D$6,D523,IF(FollowUp!$AA$3=Data!$D$7,E523,B523))),IF(FollowUp!$AK$3=Data!$N$9,F523,IF(FollowUp!$AK$3=Data!$N$8,H523,IF(FollowUp!$AK$3=Data!$N$7,G523,B523))))</f>
        <v>0</v>
      </c>
      <c r="AR523" s="51">
        <f t="shared" si="50"/>
        <v>0</v>
      </c>
      <c r="AS523" s="25">
        <f t="shared" si="54"/>
        <v>-1</v>
      </c>
      <c r="AT523" s="25">
        <f t="shared" si="51"/>
        <v>516</v>
      </c>
      <c r="AU523" s="25">
        <f t="shared" si="55"/>
        <v>0</v>
      </c>
      <c r="AV523" s="25">
        <f t="shared" si="52"/>
        <v>0</v>
      </c>
      <c r="BB523" s="51"/>
    </row>
    <row r="524" spans="1:54" x14ac:dyDescent="0.25">
      <c r="A524" t="str">
        <f t="shared" si="53"/>
        <v>524</v>
      </c>
      <c r="B524" s="25">
        <f>IF(OR(ISBLANK($AG524),$AI524="closed",$AI524="old",AND($B$3=Data!$N$6,OR(database!AG524=Data!$K$8,Data!$K$9=database!AG524))),0,MAX(B$8:B523)+1)</f>
        <v>0</v>
      </c>
      <c r="C524" s="25">
        <f ca="1">IF(AND($AL524-C$3&lt;=TODAY(),$AL524&gt;0,AI524&lt;&gt;"closed",AI524&lt;&gt;"old",AND($B$3&lt;&gt;Data!$N$6,OR(database!$AG524&lt;&gt;Data!$K$9,database!$AG524&lt;&gt;Data!$K$8))),MAX(C$8:C523)+1,0)</f>
        <v>0</v>
      </c>
      <c r="D524" s="25">
        <f ca="1">IF(AND($AL524-D$3&lt;=TODAY(),$AL524&gt;0,$AI524&lt;&gt;"closed",AI524&lt;&gt;"old",AND($B$3&lt;&gt;Data!$N$6,OR(database!$AG524&lt;&gt;Data!$K$9,database!$AG524&lt;&gt;Data!$K$8))),MAX(D$8:D523)+1,0)</f>
        <v>0</v>
      </c>
      <c r="E524" s="25">
        <f ca="1">IF(AND($AL524-E$3&lt;=TODAY(),$AL524&gt;0,AI524&lt;&gt;"closed",AI524&lt;&gt;"old",AND($B$3&lt;&gt;Data!$N$6,OR(database!$AG524&lt;&gt;Data!$K$9,database!$AG524&lt;&gt;Data!$K$8))),MAX(E$8:E523)+1,0)</f>
        <v>0</v>
      </c>
      <c r="F524" s="25">
        <f>IF(AH524="X",MAX(F$8:F523)+1,0)</f>
        <v>0</v>
      </c>
      <c r="G524" s="25">
        <f ca="1">IF(AND(AG524=Data!$K$8,database!AI524&lt;&gt;"Closed",AI524&lt;&gt;"old",database!AL524&lt;(TODAY()+Data!$X$4)),MAX(G$8:G523)+1,0)</f>
        <v>0</v>
      </c>
      <c r="H524" s="25">
        <f ca="1">IF(AND(AG524=Data!$K$9,database!AI524&lt;&gt;"Closed",AI524&lt;&gt;"old",database!AL524&lt;(TODAY()+Data!$X$5)),MAX(H$8:H523)+1,0)</f>
        <v>0</v>
      </c>
      <c r="Y524">
        <f>IF(AS524&gt;0,VLOOKUP(AS524,$AT:$AV,3,0)+COUNTIF(AS$8:AS523,AS524),0)</f>
        <v>0</v>
      </c>
      <c r="AA524" s="16"/>
      <c r="AB524" s="22"/>
      <c r="AC524" s="16"/>
      <c r="AD524" s="22"/>
      <c r="AE524" s="16"/>
      <c r="AF524" s="22"/>
      <c r="AG524" s="138"/>
      <c r="AH524" s="23"/>
      <c r="AI524" s="16"/>
      <c r="AJ524" s="23"/>
      <c r="AK524" s="28"/>
      <c r="AL524" s="35"/>
      <c r="AQ524" s="25">
        <f>IF(FollowUp!$AK$3="(Off)",IF(FollowUp!$AA$3=Data!$D$5,C524,IF(FollowUp!$AA$3=Data!$D$6,D524,IF(FollowUp!$AA$3=Data!$D$7,E524,B524))),IF(FollowUp!$AK$3=Data!$N$9,F524,IF(FollowUp!$AK$3=Data!$N$8,H524,IF(FollowUp!$AK$3=Data!$N$7,G524,B524))))</f>
        <v>0</v>
      </c>
      <c r="AR524" s="51">
        <f t="shared" si="50"/>
        <v>0</v>
      </c>
      <c r="AS524" s="25">
        <f t="shared" si="54"/>
        <v>-1</v>
      </c>
      <c r="AT524" s="25">
        <f t="shared" si="51"/>
        <v>517</v>
      </c>
      <c r="AU524" s="25">
        <f t="shared" si="55"/>
        <v>0</v>
      </c>
      <c r="AV524" s="25">
        <f t="shared" si="52"/>
        <v>0</v>
      </c>
      <c r="BB524" s="51"/>
    </row>
    <row r="525" spans="1:54" x14ac:dyDescent="0.25">
      <c r="A525" t="str">
        <f t="shared" si="53"/>
        <v>525</v>
      </c>
      <c r="B525" s="25">
        <f>IF(OR(ISBLANK($AG525),$AI525="closed",$AI525="old",AND($B$3=Data!$N$6,OR(database!AG525=Data!$K$8,Data!$K$9=database!AG525))),0,MAX(B$8:B524)+1)</f>
        <v>0</v>
      </c>
      <c r="C525" s="25">
        <f ca="1">IF(AND($AL525-C$3&lt;=TODAY(),$AL525&gt;0,AI525&lt;&gt;"closed",AI525&lt;&gt;"old",AND($B$3&lt;&gt;Data!$N$6,OR(database!$AG525&lt;&gt;Data!$K$9,database!$AG525&lt;&gt;Data!$K$8))),MAX(C$8:C524)+1,0)</f>
        <v>0</v>
      </c>
      <c r="D525" s="25">
        <f ca="1">IF(AND($AL525-D$3&lt;=TODAY(),$AL525&gt;0,$AI525&lt;&gt;"closed",AI525&lt;&gt;"old",AND($B$3&lt;&gt;Data!$N$6,OR(database!$AG525&lt;&gt;Data!$K$9,database!$AG525&lt;&gt;Data!$K$8))),MAX(D$8:D524)+1,0)</f>
        <v>0</v>
      </c>
      <c r="E525" s="25">
        <f ca="1">IF(AND($AL525-E$3&lt;=TODAY(),$AL525&gt;0,AI525&lt;&gt;"closed",AI525&lt;&gt;"old",AND($B$3&lt;&gt;Data!$N$6,OR(database!$AG525&lt;&gt;Data!$K$9,database!$AG525&lt;&gt;Data!$K$8))),MAX(E$8:E524)+1,0)</f>
        <v>0</v>
      </c>
      <c r="F525" s="25">
        <f>IF(AH525="X",MAX(F$8:F524)+1,0)</f>
        <v>0</v>
      </c>
      <c r="G525" s="25">
        <f ca="1">IF(AND(AG525=Data!$K$8,database!AI525&lt;&gt;"Closed",AI525&lt;&gt;"old",database!AL525&lt;(TODAY()+Data!$X$4)),MAX(G$8:G524)+1,0)</f>
        <v>0</v>
      </c>
      <c r="H525" s="25">
        <f ca="1">IF(AND(AG525=Data!$K$9,database!AI525&lt;&gt;"Closed",AI525&lt;&gt;"old",database!AL525&lt;(TODAY()+Data!$X$5)),MAX(H$8:H524)+1,0)</f>
        <v>0</v>
      </c>
      <c r="Y525">
        <f>IF(AS525&gt;0,VLOOKUP(AS525,$AT:$AV,3,0)+COUNTIF(AS$8:AS524,AS525),0)</f>
        <v>0</v>
      </c>
      <c r="AA525" s="17"/>
      <c r="AB525" s="18"/>
      <c r="AC525" s="17"/>
      <c r="AD525" s="18"/>
      <c r="AE525" s="17"/>
      <c r="AF525" s="18"/>
      <c r="AG525" s="139"/>
      <c r="AH525" s="24"/>
      <c r="AI525" s="17"/>
      <c r="AJ525" s="24"/>
      <c r="AK525" s="27"/>
      <c r="AL525" s="47"/>
      <c r="AQ525" s="25">
        <f>IF(FollowUp!$AK$3="(Off)",IF(FollowUp!$AA$3=Data!$D$5,C525,IF(FollowUp!$AA$3=Data!$D$6,D525,IF(FollowUp!$AA$3=Data!$D$7,E525,B525))),IF(FollowUp!$AK$3=Data!$N$9,F525,IF(FollowUp!$AK$3=Data!$N$8,H525,IF(FollowUp!$AK$3=Data!$N$7,G525,B525))))</f>
        <v>0</v>
      </c>
      <c r="AR525" s="51">
        <f t="shared" si="50"/>
        <v>0</v>
      </c>
      <c r="AS525" s="25">
        <f t="shared" si="54"/>
        <v>-1</v>
      </c>
      <c r="AT525" s="25">
        <f t="shared" si="51"/>
        <v>518</v>
      </c>
      <c r="AU525" s="25">
        <f t="shared" si="55"/>
        <v>0</v>
      </c>
      <c r="AV525" s="25">
        <f t="shared" si="52"/>
        <v>0</v>
      </c>
      <c r="BB525" s="51"/>
    </row>
    <row r="526" spans="1:54" x14ac:dyDescent="0.25">
      <c r="A526" t="str">
        <f t="shared" si="53"/>
        <v>526</v>
      </c>
      <c r="B526" s="25">
        <f>IF(OR(ISBLANK($AG526),$AI526="closed",$AI526="old",AND($B$3=Data!$N$6,OR(database!AG526=Data!$K$8,Data!$K$9=database!AG526))),0,MAX(B$8:B525)+1)</f>
        <v>0</v>
      </c>
      <c r="C526" s="25">
        <f ca="1">IF(AND($AL526-C$3&lt;=TODAY(),$AL526&gt;0,AI526&lt;&gt;"closed",AI526&lt;&gt;"old",AND($B$3&lt;&gt;Data!$N$6,OR(database!$AG526&lt;&gt;Data!$K$9,database!$AG526&lt;&gt;Data!$K$8))),MAX(C$8:C525)+1,0)</f>
        <v>0</v>
      </c>
      <c r="D526" s="25">
        <f ca="1">IF(AND($AL526-D$3&lt;=TODAY(),$AL526&gt;0,$AI526&lt;&gt;"closed",AI526&lt;&gt;"old",AND($B$3&lt;&gt;Data!$N$6,OR(database!$AG526&lt;&gt;Data!$K$9,database!$AG526&lt;&gt;Data!$K$8))),MAX(D$8:D525)+1,0)</f>
        <v>0</v>
      </c>
      <c r="E526" s="25">
        <f ca="1">IF(AND($AL526-E$3&lt;=TODAY(),$AL526&gt;0,AI526&lt;&gt;"closed",AI526&lt;&gt;"old",AND($B$3&lt;&gt;Data!$N$6,OR(database!$AG526&lt;&gt;Data!$K$9,database!$AG526&lt;&gt;Data!$K$8))),MAX(E$8:E525)+1,0)</f>
        <v>0</v>
      </c>
      <c r="F526" s="25">
        <f>IF(AH526="X",MAX(F$8:F525)+1,0)</f>
        <v>0</v>
      </c>
      <c r="G526" s="25">
        <f ca="1">IF(AND(AG526=Data!$K$8,database!AI526&lt;&gt;"Closed",AI526&lt;&gt;"old",database!AL526&lt;(TODAY()+Data!$X$4)),MAX(G$8:G525)+1,0)</f>
        <v>0</v>
      </c>
      <c r="H526" s="25">
        <f ca="1">IF(AND(AG526=Data!$K$9,database!AI526&lt;&gt;"Closed",AI526&lt;&gt;"old",database!AL526&lt;(TODAY()+Data!$X$5)),MAX(H$8:H525)+1,0)</f>
        <v>0</v>
      </c>
      <c r="Y526">
        <f>IF(AS526&gt;0,VLOOKUP(AS526,$AT:$AV,3,0)+COUNTIF(AS$8:AS525,AS526),0)</f>
        <v>0</v>
      </c>
      <c r="AA526" s="16"/>
      <c r="AB526" s="22"/>
      <c r="AC526" s="16"/>
      <c r="AD526" s="22"/>
      <c r="AE526" s="16"/>
      <c r="AF526" s="22"/>
      <c r="AG526" s="138"/>
      <c r="AH526" s="23"/>
      <c r="AI526" s="16"/>
      <c r="AJ526" s="23"/>
      <c r="AK526" s="28"/>
      <c r="AL526" s="35"/>
      <c r="AQ526" s="25">
        <f>IF(FollowUp!$AK$3="(Off)",IF(FollowUp!$AA$3=Data!$D$5,C526,IF(FollowUp!$AA$3=Data!$D$6,D526,IF(FollowUp!$AA$3=Data!$D$7,E526,B526))),IF(FollowUp!$AK$3=Data!$N$9,F526,IF(FollowUp!$AK$3=Data!$N$8,H526,IF(FollowUp!$AK$3=Data!$N$7,G526,B526))))</f>
        <v>0</v>
      </c>
      <c r="AR526" s="51">
        <f t="shared" si="50"/>
        <v>0</v>
      </c>
      <c r="AS526" s="25">
        <f t="shared" si="54"/>
        <v>-1</v>
      </c>
      <c r="AT526" s="25">
        <f t="shared" si="51"/>
        <v>519</v>
      </c>
      <c r="AU526" s="25">
        <f t="shared" si="55"/>
        <v>0</v>
      </c>
      <c r="AV526" s="25">
        <f t="shared" si="52"/>
        <v>0</v>
      </c>
      <c r="BB526" s="51"/>
    </row>
    <row r="527" spans="1:54" x14ac:dyDescent="0.25">
      <c r="A527" t="str">
        <f t="shared" si="53"/>
        <v>527</v>
      </c>
      <c r="B527" s="25">
        <f>IF(OR(ISBLANK($AG527),$AI527="closed",$AI527="old",AND($B$3=Data!$N$6,OR(database!AG527=Data!$K$8,Data!$K$9=database!AG527))),0,MAX(B$8:B526)+1)</f>
        <v>0</v>
      </c>
      <c r="C527" s="25">
        <f ca="1">IF(AND($AL527-C$3&lt;=TODAY(),$AL527&gt;0,AI527&lt;&gt;"closed",AI527&lt;&gt;"old",AND($B$3&lt;&gt;Data!$N$6,OR(database!$AG527&lt;&gt;Data!$K$9,database!$AG527&lt;&gt;Data!$K$8))),MAX(C$8:C526)+1,0)</f>
        <v>0</v>
      </c>
      <c r="D527" s="25">
        <f ca="1">IF(AND($AL527-D$3&lt;=TODAY(),$AL527&gt;0,$AI527&lt;&gt;"closed",AI527&lt;&gt;"old",AND($B$3&lt;&gt;Data!$N$6,OR(database!$AG527&lt;&gt;Data!$K$9,database!$AG527&lt;&gt;Data!$K$8))),MAX(D$8:D526)+1,0)</f>
        <v>0</v>
      </c>
      <c r="E527" s="25">
        <f ca="1">IF(AND($AL527-E$3&lt;=TODAY(),$AL527&gt;0,AI527&lt;&gt;"closed",AI527&lt;&gt;"old",AND($B$3&lt;&gt;Data!$N$6,OR(database!$AG527&lt;&gt;Data!$K$9,database!$AG527&lt;&gt;Data!$K$8))),MAX(E$8:E526)+1,0)</f>
        <v>0</v>
      </c>
      <c r="F527" s="25">
        <f>IF(AH527="X",MAX(F$8:F526)+1,0)</f>
        <v>0</v>
      </c>
      <c r="G527" s="25">
        <f ca="1">IF(AND(AG527=Data!$K$8,database!AI527&lt;&gt;"Closed",AI527&lt;&gt;"old",database!AL527&lt;(TODAY()+Data!$X$4)),MAX(G$8:G526)+1,0)</f>
        <v>0</v>
      </c>
      <c r="H527" s="25">
        <f ca="1">IF(AND(AG527=Data!$K$9,database!AI527&lt;&gt;"Closed",AI527&lt;&gt;"old",database!AL527&lt;(TODAY()+Data!$X$5)),MAX(H$8:H526)+1,0)</f>
        <v>0</v>
      </c>
      <c r="Y527">
        <f>IF(AS527&gt;0,VLOOKUP(AS527,$AT:$AV,3,0)+COUNTIF(AS$8:AS526,AS527),0)</f>
        <v>0</v>
      </c>
      <c r="AA527" s="17"/>
      <c r="AB527" s="18"/>
      <c r="AC527" s="17"/>
      <c r="AD527" s="18"/>
      <c r="AE527" s="17"/>
      <c r="AF527" s="18"/>
      <c r="AG527" s="139"/>
      <c r="AH527" s="24"/>
      <c r="AI527" s="17"/>
      <c r="AJ527" s="24"/>
      <c r="AK527" s="27"/>
      <c r="AL527" s="47"/>
      <c r="AQ527" s="25">
        <f>IF(FollowUp!$AK$3="(Off)",IF(FollowUp!$AA$3=Data!$D$5,C527,IF(FollowUp!$AA$3=Data!$D$6,D527,IF(FollowUp!$AA$3=Data!$D$7,E527,B527))),IF(FollowUp!$AK$3=Data!$N$9,F527,IF(FollowUp!$AK$3=Data!$N$8,H527,IF(FollowUp!$AK$3=Data!$N$7,G527,B527))))</f>
        <v>0</v>
      </c>
      <c r="AR527" s="51">
        <f t="shared" si="50"/>
        <v>0</v>
      </c>
      <c r="AS527" s="25">
        <f t="shared" si="54"/>
        <v>-1</v>
      </c>
      <c r="AT527" s="25">
        <f t="shared" si="51"/>
        <v>520</v>
      </c>
      <c r="AU527" s="25">
        <f t="shared" si="55"/>
        <v>0</v>
      </c>
      <c r="AV527" s="25">
        <f t="shared" si="52"/>
        <v>0</v>
      </c>
      <c r="BB527" s="51"/>
    </row>
    <row r="528" spans="1:54" x14ac:dyDescent="0.25">
      <c r="A528" t="str">
        <f t="shared" si="53"/>
        <v>528</v>
      </c>
      <c r="B528" s="25">
        <f>IF(OR(ISBLANK($AG528),$AI528="closed",$AI528="old",AND($B$3=Data!$N$6,OR(database!AG528=Data!$K$8,Data!$K$9=database!AG528))),0,MAX(B$8:B527)+1)</f>
        <v>0</v>
      </c>
      <c r="C528" s="25">
        <f ca="1">IF(AND($AL528-C$3&lt;=TODAY(),$AL528&gt;0,AI528&lt;&gt;"closed",AI528&lt;&gt;"old",AND($B$3&lt;&gt;Data!$N$6,OR(database!$AG528&lt;&gt;Data!$K$9,database!$AG528&lt;&gt;Data!$K$8))),MAX(C$8:C527)+1,0)</f>
        <v>0</v>
      </c>
      <c r="D528" s="25">
        <f ca="1">IF(AND($AL528-D$3&lt;=TODAY(),$AL528&gt;0,$AI528&lt;&gt;"closed",AI528&lt;&gt;"old",AND($B$3&lt;&gt;Data!$N$6,OR(database!$AG528&lt;&gt;Data!$K$9,database!$AG528&lt;&gt;Data!$K$8))),MAX(D$8:D527)+1,0)</f>
        <v>0</v>
      </c>
      <c r="E528" s="25">
        <f ca="1">IF(AND($AL528-E$3&lt;=TODAY(),$AL528&gt;0,AI528&lt;&gt;"closed",AI528&lt;&gt;"old",AND($B$3&lt;&gt;Data!$N$6,OR(database!$AG528&lt;&gt;Data!$K$9,database!$AG528&lt;&gt;Data!$K$8))),MAX(E$8:E527)+1,0)</f>
        <v>0</v>
      </c>
      <c r="F528" s="25">
        <f>IF(AH528="X",MAX(F$8:F527)+1,0)</f>
        <v>0</v>
      </c>
      <c r="G528" s="25">
        <f ca="1">IF(AND(AG528=Data!$K$8,database!AI528&lt;&gt;"Closed",AI528&lt;&gt;"old",database!AL528&lt;(TODAY()+Data!$X$4)),MAX(G$8:G527)+1,0)</f>
        <v>0</v>
      </c>
      <c r="H528" s="25">
        <f ca="1">IF(AND(AG528=Data!$K$9,database!AI528&lt;&gt;"Closed",AI528&lt;&gt;"old",database!AL528&lt;(TODAY()+Data!$X$5)),MAX(H$8:H527)+1,0)</f>
        <v>0</v>
      </c>
      <c r="Y528">
        <f>IF(AS528&gt;0,VLOOKUP(AS528,$AT:$AV,3,0)+COUNTIF(AS$8:AS527,AS528),0)</f>
        <v>0</v>
      </c>
      <c r="AA528" s="16"/>
      <c r="AB528" s="22"/>
      <c r="AC528" s="16"/>
      <c r="AD528" s="22"/>
      <c r="AE528" s="16"/>
      <c r="AF528" s="22"/>
      <c r="AG528" s="138"/>
      <c r="AH528" s="23"/>
      <c r="AI528" s="16"/>
      <c r="AJ528" s="23"/>
      <c r="AK528" s="28"/>
      <c r="AL528" s="35"/>
      <c r="AQ528" s="25">
        <f>IF(FollowUp!$AK$3="(Off)",IF(FollowUp!$AA$3=Data!$D$5,C528,IF(FollowUp!$AA$3=Data!$D$6,D528,IF(FollowUp!$AA$3=Data!$D$7,E528,B528))),IF(FollowUp!$AK$3=Data!$N$9,F528,IF(FollowUp!$AK$3=Data!$N$8,H528,IF(FollowUp!$AK$3=Data!$N$7,G528,B528))))</f>
        <v>0</v>
      </c>
      <c r="AR528" s="51">
        <f t="shared" si="50"/>
        <v>0</v>
      </c>
      <c r="AS528" s="25">
        <f t="shared" si="54"/>
        <v>-1</v>
      </c>
      <c r="AT528" s="25">
        <f t="shared" si="51"/>
        <v>521</v>
      </c>
      <c r="AU528" s="25">
        <f t="shared" si="55"/>
        <v>0</v>
      </c>
      <c r="AV528" s="25">
        <f t="shared" si="52"/>
        <v>0</v>
      </c>
      <c r="BB528" s="51"/>
    </row>
    <row r="529" spans="1:54" x14ac:dyDescent="0.25">
      <c r="A529" t="str">
        <f t="shared" si="53"/>
        <v>529</v>
      </c>
      <c r="B529" s="25">
        <f>IF(OR(ISBLANK($AG529),$AI529="closed",$AI529="old",AND($B$3=Data!$N$6,OR(database!AG529=Data!$K$8,Data!$K$9=database!AG529))),0,MAX(B$8:B528)+1)</f>
        <v>0</v>
      </c>
      <c r="C529" s="25">
        <f ca="1">IF(AND($AL529-C$3&lt;=TODAY(),$AL529&gt;0,AI529&lt;&gt;"closed",AI529&lt;&gt;"old",AND($B$3&lt;&gt;Data!$N$6,OR(database!$AG529&lt;&gt;Data!$K$9,database!$AG529&lt;&gt;Data!$K$8))),MAX(C$8:C528)+1,0)</f>
        <v>0</v>
      </c>
      <c r="D529" s="25">
        <f ca="1">IF(AND($AL529-D$3&lt;=TODAY(),$AL529&gt;0,$AI529&lt;&gt;"closed",AI529&lt;&gt;"old",AND($B$3&lt;&gt;Data!$N$6,OR(database!$AG529&lt;&gt;Data!$K$9,database!$AG529&lt;&gt;Data!$K$8))),MAX(D$8:D528)+1,0)</f>
        <v>0</v>
      </c>
      <c r="E529" s="25">
        <f ca="1">IF(AND($AL529-E$3&lt;=TODAY(),$AL529&gt;0,AI529&lt;&gt;"closed",AI529&lt;&gt;"old",AND($B$3&lt;&gt;Data!$N$6,OR(database!$AG529&lt;&gt;Data!$K$9,database!$AG529&lt;&gt;Data!$K$8))),MAX(E$8:E528)+1,0)</f>
        <v>0</v>
      </c>
      <c r="F529" s="25">
        <f>IF(AH529="X",MAX(F$8:F528)+1,0)</f>
        <v>0</v>
      </c>
      <c r="G529" s="25">
        <f ca="1">IF(AND(AG529=Data!$K$8,database!AI529&lt;&gt;"Closed",AI529&lt;&gt;"old",database!AL529&lt;(TODAY()+Data!$X$4)),MAX(G$8:G528)+1,0)</f>
        <v>0</v>
      </c>
      <c r="H529" s="25">
        <f ca="1">IF(AND(AG529=Data!$K$9,database!AI529&lt;&gt;"Closed",AI529&lt;&gt;"old",database!AL529&lt;(TODAY()+Data!$X$5)),MAX(H$8:H528)+1,0)</f>
        <v>0</v>
      </c>
      <c r="Y529">
        <f>IF(AS529&gt;0,VLOOKUP(AS529,$AT:$AV,3,0)+COUNTIF(AS$8:AS528,AS529),0)</f>
        <v>0</v>
      </c>
      <c r="AA529" s="17"/>
      <c r="AB529" s="18"/>
      <c r="AC529" s="17"/>
      <c r="AD529" s="18"/>
      <c r="AE529" s="17"/>
      <c r="AF529" s="18"/>
      <c r="AG529" s="139"/>
      <c r="AH529" s="24"/>
      <c r="AI529" s="17"/>
      <c r="AJ529" s="24"/>
      <c r="AK529" s="27"/>
      <c r="AL529" s="47"/>
      <c r="AQ529" s="25">
        <f>IF(FollowUp!$AK$3="(Off)",IF(FollowUp!$AA$3=Data!$D$5,C529,IF(FollowUp!$AA$3=Data!$D$6,D529,IF(FollowUp!$AA$3=Data!$D$7,E529,B529))),IF(FollowUp!$AK$3=Data!$N$9,F529,IF(FollowUp!$AK$3=Data!$N$8,H529,IF(FollowUp!$AK$3=Data!$N$7,G529,B529))))</f>
        <v>0</v>
      </c>
      <c r="AR529" s="51">
        <f t="shared" si="50"/>
        <v>0</v>
      </c>
      <c r="AS529" s="25">
        <f t="shared" si="54"/>
        <v>-1</v>
      </c>
      <c r="AT529" s="25">
        <f t="shared" si="51"/>
        <v>522</v>
      </c>
      <c r="AU529" s="25">
        <f t="shared" si="55"/>
        <v>0</v>
      </c>
      <c r="AV529" s="25">
        <f t="shared" si="52"/>
        <v>0</v>
      </c>
      <c r="BB529" s="51"/>
    </row>
    <row r="530" spans="1:54" x14ac:dyDescent="0.25">
      <c r="A530" t="str">
        <f t="shared" si="53"/>
        <v>530</v>
      </c>
      <c r="B530" s="25">
        <f>IF(OR(ISBLANK($AG530),$AI530="closed",$AI530="old",AND($B$3=Data!$N$6,OR(database!AG530=Data!$K$8,Data!$K$9=database!AG530))),0,MAX(B$8:B529)+1)</f>
        <v>0</v>
      </c>
      <c r="C530" s="25">
        <f ca="1">IF(AND($AL530-C$3&lt;=TODAY(),$AL530&gt;0,AI530&lt;&gt;"closed",AI530&lt;&gt;"old",AND($B$3&lt;&gt;Data!$N$6,OR(database!$AG530&lt;&gt;Data!$K$9,database!$AG530&lt;&gt;Data!$K$8))),MAX(C$8:C529)+1,0)</f>
        <v>0</v>
      </c>
      <c r="D530" s="25">
        <f ca="1">IF(AND($AL530-D$3&lt;=TODAY(),$AL530&gt;0,$AI530&lt;&gt;"closed",AI530&lt;&gt;"old",AND($B$3&lt;&gt;Data!$N$6,OR(database!$AG530&lt;&gt;Data!$K$9,database!$AG530&lt;&gt;Data!$K$8))),MAX(D$8:D529)+1,0)</f>
        <v>0</v>
      </c>
      <c r="E530" s="25">
        <f ca="1">IF(AND($AL530-E$3&lt;=TODAY(),$AL530&gt;0,AI530&lt;&gt;"closed",AI530&lt;&gt;"old",AND($B$3&lt;&gt;Data!$N$6,OR(database!$AG530&lt;&gt;Data!$K$9,database!$AG530&lt;&gt;Data!$K$8))),MAX(E$8:E529)+1,0)</f>
        <v>0</v>
      </c>
      <c r="F530" s="25">
        <f>IF(AH530="X",MAX(F$8:F529)+1,0)</f>
        <v>0</v>
      </c>
      <c r="G530" s="25">
        <f ca="1">IF(AND(AG530=Data!$K$8,database!AI530&lt;&gt;"Closed",AI530&lt;&gt;"old",database!AL530&lt;(TODAY()+Data!$X$4)),MAX(G$8:G529)+1,0)</f>
        <v>0</v>
      </c>
      <c r="H530" s="25">
        <f ca="1">IF(AND(AG530=Data!$K$9,database!AI530&lt;&gt;"Closed",AI530&lt;&gt;"old",database!AL530&lt;(TODAY()+Data!$X$5)),MAX(H$8:H529)+1,0)</f>
        <v>0</v>
      </c>
      <c r="Y530">
        <f>IF(AS530&gt;0,VLOOKUP(AS530,$AT:$AV,3,0)+COUNTIF(AS$8:AS529,AS530),0)</f>
        <v>0</v>
      </c>
      <c r="AA530" s="16"/>
      <c r="AB530" s="22"/>
      <c r="AC530" s="16"/>
      <c r="AD530" s="22"/>
      <c r="AE530" s="16"/>
      <c r="AF530" s="22"/>
      <c r="AG530" s="138"/>
      <c r="AH530" s="23"/>
      <c r="AI530" s="16"/>
      <c r="AJ530" s="23"/>
      <c r="AK530" s="28"/>
      <c r="AL530" s="35"/>
      <c r="AQ530" s="25">
        <f>IF(FollowUp!$AK$3="(Off)",IF(FollowUp!$AA$3=Data!$D$5,C530,IF(FollowUp!$AA$3=Data!$D$6,D530,IF(FollowUp!$AA$3=Data!$D$7,E530,B530))),IF(FollowUp!$AK$3=Data!$N$9,F530,IF(FollowUp!$AK$3=Data!$N$8,H530,IF(FollowUp!$AK$3=Data!$N$7,G530,B530))))</f>
        <v>0</v>
      </c>
      <c r="AR530" s="51">
        <f t="shared" si="50"/>
        <v>0</v>
      </c>
      <c r="AS530" s="25">
        <f t="shared" si="54"/>
        <v>-1</v>
      </c>
      <c r="AT530" s="25">
        <f t="shared" si="51"/>
        <v>523</v>
      </c>
      <c r="AU530" s="25">
        <f t="shared" si="55"/>
        <v>0</v>
      </c>
      <c r="AV530" s="25">
        <f t="shared" si="52"/>
        <v>0</v>
      </c>
      <c r="BB530" s="51"/>
    </row>
    <row r="531" spans="1:54" x14ac:dyDescent="0.25">
      <c r="A531" t="str">
        <f t="shared" si="53"/>
        <v>531</v>
      </c>
      <c r="B531" s="25">
        <f>IF(OR(ISBLANK($AG531),$AI531="closed",$AI531="old",AND($B$3=Data!$N$6,OR(database!AG531=Data!$K$8,Data!$K$9=database!AG531))),0,MAX(B$8:B530)+1)</f>
        <v>0</v>
      </c>
      <c r="C531" s="25">
        <f ca="1">IF(AND($AL531-C$3&lt;=TODAY(),$AL531&gt;0,AI531&lt;&gt;"closed",AI531&lt;&gt;"old",AND($B$3&lt;&gt;Data!$N$6,OR(database!$AG531&lt;&gt;Data!$K$9,database!$AG531&lt;&gt;Data!$K$8))),MAX(C$8:C530)+1,0)</f>
        <v>0</v>
      </c>
      <c r="D531" s="25">
        <f ca="1">IF(AND($AL531-D$3&lt;=TODAY(),$AL531&gt;0,$AI531&lt;&gt;"closed",AI531&lt;&gt;"old",AND($B$3&lt;&gt;Data!$N$6,OR(database!$AG531&lt;&gt;Data!$K$9,database!$AG531&lt;&gt;Data!$K$8))),MAX(D$8:D530)+1,0)</f>
        <v>0</v>
      </c>
      <c r="E531" s="25">
        <f ca="1">IF(AND($AL531-E$3&lt;=TODAY(),$AL531&gt;0,AI531&lt;&gt;"closed",AI531&lt;&gt;"old",AND($B$3&lt;&gt;Data!$N$6,OR(database!$AG531&lt;&gt;Data!$K$9,database!$AG531&lt;&gt;Data!$K$8))),MAX(E$8:E530)+1,0)</f>
        <v>0</v>
      </c>
      <c r="F531" s="25">
        <f>IF(AH531="X",MAX(F$8:F530)+1,0)</f>
        <v>0</v>
      </c>
      <c r="G531" s="25">
        <f ca="1">IF(AND(AG531=Data!$K$8,database!AI531&lt;&gt;"Closed",AI531&lt;&gt;"old",database!AL531&lt;(TODAY()+Data!$X$4)),MAX(G$8:G530)+1,0)</f>
        <v>0</v>
      </c>
      <c r="H531" s="25">
        <f ca="1">IF(AND(AG531=Data!$K$9,database!AI531&lt;&gt;"Closed",AI531&lt;&gt;"old",database!AL531&lt;(TODAY()+Data!$X$5)),MAX(H$8:H530)+1,0)</f>
        <v>0</v>
      </c>
      <c r="Y531">
        <f>IF(AS531&gt;0,VLOOKUP(AS531,$AT:$AV,3,0)+COUNTIF(AS$8:AS530,AS531),0)</f>
        <v>0</v>
      </c>
      <c r="AA531" s="17"/>
      <c r="AB531" s="18"/>
      <c r="AC531" s="17"/>
      <c r="AD531" s="18"/>
      <c r="AE531" s="17"/>
      <c r="AF531" s="18"/>
      <c r="AG531" s="139"/>
      <c r="AH531" s="24"/>
      <c r="AI531" s="17"/>
      <c r="AJ531" s="24"/>
      <c r="AK531" s="27"/>
      <c r="AL531" s="47"/>
      <c r="AQ531" s="25">
        <f>IF(FollowUp!$AK$3="(Off)",IF(FollowUp!$AA$3=Data!$D$5,C531,IF(FollowUp!$AA$3=Data!$D$6,D531,IF(FollowUp!$AA$3=Data!$D$7,E531,B531))),IF(FollowUp!$AK$3=Data!$N$9,F531,IF(FollowUp!$AK$3=Data!$N$8,H531,IF(FollowUp!$AK$3=Data!$N$7,G531,B531))))</f>
        <v>0</v>
      </c>
      <c r="AR531" s="51">
        <f t="shared" si="50"/>
        <v>0</v>
      </c>
      <c r="AS531" s="25">
        <f t="shared" si="54"/>
        <v>-1</v>
      </c>
      <c r="AT531" s="25">
        <f t="shared" si="51"/>
        <v>524</v>
      </c>
      <c r="AU531" s="25">
        <f t="shared" si="55"/>
        <v>0</v>
      </c>
      <c r="AV531" s="25">
        <f t="shared" si="52"/>
        <v>0</v>
      </c>
      <c r="BB531" s="51"/>
    </row>
    <row r="532" spans="1:54" x14ac:dyDescent="0.25">
      <c r="A532" t="str">
        <f t="shared" si="53"/>
        <v>532</v>
      </c>
      <c r="B532" s="25">
        <f>IF(OR(ISBLANK($AG532),$AI532="closed",$AI532="old",AND($B$3=Data!$N$6,OR(database!AG532=Data!$K$8,Data!$K$9=database!AG532))),0,MAX(B$8:B531)+1)</f>
        <v>0</v>
      </c>
      <c r="C532" s="25">
        <f ca="1">IF(AND($AL532-C$3&lt;=TODAY(),$AL532&gt;0,AI532&lt;&gt;"closed",AI532&lt;&gt;"old",AND($B$3&lt;&gt;Data!$N$6,OR(database!$AG532&lt;&gt;Data!$K$9,database!$AG532&lt;&gt;Data!$K$8))),MAX(C$8:C531)+1,0)</f>
        <v>0</v>
      </c>
      <c r="D532" s="25">
        <f ca="1">IF(AND($AL532-D$3&lt;=TODAY(),$AL532&gt;0,$AI532&lt;&gt;"closed",AI532&lt;&gt;"old",AND($B$3&lt;&gt;Data!$N$6,OR(database!$AG532&lt;&gt;Data!$K$9,database!$AG532&lt;&gt;Data!$K$8))),MAX(D$8:D531)+1,0)</f>
        <v>0</v>
      </c>
      <c r="E532" s="25">
        <f ca="1">IF(AND($AL532-E$3&lt;=TODAY(),$AL532&gt;0,AI532&lt;&gt;"closed",AI532&lt;&gt;"old",AND($B$3&lt;&gt;Data!$N$6,OR(database!$AG532&lt;&gt;Data!$K$9,database!$AG532&lt;&gt;Data!$K$8))),MAX(E$8:E531)+1,0)</f>
        <v>0</v>
      </c>
      <c r="F532" s="25">
        <f>IF(AH532="X",MAX(F$8:F531)+1,0)</f>
        <v>0</v>
      </c>
      <c r="G532" s="25">
        <f ca="1">IF(AND(AG532=Data!$K$8,database!AI532&lt;&gt;"Closed",AI532&lt;&gt;"old",database!AL532&lt;(TODAY()+Data!$X$4)),MAX(G$8:G531)+1,0)</f>
        <v>0</v>
      </c>
      <c r="H532" s="25">
        <f ca="1">IF(AND(AG532=Data!$K$9,database!AI532&lt;&gt;"Closed",AI532&lt;&gt;"old",database!AL532&lt;(TODAY()+Data!$X$5)),MAX(H$8:H531)+1,0)</f>
        <v>0</v>
      </c>
      <c r="Y532">
        <f>IF(AS532&gt;0,VLOOKUP(AS532,$AT:$AV,3,0)+COUNTIF(AS$8:AS531,AS532),0)</f>
        <v>0</v>
      </c>
      <c r="AA532" s="16"/>
      <c r="AB532" s="22"/>
      <c r="AC532" s="16"/>
      <c r="AD532" s="22"/>
      <c r="AE532" s="16"/>
      <c r="AF532" s="22"/>
      <c r="AG532" s="138"/>
      <c r="AH532" s="23"/>
      <c r="AI532" s="16"/>
      <c r="AJ532" s="23"/>
      <c r="AK532" s="28"/>
      <c r="AL532" s="35"/>
      <c r="AQ532" s="25">
        <f>IF(FollowUp!$AK$3="(Off)",IF(FollowUp!$AA$3=Data!$D$5,C532,IF(FollowUp!$AA$3=Data!$D$6,D532,IF(FollowUp!$AA$3=Data!$D$7,E532,B532))),IF(FollowUp!$AK$3=Data!$N$9,F532,IF(FollowUp!$AK$3=Data!$N$8,H532,IF(FollowUp!$AK$3=Data!$N$7,G532,B532))))</f>
        <v>0</v>
      </c>
      <c r="AR532" s="51">
        <f t="shared" si="50"/>
        <v>0</v>
      </c>
      <c r="AS532" s="25">
        <f t="shared" si="54"/>
        <v>-1</v>
      </c>
      <c r="AT532" s="25">
        <f t="shared" si="51"/>
        <v>525</v>
      </c>
      <c r="AU532" s="25">
        <f t="shared" si="55"/>
        <v>0</v>
      </c>
      <c r="AV532" s="25">
        <f t="shared" si="52"/>
        <v>0</v>
      </c>
      <c r="BB532" s="51"/>
    </row>
    <row r="533" spans="1:54" x14ac:dyDescent="0.25">
      <c r="A533" t="str">
        <f t="shared" si="53"/>
        <v>533</v>
      </c>
      <c r="B533" s="25">
        <f>IF(OR(ISBLANK($AG533),$AI533="closed",$AI533="old",AND($B$3=Data!$N$6,OR(database!AG533=Data!$K$8,Data!$K$9=database!AG533))),0,MAX(B$8:B532)+1)</f>
        <v>0</v>
      </c>
      <c r="C533" s="25">
        <f ca="1">IF(AND($AL533-C$3&lt;=TODAY(),$AL533&gt;0,AI533&lt;&gt;"closed",AI533&lt;&gt;"old",AND($B$3&lt;&gt;Data!$N$6,OR(database!$AG533&lt;&gt;Data!$K$9,database!$AG533&lt;&gt;Data!$K$8))),MAX(C$8:C532)+1,0)</f>
        <v>0</v>
      </c>
      <c r="D533" s="25">
        <f ca="1">IF(AND($AL533-D$3&lt;=TODAY(),$AL533&gt;0,$AI533&lt;&gt;"closed",AI533&lt;&gt;"old",AND($B$3&lt;&gt;Data!$N$6,OR(database!$AG533&lt;&gt;Data!$K$9,database!$AG533&lt;&gt;Data!$K$8))),MAX(D$8:D532)+1,0)</f>
        <v>0</v>
      </c>
      <c r="E533" s="25">
        <f ca="1">IF(AND($AL533-E$3&lt;=TODAY(),$AL533&gt;0,AI533&lt;&gt;"closed",AI533&lt;&gt;"old",AND($B$3&lt;&gt;Data!$N$6,OR(database!$AG533&lt;&gt;Data!$K$9,database!$AG533&lt;&gt;Data!$K$8))),MAX(E$8:E532)+1,0)</f>
        <v>0</v>
      </c>
      <c r="F533" s="25">
        <f>IF(AH533="X",MAX(F$8:F532)+1,0)</f>
        <v>0</v>
      </c>
      <c r="G533" s="25">
        <f ca="1">IF(AND(AG533=Data!$K$8,database!AI533&lt;&gt;"Closed",AI533&lt;&gt;"old",database!AL533&lt;(TODAY()+Data!$X$4)),MAX(G$8:G532)+1,0)</f>
        <v>0</v>
      </c>
      <c r="H533" s="25">
        <f ca="1">IF(AND(AG533=Data!$K$9,database!AI533&lt;&gt;"Closed",AI533&lt;&gt;"old",database!AL533&lt;(TODAY()+Data!$X$5)),MAX(H$8:H532)+1,0)</f>
        <v>0</v>
      </c>
      <c r="Y533">
        <f>IF(AS533&gt;0,VLOOKUP(AS533,$AT:$AV,3,0)+COUNTIF(AS$8:AS532,AS533),0)</f>
        <v>0</v>
      </c>
      <c r="AA533" s="17"/>
      <c r="AB533" s="18"/>
      <c r="AC533" s="17"/>
      <c r="AD533" s="18"/>
      <c r="AE533" s="17"/>
      <c r="AF533" s="18"/>
      <c r="AG533" s="139"/>
      <c r="AH533" s="24"/>
      <c r="AI533" s="17"/>
      <c r="AJ533" s="24"/>
      <c r="AK533" s="27"/>
      <c r="AL533" s="47"/>
      <c r="AQ533" s="25">
        <f>IF(FollowUp!$AK$3="(Off)",IF(FollowUp!$AA$3=Data!$D$5,C533,IF(FollowUp!$AA$3=Data!$D$6,D533,IF(FollowUp!$AA$3=Data!$D$7,E533,B533))),IF(FollowUp!$AK$3=Data!$N$9,F533,IF(FollowUp!$AK$3=Data!$N$8,H533,IF(FollowUp!$AK$3=Data!$N$7,G533,B533))))</f>
        <v>0</v>
      </c>
      <c r="AR533" s="51">
        <f t="shared" si="50"/>
        <v>0</v>
      </c>
      <c r="AS533" s="25">
        <f t="shared" si="54"/>
        <v>-1</v>
      </c>
      <c r="AT533" s="25">
        <f t="shared" si="51"/>
        <v>526</v>
      </c>
      <c r="AU533" s="25">
        <f t="shared" si="55"/>
        <v>0</v>
      </c>
      <c r="AV533" s="25">
        <f t="shared" si="52"/>
        <v>0</v>
      </c>
      <c r="BB533" s="51"/>
    </row>
    <row r="534" spans="1:54" x14ac:dyDescent="0.25">
      <c r="A534" t="str">
        <f t="shared" si="53"/>
        <v>534</v>
      </c>
      <c r="B534" s="25">
        <f>IF(OR(ISBLANK($AG534),$AI534="closed",$AI534="old",AND($B$3=Data!$N$6,OR(database!AG534=Data!$K$8,Data!$K$9=database!AG534))),0,MAX(B$8:B533)+1)</f>
        <v>0</v>
      </c>
      <c r="C534" s="25">
        <f ca="1">IF(AND($AL534-C$3&lt;=TODAY(),$AL534&gt;0,AI534&lt;&gt;"closed",AI534&lt;&gt;"old",AND($B$3&lt;&gt;Data!$N$6,OR(database!$AG534&lt;&gt;Data!$K$9,database!$AG534&lt;&gt;Data!$K$8))),MAX(C$8:C533)+1,0)</f>
        <v>0</v>
      </c>
      <c r="D534" s="25">
        <f ca="1">IF(AND($AL534-D$3&lt;=TODAY(),$AL534&gt;0,$AI534&lt;&gt;"closed",AI534&lt;&gt;"old",AND($B$3&lt;&gt;Data!$N$6,OR(database!$AG534&lt;&gt;Data!$K$9,database!$AG534&lt;&gt;Data!$K$8))),MAX(D$8:D533)+1,0)</f>
        <v>0</v>
      </c>
      <c r="E534" s="25">
        <f ca="1">IF(AND($AL534-E$3&lt;=TODAY(),$AL534&gt;0,AI534&lt;&gt;"closed",AI534&lt;&gt;"old",AND($B$3&lt;&gt;Data!$N$6,OR(database!$AG534&lt;&gt;Data!$K$9,database!$AG534&lt;&gt;Data!$K$8))),MAX(E$8:E533)+1,0)</f>
        <v>0</v>
      </c>
      <c r="F534" s="25">
        <f>IF(AH534="X",MAX(F$8:F533)+1,0)</f>
        <v>0</v>
      </c>
      <c r="G534" s="25">
        <f ca="1">IF(AND(AG534=Data!$K$8,database!AI534&lt;&gt;"Closed",AI534&lt;&gt;"old",database!AL534&lt;(TODAY()+Data!$X$4)),MAX(G$8:G533)+1,0)</f>
        <v>0</v>
      </c>
      <c r="H534" s="25">
        <f ca="1">IF(AND(AG534=Data!$K$9,database!AI534&lt;&gt;"Closed",AI534&lt;&gt;"old",database!AL534&lt;(TODAY()+Data!$X$5)),MAX(H$8:H533)+1,0)</f>
        <v>0</v>
      </c>
      <c r="Y534">
        <f>IF(AS534&gt;0,VLOOKUP(AS534,$AT:$AV,3,0)+COUNTIF(AS$8:AS533,AS534),0)</f>
        <v>0</v>
      </c>
      <c r="AA534" s="16"/>
      <c r="AB534" s="22"/>
      <c r="AC534" s="16"/>
      <c r="AD534" s="22"/>
      <c r="AE534" s="16"/>
      <c r="AF534" s="22"/>
      <c r="AG534" s="138"/>
      <c r="AH534" s="23"/>
      <c r="AI534" s="16"/>
      <c r="AJ534" s="23"/>
      <c r="AK534" s="28"/>
      <c r="AL534" s="35"/>
      <c r="AQ534" s="25">
        <f>IF(FollowUp!$AK$3="(Off)",IF(FollowUp!$AA$3=Data!$D$5,C534,IF(FollowUp!$AA$3=Data!$D$6,D534,IF(FollowUp!$AA$3=Data!$D$7,E534,B534))),IF(FollowUp!$AK$3=Data!$N$9,F534,IF(FollowUp!$AK$3=Data!$N$8,H534,IF(FollowUp!$AK$3=Data!$N$7,G534,B534))))</f>
        <v>0</v>
      </c>
      <c r="AR534" s="51">
        <f t="shared" si="50"/>
        <v>0</v>
      </c>
      <c r="AS534" s="25">
        <f t="shared" si="54"/>
        <v>-1</v>
      </c>
      <c r="AT534" s="25">
        <f t="shared" si="51"/>
        <v>527</v>
      </c>
      <c r="AU534" s="25">
        <f t="shared" si="55"/>
        <v>0</v>
      </c>
      <c r="AV534" s="25">
        <f t="shared" si="52"/>
        <v>0</v>
      </c>
      <c r="BB534" s="51"/>
    </row>
    <row r="535" spans="1:54" x14ac:dyDescent="0.25">
      <c r="A535" t="str">
        <f t="shared" si="53"/>
        <v>535</v>
      </c>
      <c r="B535" s="25">
        <f>IF(OR(ISBLANK($AG535),$AI535="closed",$AI535="old",AND($B$3=Data!$N$6,OR(database!AG535=Data!$K$8,Data!$K$9=database!AG535))),0,MAX(B$8:B534)+1)</f>
        <v>0</v>
      </c>
      <c r="C535" s="25">
        <f ca="1">IF(AND($AL535-C$3&lt;=TODAY(),$AL535&gt;0,AI535&lt;&gt;"closed",AI535&lt;&gt;"old",AND($B$3&lt;&gt;Data!$N$6,OR(database!$AG535&lt;&gt;Data!$K$9,database!$AG535&lt;&gt;Data!$K$8))),MAX(C$8:C534)+1,0)</f>
        <v>0</v>
      </c>
      <c r="D535" s="25">
        <f ca="1">IF(AND($AL535-D$3&lt;=TODAY(),$AL535&gt;0,$AI535&lt;&gt;"closed",AI535&lt;&gt;"old",AND($B$3&lt;&gt;Data!$N$6,OR(database!$AG535&lt;&gt;Data!$K$9,database!$AG535&lt;&gt;Data!$K$8))),MAX(D$8:D534)+1,0)</f>
        <v>0</v>
      </c>
      <c r="E535" s="25">
        <f ca="1">IF(AND($AL535-E$3&lt;=TODAY(),$AL535&gt;0,AI535&lt;&gt;"closed",AI535&lt;&gt;"old",AND($B$3&lt;&gt;Data!$N$6,OR(database!$AG535&lt;&gt;Data!$K$9,database!$AG535&lt;&gt;Data!$K$8))),MAX(E$8:E534)+1,0)</f>
        <v>0</v>
      </c>
      <c r="F535" s="25">
        <f>IF(AH535="X",MAX(F$8:F534)+1,0)</f>
        <v>0</v>
      </c>
      <c r="G535" s="25">
        <f ca="1">IF(AND(AG535=Data!$K$8,database!AI535&lt;&gt;"Closed",AI535&lt;&gt;"old",database!AL535&lt;(TODAY()+Data!$X$4)),MAX(G$8:G534)+1,0)</f>
        <v>0</v>
      </c>
      <c r="H535" s="25">
        <f ca="1">IF(AND(AG535=Data!$K$9,database!AI535&lt;&gt;"Closed",AI535&lt;&gt;"old",database!AL535&lt;(TODAY()+Data!$X$5)),MAX(H$8:H534)+1,0)</f>
        <v>0</v>
      </c>
      <c r="Y535">
        <f>IF(AS535&gt;0,VLOOKUP(AS535,$AT:$AV,3,0)+COUNTIF(AS$8:AS534,AS535),0)</f>
        <v>0</v>
      </c>
      <c r="AA535" s="17"/>
      <c r="AB535" s="18"/>
      <c r="AC535" s="17"/>
      <c r="AD535" s="18"/>
      <c r="AE535" s="17"/>
      <c r="AF535" s="18"/>
      <c r="AG535" s="139"/>
      <c r="AH535" s="24"/>
      <c r="AI535" s="17"/>
      <c r="AJ535" s="24"/>
      <c r="AK535" s="27"/>
      <c r="AL535" s="47"/>
      <c r="AQ535" s="25">
        <f>IF(FollowUp!$AK$3="(Off)",IF(FollowUp!$AA$3=Data!$D$5,C535,IF(FollowUp!$AA$3=Data!$D$6,D535,IF(FollowUp!$AA$3=Data!$D$7,E535,B535))),IF(FollowUp!$AK$3=Data!$N$9,F535,IF(FollowUp!$AK$3=Data!$N$8,H535,IF(FollowUp!$AK$3=Data!$N$7,G535,B535))))</f>
        <v>0</v>
      </c>
      <c r="AR535" s="51">
        <f t="shared" si="50"/>
        <v>0</v>
      </c>
      <c r="AS535" s="25">
        <f t="shared" si="54"/>
        <v>-1</v>
      </c>
      <c r="AT535" s="25">
        <f t="shared" si="51"/>
        <v>528</v>
      </c>
      <c r="AU535" s="25">
        <f t="shared" si="55"/>
        <v>0</v>
      </c>
      <c r="AV535" s="25">
        <f t="shared" si="52"/>
        <v>0</v>
      </c>
      <c r="BB535" s="51"/>
    </row>
    <row r="536" spans="1:54" x14ac:dyDescent="0.25">
      <c r="A536" t="str">
        <f t="shared" si="53"/>
        <v>536</v>
      </c>
      <c r="B536" s="25">
        <f>IF(OR(ISBLANK($AG536),$AI536="closed",$AI536="old",AND($B$3=Data!$N$6,OR(database!AG536=Data!$K$8,Data!$K$9=database!AG536))),0,MAX(B$8:B535)+1)</f>
        <v>0</v>
      </c>
      <c r="C536" s="25">
        <f ca="1">IF(AND($AL536-C$3&lt;=TODAY(),$AL536&gt;0,AI536&lt;&gt;"closed",AI536&lt;&gt;"old",AND($B$3&lt;&gt;Data!$N$6,OR(database!$AG536&lt;&gt;Data!$K$9,database!$AG536&lt;&gt;Data!$K$8))),MAX(C$8:C535)+1,0)</f>
        <v>0</v>
      </c>
      <c r="D536" s="25">
        <f ca="1">IF(AND($AL536-D$3&lt;=TODAY(),$AL536&gt;0,$AI536&lt;&gt;"closed",AI536&lt;&gt;"old",AND($B$3&lt;&gt;Data!$N$6,OR(database!$AG536&lt;&gt;Data!$K$9,database!$AG536&lt;&gt;Data!$K$8))),MAX(D$8:D535)+1,0)</f>
        <v>0</v>
      </c>
      <c r="E536" s="25">
        <f ca="1">IF(AND($AL536-E$3&lt;=TODAY(),$AL536&gt;0,AI536&lt;&gt;"closed",AI536&lt;&gt;"old",AND($B$3&lt;&gt;Data!$N$6,OR(database!$AG536&lt;&gt;Data!$K$9,database!$AG536&lt;&gt;Data!$K$8))),MAX(E$8:E535)+1,0)</f>
        <v>0</v>
      </c>
      <c r="F536" s="25">
        <f>IF(AH536="X",MAX(F$8:F535)+1,0)</f>
        <v>0</v>
      </c>
      <c r="G536" s="25">
        <f ca="1">IF(AND(AG536=Data!$K$8,database!AI536&lt;&gt;"Closed",AI536&lt;&gt;"old",database!AL536&lt;(TODAY()+Data!$X$4)),MAX(G$8:G535)+1,0)</f>
        <v>0</v>
      </c>
      <c r="H536" s="25">
        <f ca="1">IF(AND(AG536=Data!$K$9,database!AI536&lt;&gt;"Closed",AI536&lt;&gt;"old",database!AL536&lt;(TODAY()+Data!$X$5)),MAX(H$8:H535)+1,0)</f>
        <v>0</v>
      </c>
      <c r="Y536">
        <f>IF(AS536&gt;0,VLOOKUP(AS536,$AT:$AV,3,0)+COUNTIF(AS$8:AS535,AS536),0)</f>
        <v>0</v>
      </c>
      <c r="AA536" s="16"/>
      <c r="AB536" s="22"/>
      <c r="AC536" s="16"/>
      <c r="AD536" s="22"/>
      <c r="AE536" s="16"/>
      <c r="AF536" s="22"/>
      <c r="AG536" s="138"/>
      <c r="AH536" s="23"/>
      <c r="AI536" s="16"/>
      <c r="AJ536" s="23"/>
      <c r="AK536" s="28"/>
      <c r="AL536" s="35"/>
      <c r="AQ536" s="25">
        <f>IF(FollowUp!$AK$3="(Off)",IF(FollowUp!$AA$3=Data!$D$5,C536,IF(FollowUp!$AA$3=Data!$D$6,D536,IF(FollowUp!$AA$3=Data!$D$7,E536,B536))),IF(FollowUp!$AK$3=Data!$N$9,F536,IF(FollowUp!$AK$3=Data!$N$8,H536,IF(FollowUp!$AK$3=Data!$N$7,G536,B536))))</f>
        <v>0</v>
      </c>
      <c r="AR536" s="51">
        <f t="shared" si="50"/>
        <v>0</v>
      </c>
      <c r="AS536" s="25">
        <f t="shared" si="54"/>
        <v>-1</v>
      </c>
      <c r="AT536" s="25">
        <f t="shared" si="51"/>
        <v>529</v>
      </c>
      <c r="AU536" s="25">
        <f t="shared" si="55"/>
        <v>0</v>
      </c>
      <c r="AV536" s="25">
        <f t="shared" si="52"/>
        <v>0</v>
      </c>
      <c r="BB536" s="51"/>
    </row>
    <row r="537" spans="1:54" x14ac:dyDescent="0.25">
      <c r="A537" t="str">
        <f t="shared" si="53"/>
        <v>537</v>
      </c>
      <c r="B537" s="25">
        <f>IF(OR(ISBLANK($AG537),$AI537="closed",$AI537="old",AND($B$3=Data!$N$6,OR(database!AG537=Data!$K$8,Data!$K$9=database!AG537))),0,MAX(B$8:B536)+1)</f>
        <v>0</v>
      </c>
      <c r="C537" s="25">
        <f ca="1">IF(AND($AL537-C$3&lt;=TODAY(),$AL537&gt;0,AI537&lt;&gt;"closed",AI537&lt;&gt;"old",AND($B$3&lt;&gt;Data!$N$6,OR(database!$AG537&lt;&gt;Data!$K$9,database!$AG537&lt;&gt;Data!$K$8))),MAX(C$8:C536)+1,0)</f>
        <v>0</v>
      </c>
      <c r="D537" s="25">
        <f ca="1">IF(AND($AL537-D$3&lt;=TODAY(),$AL537&gt;0,$AI537&lt;&gt;"closed",AI537&lt;&gt;"old",AND($B$3&lt;&gt;Data!$N$6,OR(database!$AG537&lt;&gt;Data!$K$9,database!$AG537&lt;&gt;Data!$K$8))),MAX(D$8:D536)+1,0)</f>
        <v>0</v>
      </c>
      <c r="E537" s="25">
        <f ca="1">IF(AND($AL537-E$3&lt;=TODAY(),$AL537&gt;0,AI537&lt;&gt;"closed",AI537&lt;&gt;"old",AND($B$3&lt;&gt;Data!$N$6,OR(database!$AG537&lt;&gt;Data!$K$9,database!$AG537&lt;&gt;Data!$K$8))),MAX(E$8:E536)+1,0)</f>
        <v>0</v>
      </c>
      <c r="F537" s="25">
        <f>IF(AH537="X",MAX(F$8:F536)+1,0)</f>
        <v>0</v>
      </c>
      <c r="G537" s="25">
        <f ca="1">IF(AND(AG537=Data!$K$8,database!AI537&lt;&gt;"Closed",AI537&lt;&gt;"old",database!AL537&lt;(TODAY()+Data!$X$4)),MAX(G$8:G536)+1,0)</f>
        <v>0</v>
      </c>
      <c r="H537" s="25">
        <f ca="1">IF(AND(AG537=Data!$K$9,database!AI537&lt;&gt;"Closed",AI537&lt;&gt;"old",database!AL537&lt;(TODAY()+Data!$X$5)),MAX(H$8:H536)+1,0)</f>
        <v>0</v>
      </c>
      <c r="Y537">
        <f>IF(AS537&gt;0,VLOOKUP(AS537,$AT:$AV,3,0)+COUNTIF(AS$8:AS536,AS537),0)</f>
        <v>0</v>
      </c>
      <c r="AA537" s="17"/>
      <c r="AB537" s="18"/>
      <c r="AC537" s="17"/>
      <c r="AD537" s="18"/>
      <c r="AE537" s="17"/>
      <c r="AF537" s="18"/>
      <c r="AG537" s="139"/>
      <c r="AH537" s="24"/>
      <c r="AI537" s="17"/>
      <c r="AJ537" s="24"/>
      <c r="AK537" s="27"/>
      <c r="AL537" s="47"/>
      <c r="AQ537" s="25">
        <f>IF(FollowUp!$AK$3="(Off)",IF(FollowUp!$AA$3=Data!$D$5,C537,IF(FollowUp!$AA$3=Data!$D$6,D537,IF(FollowUp!$AA$3=Data!$D$7,E537,B537))),IF(FollowUp!$AK$3=Data!$N$9,F537,IF(FollowUp!$AK$3=Data!$N$8,H537,IF(FollowUp!$AK$3=Data!$N$7,G537,B537))))</f>
        <v>0</v>
      </c>
      <c r="AR537" s="51">
        <f t="shared" ref="AR537:AR600" si="56">IF(AQ537&gt;0,AL537,0)</f>
        <v>0</v>
      </c>
      <c r="AS537" s="25">
        <f t="shared" si="54"/>
        <v>-1</v>
      </c>
      <c r="AT537" s="25">
        <f t="shared" ref="AT537:AT600" si="57">AT536+1</f>
        <v>530</v>
      </c>
      <c r="AU537" s="25">
        <f t="shared" si="55"/>
        <v>0</v>
      </c>
      <c r="AV537" s="25">
        <f t="shared" ref="AV537:AV600" si="58">IF(AND(AU537&gt;0,AV538=0),1,(AU538+AV538))</f>
        <v>0</v>
      </c>
      <c r="BB537" s="51"/>
    </row>
    <row r="538" spans="1:54" x14ac:dyDescent="0.25">
      <c r="A538" t="str">
        <f t="shared" si="53"/>
        <v>538</v>
      </c>
      <c r="B538" s="25">
        <f>IF(OR(ISBLANK($AG538),$AI538="closed",$AI538="old",AND($B$3=Data!$N$6,OR(database!AG538=Data!$K$8,Data!$K$9=database!AG538))),0,MAX(B$8:B537)+1)</f>
        <v>0</v>
      </c>
      <c r="C538" s="25">
        <f ca="1">IF(AND($AL538-C$3&lt;=TODAY(),$AL538&gt;0,AI538&lt;&gt;"closed",AI538&lt;&gt;"old",AND($B$3&lt;&gt;Data!$N$6,OR(database!$AG538&lt;&gt;Data!$K$9,database!$AG538&lt;&gt;Data!$K$8))),MAX(C$8:C537)+1,0)</f>
        <v>0</v>
      </c>
      <c r="D538" s="25">
        <f ca="1">IF(AND($AL538-D$3&lt;=TODAY(),$AL538&gt;0,$AI538&lt;&gt;"closed",AI538&lt;&gt;"old",AND($B$3&lt;&gt;Data!$N$6,OR(database!$AG538&lt;&gt;Data!$K$9,database!$AG538&lt;&gt;Data!$K$8))),MAX(D$8:D537)+1,0)</f>
        <v>0</v>
      </c>
      <c r="E538" s="25">
        <f ca="1">IF(AND($AL538-E$3&lt;=TODAY(),$AL538&gt;0,AI538&lt;&gt;"closed",AI538&lt;&gt;"old",AND($B$3&lt;&gt;Data!$N$6,OR(database!$AG538&lt;&gt;Data!$K$9,database!$AG538&lt;&gt;Data!$K$8))),MAX(E$8:E537)+1,0)</f>
        <v>0</v>
      </c>
      <c r="F538" s="25">
        <f>IF(AH538="X",MAX(F$8:F537)+1,0)</f>
        <v>0</v>
      </c>
      <c r="G538" s="25">
        <f ca="1">IF(AND(AG538=Data!$K$8,database!AI538&lt;&gt;"Closed",AI538&lt;&gt;"old",database!AL538&lt;(TODAY()+Data!$X$4)),MAX(G$8:G537)+1,0)</f>
        <v>0</v>
      </c>
      <c r="H538" s="25">
        <f ca="1">IF(AND(AG538=Data!$K$9,database!AI538&lt;&gt;"Closed",AI538&lt;&gt;"old",database!AL538&lt;(TODAY()+Data!$X$5)),MAX(H$8:H537)+1,0)</f>
        <v>0</v>
      </c>
      <c r="Y538">
        <f>IF(AS538&gt;0,VLOOKUP(AS538,$AT:$AV,3,0)+COUNTIF(AS$8:AS537,AS538),0)</f>
        <v>0</v>
      </c>
      <c r="AA538" s="16"/>
      <c r="AB538" s="22"/>
      <c r="AC538" s="16"/>
      <c r="AD538" s="22"/>
      <c r="AE538" s="16"/>
      <c r="AF538" s="22"/>
      <c r="AG538" s="138"/>
      <c r="AH538" s="23"/>
      <c r="AI538" s="16"/>
      <c r="AJ538" s="23"/>
      <c r="AK538" s="28"/>
      <c r="AL538" s="35"/>
      <c r="AQ538" s="25">
        <f>IF(FollowUp!$AK$3="(Off)",IF(FollowUp!$AA$3=Data!$D$5,C538,IF(FollowUp!$AA$3=Data!$D$6,D538,IF(FollowUp!$AA$3=Data!$D$7,E538,B538))),IF(FollowUp!$AK$3=Data!$N$9,F538,IF(FollowUp!$AK$3=Data!$N$8,H538,IF(FollowUp!$AK$3=Data!$N$7,G538,B538))))</f>
        <v>0</v>
      </c>
      <c r="AR538" s="51">
        <f t="shared" si="56"/>
        <v>0</v>
      </c>
      <c r="AS538" s="25">
        <f t="shared" si="54"/>
        <v>-1</v>
      </c>
      <c r="AT538" s="25">
        <f t="shared" si="57"/>
        <v>531</v>
      </c>
      <c r="AU538" s="25">
        <f t="shared" si="55"/>
        <v>0</v>
      </c>
      <c r="AV538" s="25">
        <f t="shared" si="58"/>
        <v>0</v>
      </c>
      <c r="BB538" s="51"/>
    </row>
    <row r="539" spans="1:54" x14ac:dyDescent="0.25">
      <c r="A539" t="str">
        <f t="shared" si="53"/>
        <v>539</v>
      </c>
      <c r="B539" s="25">
        <f>IF(OR(ISBLANK($AG539),$AI539="closed",$AI539="old",AND($B$3=Data!$N$6,OR(database!AG539=Data!$K$8,Data!$K$9=database!AG539))),0,MAX(B$8:B538)+1)</f>
        <v>0</v>
      </c>
      <c r="C539" s="25">
        <f ca="1">IF(AND($AL539-C$3&lt;=TODAY(),$AL539&gt;0,AI539&lt;&gt;"closed",AI539&lt;&gt;"old",AND($B$3&lt;&gt;Data!$N$6,OR(database!$AG539&lt;&gt;Data!$K$9,database!$AG539&lt;&gt;Data!$K$8))),MAX(C$8:C538)+1,0)</f>
        <v>0</v>
      </c>
      <c r="D539" s="25">
        <f ca="1">IF(AND($AL539-D$3&lt;=TODAY(),$AL539&gt;0,$AI539&lt;&gt;"closed",AI539&lt;&gt;"old",AND($B$3&lt;&gt;Data!$N$6,OR(database!$AG539&lt;&gt;Data!$K$9,database!$AG539&lt;&gt;Data!$K$8))),MAX(D$8:D538)+1,0)</f>
        <v>0</v>
      </c>
      <c r="E539" s="25">
        <f ca="1">IF(AND($AL539-E$3&lt;=TODAY(),$AL539&gt;0,AI539&lt;&gt;"closed",AI539&lt;&gt;"old",AND($B$3&lt;&gt;Data!$N$6,OR(database!$AG539&lt;&gt;Data!$K$9,database!$AG539&lt;&gt;Data!$K$8))),MAX(E$8:E538)+1,0)</f>
        <v>0</v>
      </c>
      <c r="F539" s="25">
        <f>IF(AH539="X",MAX(F$8:F538)+1,0)</f>
        <v>0</v>
      </c>
      <c r="G539" s="25">
        <f ca="1">IF(AND(AG539=Data!$K$8,database!AI539&lt;&gt;"Closed",AI539&lt;&gt;"old",database!AL539&lt;(TODAY()+Data!$X$4)),MAX(G$8:G538)+1,0)</f>
        <v>0</v>
      </c>
      <c r="H539" s="25">
        <f ca="1">IF(AND(AG539=Data!$K$9,database!AI539&lt;&gt;"Closed",AI539&lt;&gt;"old",database!AL539&lt;(TODAY()+Data!$X$5)),MAX(H$8:H538)+1,0)</f>
        <v>0</v>
      </c>
      <c r="Y539">
        <f>IF(AS539&gt;0,VLOOKUP(AS539,$AT:$AV,3,0)+COUNTIF(AS$8:AS538,AS539),0)</f>
        <v>0</v>
      </c>
      <c r="AA539" s="17"/>
      <c r="AB539" s="18"/>
      <c r="AC539" s="17"/>
      <c r="AD539" s="18"/>
      <c r="AE539" s="17"/>
      <c r="AF539" s="18"/>
      <c r="AG539" s="139"/>
      <c r="AH539" s="24"/>
      <c r="AI539" s="17"/>
      <c r="AJ539" s="24"/>
      <c r="AK539" s="27"/>
      <c r="AL539" s="47"/>
      <c r="AQ539" s="25">
        <f>IF(FollowUp!$AK$3="(Off)",IF(FollowUp!$AA$3=Data!$D$5,C539,IF(FollowUp!$AA$3=Data!$D$6,D539,IF(FollowUp!$AA$3=Data!$D$7,E539,B539))),IF(FollowUp!$AK$3=Data!$N$9,F539,IF(FollowUp!$AK$3=Data!$N$8,H539,IF(FollowUp!$AK$3=Data!$N$7,G539,B539))))</f>
        <v>0</v>
      </c>
      <c r="AR539" s="51">
        <f t="shared" si="56"/>
        <v>0</v>
      </c>
      <c r="AS539" s="25">
        <f t="shared" si="54"/>
        <v>-1</v>
      </c>
      <c r="AT539" s="25">
        <f t="shared" si="57"/>
        <v>532</v>
      </c>
      <c r="AU539" s="25">
        <f t="shared" si="55"/>
        <v>0</v>
      </c>
      <c r="AV539" s="25">
        <f t="shared" si="58"/>
        <v>0</v>
      </c>
      <c r="BB539" s="51"/>
    </row>
    <row r="540" spans="1:54" x14ac:dyDescent="0.25">
      <c r="A540" t="str">
        <f t="shared" si="53"/>
        <v>540</v>
      </c>
      <c r="B540" s="25">
        <f>IF(OR(ISBLANK($AG540),$AI540="closed",$AI540="old",AND($B$3=Data!$N$6,OR(database!AG540=Data!$K$8,Data!$K$9=database!AG540))),0,MAX(B$8:B539)+1)</f>
        <v>0</v>
      </c>
      <c r="C540" s="25">
        <f ca="1">IF(AND($AL540-C$3&lt;=TODAY(),$AL540&gt;0,AI540&lt;&gt;"closed",AI540&lt;&gt;"old",AND($B$3&lt;&gt;Data!$N$6,OR(database!$AG540&lt;&gt;Data!$K$9,database!$AG540&lt;&gt;Data!$K$8))),MAX(C$8:C539)+1,0)</f>
        <v>0</v>
      </c>
      <c r="D540" s="25">
        <f ca="1">IF(AND($AL540-D$3&lt;=TODAY(),$AL540&gt;0,$AI540&lt;&gt;"closed",AI540&lt;&gt;"old",AND($B$3&lt;&gt;Data!$N$6,OR(database!$AG540&lt;&gt;Data!$K$9,database!$AG540&lt;&gt;Data!$K$8))),MAX(D$8:D539)+1,0)</f>
        <v>0</v>
      </c>
      <c r="E540" s="25">
        <f ca="1">IF(AND($AL540-E$3&lt;=TODAY(),$AL540&gt;0,AI540&lt;&gt;"closed",AI540&lt;&gt;"old",AND($B$3&lt;&gt;Data!$N$6,OR(database!$AG540&lt;&gt;Data!$K$9,database!$AG540&lt;&gt;Data!$K$8))),MAX(E$8:E539)+1,0)</f>
        <v>0</v>
      </c>
      <c r="F540" s="25">
        <f>IF(AH540="X",MAX(F$8:F539)+1,0)</f>
        <v>0</v>
      </c>
      <c r="G540" s="25">
        <f ca="1">IF(AND(AG540=Data!$K$8,database!AI540&lt;&gt;"Closed",AI540&lt;&gt;"old",database!AL540&lt;(TODAY()+Data!$X$4)),MAX(G$8:G539)+1,0)</f>
        <v>0</v>
      </c>
      <c r="H540" s="25">
        <f ca="1">IF(AND(AG540=Data!$K$9,database!AI540&lt;&gt;"Closed",AI540&lt;&gt;"old",database!AL540&lt;(TODAY()+Data!$X$5)),MAX(H$8:H539)+1,0)</f>
        <v>0</v>
      </c>
      <c r="Y540">
        <f>IF(AS540&gt;0,VLOOKUP(AS540,$AT:$AV,3,0)+COUNTIF(AS$8:AS539,AS540),0)</f>
        <v>0</v>
      </c>
      <c r="AA540" s="16"/>
      <c r="AB540" s="22"/>
      <c r="AC540" s="16"/>
      <c r="AD540" s="22"/>
      <c r="AE540" s="16"/>
      <c r="AF540" s="22"/>
      <c r="AG540" s="138"/>
      <c r="AH540" s="23"/>
      <c r="AI540" s="16"/>
      <c r="AJ540" s="23"/>
      <c r="AK540" s="28"/>
      <c r="AL540" s="35"/>
      <c r="AQ540" s="25">
        <f>IF(FollowUp!$AK$3="(Off)",IF(FollowUp!$AA$3=Data!$D$5,C540,IF(FollowUp!$AA$3=Data!$D$6,D540,IF(FollowUp!$AA$3=Data!$D$7,E540,B540))),IF(FollowUp!$AK$3=Data!$N$9,F540,IF(FollowUp!$AK$3=Data!$N$8,H540,IF(FollowUp!$AK$3=Data!$N$7,G540,B540))))</f>
        <v>0</v>
      </c>
      <c r="AR540" s="51">
        <f t="shared" si="56"/>
        <v>0</v>
      </c>
      <c r="AS540" s="25">
        <f t="shared" si="54"/>
        <v>-1</v>
      </c>
      <c r="AT540" s="25">
        <f t="shared" si="57"/>
        <v>533</v>
      </c>
      <c r="AU540" s="25">
        <f t="shared" si="55"/>
        <v>0</v>
      </c>
      <c r="AV540" s="25">
        <f t="shared" si="58"/>
        <v>0</v>
      </c>
      <c r="BB540" s="51"/>
    </row>
    <row r="541" spans="1:54" x14ac:dyDescent="0.25">
      <c r="A541" t="str">
        <f t="shared" si="53"/>
        <v>541</v>
      </c>
      <c r="B541" s="25">
        <f>IF(OR(ISBLANK($AG541),$AI541="closed",$AI541="old",AND($B$3=Data!$N$6,OR(database!AG541=Data!$K$8,Data!$K$9=database!AG541))),0,MAX(B$8:B540)+1)</f>
        <v>0</v>
      </c>
      <c r="C541" s="25">
        <f ca="1">IF(AND($AL541-C$3&lt;=TODAY(),$AL541&gt;0,AI541&lt;&gt;"closed",AI541&lt;&gt;"old",AND($B$3&lt;&gt;Data!$N$6,OR(database!$AG541&lt;&gt;Data!$K$9,database!$AG541&lt;&gt;Data!$K$8))),MAX(C$8:C540)+1,0)</f>
        <v>0</v>
      </c>
      <c r="D541" s="25">
        <f ca="1">IF(AND($AL541-D$3&lt;=TODAY(),$AL541&gt;0,$AI541&lt;&gt;"closed",AI541&lt;&gt;"old",AND($B$3&lt;&gt;Data!$N$6,OR(database!$AG541&lt;&gt;Data!$K$9,database!$AG541&lt;&gt;Data!$K$8))),MAX(D$8:D540)+1,0)</f>
        <v>0</v>
      </c>
      <c r="E541" s="25">
        <f ca="1">IF(AND($AL541-E$3&lt;=TODAY(),$AL541&gt;0,AI541&lt;&gt;"closed",AI541&lt;&gt;"old",AND($B$3&lt;&gt;Data!$N$6,OR(database!$AG541&lt;&gt;Data!$K$9,database!$AG541&lt;&gt;Data!$K$8))),MAX(E$8:E540)+1,0)</f>
        <v>0</v>
      </c>
      <c r="F541" s="25">
        <f>IF(AH541="X",MAX(F$8:F540)+1,0)</f>
        <v>0</v>
      </c>
      <c r="G541" s="25">
        <f ca="1">IF(AND(AG541=Data!$K$8,database!AI541&lt;&gt;"Closed",AI541&lt;&gt;"old",database!AL541&lt;(TODAY()+Data!$X$4)),MAX(G$8:G540)+1,0)</f>
        <v>0</v>
      </c>
      <c r="H541" s="25">
        <f ca="1">IF(AND(AG541=Data!$K$9,database!AI541&lt;&gt;"Closed",AI541&lt;&gt;"old",database!AL541&lt;(TODAY()+Data!$X$5)),MAX(H$8:H540)+1,0)</f>
        <v>0</v>
      </c>
      <c r="Y541">
        <f>IF(AS541&gt;0,VLOOKUP(AS541,$AT:$AV,3,0)+COUNTIF(AS$8:AS540,AS541),0)</f>
        <v>0</v>
      </c>
      <c r="AA541" s="17"/>
      <c r="AB541" s="18"/>
      <c r="AC541" s="17"/>
      <c r="AD541" s="18"/>
      <c r="AE541" s="17"/>
      <c r="AF541" s="18"/>
      <c r="AG541" s="139"/>
      <c r="AH541" s="24"/>
      <c r="AI541" s="17"/>
      <c r="AJ541" s="24"/>
      <c r="AK541" s="27"/>
      <c r="AL541" s="47"/>
      <c r="AQ541" s="25">
        <f>IF(FollowUp!$AK$3="(Off)",IF(FollowUp!$AA$3=Data!$D$5,C541,IF(FollowUp!$AA$3=Data!$D$6,D541,IF(FollowUp!$AA$3=Data!$D$7,E541,B541))),IF(FollowUp!$AK$3=Data!$N$9,F541,IF(FollowUp!$AK$3=Data!$N$8,H541,IF(FollowUp!$AK$3=Data!$N$7,G541,B541))))</f>
        <v>0</v>
      </c>
      <c r="AR541" s="51">
        <f t="shared" si="56"/>
        <v>0</v>
      </c>
      <c r="AS541" s="25">
        <f t="shared" si="54"/>
        <v>-1</v>
      </c>
      <c r="AT541" s="25">
        <f t="shared" si="57"/>
        <v>534</v>
      </c>
      <c r="AU541" s="25">
        <f t="shared" si="55"/>
        <v>0</v>
      </c>
      <c r="AV541" s="25">
        <f t="shared" si="58"/>
        <v>0</v>
      </c>
      <c r="BB541" s="51"/>
    </row>
    <row r="542" spans="1:54" x14ac:dyDescent="0.25">
      <c r="A542" t="str">
        <f t="shared" si="53"/>
        <v>542</v>
      </c>
      <c r="B542" s="25">
        <f>IF(OR(ISBLANK($AG542),$AI542="closed",$AI542="old",AND($B$3=Data!$N$6,OR(database!AG542=Data!$K$8,Data!$K$9=database!AG542))),0,MAX(B$8:B541)+1)</f>
        <v>0</v>
      </c>
      <c r="C542" s="25">
        <f ca="1">IF(AND($AL542-C$3&lt;=TODAY(),$AL542&gt;0,AI542&lt;&gt;"closed",AI542&lt;&gt;"old",AND($B$3&lt;&gt;Data!$N$6,OR(database!$AG542&lt;&gt;Data!$K$9,database!$AG542&lt;&gt;Data!$K$8))),MAX(C$8:C541)+1,0)</f>
        <v>0</v>
      </c>
      <c r="D542" s="25">
        <f ca="1">IF(AND($AL542-D$3&lt;=TODAY(),$AL542&gt;0,$AI542&lt;&gt;"closed",AI542&lt;&gt;"old",AND($B$3&lt;&gt;Data!$N$6,OR(database!$AG542&lt;&gt;Data!$K$9,database!$AG542&lt;&gt;Data!$K$8))),MAX(D$8:D541)+1,0)</f>
        <v>0</v>
      </c>
      <c r="E542" s="25">
        <f ca="1">IF(AND($AL542-E$3&lt;=TODAY(),$AL542&gt;0,AI542&lt;&gt;"closed",AI542&lt;&gt;"old",AND($B$3&lt;&gt;Data!$N$6,OR(database!$AG542&lt;&gt;Data!$K$9,database!$AG542&lt;&gt;Data!$K$8))),MAX(E$8:E541)+1,0)</f>
        <v>0</v>
      </c>
      <c r="F542" s="25">
        <f>IF(AH542="X",MAX(F$8:F541)+1,0)</f>
        <v>0</v>
      </c>
      <c r="G542" s="25">
        <f ca="1">IF(AND(AG542=Data!$K$8,database!AI542&lt;&gt;"Closed",AI542&lt;&gt;"old",database!AL542&lt;(TODAY()+Data!$X$4)),MAX(G$8:G541)+1,0)</f>
        <v>0</v>
      </c>
      <c r="H542" s="25">
        <f ca="1">IF(AND(AG542=Data!$K$9,database!AI542&lt;&gt;"Closed",AI542&lt;&gt;"old",database!AL542&lt;(TODAY()+Data!$X$5)),MAX(H$8:H541)+1,0)</f>
        <v>0</v>
      </c>
      <c r="Y542">
        <f>IF(AS542&gt;0,VLOOKUP(AS542,$AT:$AV,3,0)+COUNTIF(AS$8:AS541,AS542),0)</f>
        <v>0</v>
      </c>
      <c r="AA542" s="16"/>
      <c r="AB542" s="22"/>
      <c r="AC542" s="16"/>
      <c r="AD542" s="22"/>
      <c r="AE542" s="16"/>
      <c r="AF542" s="22"/>
      <c r="AG542" s="138"/>
      <c r="AH542" s="23"/>
      <c r="AI542" s="16"/>
      <c r="AJ542" s="23"/>
      <c r="AK542" s="28"/>
      <c r="AL542" s="35"/>
      <c r="AQ542" s="25">
        <f>IF(FollowUp!$AK$3="(Off)",IF(FollowUp!$AA$3=Data!$D$5,C542,IF(FollowUp!$AA$3=Data!$D$6,D542,IF(FollowUp!$AA$3=Data!$D$7,E542,B542))),IF(FollowUp!$AK$3=Data!$N$9,F542,IF(FollowUp!$AK$3=Data!$N$8,H542,IF(FollowUp!$AK$3=Data!$N$7,G542,B542))))</f>
        <v>0</v>
      </c>
      <c r="AR542" s="51">
        <f t="shared" si="56"/>
        <v>0</v>
      </c>
      <c r="AS542" s="25">
        <f t="shared" si="54"/>
        <v>-1</v>
      </c>
      <c r="AT542" s="25">
        <f t="shared" si="57"/>
        <v>535</v>
      </c>
      <c r="AU542" s="25">
        <f t="shared" si="55"/>
        <v>0</v>
      </c>
      <c r="AV542" s="25">
        <f t="shared" si="58"/>
        <v>0</v>
      </c>
      <c r="BB542" s="51"/>
    </row>
    <row r="543" spans="1:54" x14ac:dyDescent="0.25">
      <c r="A543" t="str">
        <f t="shared" si="53"/>
        <v>543</v>
      </c>
      <c r="B543" s="25">
        <f>IF(OR(ISBLANK($AG543),$AI543="closed",$AI543="old",AND($B$3=Data!$N$6,OR(database!AG543=Data!$K$8,Data!$K$9=database!AG543))),0,MAX(B$8:B542)+1)</f>
        <v>0</v>
      </c>
      <c r="C543" s="25">
        <f ca="1">IF(AND($AL543-C$3&lt;=TODAY(),$AL543&gt;0,AI543&lt;&gt;"closed",AI543&lt;&gt;"old",AND($B$3&lt;&gt;Data!$N$6,OR(database!$AG543&lt;&gt;Data!$K$9,database!$AG543&lt;&gt;Data!$K$8))),MAX(C$8:C542)+1,0)</f>
        <v>0</v>
      </c>
      <c r="D543" s="25">
        <f ca="1">IF(AND($AL543-D$3&lt;=TODAY(),$AL543&gt;0,$AI543&lt;&gt;"closed",AI543&lt;&gt;"old",AND($B$3&lt;&gt;Data!$N$6,OR(database!$AG543&lt;&gt;Data!$K$9,database!$AG543&lt;&gt;Data!$K$8))),MAX(D$8:D542)+1,0)</f>
        <v>0</v>
      </c>
      <c r="E543" s="25">
        <f ca="1">IF(AND($AL543-E$3&lt;=TODAY(),$AL543&gt;0,AI543&lt;&gt;"closed",AI543&lt;&gt;"old",AND($B$3&lt;&gt;Data!$N$6,OR(database!$AG543&lt;&gt;Data!$K$9,database!$AG543&lt;&gt;Data!$K$8))),MAX(E$8:E542)+1,0)</f>
        <v>0</v>
      </c>
      <c r="F543" s="25">
        <f>IF(AH543="X",MAX(F$8:F542)+1,0)</f>
        <v>0</v>
      </c>
      <c r="G543" s="25">
        <f ca="1">IF(AND(AG543=Data!$K$8,database!AI543&lt;&gt;"Closed",AI543&lt;&gt;"old",database!AL543&lt;(TODAY()+Data!$X$4)),MAX(G$8:G542)+1,0)</f>
        <v>0</v>
      </c>
      <c r="H543" s="25">
        <f ca="1">IF(AND(AG543=Data!$K$9,database!AI543&lt;&gt;"Closed",AI543&lt;&gt;"old",database!AL543&lt;(TODAY()+Data!$X$5)),MAX(H$8:H542)+1,0)</f>
        <v>0</v>
      </c>
      <c r="Y543">
        <f>IF(AS543&gt;0,VLOOKUP(AS543,$AT:$AV,3,0)+COUNTIF(AS$8:AS542,AS543),0)</f>
        <v>0</v>
      </c>
      <c r="AA543" s="17"/>
      <c r="AB543" s="18"/>
      <c r="AC543" s="17"/>
      <c r="AD543" s="18"/>
      <c r="AE543" s="17"/>
      <c r="AF543" s="18"/>
      <c r="AG543" s="139"/>
      <c r="AH543" s="24"/>
      <c r="AI543" s="17"/>
      <c r="AJ543" s="24"/>
      <c r="AK543" s="27"/>
      <c r="AL543" s="47"/>
      <c r="AQ543" s="25">
        <f>IF(FollowUp!$AK$3="(Off)",IF(FollowUp!$AA$3=Data!$D$5,C543,IF(FollowUp!$AA$3=Data!$D$6,D543,IF(FollowUp!$AA$3=Data!$D$7,E543,B543))),IF(FollowUp!$AK$3=Data!$N$9,F543,IF(FollowUp!$AK$3=Data!$N$8,H543,IF(FollowUp!$AK$3=Data!$N$7,G543,B543))))</f>
        <v>0</v>
      </c>
      <c r="AR543" s="51">
        <f t="shared" si="56"/>
        <v>0</v>
      </c>
      <c r="AS543" s="25">
        <f t="shared" si="54"/>
        <v>-1</v>
      </c>
      <c r="AT543" s="25">
        <f t="shared" si="57"/>
        <v>536</v>
      </c>
      <c r="AU543" s="25">
        <f t="shared" si="55"/>
        <v>0</v>
      </c>
      <c r="AV543" s="25">
        <f t="shared" si="58"/>
        <v>0</v>
      </c>
      <c r="BB543" s="51"/>
    </row>
    <row r="544" spans="1:54" x14ac:dyDescent="0.25">
      <c r="A544" t="str">
        <f t="shared" si="53"/>
        <v>544</v>
      </c>
      <c r="B544" s="25">
        <f>IF(OR(ISBLANK($AG544),$AI544="closed",$AI544="old",AND($B$3=Data!$N$6,OR(database!AG544=Data!$K$8,Data!$K$9=database!AG544))),0,MAX(B$8:B543)+1)</f>
        <v>0</v>
      </c>
      <c r="C544" s="25">
        <f ca="1">IF(AND($AL544-C$3&lt;=TODAY(),$AL544&gt;0,AI544&lt;&gt;"closed",AI544&lt;&gt;"old",AND($B$3&lt;&gt;Data!$N$6,OR(database!$AG544&lt;&gt;Data!$K$9,database!$AG544&lt;&gt;Data!$K$8))),MAX(C$8:C543)+1,0)</f>
        <v>0</v>
      </c>
      <c r="D544" s="25">
        <f ca="1">IF(AND($AL544-D$3&lt;=TODAY(),$AL544&gt;0,$AI544&lt;&gt;"closed",AI544&lt;&gt;"old",AND($B$3&lt;&gt;Data!$N$6,OR(database!$AG544&lt;&gt;Data!$K$9,database!$AG544&lt;&gt;Data!$K$8))),MAX(D$8:D543)+1,0)</f>
        <v>0</v>
      </c>
      <c r="E544" s="25">
        <f ca="1">IF(AND($AL544-E$3&lt;=TODAY(),$AL544&gt;0,AI544&lt;&gt;"closed",AI544&lt;&gt;"old",AND($B$3&lt;&gt;Data!$N$6,OR(database!$AG544&lt;&gt;Data!$K$9,database!$AG544&lt;&gt;Data!$K$8))),MAX(E$8:E543)+1,0)</f>
        <v>0</v>
      </c>
      <c r="F544" s="25">
        <f>IF(AH544="X",MAX(F$8:F543)+1,0)</f>
        <v>0</v>
      </c>
      <c r="G544" s="25">
        <f ca="1">IF(AND(AG544=Data!$K$8,database!AI544&lt;&gt;"Closed",AI544&lt;&gt;"old",database!AL544&lt;(TODAY()+Data!$X$4)),MAX(G$8:G543)+1,0)</f>
        <v>0</v>
      </c>
      <c r="H544" s="25">
        <f ca="1">IF(AND(AG544=Data!$K$9,database!AI544&lt;&gt;"Closed",AI544&lt;&gt;"old",database!AL544&lt;(TODAY()+Data!$X$5)),MAX(H$8:H543)+1,0)</f>
        <v>0</v>
      </c>
      <c r="Y544">
        <f>IF(AS544&gt;0,VLOOKUP(AS544,$AT:$AV,3,0)+COUNTIF(AS$8:AS543,AS544),0)</f>
        <v>0</v>
      </c>
      <c r="AA544" s="16"/>
      <c r="AB544" s="22"/>
      <c r="AC544" s="16"/>
      <c r="AD544" s="22"/>
      <c r="AE544" s="16"/>
      <c r="AF544" s="22"/>
      <c r="AG544" s="138"/>
      <c r="AH544" s="23"/>
      <c r="AI544" s="16"/>
      <c r="AJ544" s="23"/>
      <c r="AK544" s="28"/>
      <c r="AL544" s="35"/>
      <c r="AQ544" s="25">
        <f>IF(FollowUp!$AK$3="(Off)",IF(FollowUp!$AA$3=Data!$D$5,C544,IF(FollowUp!$AA$3=Data!$D$6,D544,IF(FollowUp!$AA$3=Data!$D$7,E544,B544))),IF(FollowUp!$AK$3=Data!$N$9,F544,IF(FollowUp!$AK$3=Data!$N$8,H544,IF(FollowUp!$AK$3=Data!$N$7,G544,B544))))</f>
        <v>0</v>
      </c>
      <c r="AR544" s="51">
        <f t="shared" si="56"/>
        <v>0</v>
      </c>
      <c r="AS544" s="25">
        <f t="shared" si="54"/>
        <v>-1</v>
      </c>
      <c r="AT544" s="25">
        <f t="shared" si="57"/>
        <v>537</v>
      </c>
      <c r="AU544" s="25">
        <f t="shared" si="55"/>
        <v>0</v>
      </c>
      <c r="AV544" s="25">
        <f t="shared" si="58"/>
        <v>0</v>
      </c>
      <c r="BB544" s="51"/>
    </row>
    <row r="545" spans="1:54" x14ac:dyDescent="0.25">
      <c r="A545" t="str">
        <f t="shared" si="53"/>
        <v>545</v>
      </c>
      <c r="B545" s="25">
        <f>IF(OR(ISBLANK($AG545),$AI545="closed",$AI545="old",AND($B$3=Data!$N$6,OR(database!AG545=Data!$K$8,Data!$K$9=database!AG545))),0,MAX(B$8:B544)+1)</f>
        <v>0</v>
      </c>
      <c r="C545" s="25">
        <f ca="1">IF(AND($AL545-C$3&lt;=TODAY(),$AL545&gt;0,AI545&lt;&gt;"closed",AI545&lt;&gt;"old",AND($B$3&lt;&gt;Data!$N$6,OR(database!$AG545&lt;&gt;Data!$K$9,database!$AG545&lt;&gt;Data!$K$8))),MAX(C$8:C544)+1,0)</f>
        <v>0</v>
      </c>
      <c r="D545" s="25">
        <f ca="1">IF(AND($AL545-D$3&lt;=TODAY(),$AL545&gt;0,$AI545&lt;&gt;"closed",AI545&lt;&gt;"old",AND($B$3&lt;&gt;Data!$N$6,OR(database!$AG545&lt;&gt;Data!$K$9,database!$AG545&lt;&gt;Data!$K$8))),MAX(D$8:D544)+1,0)</f>
        <v>0</v>
      </c>
      <c r="E545" s="25">
        <f ca="1">IF(AND($AL545-E$3&lt;=TODAY(),$AL545&gt;0,AI545&lt;&gt;"closed",AI545&lt;&gt;"old",AND($B$3&lt;&gt;Data!$N$6,OR(database!$AG545&lt;&gt;Data!$K$9,database!$AG545&lt;&gt;Data!$K$8))),MAX(E$8:E544)+1,0)</f>
        <v>0</v>
      </c>
      <c r="F545" s="25">
        <f>IF(AH545="X",MAX(F$8:F544)+1,0)</f>
        <v>0</v>
      </c>
      <c r="G545" s="25">
        <f ca="1">IF(AND(AG545=Data!$K$8,database!AI545&lt;&gt;"Closed",AI545&lt;&gt;"old",database!AL545&lt;(TODAY()+Data!$X$4)),MAX(G$8:G544)+1,0)</f>
        <v>0</v>
      </c>
      <c r="H545" s="25">
        <f ca="1">IF(AND(AG545=Data!$K$9,database!AI545&lt;&gt;"Closed",AI545&lt;&gt;"old",database!AL545&lt;(TODAY()+Data!$X$5)),MAX(H$8:H544)+1,0)</f>
        <v>0</v>
      </c>
      <c r="Y545">
        <f>IF(AS545&gt;0,VLOOKUP(AS545,$AT:$AV,3,0)+COUNTIF(AS$8:AS544,AS545),0)</f>
        <v>0</v>
      </c>
      <c r="AA545" s="17"/>
      <c r="AB545" s="18"/>
      <c r="AC545" s="17"/>
      <c r="AD545" s="18"/>
      <c r="AE545" s="17"/>
      <c r="AF545" s="18"/>
      <c r="AG545" s="139"/>
      <c r="AH545" s="24"/>
      <c r="AI545" s="17"/>
      <c r="AJ545" s="24"/>
      <c r="AK545" s="27"/>
      <c r="AL545" s="47"/>
      <c r="AQ545" s="25">
        <f>IF(FollowUp!$AK$3="(Off)",IF(FollowUp!$AA$3=Data!$D$5,C545,IF(FollowUp!$AA$3=Data!$D$6,D545,IF(FollowUp!$AA$3=Data!$D$7,E545,B545))),IF(FollowUp!$AK$3=Data!$N$9,F545,IF(FollowUp!$AK$3=Data!$N$8,H545,IF(FollowUp!$AK$3=Data!$N$7,G545,B545))))</f>
        <v>0</v>
      </c>
      <c r="AR545" s="51">
        <f t="shared" si="56"/>
        <v>0</v>
      </c>
      <c r="AS545" s="25">
        <f t="shared" si="54"/>
        <v>-1</v>
      </c>
      <c r="AT545" s="25">
        <f t="shared" si="57"/>
        <v>538</v>
      </c>
      <c r="AU545" s="25">
        <f t="shared" si="55"/>
        <v>0</v>
      </c>
      <c r="AV545" s="25">
        <f t="shared" si="58"/>
        <v>0</v>
      </c>
      <c r="BB545" s="51"/>
    </row>
    <row r="546" spans="1:54" x14ac:dyDescent="0.25">
      <c r="A546" t="str">
        <f t="shared" si="53"/>
        <v>546</v>
      </c>
      <c r="B546" s="25">
        <f>IF(OR(ISBLANK($AG546),$AI546="closed",$AI546="old",AND($B$3=Data!$N$6,OR(database!AG546=Data!$K$8,Data!$K$9=database!AG546))),0,MAX(B$8:B545)+1)</f>
        <v>0</v>
      </c>
      <c r="C546" s="25">
        <f ca="1">IF(AND($AL546-C$3&lt;=TODAY(),$AL546&gt;0,AI546&lt;&gt;"closed",AI546&lt;&gt;"old",AND($B$3&lt;&gt;Data!$N$6,OR(database!$AG546&lt;&gt;Data!$K$9,database!$AG546&lt;&gt;Data!$K$8))),MAX(C$8:C545)+1,0)</f>
        <v>0</v>
      </c>
      <c r="D546" s="25">
        <f ca="1">IF(AND($AL546-D$3&lt;=TODAY(),$AL546&gt;0,$AI546&lt;&gt;"closed",AI546&lt;&gt;"old",AND($B$3&lt;&gt;Data!$N$6,OR(database!$AG546&lt;&gt;Data!$K$9,database!$AG546&lt;&gt;Data!$K$8))),MAX(D$8:D545)+1,0)</f>
        <v>0</v>
      </c>
      <c r="E546" s="25">
        <f ca="1">IF(AND($AL546-E$3&lt;=TODAY(),$AL546&gt;0,AI546&lt;&gt;"closed",AI546&lt;&gt;"old",AND($B$3&lt;&gt;Data!$N$6,OR(database!$AG546&lt;&gt;Data!$K$9,database!$AG546&lt;&gt;Data!$K$8))),MAX(E$8:E545)+1,0)</f>
        <v>0</v>
      </c>
      <c r="F546" s="25">
        <f>IF(AH546="X",MAX(F$8:F545)+1,0)</f>
        <v>0</v>
      </c>
      <c r="G546" s="25">
        <f ca="1">IF(AND(AG546=Data!$K$8,database!AI546&lt;&gt;"Closed",AI546&lt;&gt;"old",database!AL546&lt;(TODAY()+Data!$X$4)),MAX(G$8:G545)+1,0)</f>
        <v>0</v>
      </c>
      <c r="H546" s="25">
        <f ca="1">IF(AND(AG546=Data!$K$9,database!AI546&lt;&gt;"Closed",AI546&lt;&gt;"old",database!AL546&lt;(TODAY()+Data!$X$5)),MAX(H$8:H545)+1,0)</f>
        <v>0</v>
      </c>
      <c r="Y546">
        <f>IF(AS546&gt;0,VLOOKUP(AS546,$AT:$AV,3,0)+COUNTIF(AS$8:AS545,AS546),0)</f>
        <v>0</v>
      </c>
      <c r="AA546" s="16"/>
      <c r="AB546" s="22"/>
      <c r="AC546" s="16"/>
      <c r="AD546" s="22"/>
      <c r="AE546" s="16"/>
      <c r="AF546" s="22"/>
      <c r="AG546" s="138"/>
      <c r="AH546" s="23"/>
      <c r="AI546" s="16"/>
      <c r="AJ546" s="23"/>
      <c r="AK546" s="28"/>
      <c r="AL546" s="35"/>
      <c r="AQ546" s="25">
        <f>IF(FollowUp!$AK$3="(Off)",IF(FollowUp!$AA$3=Data!$D$5,C546,IF(FollowUp!$AA$3=Data!$D$6,D546,IF(FollowUp!$AA$3=Data!$D$7,E546,B546))),IF(FollowUp!$AK$3=Data!$N$9,F546,IF(FollowUp!$AK$3=Data!$N$8,H546,IF(FollowUp!$AK$3=Data!$N$7,G546,B546))))</f>
        <v>0</v>
      </c>
      <c r="AR546" s="51">
        <f t="shared" si="56"/>
        <v>0</v>
      </c>
      <c r="AS546" s="25">
        <f t="shared" si="54"/>
        <v>-1</v>
      </c>
      <c r="AT546" s="25">
        <f t="shared" si="57"/>
        <v>539</v>
      </c>
      <c r="AU546" s="25">
        <f t="shared" si="55"/>
        <v>0</v>
      </c>
      <c r="AV546" s="25">
        <f t="shared" si="58"/>
        <v>0</v>
      </c>
      <c r="BB546" s="51"/>
    </row>
    <row r="547" spans="1:54" x14ac:dyDescent="0.25">
      <c r="A547" t="str">
        <f t="shared" si="53"/>
        <v>547</v>
      </c>
      <c r="B547" s="25">
        <f>IF(OR(ISBLANK($AG547),$AI547="closed",$AI547="old",AND($B$3=Data!$N$6,OR(database!AG547=Data!$K$8,Data!$K$9=database!AG547))),0,MAX(B$8:B546)+1)</f>
        <v>0</v>
      </c>
      <c r="C547" s="25">
        <f ca="1">IF(AND($AL547-C$3&lt;=TODAY(),$AL547&gt;0,AI547&lt;&gt;"closed",AI547&lt;&gt;"old",AND($B$3&lt;&gt;Data!$N$6,OR(database!$AG547&lt;&gt;Data!$K$9,database!$AG547&lt;&gt;Data!$K$8))),MAX(C$8:C546)+1,0)</f>
        <v>0</v>
      </c>
      <c r="D547" s="25">
        <f ca="1">IF(AND($AL547-D$3&lt;=TODAY(),$AL547&gt;0,$AI547&lt;&gt;"closed",AI547&lt;&gt;"old",AND($B$3&lt;&gt;Data!$N$6,OR(database!$AG547&lt;&gt;Data!$K$9,database!$AG547&lt;&gt;Data!$K$8))),MAX(D$8:D546)+1,0)</f>
        <v>0</v>
      </c>
      <c r="E547" s="25">
        <f ca="1">IF(AND($AL547-E$3&lt;=TODAY(),$AL547&gt;0,AI547&lt;&gt;"closed",AI547&lt;&gt;"old",AND($B$3&lt;&gt;Data!$N$6,OR(database!$AG547&lt;&gt;Data!$K$9,database!$AG547&lt;&gt;Data!$K$8))),MAX(E$8:E546)+1,0)</f>
        <v>0</v>
      </c>
      <c r="F547" s="25">
        <f>IF(AH547="X",MAX(F$8:F546)+1,0)</f>
        <v>0</v>
      </c>
      <c r="G547" s="25">
        <f ca="1">IF(AND(AG547=Data!$K$8,database!AI547&lt;&gt;"Closed",AI547&lt;&gt;"old",database!AL547&lt;(TODAY()+Data!$X$4)),MAX(G$8:G546)+1,0)</f>
        <v>0</v>
      </c>
      <c r="H547" s="25">
        <f ca="1">IF(AND(AG547=Data!$K$9,database!AI547&lt;&gt;"Closed",AI547&lt;&gt;"old",database!AL547&lt;(TODAY()+Data!$X$5)),MAX(H$8:H546)+1,0)</f>
        <v>0</v>
      </c>
      <c r="Y547">
        <f>IF(AS547&gt;0,VLOOKUP(AS547,$AT:$AV,3,0)+COUNTIF(AS$8:AS546,AS547),0)</f>
        <v>0</v>
      </c>
      <c r="AA547" s="17"/>
      <c r="AB547" s="18"/>
      <c r="AC547" s="17"/>
      <c r="AD547" s="18"/>
      <c r="AE547" s="17"/>
      <c r="AF547" s="18"/>
      <c r="AG547" s="139"/>
      <c r="AH547" s="24"/>
      <c r="AI547" s="17"/>
      <c r="AJ547" s="24"/>
      <c r="AK547" s="27"/>
      <c r="AL547" s="47"/>
      <c r="AQ547" s="25">
        <f>IF(FollowUp!$AK$3="(Off)",IF(FollowUp!$AA$3=Data!$D$5,C547,IF(FollowUp!$AA$3=Data!$D$6,D547,IF(FollowUp!$AA$3=Data!$D$7,E547,B547))),IF(FollowUp!$AK$3=Data!$N$9,F547,IF(FollowUp!$AK$3=Data!$N$8,H547,IF(FollowUp!$AK$3=Data!$N$7,G547,B547))))</f>
        <v>0</v>
      </c>
      <c r="AR547" s="51">
        <f t="shared" si="56"/>
        <v>0</v>
      </c>
      <c r="AS547" s="25">
        <f t="shared" si="54"/>
        <v>-1</v>
      </c>
      <c r="AT547" s="25">
        <f t="shared" si="57"/>
        <v>540</v>
      </c>
      <c r="AU547" s="25">
        <f t="shared" si="55"/>
        <v>0</v>
      </c>
      <c r="AV547" s="25">
        <f t="shared" si="58"/>
        <v>0</v>
      </c>
      <c r="BB547" s="51"/>
    </row>
    <row r="548" spans="1:54" x14ac:dyDescent="0.25">
      <c r="A548" t="str">
        <f t="shared" si="53"/>
        <v>548</v>
      </c>
      <c r="B548" s="25">
        <f>IF(OR(ISBLANK($AG548),$AI548="closed",$AI548="old",AND($B$3=Data!$N$6,OR(database!AG548=Data!$K$8,Data!$K$9=database!AG548))),0,MAX(B$8:B547)+1)</f>
        <v>0</v>
      </c>
      <c r="C548" s="25">
        <f ca="1">IF(AND($AL548-C$3&lt;=TODAY(),$AL548&gt;0,AI548&lt;&gt;"closed",AI548&lt;&gt;"old",AND($B$3&lt;&gt;Data!$N$6,OR(database!$AG548&lt;&gt;Data!$K$9,database!$AG548&lt;&gt;Data!$K$8))),MAX(C$8:C547)+1,0)</f>
        <v>0</v>
      </c>
      <c r="D548" s="25">
        <f ca="1">IF(AND($AL548-D$3&lt;=TODAY(),$AL548&gt;0,$AI548&lt;&gt;"closed",AI548&lt;&gt;"old",AND($B$3&lt;&gt;Data!$N$6,OR(database!$AG548&lt;&gt;Data!$K$9,database!$AG548&lt;&gt;Data!$K$8))),MAX(D$8:D547)+1,0)</f>
        <v>0</v>
      </c>
      <c r="E548" s="25">
        <f ca="1">IF(AND($AL548-E$3&lt;=TODAY(),$AL548&gt;0,AI548&lt;&gt;"closed",AI548&lt;&gt;"old",AND($B$3&lt;&gt;Data!$N$6,OR(database!$AG548&lt;&gt;Data!$K$9,database!$AG548&lt;&gt;Data!$K$8))),MAX(E$8:E547)+1,0)</f>
        <v>0</v>
      </c>
      <c r="F548" s="25">
        <f>IF(AH548="X",MAX(F$8:F547)+1,0)</f>
        <v>0</v>
      </c>
      <c r="G548" s="25">
        <f ca="1">IF(AND(AG548=Data!$K$8,database!AI548&lt;&gt;"Closed",AI548&lt;&gt;"old",database!AL548&lt;(TODAY()+Data!$X$4)),MAX(G$8:G547)+1,0)</f>
        <v>0</v>
      </c>
      <c r="H548" s="25">
        <f ca="1">IF(AND(AG548=Data!$K$9,database!AI548&lt;&gt;"Closed",AI548&lt;&gt;"old",database!AL548&lt;(TODAY()+Data!$X$5)),MAX(H$8:H547)+1,0)</f>
        <v>0</v>
      </c>
      <c r="Y548">
        <f>IF(AS548&gt;0,VLOOKUP(AS548,$AT:$AV,3,0)+COUNTIF(AS$8:AS547,AS548),0)</f>
        <v>0</v>
      </c>
      <c r="AA548" s="16"/>
      <c r="AB548" s="22"/>
      <c r="AC548" s="16"/>
      <c r="AD548" s="22"/>
      <c r="AE548" s="16"/>
      <c r="AF548" s="22"/>
      <c r="AG548" s="138"/>
      <c r="AH548" s="23"/>
      <c r="AI548" s="16"/>
      <c r="AJ548" s="23"/>
      <c r="AK548" s="28"/>
      <c r="AL548" s="35"/>
      <c r="AQ548" s="25">
        <f>IF(FollowUp!$AK$3="(Off)",IF(FollowUp!$AA$3=Data!$D$5,C548,IF(FollowUp!$AA$3=Data!$D$6,D548,IF(FollowUp!$AA$3=Data!$D$7,E548,B548))),IF(FollowUp!$AK$3=Data!$N$9,F548,IF(FollowUp!$AK$3=Data!$N$8,H548,IF(FollowUp!$AK$3=Data!$N$7,G548,B548))))</f>
        <v>0</v>
      </c>
      <c r="AR548" s="51">
        <f t="shared" si="56"/>
        <v>0</v>
      </c>
      <c r="AS548" s="25">
        <f t="shared" si="54"/>
        <v>-1</v>
      </c>
      <c r="AT548" s="25">
        <f t="shared" si="57"/>
        <v>541</v>
      </c>
      <c r="AU548" s="25">
        <f t="shared" si="55"/>
        <v>0</v>
      </c>
      <c r="AV548" s="25">
        <f t="shared" si="58"/>
        <v>0</v>
      </c>
      <c r="BB548" s="51"/>
    </row>
    <row r="549" spans="1:54" x14ac:dyDescent="0.25">
      <c r="A549" t="str">
        <f t="shared" si="53"/>
        <v>549</v>
      </c>
      <c r="B549" s="25">
        <f>IF(OR(ISBLANK($AG549),$AI549="closed",$AI549="old",AND($B$3=Data!$N$6,OR(database!AG549=Data!$K$8,Data!$K$9=database!AG549))),0,MAX(B$8:B548)+1)</f>
        <v>0</v>
      </c>
      <c r="C549" s="25">
        <f ca="1">IF(AND($AL549-C$3&lt;=TODAY(),$AL549&gt;0,AI549&lt;&gt;"closed",AI549&lt;&gt;"old",AND($B$3&lt;&gt;Data!$N$6,OR(database!$AG549&lt;&gt;Data!$K$9,database!$AG549&lt;&gt;Data!$K$8))),MAX(C$8:C548)+1,0)</f>
        <v>0</v>
      </c>
      <c r="D549" s="25">
        <f ca="1">IF(AND($AL549-D$3&lt;=TODAY(),$AL549&gt;0,$AI549&lt;&gt;"closed",AI549&lt;&gt;"old",AND($B$3&lt;&gt;Data!$N$6,OR(database!$AG549&lt;&gt;Data!$K$9,database!$AG549&lt;&gt;Data!$K$8))),MAX(D$8:D548)+1,0)</f>
        <v>0</v>
      </c>
      <c r="E549" s="25">
        <f ca="1">IF(AND($AL549-E$3&lt;=TODAY(),$AL549&gt;0,AI549&lt;&gt;"closed",AI549&lt;&gt;"old",AND($B$3&lt;&gt;Data!$N$6,OR(database!$AG549&lt;&gt;Data!$K$9,database!$AG549&lt;&gt;Data!$K$8))),MAX(E$8:E548)+1,0)</f>
        <v>0</v>
      </c>
      <c r="F549" s="25">
        <f>IF(AH549="X",MAX(F$8:F548)+1,0)</f>
        <v>0</v>
      </c>
      <c r="G549" s="25">
        <f ca="1">IF(AND(AG549=Data!$K$8,database!AI549&lt;&gt;"Closed",AI549&lt;&gt;"old",database!AL549&lt;(TODAY()+Data!$X$4)),MAX(G$8:G548)+1,0)</f>
        <v>0</v>
      </c>
      <c r="H549" s="25">
        <f ca="1">IF(AND(AG549=Data!$K$9,database!AI549&lt;&gt;"Closed",AI549&lt;&gt;"old",database!AL549&lt;(TODAY()+Data!$X$5)),MAX(H$8:H548)+1,0)</f>
        <v>0</v>
      </c>
      <c r="Y549">
        <f>IF(AS549&gt;0,VLOOKUP(AS549,$AT:$AV,3,0)+COUNTIF(AS$8:AS548,AS549),0)</f>
        <v>0</v>
      </c>
      <c r="AA549" s="17"/>
      <c r="AB549" s="18"/>
      <c r="AC549" s="17"/>
      <c r="AD549" s="18"/>
      <c r="AE549" s="17"/>
      <c r="AF549" s="18"/>
      <c r="AG549" s="139"/>
      <c r="AH549" s="24"/>
      <c r="AI549" s="17"/>
      <c r="AJ549" s="24"/>
      <c r="AK549" s="27"/>
      <c r="AL549" s="47"/>
      <c r="AQ549" s="25">
        <f>IF(FollowUp!$AK$3="(Off)",IF(FollowUp!$AA$3=Data!$D$5,C549,IF(FollowUp!$AA$3=Data!$D$6,D549,IF(FollowUp!$AA$3=Data!$D$7,E549,B549))),IF(FollowUp!$AK$3=Data!$N$9,F549,IF(FollowUp!$AK$3=Data!$N$8,H549,IF(FollowUp!$AK$3=Data!$N$7,G549,B549))))</f>
        <v>0</v>
      </c>
      <c r="AR549" s="51">
        <f t="shared" si="56"/>
        <v>0</v>
      </c>
      <c r="AS549" s="25">
        <f t="shared" si="54"/>
        <v>-1</v>
      </c>
      <c r="AT549" s="25">
        <f t="shared" si="57"/>
        <v>542</v>
      </c>
      <c r="AU549" s="25">
        <f t="shared" si="55"/>
        <v>0</v>
      </c>
      <c r="AV549" s="25">
        <f t="shared" si="58"/>
        <v>0</v>
      </c>
      <c r="BB549" s="51"/>
    </row>
    <row r="550" spans="1:54" x14ac:dyDescent="0.25">
      <c r="A550" t="str">
        <f t="shared" si="53"/>
        <v>550</v>
      </c>
      <c r="B550" s="25">
        <f>IF(OR(ISBLANK($AG550),$AI550="closed",$AI550="old",AND($B$3=Data!$N$6,OR(database!AG550=Data!$K$8,Data!$K$9=database!AG550))),0,MAX(B$8:B549)+1)</f>
        <v>0</v>
      </c>
      <c r="C550" s="25">
        <f ca="1">IF(AND($AL550-C$3&lt;=TODAY(),$AL550&gt;0,AI550&lt;&gt;"closed",AI550&lt;&gt;"old",AND($B$3&lt;&gt;Data!$N$6,OR(database!$AG550&lt;&gt;Data!$K$9,database!$AG550&lt;&gt;Data!$K$8))),MAX(C$8:C549)+1,0)</f>
        <v>0</v>
      </c>
      <c r="D550" s="25">
        <f ca="1">IF(AND($AL550-D$3&lt;=TODAY(),$AL550&gt;0,$AI550&lt;&gt;"closed",AI550&lt;&gt;"old",AND($B$3&lt;&gt;Data!$N$6,OR(database!$AG550&lt;&gt;Data!$K$9,database!$AG550&lt;&gt;Data!$K$8))),MAX(D$8:D549)+1,0)</f>
        <v>0</v>
      </c>
      <c r="E550" s="25">
        <f ca="1">IF(AND($AL550-E$3&lt;=TODAY(),$AL550&gt;0,AI550&lt;&gt;"closed",AI550&lt;&gt;"old",AND($B$3&lt;&gt;Data!$N$6,OR(database!$AG550&lt;&gt;Data!$K$9,database!$AG550&lt;&gt;Data!$K$8))),MAX(E$8:E549)+1,0)</f>
        <v>0</v>
      </c>
      <c r="F550" s="25">
        <f>IF(AH550="X",MAX(F$8:F549)+1,0)</f>
        <v>0</v>
      </c>
      <c r="G550" s="25">
        <f ca="1">IF(AND(AG550=Data!$K$8,database!AI550&lt;&gt;"Closed",AI550&lt;&gt;"old",database!AL550&lt;(TODAY()+Data!$X$4)),MAX(G$8:G549)+1,0)</f>
        <v>0</v>
      </c>
      <c r="H550" s="25">
        <f ca="1">IF(AND(AG550=Data!$K$9,database!AI550&lt;&gt;"Closed",AI550&lt;&gt;"old",database!AL550&lt;(TODAY()+Data!$X$5)),MAX(H$8:H549)+1,0)</f>
        <v>0</v>
      </c>
      <c r="Y550">
        <f>IF(AS550&gt;0,VLOOKUP(AS550,$AT:$AV,3,0)+COUNTIF(AS$8:AS549,AS550),0)</f>
        <v>0</v>
      </c>
      <c r="AA550" s="16"/>
      <c r="AB550" s="22"/>
      <c r="AC550" s="16"/>
      <c r="AD550" s="22"/>
      <c r="AE550" s="16"/>
      <c r="AF550" s="22"/>
      <c r="AG550" s="138"/>
      <c r="AH550" s="23"/>
      <c r="AI550" s="16"/>
      <c r="AJ550" s="23"/>
      <c r="AK550" s="28"/>
      <c r="AL550" s="35"/>
      <c r="AQ550" s="25">
        <f>IF(FollowUp!$AK$3="(Off)",IF(FollowUp!$AA$3=Data!$D$5,C550,IF(FollowUp!$AA$3=Data!$D$6,D550,IF(FollowUp!$AA$3=Data!$D$7,E550,B550))),IF(FollowUp!$AK$3=Data!$N$9,F550,IF(FollowUp!$AK$3=Data!$N$8,H550,IF(FollowUp!$AK$3=Data!$N$7,G550,B550))))</f>
        <v>0</v>
      </c>
      <c r="AR550" s="51">
        <f t="shared" si="56"/>
        <v>0</v>
      </c>
      <c r="AS550" s="25">
        <f t="shared" si="54"/>
        <v>-1</v>
      </c>
      <c r="AT550" s="25">
        <f t="shared" si="57"/>
        <v>543</v>
      </c>
      <c r="AU550" s="25">
        <f t="shared" si="55"/>
        <v>0</v>
      </c>
      <c r="AV550" s="25">
        <f t="shared" si="58"/>
        <v>0</v>
      </c>
      <c r="BB550" s="51"/>
    </row>
    <row r="551" spans="1:54" x14ac:dyDescent="0.25">
      <c r="A551" t="str">
        <f t="shared" si="53"/>
        <v>551</v>
      </c>
      <c r="B551" s="25">
        <f>IF(OR(ISBLANK($AG551),$AI551="closed",$AI551="old",AND($B$3=Data!$N$6,OR(database!AG551=Data!$K$8,Data!$K$9=database!AG551))),0,MAX(B$8:B550)+1)</f>
        <v>0</v>
      </c>
      <c r="C551" s="25">
        <f ca="1">IF(AND($AL551-C$3&lt;=TODAY(),$AL551&gt;0,AI551&lt;&gt;"closed",AI551&lt;&gt;"old",AND($B$3&lt;&gt;Data!$N$6,OR(database!$AG551&lt;&gt;Data!$K$9,database!$AG551&lt;&gt;Data!$K$8))),MAX(C$8:C550)+1,0)</f>
        <v>0</v>
      </c>
      <c r="D551" s="25">
        <f ca="1">IF(AND($AL551-D$3&lt;=TODAY(),$AL551&gt;0,$AI551&lt;&gt;"closed",AI551&lt;&gt;"old",AND($B$3&lt;&gt;Data!$N$6,OR(database!$AG551&lt;&gt;Data!$K$9,database!$AG551&lt;&gt;Data!$K$8))),MAX(D$8:D550)+1,0)</f>
        <v>0</v>
      </c>
      <c r="E551" s="25">
        <f ca="1">IF(AND($AL551-E$3&lt;=TODAY(),$AL551&gt;0,AI551&lt;&gt;"closed",AI551&lt;&gt;"old",AND($B$3&lt;&gt;Data!$N$6,OR(database!$AG551&lt;&gt;Data!$K$9,database!$AG551&lt;&gt;Data!$K$8))),MAX(E$8:E550)+1,0)</f>
        <v>0</v>
      </c>
      <c r="F551" s="25">
        <f>IF(AH551="X",MAX(F$8:F550)+1,0)</f>
        <v>0</v>
      </c>
      <c r="G551" s="25">
        <f ca="1">IF(AND(AG551=Data!$K$8,database!AI551&lt;&gt;"Closed",AI551&lt;&gt;"old",database!AL551&lt;(TODAY()+Data!$X$4)),MAX(G$8:G550)+1,0)</f>
        <v>0</v>
      </c>
      <c r="H551" s="25">
        <f ca="1">IF(AND(AG551=Data!$K$9,database!AI551&lt;&gt;"Closed",AI551&lt;&gt;"old",database!AL551&lt;(TODAY()+Data!$X$5)),MAX(H$8:H550)+1,0)</f>
        <v>0</v>
      </c>
      <c r="Y551">
        <f>IF(AS551&gt;0,VLOOKUP(AS551,$AT:$AV,3,0)+COUNTIF(AS$8:AS550,AS551),0)</f>
        <v>0</v>
      </c>
      <c r="AA551" s="17"/>
      <c r="AB551" s="18"/>
      <c r="AC551" s="17"/>
      <c r="AD551" s="18"/>
      <c r="AE551" s="17"/>
      <c r="AF551" s="18"/>
      <c r="AG551" s="139"/>
      <c r="AH551" s="24"/>
      <c r="AI551" s="17"/>
      <c r="AJ551" s="24"/>
      <c r="AK551" s="27"/>
      <c r="AL551" s="47"/>
      <c r="AQ551" s="25">
        <f>IF(FollowUp!$AK$3="(Off)",IF(FollowUp!$AA$3=Data!$D$5,C551,IF(FollowUp!$AA$3=Data!$D$6,D551,IF(FollowUp!$AA$3=Data!$D$7,E551,B551))),IF(FollowUp!$AK$3=Data!$N$9,F551,IF(FollowUp!$AK$3=Data!$N$8,H551,IF(FollowUp!$AK$3=Data!$N$7,G551,B551))))</f>
        <v>0</v>
      </c>
      <c r="AR551" s="51">
        <f t="shared" si="56"/>
        <v>0</v>
      </c>
      <c r="AS551" s="25">
        <f t="shared" si="54"/>
        <v>-1</v>
      </c>
      <c r="AT551" s="25">
        <f t="shared" si="57"/>
        <v>544</v>
      </c>
      <c r="AU551" s="25">
        <f t="shared" si="55"/>
        <v>0</v>
      </c>
      <c r="AV551" s="25">
        <f t="shared" si="58"/>
        <v>0</v>
      </c>
      <c r="BB551" s="51"/>
    </row>
    <row r="552" spans="1:54" x14ac:dyDescent="0.25">
      <c r="A552" t="str">
        <f t="shared" si="53"/>
        <v>552</v>
      </c>
      <c r="B552" s="25">
        <f>IF(OR(ISBLANK($AG552),$AI552="closed",$AI552="old",AND($B$3=Data!$N$6,OR(database!AG552=Data!$K$8,Data!$K$9=database!AG552))),0,MAX(B$8:B551)+1)</f>
        <v>0</v>
      </c>
      <c r="C552" s="25">
        <f ca="1">IF(AND($AL552-C$3&lt;=TODAY(),$AL552&gt;0,AI552&lt;&gt;"closed",AI552&lt;&gt;"old",AND($B$3&lt;&gt;Data!$N$6,OR(database!$AG552&lt;&gt;Data!$K$9,database!$AG552&lt;&gt;Data!$K$8))),MAX(C$8:C551)+1,0)</f>
        <v>0</v>
      </c>
      <c r="D552" s="25">
        <f ca="1">IF(AND($AL552-D$3&lt;=TODAY(),$AL552&gt;0,$AI552&lt;&gt;"closed",AI552&lt;&gt;"old",AND($B$3&lt;&gt;Data!$N$6,OR(database!$AG552&lt;&gt;Data!$K$9,database!$AG552&lt;&gt;Data!$K$8))),MAX(D$8:D551)+1,0)</f>
        <v>0</v>
      </c>
      <c r="E552" s="25">
        <f ca="1">IF(AND($AL552-E$3&lt;=TODAY(),$AL552&gt;0,AI552&lt;&gt;"closed",AI552&lt;&gt;"old",AND($B$3&lt;&gt;Data!$N$6,OR(database!$AG552&lt;&gt;Data!$K$9,database!$AG552&lt;&gt;Data!$K$8))),MAX(E$8:E551)+1,0)</f>
        <v>0</v>
      </c>
      <c r="F552" s="25">
        <f>IF(AH552="X",MAX(F$8:F551)+1,0)</f>
        <v>0</v>
      </c>
      <c r="G552" s="25">
        <f ca="1">IF(AND(AG552=Data!$K$8,database!AI552&lt;&gt;"Closed",AI552&lt;&gt;"old",database!AL552&lt;(TODAY()+Data!$X$4)),MAX(G$8:G551)+1,0)</f>
        <v>0</v>
      </c>
      <c r="H552" s="25">
        <f ca="1">IF(AND(AG552=Data!$K$9,database!AI552&lt;&gt;"Closed",AI552&lt;&gt;"old",database!AL552&lt;(TODAY()+Data!$X$5)),MAX(H$8:H551)+1,0)</f>
        <v>0</v>
      </c>
      <c r="Y552">
        <f>IF(AS552&gt;0,VLOOKUP(AS552,$AT:$AV,3,0)+COUNTIF(AS$8:AS551,AS552),0)</f>
        <v>0</v>
      </c>
      <c r="AA552" s="16"/>
      <c r="AB552" s="22"/>
      <c r="AC552" s="16"/>
      <c r="AD552" s="22"/>
      <c r="AE552" s="16"/>
      <c r="AF552" s="22"/>
      <c r="AG552" s="138"/>
      <c r="AH552" s="23"/>
      <c r="AI552" s="16"/>
      <c r="AJ552" s="23"/>
      <c r="AK552" s="28"/>
      <c r="AL552" s="35"/>
      <c r="AQ552" s="25">
        <f>IF(FollowUp!$AK$3="(Off)",IF(FollowUp!$AA$3=Data!$D$5,C552,IF(FollowUp!$AA$3=Data!$D$6,D552,IF(FollowUp!$AA$3=Data!$D$7,E552,B552))),IF(FollowUp!$AK$3=Data!$N$9,F552,IF(FollowUp!$AK$3=Data!$N$8,H552,IF(FollowUp!$AK$3=Data!$N$7,G552,B552))))</f>
        <v>0</v>
      </c>
      <c r="AR552" s="51">
        <f t="shared" si="56"/>
        <v>0</v>
      </c>
      <c r="AS552" s="25">
        <f t="shared" si="54"/>
        <v>-1</v>
      </c>
      <c r="AT552" s="25">
        <f t="shared" si="57"/>
        <v>545</v>
      </c>
      <c r="AU552" s="25">
        <f t="shared" si="55"/>
        <v>0</v>
      </c>
      <c r="AV552" s="25">
        <f t="shared" si="58"/>
        <v>0</v>
      </c>
      <c r="BB552" s="51"/>
    </row>
    <row r="553" spans="1:54" x14ac:dyDescent="0.25">
      <c r="A553" t="str">
        <f t="shared" si="53"/>
        <v>553</v>
      </c>
      <c r="B553" s="25">
        <f>IF(OR(ISBLANK($AG553),$AI553="closed",$AI553="old",AND($B$3=Data!$N$6,OR(database!AG553=Data!$K$8,Data!$K$9=database!AG553))),0,MAX(B$8:B552)+1)</f>
        <v>0</v>
      </c>
      <c r="C553" s="25">
        <f ca="1">IF(AND($AL553-C$3&lt;=TODAY(),$AL553&gt;0,AI553&lt;&gt;"closed",AI553&lt;&gt;"old",AND($B$3&lt;&gt;Data!$N$6,OR(database!$AG553&lt;&gt;Data!$K$9,database!$AG553&lt;&gt;Data!$K$8))),MAX(C$8:C552)+1,0)</f>
        <v>0</v>
      </c>
      <c r="D553" s="25">
        <f ca="1">IF(AND($AL553-D$3&lt;=TODAY(),$AL553&gt;0,$AI553&lt;&gt;"closed",AI553&lt;&gt;"old",AND($B$3&lt;&gt;Data!$N$6,OR(database!$AG553&lt;&gt;Data!$K$9,database!$AG553&lt;&gt;Data!$K$8))),MAX(D$8:D552)+1,0)</f>
        <v>0</v>
      </c>
      <c r="E553" s="25">
        <f ca="1">IF(AND($AL553-E$3&lt;=TODAY(),$AL553&gt;0,AI553&lt;&gt;"closed",AI553&lt;&gt;"old",AND($B$3&lt;&gt;Data!$N$6,OR(database!$AG553&lt;&gt;Data!$K$9,database!$AG553&lt;&gt;Data!$K$8))),MAX(E$8:E552)+1,0)</f>
        <v>0</v>
      </c>
      <c r="F553" s="25">
        <f>IF(AH553="X",MAX(F$8:F552)+1,0)</f>
        <v>0</v>
      </c>
      <c r="G553" s="25">
        <f ca="1">IF(AND(AG553=Data!$K$8,database!AI553&lt;&gt;"Closed",AI553&lt;&gt;"old",database!AL553&lt;(TODAY()+Data!$X$4)),MAX(G$8:G552)+1,0)</f>
        <v>0</v>
      </c>
      <c r="H553" s="25">
        <f ca="1">IF(AND(AG553=Data!$K$9,database!AI553&lt;&gt;"Closed",AI553&lt;&gt;"old",database!AL553&lt;(TODAY()+Data!$X$5)),MAX(H$8:H552)+1,0)</f>
        <v>0</v>
      </c>
      <c r="Y553">
        <f>IF(AS553&gt;0,VLOOKUP(AS553,$AT:$AV,3,0)+COUNTIF(AS$8:AS552,AS553),0)</f>
        <v>0</v>
      </c>
      <c r="AA553" s="17"/>
      <c r="AB553" s="18"/>
      <c r="AC553" s="17"/>
      <c r="AD553" s="18"/>
      <c r="AE553" s="17"/>
      <c r="AF553" s="18"/>
      <c r="AG553" s="139"/>
      <c r="AH553" s="24"/>
      <c r="AI553" s="17"/>
      <c r="AJ553" s="24"/>
      <c r="AK553" s="27"/>
      <c r="AL553" s="47"/>
      <c r="AQ553" s="25">
        <f>IF(FollowUp!$AK$3="(Off)",IF(FollowUp!$AA$3=Data!$D$5,C553,IF(FollowUp!$AA$3=Data!$D$6,D553,IF(FollowUp!$AA$3=Data!$D$7,E553,B553))),IF(FollowUp!$AK$3=Data!$N$9,F553,IF(FollowUp!$AK$3=Data!$N$8,H553,IF(FollowUp!$AK$3=Data!$N$7,G553,B553))))</f>
        <v>0</v>
      </c>
      <c r="AR553" s="51">
        <f t="shared" si="56"/>
        <v>0</v>
      </c>
      <c r="AS553" s="25">
        <f t="shared" si="54"/>
        <v>-1</v>
      </c>
      <c r="AT553" s="25">
        <f t="shared" si="57"/>
        <v>546</v>
      </c>
      <c r="AU553" s="25">
        <f t="shared" si="55"/>
        <v>0</v>
      </c>
      <c r="AV553" s="25">
        <f t="shared" si="58"/>
        <v>0</v>
      </c>
      <c r="BB553" s="51"/>
    </row>
    <row r="554" spans="1:54" x14ac:dyDescent="0.25">
      <c r="A554" t="str">
        <f t="shared" si="53"/>
        <v>554</v>
      </c>
      <c r="B554" s="25">
        <f>IF(OR(ISBLANK($AG554),$AI554="closed",$AI554="old",AND($B$3=Data!$N$6,OR(database!AG554=Data!$K$8,Data!$K$9=database!AG554))),0,MAX(B$8:B553)+1)</f>
        <v>0</v>
      </c>
      <c r="C554" s="25">
        <f ca="1">IF(AND($AL554-C$3&lt;=TODAY(),$AL554&gt;0,AI554&lt;&gt;"closed",AI554&lt;&gt;"old",AND($B$3&lt;&gt;Data!$N$6,OR(database!$AG554&lt;&gt;Data!$K$9,database!$AG554&lt;&gt;Data!$K$8))),MAX(C$8:C553)+1,0)</f>
        <v>0</v>
      </c>
      <c r="D554" s="25">
        <f ca="1">IF(AND($AL554-D$3&lt;=TODAY(),$AL554&gt;0,$AI554&lt;&gt;"closed",AI554&lt;&gt;"old",AND($B$3&lt;&gt;Data!$N$6,OR(database!$AG554&lt;&gt;Data!$K$9,database!$AG554&lt;&gt;Data!$K$8))),MAX(D$8:D553)+1,0)</f>
        <v>0</v>
      </c>
      <c r="E554" s="25">
        <f ca="1">IF(AND($AL554-E$3&lt;=TODAY(),$AL554&gt;0,AI554&lt;&gt;"closed",AI554&lt;&gt;"old",AND($B$3&lt;&gt;Data!$N$6,OR(database!$AG554&lt;&gt;Data!$K$9,database!$AG554&lt;&gt;Data!$K$8))),MAX(E$8:E553)+1,0)</f>
        <v>0</v>
      </c>
      <c r="F554" s="25">
        <f>IF(AH554="X",MAX(F$8:F553)+1,0)</f>
        <v>0</v>
      </c>
      <c r="G554" s="25">
        <f ca="1">IF(AND(AG554=Data!$K$8,database!AI554&lt;&gt;"Closed",AI554&lt;&gt;"old",database!AL554&lt;(TODAY()+Data!$X$4)),MAX(G$8:G553)+1,0)</f>
        <v>0</v>
      </c>
      <c r="H554" s="25">
        <f ca="1">IF(AND(AG554=Data!$K$9,database!AI554&lt;&gt;"Closed",AI554&lt;&gt;"old",database!AL554&lt;(TODAY()+Data!$X$5)),MAX(H$8:H553)+1,0)</f>
        <v>0</v>
      </c>
      <c r="Y554">
        <f>IF(AS554&gt;0,VLOOKUP(AS554,$AT:$AV,3,0)+COUNTIF(AS$8:AS553,AS554),0)</f>
        <v>0</v>
      </c>
      <c r="AA554" s="16"/>
      <c r="AB554" s="22"/>
      <c r="AC554" s="16"/>
      <c r="AD554" s="22"/>
      <c r="AE554" s="16"/>
      <c r="AF554" s="22"/>
      <c r="AG554" s="138"/>
      <c r="AH554" s="23"/>
      <c r="AI554" s="16"/>
      <c r="AJ554" s="23"/>
      <c r="AK554" s="28"/>
      <c r="AL554" s="35"/>
      <c r="AQ554" s="25">
        <f>IF(FollowUp!$AK$3="(Off)",IF(FollowUp!$AA$3=Data!$D$5,C554,IF(FollowUp!$AA$3=Data!$D$6,D554,IF(FollowUp!$AA$3=Data!$D$7,E554,B554))),IF(FollowUp!$AK$3=Data!$N$9,F554,IF(FollowUp!$AK$3=Data!$N$8,H554,IF(FollowUp!$AK$3=Data!$N$7,G554,B554))))</f>
        <v>0</v>
      </c>
      <c r="AR554" s="51">
        <f t="shared" si="56"/>
        <v>0</v>
      </c>
      <c r="AS554" s="25">
        <f t="shared" si="54"/>
        <v>-1</v>
      </c>
      <c r="AT554" s="25">
        <f t="shared" si="57"/>
        <v>547</v>
      </c>
      <c r="AU554" s="25">
        <f t="shared" si="55"/>
        <v>0</v>
      </c>
      <c r="AV554" s="25">
        <f t="shared" si="58"/>
        <v>0</v>
      </c>
      <c r="BB554" s="51"/>
    </row>
    <row r="555" spans="1:54" x14ac:dyDescent="0.25">
      <c r="A555" t="str">
        <f t="shared" si="53"/>
        <v>555</v>
      </c>
      <c r="B555" s="25">
        <f>IF(OR(ISBLANK($AG555),$AI555="closed",$AI555="old",AND($B$3=Data!$N$6,OR(database!AG555=Data!$K$8,Data!$K$9=database!AG555))),0,MAX(B$8:B554)+1)</f>
        <v>0</v>
      </c>
      <c r="C555" s="25">
        <f ca="1">IF(AND($AL555-C$3&lt;=TODAY(),$AL555&gt;0,AI555&lt;&gt;"closed",AI555&lt;&gt;"old",AND($B$3&lt;&gt;Data!$N$6,OR(database!$AG555&lt;&gt;Data!$K$9,database!$AG555&lt;&gt;Data!$K$8))),MAX(C$8:C554)+1,0)</f>
        <v>0</v>
      </c>
      <c r="D555" s="25">
        <f ca="1">IF(AND($AL555-D$3&lt;=TODAY(),$AL555&gt;0,$AI555&lt;&gt;"closed",AI555&lt;&gt;"old",AND($B$3&lt;&gt;Data!$N$6,OR(database!$AG555&lt;&gt;Data!$K$9,database!$AG555&lt;&gt;Data!$K$8))),MAX(D$8:D554)+1,0)</f>
        <v>0</v>
      </c>
      <c r="E555" s="25">
        <f ca="1">IF(AND($AL555-E$3&lt;=TODAY(),$AL555&gt;0,AI555&lt;&gt;"closed",AI555&lt;&gt;"old",AND($B$3&lt;&gt;Data!$N$6,OR(database!$AG555&lt;&gt;Data!$K$9,database!$AG555&lt;&gt;Data!$K$8))),MAX(E$8:E554)+1,0)</f>
        <v>0</v>
      </c>
      <c r="F555" s="25">
        <f>IF(AH555="X",MAX(F$8:F554)+1,0)</f>
        <v>0</v>
      </c>
      <c r="G555" s="25">
        <f ca="1">IF(AND(AG555=Data!$K$8,database!AI555&lt;&gt;"Closed",AI555&lt;&gt;"old",database!AL555&lt;(TODAY()+Data!$X$4)),MAX(G$8:G554)+1,0)</f>
        <v>0</v>
      </c>
      <c r="H555" s="25">
        <f ca="1">IF(AND(AG555=Data!$K$9,database!AI555&lt;&gt;"Closed",AI555&lt;&gt;"old",database!AL555&lt;(TODAY()+Data!$X$5)),MAX(H$8:H554)+1,0)</f>
        <v>0</v>
      </c>
      <c r="Y555">
        <f>IF(AS555&gt;0,VLOOKUP(AS555,$AT:$AV,3,0)+COUNTIF(AS$8:AS554,AS555),0)</f>
        <v>0</v>
      </c>
      <c r="AA555" s="17"/>
      <c r="AB555" s="18"/>
      <c r="AC555" s="17"/>
      <c r="AD555" s="18"/>
      <c r="AE555" s="17"/>
      <c r="AF555" s="18"/>
      <c r="AG555" s="139"/>
      <c r="AH555" s="24"/>
      <c r="AI555" s="17"/>
      <c r="AJ555" s="24"/>
      <c r="AK555" s="27"/>
      <c r="AL555" s="47"/>
      <c r="AQ555" s="25">
        <f>IF(FollowUp!$AK$3="(Off)",IF(FollowUp!$AA$3=Data!$D$5,C555,IF(FollowUp!$AA$3=Data!$D$6,D555,IF(FollowUp!$AA$3=Data!$D$7,E555,B555))),IF(FollowUp!$AK$3=Data!$N$9,F555,IF(FollowUp!$AK$3=Data!$N$8,H555,IF(FollowUp!$AK$3=Data!$N$7,G555,B555))))</f>
        <v>0</v>
      </c>
      <c r="AR555" s="51">
        <f t="shared" si="56"/>
        <v>0</v>
      </c>
      <c r="AS555" s="25">
        <f t="shared" si="54"/>
        <v>-1</v>
      </c>
      <c r="AT555" s="25">
        <f t="shared" si="57"/>
        <v>548</v>
      </c>
      <c r="AU555" s="25">
        <f t="shared" si="55"/>
        <v>0</v>
      </c>
      <c r="AV555" s="25">
        <f t="shared" si="58"/>
        <v>0</v>
      </c>
      <c r="BB555" s="51"/>
    </row>
    <row r="556" spans="1:54" x14ac:dyDescent="0.25">
      <c r="A556" t="str">
        <f t="shared" si="53"/>
        <v>556</v>
      </c>
      <c r="B556" s="25">
        <f>IF(OR(ISBLANK($AG556),$AI556="closed",$AI556="old",AND($B$3=Data!$N$6,OR(database!AG556=Data!$K$8,Data!$K$9=database!AG556))),0,MAX(B$8:B555)+1)</f>
        <v>0</v>
      </c>
      <c r="C556" s="25">
        <f ca="1">IF(AND($AL556-C$3&lt;=TODAY(),$AL556&gt;0,AI556&lt;&gt;"closed",AI556&lt;&gt;"old",AND($B$3&lt;&gt;Data!$N$6,OR(database!$AG556&lt;&gt;Data!$K$9,database!$AG556&lt;&gt;Data!$K$8))),MAX(C$8:C555)+1,0)</f>
        <v>0</v>
      </c>
      <c r="D556" s="25">
        <f ca="1">IF(AND($AL556-D$3&lt;=TODAY(),$AL556&gt;0,$AI556&lt;&gt;"closed",AI556&lt;&gt;"old",AND($B$3&lt;&gt;Data!$N$6,OR(database!$AG556&lt;&gt;Data!$K$9,database!$AG556&lt;&gt;Data!$K$8))),MAX(D$8:D555)+1,0)</f>
        <v>0</v>
      </c>
      <c r="E556" s="25">
        <f ca="1">IF(AND($AL556-E$3&lt;=TODAY(),$AL556&gt;0,AI556&lt;&gt;"closed",AI556&lt;&gt;"old",AND($B$3&lt;&gt;Data!$N$6,OR(database!$AG556&lt;&gt;Data!$K$9,database!$AG556&lt;&gt;Data!$K$8))),MAX(E$8:E555)+1,0)</f>
        <v>0</v>
      </c>
      <c r="F556" s="25">
        <f>IF(AH556="X",MAX(F$8:F555)+1,0)</f>
        <v>0</v>
      </c>
      <c r="G556" s="25">
        <f ca="1">IF(AND(AG556=Data!$K$8,database!AI556&lt;&gt;"Closed",AI556&lt;&gt;"old",database!AL556&lt;(TODAY()+Data!$X$4)),MAX(G$8:G555)+1,0)</f>
        <v>0</v>
      </c>
      <c r="H556" s="25">
        <f ca="1">IF(AND(AG556=Data!$K$9,database!AI556&lt;&gt;"Closed",AI556&lt;&gt;"old",database!AL556&lt;(TODAY()+Data!$X$5)),MAX(H$8:H555)+1,0)</f>
        <v>0</v>
      </c>
      <c r="Y556">
        <f>IF(AS556&gt;0,VLOOKUP(AS556,$AT:$AV,3,0)+COUNTIF(AS$8:AS555,AS556),0)</f>
        <v>0</v>
      </c>
      <c r="AA556" s="16"/>
      <c r="AB556" s="22"/>
      <c r="AC556" s="16"/>
      <c r="AD556" s="22"/>
      <c r="AE556" s="16"/>
      <c r="AF556" s="22"/>
      <c r="AG556" s="138"/>
      <c r="AH556" s="23"/>
      <c r="AI556" s="16"/>
      <c r="AJ556" s="23"/>
      <c r="AK556" s="28"/>
      <c r="AL556" s="35"/>
      <c r="AQ556" s="25">
        <f>IF(FollowUp!$AK$3="(Off)",IF(FollowUp!$AA$3=Data!$D$5,C556,IF(FollowUp!$AA$3=Data!$D$6,D556,IF(FollowUp!$AA$3=Data!$D$7,E556,B556))),IF(FollowUp!$AK$3=Data!$N$9,F556,IF(FollowUp!$AK$3=Data!$N$8,H556,IF(FollowUp!$AK$3=Data!$N$7,G556,B556))))</f>
        <v>0</v>
      </c>
      <c r="AR556" s="51">
        <f t="shared" si="56"/>
        <v>0</v>
      </c>
      <c r="AS556" s="25">
        <f t="shared" si="54"/>
        <v>-1</v>
      </c>
      <c r="AT556" s="25">
        <f t="shared" si="57"/>
        <v>549</v>
      </c>
      <c r="AU556" s="25">
        <f t="shared" si="55"/>
        <v>0</v>
      </c>
      <c r="AV556" s="25">
        <f t="shared" si="58"/>
        <v>0</v>
      </c>
      <c r="BB556" s="51"/>
    </row>
    <row r="557" spans="1:54" x14ac:dyDescent="0.25">
      <c r="A557" t="str">
        <f t="shared" si="53"/>
        <v>557</v>
      </c>
      <c r="B557" s="25">
        <f>IF(OR(ISBLANK($AG557),$AI557="closed",$AI557="old",AND($B$3=Data!$N$6,OR(database!AG557=Data!$K$8,Data!$K$9=database!AG557))),0,MAX(B$8:B556)+1)</f>
        <v>0</v>
      </c>
      <c r="C557" s="25">
        <f ca="1">IF(AND($AL557-C$3&lt;=TODAY(),$AL557&gt;0,AI557&lt;&gt;"closed",AI557&lt;&gt;"old",AND($B$3&lt;&gt;Data!$N$6,OR(database!$AG557&lt;&gt;Data!$K$9,database!$AG557&lt;&gt;Data!$K$8))),MAX(C$8:C556)+1,0)</f>
        <v>0</v>
      </c>
      <c r="D557" s="25">
        <f ca="1">IF(AND($AL557-D$3&lt;=TODAY(),$AL557&gt;0,$AI557&lt;&gt;"closed",AI557&lt;&gt;"old",AND($B$3&lt;&gt;Data!$N$6,OR(database!$AG557&lt;&gt;Data!$K$9,database!$AG557&lt;&gt;Data!$K$8))),MAX(D$8:D556)+1,0)</f>
        <v>0</v>
      </c>
      <c r="E557" s="25">
        <f ca="1">IF(AND($AL557-E$3&lt;=TODAY(),$AL557&gt;0,AI557&lt;&gt;"closed",AI557&lt;&gt;"old",AND($B$3&lt;&gt;Data!$N$6,OR(database!$AG557&lt;&gt;Data!$K$9,database!$AG557&lt;&gt;Data!$K$8))),MAX(E$8:E556)+1,0)</f>
        <v>0</v>
      </c>
      <c r="F557" s="25">
        <f>IF(AH557="X",MAX(F$8:F556)+1,0)</f>
        <v>0</v>
      </c>
      <c r="G557" s="25">
        <f ca="1">IF(AND(AG557=Data!$K$8,database!AI557&lt;&gt;"Closed",AI557&lt;&gt;"old",database!AL557&lt;(TODAY()+Data!$X$4)),MAX(G$8:G556)+1,0)</f>
        <v>0</v>
      </c>
      <c r="H557" s="25">
        <f ca="1">IF(AND(AG557=Data!$K$9,database!AI557&lt;&gt;"Closed",AI557&lt;&gt;"old",database!AL557&lt;(TODAY()+Data!$X$5)),MAX(H$8:H556)+1,0)</f>
        <v>0</v>
      </c>
      <c r="Y557">
        <f>IF(AS557&gt;0,VLOOKUP(AS557,$AT:$AV,3,0)+COUNTIF(AS$8:AS556,AS557),0)</f>
        <v>0</v>
      </c>
      <c r="AA557" s="17"/>
      <c r="AB557" s="18"/>
      <c r="AC557" s="17"/>
      <c r="AD557" s="18"/>
      <c r="AE557" s="17"/>
      <c r="AF557" s="18"/>
      <c r="AG557" s="139"/>
      <c r="AH557" s="24"/>
      <c r="AI557" s="17"/>
      <c r="AJ557" s="24"/>
      <c r="AK557" s="27"/>
      <c r="AL557" s="47"/>
      <c r="AQ557" s="25">
        <f>IF(FollowUp!$AK$3="(Off)",IF(FollowUp!$AA$3=Data!$D$5,C557,IF(FollowUp!$AA$3=Data!$D$6,D557,IF(FollowUp!$AA$3=Data!$D$7,E557,B557))),IF(FollowUp!$AK$3=Data!$N$9,F557,IF(FollowUp!$AK$3=Data!$N$8,H557,IF(FollowUp!$AK$3=Data!$N$7,G557,B557))))</f>
        <v>0</v>
      </c>
      <c r="AR557" s="51">
        <f t="shared" si="56"/>
        <v>0</v>
      </c>
      <c r="AS557" s="25">
        <f t="shared" si="54"/>
        <v>-1</v>
      </c>
      <c r="AT557" s="25">
        <f t="shared" si="57"/>
        <v>550</v>
      </c>
      <c r="AU557" s="25">
        <f t="shared" si="55"/>
        <v>0</v>
      </c>
      <c r="AV557" s="25">
        <f t="shared" si="58"/>
        <v>0</v>
      </c>
      <c r="BB557" s="51"/>
    </row>
    <row r="558" spans="1:54" x14ac:dyDescent="0.25">
      <c r="A558" t="str">
        <f t="shared" si="53"/>
        <v>558</v>
      </c>
      <c r="B558" s="25">
        <f>IF(OR(ISBLANK($AG558),$AI558="closed",$AI558="old",AND($B$3=Data!$N$6,OR(database!AG558=Data!$K$8,Data!$K$9=database!AG558))),0,MAX(B$8:B557)+1)</f>
        <v>0</v>
      </c>
      <c r="C558" s="25">
        <f ca="1">IF(AND($AL558-C$3&lt;=TODAY(),$AL558&gt;0,AI558&lt;&gt;"closed",AI558&lt;&gt;"old",AND($B$3&lt;&gt;Data!$N$6,OR(database!$AG558&lt;&gt;Data!$K$9,database!$AG558&lt;&gt;Data!$K$8))),MAX(C$8:C557)+1,0)</f>
        <v>0</v>
      </c>
      <c r="D558" s="25">
        <f ca="1">IF(AND($AL558-D$3&lt;=TODAY(),$AL558&gt;0,$AI558&lt;&gt;"closed",AI558&lt;&gt;"old",AND($B$3&lt;&gt;Data!$N$6,OR(database!$AG558&lt;&gt;Data!$K$9,database!$AG558&lt;&gt;Data!$K$8))),MAX(D$8:D557)+1,0)</f>
        <v>0</v>
      </c>
      <c r="E558" s="25">
        <f ca="1">IF(AND($AL558-E$3&lt;=TODAY(),$AL558&gt;0,AI558&lt;&gt;"closed",AI558&lt;&gt;"old",AND($B$3&lt;&gt;Data!$N$6,OR(database!$AG558&lt;&gt;Data!$K$9,database!$AG558&lt;&gt;Data!$K$8))),MAX(E$8:E557)+1,0)</f>
        <v>0</v>
      </c>
      <c r="F558" s="25">
        <f>IF(AH558="X",MAX(F$8:F557)+1,0)</f>
        <v>0</v>
      </c>
      <c r="G558" s="25">
        <f ca="1">IF(AND(AG558=Data!$K$8,database!AI558&lt;&gt;"Closed",AI558&lt;&gt;"old",database!AL558&lt;(TODAY()+Data!$X$4)),MAX(G$8:G557)+1,0)</f>
        <v>0</v>
      </c>
      <c r="H558" s="25">
        <f ca="1">IF(AND(AG558=Data!$K$9,database!AI558&lt;&gt;"Closed",AI558&lt;&gt;"old",database!AL558&lt;(TODAY()+Data!$X$5)),MAX(H$8:H557)+1,0)</f>
        <v>0</v>
      </c>
      <c r="Y558">
        <f>IF(AS558&gt;0,VLOOKUP(AS558,$AT:$AV,3,0)+COUNTIF(AS$8:AS557,AS558),0)</f>
        <v>0</v>
      </c>
      <c r="AA558" s="16"/>
      <c r="AB558" s="22"/>
      <c r="AC558" s="16"/>
      <c r="AD558" s="22"/>
      <c r="AE558" s="16"/>
      <c r="AF558" s="22"/>
      <c r="AG558" s="138"/>
      <c r="AH558" s="23"/>
      <c r="AI558" s="16"/>
      <c r="AJ558" s="23"/>
      <c r="AK558" s="28"/>
      <c r="AL558" s="35"/>
      <c r="AQ558" s="25">
        <f>IF(FollowUp!$AK$3="(Off)",IF(FollowUp!$AA$3=Data!$D$5,C558,IF(FollowUp!$AA$3=Data!$D$6,D558,IF(FollowUp!$AA$3=Data!$D$7,E558,B558))),IF(FollowUp!$AK$3=Data!$N$9,F558,IF(FollowUp!$AK$3=Data!$N$8,H558,IF(FollowUp!$AK$3=Data!$N$7,G558,B558))))</f>
        <v>0</v>
      </c>
      <c r="AR558" s="51">
        <f t="shared" si="56"/>
        <v>0</v>
      </c>
      <c r="AS558" s="25">
        <f t="shared" si="54"/>
        <v>-1</v>
      </c>
      <c r="AT558" s="25">
        <f t="shared" si="57"/>
        <v>551</v>
      </c>
      <c r="AU558" s="25">
        <f t="shared" si="55"/>
        <v>0</v>
      </c>
      <c r="AV558" s="25">
        <f t="shared" si="58"/>
        <v>0</v>
      </c>
      <c r="BB558" s="51"/>
    </row>
    <row r="559" spans="1:54" x14ac:dyDescent="0.25">
      <c r="A559" t="str">
        <f t="shared" si="53"/>
        <v>559</v>
      </c>
      <c r="B559" s="25">
        <f>IF(OR(ISBLANK($AG559),$AI559="closed",$AI559="old",AND($B$3=Data!$N$6,OR(database!AG559=Data!$K$8,Data!$K$9=database!AG559))),0,MAX(B$8:B558)+1)</f>
        <v>0</v>
      </c>
      <c r="C559" s="25">
        <f ca="1">IF(AND($AL559-C$3&lt;=TODAY(),$AL559&gt;0,AI559&lt;&gt;"closed",AI559&lt;&gt;"old",AND($B$3&lt;&gt;Data!$N$6,OR(database!$AG559&lt;&gt;Data!$K$9,database!$AG559&lt;&gt;Data!$K$8))),MAX(C$8:C558)+1,0)</f>
        <v>0</v>
      </c>
      <c r="D559" s="25">
        <f ca="1">IF(AND($AL559-D$3&lt;=TODAY(),$AL559&gt;0,$AI559&lt;&gt;"closed",AI559&lt;&gt;"old",AND($B$3&lt;&gt;Data!$N$6,OR(database!$AG559&lt;&gt;Data!$K$9,database!$AG559&lt;&gt;Data!$K$8))),MAX(D$8:D558)+1,0)</f>
        <v>0</v>
      </c>
      <c r="E559" s="25">
        <f ca="1">IF(AND($AL559-E$3&lt;=TODAY(),$AL559&gt;0,AI559&lt;&gt;"closed",AI559&lt;&gt;"old",AND($B$3&lt;&gt;Data!$N$6,OR(database!$AG559&lt;&gt;Data!$K$9,database!$AG559&lt;&gt;Data!$K$8))),MAX(E$8:E558)+1,0)</f>
        <v>0</v>
      </c>
      <c r="F559" s="25">
        <f>IF(AH559="X",MAX(F$8:F558)+1,0)</f>
        <v>0</v>
      </c>
      <c r="G559" s="25">
        <f ca="1">IF(AND(AG559=Data!$K$8,database!AI559&lt;&gt;"Closed",AI559&lt;&gt;"old",database!AL559&lt;(TODAY()+Data!$X$4)),MAX(G$8:G558)+1,0)</f>
        <v>0</v>
      </c>
      <c r="H559" s="25">
        <f ca="1">IF(AND(AG559=Data!$K$9,database!AI559&lt;&gt;"Closed",AI559&lt;&gt;"old",database!AL559&lt;(TODAY()+Data!$X$5)),MAX(H$8:H558)+1,0)</f>
        <v>0</v>
      </c>
      <c r="Y559">
        <f>IF(AS559&gt;0,VLOOKUP(AS559,$AT:$AV,3,0)+COUNTIF(AS$8:AS558,AS559),0)</f>
        <v>0</v>
      </c>
      <c r="AA559" s="17"/>
      <c r="AB559" s="18"/>
      <c r="AC559" s="17"/>
      <c r="AD559" s="18"/>
      <c r="AE559" s="17"/>
      <c r="AF559" s="18"/>
      <c r="AG559" s="139"/>
      <c r="AH559" s="24"/>
      <c r="AI559" s="17"/>
      <c r="AJ559" s="24"/>
      <c r="AK559" s="27"/>
      <c r="AL559" s="47"/>
      <c r="AQ559" s="25">
        <f>IF(FollowUp!$AK$3="(Off)",IF(FollowUp!$AA$3=Data!$D$5,C559,IF(FollowUp!$AA$3=Data!$D$6,D559,IF(FollowUp!$AA$3=Data!$D$7,E559,B559))),IF(FollowUp!$AK$3=Data!$N$9,F559,IF(FollowUp!$AK$3=Data!$N$8,H559,IF(FollowUp!$AK$3=Data!$N$7,G559,B559))))</f>
        <v>0</v>
      </c>
      <c r="AR559" s="51">
        <f t="shared" si="56"/>
        <v>0</v>
      </c>
      <c r="AS559" s="25">
        <f t="shared" si="54"/>
        <v>-1</v>
      </c>
      <c r="AT559" s="25">
        <f t="shared" si="57"/>
        <v>552</v>
      </c>
      <c r="AU559" s="25">
        <f t="shared" si="55"/>
        <v>0</v>
      </c>
      <c r="AV559" s="25">
        <f t="shared" si="58"/>
        <v>0</v>
      </c>
      <c r="BB559" s="51"/>
    </row>
    <row r="560" spans="1:54" x14ac:dyDescent="0.25">
      <c r="A560" t="str">
        <f t="shared" si="53"/>
        <v>560</v>
      </c>
      <c r="B560" s="25">
        <f>IF(OR(ISBLANK($AG560),$AI560="closed",$AI560="old",AND($B$3=Data!$N$6,OR(database!AG560=Data!$K$8,Data!$K$9=database!AG560))),0,MAX(B$8:B559)+1)</f>
        <v>0</v>
      </c>
      <c r="C560" s="25">
        <f ca="1">IF(AND($AL560-C$3&lt;=TODAY(),$AL560&gt;0,AI560&lt;&gt;"closed",AI560&lt;&gt;"old",AND($B$3&lt;&gt;Data!$N$6,OR(database!$AG560&lt;&gt;Data!$K$9,database!$AG560&lt;&gt;Data!$K$8))),MAX(C$8:C559)+1,0)</f>
        <v>0</v>
      </c>
      <c r="D560" s="25">
        <f ca="1">IF(AND($AL560-D$3&lt;=TODAY(),$AL560&gt;0,$AI560&lt;&gt;"closed",AI560&lt;&gt;"old",AND($B$3&lt;&gt;Data!$N$6,OR(database!$AG560&lt;&gt;Data!$K$9,database!$AG560&lt;&gt;Data!$K$8))),MAX(D$8:D559)+1,0)</f>
        <v>0</v>
      </c>
      <c r="E560" s="25">
        <f ca="1">IF(AND($AL560-E$3&lt;=TODAY(),$AL560&gt;0,AI560&lt;&gt;"closed",AI560&lt;&gt;"old",AND($B$3&lt;&gt;Data!$N$6,OR(database!$AG560&lt;&gt;Data!$K$9,database!$AG560&lt;&gt;Data!$K$8))),MAX(E$8:E559)+1,0)</f>
        <v>0</v>
      </c>
      <c r="F560" s="25">
        <f>IF(AH560="X",MAX(F$8:F559)+1,0)</f>
        <v>0</v>
      </c>
      <c r="G560" s="25">
        <f ca="1">IF(AND(AG560=Data!$K$8,database!AI560&lt;&gt;"Closed",AI560&lt;&gt;"old",database!AL560&lt;(TODAY()+Data!$X$4)),MAX(G$8:G559)+1,0)</f>
        <v>0</v>
      </c>
      <c r="H560" s="25">
        <f ca="1">IF(AND(AG560=Data!$K$9,database!AI560&lt;&gt;"Closed",AI560&lt;&gt;"old",database!AL560&lt;(TODAY()+Data!$X$5)),MAX(H$8:H559)+1,0)</f>
        <v>0</v>
      </c>
      <c r="Y560">
        <f>IF(AS560&gt;0,VLOOKUP(AS560,$AT:$AV,3,0)+COUNTIF(AS$8:AS559,AS560),0)</f>
        <v>0</v>
      </c>
      <c r="AA560" s="16"/>
      <c r="AB560" s="22"/>
      <c r="AC560" s="16"/>
      <c r="AD560" s="22"/>
      <c r="AE560" s="16"/>
      <c r="AF560" s="22"/>
      <c r="AG560" s="138"/>
      <c r="AH560" s="23"/>
      <c r="AI560" s="16"/>
      <c r="AJ560" s="23"/>
      <c r="AK560" s="28"/>
      <c r="AL560" s="35"/>
      <c r="AQ560" s="25">
        <f>IF(FollowUp!$AK$3="(Off)",IF(FollowUp!$AA$3=Data!$D$5,C560,IF(FollowUp!$AA$3=Data!$D$6,D560,IF(FollowUp!$AA$3=Data!$D$7,E560,B560))),IF(FollowUp!$AK$3=Data!$N$9,F560,IF(FollowUp!$AK$3=Data!$N$8,H560,IF(FollowUp!$AK$3=Data!$N$7,G560,B560))))</f>
        <v>0</v>
      </c>
      <c r="AR560" s="51">
        <f t="shared" si="56"/>
        <v>0</v>
      </c>
      <c r="AS560" s="25">
        <f t="shared" si="54"/>
        <v>-1</v>
      </c>
      <c r="AT560" s="25">
        <f t="shared" si="57"/>
        <v>553</v>
      </c>
      <c r="AU560" s="25">
        <f t="shared" si="55"/>
        <v>0</v>
      </c>
      <c r="AV560" s="25">
        <f t="shared" si="58"/>
        <v>0</v>
      </c>
      <c r="BB560" s="51"/>
    </row>
    <row r="561" spans="1:54" x14ac:dyDescent="0.25">
      <c r="A561" t="str">
        <f t="shared" si="53"/>
        <v>561</v>
      </c>
      <c r="B561" s="25">
        <f>IF(OR(ISBLANK($AG561),$AI561="closed",$AI561="old",AND($B$3=Data!$N$6,OR(database!AG561=Data!$K$8,Data!$K$9=database!AG561))),0,MAX(B$8:B560)+1)</f>
        <v>0</v>
      </c>
      <c r="C561" s="25">
        <f ca="1">IF(AND($AL561-C$3&lt;=TODAY(),$AL561&gt;0,AI561&lt;&gt;"closed",AI561&lt;&gt;"old",AND($B$3&lt;&gt;Data!$N$6,OR(database!$AG561&lt;&gt;Data!$K$9,database!$AG561&lt;&gt;Data!$K$8))),MAX(C$8:C560)+1,0)</f>
        <v>0</v>
      </c>
      <c r="D561" s="25">
        <f ca="1">IF(AND($AL561-D$3&lt;=TODAY(),$AL561&gt;0,$AI561&lt;&gt;"closed",AI561&lt;&gt;"old",AND($B$3&lt;&gt;Data!$N$6,OR(database!$AG561&lt;&gt;Data!$K$9,database!$AG561&lt;&gt;Data!$K$8))),MAX(D$8:D560)+1,0)</f>
        <v>0</v>
      </c>
      <c r="E561" s="25">
        <f ca="1">IF(AND($AL561-E$3&lt;=TODAY(),$AL561&gt;0,AI561&lt;&gt;"closed",AI561&lt;&gt;"old",AND($B$3&lt;&gt;Data!$N$6,OR(database!$AG561&lt;&gt;Data!$K$9,database!$AG561&lt;&gt;Data!$K$8))),MAX(E$8:E560)+1,0)</f>
        <v>0</v>
      </c>
      <c r="F561" s="25">
        <f>IF(AH561="X",MAX(F$8:F560)+1,0)</f>
        <v>0</v>
      </c>
      <c r="G561" s="25">
        <f ca="1">IF(AND(AG561=Data!$K$8,database!AI561&lt;&gt;"Closed",AI561&lt;&gt;"old",database!AL561&lt;(TODAY()+Data!$X$4)),MAX(G$8:G560)+1,0)</f>
        <v>0</v>
      </c>
      <c r="H561" s="25">
        <f ca="1">IF(AND(AG561=Data!$K$9,database!AI561&lt;&gt;"Closed",AI561&lt;&gt;"old",database!AL561&lt;(TODAY()+Data!$X$5)),MAX(H$8:H560)+1,0)</f>
        <v>0</v>
      </c>
      <c r="Y561">
        <f>IF(AS561&gt;0,VLOOKUP(AS561,$AT:$AV,3,0)+COUNTIF(AS$8:AS560,AS561),0)</f>
        <v>0</v>
      </c>
      <c r="AA561" s="17"/>
      <c r="AB561" s="18"/>
      <c r="AC561" s="17"/>
      <c r="AD561" s="18"/>
      <c r="AE561" s="17"/>
      <c r="AF561" s="18"/>
      <c r="AG561" s="139"/>
      <c r="AH561" s="24"/>
      <c r="AI561" s="17"/>
      <c r="AJ561" s="24"/>
      <c r="AK561" s="27"/>
      <c r="AL561" s="47"/>
      <c r="AQ561" s="25">
        <f>IF(FollowUp!$AK$3="(Off)",IF(FollowUp!$AA$3=Data!$D$5,C561,IF(FollowUp!$AA$3=Data!$D$6,D561,IF(FollowUp!$AA$3=Data!$D$7,E561,B561))),IF(FollowUp!$AK$3=Data!$N$9,F561,IF(FollowUp!$AK$3=Data!$N$8,H561,IF(FollowUp!$AK$3=Data!$N$7,G561,B561))))</f>
        <v>0</v>
      </c>
      <c r="AR561" s="51">
        <f t="shared" si="56"/>
        <v>0</v>
      </c>
      <c r="AS561" s="25">
        <f t="shared" si="54"/>
        <v>-1</v>
      </c>
      <c r="AT561" s="25">
        <f t="shared" si="57"/>
        <v>554</v>
      </c>
      <c r="AU561" s="25">
        <f t="shared" si="55"/>
        <v>0</v>
      </c>
      <c r="AV561" s="25">
        <f t="shared" si="58"/>
        <v>0</v>
      </c>
      <c r="BB561" s="51"/>
    </row>
    <row r="562" spans="1:54" x14ac:dyDescent="0.25">
      <c r="A562" t="str">
        <f t="shared" si="53"/>
        <v>562</v>
      </c>
      <c r="B562" s="25">
        <f>IF(OR(ISBLANK($AG562),$AI562="closed",$AI562="old",AND($B$3=Data!$N$6,OR(database!AG562=Data!$K$8,Data!$K$9=database!AG562))),0,MAX(B$8:B561)+1)</f>
        <v>0</v>
      </c>
      <c r="C562" s="25">
        <f ca="1">IF(AND($AL562-C$3&lt;=TODAY(),$AL562&gt;0,AI562&lt;&gt;"closed",AI562&lt;&gt;"old",AND($B$3&lt;&gt;Data!$N$6,OR(database!$AG562&lt;&gt;Data!$K$9,database!$AG562&lt;&gt;Data!$K$8))),MAX(C$8:C561)+1,0)</f>
        <v>0</v>
      </c>
      <c r="D562" s="25">
        <f ca="1">IF(AND($AL562-D$3&lt;=TODAY(),$AL562&gt;0,$AI562&lt;&gt;"closed",AI562&lt;&gt;"old",AND($B$3&lt;&gt;Data!$N$6,OR(database!$AG562&lt;&gt;Data!$K$9,database!$AG562&lt;&gt;Data!$K$8))),MAX(D$8:D561)+1,0)</f>
        <v>0</v>
      </c>
      <c r="E562" s="25">
        <f ca="1">IF(AND($AL562-E$3&lt;=TODAY(),$AL562&gt;0,AI562&lt;&gt;"closed",AI562&lt;&gt;"old",AND($B$3&lt;&gt;Data!$N$6,OR(database!$AG562&lt;&gt;Data!$K$9,database!$AG562&lt;&gt;Data!$K$8))),MAX(E$8:E561)+1,0)</f>
        <v>0</v>
      </c>
      <c r="F562" s="25">
        <f>IF(AH562="X",MAX(F$8:F561)+1,0)</f>
        <v>0</v>
      </c>
      <c r="G562" s="25">
        <f ca="1">IF(AND(AG562=Data!$K$8,database!AI562&lt;&gt;"Closed",AI562&lt;&gt;"old",database!AL562&lt;(TODAY()+Data!$X$4)),MAX(G$8:G561)+1,0)</f>
        <v>0</v>
      </c>
      <c r="H562" s="25">
        <f ca="1">IF(AND(AG562=Data!$K$9,database!AI562&lt;&gt;"Closed",AI562&lt;&gt;"old",database!AL562&lt;(TODAY()+Data!$X$5)),MAX(H$8:H561)+1,0)</f>
        <v>0</v>
      </c>
      <c r="Y562">
        <f>IF(AS562&gt;0,VLOOKUP(AS562,$AT:$AV,3,0)+COUNTIF(AS$8:AS561,AS562),0)</f>
        <v>0</v>
      </c>
      <c r="AA562" s="16"/>
      <c r="AB562" s="22"/>
      <c r="AC562" s="16"/>
      <c r="AD562" s="22"/>
      <c r="AE562" s="16"/>
      <c r="AF562" s="22"/>
      <c r="AG562" s="138"/>
      <c r="AH562" s="23"/>
      <c r="AI562" s="16"/>
      <c r="AJ562" s="23"/>
      <c r="AK562" s="28"/>
      <c r="AL562" s="35"/>
      <c r="AQ562" s="25">
        <f>IF(FollowUp!$AK$3="(Off)",IF(FollowUp!$AA$3=Data!$D$5,C562,IF(FollowUp!$AA$3=Data!$D$6,D562,IF(FollowUp!$AA$3=Data!$D$7,E562,B562))),IF(FollowUp!$AK$3=Data!$N$9,F562,IF(FollowUp!$AK$3=Data!$N$8,H562,IF(FollowUp!$AK$3=Data!$N$7,G562,B562))))</f>
        <v>0</v>
      </c>
      <c r="AR562" s="51">
        <f t="shared" si="56"/>
        <v>0</v>
      </c>
      <c r="AS562" s="25">
        <f t="shared" si="54"/>
        <v>-1</v>
      </c>
      <c r="AT562" s="25">
        <f t="shared" si="57"/>
        <v>555</v>
      </c>
      <c r="AU562" s="25">
        <f t="shared" si="55"/>
        <v>0</v>
      </c>
      <c r="AV562" s="25">
        <f t="shared" si="58"/>
        <v>0</v>
      </c>
      <c r="BB562" s="51"/>
    </row>
    <row r="563" spans="1:54" x14ac:dyDescent="0.25">
      <c r="A563" t="str">
        <f t="shared" si="53"/>
        <v>563</v>
      </c>
      <c r="B563" s="25">
        <f>IF(OR(ISBLANK($AG563),$AI563="closed",$AI563="old",AND($B$3=Data!$N$6,OR(database!AG563=Data!$K$8,Data!$K$9=database!AG563))),0,MAX(B$8:B562)+1)</f>
        <v>0</v>
      </c>
      <c r="C563" s="25">
        <f ca="1">IF(AND($AL563-C$3&lt;=TODAY(),$AL563&gt;0,AI563&lt;&gt;"closed",AI563&lt;&gt;"old",AND($B$3&lt;&gt;Data!$N$6,OR(database!$AG563&lt;&gt;Data!$K$9,database!$AG563&lt;&gt;Data!$K$8))),MAX(C$8:C562)+1,0)</f>
        <v>0</v>
      </c>
      <c r="D563" s="25">
        <f ca="1">IF(AND($AL563-D$3&lt;=TODAY(),$AL563&gt;0,$AI563&lt;&gt;"closed",AI563&lt;&gt;"old",AND($B$3&lt;&gt;Data!$N$6,OR(database!$AG563&lt;&gt;Data!$K$9,database!$AG563&lt;&gt;Data!$K$8))),MAX(D$8:D562)+1,0)</f>
        <v>0</v>
      </c>
      <c r="E563" s="25">
        <f ca="1">IF(AND($AL563-E$3&lt;=TODAY(),$AL563&gt;0,AI563&lt;&gt;"closed",AI563&lt;&gt;"old",AND($B$3&lt;&gt;Data!$N$6,OR(database!$AG563&lt;&gt;Data!$K$9,database!$AG563&lt;&gt;Data!$K$8))),MAX(E$8:E562)+1,0)</f>
        <v>0</v>
      </c>
      <c r="F563" s="25">
        <f>IF(AH563="X",MAX(F$8:F562)+1,0)</f>
        <v>0</v>
      </c>
      <c r="G563" s="25">
        <f ca="1">IF(AND(AG563=Data!$K$8,database!AI563&lt;&gt;"Closed",AI563&lt;&gt;"old",database!AL563&lt;(TODAY()+Data!$X$4)),MAX(G$8:G562)+1,0)</f>
        <v>0</v>
      </c>
      <c r="H563" s="25">
        <f ca="1">IF(AND(AG563=Data!$K$9,database!AI563&lt;&gt;"Closed",AI563&lt;&gt;"old",database!AL563&lt;(TODAY()+Data!$X$5)),MAX(H$8:H562)+1,0)</f>
        <v>0</v>
      </c>
      <c r="Y563">
        <f>IF(AS563&gt;0,VLOOKUP(AS563,$AT:$AV,3,0)+COUNTIF(AS$8:AS562,AS563),0)</f>
        <v>0</v>
      </c>
      <c r="AA563" s="17"/>
      <c r="AB563" s="18"/>
      <c r="AC563" s="17"/>
      <c r="AD563" s="18"/>
      <c r="AE563" s="17"/>
      <c r="AF563" s="18"/>
      <c r="AG563" s="139"/>
      <c r="AH563" s="24"/>
      <c r="AI563" s="17"/>
      <c r="AJ563" s="24"/>
      <c r="AK563" s="27"/>
      <c r="AL563" s="47"/>
      <c r="AQ563" s="25">
        <f>IF(FollowUp!$AK$3="(Off)",IF(FollowUp!$AA$3=Data!$D$5,C563,IF(FollowUp!$AA$3=Data!$D$6,D563,IF(FollowUp!$AA$3=Data!$D$7,E563,B563))),IF(FollowUp!$AK$3=Data!$N$9,F563,IF(FollowUp!$AK$3=Data!$N$8,H563,IF(FollowUp!$AK$3=Data!$N$7,G563,B563))))</f>
        <v>0</v>
      </c>
      <c r="AR563" s="51">
        <f t="shared" si="56"/>
        <v>0</v>
      </c>
      <c r="AS563" s="25">
        <f t="shared" si="54"/>
        <v>-1</v>
      </c>
      <c r="AT563" s="25">
        <f t="shared" si="57"/>
        <v>556</v>
      </c>
      <c r="AU563" s="25">
        <f t="shared" si="55"/>
        <v>0</v>
      </c>
      <c r="AV563" s="25">
        <f t="shared" si="58"/>
        <v>0</v>
      </c>
      <c r="BB563" s="51"/>
    </row>
    <row r="564" spans="1:54" x14ac:dyDescent="0.25">
      <c r="A564" t="str">
        <f t="shared" si="53"/>
        <v>564</v>
      </c>
      <c r="B564" s="25">
        <f>IF(OR(ISBLANK($AG564),$AI564="closed",$AI564="old",AND($B$3=Data!$N$6,OR(database!AG564=Data!$K$8,Data!$K$9=database!AG564))),0,MAX(B$8:B563)+1)</f>
        <v>0</v>
      </c>
      <c r="C564" s="25">
        <f ca="1">IF(AND($AL564-C$3&lt;=TODAY(),$AL564&gt;0,AI564&lt;&gt;"closed",AI564&lt;&gt;"old",AND($B$3&lt;&gt;Data!$N$6,OR(database!$AG564&lt;&gt;Data!$K$9,database!$AG564&lt;&gt;Data!$K$8))),MAX(C$8:C563)+1,0)</f>
        <v>0</v>
      </c>
      <c r="D564" s="25">
        <f ca="1">IF(AND($AL564-D$3&lt;=TODAY(),$AL564&gt;0,$AI564&lt;&gt;"closed",AI564&lt;&gt;"old",AND($B$3&lt;&gt;Data!$N$6,OR(database!$AG564&lt;&gt;Data!$K$9,database!$AG564&lt;&gt;Data!$K$8))),MAX(D$8:D563)+1,0)</f>
        <v>0</v>
      </c>
      <c r="E564" s="25">
        <f ca="1">IF(AND($AL564-E$3&lt;=TODAY(),$AL564&gt;0,AI564&lt;&gt;"closed",AI564&lt;&gt;"old",AND($B$3&lt;&gt;Data!$N$6,OR(database!$AG564&lt;&gt;Data!$K$9,database!$AG564&lt;&gt;Data!$K$8))),MAX(E$8:E563)+1,0)</f>
        <v>0</v>
      </c>
      <c r="F564" s="25">
        <f>IF(AH564="X",MAX(F$8:F563)+1,0)</f>
        <v>0</v>
      </c>
      <c r="G564" s="25">
        <f ca="1">IF(AND(AG564=Data!$K$8,database!AI564&lt;&gt;"Closed",AI564&lt;&gt;"old",database!AL564&lt;(TODAY()+Data!$X$4)),MAX(G$8:G563)+1,0)</f>
        <v>0</v>
      </c>
      <c r="H564" s="25">
        <f ca="1">IF(AND(AG564=Data!$K$9,database!AI564&lt;&gt;"Closed",AI564&lt;&gt;"old",database!AL564&lt;(TODAY()+Data!$X$5)),MAX(H$8:H563)+1,0)</f>
        <v>0</v>
      </c>
      <c r="Y564">
        <f>IF(AS564&gt;0,VLOOKUP(AS564,$AT:$AV,3,0)+COUNTIF(AS$8:AS563,AS564),0)</f>
        <v>0</v>
      </c>
      <c r="AA564" s="16"/>
      <c r="AB564" s="22"/>
      <c r="AC564" s="16"/>
      <c r="AD564" s="22"/>
      <c r="AE564" s="16"/>
      <c r="AF564" s="22"/>
      <c r="AG564" s="138"/>
      <c r="AH564" s="23"/>
      <c r="AI564" s="16"/>
      <c r="AJ564" s="23"/>
      <c r="AK564" s="28"/>
      <c r="AL564" s="35"/>
      <c r="AQ564" s="25">
        <f>IF(FollowUp!$AK$3="(Off)",IF(FollowUp!$AA$3=Data!$D$5,C564,IF(FollowUp!$AA$3=Data!$D$6,D564,IF(FollowUp!$AA$3=Data!$D$7,E564,B564))),IF(FollowUp!$AK$3=Data!$N$9,F564,IF(FollowUp!$AK$3=Data!$N$8,H564,IF(FollowUp!$AK$3=Data!$N$7,G564,B564))))</f>
        <v>0</v>
      </c>
      <c r="AR564" s="51">
        <f t="shared" si="56"/>
        <v>0</v>
      </c>
      <c r="AS564" s="25">
        <f t="shared" si="54"/>
        <v>-1</v>
      </c>
      <c r="AT564" s="25">
        <f t="shared" si="57"/>
        <v>557</v>
      </c>
      <c r="AU564" s="25">
        <f t="shared" si="55"/>
        <v>0</v>
      </c>
      <c r="AV564" s="25">
        <f t="shared" si="58"/>
        <v>0</v>
      </c>
      <c r="BB564" s="51"/>
    </row>
    <row r="565" spans="1:54" x14ac:dyDescent="0.25">
      <c r="A565" t="str">
        <f t="shared" si="53"/>
        <v>565</v>
      </c>
      <c r="B565" s="25">
        <f>IF(OR(ISBLANK($AG565),$AI565="closed",$AI565="old",AND($B$3=Data!$N$6,OR(database!AG565=Data!$K$8,Data!$K$9=database!AG565))),0,MAX(B$8:B564)+1)</f>
        <v>0</v>
      </c>
      <c r="C565" s="25">
        <f ca="1">IF(AND($AL565-C$3&lt;=TODAY(),$AL565&gt;0,AI565&lt;&gt;"closed",AI565&lt;&gt;"old",AND($B$3&lt;&gt;Data!$N$6,OR(database!$AG565&lt;&gt;Data!$K$9,database!$AG565&lt;&gt;Data!$K$8))),MAX(C$8:C564)+1,0)</f>
        <v>0</v>
      </c>
      <c r="D565" s="25">
        <f ca="1">IF(AND($AL565-D$3&lt;=TODAY(),$AL565&gt;0,$AI565&lt;&gt;"closed",AI565&lt;&gt;"old",AND($B$3&lt;&gt;Data!$N$6,OR(database!$AG565&lt;&gt;Data!$K$9,database!$AG565&lt;&gt;Data!$K$8))),MAX(D$8:D564)+1,0)</f>
        <v>0</v>
      </c>
      <c r="E565" s="25">
        <f ca="1">IF(AND($AL565-E$3&lt;=TODAY(),$AL565&gt;0,AI565&lt;&gt;"closed",AI565&lt;&gt;"old",AND($B$3&lt;&gt;Data!$N$6,OR(database!$AG565&lt;&gt;Data!$K$9,database!$AG565&lt;&gt;Data!$K$8))),MAX(E$8:E564)+1,0)</f>
        <v>0</v>
      </c>
      <c r="F565" s="25">
        <f>IF(AH565="X",MAX(F$8:F564)+1,0)</f>
        <v>0</v>
      </c>
      <c r="G565" s="25">
        <f ca="1">IF(AND(AG565=Data!$K$8,database!AI565&lt;&gt;"Closed",AI565&lt;&gt;"old",database!AL565&lt;(TODAY()+Data!$X$4)),MAX(G$8:G564)+1,0)</f>
        <v>0</v>
      </c>
      <c r="H565" s="25">
        <f ca="1">IF(AND(AG565=Data!$K$9,database!AI565&lt;&gt;"Closed",AI565&lt;&gt;"old",database!AL565&lt;(TODAY()+Data!$X$5)),MAX(H$8:H564)+1,0)</f>
        <v>0</v>
      </c>
      <c r="Y565">
        <f>IF(AS565&gt;0,VLOOKUP(AS565,$AT:$AV,3,0)+COUNTIF(AS$8:AS564,AS565),0)</f>
        <v>0</v>
      </c>
      <c r="AA565" s="17"/>
      <c r="AB565" s="18"/>
      <c r="AC565" s="17"/>
      <c r="AD565" s="18"/>
      <c r="AE565" s="17"/>
      <c r="AF565" s="18"/>
      <c r="AG565" s="139"/>
      <c r="AH565" s="24"/>
      <c r="AI565" s="17"/>
      <c r="AJ565" s="24"/>
      <c r="AK565" s="27"/>
      <c r="AL565" s="47"/>
      <c r="AQ565" s="25">
        <f>IF(FollowUp!$AK$3="(Off)",IF(FollowUp!$AA$3=Data!$D$5,C565,IF(FollowUp!$AA$3=Data!$D$6,D565,IF(FollowUp!$AA$3=Data!$D$7,E565,B565))),IF(FollowUp!$AK$3=Data!$N$9,F565,IF(FollowUp!$AK$3=Data!$N$8,H565,IF(FollowUp!$AK$3=Data!$N$7,G565,B565))))</f>
        <v>0</v>
      </c>
      <c r="AR565" s="51">
        <f t="shared" si="56"/>
        <v>0</v>
      </c>
      <c r="AS565" s="25">
        <f t="shared" si="54"/>
        <v>-1</v>
      </c>
      <c r="AT565" s="25">
        <f t="shared" si="57"/>
        <v>558</v>
      </c>
      <c r="AU565" s="25">
        <f t="shared" si="55"/>
        <v>0</v>
      </c>
      <c r="AV565" s="25">
        <f t="shared" si="58"/>
        <v>0</v>
      </c>
      <c r="BB565" s="51"/>
    </row>
    <row r="566" spans="1:54" x14ac:dyDescent="0.25">
      <c r="A566" t="str">
        <f t="shared" si="53"/>
        <v>566</v>
      </c>
      <c r="B566" s="25">
        <f>IF(OR(ISBLANK($AG566),$AI566="closed",$AI566="old",AND($B$3=Data!$N$6,OR(database!AG566=Data!$K$8,Data!$K$9=database!AG566))),0,MAX(B$8:B565)+1)</f>
        <v>0</v>
      </c>
      <c r="C566" s="25">
        <f ca="1">IF(AND($AL566-C$3&lt;=TODAY(),$AL566&gt;0,AI566&lt;&gt;"closed",AI566&lt;&gt;"old",AND($B$3&lt;&gt;Data!$N$6,OR(database!$AG566&lt;&gt;Data!$K$9,database!$AG566&lt;&gt;Data!$K$8))),MAX(C$8:C565)+1,0)</f>
        <v>0</v>
      </c>
      <c r="D566" s="25">
        <f ca="1">IF(AND($AL566-D$3&lt;=TODAY(),$AL566&gt;0,$AI566&lt;&gt;"closed",AI566&lt;&gt;"old",AND($B$3&lt;&gt;Data!$N$6,OR(database!$AG566&lt;&gt;Data!$K$9,database!$AG566&lt;&gt;Data!$K$8))),MAX(D$8:D565)+1,0)</f>
        <v>0</v>
      </c>
      <c r="E566" s="25">
        <f ca="1">IF(AND($AL566-E$3&lt;=TODAY(),$AL566&gt;0,AI566&lt;&gt;"closed",AI566&lt;&gt;"old",AND($B$3&lt;&gt;Data!$N$6,OR(database!$AG566&lt;&gt;Data!$K$9,database!$AG566&lt;&gt;Data!$K$8))),MAX(E$8:E565)+1,0)</f>
        <v>0</v>
      </c>
      <c r="F566" s="25">
        <f>IF(AH566="X",MAX(F$8:F565)+1,0)</f>
        <v>0</v>
      </c>
      <c r="G566" s="25">
        <f ca="1">IF(AND(AG566=Data!$K$8,database!AI566&lt;&gt;"Closed",AI566&lt;&gt;"old",database!AL566&lt;(TODAY()+Data!$X$4)),MAX(G$8:G565)+1,0)</f>
        <v>0</v>
      </c>
      <c r="H566" s="25">
        <f ca="1">IF(AND(AG566=Data!$K$9,database!AI566&lt;&gt;"Closed",AI566&lt;&gt;"old",database!AL566&lt;(TODAY()+Data!$X$5)),MAX(H$8:H565)+1,0)</f>
        <v>0</v>
      </c>
      <c r="Y566">
        <f>IF(AS566&gt;0,VLOOKUP(AS566,$AT:$AV,3,0)+COUNTIF(AS$8:AS565,AS566),0)</f>
        <v>0</v>
      </c>
      <c r="AA566" s="16"/>
      <c r="AB566" s="22"/>
      <c r="AC566" s="16"/>
      <c r="AD566" s="22"/>
      <c r="AE566" s="16"/>
      <c r="AF566" s="22"/>
      <c r="AG566" s="138"/>
      <c r="AH566" s="23"/>
      <c r="AI566" s="16"/>
      <c r="AJ566" s="23"/>
      <c r="AK566" s="28"/>
      <c r="AL566" s="35"/>
      <c r="AQ566" s="25">
        <f>IF(FollowUp!$AK$3="(Off)",IF(FollowUp!$AA$3=Data!$D$5,C566,IF(FollowUp!$AA$3=Data!$D$6,D566,IF(FollowUp!$AA$3=Data!$D$7,E566,B566))),IF(FollowUp!$AK$3=Data!$N$9,F566,IF(FollowUp!$AK$3=Data!$N$8,H566,IF(FollowUp!$AK$3=Data!$N$7,G566,B566))))</f>
        <v>0</v>
      </c>
      <c r="AR566" s="51">
        <f t="shared" si="56"/>
        <v>0</v>
      </c>
      <c r="AS566" s="25">
        <f t="shared" si="54"/>
        <v>-1</v>
      </c>
      <c r="AT566" s="25">
        <f t="shared" si="57"/>
        <v>559</v>
      </c>
      <c r="AU566" s="25">
        <f t="shared" si="55"/>
        <v>0</v>
      </c>
      <c r="AV566" s="25">
        <f t="shared" si="58"/>
        <v>0</v>
      </c>
      <c r="BB566" s="51"/>
    </row>
    <row r="567" spans="1:54" x14ac:dyDescent="0.25">
      <c r="A567" t="str">
        <f t="shared" si="53"/>
        <v>567</v>
      </c>
      <c r="B567" s="25">
        <f>IF(OR(ISBLANK($AG567),$AI567="closed",$AI567="old",AND($B$3=Data!$N$6,OR(database!AG567=Data!$K$8,Data!$K$9=database!AG567))),0,MAX(B$8:B566)+1)</f>
        <v>0</v>
      </c>
      <c r="C567" s="25">
        <f ca="1">IF(AND($AL567-C$3&lt;=TODAY(),$AL567&gt;0,AI567&lt;&gt;"closed",AI567&lt;&gt;"old",AND($B$3&lt;&gt;Data!$N$6,OR(database!$AG567&lt;&gt;Data!$K$9,database!$AG567&lt;&gt;Data!$K$8))),MAX(C$8:C566)+1,0)</f>
        <v>0</v>
      </c>
      <c r="D567" s="25">
        <f ca="1">IF(AND($AL567-D$3&lt;=TODAY(),$AL567&gt;0,$AI567&lt;&gt;"closed",AI567&lt;&gt;"old",AND($B$3&lt;&gt;Data!$N$6,OR(database!$AG567&lt;&gt;Data!$K$9,database!$AG567&lt;&gt;Data!$K$8))),MAX(D$8:D566)+1,0)</f>
        <v>0</v>
      </c>
      <c r="E567" s="25">
        <f ca="1">IF(AND($AL567-E$3&lt;=TODAY(),$AL567&gt;0,AI567&lt;&gt;"closed",AI567&lt;&gt;"old",AND($B$3&lt;&gt;Data!$N$6,OR(database!$AG567&lt;&gt;Data!$K$9,database!$AG567&lt;&gt;Data!$K$8))),MAX(E$8:E566)+1,0)</f>
        <v>0</v>
      </c>
      <c r="F567" s="25">
        <f>IF(AH567="X",MAX(F$8:F566)+1,0)</f>
        <v>0</v>
      </c>
      <c r="G567" s="25">
        <f ca="1">IF(AND(AG567=Data!$K$8,database!AI567&lt;&gt;"Closed",AI567&lt;&gt;"old",database!AL567&lt;(TODAY()+Data!$X$4)),MAX(G$8:G566)+1,0)</f>
        <v>0</v>
      </c>
      <c r="H567" s="25">
        <f ca="1">IF(AND(AG567=Data!$K$9,database!AI567&lt;&gt;"Closed",AI567&lt;&gt;"old",database!AL567&lt;(TODAY()+Data!$X$5)),MAX(H$8:H566)+1,0)</f>
        <v>0</v>
      </c>
      <c r="Y567">
        <f>IF(AS567&gt;0,VLOOKUP(AS567,$AT:$AV,3,0)+COUNTIF(AS$8:AS566,AS567),0)</f>
        <v>0</v>
      </c>
      <c r="AA567" s="17"/>
      <c r="AB567" s="18"/>
      <c r="AC567" s="17"/>
      <c r="AD567" s="18"/>
      <c r="AE567" s="17"/>
      <c r="AF567" s="18"/>
      <c r="AG567" s="139"/>
      <c r="AH567" s="24"/>
      <c r="AI567" s="17"/>
      <c r="AJ567" s="24"/>
      <c r="AK567" s="27"/>
      <c r="AL567" s="47"/>
      <c r="AQ567" s="25">
        <f>IF(FollowUp!$AK$3="(Off)",IF(FollowUp!$AA$3=Data!$D$5,C567,IF(FollowUp!$AA$3=Data!$D$6,D567,IF(FollowUp!$AA$3=Data!$D$7,E567,B567))),IF(FollowUp!$AK$3=Data!$N$9,F567,IF(FollowUp!$AK$3=Data!$N$8,H567,IF(FollowUp!$AK$3=Data!$N$7,G567,B567))))</f>
        <v>0</v>
      </c>
      <c r="AR567" s="51">
        <f t="shared" si="56"/>
        <v>0</v>
      </c>
      <c r="AS567" s="25">
        <f t="shared" si="54"/>
        <v>-1</v>
      </c>
      <c r="AT567" s="25">
        <f t="shared" si="57"/>
        <v>560</v>
      </c>
      <c r="AU567" s="25">
        <f t="shared" si="55"/>
        <v>0</v>
      </c>
      <c r="AV567" s="25">
        <f t="shared" si="58"/>
        <v>0</v>
      </c>
      <c r="BB567" s="51"/>
    </row>
    <row r="568" spans="1:54" x14ac:dyDescent="0.25">
      <c r="A568" t="str">
        <f t="shared" si="53"/>
        <v>568</v>
      </c>
      <c r="B568" s="25">
        <f>IF(OR(ISBLANK($AG568),$AI568="closed",$AI568="old",AND($B$3=Data!$N$6,OR(database!AG568=Data!$K$8,Data!$K$9=database!AG568))),0,MAX(B$8:B567)+1)</f>
        <v>0</v>
      </c>
      <c r="C568" s="25">
        <f ca="1">IF(AND($AL568-C$3&lt;=TODAY(),$AL568&gt;0,AI568&lt;&gt;"closed",AI568&lt;&gt;"old",AND($B$3&lt;&gt;Data!$N$6,OR(database!$AG568&lt;&gt;Data!$K$9,database!$AG568&lt;&gt;Data!$K$8))),MAX(C$8:C567)+1,0)</f>
        <v>0</v>
      </c>
      <c r="D568" s="25">
        <f ca="1">IF(AND($AL568-D$3&lt;=TODAY(),$AL568&gt;0,$AI568&lt;&gt;"closed",AI568&lt;&gt;"old",AND($B$3&lt;&gt;Data!$N$6,OR(database!$AG568&lt;&gt;Data!$K$9,database!$AG568&lt;&gt;Data!$K$8))),MAX(D$8:D567)+1,0)</f>
        <v>0</v>
      </c>
      <c r="E568" s="25">
        <f ca="1">IF(AND($AL568-E$3&lt;=TODAY(),$AL568&gt;0,AI568&lt;&gt;"closed",AI568&lt;&gt;"old",AND($B$3&lt;&gt;Data!$N$6,OR(database!$AG568&lt;&gt;Data!$K$9,database!$AG568&lt;&gt;Data!$K$8))),MAX(E$8:E567)+1,0)</f>
        <v>0</v>
      </c>
      <c r="F568" s="25">
        <f>IF(AH568="X",MAX(F$8:F567)+1,0)</f>
        <v>0</v>
      </c>
      <c r="G568" s="25">
        <f ca="1">IF(AND(AG568=Data!$K$8,database!AI568&lt;&gt;"Closed",AI568&lt;&gt;"old",database!AL568&lt;(TODAY()+Data!$X$4)),MAX(G$8:G567)+1,0)</f>
        <v>0</v>
      </c>
      <c r="H568" s="25">
        <f ca="1">IF(AND(AG568=Data!$K$9,database!AI568&lt;&gt;"Closed",AI568&lt;&gt;"old",database!AL568&lt;(TODAY()+Data!$X$5)),MAX(H$8:H567)+1,0)</f>
        <v>0</v>
      </c>
      <c r="Y568">
        <f>IF(AS568&gt;0,VLOOKUP(AS568,$AT:$AV,3,0)+COUNTIF(AS$8:AS567,AS568),0)</f>
        <v>0</v>
      </c>
      <c r="AA568" s="16"/>
      <c r="AB568" s="22"/>
      <c r="AC568" s="16"/>
      <c r="AD568" s="22"/>
      <c r="AE568" s="16"/>
      <c r="AF568" s="22"/>
      <c r="AG568" s="138"/>
      <c r="AH568" s="23"/>
      <c r="AI568" s="16"/>
      <c r="AJ568" s="23"/>
      <c r="AK568" s="28"/>
      <c r="AL568" s="35"/>
      <c r="AQ568" s="25">
        <f>IF(FollowUp!$AK$3="(Off)",IF(FollowUp!$AA$3=Data!$D$5,C568,IF(FollowUp!$AA$3=Data!$D$6,D568,IF(FollowUp!$AA$3=Data!$D$7,E568,B568))),IF(FollowUp!$AK$3=Data!$N$9,F568,IF(FollowUp!$AK$3=Data!$N$8,H568,IF(FollowUp!$AK$3=Data!$N$7,G568,B568))))</f>
        <v>0</v>
      </c>
      <c r="AR568" s="51">
        <f t="shared" si="56"/>
        <v>0</v>
      </c>
      <c r="AS568" s="25">
        <f t="shared" si="54"/>
        <v>-1</v>
      </c>
      <c r="AT568" s="25">
        <f t="shared" si="57"/>
        <v>561</v>
      </c>
      <c r="AU568" s="25">
        <f t="shared" si="55"/>
        <v>0</v>
      </c>
      <c r="AV568" s="25">
        <f t="shared" si="58"/>
        <v>0</v>
      </c>
      <c r="BB568" s="51"/>
    </row>
    <row r="569" spans="1:54" x14ac:dyDescent="0.25">
      <c r="A569" t="str">
        <f t="shared" si="53"/>
        <v>569</v>
      </c>
      <c r="B569" s="25">
        <f>IF(OR(ISBLANK($AG569),$AI569="closed",$AI569="old",AND($B$3=Data!$N$6,OR(database!AG569=Data!$K$8,Data!$K$9=database!AG569))),0,MAX(B$8:B568)+1)</f>
        <v>0</v>
      </c>
      <c r="C569" s="25">
        <f ca="1">IF(AND($AL569-C$3&lt;=TODAY(),$AL569&gt;0,AI569&lt;&gt;"closed",AI569&lt;&gt;"old",AND($B$3&lt;&gt;Data!$N$6,OR(database!$AG569&lt;&gt;Data!$K$9,database!$AG569&lt;&gt;Data!$K$8))),MAX(C$8:C568)+1,0)</f>
        <v>0</v>
      </c>
      <c r="D569" s="25">
        <f ca="1">IF(AND($AL569-D$3&lt;=TODAY(),$AL569&gt;0,$AI569&lt;&gt;"closed",AI569&lt;&gt;"old",AND($B$3&lt;&gt;Data!$N$6,OR(database!$AG569&lt;&gt;Data!$K$9,database!$AG569&lt;&gt;Data!$K$8))),MAX(D$8:D568)+1,0)</f>
        <v>0</v>
      </c>
      <c r="E569" s="25">
        <f ca="1">IF(AND($AL569-E$3&lt;=TODAY(),$AL569&gt;0,AI569&lt;&gt;"closed",AI569&lt;&gt;"old",AND($B$3&lt;&gt;Data!$N$6,OR(database!$AG569&lt;&gt;Data!$K$9,database!$AG569&lt;&gt;Data!$K$8))),MAX(E$8:E568)+1,0)</f>
        <v>0</v>
      </c>
      <c r="F569" s="25">
        <f>IF(AH569="X",MAX(F$8:F568)+1,0)</f>
        <v>0</v>
      </c>
      <c r="G569" s="25">
        <f ca="1">IF(AND(AG569=Data!$K$8,database!AI569&lt;&gt;"Closed",AI569&lt;&gt;"old",database!AL569&lt;(TODAY()+Data!$X$4)),MAX(G$8:G568)+1,0)</f>
        <v>0</v>
      </c>
      <c r="H569" s="25">
        <f ca="1">IF(AND(AG569=Data!$K$9,database!AI569&lt;&gt;"Closed",AI569&lt;&gt;"old",database!AL569&lt;(TODAY()+Data!$X$5)),MAX(H$8:H568)+1,0)</f>
        <v>0</v>
      </c>
      <c r="Y569">
        <f>IF(AS569&gt;0,VLOOKUP(AS569,$AT:$AV,3,0)+COUNTIF(AS$8:AS568,AS569),0)</f>
        <v>0</v>
      </c>
      <c r="AA569" s="17"/>
      <c r="AB569" s="18"/>
      <c r="AC569" s="17"/>
      <c r="AD569" s="18"/>
      <c r="AE569" s="17"/>
      <c r="AF569" s="18"/>
      <c r="AG569" s="139"/>
      <c r="AH569" s="24"/>
      <c r="AI569" s="17"/>
      <c r="AJ569" s="24"/>
      <c r="AK569" s="27"/>
      <c r="AL569" s="47"/>
      <c r="AQ569" s="25">
        <f>IF(FollowUp!$AK$3="(Off)",IF(FollowUp!$AA$3=Data!$D$5,C569,IF(FollowUp!$AA$3=Data!$D$6,D569,IF(FollowUp!$AA$3=Data!$D$7,E569,B569))),IF(FollowUp!$AK$3=Data!$N$9,F569,IF(FollowUp!$AK$3=Data!$N$8,H569,IF(FollowUp!$AK$3=Data!$N$7,G569,B569))))</f>
        <v>0</v>
      </c>
      <c r="AR569" s="51">
        <f t="shared" si="56"/>
        <v>0</v>
      </c>
      <c r="AS569" s="25">
        <f t="shared" si="54"/>
        <v>-1</v>
      </c>
      <c r="AT569" s="25">
        <f t="shared" si="57"/>
        <v>562</v>
      </c>
      <c r="AU569" s="25">
        <f t="shared" si="55"/>
        <v>0</v>
      </c>
      <c r="AV569" s="25">
        <f t="shared" si="58"/>
        <v>0</v>
      </c>
      <c r="BB569" s="51"/>
    </row>
    <row r="570" spans="1:54" x14ac:dyDescent="0.25">
      <c r="A570" t="str">
        <f t="shared" si="53"/>
        <v>570</v>
      </c>
      <c r="B570" s="25">
        <f>IF(OR(ISBLANK($AG570),$AI570="closed",$AI570="old",AND($B$3=Data!$N$6,OR(database!AG570=Data!$K$8,Data!$K$9=database!AG570))),0,MAX(B$8:B569)+1)</f>
        <v>0</v>
      </c>
      <c r="C570" s="25">
        <f ca="1">IF(AND($AL570-C$3&lt;=TODAY(),$AL570&gt;0,AI570&lt;&gt;"closed",AI570&lt;&gt;"old",AND($B$3&lt;&gt;Data!$N$6,OR(database!$AG570&lt;&gt;Data!$K$9,database!$AG570&lt;&gt;Data!$K$8))),MAX(C$8:C569)+1,0)</f>
        <v>0</v>
      </c>
      <c r="D570" s="25">
        <f ca="1">IF(AND($AL570-D$3&lt;=TODAY(),$AL570&gt;0,$AI570&lt;&gt;"closed",AI570&lt;&gt;"old",AND($B$3&lt;&gt;Data!$N$6,OR(database!$AG570&lt;&gt;Data!$K$9,database!$AG570&lt;&gt;Data!$K$8))),MAX(D$8:D569)+1,0)</f>
        <v>0</v>
      </c>
      <c r="E570" s="25">
        <f ca="1">IF(AND($AL570-E$3&lt;=TODAY(),$AL570&gt;0,AI570&lt;&gt;"closed",AI570&lt;&gt;"old",AND($B$3&lt;&gt;Data!$N$6,OR(database!$AG570&lt;&gt;Data!$K$9,database!$AG570&lt;&gt;Data!$K$8))),MAX(E$8:E569)+1,0)</f>
        <v>0</v>
      </c>
      <c r="F570" s="25">
        <f>IF(AH570="X",MAX(F$8:F569)+1,0)</f>
        <v>0</v>
      </c>
      <c r="G570" s="25">
        <f ca="1">IF(AND(AG570=Data!$K$8,database!AI570&lt;&gt;"Closed",AI570&lt;&gt;"old",database!AL570&lt;(TODAY()+Data!$X$4)),MAX(G$8:G569)+1,0)</f>
        <v>0</v>
      </c>
      <c r="H570" s="25">
        <f ca="1">IF(AND(AG570=Data!$K$9,database!AI570&lt;&gt;"Closed",AI570&lt;&gt;"old",database!AL570&lt;(TODAY()+Data!$X$5)),MAX(H$8:H569)+1,0)</f>
        <v>0</v>
      </c>
      <c r="Y570">
        <f>IF(AS570&gt;0,VLOOKUP(AS570,$AT:$AV,3,0)+COUNTIF(AS$8:AS569,AS570),0)</f>
        <v>0</v>
      </c>
      <c r="AA570" s="16"/>
      <c r="AB570" s="22"/>
      <c r="AC570" s="16"/>
      <c r="AD570" s="22"/>
      <c r="AE570" s="16"/>
      <c r="AF570" s="22"/>
      <c r="AG570" s="138"/>
      <c r="AH570" s="23"/>
      <c r="AI570" s="16"/>
      <c r="AJ570" s="23"/>
      <c r="AK570" s="28"/>
      <c r="AL570" s="35"/>
      <c r="AQ570" s="25">
        <f>IF(FollowUp!$AK$3="(Off)",IF(FollowUp!$AA$3=Data!$D$5,C570,IF(FollowUp!$AA$3=Data!$D$6,D570,IF(FollowUp!$AA$3=Data!$D$7,E570,B570))),IF(FollowUp!$AK$3=Data!$N$9,F570,IF(FollowUp!$AK$3=Data!$N$8,H570,IF(FollowUp!$AK$3=Data!$N$7,G570,B570))))</f>
        <v>0</v>
      </c>
      <c r="AR570" s="51">
        <f t="shared" si="56"/>
        <v>0</v>
      </c>
      <c r="AS570" s="25">
        <f t="shared" si="54"/>
        <v>-1</v>
      </c>
      <c r="AT570" s="25">
        <f t="shared" si="57"/>
        <v>563</v>
      </c>
      <c r="AU570" s="25">
        <f t="shared" si="55"/>
        <v>0</v>
      </c>
      <c r="AV570" s="25">
        <f t="shared" si="58"/>
        <v>0</v>
      </c>
      <c r="BB570" s="51"/>
    </row>
    <row r="571" spans="1:54" x14ac:dyDescent="0.25">
      <c r="A571" t="str">
        <f t="shared" si="53"/>
        <v>571</v>
      </c>
      <c r="B571" s="25">
        <f>IF(OR(ISBLANK($AG571),$AI571="closed",$AI571="old",AND($B$3=Data!$N$6,OR(database!AG571=Data!$K$8,Data!$K$9=database!AG571))),0,MAX(B$8:B570)+1)</f>
        <v>0</v>
      </c>
      <c r="C571" s="25">
        <f ca="1">IF(AND($AL571-C$3&lt;=TODAY(),$AL571&gt;0,AI571&lt;&gt;"closed",AI571&lt;&gt;"old",AND($B$3&lt;&gt;Data!$N$6,OR(database!$AG571&lt;&gt;Data!$K$9,database!$AG571&lt;&gt;Data!$K$8))),MAX(C$8:C570)+1,0)</f>
        <v>0</v>
      </c>
      <c r="D571" s="25">
        <f ca="1">IF(AND($AL571-D$3&lt;=TODAY(),$AL571&gt;0,$AI571&lt;&gt;"closed",AI571&lt;&gt;"old",AND($B$3&lt;&gt;Data!$N$6,OR(database!$AG571&lt;&gt;Data!$K$9,database!$AG571&lt;&gt;Data!$K$8))),MAX(D$8:D570)+1,0)</f>
        <v>0</v>
      </c>
      <c r="E571" s="25">
        <f ca="1">IF(AND($AL571-E$3&lt;=TODAY(),$AL571&gt;0,AI571&lt;&gt;"closed",AI571&lt;&gt;"old",AND($B$3&lt;&gt;Data!$N$6,OR(database!$AG571&lt;&gt;Data!$K$9,database!$AG571&lt;&gt;Data!$K$8))),MAX(E$8:E570)+1,0)</f>
        <v>0</v>
      </c>
      <c r="F571" s="25">
        <f>IF(AH571="X",MAX(F$8:F570)+1,0)</f>
        <v>0</v>
      </c>
      <c r="G571" s="25">
        <f ca="1">IF(AND(AG571=Data!$K$8,database!AI571&lt;&gt;"Closed",AI571&lt;&gt;"old",database!AL571&lt;(TODAY()+Data!$X$4)),MAX(G$8:G570)+1,0)</f>
        <v>0</v>
      </c>
      <c r="H571" s="25">
        <f ca="1">IF(AND(AG571=Data!$K$9,database!AI571&lt;&gt;"Closed",AI571&lt;&gt;"old",database!AL571&lt;(TODAY()+Data!$X$5)),MAX(H$8:H570)+1,0)</f>
        <v>0</v>
      </c>
      <c r="Y571">
        <f>IF(AS571&gt;0,VLOOKUP(AS571,$AT:$AV,3,0)+COUNTIF(AS$8:AS570,AS571),0)</f>
        <v>0</v>
      </c>
      <c r="AA571" s="17"/>
      <c r="AB571" s="18"/>
      <c r="AC571" s="17"/>
      <c r="AD571" s="18"/>
      <c r="AE571" s="17"/>
      <c r="AF571" s="18"/>
      <c r="AG571" s="139"/>
      <c r="AH571" s="24"/>
      <c r="AI571" s="17"/>
      <c r="AJ571" s="24"/>
      <c r="AK571" s="27"/>
      <c r="AL571" s="47"/>
      <c r="AQ571" s="25">
        <f>IF(FollowUp!$AK$3="(Off)",IF(FollowUp!$AA$3=Data!$D$5,C571,IF(FollowUp!$AA$3=Data!$D$6,D571,IF(FollowUp!$AA$3=Data!$D$7,E571,B571))),IF(FollowUp!$AK$3=Data!$N$9,F571,IF(FollowUp!$AK$3=Data!$N$8,H571,IF(FollowUp!$AK$3=Data!$N$7,G571,B571))))</f>
        <v>0</v>
      </c>
      <c r="AR571" s="51">
        <f t="shared" si="56"/>
        <v>0</v>
      </c>
      <c r="AS571" s="25">
        <f t="shared" si="54"/>
        <v>-1</v>
      </c>
      <c r="AT571" s="25">
        <f t="shared" si="57"/>
        <v>564</v>
      </c>
      <c r="AU571" s="25">
        <f t="shared" si="55"/>
        <v>0</v>
      </c>
      <c r="AV571" s="25">
        <f t="shared" si="58"/>
        <v>0</v>
      </c>
      <c r="BB571" s="51"/>
    </row>
    <row r="572" spans="1:54" x14ac:dyDescent="0.25">
      <c r="A572" t="str">
        <f t="shared" si="53"/>
        <v>572</v>
      </c>
      <c r="B572" s="25">
        <f>IF(OR(ISBLANK($AG572),$AI572="closed",$AI572="old",AND($B$3=Data!$N$6,OR(database!AG572=Data!$K$8,Data!$K$9=database!AG572))),0,MAX(B$8:B571)+1)</f>
        <v>0</v>
      </c>
      <c r="C572" s="25">
        <f ca="1">IF(AND($AL572-C$3&lt;=TODAY(),$AL572&gt;0,AI572&lt;&gt;"closed",AI572&lt;&gt;"old",AND($B$3&lt;&gt;Data!$N$6,OR(database!$AG572&lt;&gt;Data!$K$9,database!$AG572&lt;&gt;Data!$K$8))),MAX(C$8:C571)+1,0)</f>
        <v>0</v>
      </c>
      <c r="D572" s="25">
        <f ca="1">IF(AND($AL572-D$3&lt;=TODAY(),$AL572&gt;0,$AI572&lt;&gt;"closed",AI572&lt;&gt;"old",AND($B$3&lt;&gt;Data!$N$6,OR(database!$AG572&lt;&gt;Data!$K$9,database!$AG572&lt;&gt;Data!$K$8))),MAX(D$8:D571)+1,0)</f>
        <v>0</v>
      </c>
      <c r="E572" s="25">
        <f ca="1">IF(AND($AL572-E$3&lt;=TODAY(),$AL572&gt;0,AI572&lt;&gt;"closed",AI572&lt;&gt;"old",AND($B$3&lt;&gt;Data!$N$6,OR(database!$AG572&lt;&gt;Data!$K$9,database!$AG572&lt;&gt;Data!$K$8))),MAX(E$8:E571)+1,0)</f>
        <v>0</v>
      </c>
      <c r="F572" s="25">
        <f>IF(AH572="X",MAX(F$8:F571)+1,0)</f>
        <v>0</v>
      </c>
      <c r="G572" s="25">
        <f ca="1">IF(AND(AG572=Data!$K$8,database!AI572&lt;&gt;"Closed",AI572&lt;&gt;"old",database!AL572&lt;(TODAY()+Data!$X$4)),MAX(G$8:G571)+1,0)</f>
        <v>0</v>
      </c>
      <c r="H572" s="25">
        <f ca="1">IF(AND(AG572=Data!$K$9,database!AI572&lt;&gt;"Closed",AI572&lt;&gt;"old",database!AL572&lt;(TODAY()+Data!$X$5)),MAX(H$8:H571)+1,0)</f>
        <v>0</v>
      </c>
      <c r="Y572">
        <f>IF(AS572&gt;0,VLOOKUP(AS572,$AT:$AV,3,0)+COUNTIF(AS$8:AS571,AS572),0)</f>
        <v>0</v>
      </c>
      <c r="AA572" s="16"/>
      <c r="AB572" s="22"/>
      <c r="AC572" s="16"/>
      <c r="AD572" s="22"/>
      <c r="AE572" s="16"/>
      <c r="AF572" s="22"/>
      <c r="AG572" s="138"/>
      <c r="AH572" s="23"/>
      <c r="AI572" s="16"/>
      <c r="AJ572" s="23"/>
      <c r="AK572" s="28"/>
      <c r="AL572" s="35"/>
      <c r="AQ572" s="25">
        <f>IF(FollowUp!$AK$3="(Off)",IF(FollowUp!$AA$3=Data!$D$5,C572,IF(FollowUp!$AA$3=Data!$D$6,D572,IF(FollowUp!$AA$3=Data!$D$7,E572,B572))),IF(FollowUp!$AK$3=Data!$N$9,F572,IF(FollowUp!$AK$3=Data!$N$8,H572,IF(FollowUp!$AK$3=Data!$N$7,G572,B572))))</f>
        <v>0</v>
      </c>
      <c r="AR572" s="51">
        <f t="shared" si="56"/>
        <v>0</v>
      </c>
      <c r="AS572" s="25">
        <f t="shared" si="54"/>
        <v>-1</v>
      </c>
      <c r="AT572" s="25">
        <f t="shared" si="57"/>
        <v>565</v>
      </c>
      <c r="AU572" s="25">
        <f t="shared" si="55"/>
        <v>0</v>
      </c>
      <c r="AV572" s="25">
        <f t="shared" si="58"/>
        <v>0</v>
      </c>
      <c r="BB572" s="51"/>
    </row>
    <row r="573" spans="1:54" x14ac:dyDescent="0.25">
      <c r="A573" t="str">
        <f t="shared" si="53"/>
        <v>573</v>
      </c>
      <c r="B573" s="25">
        <f>IF(OR(ISBLANK($AG573),$AI573="closed",$AI573="old",AND($B$3=Data!$N$6,OR(database!AG573=Data!$K$8,Data!$K$9=database!AG573))),0,MAX(B$8:B572)+1)</f>
        <v>0</v>
      </c>
      <c r="C573" s="25">
        <f ca="1">IF(AND($AL573-C$3&lt;=TODAY(),$AL573&gt;0,AI573&lt;&gt;"closed",AI573&lt;&gt;"old",AND($B$3&lt;&gt;Data!$N$6,OR(database!$AG573&lt;&gt;Data!$K$9,database!$AG573&lt;&gt;Data!$K$8))),MAX(C$8:C572)+1,0)</f>
        <v>0</v>
      </c>
      <c r="D573" s="25">
        <f ca="1">IF(AND($AL573-D$3&lt;=TODAY(),$AL573&gt;0,$AI573&lt;&gt;"closed",AI573&lt;&gt;"old",AND($B$3&lt;&gt;Data!$N$6,OR(database!$AG573&lt;&gt;Data!$K$9,database!$AG573&lt;&gt;Data!$K$8))),MAX(D$8:D572)+1,0)</f>
        <v>0</v>
      </c>
      <c r="E573" s="25">
        <f ca="1">IF(AND($AL573-E$3&lt;=TODAY(),$AL573&gt;0,AI573&lt;&gt;"closed",AI573&lt;&gt;"old",AND($B$3&lt;&gt;Data!$N$6,OR(database!$AG573&lt;&gt;Data!$K$9,database!$AG573&lt;&gt;Data!$K$8))),MAX(E$8:E572)+1,0)</f>
        <v>0</v>
      </c>
      <c r="F573" s="25">
        <f>IF(AH573="X",MAX(F$8:F572)+1,0)</f>
        <v>0</v>
      </c>
      <c r="G573" s="25">
        <f ca="1">IF(AND(AG573=Data!$K$8,database!AI573&lt;&gt;"Closed",AI573&lt;&gt;"old",database!AL573&lt;(TODAY()+Data!$X$4)),MAX(G$8:G572)+1,0)</f>
        <v>0</v>
      </c>
      <c r="H573" s="25">
        <f ca="1">IF(AND(AG573=Data!$K$9,database!AI573&lt;&gt;"Closed",AI573&lt;&gt;"old",database!AL573&lt;(TODAY()+Data!$X$5)),MAX(H$8:H572)+1,0)</f>
        <v>0</v>
      </c>
      <c r="Y573">
        <f>IF(AS573&gt;0,VLOOKUP(AS573,$AT:$AV,3,0)+COUNTIF(AS$8:AS572,AS573),0)</f>
        <v>0</v>
      </c>
      <c r="AA573" s="17"/>
      <c r="AB573" s="18"/>
      <c r="AC573" s="17"/>
      <c r="AD573" s="18"/>
      <c r="AE573" s="17"/>
      <c r="AF573" s="18"/>
      <c r="AG573" s="139"/>
      <c r="AH573" s="24"/>
      <c r="AI573" s="17"/>
      <c r="AJ573" s="24"/>
      <c r="AK573" s="27"/>
      <c r="AL573" s="47"/>
      <c r="AQ573" s="25">
        <f>IF(FollowUp!$AK$3="(Off)",IF(FollowUp!$AA$3=Data!$D$5,C573,IF(FollowUp!$AA$3=Data!$D$6,D573,IF(FollowUp!$AA$3=Data!$D$7,E573,B573))),IF(FollowUp!$AK$3=Data!$N$9,F573,IF(FollowUp!$AK$3=Data!$N$8,H573,IF(FollowUp!$AK$3=Data!$N$7,G573,B573))))</f>
        <v>0</v>
      </c>
      <c r="AR573" s="51">
        <f t="shared" si="56"/>
        <v>0</v>
      </c>
      <c r="AS573" s="25">
        <f t="shared" si="54"/>
        <v>-1</v>
      </c>
      <c r="AT573" s="25">
        <f t="shared" si="57"/>
        <v>566</v>
      </c>
      <c r="AU573" s="25">
        <f t="shared" si="55"/>
        <v>0</v>
      </c>
      <c r="AV573" s="25">
        <f t="shared" si="58"/>
        <v>0</v>
      </c>
      <c r="BB573" s="51"/>
    </row>
    <row r="574" spans="1:54" x14ac:dyDescent="0.25">
      <c r="A574" t="str">
        <f t="shared" si="53"/>
        <v>574</v>
      </c>
      <c r="B574" s="25">
        <f>IF(OR(ISBLANK($AG574),$AI574="closed",$AI574="old",AND($B$3=Data!$N$6,OR(database!AG574=Data!$K$8,Data!$K$9=database!AG574))),0,MAX(B$8:B573)+1)</f>
        <v>0</v>
      </c>
      <c r="C574" s="25">
        <f ca="1">IF(AND($AL574-C$3&lt;=TODAY(),$AL574&gt;0,AI574&lt;&gt;"closed",AI574&lt;&gt;"old",AND($B$3&lt;&gt;Data!$N$6,OR(database!$AG574&lt;&gt;Data!$K$9,database!$AG574&lt;&gt;Data!$K$8))),MAX(C$8:C573)+1,0)</f>
        <v>0</v>
      </c>
      <c r="D574" s="25">
        <f ca="1">IF(AND($AL574-D$3&lt;=TODAY(),$AL574&gt;0,$AI574&lt;&gt;"closed",AI574&lt;&gt;"old",AND($B$3&lt;&gt;Data!$N$6,OR(database!$AG574&lt;&gt;Data!$K$9,database!$AG574&lt;&gt;Data!$K$8))),MAX(D$8:D573)+1,0)</f>
        <v>0</v>
      </c>
      <c r="E574" s="25">
        <f ca="1">IF(AND($AL574-E$3&lt;=TODAY(),$AL574&gt;0,AI574&lt;&gt;"closed",AI574&lt;&gt;"old",AND($B$3&lt;&gt;Data!$N$6,OR(database!$AG574&lt;&gt;Data!$K$9,database!$AG574&lt;&gt;Data!$K$8))),MAX(E$8:E573)+1,0)</f>
        <v>0</v>
      </c>
      <c r="F574" s="25">
        <f>IF(AH574="X",MAX(F$8:F573)+1,0)</f>
        <v>0</v>
      </c>
      <c r="G574" s="25">
        <f ca="1">IF(AND(AG574=Data!$K$8,database!AI574&lt;&gt;"Closed",AI574&lt;&gt;"old",database!AL574&lt;(TODAY()+Data!$X$4)),MAX(G$8:G573)+1,0)</f>
        <v>0</v>
      </c>
      <c r="H574" s="25">
        <f ca="1">IF(AND(AG574=Data!$K$9,database!AI574&lt;&gt;"Closed",AI574&lt;&gt;"old",database!AL574&lt;(TODAY()+Data!$X$5)),MAX(H$8:H573)+1,0)</f>
        <v>0</v>
      </c>
      <c r="Y574">
        <f>IF(AS574&gt;0,VLOOKUP(AS574,$AT:$AV,3,0)+COUNTIF(AS$8:AS573,AS574),0)</f>
        <v>0</v>
      </c>
      <c r="AA574" s="16"/>
      <c r="AB574" s="22"/>
      <c r="AC574" s="16"/>
      <c r="AD574" s="22"/>
      <c r="AE574" s="16"/>
      <c r="AF574" s="22"/>
      <c r="AG574" s="138"/>
      <c r="AH574" s="23"/>
      <c r="AI574" s="16"/>
      <c r="AJ574" s="23"/>
      <c r="AK574" s="28"/>
      <c r="AL574" s="35"/>
      <c r="AQ574" s="25">
        <f>IF(FollowUp!$AK$3="(Off)",IF(FollowUp!$AA$3=Data!$D$5,C574,IF(FollowUp!$AA$3=Data!$D$6,D574,IF(FollowUp!$AA$3=Data!$D$7,E574,B574))),IF(FollowUp!$AK$3=Data!$N$9,F574,IF(FollowUp!$AK$3=Data!$N$8,H574,IF(FollowUp!$AK$3=Data!$N$7,G574,B574))))</f>
        <v>0</v>
      </c>
      <c r="AR574" s="51">
        <f t="shared" si="56"/>
        <v>0</v>
      </c>
      <c r="AS574" s="25">
        <f t="shared" si="54"/>
        <v>-1</v>
      </c>
      <c r="AT574" s="25">
        <f t="shared" si="57"/>
        <v>567</v>
      </c>
      <c r="AU574" s="25">
        <f t="shared" si="55"/>
        <v>0</v>
      </c>
      <c r="AV574" s="25">
        <f t="shared" si="58"/>
        <v>0</v>
      </c>
      <c r="BB574" s="51"/>
    </row>
    <row r="575" spans="1:54" x14ac:dyDescent="0.25">
      <c r="A575" t="str">
        <f t="shared" si="53"/>
        <v>575</v>
      </c>
      <c r="B575" s="25">
        <f>IF(OR(ISBLANK($AG575),$AI575="closed",$AI575="old",AND($B$3=Data!$N$6,OR(database!AG575=Data!$K$8,Data!$K$9=database!AG575))),0,MAX(B$8:B574)+1)</f>
        <v>0</v>
      </c>
      <c r="C575" s="25">
        <f ca="1">IF(AND($AL575-C$3&lt;=TODAY(),$AL575&gt;0,AI575&lt;&gt;"closed",AI575&lt;&gt;"old",AND($B$3&lt;&gt;Data!$N$6,OR(database!$AG575&lt;&gt;Data!$K$9,database!$AG575&lt;&gt;Data!$K$8))),MAX(C$8:C574)+1,0)</f>
        <v>0</v>
      </c>
      <c r="D575" s="25">
        <f ca="1">IF(AND($AL575-D$3&lt;=TODAY(),$AL575&gt;0,$AI575&lt;&gt;"closed",AI575&lt;&gt;"old",AND($B$3&lt;&gt;Data!$N$6,OR(database!$AG575&lt;&gt;Data!$K$9,database!$AG575&lt;&gt;Data!$K$8))),MAX(D$8:D574)+1,0)</f>
        <v>0</v>
      </c>
      <c r="E575" s="25">
        <f ca="1">IF(AND($AL575-E$3&lt;=TODAY(),$AL575&gt;0,AI575&lt;&gt;"closed",AI575&lt;&gt;"old",AND($B$3&lt;&gt;Data!$N$6,OR(database!$AG575&lt;&gt;Data!$K$9,database!$AG575&lt;&gt;Data!$K$8))),MAX(E$8:E574)+1,0)</f>
        <v>0</v>
      </c>
      <c r="F575" s="25">
        <f>IF(AH575="X",MAX(F$8:F574)+1,0)</f>
        <v>0</v>
      </c>
      <c r="G575" s="25">
        <f ca="1">IF(AND(AG575=Data!$K$8,database!AI575&lt;&gt;"Closed",AI575&lt;&gt;"old",database!AL575&lt;(TODAY()+Data!$X$4)),MAX(G$8:G574)+1,0)</f>
        <v>0</v>
      </c>
      <c r="H575" s="25">
        <f ca="1">IF(AND(AG575=Data!$K$9,database!AI575&lt;&gt;"Closed",AI575&lt;&gt;"old",database!AL575&lt;(TODAY()+Data!$X$5)),MAX(H$8:H574)+1,0)</f>
        <v>0</v>
      </c>
      <c r="Y575">
        <f>IF(AS575&gt;0,VLOOKUP(AS575,$AT:$AV,3,0)+COUNTIF(AS$8:AS574,AS575),0)</f>
        <v>0</v>
      </c>
      <c r="AA575" s="17"/>
      <c r="AB575" s="18"/>
      <c r="AC575" s="17"/>
      <c r="AD575" s="18"/>
      <c r="AE575" s="17"/>
      <c r="AF575" s="18"/>
      <c r="AG575" s="139"/>
      <c r="AH575" s="24"/>
      <c r="AI575" s="17"/>
      <c r="AJ575" s="24"/>
      <c r="AK575" s="27"/>
      <c r="AL575" s="47"/>
      <c r="AQ575" s="25">
        <f>IF(FollowUp!$AK$3="(Off)",IF(FollowUp!$AA$3=Data!$D$5,C575,IF(FollowUp!$AA$3=Data!$D$6,D575,IF(FollowUp!$AA$3=Data!$D$7,E575,B575))),IF(FollowUp!$AK$3=Data!$N$9,F575,IF(FollowUp!$AK$3=Data!$N$8,H575,IF(FollowUp!$AK$3=Data!$N$7,G575,B575))))</f>
        <v>0</v>
      </c>
      <c r="AR575" s="51">
        <f t="shared" si="56"/>
        <v>0</v>
      </c>
      <c r="AS575" s="25">
        <f t="shared" si="54"/>
        <v>-1</v>
      </c>
      <c r="AT575" s="25">
        <f t="shared" si="57"/>
        <v>568</v>
      </c>
      <c r="AU575" s="25">
        <f t="shared" si="55"/>
        <v>0</v>
      </c>
      <c r="AV575" s="25">
        <f t="shared" si="58"/>
        <v>0</v>
      </c>
      <c r="BB575" s="51"/>
    </row>
    <row r="576" spans="1:54" x14ac:dyDescent="0.25">
      <c r="A576" t="str">
        <f t="shared" si="53"/>
        <v>576</v>
      </c>
      <c r="B576" s="25">
        <f>IF(OR(ISBLANK($AG576),$AI576="closed",$AI576="old",AND($B$3=Data!$N$6,OR(database!AG576=Data!$K$8,Data!$K$9=database!AG576))),0,MAX(B$8:B575)+1)</f>
        <v>0</v>
      </c>
      <c r="C576" s="25">
        <f ca="1">IF(AND($AL576-C$3&lt;=TODAY(),$AL576&gt;0,AI576&lt;&gt;"closed",AI576&lt;&gt;"old",AND($B$3&lt;&gt;Data!$N$6,OR(database!$AG576&lt;&gt;Data!$K$9,database!$AG576&lt;&gt;Data!$K$8))),MAX(C$8:C575)+1,0)</f>
        <v>0</v>
      </c>
      <c r="D576" s="25">
        <f ca="1">IF(AND($AL576-D$3&lt;=TODAY(),$AL576&gt;0,$AI576&lt;&gt;"closed",AI576&lt;&gt;"old",AND($B$3&lt;&gt;Data!$N$6,OR(database!$AG576&lt;&gt;Data!$K$9,database!$AG576&lt;&gt;Data!$K$8))),MAX(D$8:D575)+1,0)</f>
        <v>0</v>
      </c>
      <c r="E576" s="25">
        <f ca="1">IF(AND($AL576-E$3&lt;=TODAY(),$AL576&gt;0,AI576&lt;&gt;"closed",AI576&lt;&gt;"old",AND($B$3&lt;&gt;Data!$N$6,OR(database!$AG576&lt;&gt;Data!$K$9,database!$AG576&lt;&gt;Data!$K$8))),MAX(E$8:E575)+1,0)</f>
        <v>0</v>
      </c>
      <c r="F576" s="25">
        <f>IF(AH576="X",MAX(F$8:F575)+1,0)</f>
        <v>0</v>
      </c>
      <c r="G576" s="25">
        <f ca="1">IF(AND(AG576=Data!$K$8,database!AI576&lt;&gt;"Closed",AI576&lt;&gt;"old",database!AL576&lt;(TODAY()+Data!$X$4)),MAX(G$8:G575)+1,0)</f>
        <v>0</v>
      </c>
      <c r="H576" s="25">
        <f ca="1">IF(AND(AG576=Data!$K$9,database!AI576&lt;&gt;"Closed",AI576&lt;&gt;"old",database!AL576&lt;(TODAY()+Data!$X$5)),MAX(H$8:H575)+1,0)</f>
        <v>0</v>
      </c>
      <c r="Y576">
        <f>IF(AS576&gt;0,VLOOKUP(AS576,$AT:$AV,3,0)+COUNTIF(AS$8:AS575,AS576),0)</f>
        <v>0</v>
      </c>
      <c r="AA576" s="16"/>
      <c r="AB576" s="22"/>
      <c r="AC576" s="16"/>
      <c r="AD576" s="22"/>
      <c r="AE576" s="16"/>
      <c r="AF576" s="22"/>
      <c r="AG576" s="138"/>
      <c r="AH576" s="23"/>
      <c r="AI576" s="16"/>
      <c r="AJ576" s="23"/>
      <c r="AK576" s="28"/>
      <c r="AL576" s="35"/>
      <c r="AQ576" s="25">
        <f>IF(FollowUp!$AK$3="(Off)",IF(FollowUp!$AA$3=Data!$D$5,C576,IF(FollowUp!$AA$3=Data!$D$6,D576,IF(FollowUp!$AA$3=Data!$D$7,E576,B576))),IF(FollowUp!$AK$3=Data!$N$9,F576,IF(FollowUp!$AK$3=Data!$N$8,H576,IF(FollowUp!$AK$3=Data!$N$7,G576,B576))))</f>
        <v>0</v>
      </c>
      <c r="AR576" s="51">
        <f t="shared" si="56"/>
        <v>0</v>
      </c>
      <c r="AS576" s="25">
        <f t="shared" si="54"/>
        <v>-1</v>
      </c>
      <c r="AT576" s="25">
        <f t="shared" si="57"/>
        <v>569</v>
      </c>
      <c r="AU576" s="25">
        <f t="shared" si="55"/>
        <v>0</v>
      </c>
      <c r="AV576" s="25">
        <f t="shared" si="58"/>
        <v>0</v>
      </c>
      <c r="BB576" s="51"/>
    </row>
    <row r="577" spans="1:54" x14ac:dyDescent="0.25">
      <c r="A577" t="str">
        <f t="shared" si="53"/>
        <v>577</v>
      </c>
      <c r="B577" s="25">
        <f>IF(OR(ISBLANK($AG577),$AI577="closed",$AI577="old",AND($B$3=Data!$N$6,OR(database!AG577=Data!$K$8,Data!$K$9=database!AG577))),0,MAX(B$8:B576)+1)</f>
        <v>0</v>
      </c>
      <c r="C577" s="25">
        <f ca="1">IF(AND($AL577-C$3&lt;=TODAY(),$AL577&gt;0,AI577&lt;&gt;"closed",AI577&lt;&gt;"old",AND($B$3&lt;&gt;Data!$N$6,OR(database!$AG577&lt;&gt;Data!$K$9,database!$AG577&lt;&gt;Data!$K$8))),MAX(C$8:C576)+1,0)</f>
        <v>0</v>
      </c>
      <c r="D577" s="25">
        <f ca="1">IF(AND($AL577-D$3&lt;=TODAY(),$AL577&gt;0,$AI577&lt;&gt;"closed",AI577&lt;&gt;"old",AND($B$3&lt;&gt;Data!$N$6,OR(database!$AG577&lt;&gt;Data!$K$9,database!$AG577&lt;&gt;Data!$K$8))),MAX(D$8:D576)+1,0)</f>
        <v>0</v>
      </c>
      <c r="E577" s="25">
        <f ca="1">IF(AND($AL577-E$3&lt;=TODAY(),$AL577&gt;0,AI577&lt;&gt;"closed",AI577&lt;&gt;"old",AND($B$3&lt;&gt;Data!$N$6,OR(database!$AG577&lt;&gt;Data!$K$9,database!$AG577&lt;&gt;Data!$K$8))),MAX(E$8:E576)+1,0)</f>
        <v>0</v>
      </c>
      <c r="F577" s="25">
        <f>IF(AH577="X",MAX(F$8:F576)+1,0)</f>
        <v>0</v>
      </c>
      <c r="G577" s="25">
        <f ca="1">IF(AND(AG577=Data!$K$8,database!AI577&lt;&gt;"Closed",AI577&lt;&gt;"old",database!AL577&lt;(TODAY()+Data!$X$4)),MAX(G$8:G576)+1,0)</f>
        <v>0</v>
      </c>
      <c r="H577" s="25">
        <f ca="1">IF(AND(AG577=Data!$K$9,database!AI577&lt;&gt;"Closed",AI577&lt;&gt;"old",database!AL577&lt;(TODAY()+Data!$X$5)),MAX(H$8:H576)+1,0)</f>
        <v>0</v>
      </c>
      <c r="Y577">
        <f>IF(AS577&gt;0,VLOOKUP(AS577,$AT:$AV,3,0)+COUNTIF(AS$8:AS576,AS577),0)</f>
        <v>0</v>
      </c>
      <c r="AA577" s="17"/>
      <c r="AB577" s="18"/>
      <c r="AC577" s="17"/>
      <c r="AD577" s="18"/>
      <c r="AE577" s="17"/>
      <c r="AF577" s="18"/>
      <c r="AG577" s="139"/>
      <c r="AH577" s="24"/>
      <c r="AI577" s="17"/>
      <c r="AJ577" s="24"/>
      <c r="AK577" s="27"/>
      <c r="AL577" s="47"/>
      <c r="AQ577" s="25">
        <f>IF(FollowUp!$AK$3="(Off)",IF(FollowUp!$AA$3=Data!$D$5,C577,IF(FollowUp!$AA$3=Data!$D$6,D577,IF(FollowUp!$AA$3=Data!$D$7,E577,B577))),IF(FollowUp!$AK$3=Data!$N$9,F577,IF(FollowUp!$AK$3=Data!$N$8,H577,IF(FollowUp!$AK$3=Data!$N$7,G577,B577))))</f>
        <v>0</v>
      </c>
      <c r="AR577" s="51">
        <f t="shared" si="56"/>
        <v>0</v>
      </c>
      <c r="AS577" s="25">
        <f t="shared" si="54"/>
        <v>-1</v>
      </c>
      <c r="AT577" s="25">
        <f t="shared" si="57"/>
        <v>570</v>
      </c>
      <c r="AU577" s="25">
        <f t="shared" si="55"/>
        <v>0</v>
      </c>
      <c r="AV577" s="25">
        <f t="shared" si="58"/>
        <v>0</v>
      </c>
      <c r="BB577" s="51"/>
    </row>
    <row r="578" spans="1:54" x14ac:dyDescent="0.25">
      <c r="A578" t="str">
        <f t="shared" si="53"/>
        <v>578</v>
      </c>
      <c r="B578" s="25">
        <f>IF(OR(ISBLANK($AG578),$AI578="closed",$AI578="old",AND($B$3=Data!$N$6,OR(database!AG578=Data!$K$8,Data!$K$9=database!AG578))),0,MAX(B$8:B577)+1)</f>
        <v>0</v>
      </c>
      <c r="C578" s="25">
        <f ca="1">IF(AND($AL578-C$3&lt;=TODAY(),$AL578&gt;0,AI578&lt;&gt;"closed",AI578&lt;&gt;"old",AND($B$3&lt;&gt;Data!$N$6,OR(database!$AG578&lt;&gt;Data!$K$9,database!$AG578&lt;&gt;Data!$K$8))),MAX(C$8:C577)+1,0)</f>
        <v>0</v>
      </c>
      <c r="D578" s="25">
        <f ca="1">IF(AND($AL578-D$3&lt;=TODAY(),$AL578&gt;0,$AI578&lt;&gt;"closed",AI578&lt;&gt;"old",AND($B$3&lt;&gt;Data!$N$6,OR(database!$AG578&lt;&gt;Data!$K$9,database!$AG578&lt;&gt;Data!$K$8))),MAX(D$8:D577)+1,0)</f>
        <v>0</v>
      </c>
      <c r="E578" s="25">
        <f ca="1">IF(AND($AL578-E$3&lt;=TODAY(),$AL578&gt;0,AI578&lt;&gt;"closed",AI578&lt;&gt;"old",AND($B$3&lt;&gt;Data!$N$6,OR(database!$AG578&lt;&gt;Data!$K$9,database!$AG578&lt;&gt;Data!$K$8))),MAX(E$8:E577)+1,0)</f>
        <v>0</v>
      </c>
      <c r="F578" s="25">
        <f>IF(AH578="X",MAX(F$8:F577)+1,0)</f>
        <v>0</v>
      </c>
      <c r="G578" s="25">
        <f ca="1">IF(AND(AG578=Data!$K$8,database!AI578&lt;&gt;"Closed",AI578&lt;&gt;"old",database!AL578&lt;(TODAY()+Data!$X$4)),MAX(G$8:G577)+1,0)</f>
        <v>0</v>
      </c>
      <c r="H578" s="25">
        <f ca="1">IF(AND(AG578=Data!$K$9,database!AI578&lt;&gt;"Closed",AI578&lt;&gt;"old",database!AL578&lt;(TODAY()+Data!$X$5)),MAX(H$8:H577)+1,0)</f>
        <v>0</v>
      </c>
      <c r="Y578">
        <f>IF(AS578&gt;0,VLOOKUP(AS578,$AT:$AV,3,0)+COUNTIF(AS$8:AS577,AS578),0)</f>
        <v>0</v>
      </c>
      <c r="AA578" s="16"/>
      <c r="AB578" s="22"/>
      <c r="AC578" s="16"/>
      <c r="AD578" s="22"/>
      <c r="AE578" s="16"/>
      <c r="AF578" s="22"/>
      <c r="AG578" s="138"/>
      <c r="AH578" s="23"/>
      <c r="AI578" s="16"/>
      <c r="AJ578" s="23"/>
      <c r="AK578" s="28"/>
      <c r="AL578" s="35"/>
      <c r="AQ578" s="25">
        <f>IF(FollowUp!$AK$3="(Off)",IF(FollowUp!$AA$3=Data!$D$5,C578,IF(FollowUp!$AA$3=Data!$D$6,D578,IF(FollowUp!$AA$3=Data!$D$7,E578,B578))),IF(FollowUp!$AK$3=Data!$N$9,F578,IF(FollowUp!$AK$3=Data!$N$8,H578,IF(FollowUp!$AK$3=Data!$N$7,G578,B578))))</f>
        <v>0</v>
      </c>
      <c r="AR578" s="51">
        <f t="shared" si="56"/>
        <v>0</v>
      </c>
      <c r="AS578" s="25">
        <f t="shared" si="54"/>
        <v>-1</v>
      </c>
      <c r="AT578" s="25">
        <f t="shared" si="57"/>
        <v>571</v>
      </c>
      <c r="AU578" s="25">
        <f t="shared" si="55"/>
        <v>0</v>
      </c>
      <c r="AV578" s="25">
        <f t="shared" si="58"/>
        <v>0</v>
      </c>
      <c r="BB578" s="51"/>
    </row>
    <row r="579" spans="1:54" x14ac:dyDescent="0.25">
      <c r="A579" t="str">
        <f t="shared" si="53"/>
        <v>579</v>
      </c>
      <c r="B579" s="25">
        <f>IF(OR(ISBLANK($AG579),$AI579="closed",$AI579="old",AND($B$3=Data!$N$6,OR(database!AG579=Data!$K$8,Data!$K$9=database!AG579))),0,MAX(B$8:B578)+1)</f>
        <v>0</v>
      </c>
      <c r="C579" s="25">
        <f ca="1">IF(AND($AL579-C$3&lt;=TODAY(),$AL579&gt;0,AI579&lt;&gt;"closed",AI579&lt;&gt;"old",AND($B$3&lt;&gt;Data!$N$6,OR(database!$AG579&lt;&gt;Data!$K$9,database!$AG579&lt;&gt;Data!$K$8))),MAX(C$8:C578)+1,0)</f>
        <v>0</v>
      </c>
      <c r="D579" s="25">
        <f ca="1">IF(AND($AL579-D$3&lt;=TODAY(),$AL579&gt;0,$AI579&lt;&gt;"closed",AI579&lt;&gt;"old",AND($B$3&lt;&gt;Data!$N$6,OR(database!$AG579&lt;&gt;Data!$K$9,database!$AG579&lt;&gt;Data!$K$8))),MAX(D$8:D578)+1,0)</f>
        <v>0</v>
      </c>
      <c r="E579" s="25">
        <f ca="1">IF(AND($AL579-E$3&lt;=TODAY(),$AL579&gt;0,AI579&lt;&gt;"closed",AI579&lt;&gt;"old",AND($B$3&lt;&gt;Data!$N$6,OR(database!$AG579&lt;&gt;Data!$K$9,database!$AG579&lt;&gt;Data!$K$8))),MAX(E$8:E578)+1,0)</f>
        <v>0</v>
      </c>
      <c r="F579" s="25">
        <f>IF(AH579="X",MAX(F$8:F578)+1,0)</f>
        <v>0</v>
      </c>
      <c r="G579" s="25">
        <f ca="1">IF(AND(AG579=Data!$K$8,database!AI579&lt;&gt;"Closed",AI579&lt;&gt;"old",database!AL579&lt;(TODAY()+Data!$X$4)),MAX(G$8:G578)+1,0)</f>
        <v>0</v>
      </c>
      <c r="H579" s="25">
        <f ca="1">IF(AND(AG579=Data!$K$9,database!AI579&lt;&gt;"Closed",AI579&lt;&gt;"old",database!AL579&lt;(TODAY()+Data!$X$5)),MAX(H$8:H578)+1,0)</f>
        <v>0</v>
      </c>
      <c r="Y579">
        <f>IF(AS579&gt;0,VLOOKUP(AS579,$AT:$AV,3,0)+COUNTIF(AS$8:AS578,AS579),0)</f>
        <v>0</v>
      </c>
      <c r="AA579" s="17"/>
      <c r="AB579" s="18"/>
      <c r="AC579" s="17"/>
      <c r="AD579" s="18"/>
      <c r="AE579" s="17"/>
      <c r="AF579" s="18"/>
      <c r="AG579" s="139"/>
      <c r="AH579" s="24"/>
      <c r="AI579" s="17"/>
      <c r="AJ579" s="24"/>
      <c r="AK579" s="27"/>
      <c r="AL579" s="47"/>
      <c r="AQ579" s="25">
        <f>IF(FollowUp!$AK$3="(Off)",IF(FollowUp!$AA$3=Data!$D$5,C579,IF(FollowUp!$AA$3=Data!$D$6,D579,IF(FollowUp!$AA$3=Data!$D$7,E579,B579))),IF(FollowUp!$AK$3=Data!$N$9,F579,IF(FollowUp!$AK$3=Data!$N$8,H579,IF(FollowUp!$AK$3=Data!$N$7,G579,B579))))</f>
        <v>0</v>
      </c>
      <c r="AR579" s="51">
        <f t="shared" si="56"/>
        <v>0</v>
      </c>
      <c r="AS579" s="25">
        <f t="shared" si="54"/>
        <v>-1</v>
      </c>
      <c r="AT579" s="25">
        <f t="shared" si="57"/>
        <v>572</v>
      </c>
      <c r="AU579" s="25">
        <f t="shared" si="55"/>
        <v>0</v>
      </c>
      <c r="AV579" s="25">
        <f t="shared" si="58"/>
        <v>0</v>
      </c>
      <c r="BB579" s="51"/>
    </row>
    <row r="580" spans="1:54" x14ac:dyDescent="0.25">
      <c r="A580" t="str">
        <f t="shared" si="53"/>
        <v>580</v>
      </c>
      <c r="B580" s="25">
        <f>IF(OR(ISBLANK($AG580),$AI580="closed",$AI580="old",AND($B$3=Data!$N$6,OR(database!AG580=Data!$K$8,Data!$K$9=database!AG580))),0,MAX(B$8:B579)+1)</f>
        <v>0</v>
      </c>
      <c r="C580" s="25">
        <f ca="1">IF(AND($AL580-C$3&lt;=TODAY(),$AL580&gt;0,AI580&lt;&gt;"closed",AI580&lt;&gt;"old",AND($B$3&lt;&gt;Data!$N$6,OR(database!$AG580&lt;&gt;Data!$K$9,database!$AG580&lt;&gt;Data!$K$8))),MAX(C$8:C579)+1,0)</f>
        <v>0</v>
      </c>
      <c r="D580" s="25">
        <f ca="1">IF(AND($AL580-D$3&lt;=TODAY(),$AL580&gt;0,$AI580&lt;&gt;"closed",AI580&lt;&gt;"old",AND($B$3&lt;&gt;Data!$N$6,OR(database!$AG580&lt;&gt;Data!$K$9,database!$AG580&lt;&gt;Data!$K$8))),MAX(D$8:D579)+1,0)</f>
        <v>0</v>
      </c>
      <c r="E580" s="25">
        <f ca="1">IF(AND($AL580-E$3&lt;=TODAY(),$AL580&gt;0,AI580&lt;&gt;"closed",AI580&lt;&gt;"old",AND($B$3&lt;&gt;Data!$N$6,OR(database!$AG580&lt;&gt;Data!$K$9,database!$AG580&lt;&gt;Data!$K$8))),MAX(E$8:E579)+1,0)</f>
        <v>0</v>
      </c>
      <c r="F580" s="25">
        <f>IF(AH580="X",MAX(F$8:F579)+1,0)</f>
        <v>0</v>
      </c>
      <c r="G580" s="25">
        <f ca="1">IF(AND(AG580=Data!$K$8,database!AI580&lt;&gt;"Closed",AI580&lt;&gt;"old",database!AL580&lt;(TODAY()+Data!$X$4)),MAX(G$8:G579)+1,0)</f>
        <v>0</v>
      </c>
      <c r="H580" s="25">
        <f ca="1">IF(AND(AG580=Data!$K$9,database!AI580&lt;&gt;"Closed",AI580&lt;&gt;"old",database!AL580&lt;(TODAY()+Data!$X$5)),MAX(H$8:H579)+1,0)</f>
        <v>0</v>
      </c>
      <c r="Y580">
        <f>IF(AS580&gt;0,VLOOKUP(AS580,$AT:$AV,3,0)+COUNTIF(AS$8:AS579,AS580),0)</f>
        <v>0</v>
      </c>
      <c r="AA580" s="16"/>
      <c r="AB580" s="22"/>
      <c r="AC580" s="16"/>
      <c r="AD580" s="22"/>
      <c r="AE580" s="16"/>
      <c r="AF580" s="22"/>
      <c r="AG580" s="138"/>
      <c r="AH580" s="23"/>
      <c r="AI580" s="16"/>
      <c r="AJ580" s="23"/>
      <c r="AK580" s="28"/>
      <c r="AL580" s="35"/>
      <c r="AQ580" s="25">
        <f>IF(FollowUp!$AK$3="(Off)",IF(FollowUp!$AA$3=Data!$D$5,C580,IF(FollowUp!$AA$3=Data!$D$6,D580,IF(FollowUp!$AA$3=Data!$D$7,E580,B580))),IF(FollowUp!$AK$3=Data!$N$9,F580,IF(FollowUp!$AK$3=Data!$N$8,H580,IF(FollowUp!$AK$3=Data!$N$7,G580,B580))))</f>
        <v>0</v>
      </c>
      <c r="AR580" s="51">
        <f t="shared" si="56"/>
        <v>0</v>
      </c>
      <c r="AS580" s="25">
        <f t="shared" si="54"/>
        <v>-1</v>
      </c>
      <c r="AT580" s="25">
        <f t="shared" si="57"/>
        <v>573</v>
      </c>
      <c r="AU580" s="25">
        <f t="shared" si="55"/>
        <v>0</v>
      </c>
      <c r="AV580" s="25">
        <f t="shared" si="58"/>
        <v>0</v>
      </c>
      <c r="BB580" s="51"/>
    </row>
    <row r="581" spans="1:54" x14ac:dyDescent="0.25">
      <c r="A581" t="str">
        <f t="shared" si="53"/>
        <v>581</v>
      </c>
      <c r="B581" s="25">
        <f>IF(OR(ISBLANK($AG581),$AI581="closed",$AI581="old",AND($B$3=Data!$N$6,OR(database!AG581=Data!$K$8,Data!$K$9=database!AG581))),0,MAX(B$8:B580)+1)</f>
        <v>0</v>
      </c>
      <c r="C581" s="25">
        <f ca="1">IF(AND($AL581-C$3&lt;=TODAY(),$AL581&gt;0,AI581&lt;&gt;"closed",AI581&lt;&gt;"old",AND($B$3&lt;&gt;Data!$N$6,OR(database!$AG581&lt;&gt;Data!$K$9,database!$AG581&lt;&gt;Data!$K$8))),MAX(C$8:C580)+1,0)</f>
        <v>0</v>
      </c>
      <c r="D581" s="25">
        <f ca="1">IF(AND($AL581-D$3&lt;=TODAY(),$AL581&gt;0,$AI581&lt;&gt;"closed",AI581&lt;&gt;"old",AND($B$3&lt;&gt;Data!$N$6,OR(database!$AG581&lt;&gt;Data!$K$9,database!$AG581&lt;&gt;Data!$K$8))),MAX(D$8:D580)+1,0)</f>
        <v>0</v>
      </c>
      <c r="E581" s="25">
        <f ca="1">IF(AND($AL581-E$3&lt;=TODAY(),$AL581&gt;0,AI581&lt;&gt;"closed",AI581&lt;&gt;"old",AND($B$3&lt;&gt;Data!$N$6,OR(database!$AG581&lt;&gt;Data!$K$9,database!$AG581&lt;&gt;Data!$K$8))),MAX(E$8:E580)+1,0)</f>
        <v>0</v>
      </c>
      <c r="F581" s="25">
        <f>IF(AH581="X",MAX(F$8:F580)+1,0)</f>
        <v>0</v>
      </c>
      <c r="G581" s="25">
        <f ca="1">IF(AND(AG581=Data!$K$8,database!AI581&lt;&gt;"Closed",AI581&lt;&gt;"old",database!AL581&lt;(TODAY()+Data!$X$4)),MAX(G$8:G580)+1,0)</f>
        <v>0</v>
      </c>
      <c r="H581" s="25">
        <f ca="1">IF(AND(AG581=Data!$K$9,database!AI581&lt;&gt;"Closed",AI581&lt;&gt;"old",database!AL581&lt;(TODAY()+Data!$X$5)),MAX(H$8:H580)+1,0)</f>
        <v>0</v>
      </c>
      <c r="Y581">
        <f>IF(AS581&gt;0,VLOOKUP(AS581,$AT:$AV,3,0)+COUNTIF(AS$8:AS580,AS581),0)</f>
        <v>0</v>
      </c>
      <c r="AA581" s="17"/>
      <c r="AB581" s="18"/>
      <c r="AC581" s="17"/>
      <c r="AD581" s="18"/>
      <c r="AE581" s="17"/>
      <c r="AF581" s="18"/>
      <c r="AG581" s="139"/>
      <c r="AH581" s="24"/>
      <c r="AI581" s="17"/>
      <c r="AJ581" s="24"/>
      <c r="AK581" s="27"/>
      <c r="AL581" s="47"/>
      <c r="AQ581" s="25">
        <f>IF(FollowUp!$AK$3="(Off)",IF(FollowUp!$AA$3=Data!$D$5,C581,IF(FollowUp!$AA$3=Data!$D$6,D581,IF(FollowUp!$AA$3=Data!$D$7,E581,B581))),IF(FollowUp!$AK$3=Data!$N$9,F581,IF(FollowUp!$AK$3=Data!$N$8,H581,IF(FollowUp!$AK$3=Data!$N$7,G581,B581))))</f>
        <v>0</v>
      </c>
      <c r="AR581" s="51">
        <f t="shared" si="56"/>
        <v>0</v>
      </c>
      <c r="AS581" s="25">
        <f t="shared" si="54"/>
        <v>-1</v>
      </c>
      <c r="AT581" s="25">
        <f t="shared" si="57"/>
        <v>574</v>
      </c>
      <c r="AU581" s="25">
        <f t="shared" si="55"/>
        <v>0</v>
      </c>
      <c r="AV581" s="25">
        <f t="shared" si="58"/>
        <v>0</v>
      </c>
      <c r="BB581" s="51"/>
    </row>
    <row r="582" spans="1:54" x14ac:dyDescent="0.25">
      <c r="A582" t="str">
        <f t="shared" si="53"/>
        <v>582</v>
      </c>
      <c r="B582" s="25">
        <f>IF(OR(ISBLANK($AG582),$AI582="closed",$AI582="old",AND($B$3=Data!$N$6,OR(database!AG582=Data!$K$8,Data!$K$9=database!AG582))),0,MAX(B$8:B581)+1)</f>
        <v>0</v>
      </c>
      <c r="C582" s="25">
        <f ca="1">IF(AND($AL582-C$3&lt;=TODAY(),$AL582&gt;0,AI582&lt;&gt;"closed",AI582&lt;&gt;"old",AND($B$3&lt;&gt;Data!$N$6,OR(database!$AG582&lt;&gt;Data!$K$9,database!$AG582&lt;&gt;Data!$K$8))),MAX(C$8:C581)+1,0)</f>
        <v>0</v>
      </c>
      <c r="D582" s="25">
        <f ca="1">IF(AND($AL582-D$3&lt;=TODAY(),$AL582&gt;0,$AI582&lt;&gt;"closed",AI582&lt;&gt;"old",AND($B$3&lt;&gt;Data!$N$6,OR(database!$AG582&lt;&gt;Data!$K$9,database!$AG582&lt;&gt;Data!$K$8))),MAX(D$8:D581)+1,0)</f>
        <v>0</v>
      </c>
      <c r="E582" s="25">
        <f ca="1">IF(AND($AL582-E$3&lt;=TODAY(),$AL582&gt;0,AI582&lt;&gt;"closed",AI582&lt;&gt;"old",AND($B$3&lt;&gt;Data!$N$6,OR(database!$AG582&lt;&gt;Data!$K$9,database!$AG582&lt;&gt;Data!$K$8))),MAX(E$8:E581)+1,0)</f>
        <v>0</v>
      </c>
      <c r="F582" s="25">
        <f>IF(AH582="X",MAX(F$8:F581)+1,0)</f>
        <v>0</v>
      </c>
      <c r="G582" s="25">
        <f ca="1">IF(AND(AG582=Data!$K$8,database!AI582&lt;&gt;"Closed",AI582&lt;&gt;"old",database!AL582&lt;(TODAY()+Data!$X$4)),MAX(G$8:G581)+1,0)</f>
        <v>0</v>
      </c>
      <c r="H582" s="25">
        <f ca="1">IF(AND(AG582=Data!$K$9,database!AI582&lt;&gt;"Closed",AI582&lt;&gt;"old",database!AL582&lt;(TODAY()+Data!$X$5)),MAX(H$8:H581)+1,0)</f>
        <v>0</v>
      </c>
      <c r="Y582">
        <f>IF(AS582&gt;0,VLOOKUP(AS582,$AT:$AV,3,0)+COUNTIF(AS$8:AS581,AS582),0)</f>
        <v>0</v>
      </c>
      <c r="AA582" s="16"/>
      <c r="AB582" s="22"/>
      <c r="AC582" s="16"/>
      <c r="AD582" s="22"/>
      <c r="AE582" s="16"/>
      <c r="AF582" s="22"/>
      <c r="AG582" s="138"/>
      <c r="AH582" s="23"/>
      <c r="AI582" s="16"/>
      <c r="AJ582" s="23"/>
      <c r="AK582" s="28"/>
      <c r="AL582" s="35"/>
      <c r="AQ582" s="25">
        <f>IF(FollowUp!$AK$3="(Off)",IF(FollowUp!$AA$3=Data!$D$5,C582,IF(FollowUp!$AA$3=Data!$D$6,D582,IF(FollowUp!$AA$3=Data!$D$7,E582,B582))),IF(FollowUp!$AK$3=Data!$N$9,F582,IF(FollowUp!$AK$3=Data!$N$8,H582,IF(FollowUp!$AK$3=Data!$N$7,G582,B582))))</f>
        <v>0</v>
      </c>
      <c r="AR582" s="51">
        <f t="shared" si="56"/>
        <v>0</v>
      </c>
      <c r="AS582" s="25">
        <f t="shared" si="54"/>
        <v>-1</v>
      </c>
      <c r="AT582" s="25">
        <f t="shared" si="57"/>
        <v>575</v>
      </c>
      <c r="AU582" s="25">
        <f t="shared" si="55"/>
        <v>0</v>
      </c>
      <c r="AV582" s="25">
        <f t="shared" si="58"/>
        <v>0</v>
      </c>
      <c r="BB582" s="51"/>
    </row>
    <row r="583" spans="1:54" x14ac:dyDescent="0.25">
      <c r="A583" t="str">
        <f t="shared" si="53"/>
        <v>583</v>
      </c>
      <c r="B583" s="25">
        <f>IF(OR(ISBLANK($AG583),$AI583="closed",$AI583="old",AND($B$3=Data!$N$6,OR(database!AG583=Data!$K$8,Data!$K$9=database!AG583))),0,MAX(B$8:B582)+1)</f>
        <v>0</v>
      </c>
      <c r="C583" s="25">
        <f ca="1">IF(AND($AL583-C$3&lt;=TODAY(),$AL583&gt;0,AI583&lt;&gt;"closed",AI583&lt;&gt;"old",AND($B$3&lt;&gt;Data!$N$6,OR(database!$AG583&lt;&gt;Data!$K$9,database!$AG583&lt;&gt;Data!$K$8))),MAX(C$8:C582)+1,0)</f>
        <v>0</v>
      </c>
      <c r="D583" s="25">
        <f ca="1">IF(AND($AL583-D$3&lt;=TODAY(),$AL583&gt;0,$AI583&lt;&gt;"closed",AI583&lt;&gt;"old",AND($B$3&lt;&gt;Data!$N$6,OR(database!$AG583&lt;&gt;Data!$K$9,database!$AG583&lt;&gt;Data!$K$8))),MAX(D$8:D582)+1,0)</f>
        <v>0</v>
      </c>
      <c r="E583" s="25">
        <f ca="1">IF(AND($AL583-E$3&lt;=TODAY(),$AL583&gt;0,AI583&lt;&gt;"closed",AI583&lt;&gt;"old",AND($B$3&lt;&gt;Data!$N$6,OR(database!$AG583&lt;&gt;Data!$K$9,database!$AG583&lt;&gt;Data!$K$8))),MAX(E$8:E582)+1,0)</f>
        <v>0</v>
      </c>
      <c r="F583" s="25">
        <f>IF(AH583="X",MAX(F$8:F582)+1,0)</f>
        <v>0</v>
      </c>
      <c r="G583" s="25">
        <f ca="1">IF(AND(AG583=Data!$K$8,database!AI583&lt;&gt;"Closed",AI583&lt;&gt;"old",database!AL583&lt;(TODAY()+Data!$X$4)),MAX(G$8:G582)+1,0)</f>
        <v>0</v>
      </c>
      <c r="H583" s="25">
        <f ca="1">IF(AND(AG583=Data!$K$9,database!AI583&lt;&gt;"Closed",AI583&lt;&gt;"old",database!AL583&lt;(TODAY()+Data!$X$5)),MAX(H$8:H582)+1,0)</f>
        <v>0</v>
      </c>
      <c r="Y583">
        <f>IF(AS583&gt;0,VLOOKUP(AS583,$AT:$AV,3,0)+COUNTIF(AS$8:AS582,AS583),0)</f>
        <v>0</v>
      </c>
      <c r="AA583" s="17"/>
      <c r="AB583" s="18"/>
      <c r="AC583" s="17"/>
      <c r="AD583" s="18"/>
      <c r="AE583" s="17"/>
      <c r="AF583" s="18"/>
      <c r="AG583" s="139"/>
      <c r="AH583" s="24"/>
      <c r="AI583" s="17"/>
      <c r="AJ583" s="24"/>
      <c r="AK583" s="27"/>
      <c r="AL583" s="47"/>
      <c r="AQ583" s="25">
        <f>IF(FollowUp!$AK$3="(Off)",IF(FollowUp!$AA$3=Data!$D$5,C583,IF(FollowUp!$AA$3=Data!$D$6,D583,IF(FollowUp!$AA$3=Data!$D$7,E583,B583))),IF(FollowUp!$AK$3=Data!$N$9,F583,IF(FollowUp!$AK$3=Data!$N$8,H583,IF(FollowUp!$AK$3=Data!$N$7,G583,B583))))</f>
        <v>0</v>
      </c>
      <c r="AR583" s="51">
        <f t="shared" si="56"/>
        <v>0</v>
      </c>
      <c r="AS583" s="25">
        <f t="shared" si="54"/>
        <v>-1</v>
      </c>
      <c r="AT583" s="25">
        <f t="shared" si="57"/>
        <v>576</v>
      </c>
      <c r="AU583" s="25">
        <f t="shared" si="55"/>
        <v>0</v>
      </c>
      <c r="AV583" s="25">
        <f t="shared" si="58"/>
        <v>0</v>
      </c>
      <c r="BB583" s="51"/>
    </row>
    <row r="584" spans="1:54" x14ac:dyDescent="0.25">
      <c r="A584" t="str">
        <f t="shared" ref="A584:A647" si="59">ROW(C584)&amp;AC584</f>
        <v>584</v>
      </c>
      <c r="B584" s="25">
        <f>IF(OR(ISBLANK($AG584),$AI584="closed",$AI584="old",AND($B$3=Data!$N$6,OR(database!AG584=Data!$K$8,Data!$K$9=database!AG584))),0,MAX(B$8:B583)+1)</f>
        <v>0</v>
      </c>
      <c r="C584" s="25">
        <f ca="1">IF(AND($AL584-C$3&lt;=TODAY(),$AL584&gt;0,AI584&lt;&gt;"closed",AI584&lt;&gt;"old",AND($B$3&lt;&gt;Data!$N$6,OR(database!$AG584&lt;&gt;Data!$K$9,database!$AG584&lt;&gt;Data!$K$8))),MAX(C$8:C583)+1,0)</f>
        <v>0</v>
      </c>
      <c r="D584" s="25">
        <f ca="1">IF(AND($AL584-D$3&lt;=TODAY(),$AL584&gt;0,$AI584&lt;&gt;"closed",AI584&lt;&gt;"old",AND($B$3&lt;&gt;Data!$N$6,OR(database!$AG584&lt;&gt;Data!$K$9,database!$AG584&lt;&gt;Data!$K$8))),MAX(D$8:D583)+1,0)</f>
        <v>0</v>
      </c>
      <c r="E584" s="25">
        <f ca="1">IF(AND($AL584-E$3&lt;=TODAY(),$AL584&gt;0,AI584&lt;&gt;"closed",AI584&lt;&gt;"old",AND($B$3&lt;&gt;Data!$N$6,OR(database!$AG584&lt;&gt;Data!$K$9,database!$AG584&lt;&gt;Data!$K$8))),MAX(E$8:E583)+1,0)</f>
        <v>0</v>
      </c>
      <c r="F584" s="25">
        <f>IF(AH584="X",MAX(F$8:F583)+1,0)</f>
        <v>0</v>
      </c>
      <c r="G584" s="25">
        <f ca="1">IF(AND(AG584=Data!$K$8,database!AI584&lt;&gt;"Closed",AI584&lt;&gt;"old",database!AL584&lt;(TODAY()+Data!$X$4)),MAX(G$8:G583)+1,0)</f>
        <v>0</v>
      </c>
      <c r="H584" s="25">
        <f ca="1">IF(AND(AG584=Data!$K$9,database!AI584&lt;&gt;"Closed",AI584&lt;&gt;"old",database!AL584&lt;(TODAY()+Data!$X$5)),MAX(H$8:H583)+1,0)</f>
        <v>0</v>
      </c>
      <c r="Y584">
        <f>IF(AS584&gt;0,VLOOKUP(AS584,$AT:$AV,3,0)+COUNTIF(AS$8:AS583,AS584),0)</f>
        <v>0</v>
      </c>
      <c r="AA584" s="16"/>
      <c r="AB584" s="22"/>
      <c r="AC584" s="16"/>
      <c r="AD584" s="22"/>
      <c r="AE584" s="16"/>
      <c r="AF584" s="22"/>
      <c r="AG584" s="138"/>
      <c r="AH584" s="23"/>
      <c r="AI584" s="16"/>
      <c r="AJ584" s="23"/>
      <c r="AK584" s="28"/>
      <c r="AL584" s="35"/>
      <c r="AQ584" s="25">
        <f>IF(FollowUp!$AK$3="(Off)",IF(FollowUp!$AA$3=Data!$D$5,C584,IF(FollowUp!$AA$3=Data!$D$6,D584,IF(FollowUp!$AA$3=Data!$D$7,E584,B584))),IF(FollowUp!$AK$3=Data!$N$9,F584,IF(FollowUp!$AK$3=Data!$N$8,H584,IF(FollowUp!$AK$3=Data!$N$7,G584,B584))))</f>
        <v>0</v>
      </c>
      <c r="AR584" s="51">
        <f t="shared" si="56"/>
        <v>0</v>
      </c>
      <c r="AS584" s="25">
        <f t="shared" si="54"/>
        <v>-1</v>
      </c>
      <c r="AT584" s="25">
        <f t="shared" si="57"/>
        <v>577</v>
      </c>
      <c r="AU584" s="25">
        <f t="shared" si="55"/>
        <v>0</v>
      </c>
      <c r="AV584" s="25">
        <f t="shared" si="58"/>
        <v>0</v>
      </c>
      <c r="BB584" s="51"/>
    </row>
    <row r="585" spans="1:54" x14ac:dyDescent="0.25">
      <c r="A585" t="str">
        <f t="shared" si="59"/>
        <v>585</v>
      </c>
      <c r="B585" s="25">
        <f>IF(OR(ISBLANK($AG585),$AI585="closed",$AI585="old",AND($B$3=Data!$N$6,OR(database!AG585=Data!$K$8,Data!$K$9=database!AG585))),0,MAX(B$8:B584)+1)</f>
        <v>0</v>
      </c>
      <c r="C585" s="25">
        <f ca="1">IF(AND($AL585-C$3&lt;=TODAY(),$AL585&gt;0,AI585&lt;&gt;"closed",AI585&lt;&gt;"old",AND($B$3&lt;&gt;Data!$N$6,OR(database!$AG585&lt;&gt;Data!$K$9,database!$AG585&lt;&gt;Data!$K$8))),MAX(C$8:C584)+1,0)</f>
        <v>0</v>
      </c>
      <c r="D585" s="25">
        <f ca="1">IF(AND($AL585-D$3&lt;=TODAY(),$AL585&gt;0,$AI585&lt;&gt;"closed",AI585&lt;&gt;"old",AND($B$3&lt;&gt;Data!$N$6,OR(database!$AG585&lt;&gt;Data!$K$9,database!$AG585&lt;&gt;Data!$K$8))),MAX(D$8:D584)+1,0)</f>
        <v>0</v>
      </c>
      <c r="E585" s="25">
        <f ca="1">IF(AND($AL585-E$3&lt;=TODAY(),$AL585&gt;0,AI585&lt;&gt;"closed",AI585&lt;&gt;"old",AND($B$3&lt;&gt;Data!$N$6,OR(database!$AG585&lt;&gt;Data!$K$9,database!$AG585&lt;&gt;Data!$K$8))),MAX(E$8:E584)+1,0)</f>
        <v>0</v>
      </c>
      <c r="F585" s="25">
        <f>IF(AH585="X",MAX(F$8:F584)+1,0)</f>
        <v>0</v>
      </c>
      <c r="G585" s="25">
        <f ca="1">IF(AND(AG585=Data!$K$8,database!AI585&lt;&gt;"Closed",AI585&lt;&gt;"old",database!AL585&lt;(TODAY()+Data!$X$4)),MAX(G$8:G584)+1,0)</f>
        <v>0</v>
      </c>
      <c r="H585" s="25">
        <f ca="1">IF(AND(AG585=Data!$K$9,database!AI585&lt;&gt;"Closed",AI585&lt;&gt;"old",database!AL585&lt;(TODAY()+Data!$X$5)),MAX(H$8:H584)+1,0)</f>
        <v>0</v>
      </c>
      <c r="Y585">
        <f>IF(AS585&gt;0,VLOOKUP(AS585,$AT:$AV,3,0)+COUNTIF(AS$8:AS584,AS585),0)</f>
        <v>0</v>
      </c>
      <c r="AA585" s="17"/>
      <c r="AB585" s="18"/>
      <c r="AC585" s="17"/>
      <c r="AD585" s="18"/>
      <c r="AE585" s="17"/>
      <c r="AF585" s="18"/>
      <c r="AG585" s="139"/>
      <c r="AH585" s="24"/>
      <c r="AI585" s="17"/>
      <c r="AJ585" s="24"/>
      <c r="AK585" s="27"/>
      <c r="AL585" s="47"/>
      <c r="AQ585" s="25">
        <f>IF(FollowUp!$AK$3="(Off)",IF(FollowUp!$AA$3=Data!$D$5,C585,IF(FollowUp!$AA$3=Data!$D$6,D585,IF(FollowUp!$AA$3=Data!$D$7,E585,B585))),IF(FollowUp!$AK$3=Data!$N$9,F585,IF(FollowUp!$AK$3=Data!$N$8,H585,IF(FollowUp!$AK$3=Data!$N$7,G585,B585))))</f>
        <v>0</v>
      </c>
      <c r="AR585" s="51">
        <f t="shared" si="56"/>
        <v>0</v>
      </c>
      <c r="AS585" s="25">
        <f t="shared" ref="AS585:AS648" si="60">IF(AR585=0,-1,RANK(AR585,$AR$8:$AR$5000))</f>
        <v>-1</v>
      </c>
      <c r="AT585" s="25">
        <f t="shared" si="57"/>
        <v>578</v>
      </c>
      <c r="AU585" s="25">
        <f t="shared" ref="AU585:AU648" si="61">COUNTIF(AS:AS,AT585)</f>
        <v>0</v>
      </c>
      <c r="AV585" s="25">
        <f t="shared" si="58"/>
        <v>0</v>
      </c>
      <c r="BB585" s="51"/>
    </row>
    <row r="586" spans="1:54" x14ac:dyDescent="0.25">
      <c r="A586" t="str">
        <f t="shared" si="59"/>
        <v>586</v>
      </c>
      <c r="B586" s="25">
        <f>IF(OR(ISBLANK($AG586),$AI586="closed",$AI586="old",AND($B$3=Data!$N$6,OR(database!AG586=Data!$K$8,Data!$K$9=database!AG586))),0,MAX(B$8:B585)+1)</f>
        <v>0</v>
      </c>
      <c r="C586" s="25">
        <f ca="1">IF(AND($AL586-C$3&lt;=TODAY(),$AL586&gt;0,AI586&lt;&gt;"closed",AI586&lt;&gt;"old",AND($B$3&lt;&gt;Data!$N$6,OR(database!$AG586&lt;&gt;Data!$K$9,database!$AG586&lt;&gt;Data!$K$8))),MAX(C$8:C585)+1,0)</f>
        <v>0</v>
      </c>
      <c r="D586" s="25">
        <f ca="1">IF(AND($AL586-D$3&lt;=TODAY(),$AL586&gt;0,$AI586&lt;&gt;"closed",AI586&lt;&gt;"old",AND($B$3&lt;&gt;Data!$N$6,OR(database!$AG586&lt;&gt;Data!$K$9,database!$AG586&lt;&gt;Data!$K$8))),MAX(D$8:D585)+1,0)</f>
        <v>0</v>
      </c>
      <c r="E586" s="25">
        <f ca="1">IF(AND($AL586-E$3&lt;=TODAY(),$AL586&gt;0,AI586&lt;&gt;"closed",AI586&lt;&gt;"old",AND($B$3&lt;&gt;Data!$N$6,OR(database!$AG586&lt;&gt;Data!$K$9,database!$AG586&lt;&gt;Data!$K$8))),MAX(E$8:E585)+1,0)</f>
        <v>0</v>
      </c>
      <c r="F586" s="25">
        <f>IF(AH586="X",MAX(F$8:F585)+1,0)</f>
        <v>0</v>
      </c>
      <c r="G586" s="25">
        <f ca="1">IF(AND(AG586=Data!$K$8,database!AI586&lt;&gt;"Closed",AI586&lt;&gt;"old",database!AL586&lt;(TODAY()+Data!$X$4)),MAX(G$8:G585)+1,0)</f>
        <v>0</v>
      </c>
      <c r="H586" s="25">
        <f ca="1">IF(AND(AG586=Data!$K$9,database!AI586&lt;&gt;"Closed",AI586&lt;&gt;"old",database!AL586&lt;(TODAY()+Data!$X$5)),MAX(H$8:H585)+1,0)</f>
        <v>0</v>
      </c>
      <c r="Y586">
        <f>IF(AS586&gt;0,VLOOKUP(AS586,$AT:$AV,3,0)+COUNTIF(AS$8:AS585,AS586),0)</f>
        <v>0</v>
      </c>
      <c r="AA586" s="16"/>
      <c r="AB586" s="22"/>
      <c r="AC586" s="16"/>
      <c r="AD586" s="22"/>
      <c r="AE586" s="16"/>
      <c r="AF586" s="22"/>
      <c r="AG586" s="138"/>
      <c r="AH586" s="23"/>
      <c r="AI586" s="16"/>
      <c r="AJ586" s="23"/>
      <c r="AK586" s="28"/>
      <c r="AL586" s="35"/>
      <c r="AQ586" s="25">
        <f>IF(FollowUp!$AK$3="(Off)",IF(FollowUp!$AA$3=Data!$D$5,C586,IF(FollowUp!$AA$3=Data!$D$6,D586,IF(FollowUp!$AA$3=Data!$D$7,E586,B586))),IF(FollowUp!$AK$3=Data!$N$9,F586,IF(FollowUp!$AK$3=Data!$N$8,H586,IF(FollowUp!$AK$3=Data!$N$7,G586,B586))))</f>
        <v>0</v>
      </c>
      <c r="AR586" s="51">
        <f t="shared" si="56"/>
        <v>0</v>
      </c>
      <c r="AS586" s="25">
        <f t="shared" si="60"/>
        <v>-1</v>
      </c>
      <c r="AT586" s="25">
        <f t="shared" si="57"/>
        <v>579</v>
      </c>
      <c r="AU586" s="25">
        <f t="shared" si="61"/>
        <v>0</v>
      </c>
      <c r="AV586" s="25">
        <f t="shared" si="58"/>
        <v>0</v>
      </c>
      <c r="BB586" s="51"/>
    </row>
    <row r="587" spans="1:54" x14ac:dyDescent="0.25">
      <c r="A587" t="str">
        <f t="shared" si="59"/>
        <v>587</v>
      </c>
      <c r="B587" s="25">
        <f>IF(OR(ISBLANK($AG587),$AI587="closed",$AI587="old",AND($B$3=Data!$N$6,OR(database!AG587=Data!$K$8,Data!$K$9=database!AG587))),0,MAX(B$8:B586)+1)</f>
        <v>0</v>
      </c>
      <c r="C587" s="25">
        <f ca="1">IF(AND($AL587-C$3&lt;=TODAY(),$AL587&gt;0,AI587&lt;&gt;"closed",AI587&lt;&gt;"old",AND($B$3&lt;&gt;Data!$N$6,OR(database!$AG587&lt;&gt;Data!$K$9,database!$AG587&lt;&gt;Data!$K$8))),MAX(C$8:C586)+1,0)</f>
        <v>0</v>
      </c>
      <c r="D587" s="25">
        <f ca="1">IF(AND($AL587-D$3&lt;=TODAY(),$AL587&gt;0,$AI587&lt;&gt;"closed",AI587&lt;&gt;"old",AND($B$3&lt;&gt;Data!$N$6,OR(database!$AG587&lt;&gt;Data!$K$9,database!$AG587&lt;&gt;Data!$K$8))),MAX(D$8:D586)+1,0)</f>
        <v>0</v>
      </c>
      <c r="E587" s="25">
        <f ca="1">IF(AND($AL587-E$3&lt;=TODAY(),$AL587&gt;0,AI587&lt;&gt;"closed",AI587&lt;&gt;"old",AND($B$3&lt;&gt;Data!$N$6,OR(database!$AG587&lt;&gt;Data!$K$9,database!$AG587&lt;&gt;Data!$K$8))),MAX(E$8:E586)+1,0)</f>
        <v>0</v>
      </c>
      <c r="F587" s="25">
        <f>IF(AH587="X",MAX(F$8:F586)+1,0)</f>
        <v>0</v>
      </c>
      <c r="G587" s="25">
        <f ca="1">IF(AND(AG587=Data!$K$8,database!AI587&lt;&gt;"Closed",AI587&lt;&gt;"old",database!AL587&lt;(TODAY()+Data!$X$4)),MAX(G$8:G586)+1,0)</f>
        <v>0</v>
      </c>
      <c r="H587" s="25">
        <f ca="1">IF(AND(AG587=Data!$K$9,database!AI587&lt;&gt;"Closed",AI587&lt;&gt;"old",database!AL587&lt;(TODAY()+Data!$X$5)),MAX(H$8:H586)+1,0)</f>
        <v>0</v>
      </c>
      <c r="Y587">
        <f>IF(AS587&gt;0,VLOOKUP(AS587,$AT:$AV,3,0)+COUNTIF(AS$8:AS586,AS587),0)</f>
        <v>0</v>
      </c>
      <c r="AA587" s="17"/>
      <c r="AB587" s="18"/>
      <c r="AC587" s="17"/>
      <c r="AD587" s="18"/>
      <c r="AE587" s="17"/>
      <c r="AF587" s="18"/>
      <c r="AG587" s="139"/>
      <c r="AH587" s="24"/>
      <c r="AI587" s="17"/>
      <c r="AJ587" s="24"/>
      <c r="AK587" s="27"/>
      <c r="AL587" s="47"/>
      <c r="AQ587" s="25">
        <f>IF(FollowUp!$AK$3="(Off)",IF(FollowUp!$AA$3=Data!$D$5,C587,IF(FollowUp!$AA$3=Data!$D$6,D587,IF(FollowUp!$AA$3=Data!$D$7,E587,B587))),IF(FollowUp!$AK$3=Data!$N$9,F587,IF(FollowUp!$AK$3=Data!$N$8,H587,IF(FollowUp!$AK$3=Data!$N$7,G587,B587))))</f>
        <v>0</v>
      </c>
      <c r="AR587" s="51">
        <f t="shared" si="56"/>
        <v>0</v>
      </c>
      <c r="AS587" s="25">
        <f t="shared" si="60"/>
        <v>-1</v>
      </c>
      <c r="AT587" s="25">
        <f t="shared" si="57"/>
        <v>580</v>
      </c>
      <c r="AU587" s="25">
        <f t="shared" si="61"/>
        <v>0</v>
      </c>
      <c r="AV587" s="25">
        <f t="shared" si="58"/>
        <v>0</v>
      </c>
      <c r="BB587" s="51"/>
    </row>
    <row r="588" spans="1:54" x14ac:dyDescent="0.25">
      <c r="A588" t="str">
        <f t="shared" si="59"/>
        <v>588</v>
      </c>
      <c r="B588" s="25">
        <f>IF(OR(ISBLANK($AG588),$AI588="closed",$AI588="old",AND($B$3=Data!$N$6,OR(database!AG588=Data!$K$8,Data!$K$9=database!AG588))),0,MAX(B$8:B587)+1)</f>
        <v>0</v>
      </c>
      <c r="C588" s="25">
        <f ca="1">IF(AND($AL588-C$3&lt;=TODAY(),$AL588&gt;0,AI588&lt;&gt;"closed",AI588&lt;&gt;"old",AND($B$3&lt;&gt;Data!$N$6,OR(database!$AG588&lt;&gt;Data!$K$9,database!$AG588&lt;&gt;Data!$K$8))),MAX(C$8:C587)+1,0)</f>
        <v>0</v>
      </c>
      <c r="D588" s="25">
        <f ca="1">IF(AND($AL588-D$3&lt;=TODAY(),$AL588&gt;0,$AI588&lt;&gt;"closed",AI588&lt;&gt;"old",AND($B$3&lt;&gt;Data!$N$6,OR(database!$AG588&lt;&gt;Data!$K$9,database!$AG588&lt;&gt;Data!$K$8))),MAX(D$8:D587)+1,0)</f>
        <v>0</v>
      </c>
      <c r="E588" s="25">
        <f ca="1">IF(AND($AL588-E$3&lt;=TODAY(),$AL588&gt;0,AI588&lt;&gt;"closed",AI588&lt;&gt;"old",AND($B$3&lt;&gt;Data!$N$6,OR(database!$AG588&lt;&gt;Data!$K$9,database!$AG588&lt;&gt;Data!$K$8))),MAX(E$8:E587)+1,0)</f>
        <v>0</v>
      </c>
      <c r="F588" s="25">
        <f>IF(AH588="X",MAX(F$8:F587)+1,0)</f>
        <v>0</v>
      </c>
      <c r="G588" s="25">
        <f ca="1">IF(AND(AG588=Data!$K$8,database!AI588&lt;&gt;"Closed",AI588&lt;&gt;"old",database!AL588&lt;(TODAY()+Data!$X$4)),MAX(G$8:G587)+1,0)</f>
        <v>0</v>
      </c>
      <c r="H588" s="25">
        <f ca="1">IF(AND(AG588=Data!$K$9,database!AI588&lt;&gt;"Closed",AI588&lt;&gt;"old",database!AL588&lt;(TODAY()+Data!$X$5)),MAX(H$8:H587)+1,0)</f>
        <v>0</v>
      </c>
      <c r="Y588">
        <f>IF(AS588&gt;0,VLOOKUP(AS588,$AT:$AV,3,0)+COUNTIF(AS$8:AS587,AS588),0)</f>
        <v>0</v>
      </c>
      <c r="AA588" s="16"/>
      <c r="AB588" s="22"/>
      <c r="AC588" s="16"/>
      <c r="AD588" s="22"/>
      <c r="AE588" s="16"/>
      <c r="AF588" s="22"/>
      <c r="AG588" s="138"/>
      <c r="AH588" s="23"/>
      <c r="AI588" s="16"/>
      <c r="AJ588" s="23"/>
      <c r="AK588" s="28"/>
      <c r="AL588" s="35"/>
      <c r="AQ588" s="25">
        <f>IF(FollowUp!$AK$3="(Off)",IF(FollowUp!$AA$3=Data!$D$5,C588,IF(FollowUp!$AA$3=Data!$D$6,D588,IF(FollowUp!$AA$3=Data!$D$7,E588,B588))),IF(FollowUp!$AK$3=Data!$N$9,F588,IF(FollowUp!$AK$3=Data!$N$8,H588,IF(FollowUp!$AK$3=Data!$N$7,G588,B588))))</f>
        <v>0</v>
      </c>
      <c r="AR588" s="51">
        <f t="shared" si="56"/>
        <v>0</v>
      </c>
      <c r="AS588" s="25">
        <f t="shared" si="60"/>
        <v>-1</v>
      </c>
      <c r="AT588" s="25">
        <f t="shared" si="57"/>
        <v>581</v>
      </c>
      <c r="AU588" s="25">
        <f t="shared" si="61"/>
        <v>0</v>
      </c>
      <c r="AV588" s="25">
        <f t="shared" si="58"/>
        <v>0</v>
      </c>
      <c r="BB588" s="51"/>
    </row>
    <row r="589" spans="1:54" x14ac:dyDescent="0.25">
      <c r="A589" t="str">
        <f t="shared" si="59"/>
        <v>589</v>
      </c>
      <c r="B589" s="25">
        <f>IF(OR(ISBLANK($AG589),$AI589="closed",$AI589="old",AND($B$3=Data!$N$6,OR(database!AG589=Data!$K$8,Data!$K$9=database!AG589))),0,MAX(B$8:B588)+1)</f>
        <v>0</v>
      </c>
      <c r="C589" s="25">
        <f ca="1">IF(AND($AL589-C$3&lt;=TODAY(),$AL589&gt;0,AI589&lt;&gt;"closed",AI589&lt;&gt;"old",AND($B$3&lt;&gt;Data!$N$6,OR(database!$AG589&lt;&gt;Data!$K$9,database!$AG589&lt;&gt;Data!$K$8))),MAX(C$8:C588)+1,0)</f>
        <v>0</v>
      </c>
      <c r="D589" s="25">
        <f ca="1">IF(AND($AL589-D$3&lt;=TODAY(),$AL589&gt;0,$AI589&lt;&gt;"closed",AI589&lt;&gt;"old",AND($B$3&lt;&gt;Data!$N$6,OR(database!$AG589&lt;&gt;Data!$K$9,database!$AG589&lt;&gt;Data!$K$8))),MAX(D$8:D588)+1,0)</f>
        <v>0</v>
      </c>
      <c r="E589" s="25">
        <f ca="1">IF(AND($AL589-E$3&lt;=TODAY(),$AL589&gt;0,AI589&lt;&gt;"closed",AI589&lt;&gt;"old",AND($B$3&lt;&gt;Data!$N$6,OR(database!$AG589&lt;&gt;Data!$K$9,database!$AG589&lt;&gt;Data!$K$8))),MAX(E$8:E588)+1,0)</f>
        <v>0</v>
      </c>
      <c r="F589" s="25">
        <f>IF(AH589="X",MAX(F$8:F588)+1,0)</f>
        <v>0</v>
      </c>
      <c r="G589" s="25">
        <f ca="1">IF(AND(AG589=Data!$K$8,database!AI589&lt;&gt;"Closed",AI589&lt;&gt;"old",database!AL589&lt;(TODAY()+Data!$X$4)),MAX(G$8:G588)+1,0)</f>
        <v>0</v>
      </c>
      <c r="H589" s="25">
        <f ca="1">IF(AND(AG589=Data!$K$9,database!AI589&lt;&gt;"Closed",AI589&lt;&gt;"old",database!AL589&lt;(TODAY()+Data!$X$5)),MAX(H$8:H588)+1,0)</f>
        <v>0</v>
      </c>
      <c r="Y589">
        <f>IF(AS589&gt;0,VLOOKUP(AS589,$AT:$AV,3,0)+COUNTIF(AS$8:AS588,AS589),0)</f>
        <v>0</v>
      </c>
      <c r="AA589" s="17"/>
      <c r="AB589" s="18"/>
      <c r="AC589" s="17"/>
      <c r="AD589" s="18"/>
      <c r="AE589" s="17"/>
      <c r="AF589" s="18"/>
      <c r="AG589" s="139"/>
      <c r="AH589" s="24"/>
      <c r="AI589" s="17"/>
      <c r="AJ589" s="24"/>
      <c r="AK589" s="27"/>
      <c r="AL589" s="47"/>
      <c r="AQ589" s="25">
        <f>IF(FollowUp!$AK$3="(Off)",IF(FollowUp!$AA$3=Data!$D$5,C589,IF(FollowUp!$AA$3=Data!$D$6,D589,IF(FollowUp!$AA$3=Data!$D$7,E589,B589))),IF(FollowUp!$AK$3=Data!$N$9,F589,IF(FollowUp!$AK$3=Data!$N$8,H589,IF(FollowUp!$AK$3=Data!$N$7,G589,B589))))</f>
        <v>0</v>
      </c>
      <c r="AR589" s="51">
        <f t="shared" si="56"/>
        <v>0</v>
      </c>
      <c r="AS589" s="25">
        <f t="shared" si="60"/>
        <v>-1</v>
      </c>
      <c r="AT589" s="25">
        <f t="shared" si="57"/>
        <v>582</v>
      </c>
      <c r="AU589" s="25">
        <f t="shared" si="61"/>
        <v>0</v>
      </c>
      <c r="AV589" s="25">
        <f t="shared" si="58"/>
        <v>0</v>
      </c>
      <c r="BB589" s="51"/>
    </row>
    <row r="590" spans="1:54" x14ac:dyDescent="0.25">
      <c r="A590" t="str">
        <f t="shared" si="59"/>
        <v>590</v>
      </c>
      <c r="B590" s="25">
        <f>IF(OR(ISBLANK($AG590),$AI590="closed",$AI590="old",AND($B$3=Data!$N$6,OR(database!AG590=Data!$K$8,Data!$K$9=database!AG590))),0,MAX(B$8:B589)+1)</f>
        <v>0</v>
      </c>
      <c r="C590" s="25">
        <f ca="1">IF(AND($AL590-C$3&lt;=TODAY(),$AL590&gt;0,AI590&lt;&gt;"closed",AI590&lt;&gt;"old",AND($B$3&lt;&gt;Data!$N$6,OR(database!$AG590&lt;&gt;Data!$K$9,database!$AG590&lt;&gt;Data!$K$8))),MAX(C$8:C589)+1,0)</f>
        <v>0</v>
      </c>
      <c r="D590" s="25">
        <f ca="1">IF(AND($AL590-D$3&lt;=TODAY(),$AL590&gt;0,$AI590&lt;&gt;"closed",AI590&lt;&gt;"old",AND($B$3&lt;&gt;Data!$N$6,OR(database!$AG590&lt;&gt;Data!$K$9,database!$AG590&lt;&gt;Data!$K$8))),MAX(D$8:D589)+1,0)</f>
        <v>0</v>
      </c>
      <c r="E590" s="25">
        <f ca="1">IF(AND($AL590-E$3&lt;=TODAY(),$AL590&gt;0,AI590&lt;&gt;"closed",AI590&lt;&gt;"old",AND($B$3&lt;&gt;Data!$N$6,OR(database!$AG590&lt;&gt;Data!$K$9,database!$AG590&lt;&gt;Data!$K$8))),MAX(E$8:E589)+1,0)</f>
        <v>0</v>
      </c>
      <c r="F590" s="25">
        <f>IF(AH590="X",MAX(F$8:F589)+1,0)</f>
        <v>0</v>
      </c>
      <c r="G590" s="25">
        <f ca="1">IF(AND(AG590=Data!$K$8,database!AI590&lt;&gt;"Closed",AI590&lt;&gt;"old",database!AL590&lt;(TODAY()+Data!$X$4)),MAX(G$8:G589)+1,0)</f>
        <v>0</v>
      </c>
      <c r="H590" s="25">
        <f ca="1">IF(AND(AG590=Data!$K$9,database!AI590&lt;&gt;"Closed",AI590&lt;&gt;"old",database!AL590&lt;(TODAY()+Data!$X$5)),MAX(H$8:H589)+1,0)</f>
        <v>0</v>
      </c>
      <c r="Y590">
        <f>IF(AS590&gt;0,VLOOKUP(AS590,$AT:$AV,3,0)+COUNTIF(AS$8:AS589,AS590),0)</f>
        <v>0</v>
      </c>
      <c r="AA590" s="16"/>
      <c r="AB590" s="22"/>
      <c r="AC590" s="16"/>
      <c r="AD590" s="22"/>
      <c r="AE590" s="16"/>
      <c r="AF590" s="22"/>
      <c r="AG590" s="138"/>
      <c r="AH590" s="23"/>
      <c r="AI590" s="16"/>
      <c r="AJ590" s="23"/>
      <c r="AK590" s="28"/>
      <c r="AL590" s="35"/>
      <c r="AQ590" s="25">
        <f>IF(FollowUp!$AK$3="(Off)",IF(FollowUp!$AA$3=Data!$D$5,C590,IF(FollowUp!$AA$3=Data!$D$6,D590,IF(FollowUp!$AA$3=Data!$D$7,E590,B590))),IF(FollowUp!$AK$3=Data!$N$9,F590,IF(FollowUp!$AK$3=Data!$N$8,H590,IF(FollowUp!$AK$3=Data!$N$7,G590,B590))))</f>
        <v>0</v>
      </c>
      <c r="AR590" s="51">
        <f t="shared" si="56"/>
        <v>0</v>
      </c>
      <c r="AS590" s="25">
        <f t="shared" si="60"/>
        <v>-1</v>
      </c>
      <c r="AT590" s="25">
        <f t="shared" si="57"/>
        <v>583</v>
      </c>
      <c r="AU590" s="25">
        <f t="shared" si="61"/>
        <v>0</v>
      </c>
      <c r="AV590" s="25">
        <f t="shared" si="58"/>
        <v>0</v>
      </c>
      <c r="BB590" s="51"/>
    </row>
    <row r="591" spans="1:54" x14ac:dyDescent="0.25">
      <c r="A591" t="str">
        <f t="shared" si="59"/>
        <v>591</v>
      </c>
      <c r="B591" s="25">
        <f>IF(OR(ISBLANK($AG591),$AI591="closed",$AI591="old",AND($B$3=Data!$N$6,OR(database!AG591=Data!$K$8,Data!$K$9=database!AG591))),0,MAX(B$8:B590)+1)</f>
        <v>0</v>
      </c>
      <c r="C591" s="25">
        <f ca="1">IF(AND($AL591-C$3&lt;=TODAY(),$AL591&gt;0,AI591&lt;&gt;"closed",AI591&lt;&gt;"old",AND($B$3&lt;&gt;Data!$N$6,OR(database!$AG591&lt;&gt;Data!$K$9,database!$AG591&lt;&gt;Data!$K$8))),MAX(C$8:C590)+1,0)</f>
        <v>0</v>
      </c>
      <c r="D591" s="25">
        <f ca="1">IF(AND($AL591-D$3&lt;=TODAY(),$AL591&gt;0,$AI591&lt;&gt;"closed",AI591&lt;&gt;"old",AND($B$3&lt;&gt;Data!$N$6,OR(database!$AG591&lt;&gt;Data!$K$9,database!$AG591&lt;&gt;Data!$K$8))),MAX(D$8:D590)+1,0)</f>
        <v>0</v>
      </c>
      <c r="E591" s="25">
        <f ca="1">IF(AND($AL591-E$3&lt;=TODAY(),$AL591&gt;0,AI591&lt;&gt;"closed",AI591&lt;&gt;"old",AND($B$3&lt;&gt;Data!$N$6,OR(database!$AG591&lt;&gt;Data!$K$9,database!$AG591&lt;&gt;Data!$K$8))),MAX(E$8:E590)+1,0)</f>
        <v>0</v>
      </c>
      <c r="F591" s="25">
        <f>IF(AH591="X",MAX(F$8:F590)+1,0)</f>
        <v>0</v>
      </c>
      <c r="G591" s="25">
        <f ca="1">IF(AND(AG591=Data!$K$8,database!AI591&lt;&gt;"Closed",AI591&lt;&gt;"old",database!AL591&lt;(TODAY()+Data!$X$4)),MAX(G$8:G590)+1,0)</f>
        <v>0</v>
      </c>
      <c r="H591" s="25">
        <f ca="1">IF(AND(AG591=Data!$K$9,database!AI591&lt;&gt;"Closed",AI591&lt;&gt;"old",database!AL591&lt;(TODAY()+Data!$X$5)),MAX(H$8:H590)+1,0)</f>
        <v>0</v>
      </c>
      <c r="Y591">
        <f>IF(AS591&gt;0,VLOOKUP(AS591,$AT:$AV,3,0)+COUNTIF(AS$8:AS590,AS591),0)</f>
        <v>0</v>
      </c>
      <c r="AA591" s="17"/>
      <c r="AB591" s="18"/>
      <c r="AC591" s="17"/>
      <c r="AD591" s="18"/>
      <c r="AE591" s="17"/>
      <c r="AF591" s="18"/>
      <c r="AG591" s="139"/>
      <c r="AH591" s="24"/>
      <c r="AI591" s="17"/>
      <c r="AJ591" s="24"/>
      <c r="AK591" s="27"/>
      <c r="AL591" s="47"/>
      <c r="AQ591" s="25">
        <f>IF(FollowUp!$AK$3="(Off)",IF(FollowUp!$AA$3=Data!$D$5,C591,IF(FollowUp!$AA$3=Data!$D$6,D591,IF(FollowUp!$AA$3=Data!$D$7,E591,B591))),IF(FollowUp!$AK$3=Data!$N$9,F591,IF(FollowUp!$AK$3=Data!$N$8,H591,IF(FollowUp!$AK$3=Data!$N$7,G591,B591))))</f>
        <v>0</v>
      </c>
      <c r="AR591" s="51">
        <f t="shared" si="56"/>
        <v>0</v>
      </c>
      <c r="AS591" s="25">
        <f t="shared" si="60"/>
        <v>-1</v>
      </c>
      <c r="AT591" s="25">
        <f t="shared" si="57"/>
        <v>584</v>
      </c>
      <c r="AU591" s="25">
        <f t="shared" si="61"/>
        <v>0</v>
      </c>
      <c r="AV591" s="25">
        <f t="shared" si="58"/>
        <v>0</v>
      </c>
      <c r="BB591" s="51"/>
    </row>
    <row r="592" spans="1:54" x14ac:dyDescent="0.25">
      <c r="A592" t="str">
        <f t="shared" si="59"/>
        <v>592</v>
      </c>
      <c r="B592" s="25">
        <f>IF(OR(ISBLANK($AG592),$AI592="closed",$AI592="old",AND($B$3=Data!$N$6,OR(database!AG592=Data!$K$8,Data!$K$9=database!AG592))),0,MAX(B$8:B591)+1)</f>
        <v>0</v>
      </c>
      <c r="C592" s="25">
        <f ca="1">IF(AND($AL592-C$3&lt;=TODAY(),$AL592&gt;0,AI592&lt;&gt;"closed",AI592&lt;&gt;"old",AND($B$3&lt;&gt;Data!$N$6,OR(database!$AG592&lt;&gt;Data!$K$9,database!$AG592&lt;&gt;Data!$K$8))),MAX(C$8:C591)+1,0)</f>
        <v>0</v>
      </c>
      <c r="D592" s="25">
        <f ca="1">IF(AND($AL592-D$3&lt;=TODAY(),$AL592&gt;0,$AI592&lt;&gt;"closed",AI592&lt;&gt;"old",AND($B$3&lt;&gt;Data!$N$6,OR(database!$AG592&lt;&gt;Data!$K$9,database!$AG592&lt;&gt;Data!$K$8))),MAX(D$8:D591)+1,0)</f>
        <v>0</v>
      </c>
      <c r="E592" s="25">
        <f ca="1">IF(AND($AL592-E$3&lt;=TODAY(),$AL592&gt;0,AI592&lt;&gt;"closed",AI592&lt;&gt;"old",AND($B$3&lt;&gt;Data!$N$6,OR(database!$AG592&lt;&gt;Data!$K$9,database!$AG592&lt;&gt;Data!$K$8))),MAX(E$8:E591)+1,0)</f>
        <v>0</v>
      </c>
      <c r="F592" s="25">
        <f>IF(AH592="X",MAX(F$8:F591)+1,0)</f>
        <v>0</v>
      </c>
      <c r="G592" s="25">
        <f ca="1">IF(AND(AG592=Data!$K$8,database!AI592&lt;&gt;"Closed",AI592&lt;&gt;"old",database!AL592&lt;(TODAY()+Data!$X$4)),MAX(G$8:G591)+1,0)</f>
        <v>0</v>
      </c>
      <c r="H592" s="25">
        <f ca="1">IF(AND(AG592=Data!$K$9,database!AI592&lt;&gt;"Closed",AI592&lt;&gt;"old",database!AL592&lt;(TODAY()+Data!$X$5)),MAX(H$8:H591)+1,0)</f>
        <v>0</v>
      </c>
      <c r="Y592">
        <f>IF(AS592&gt;0,VLOOKUP(AS592,$AT:$AV,3,0)+COUNTIF(AS$8:AS591,AS592),0)</f>
        <v>0</v>
      </c>
      <c r="AA592" s="16"/>
      <c r="AB592" s="22"/>
      <c r="AC592" s="16"/>
      <c r="AD592" s="22"/>
      <c r="AE592" s="16"/>
      <c r="AF592" s="22"/>
      <c r="AG592" s="138"/>
      <c r="AH592" s="23"/>
      <c r="AI592" s="16"/>
      <c r="AJ592" s="23"/>
      <c r="AK592" s="28"/>
      <c r="AL592" s="35"/>
      <c r="AQ592" s="25">
        <f>IF(FollowUp!$AK$3="(Off)",IF(FollowUp!$AA$3=Data!$D$5,C592,IF(FollowUp!$AA$3=Data!$D$6,D592,IF(FollowUp!$AA$3=Data!$D$7,E592,B592))),IF(FollowUp!$AK$3=Data!$N$9,F592,IF(FollowUp!$AK$3=Data!$N$8,H592,IF(FollowUp!$AK$3=Data!$N$7,G592,B592))))</f>
        <v>0</v>
      </c>
      <c r="AR592" s="51">
        <f t="shared" si="56"/>
        <v>0</v>
      </c>
      <c r="AS592" s="25">
        <f t="shared" si="60"/>
        <v>-1</v>
      </c>
      <c r="AT592" s="25">
        <f t="shared" si="57"/>
        <v>585</v>
      </c>
      <c r="AU592" s="25">
        <f t="shared" si="61"/>
        <v>0</v>
      </c>
      <c r="AV592" s="25">
        <f t="shared" si="58"/>
        <v>0</v>
      </c>
      <c r="BB592" s="51"/>
    </row>
    <row r="593" spans="1:54" x14ac:dyDescent="0.25">
      <c r="A593" t="str">
        <f t="shared" si="59"/>
        <v>593</v>
      </c>
      <c r="B593" s="25">
        <f>IF(OR(ISBLANK($AG593),$AI593="closed",$AI593="old",AND($B$3=Data!$N$6,OR(database!AG593=Data!$K$8,Data!$K$9=database!AG593))),0,MAX(B$8:B592)+1)</f>
        <v>0</v>
      </c>
      <c r="C593" s="25">
        <f ca="1">IF(AND($AL593-C$3&lt;=TODAY(),$AL593&gt;0,AI593&lt;&gt;"closed",AI593&lt;&gt;"old",AND($B$3&lt;&gt;Data!$N$6,OR(database!$AG593&lt;&gt;Data!$K$9,database!$AG593&lt;&gt;Data!$K$8))),MAX(C$8:C592)+1,0)</f>
        <v>0</v>
      </c>
      <c r="D593" s="25">
        <f ca="1">IF(AND($AL593-D$3&lt;=TODAY(),$AL593&gt;0,$AI593&lt;&gt;"closed",AI593&lt;&gt;"old",AND($B$3&lt;&gt;Data!$N$6,OR(database!$AG593&lt;&gt;Data!$K$9,database!$AG593&lt;&gt;Data!$K$8))),MAX(D$8:D592)+1,0)</f>
        <v>0</v>
      </c>
      <c r="E593" s="25">
        <f ca="1">IF(AND($AL593-E$3&lt;=TODAY(),$AL593&gt;0,AI593&lt;&gt;"closed",AI593&lt;&gt;"old",AND($B$3&lt;&gt;Data!$N$6,OR(database!$AG593&lt;&gt;Data!$K$9,database!$AG593&lt;&gt;Data!$K$8))),MAX(E$8:E592)+1,0)</f>
        <v>0</v>
      </c>
      <c r="F593" s="25">
        <f>IF(AH593="X",MAX(F$8:F592)+1,0)</f>
        <v>0</v>
      </c>
      <c r="G593" s="25">
        <f ca="1">IF(AND(AG593=Data!$K$8,database!AI593&lt;&gt;"Closed",AI593&lt;&gt;"old",database!AL593&lt;(TODAY()+Data!$X$4)),MAX(G$8:G592)+1,0)</f>
        <v>0</v>
      </c>
      <c r="H593" s="25">
        <f ca="1">IF(AND(AG593=Data!$K$9,database!AI593&lt;&gt;"Closed",AI593&lt;&gt;"old",database!AL593&lt;(TODAY()+Data!$X$5)),MAX(H$8:H592)+1,0)</f>
        <v>0</v>
      </c>
      <c r="Y593">
        <f>IF(AS593&gt;0,VLOOKUP(AS593,$AT:$AV,3,0)+COUNTIF(AS$8:AS592,AS593),0)</f>
        <v>0</v>
      </c>
      <c r="AA593" s="17"/>
      <c r="AB593" s="18"/>
      <c r="AC593" s="17"/>
      <c r="AD593" s="18"/>
      <c r="AE593" s="17"/>
      <c r="AF593" s="18"/>
      <c r="AG593" s="139"/>
      <c r="AH593" s="24"/>
      <c r="AI593" s="17"/>
      <c r="AJ593" s="24"/>
      <c r="AK593" s="27"/>
      <c r="AL593" s="47"/>
      <c r="AQ593" s="25">
        <f>IF(FollowUp!$AK$3="(Off)",IF(FollowUp!$AA$3=Data!$D$5,C593,IF(FollowUp!$AA$3=Data!$D$6,D593,IF(FollowUp!$AA$3=Data!$D$7,E593,B593))),IF(FollowUp!$AK$3=Data!$N$9,F593,IF(FollowUp!$AK$3=Data!$N$8,H593,IF(FollowUp!$AK$3=Data!$N$7,G593,B593))))</f>
        <v>0</v>
      </c>
      <c r="AR593" s="51">
        <f t="shared" si="56"/>
        <v>0</v>
      </c>
      <c r="AS593" s="25">
        <f t="shared" si="60"/>
        <v>-1</v>
      </c>
      <c r="AT593" s="25">
        <f t="shared" si="57"/>
        <v>586</v>
      </c>
      <c r="AU593" s="25">
        <f t="shared" si="61"/>
        <v>0</v>
      </c>
      <c r="AV593" s="25">
        <f t="shared" si="58"/>
        <v>0</v>
      </c>
      <c r="BB593" s="51"/>
    </row>
    <row r="594" spans="1:54" x14ac:dyDescent="0.25">
      <c r="A594" t="str">
        <f t="shared" si="59"/>
        <v>594</v>
      </c>
      <c r="B594" s="25">
        <f>IF(OR(ISBLANK($AG594),$AI594="closed",$AI594="old",AND($B$3=Data!$N$6,OR(database!AG594=Data!$K$8,Data!$K$9=database!AG594))),0,MAX(B$8:B593)+1)</f>
        <v>0</v>
      </c>
      <c r="C594" s="25">
        <f ca="1">IF(AND($AL594-C$3&lt;=TODAY(),$AL594&gt;0,AI594&lt;&gt;"closed",AI594&lt;&gt;"old",AND($B$3&lt;&gt;Data!$N$6,OR(database!$AG594&lt;&gt;Data!$K$9,database!$AG594&lt;&gt;Data!$K$8))),MAX(C$8:C593)+1,0)</f>
        <v>0</v>
      </c>
      <c r="D594" s="25">
        <f ca="1">IF(AND($AL594-D$3&lt;=TODAY(),$AL594&gt;0,$AI594&lt;&gt;"closed",AI594&lt;&gt;"old",AND($B$3&lt;&gt;Data!$N$6,OR(database!$AG594&lt;&gt;Data!$K$9,database!$AG594&lt;&gt;Data!$K$8))),MAX(D$8:D593)+1,0)</f>
        <v>0</v>
      </c>
      <c r="E594" s="25">
        <f ca="1">IF(AND($AL594-E$3&lt;=TODAY(),$AL594&gt;0,AI594&lt;&gt;"closed",AI594&lt;&gt;"old",AND($B$3&lt;&gt;Data!$N$6,OR(database!$AG594&lt;&gt;Data!$K$9,database!$AG594&lt;&gt;Data!$K$8))),MAX(E$8:E593)+1,0)</f>
        <v>0</v>
      </c>
      <c r="F594" s="25">
        <f>IF(AH594="X",MAX(F$8:F593)+1,0)</f>
        <v>0</v>
      </c>
      <c r="G594" s="25">
        <f ca="1">IF(AND(AG594=Data!$K$8,database!AI594&lt;&gt;"Closed",AI594&lt;&gt;"old",database!AL594&lt;(TODAY()+Data!$X$4)),MAX(G$8:G593)+1,0)</f>
        <v>0</v>
      </c>
      <c r="H594" s="25">
        <f ca="1">IF(AND(AG594=Data!$K$9,database!AI594&lt;&gt;"Closed",AI594&lt;&gt;"old",database!AL594&lt;(TODAY()+Data!$X$5)),MAX(H$8:H593)+1,0)</f>
        <v>0</v>
      </c>
      <c r="Y594">
        <f>IF(AS594&gt;0,VLOOKUP(AS594,$AT:$AV,3,0)+COUNTIF(AS$8:AS593,AS594),0)</f>
        <v>0</v>
      </c>
      <c r="AA594" s="16"/>
      <c r="AB594" s="22"/>
      <c r="AC594" s="16"/>
      <c r="AD594" s="22"/>
      <c r="AE594" s="16"/>
      <c r="AF594" s="22"/>
      <c r="AG594" s="138"/>
      <c r="AH594" s="23"/>
      <c r="AI594" s="16"/>
      <c r="AJ594" s="23"/>
      <c r="AK594" s="28"/>
      <c r="AL594" s="35"/>
      <c r="AQ594" s="25">
        <f>IF(FollowUp!$AK$3="(Off)",IF(FollowUp!$AA$3=Data!$D$5,C594,IF(FollowUp!$AA$3=Data!$D$6,D594,IF(FollowUp!$AA$3=Data!$D$7,E594,B594))),IF(FollowUp!$AK$3=Data!$N$9,F594,IF(FollowUp!$AK$3=Data!$N$8,H594,IF(FollowUp!$AK$3=Data!$N$7,G594,B594))))</f>
        <v>0</v>
      </c>
      <c r="AR594" s="51">
        <f t="shared" si="56"/>
        <v>0</v>
      </c>
      <c r="AS594" s="25">
        <f t="shared" si="60"/>
        <v>-1</v>
      </c>
      <c r="AT594" s="25">
        <f t="shared" si="57"/>
        <v>587</v>
      </c>
      <c r="AU594" s="25">
        <f t="shared" si="61"/>
        <v>0</v>
      </c>
      <c r="AV594" s="25">
        <f t="shared" si="58"/>
        <v>0</v>
      </c>
      <c r="BB594" s="51"/>
    </row>
    <row r="595" spans="1:54" x14ac:dyDescent="0.25">
      <c r="A595" t="str">
        <f t="shared" si="59"/>
        <v>595</v>
      </c>
      <c r="B595" s="25">
        <f>IF(OR(ISBLANK($AG595),$AI595="closed",$AI595="old",AND($B$3=Data!$N$6,OR(database!AG595=Data!$K$8,Data!$K$9=database!AG595))),0,MAX(B$8:B594)+1)</f>
        <v>0</v>
      </c>
      <c r="C595" s="25">
        <f ca="1">IF(AND($AL595-C$3&lt;=TODAY(),$AL595&gt;0,AI595&lt;&gt;"closed",AI595&lt;&gt;"old",AND($B$3&lt;&gt;Data!$N$6,OR(database!$AG595&lt;&gt;Data!$K$9,database!$AG595&lt;&gt;Data!$K$8))),MAX(C$8:C594)+1,0)</f>
        <v>0</v>
      </c>
      <c r="D595" s="25">
        <f ca="1">IF(AND($AL595-D$3&lt;=TODAY(),$AL595&gt;0,$AI595&lt;&gt;"closed",AI595&lt;&gt;"old",AND($B$3&lt;&gt;Data!$N$6,OR(database!$AG595&lt;&gt;Data!$K$9,database!$AG595&lt;&gt;Data!$K$8))),MAX(D$8:D594)+1,0)</f>
        <v>0</v>
      </c>
      <c r="E595" s="25">
        <f ca="1">IF(AND($AL595-E$3&lt;=TODAY(),$AL595&gt;0,AI595&lt;&gt;"closed",AI595&lt;&gt;"old",AND($B$3&lt;&gt;Data!$N$6,OR(database!$AG595&lt;&gt;Data!$K$9,database!$AG595&lt;&gt;Data!$K$8))),MAX(E$8:E594)+1,0)</f>
        <v>0</v>
      </c>
      <c r="F595" s="25">
        <f>IF(AH595="X",MAX(F$8:F594)+1,0)</f>
        <v>0</v>
      </c>
      <c r="G595" s="25">
        <f ca="1">IF(AND(AG595=Data!$K$8,database!AI595&lt;&gt;"Closed",AI595&lt;&gt;"old",database!AL595&lt;(TODAY()+Data!$X$4)),MAX(G$8:G594)+1,0)</f>
        <v>0</v>
      </c>
      <c r="H595" s="25">
        <f ca="1">IF(AND(AG595=Data!$K$9,database!AI595&lt;&gt;"Closed",AI595&lt;&gt;"old",database!AL595&lt;(TODAY()+Data!$X$5)),MAX(H$8:H594)+1,0)</f>
        <v>0</v>
      </c>
      <c r="Y595">
        <f>IF(AS595&gt;0,VLOOKUP(AS595,$AT:$AV,3,0)+COUNTIF(AS$8:AS594,AS595),0)</f>
        <v>0</v>
      </c>
      <c r="AA595" s="17"/>
      <c r="AB595" s="18"/>
      <c r="AC595" s="17"/>
      <c r="AD595" s="18"/>
      <c r="AE595" s="17"/>
      <c r="AF595" s="18"/>
      <c r="AG595" s="139"/>
      <c r="AH595" s="24"/>
      <c r="AI595" s="17"/>
      <c r="AJ595" s="24"/>
      <c r="AK595" s="27"/>
      <c r="AL595" s="47"/>
      <c r="AQ595" s="25">
        <f>IF(FollowUp!$AK$3="(Off)",IF(FollowUp!$AA$3=Data!$D$5,C595,IF(FollowUp!$AA$3=Data!$D$6,D595,IF(FollowUp!$AA$3=Data!$D$7,E595,B595))),IF(FollowUp!$AK$3=Data!$N$9,F595,IF(FollowUp!$AK$3=Data!$N$8,H595,IF(FollowUp!$AK$3=Data!$N$7,G595,B595))))</f>
        <v>0</v>
      </c>
      <c r="AR595" s="51">
        <f t="shared" si="56"/>
        <v>0</v>
      </c>
      <c r="AS595" s="25">
        <f t="shared" si="60"/>
        <v>-1</v>
      </c>
      <c r="AT595" s="25">
        <f t="shared" si="57"/>
        <v>588</v>
      </c>
      <c r="AU595" s="25">
        <f t="shared" si="61"/>
        <v>0</v>
      </c>
      <c r="AV595" s="25">
        <f t="shared" si="58"/>
        <v>0</v>
      </c>
      <c r="BB595" s="51"/>
    </row>
    <row r="596" spans="1:54" x14ac:dyDescent="0.25">
      <c r="A596" t="str">
        <f t="shared" si="59"/>
        <v>596</v>
      </c>
      <c r="B596" s="25">
        <f>IF(OR(ISBLANK($AG596),$AI596="closed",$AI596="old",AND($B$3=Data!$N$6,OR(database!AG596=Data!$K$8,Data!$K$9=database!AG596))),0,MAX(B$8:B595)+1)</f>
        <v>0</v>
      </c>
      <c r="C596" s="25">
        <f ca="1">IF(AND($AL596-C$3&lt;=TODAY(),$AL596&gt;0,AI596&lt;&gt;"closed",AI596&lt;&gt;"old",AND($B$3&lt;&gt;Data!$N$6,OR(database!$AG596&lt;&gt;Data!$K$9,database!$AG596&lt;&gt;Data!$K$8))),MAX(C$8:C595)+1,0)</f>
        <v>0</v>
      </c>
      <c r="D596" s="25">
        <f ca="1">IF(AND($AL596-D$3&lt;=TODAY(),$AL596&gt;0,$AI596&lt;&gt;"closed",AI596&lt;&gt;"old",AND($B$3&lt;&gt;Data!$N$6,OR(database!$AG596&lt;&gt;Data!$K$9,database!$AG596&lt;&gt;Data!$K$8))),MAX(D$8:D595)+1,0)</f>
        <v>0</v>
      </c>
      <c r="E596" s="25">
        <f ca="1">IF(AND($AL596-E$3&lt;=TODAY(),$AL596&gt;0,AI596&lt;&gt;"closed",AI596&lt;&gt;"old",AND($B$3&lt;&gt;Data!$N$6,OR(database!$AG596&lt;&gt;Data!$K$9,database!$AG596&lt;&gt;Data!$K$8))),MAX(E$8:E595)+1,0)</f>
        <v>0</v>
      </c>
      <c r="F596" s="25">
        <f>IF(AH596="X",MAX(F$8:F595)+1,0)</f>
        <v>0</v>
      </c>
      <c r="G596" s="25">
        <f ca="1">IF(AND(AG596=Data!$K$8,database!AI596&lt;&gt;"Closed",AI596&lt;&gt;"old",database!AL596&lt;(TODAY()+Data!$X$4)),MAX(G$8:G595)+1,0)</f>
        <v>0</v>
      </c>
      <c r="H596" s="25">
        <f ca="1">IF(AND(AG596=Data!$K$9,database!AI596&lt;&gt;"Closed",AI596&lt;&gt;"old",database!AL596&lt;(TODAY()+Data!$X$5)),MAX(H$8:H595)+1,0)</f>
        <v>0</v>
      </c>
      <c r="Y596">
        <f>IF(AS596&gt;0,VLOOKUP(AS596,$AT:$AV,3,0)+COUNTIF(AS$8:AS595,AS596),0)</f>
        <v>0</v>
      </c>
      <c r="AA596" s="16"/>
      <c r="AB596" s="22"/>
      <c r="AC596" s="16"/>
      <c r="AD596" s="22"/>
      <c r="AE596" s="16"/>
      <c r="AF596" s="22"/>
      <c r="AG596" s="138"/>
      <c r="AH596" s="23"/>
      <c r="AI596" s="16"/>
      <c r="AJ596" s="23"/>
      <c r="AK596" s="28"/>
      <c r="AL596" s="35"/>
      <c r="AQ596" s="25">
        <f>IF(FollowUp!$AK$3="(Off)",IF(FollowUp!$AA$3=Data!$D$5,C596,IF(FollowUp!$AA$3=Data!$D$6,D596,IF(FollowUp!$AA$3=Data!$D$7,E596,B596))),IF(FollowUp!$AK$3=Data!$N$9,F596,IF(FollowUp!$AK$3=Data!$N$8,H596,IF(FollowUp!$AK$3=Data!$N$7,G596,B596))))</f>
        <v>0</v>
      </c>
      <c r="AR596" s="51">
        <f t="shared" si="56"/>
        <v>0</v>
      </c>
      <c r="AS596" s="25">
        <f t="shared" si="60"/>
        <v>-1</v>
      </c>
      <c r="AT596" s="25">
        <f t="shared" si="57"/>
        <v>589</v>
      </c>
      <c r="AU596" s="25">
        <f t="shared" si="61"/>
        <v>0</v>
      </c>
      <c r="AV596" s="25">
        <f t="shared" si="58"/>
        <v>0</v>
      </c>
      <c r="BB596" s="51"/>
    </row>
    <row r="597" spans="1:54" x14ac:dyDescent="0.25">
      <c r="A597" t="str">
        <f t="shared" si="59"/>
        <v>597</v>
      </c>
      <c r="B597" s="25">
        <f>IF(OR(ISBLANK($AG597),$AI597="closed",$AI597="old",AND($B$3=Data!$N$6,OR(database!AG597=Data!$K$8,Data!$K$9=database!AG597))),0,MAX(B$8:B596)+1)</f>
        <v>0</v>
      </c>
      <c r="C597" s="25">
        <f ca="1">IF(AND($AL597-C$3&lt;=TODAY(),$AL597&gt;0,AI597&lt;&gt;"closed",AI597&lt;&gt;"old",AND($B$3&lt;&gt;Data!$N$6,OR(database!$AG597&lt;&gt;Data!$K$9,database!$AG597&lt;&gt;Data!$K$8))),MAX(C$8:C596)+1,0)</f>
        <v>0</v>
      </c>
      <c r="D597" s="25">
        <f ca="1">IF(AND($AL597-D$3&lt;=TODAY(),$AL597&gt;0,$AI597&lt;&gt;"closed",AI597&lt;&gt;"old",AND($B$3&lt;&gt;Data!$N$6,OR(database!$AG597&lt;&gt;Data!$K$9,database!$AG597&lt;&gt;Data!$K$8))),MAX(D$8:D596)+1,0)</f>
        <v>0</v>
      </c>
      <c r="E597" s="25">
        <f ca="1">IF(AND($AL597-E$3&lt;=TODAY(),$AL597&gt;0,AI597&lt;&gt;"closed",AI597&lt;&gt;"old",AND($B$3&lt;&gt;Data!$N$6,OR(database!$AG597&lt;&gt;Data!$K$9,database!$AG597&lt;&gt;Data!$K$8))),MAX(E$8:E596)+1,0)</f>
        <v>0</v>
      </c>
      <c r="F597" s="25">
        <f>IF(AH597="X",MAX(F$8:F596)+1,0)</f>
        <v>0</v>
      </c>
      <c r="G597" s="25">
        <f ca="1">IF(AND(AG597=Data!$K$8,database!AI597&lt;&gt;"Closed",AI597&lt;&gt;"old",database!AL597&lt;(TODAY()+Data!$X$4)),MAX(G$8:G596)+1,0)</f>
        <v>0</v>
      </c>
      <c r="H597" s="25">
        <f ca="1">IF(AND(AG597=Data!$K$9,database!AI597&lt;&gt;"Closed",AI597&lt;&gt;"old",database!AL597&lt;(TODAY()+Data!$X$5)),MAX(H$8:H596)+1,0)</f>
        <v>0</v>
      </c>
      <c r="Y597">
        <f>IF(AS597&gt;0,VLOOKUP(AS597,$AT:$AV,3,0)+COUNTIF(AS$8:AS596,AS597),0)</f>
        <v>0</v>
      </c>
      <c r="AA597" s="17"/>
      <c r="AB597" s="18"/>
      <c r="AC597" s="17"/>
      <c r="AD597" s="18"/>
      <c r="AE597" s="17"/>
      <c r="AF597" s="18"/>
      <c r="AG597" s="139"/>
      <c r="AH597" s="24"/>
      <c r="AI597" s="17"/>
      <c r="AJ597" s="24"/>
      <c r="AK597" s="27"/>
      <c r="AL597" s="47"/>
      <c r="AQ597" s="25">
        <f>IF(FollowUp!$AK$3="(Off)",IF(FollowUp!$AA$3=Data!$D$5,C597,IF(FollowUp!$AA$3=Data!$D$6,D597,IF(FollowUp!$AA$3=Data!$D$7,E597,B597))),IF(FollowUp!$AK$3=Data!$N$9,F597,IF(FollowUp!$AK$3=Data!$N$8,H597,IF(FollowUp!$AK$3=Data!$N$7,G597,B597))))</f>
        <v>0</v>
      </c>
      <c r="AR597" s="51">
        <f t="shared" si="56"/>
        <v>0</v>
      </c>
      <c r="AS597" s="25">
        <f t="shared" si="60"/>
        <v>-1</v>
      </c>
      <c r="AT597" s="25">
        <f t="shared" si="57"/>
        <v>590</v>
      </c>
      <c r="AU597" s="25">
        <f t="shared" si="61"/>
        <v>0</v>
      </c>
      <c r="AV597" s="25">
        <f t="shared" si="58"/>
        <v>0</v>
      </c>
      <c r="BB597" s="51"/>
    </row>
    <row r="598" spans="1:54" x14ac:dyDescent="0.25">
      <c r="A598" t="str">
        <f t="shared" si="59"/>
        <v>598</v>
      </c>
      <c r="B598" s="25">
        <f>IF(OR(ISBLANK($AG598),$AI598="closed",$AI598="old",AND($B$3=Data!$N$6,OR(database!AG598=Data!$K$8,Data!$K$9=database!AG598))),0,MAX(B$8:B597)+1)</f>
        <v>0</v>
      </c>
      <c r="C598" s="25">
        <f ca="1">IF(AND($AL598-C$3&lt;=TODAY(),$AL598&gt;0,AI598&lt;&gt;"closed",AI598&lt;&gt;"old",AND($B$3&lt;&gt;Data!$N$6,OR(database!$AG598&lt;&gt;Data!$K$9,database!$AG598&lt;&gt;Data!$K$8))),MAX(C$8:C597)+1,0)</f>
        <v>0</v>
      </c>
      <c r="D598" s="25">
        <f ca="1">IF(AND($AL598-D$3&lt;=TODAY(),$AL598&gt;0,$AI598&lt;&gt;"closed",AI598&lt;&gt;"old",AND($B$3&lt;&gt;Data!$N$6,OR(database!$AG598&lt;&gt;Data!$K$9,database!$AG598&lt;&gt;Data!$K$8))),MAX(D$8:D597)+1,0)</f>
        <v>0</v>
      </c>
      <c r="E598" s="25">
        <f ca="1">IF(AND($AL598-E$3&lt;=TODAY(),$AL598&gt;0,AI598&lt;&gt;"closed",AI598&lt;&gt;"old",AND($B$3&lt;&gt;Data!$N$6,OR(database!$AG598&lt;&gt;Data!$K$9,database!$AG598&lt;&gt;Data!$K$8))),MAX(E$8:E597)+1,0)</f>
        <v>0</v>
      </c>
      <c r="F598" s="25">
        <f>IF(AH598="X",MAX(F$8:F597)+1,0)</f>
        <v>0</v>
      </c>
      <c r="G598" s="25">
        <f ca="1">IF(AND(AG598=Data!$K$8,database!AI598&lt;&gt;"Closed",AI598&lt;&gt;"old",database!AL598&lt;(TODAY()+Data!$X$4)),MAX(G$8:G597)+1,0)</f>
        <v>0</v>
      </c>
      <c r="H598" s="25">
        <f ca="1">IF(AND(AG598=Data!$K$9,database!AI598&lt;&gt;"Closed",AI598&lt;&gt;"old",database!AL598&lt;(TODAY()+Data!$X$5)),MAX(H$8:H597)+1,0)</f>
        <v>0</v>
      </c>
      <c r="Y598">
        <f>IF(AS598&gt;0,VLOOKUP(AS598,$AT:$AV,3,0)+COUNTIF(AS$8:AS597,AS598),0)</f>
        <v>0</v>
      </c>
      <c r="AA598" s="16"/>
      <c r="AB598" s="22"/>
      <c r="AC598" s="16"/>
      <c r="AD598" s="22"/>
      <c r="AE598" s="16"/>
      <c r="AF598" s="22"/>
      <c r="AG598" s="138"/>
      <c r="AH598" s="23"/>
      <c r="AI598" s="16"/>
      <c r="AJ598" s="23"/>
      <c r="AK598" s="28"/>
      <c r="AL598" s="35"/>
      <c r="AQ598" s="25">
        <f>IF(FollowUp!$AK$3="(Off)",IF(FollowUp!$AA$3=Data!$D$5,C598,IF(FollowUp!$AA$3=Data!$D$6,D598,IF(FollowUp!$AA$3=Data!$D$7,E598,B598))),IF(FollowUp!$AK$3=Data!$N$9,F598,IF(FollowUp!$AK$3=Data!$N$8,H598,IF(FollowUp!$AK$3=Data!$N$7,G598,B598))))</f>
        <v>0</v>
      </c>
      <c r="AR598" s="51">
        <f t="shared" si="56"/>
        <v>0</v>
      </c>
      <c r="AS598" s="25">
        <f t="shared" si="60"/>
        <v>-1</v>
      </c>
      <c r="AT598" s="25">
        <f t="shared" si="57"/>
        <v>591</v>
      </c>
      <c r="AU598" s="25">
        <f t="shared" si="61"/>
        <v>0</v>
      </c>
      <c r="AV598" s="25">
        <f t="shared" si="58"/>
        <v>0</v>
      </c>
      <c r="BB598" s="51"/>
    </row>
    <row r="599" spans="1:54" x14ac:dyDescent="0.25">
      <c r="A599" t="str">
        <f t="shared" si="59"/>
        <v>599</v>
      </c>
      <c r="B599" s="25">
        <f>IF(OR(ISBLANK($AG599),$AI599="closed",$AI599="old",AND($B$3=Data!$N$6,OR(database!AG599=Data!$K$8,Data!$K$9=database!AG599))),0,MAX(B$8:B598)+1)</f>
        <v>0</v>
      </c>
      <c r="C599" s="25">
        <f ca="1">IF(AND($AL599-C$3&lt;=TODAY(),$AL599&gt;0,AI599&lt;&gt;"closed",AI599&lt;&gt;"old",AND($B$3&lt;&gt;Data!$N$6,OR(database!$AG599&lt;&gt;Data!$K$9,database!$AG599&lt;&gt;Data!$K$8))),MAX(C$8:C598)+1,0)</f>
        <v>0</v>
      </c>
      <c r="D599" s="25">
        <f ca="1">IF(AND($AL599-D$3&lt;=TODAY(),$AL599&gt;0,$AI599&lt;&gt;"closed",AI599&lt;&gt;"old",AND($B$3&lt;&gt;Data!$N$6,OR(database!$AG599&lt;&gt;Data!$K$9,database!$AG599&lt;&gt;Data!$K$8))),MAX(D$8:D598)+1,0)</f>
        <v>0</v>
      </c>
      <c r="E599" s="25">
        <f ca="1">IF(AND($AL599-E$3&lt;=TODAY(),$AL599&gt;0,AI599&lt;&gt;"closed",AI599&lt;&gt;"old",AND($B$3&lt;&gt;Data!$N$6,OR(database!$AG599&lt;&gt;Data!$K$9,database!$AG599&lt;&gt;Data!$K$8))),MAX(E$8:E598)+1,0)</f>
        <v>0</v>
      </c>
      <c r="F599" s="25">
        <f>IF(AH599="X",MAX(F$8:F598)+1,0)</f>
        <v>0</v>
      </c>
      <c r="G599" s="25">
        <f ca="1">IF(AND(AG599=Data!$K$8,database!AI599&lt;&gt;"Closed",AI599&lt;&gt;"old",database!AL599&lt;(TODAY()+Data!$X$4)),MAX(G$8:G598)+1,0)</f>
        <v>0</v>
      </c>
      <c r="H599" s="25">
        <f ca="1">IF(AND(AG599=Data!$K$9,database!AI599&lt;&gt;"Closed",AI599&lt;&gt;"old",database!AL599&lt;(TODAY()+Data!$X$5)),MAX(H$8:H598)+1,0)</f>
        <v>0</v>
      </c>
      <c r="Y599">
        <f>IF(AS599&gt;0,VLOOKUP(AS599,$AT:$AV,3,0)+COUNTIF(AS$8:AS598,AS599),0)</f>
        <v>0</v>
      </c>
      <c r="AA599" s="17"/>
      <c r="AB599" s="18"/>
      <c r="AC599" s="17"/>
      <c r="AD599" s="18"/>
      <c r="AE599" s="17"/>
      <c r="AF599" s="18"/>
      <c r="AG599" s="139"/>
      <c r="AH599" s="24"/>
      <c r="AI599" s="17"/>
      <c r="AJ599" s="24"/>
      <c r="AK599" s="27"/>
      <c r="AL599" s="47"/>
      <c r="AQ599" s="25">
        <f>IF(FollowUp!$AK$3="(Off)",IF(FollowUp!$AA$3=Data!$D$5,C599,IF(FollowUp!$AA$3=Data!$D$6,D599,IF(FollowUp!$AA$3=Data!$D$7,E599,B599))),IF(FollowUp!$AK$3=Data!$N$9,F599,IF(FollowUp!$AK$3=Data!$N$8,H599,IF(FollowUp!$AK$3=Data!$N$7,G599,B599))))</f>
        <v>0</v>
      </c>
      <c r="AR599" s="51">
        <f t="shared" si="56"/>
        <v>0</v>
      </c>
      <c r="AS599" s="25">
        <f t="shared" si="60"/>
        <v>-1</v>
      </c>
      <c r="AT599" s="25">
        <f t="shared" si="57"/>
        <v>592</v>
      </c>
      <c r="AU599" s="25">
        <f t="shared" si="61"/>
        <v>0</v>
      </c>
      <c r="AV599" s="25">
        <f t="shared" si="58"/>
        <v>0</v>
      </c>
      <c r="BB599" s="51"/>
    </row>
    <row r="600" spans="1:54" x14ac:dyDescent="0.25">
      <c r="A600" t="str">
        <f t="shared" si="59"/>
        <v>600</v>
      </c>
      <c r="B600" s="25">
        <f>IF(OR(ISBLANK($AG600),$AI600="closed",$AI600="old",AND($B$3=Data!$N$6,OR(database!AG600=Data!$K$8,Data!$K$9=database!AG600))),0,MAX(B$8:B599)+1)</f>
        <v>0</v>
      </c>
      <c r="C600" s="25">
        <f ca="1">IF(AND($AL600-C$3&lt;=TODAY(),$AL600&gt;0,AI600&lt;&gt;"closed",AI600&lt;&gt;"old",AND($B$3&lt;&gt;Data!$N$6,OR(database!$AG600&lt;&gt;Data!$K$9,database!$AG600&lt;&gt;Data!$K$8))),MAX(C$8:C599)+1,0)</f>
        <v>0</v>
      </c>
      <c r="D600" s="25">
        <f ca="1">IF(AND($AL600-D$3&lt;=TODAY(),$AL600&gt;0,$AI600&lt;&gt;"closed",AI600&lt;&gt;"old",AND($B$3&lt;&gt;Data!$N$6,OR(database!$AG600&lt;&gt;Data!$K$9,database!$AG600&lt;&gt;Data!$K$8))),MAX(D$8:D599)+1,0)</f>
        <v>0</v>
      </c>
      <c r="E600" s="25">
        <f ca="1">IF(AND($AL600-E$3&lt;=TODAY(),$AL600&gt;0,AI600&lt;&gt;"closed",AI600&lt;&gt;"old",AND($B$3&lt;&gt;Data!$N$6,OR(database!$AG600&lt;&gt;Data!$K$9,database!$AG600&lt;&gt;Data!$K$8))),MAX(E$8:E599)+1,0)</f>
        <v>0</v>
      </c>
      <c r="F600" s="25">
        <f>IF(AH600="X",MAX(F$8:F599)+1,0)</f>
        <v>0</v>
      </c>
      <c r="G600" s="25">
        <f ca="1">IF(AND(AG600=Data!$K$8,database!AI600&lt;&gt;"Closed",AI600&lt;&gt;"old",database!AL600&lt;(TODAY()+Data!$X$4)),MAX(G$8:G599)+1,0)</f>
        <v>0</v>
      </c>
      <c r="H600" s="25">
        <f ca="1">IF(AND(AG600=Data!$K$9,database!AI600&lt;&gt;"Closed",AI600&lt;&gt;"old",database!AL600&lt;(TODAY()+Data!$X$5)),MAX(H$8:H599)+1,0)</f>
        <v>0</v>
      </c>
      <c r="Y600">
        <f>IF(AS600&gt;0,VLOOKUP(AS600,$AT:$AV,3,0)+COUNTIF(AS$8:AS599,AS600),0)</f>
        <v>0</v>
      </c>
      <c r="AA600" s="16"/>
      <c r="AB600" s="22"/>
      <c r="AC600" s="16"/>
      <c r="AD600" s="22"/>
      <c r="AE600" s="16"/>
      <c r="AF600" s="22"/>
      <c r="AG600" s="138"/>
      <c r="AH600" s="23"/>
      <c r="AI600" s="16"/>
      <c r="AJ600" s="23"/>
      <c r="AK600" s="28"/>
      <c r="AL600" s="35"/>
      <c r="AQ600" s="25">
        <f>IF(FollowUp!$AK$3="(Off)",IF(FollowUp!$AA$3=Data!$D$5,C600,IF(FollowUp!$AA$3=Data!$D$6,D600,IF(FollowUp!$AA$3=Data!$D$7,E600,B600))),IF(FollowUp!$AK$3=Data!$N$9,F600,IF(FollowUp!$AK$3=Data!$N$8,H600,IF(FollowUp!$AK$3=Data!$N$7,G600,B600))))</f>
        <v>0</v>
      </c>
      <c r="AR600" s="51">
        <f t="shared" si="56"/>
        <v>0</v>
      </c>
      <c r="AS600" s="25">
        <f t="shared" si="60"/>
        <v>-1</v>
      </c>
      <c r="AT600" s="25">
        <f t="shared" si="57"/>
        <v>593</v>
      </c>
      <c r="AU600" s="25">
        <f t="shared" si="61"/>
        <v>0</v>
      </c>
      <c r="AV600" s="25">
        <f t="shared" si="58"/>
        <v>0</v>
      </c>
      <c r="BB600" s="51"/>
    </row>
    <row r="601" spans="1:54" x14ac:dyDescent="0.25">
      <c r="A601" t="str">
        <f t="shared" si="59"/>
        <v>601</v>
      </c>
      <c r="B601" s="25">
        <f>IF(OR(ISBLANK($AG601),$AI601="closed",$AI601="old",AND($B$3=Data!$N$6,OR(database!AG601=Data!$K$8,Data!$K$9=database!AG601))),0,MAX(B$8:B600)+1)</f>
        <v>0</v>
      </c>
      <c r="C601" s="25">
        <f ca="1">IF(AND($AL601-C$3&lt;=TODAY(),$AL601&gt;0,AI601&lt;&gt;"closed",AI601&lt;&gt;"old",AND($B$3&lt;&gt;Data!$N$6,OR(database!$AG601&lt;&gt;Data!$K$9,database!$AG601&lt;&gt;Data!$K$8))),MAX(C$8:C600)+1,0)</f>
        <v>0</v>
      </c>
      <c r="D601" s="25">
        <f ca="1">IF(AND($AL601-D$3&lt;=TODAY(),$AL601&gt;0,$AI601&lt;&gt;"closed",AI601&lt;&gt;"old",AND($B$3&lt;&gt;Data!$N$6,OR(database!$AG601&lt;&gt;Data!$K$9,database!$AG601&lt;&gt;Data!$K$8))),MAX(D$8:D600)+1,0)</f>
        <v>0</v>
      </c>
      <c r="E601" s="25">
        <f ca="1">IF(AND($AL601-E$3&lt;=TODAY(),$AL601&gt;0,AI601&lt;&gt;"closed",AI601&lt;&gt;"old",AND($B$3&lt;&gt;Data!$N$6,OR(database!$AG601&lt;&gt;Data!$K$9,database!$AG601&lt;&gt;Data!$K$8))),MAX(E$8:E600)+1,0)</f>
        <v>0</v>
      </c>
      <c r="F601" s="25">
        <f>IF(AH601="X",MAX(F$8:F600)+1,0)</f>
        <v>0</v>
      </c>
      <c r="G601" s="25">
        <f ca="1">IF(AND(AG601=Data!$K$8,database!AI601&lt;&gt;"Closed",AI601&lt;&gt;"old",database!AL601&lt;(TODAY()+Data!$X$4)),MAX(G$8:G600)+1,0)</f>
        <v>0</v>
      </c>
      <c r="H601" s="25">
        <f ca="1">IF(AND(AG601=Data!$K$9,database!AI601&lt;&gt;"Closed",AI601&lt;&gt;"old",database!AL601&lt;(TODAY()+Data!$X$5)),MAX(H$8:H600)+1,0)</f>
        <v>0</v>
      </c>
      <c r="Y601">
        <f>IF(AS601&gt;0,VLOOKUP(AS601,$AT:$AV,3,0)+COUNTIF(AS$8:AS600,AS601),0)</f>
        <v>0</v>
      </c>
      <c r="AA601" s="17"/>
      <c r="AB601" s="18"/>
      <c r="AC601" s="17"/>
      <c r="AD601" s="18"/>
      <c r="AE601" s="17"/>
      <c r="AF601" s="18"/>
      <c r="AG601" s="139"/>
      <c r="AH601" s="24"/>
      <c r="AI601" s="17"/>
      <c r="AJ601" s="24"/>
      <c r="AK601" s="27"/>
      <c r="AL601" s="47"/>
      <c r="AQ601" s="25">
        <f>IF(FollowUp!$AK$3="(Off)",IF(FollowUp!$AA$3=Data!$D$5,C601,IF(FollowUp!$AA$3=Data!$D$6,D601,IF(FollowUp!$AA$3=Data!$D$7,E601,B601))),IF(FollowUp!$AK$3=Data!$N$9,F601,IF(FollowUp!$AK$3=Data!$N$8,H601,IF(FollowUp!$AK$3=Data!$N$7,G601,B601))))</f>
        <v>0</v>
      </c>
      <c r="AR601" s="51">
        <f t="shared" ref="AR601:AR664" si="62">IF(AQ601&gt;0,AL601,0)</f>
        <v>0</v>
      </c>
      <c r="AS601" s="25">
        <f t="shared" si="60"/>
        <v>-1</v>
      </c>
      <c r="AT601" s="25">
        <f t="shared" ref="AT601:AT664" si="63">AT600+1</f>
        <v>594</v>
      </c>
      <c r="AU601" s="25">
        <f t="shared" si="61"/>
        <v>0</v>
      </c>
      <c r="AV601" s="25">
        <f t="shared" ref="AV601:AV664" si="64">IF(AND(AU601&gt;0,AV602=0),1,(AU602+AV602))</f>
        <v>0</v>
      </c>
      <c r="BB601" s="51"/>
    </row>
    <row r="602" spans="1:54" x14ac:dyDescent="0.25">
      <c r="A602" t="str">
        <f t="shared" si="59"/>
        <v>602</v>
      </c>
      <c r="B602" s="25">
        <f>IF(OR(ISBLANK($AG602),$AI602="closed",$AI602="old",AND($B$3=Data!$N$6,OR(database!AG602=Data!$K$8,Data!$K$9=database!AG602))),0,MAX(B$8:B601)+1)</f>
        <v>0</v>
      </c>
      <c r="C602" s="25">
        <f ca="1">IF(AND($AL602-C$3&lt;=TODAY(),$AL602&gt;0,AI602&lt;&gt;"closed",AI602&lt;&gt;"old",AND($B$3&lt;&gt;Data!$N$6,OR(database!$AG602&lt;&gt;Data!$K$9,database!$AG602&lt;&gt;Data!$K$8))),MAX(C$8:C601)+1,0)</f>
        <v>0</v>
      </c>
      <c r="D602" s="25">
        <f ca="1">IF(AND($AL602-D$3&lt;=TODAY(),$AL602&gt;0,$AI602&lt;&gt;"closed",AI602&lt;&gt;"old",AND($B$3&lt;&gt;Data!$N$6,OR(database!$AG602&lt;&gt;Data!$K$9,database!$AG602&lt;&gt;Data!$K$8))),MAX(D$8:D601)+1,0)</f>
        <v>0</v>
      </c>
      <c r="E602" s="25">
        <f ca="1">IF(AND($AL602-E$3&lt;=TODAY(),$AL602&gt;0,AI602&lt;&gt;"closed",AI602&lt;&gt;"old",AND($B$3&lt;&gt;Data!$N$6,OR(database!$AG602&lt;&gt;Data!$K$9,database!$AG602&lt;&gt;Data!$K$8))),MAX(E$8:E601)+1,0)</f>
        <v>0</v>
      </c>
      <c r="F602" s="25">
        <f>IF(AH602="X",MAX(F$8:F601)+1,0)</f>
        <v>0</v>
      </c>
      <c r="G602" s="25">
        <f ca="1">IF(AND(AG602=Data!$K$8,database!AI602&lt;&gt;"Closed",AI602&lt;&gt;"old",database!AL602&lt;(TODAY()+Data!$X$4)),MAX(G$8:G601)+1,0)</f>
        <v>0</v>
      </c>
      <c r="H602" s="25">
        <f ca="1">IF(AND(AG602=Data!$K$9,database!AI602&lt;&gt;"Closed",AI602&lt;&gt;"old",database!AL602&lt;(TODAY()+Data!$X$5)),MAX(H$8:H601)+1,0)</f>
        <v>0</v>
      </c>
      <c r="Y602">
        <f>IF(AS602&gt;0,VLOOKUP(AS602,$AT:$AV,3,0)+COUNTIF(AS$8:AS601,AS602),0)</f>
        <v>0</v>
      </c>
      <c r="AA602" s="16"/>
      <c r="AB602" s="22"/>
      <c r="AC602" s="16"/>
      <c r="AD602" s="22"/>
      <c r="AE602" s="16"/>
      <c r="AF602" s="22"/>
      <c r="AG602" s="138"/>
      <c r="AH602" s="23"/>
      <c r="AI602" s="16"/>
      <c r="AJ602" s="23"/>
      <c r="AK602" s="28"/>
      <c r="AL602" s="35"/>
      <c r="AQ602" s="25">
        <f>IF(FollowUp!$AK$3="(Off)",IF(FollowUp!$AA$3=Data!$D$5,C602,IF(FollowUp!$AA$3=Data!$D$6,D602,IF(FollowUp!$AA$3=Data!$D$7,E602,B602))),IF(FollowUp!$AK$3=Data!$N$9,F602,IF(FollowUp!$AK$3=Data!$N$8,H602,IF(FollowUp!$AK$3=Data!$N$7,G602,B602))))</f>
        <v>0</v>
      </c>
      <c r="AR602" s="51">
        <f t="shared" si="62"/>
        <v>0</v>
      </c>
      <c r="AS602" s="25">
        <f t="shared" si="60"/>
        <v>-1</v>
      </c>
      <c r="AT602" s="25">
        <f t="shared" si="63"/>
        <v>595</v>
      </c>
      <c r="AU602" s="25">
        <f t="shared" si="61"/>
        <v>0</v>
      </c>
      <c r="AV602" s="25">
        <f t="shared" si="64"/>
        <v>0</v>
      </c>
      <c r="BB602" s="51"/>
    </row>
    <row r="603" spans="1:54" x14ac:dyDescent="0.25">
      <c r="A603" t="str">
        <f t="shared" si="59"/>
        <v>603</v>
      </c>
      <c r="B603" s="25">
        <f>IF(OR(ISBLANK($AG603),$AI603="closed",$AI603="old",AND($B$3=Data!$N$6,OR(database!AG603=Data!$K$8,Data!$K$9=database!AG603))),0,MAX(B$8:B602)+1)</f>
        <v>0</v>
      </c>
      <c r="C603" s="25">
        <f ca="1">IF(AND($AL603-C$3&lt;=TODAY(),$AL603&gt;0,AI603&lt;&gt;"closed",AI603&lt;&gt;"old",AND($B$3&lt;&gt;Data!$N$6,OR(database!$AG603&lt;&gt;Data!$K$9,database!$AG603&lt;&gt;Data!$K$8))),MAX(C$8:C602)+1,0)</f>
        <v>0</v>
      </c>
      <c r="D603" s="25">
        <f ca="1">IF(AND($AL603-D$3&lt;=TODAY(),$AL603&gt;0,$AI603&lt;&gt;"closed",AI603&lt;&gt;"old",AND($B$3&lt;&gt;Data!$N$6,OR(database!$AG603&lt;&gt;Data!$K$9,database!$AG603&lt;&gt;Data!$K$8))),MAX(D$8:D602)+1,0)</f>
        <v>0</v>
      </c>
      <c r="E603" s="25">
        <f ca="1">IF(AND($AL603-E$3&lt;=TODAY(),$AL603&gt;0,AI603&lt;&gt;"closed",AI603&lt;&gt;"old",AND($B$3&lt;&gt;Data!$N$6,OR(database!$AG603&lt;&gt;Data!$K$9,database!$AG603&lt;&gt;Data!$K$8))),MAX(E$8:E602)+1,0)</f>
        <v>0</v>
      </c>
      <c r="F603" s="25">
        <f>IF(AH603="X",MAX(F$8:F602)+1,0)</f>
        <v>0</v>
      </c>
      <c r="G603" s="25">
        <f ca="1">IF(AND(AG603=Data!$K$8,database!AI603&lt;&gt;"Closed",AI603&lt;&gt;"old",database!AL603&lt;(TODAY()+Data!$X$4)),MAX(G$8:G602)+1,0)</f>
        <v>0</v>
      </c>
      <c r="H603" s="25">
        <f ca="1">IF(AND(AG603=Data!$K$9,database!AI603&lt;&gt;"Closed",AI603&lt;&gt;"old",database!AL603&lt;(TODAY()+Data!$X$5)),MAX(H$8:H602)+1,0)</f>
        <v>0</v>
      </c>
      <c r="Y603">
        <f>IF(AS603&gt;0,VLOOKUP(AS603,$AT:$AV,3,0)+COUNTIF(AS$8:AS602,AS603),0)</f>
        <v>0</v>
      </c>
      <c r="AA603" s="17"/>
      <c r="AB603" s="18"/>
      <c r="AC603" s="17"/>
      <c r="AD603" s="18"/>
      <c r="AE603" s="17"/>
      <c r="AF603" s="18"/>
      <c r="AG603" s="139"/>
      <c r="AH603" s="24"/>
      <c r="AI603" s="17"/>
      <c r="AJ603" s="24"/>
      <c r="AK603" s="27"/>
      <c r="AL603" s="47"/>
      <c r="AQ603" s="25">
        <f>IF(FollowUp!$AK$3="(Off)",IF(FollowUp!$AA$3=Data!$D$5,C603,IF(FollowUp!$AA$3=Data!$D$6,D603,IF(FollowUp!$AA$3=Data!$D$7,E603,B603))),IF(FollowUp!$AK$3=Data!$N$9,F603,IF(FollowUp!$AK$3=Data!$N$8,H603,IF(FollowUp!$AK$3=Data!$N$7,G603,B603))))</f>
        <v>0</v>
      </c>
      <c r="AR603" s="51">
        <f t="shared" si="62"/>
        <v>0</v>
      </c>
      <c r="AS603" s="25">
        <f t="shared" si="60"/>
        <v>-1</v>
      </c>
      <c r="AT603" s="25">
        <f t="shared" si="63"/>
        <v>596</v>
      </c>
      <c r="AU603" s="25">
        <f t="shared" si="61"/>
        <v>0</v>
      </c>
      <c r="AV603" s="25">
        <f t="shared" si="64"/>
        <v>0</v>
      </c>
      <c r="BB603" s="51"/>
    </row>
    <row r="604" spans="1:54" x14ac:dyDescent="0.25">
      <c r="A604" t="str">
        <f t="shared" si="59"/>
        <v>604</v>
      </c>
      <c r="B604" s="25">
        <f>IF(OR(ISBLANK($AG604),$AI604="closed",$AI604="old",AND($B$3=Data!$N$6,OR(database!AG604=Data!$K$8,Data!$K$9=database!AG604))),0,MAX(B$8:B603)+1)</f>
        <v>0</v>
      </c>
      <c r="C604" s="25">
        <f ca="1">IF(AND($AL604-C$3&lt;=TODAY(),$AL604&gt;0,AI604&lt;&gt;"closed",AI604&lt;&gt;"old",AND($B$3&lt;&gt;Data!$N$6,OR(database!$AG604&lt;&gt;Data!$K$9,database!$AG604&lt;&gt;Data!$K$8))),MAX(C$8:C603)+1,0)</f>
        <v>0</v>
      </c>
      <c r="D604" s="25">
        <f ca="1">IF(AND($AL604-D$3&lt;=TODAY(),$AL604&gt;0,$AI604&lt;&gt;"closed",AI604&lt;&gt;"old",AND($B$3&lt;&gt;Data!$N$6,OR(database!$AG604&lt;&gt;Data!$K$9,database!$AG604&lt;&gt;Data!$K$8))),MAX(D$8:D603)+1,0)</f>
        <v>0</v>
      </c>
      <c r="E604" s="25">
        <f ca="1">IF(AND($AL604-E$3&lt;=TODAY(),$AL604&gt;0,AI604&lt;&gt;"closed",AI604&lt;&gt;"old",AND($B$3&lt;&gt;Data!$N$6,OR(database!$AG604&lt;&gt;Data!$K$9,database!$AG604&lt;&gt;Data!$K$8))),MAX(E$8:E603)+1,0)</f>
        <v>0</v>
      </c>
      <c r="F604" s="25">
        <f>IF(AH604="X",MAX(F$8:F603)+1,0)</f>
        <v>0</v>
      </c>
      <c r="G604" s="25">
        <f ca="1">IF(AND(AG604=Data!$K$8,database!AI604&lt;&gt;"Closed",AI604&lt;&gt;"old",database!AL604&lt;(TODAY()+Data!$X$4)),MAX(G$8:G603)+1,0)</f>
        <v>0</v>
      </c>
      <c r="H604" s="25">
        <f ca="1">IF(AND(AG604=Data!$K$9,database!AI604&lt;&gt;"Closed",AI604&lt;&gt;"old",database!AL604&lt;(TODAY()+Data!$X$5)),MAX(H$8:H603)+1,0)</f>
        <v>0</v>
      </c>
      <c r="Y604">
        <f>IF(AS604&gt;0,VLOOKUP(AS604,$AT:$AV,3,0)+COUNTIF(AS$8:AS603,AS604),0)</f>
        <v>0</v>
      </c>
      <c r="AA604" s="16"/>
      <c r="AB604" s="22"/>
      <c r="AC604" s="16"/>
      <c r="AD604" s="22"/>
      <c r="AE604" s="16"/>
      <c r="AF604" s="22"/>
      <c r="AG604" s="138"/>
      <c r="AH604" s="23"/>
      <c r="AI604" s="16"/>
      <c r="AJ604" s="23"/>
      <c r="AK604" s="28"/>
      <c r="AL604" s="35"/>
      <c r="AQ604" s="25">
        <f>IF(FollowUp!$AK$3="(Off)",IF(FollowUp!$AA$3=Data!$D$5,C604,IF(FollowUp!$AA$3=Data!$D$6,D604,IF(FollowUp!$AA$3=Data!$D$7,E604,B604))),IF(FollowUp!$AK$3=Data!$N$9,F604,IF(FollowUp!$AK$3=Data!$N$8,H604,IF(FollowUp!$AK$3=Data!$N$7,G604,B604))))</f>
        <v>0</v>
      </c>
      <c r="AR604" s="51">
        <f t="shared" si="62"/>
        <v>0</v>
      </c>
      <c r="AS604" s="25">
        <f t="shared" si="60"/>
        <v>-1</v>
      </c>
      <c r="AT604" s="25">
        <f t="shared" si="63"/>
        <v>597</v>
      </c>
      <c r="AU604" s="25">
        <f t="shared" si="61"/>
        <v>0</v>
      </c>
      <c r="AV604" s="25">
        <f t="shared" si="64"/>
        <v>0</v>
      </c>
      <c r="BB604" s="51"/>
    </row>
    <row r="605" spans="1:54" x14ac:dyDescent="0.25">
      <c r="A605" t="str">
        <f t="shared" si="59"/>
        <v>605</v>
      </c>
      <c r="B605" s="25">
        <f>IF(OR(ISBLANK($AG605),$AI605="closed",$AI605="old",AND($B$3=Data!$N$6,OR(database!AG605=Data!$K$8,Data!$K$9=database!AG605))),0,MAX(B$8:B604)+1)</f>
        <v>0</v>
      </c>
      <c r="C605" s="25">
        <f ca="1">IF(AND($AL605-C$3&lt;=TODAY(),$AL605&gt;0,AI605&lt;&gt;"closed",AI605&lt;&gt;"old",AND($B$3&lt;&gt;Data!$N$6,OR(database!$AG605&lt;&gt;Data!$K$9,database!$AG605&lt;&gt;Data!$K$8))),MAX(C$8:C604)+1,0)</f>
        <v>0</v>
      </c>
      <c r="D605" s="25">
        <f ca="1">IF(AND($AL605-D$3&lt;=TODAY(),$AL605&gt;0,$AI605&lt;&gt;"closed",AI605&lt;&gt;"old",AND($B$3&lt;&gt;Data!$N$6,OR(database!$AG605&lt;&gt;Data!$K$9,database!$AG605&lt;&gt;Data!$K$8))),MAX(D$8:D604)+1,0)</f>
        <v>0</v>
      </c>
      <c r="E605" s="25">
        <f ca="1">IF(AND($AL605-E$3&lt;=TODAY(),$AL605&gt;0,AI605&lt;&gt;"closed",AI605&lt;&gt;"old",AND($B$3&lt;&gt;Data!$N$6,OR(database!$AG605&lt;&gt;Data!$K$9,database!$AG605&lt;&gt;Data!$K$8))),MAX(E$8:E604)+1,0)</f>
        <v>0</v>
      </c>
      <c r="F605" s="25">
        <f>IF(AH605="X",MAX(F$8:F604)+1,0)</f>
        <v>0</v>
      </c>
      <c r="G605" s="25">
        <f ca="1">IF(AND(AG605=Data!$K$8,database!AI605&lt;&gt;"Closed",AI605&lt;&gt;"old",database!AL605&lt;(TODAY()+Data!$X$4)),MAX(G$8:G604)+1,0)</f>
        <v>0</v>
      </c>
      <c r="H605" s="25">
        <f ca="1">IF(AND(AG605=Data!$K$9,database!AI605&lt;&gt;"Closed",AI605&lt;&gt;"old",database!AL605&lt;(TODAY()+Data!$X$5)),MAX(H$8:H604)+1,0)</f>
        <v>0</v>
      </c>
      <c r="Y605">
        <f>IF(AS605&gt;0,VLOOKUP(AS605,$AT:$AV,3,0)+COUNTIF(AS$8:AS604,AS605),0)</f>
        <v>0</v>
      </c>
      <c r="AA605" s="17"/>
      <c r="AB605" s="18"/>
      <c r="AC605" s="17"/>
      <c r="AD605" s="18"/>
      <c r="AE605" s="17"/>
      <c r="AF605" s="18"/>
      <c r="AG605" s="139"/>
      <c r="AH605" s="24"/>
      <c r="AI605" s="17"/>
      <c r="AJ605" s="24"/>
      <c r="AK605" s="27"/>
      <c r="AL605" s="47"/>
      <c r="AQ605" s="25">
        <f>IF(FollowUp!$AK$3="(Off)",IF(FollowUp!$AA$3=Data!$D$5,C605,IF(FollowUp!$AA$3=Data!$D$6,D605,IF(FollowUp!$AA$3=Data!$D$7,E605,B605))),IF(FollowUp!$AK$3=Data!$N$9,F605,IF(FollowUp!$AK$3=Data!$N$8,H605,IF(FollowUp!$AK$3=Data!$N$7,G605,B605))))</f>
        <v>0</v>
      </c>
      <c r="AR605" s="51">
        <f t="shared" si="62"/>
        <v>0</v>
      </c>
      <c r="AS605" s="25">
        <f t="shared" si="60"/>
        <v>-1</v>
      </c>
      <c r="AT605" s="25">
        <f t="shared" si="63"/>
        <v>598</v>
      </c>
      <c r="AU605" s="25">
        <f t="shared" si="61"/>
        <v>0</v>
      </c>
      <c r="AV605" s="25">
        <f t="shared" si="64"/>
        <v>0</v>
      </c>
      <c r="BB605" s="51"/>
    </row>
    <row r="606" spans="1:54" x14ac:dyDescent="0.25">
      <c r="A606" t="str">
        <f t="shared" si="59"/>
        <v>606</v>
      </c>
      <c r="B606" s="25">
        <f>IF(OR(ISBLANK($AG606),$AI606="closed",$AI606="old",AND($B$3=Data!$N$6,OR(database!AG606=Data!$K$8,Data!$K$9=database!AG606))),0,MAX(B$8:B605)+1)</f>
        <v>0</v>
      </c>
      <c r="C606" s="25">
        <f ca="1">IF(AND($AL606-C$3&lt;=TODAY(),$AL606&gt;0,AI606&lt;&gt;"closed",AI606&lt;&gt;"old",AND($B$3&lt;&gt;Data!$N$6,OR(database!$AG606&lt;&gt;Data!$K$9,database!$AG606&lt;&gt;Data!$K$8))),MAX(C$8:C605)+1,0)</f>
        <v>0</v>
      </c>
      <c r="D606" s="25">
        <f ca="1">IF(AND($AL606-D$3&lt;=TODAY(),$AL606&gt;0,$AI606&lt;&gt;"closed",AI606&lt;&gt;"old",AND($B$3&lt;&gt;Data!$N$6,OR(database!$AG606&lt;&gt;Data!$K$9,database!$AG606&lt;&gt;Data!$K$8))),MAX(D$8:D605)+1,0)</f>
        <v>0</v>
      </c>
      <c r="E606" s="25">
        <f ca="1">IF(AND($AL606-E$3&lt;=TODAY(),$AL606&gt;0,AI606&lt;&gt;"closed",AI606&lt;&gt;"old",AND($B$3&lt;&gt;Data!$N$6,OR(database!$AG606&lt;&gt;Data!$K$9,database!$AG606&lt;&gt;Data!$K$8))),MAX(E$8:E605)+1,0)</f>
        <v>0</v>
      </c>
      <c r="F606" s="25">
        <f>IF(AH606="X",MAX(F$8:F605)+1,0)</f>
        <v>0</v>
      </c>
      <c r="G606" s="25">
        <f ca="1">IF(AND(AG606=Data!$K$8,database!AI606&lt;&gt;"Closed",AI606&lt;&gt;"old",database!AL606&lt;(TODAY()+Data!$X$4)),MAX(G$8:G605)+1,0)</f>
        <v>0</v>
      </c>
      <c r="H606" s="25">
        <f ca="1">IF(AND(AG606=Data!$K$9,database!AI606&lt;&gt;"Closed",AI606&lt;&gt;"old",database!AL606&lt;(TODAY()+Data!$X$5)),MAX(H$8:H605)+1,0)</f>
        <v>0</v>
      </c>
      <c r="Y606">
        <f>IF(AS606&gt;0,VLOOKUP(AS606,$AT:$AV,3,0)+COUNTIF(AS$8:AS605,AS606),0)</f>
        <v>0</v>
      </c>
      <c r="AA606" s="16"/>
      <c r="AB606" s="22"/>
      <c r="AC606" s="16"/>
      <c r="AD606" s="22"/>
      <c r="AE606" s="16"/>
      <c r="AF606" s="22"/>
      <c r="AG606" s="138"/>
      <c r="AH606" s="23"/>
      <c r="AI606" s="16"/>
      <c r="AJ606" s="23"/>
      <c r="AK606" s="28"/>
      <c r="AL606" s="35"/>
      <c r="AQ606" s="25">
        <f>IF(FollowUp!$AK$3="(Off)",IF(FollowUp!$AA$3=Data!$D$5,C606,IF(FollowUp!$AA$3=Data!$D$6,D606,IF(FollowUp!$AA$3=Data!$D$7,E606,B606))),IF(FollowUp!$AK$3=Data!$N$9,F606,IF(FollowUp!$AK$3=Data!$N$8,H606,IF(FollowUp!$AK$3=Data!$N$7,G606,B606))))</f>
        <v>0</v>
      </c>
      <c r="AR606" s="51">
        <f t="shared" si="62"/>
        <v>0</v>
      </c>
      <c r="AS606" s="25">
        <f t="shared" si="60"/>
        <v>-1</v>
      </c>
      <c r="AT606" s="25">
        <f t="shared" si="63"/>
        <v>599</v>
      </c>
      <c r="AU606" s="25">
        <f t="shared" si="61"/>
        <v>0</v>
      </c>
      <c r="AV606" s="25">
        <f t="shared" si="64"/>
        <v>0</v>
      </c>
      <c r="BB606" s="51"/>
    </row>
    <row r="607" spans="1:54" x14ac:dyDescent="0.25">
      <c r="A607" t="str">
        <f t="shared" si="59"/>
        <v>607</v>
      </c>
      <c r="B607" s="25">
        <f>IF(OR(ISBLANK($AG607),$AI607="closed",$AI607="old",AND($B$3=Data!$N$6,OR(database!AG607=Data!$K$8,Data!$K$9=database!AG607))),0,MAX(B$8:B606)+1)</f>
        <v>0</v>
      </c>
      <c r="C607" s="25">
        <f ca="1">IF(AND($AL607-C$3&lt;=TODAY(),$AL607&gt;0,AI607&lt;&gt;"closed",AI607&lt;&gt;"old",AND($B$3&lt;&gt;Data!$N$6,OR(database!$AG607&lt;&gt;Data!$K$9,database!$AG607&lt;&gt;Data!$K$8))),MAX(C$8:C606)+1,0)</f>
        <v>0</v>
      </c>
      <c r="D607" s="25">
        <f ca="1">IF(AND($AL607-D$3&lt;=TODAY(),$AL607&gt;0,$AI607&lt;&gt;"closed",AI607&lt;&gt;"old",AND($B$3&lt;&gt;Data!$N$6,OR(database!$AG607&lt;&gt;Data!$K$9,database!$AG607&lt;&gt;Data!$K$8))),MAX(D$8:D606)+1,0)</f>
        <v>0</v>
      </c>
      <c r="E607" s="25">
        <f ca="1">IF(AND($AL607-E$3&lt;=TODAY(),$AL607&gt;0,AI607&lt;&gt;"closed",AI607&lt;&gt;"old",AND($B$3&lt;&gt;Data!$N$6,OR(database!$AG607&lt;&gt;Data!$K$9,database!$AG607&lt;&gt;Data!$K$8))),MAX(E$8:E606)+1,0)</f>
        <v>0</v>
      </c>
      <c r="F607" s="25">
        <f>IF(AH607="X",MAX(F$8:F606)+1,0)</f>
        <v>0</v>
      </c>
      <c r="G607" s="25">
        <f ca="1">IF(AND(AG607=Data!$K$8,database!AI607&lt;&gt;"Closed",AI607&lt;&gt;"old",database!AL607&lt;(TODAY()+Data!$X$4)),MAX(G$8:G606)+1,0)</f>
        <v>0</v>
      </c>
      <c r="H607" s="25">
        <f ca="1">IF(AND(AG607=Data!$K$9,database!AI607&lt;&gt;"Closed",AI607&lt;&gt;"old",database!AL607&lt;(TODAY()+Data!$X$5)),MAX(H$8:H606)+1,0)</f>
        <v>0</v>
      </c>
      <c r="Y607">
        <f>IF(AS607&gt;0,VLOOKUP(AS607,$AT:$AV,3,0)+COUNTIF(AS$8:AS606,AS607),0)</f>
        <v>0</v>
      </c>
      <c r="AA607" s="17"/>
      <c r="AB607" s="18"/>
      <c r="AC607" s="17"/>
      <c r="AD607" s="18"/>
      <c r="AE607" s="17"/>
      <c r="AF607" s="18"/>
      <c r="AG607" s="139"/>
      <c r="AH607" s="24"/>
      <c r="AI607" s="17"/>
      <c r="AJ607" s="24"/>
      <c r="AK607" s="27"/>
      <c r="AL607" s="47"/>
      <c r="AQ607" s="25">
        <f>IF(FollowUp!$AK$3="(Off)",IF(FollowUp!$AA$3=Data!$D$5,C607,IF(FollowUp!$AA$3=Data!$D$6,D607,IF(FollowUp!$AA$3=Data!$D$7,E607,B607))),IF(FollowUp!$AK$3=Data!$N$9,F607,IF(FollowUp!$AK$3=Data!$N$8,H607,IF(FollowUp!$AK$3=Data!$N$7,G607,B607))))</f>
        <v>0</v>
      </c>
      <c r="AR607" s="51">
        <f t="shared" si="62"/>
        <v>0</v>
      </c>
      <c r="AS607" s="25">
        <f t="shared" si="60"/>
        <v>-1</v>
      </c>
      <c r="AT607" s="25">
        <f t="shared" si="63"/>
        <v>600</v>
      </c>
      <c r="AU607" s="25">
        <f t="shared" si="61"/>
        <v>0</v>
      </c>
      <c r="AV607" s="25">
        <f t="shared" si="64"/>
        <v>0</v>
      </c>
      <c r="BB607" s="51"/>
    </row>
    <row r="608" spans="1:54" x14ac:dyDescent="0.25">
      <c r="A608" t="str">
        <f t="shared" si="59"/>
        <v>608</v>
      </c>
      <c r="B608" s="25">
        <f>IF(OR(ISBLANK($AG608),$AI608="closed",$AI608="old",AND($B$3=Data!$N$6,OR(database!AG608=Data!$K$8,Data!$K$9=database!AG608))),0,MAX(B$8:B607)+1)</f>
        <v>0</v>
      </c>
      <c r="C608" s="25">
        <f ca="1">IF(AND($AL608-C$3&lt;=TODAY(),$AL608&gt;0,AI608&lt;&gt;"closed",AI608&lt;&gt;"old",AND($B$3&lt;&gt;Data!$N$6,OR(database!$AG608&lt;&gt;Data!$K$9,database!$AG608&lt;&gt;Data!$K$8))),MAX(C$8:C607)+1,0)</f>
        <v>0</v>
      </c>
      <c r="D608" s="25">
        <f ca="1">IF(AND($AL608-D$3&lt;=TODAY(),$AL608&gt;0,$AI608&lt;&gt;"closed",AI608&lt;&gt;"old",AND($B$3&lt;&gt;Data!$N$6,OR(database!$AG608&lt;&gt;Data!$K$9,database!$AG608&lt;&gt;Data!$K$8))),MAX(D$8:D607)+1,0)</f>
        <v>0</v>
      </c>
      <c r="E608" s="25">
        <f ca="1">IF(AND($AL608-E$3&lt;=TODAY(),$AL608&gt;0,AI608&lt;&gt;"closed",AI608&lt;&gt;"old",AND($B$3&lt;&gt;Data!$N$6,OR(database!$AG608&lt;&gt;Data!$K$9,database!$AG608&lt;&gt;Data!$K$8))),MAX(E$8:E607)+1,0)</f>
        <v>0</v>
      </c>
      <c r="F608" s="25">
        <f>IF(AH608="X",MAX(F$8:F607)+1,0)</f>
        <v>0</v>
      </c>
      <c r="G608" s="25">
        <f ca="1">IF(AND(AG608=Data!$K$8,database!AI608&lt;&gt;"Closed",AI608&lt;&gt;"old",database!AL608&lt;(TODAY()+Data!$X$4)),MAX(G$8:G607)+1,0)</f>
        <v>0</v>
      </c>
      <c r="H608" s="25">
        <f ca="1">IF(AND(AG608=Data!$K$9,database!AI608&lt;&gt;"Closed",AI608&lt;&gt;"old",database!AL608&lt;(TODAY()+Data!$X$5)),MAX(H$8:H607)+1,0)</f>
        <v>0</v>
      </c>
      <c r="Y608">
        <f>IF(AS608&gt;0,VLOOKUP(AS608,$AT:$AV,3,0)+COUNTIF(AS$8:AS607,AS608),0)</f>
        <v>0</v>
      </c>
      <c r="AA608" s="16"/>
      <c r="AB608" s="22"/>
      <c r="AC608" s="16"/>
      <c r="AD608" s="22"/>
      <c r="AE608" s="16"/>
      <c r="AF608" s="22"/>
      <c r="AG608" s="138"/>
      <c r="AH608" s="23"/>
      <c r="AI608" s="16"/>
      <c r="AJ608" s="23"/>
      <c r="AK608" s="28"/>
      <c r="AL608" s="35"/>
      <c r="AQ608" s="25">
        <f>IF(FollowUp!$AK$3="(Off)",IF(FollowUp!$AA$3=Data!$D$5,C608,IF(FollowUp!$AA$3=Data!$D$6,D608,IF(FollowUp!$AA$3=Data!$D$7,E608,B608))),IF(FollowUp!$AK$3=Data!$N$9,F608,IF(FollowUp!$AK$3=Data!$N$8,H608,IF(FollowUp!$AK$3=Data!$N$7,G608,B608))))</f>
        <v>0</v>
      </c>
      <c r="AR608" s="51">
        <f t="shared" si="62"/>
        <v>0</v>
      </c>
      <c r="AS608" s="25">
        <f t="shared" si="60"/>
        <v>-1</v>
      </c>
      <c r="AT608" s="25">
        <f t="shared" si="63"/>
        <v>601</v>
      </c>
      <c r="AU608" s="25">
        <f t="shared" si="61"/>
        <v>0</v>
      </c>
      <c r="AV608" s="25">
        <f t="shared" si="64"/>
        <v>0</v>
      </c>
      <c r="BB608" s="51"/>
    </row>
    <row r="609" spans="1:54" x14ac:dyDescent="0.25">
      <c r="A609" t="str">
        <f t="shared" si="59"/>
        <v>609</v>
      </c>
      <c r="B609" s="25">
        <f>IF(OR(ISBLANK($AG609),$AI609="closed",$AI609="old",AND($B$3=Data!$N$6,OR(database!AG609=Data!$K$8,Data!$K$9=database!AG609))),0,MAX(B$8:B608)+1)</f>
        <v>0</v>
      </c>
      <c r="C609" s="25">
        <f ca="1">IF(AND($AL609-C$3&lt;=TODAY(),$AL609&gt;0,AI609&lt;&gt;"closed",AI609&lt;&gt;"old",AND($B$3&lt;&gt;Data!$N$6,OR(database!$AG609&lt;&gt;Data!$K$9,database!$AG609&lt;&gt;Data!$K$8))),MAX(C$8:C608)+1,0)</f>
        <v>0</v>
      </c>
      <c r="D609" s="25">
        <f ca="1">IF(AND($AL609-D$3&lt;=TODAY(),$AL609&gt;0,$AI609&lt;&gt;"closed",AI609&lt;&gt;"old",AND($B$3&lt;&gt;Data!$N$6,OR(database!$AG609&lt;&gt;Data!$K$9,database!$AG609&lt;&gt;Data!$K$8))),MAX(D$8:D608)+1,0)</f>
        <v>0</v>
      </c>
      <c r="E609" s="25">
        <f ca="1">IF(AND($AL609-E$3&lt;=TODAY(),$AL609&gt;0,AI609&lt;&gt;"closed",AI609&lt;&gt;"old",AND($B$3&lt;&gt;Data!$N$6,OR(database!$AG609&lt;&gt;Data!$K$9,database!$AG609&lt;&gt;Data!$K$8))),MAX(E$8:E608)+1,0)</f>
        <v>0</v>
      </c>
      <c r="F609" s="25">
        <f>IF(AH609="X",MAX(F$8:F608)+1,0)</f>
        <v>0</v>
      </c>
      <c r="G609" s="25">
        <f ca="1">IF(AND(AG609=Data!$K$8,database!AI609&lt;&gt;"Closed",AI609&lt;&gt;"old",database!AL609&lt;(TODAY()+Data!$X$4)),MAX(G$8:G608)+1,0)</f>
        <v>0</v>
      </c>
      <c r="H609" s="25">
        <f ca="1">IF(AND(AG609=Data!$K$9,database!AI609&lt;&gt;"Closed",AI609&lt;&gt;"old",database!AL609&lt;(TODAY()+Data!$X$5)),MAX(H$8:H608)+1,0)</f>
        <v>0</v>
      </c>
      <c r="Y609">
        <f>IF(AS609&gt;0,VLOOKUP(AS609,$AT:$AV,3,0)+COUNTIF(AS$8:AS608,AS609),0)</f>
        <v>0</v>
      </c>
      <c r="AA609" s="17"/>
      <c r="AB609" s="18"/>
      <c r="AC609" s="17"/>
      <c r="AD609" s="18"/>
      <c r="AE609" s="17"/>
      <c r="AF609" s="18"/>
      <c r="AG609" s="139"/>
      <c r="AH609" s="24"/>
      <c r="AI609" s="17"/>
      <c r="AJ609" s="24"/>
      <c r="AK609" s="27"/>
      <c r="AL609" s="47"/>
      <c r="AQ609" s="25">
        <f>IF(FollowUp!$AK$3="(Off)",IF(FollowUp!$AA$3=Data!$D$5,C609,IF(FollowUp!$AA$3=Data!$D$6,D609,IF(FollowUp!$AA$3=Data!$D$7,E609,B609))),IF(FollowUp!$AK$3=Data!$N$9,F609,IF(FollowUp!$AK$3=Data!$N$8,H609,IF(FollowUp!$AK$3=Data!$N$7,G609,B609))))</f>
        <v>0</v>
      </c>
      <c r="AR609" s="51">
        <f t="shared" si="62"/>
        <v>0</v>
      </c>
      <c r="AS609" s="25">
        <f t="shared" si="60"/>
        <v>-1</v>
      </c>
      <c r="AT609" s="25">
        <f t="shared" si="63"/>
        <v>602</v>
      </c>
      <c r="AU609" s="25">
        <f t="shared" si="61"/>
        <v>0</v>
      </c>
      <c r="AV609" s="25">
        <f t="shared" si="64"/>
        <v>0</v>
      </c>
      <c r="BB609" s="51"/>
    </row>
    <row r="610" spans="1:54" x14ac:dyDescent="0.25">
      <c r="A610" t="str">
        <f t="shared" si="59"/>
        <v>610</v>
      </c>
      <c r="B610" s="25">
        <f>IF(OR(ISBLANK($AG610),$AI610="closed",$AI610="old",AND($B$3=Data!$N$6,OR(database!AG610=Data!$K$8,Data!$K$9=database!AG610))),0,MAX(B$8:B609)+1)</f>
        <v>0</v>
      </c>
      <c r="C610" s="25">
        <f ca="1">IF(AND($AL610-C$3&lt;=TODAY(),$AL610&gt;0,AI610&lt;&gt;"closed",AI610&lt;&gt;"old",AND($B$3&lt;&gt;Data!$N$6,OR(database!$AG610&lt;&gt;Data!$K$9,database!$AG610&lt;&gt;Data!$K$8))),MAX(C$8:C609)+1,0)</f>
        <v>0</v>
      </c>
      <c r="D610" s="25">
        <f ca="1">IF(AND($AL610-D$3&lt;=TODAY(),$AL610&gt;0,$AI610&lt;&gt;"closed",AI610&lt;&gt;"old",AND($B$3&lt;&gt;Data!$N$6,OR(database!$AG610&lt;&gt;Data!$K$9,database!$AG610&lt;&gt;Data!$K$8))),MAX(D$8:D609)+1,0)</f>
        <v>0</v>
      </c>
      <c r="E610" s="25">
        <f ca="1">IF(AND($AL610-E$3&lt;=TODAY(),$AL610&gt;0,AI610&lt;&gt;"closed",AI610&lt;&gt;"old",AND($B$3&lt;&gt;Data!$N$6,OR(database!$AG610&lt;&gt;Data!$K$9,database!$AG610&lt;&gt;Data!$K$8))),MAX(E$8:E609)+1,0)</f>
        <v>0</v>
      </c>
      <c r="F610" s="25">
        <f>IF(AH610="X",MAX(F$8:F609)+1,0)</f>
        <v>0</v>
      </c>
      <c r="G610" s="25">
        <f ca="1">IF(AND(AG610=Data!$K$8,database!AI610&lt;&gt;"Closed",AI610&lt;&gt;"old",database!AL610&lt;(TODAY()+Data!$X$4)),MAX(G$8:G609)+1,0)</f>
        <v>0</v>
      </c>
      <c r="H610" s="25">
        <f ca="1">IF(AND(AG610=Data!$K$9,database!AI610&lt;&gt;"Closed",AI610&lt;&gt;"old",database!AL610&lt;(TODAY()+Data!$X$5)),MAX(H$8:H609)+1,0)</f>
        <v>0</v>
      </c>
      <c r="Y610">
        <f>IF(AS610&gt;0,VLOOKUP(AS610,$AT:$AV,3,0)+COUNTIF(AS$8:AS609,AS610),0)</f>
        <v>0</v>
      </c>
      <c r="AA610" s="16"/>
      <c r="AB610" s="22"/>
      <c r="AC610" s="16"/>
      <c r="AD610" s="22"/>
      <c r="AE610" s="16"/>
      <c r="AF610" s="22"/>
      <c r="AG610" s="138"/>
      <c r="AH610" s="23"/>
      <c r="AI610" s="16"/>
      <c r="AJ610" s="23"/>
      <c r="AK610" s="28"/>
      <c r="AL610" s="35"/>
      <c r="AQ610" s="25">
        <f>IF(FollowUp!$AK$3="(Off)",IF(FollowUp!$AA$3=Data!$D$5,C610,IF(FollowUp!$AA$3=Data!$D$6,D610,IF(FollowUp!$AA$3=Data!$D$7,E610,B610))),IF(FollowUp!$AK$3=Data!$N$9,F610,IF(FollowUp!$AK$3=Data!$N$8,H610,IF(FollowUp!$AK$3=Data!$N$7,G610,B610))))</f>
        <v>0</v>
      </c>
      <c r="AR610" s="51">
        <f t="shared" si="62"/>
        <v>0</v>
      </c>
      <c r="AS610" s="25">
        <f t="shared" si="60"/>
        <v>-1</v>
      </c>
      <c r="AT610" s="25">
        <f t="shared" si="63"/>
        <v>603</v>
      </c>
      <c r="AU610" s="25">
        <f t="shared" si="61"/>
        <v>0</v>
      </c>
      <c r="AV610" s="25">
        <f t="shared" si="64"/>
        <v>0</v>
      </c>
      <c r="BB610" s="51"/>
    </row>
    <row r="611" spans="1:54" x14ac:dyDescent="0.25">
      <c r="A611" t="str">
        <f t="shared" si="59"/>
        <v>611</v>
      </c>
      <c r="B611" s="25">
        <f>IF(OR(ISBLANK($AG611),$AI611="closed",$AI611="old",AND($B$3=Data!$N$6,OR(database!AG611=Data!$K$8,Data!$K$9=database!AG611))),0,MAX(B$8:B610)+1)</f>
        <v>0</v>
      </c>
      <c r="C611" s="25">
        <f ca="1">IF(AND($AL611-C$3&lt;=TODAY(),$AL611&gt;0,AI611&lt;&gt;"closed",AI611&lt;&gt;"old",AND($B$3&lt;&gt;Data!$N$6,OR(database!$AG611&lt;&gt;Data!$K$9,database!$AG611&lt;&gt;Data!$K$8))),MAX(C$8:C610)+1,0)</f>
        <v>0</v>
      </c>
      <c r="D611" s="25">
        <f ca="1">IF(AND($AL611-D$3&lt;=TODAY(),$AL611&gt;0,$AI611&lt;&gt;"closed",AI611&lt;&gt;"old",AND($B$3&lt;&gt;Data!$N$6,OR(database!$AG611&lt;&gt;Data!$K$9,database!$AG611&lt;&gt;Data!$K$8))),MAX(D$8:D610)+1,0)</f>
        <v>0</v>
      </c>
      <c r="E611" s="25">
        <f ca="1">IF(AND($AL611-E$3&lt;=TODAY(),$AL611&gt;0,AI611&lt;&gt;"closed",AI611&lt;&gt;"old",AND($B$3&lt;&gt;Data!$N$6,OR(database!$AG611&lt;&gt;Data!$K$9,database!$AG611&lt;&gt;Data!$K$8))),MAX(E$8:E610)+1,0)</f>
        <v>0</v>
      </c>
      <c r="F611" s="25">
        <f>IF(AH611="X",MAX(F$8:F610)+1,0)</f>
        <v>0</v>
      </c>
      <c r="G611" s="25">
        <f ca="1">IF(AND(AG611=Data!$K$8,database!AI611&lt;&gt;"Closed",AI611&lt;&gt;"old",database!AL611&lt;(TODAY()+Data!$X$4)),MAX(G$8:G610)+1,0)</f>
        <v>0</v>
      </c>
      <c r="H611" s="25">
        <f ca="1">IF(AND(AG611=Data!$K$9,database!AI611&lt;&gt;"Closed",AI611&lt;&gt;"old",database!AL611&lt;(TODAY()+Data!$X$5)),MAX(H$8:H610)+1,0)</f>
        <v>0</v>
      </c>
      <c r="Y611">
        <f>IF(AS611&gt;0,VLOOKUP(AS611,$AT:$AV,3,0)+COUNTIF(AS$8:AS610,AS611),0)</f>
        <v>0</v>
      </c>
      <c r="AA611" s="17"/>
      <c r="AB611" s="18"/>
      <c r="AC611" s="17"/>
      <c r="AD611" s="18"/>
      <c r="AE611" s="17"/>
      <c r="AF611" s="18"/>
      <c r="AG611" s="139"/>
      <c r="AH611" s="24"/>
      <c r="AI611" s="17"/>
      <c r="AJ611" s="24"/>
      <c r="AK611" s="27"/>
      <c r="AL611" s="47"/>
      <c r="AQ611" s="25">
        <f>IF(FollowUp!$AK$3="(Off)",IF(FollowUp!$AA$3=Data!$D$5,C611,IF(FollowUp!$AA$3=Data!$D$6,D611,IF(FollowUp!$AA$3=Data!$D$7,E611,B611))),IF(FollowUp!$AK$3=Data!$N$9,F611,IF(FollowUp!$AK$3=Data!$N$8,H611,IF(FollowUp!$AK$3=Data!$N$7,G611,B611))))</f>
        <v>0</v>
      </c>
      <c r="AR611" s="51">
        <f t="shared" si="62"/>
        <v>0</v>
      </c>
      <c r="AS611" s="25">
        <f t="shared" si="60"/>
        <v>-1</v>
      </c>
      <c r="AT611" s="25">
        <f t="shared" si="63"/>
        <v>604</v>
      </c>
      <c r="AU611" s="25">
        <f t="shared" si="61"/>
        <v>0</v>
      </c>
      <c r="AV611" s="25">
        <f t="shared" si="64"/>
        <v>0</v>
      </c>
      <c r="BB611" s="51"/>
    </row>
    <row r="612" spans="1:54" x14ac:dyDescent="0.25">
      <c r="A612" t="str">
        <f t="shared" si="59"/>
        <v>612</v>
      </c>
      <c r="B612" s="25">
        <f>IF(OR(ISBLANK($AG612),$AI612="closed",$AI612="old",AND($B$3=Data!$N$6,OR(database!AG612=Data!$K$8,Data!$K$9=database!AG612))),0,MAX(B$8:B611)+1)</f>
        <v>0</v>
      </c>
      <c r="C612" s="25">
        <f ca="1">IF(AND($AL612-C$3&lt;=TODAY(),$AL612&gt;0,AI612&lt;&gt;"closed",AI612&lt;&gt;"old",AND($B$3&lt;&gt;Data!$N$6,OR(database!$AG612&lt;&gt;Data!$K$9,database!$AG612&lt;&gt;Data!$K$8))),MAX(C$8:C611)+1,0)</f>
        <v>0</v>
      </c>
      <c r="D612" s="25">
        <f ca="1">IF(AND($AL612-D$3&lt;=TODAY(),$AL612&gt;0,$AI612&lt;&gt;"closed",AI612&lt;&gt;"old",AND($B$3&lt;&gt;Data!$N$6,OR(database!$AG612&lt;&gt;Data!$K$9,database!$AG612&lt;&gt;Data!$K$8))),MAX(D$8:D611)+1,0)</f>
        <v>0</v>
      </c>
      <c r="E612" s="25">
        <f ca="1">IF(AND($AL612-E$3&lt;=TODAY(),$AL612&gt;0,AI612&lt;&gt;"closed",AI612&lt;&gt;"old",AND($B$3&lt;&gt;Data!$N$6,OR(database!$AG612&lt;&gt;Data!$K$9,database!$AG612&lt;&gt;Data!$K$8))),MAX(E$8:E611)+1,0)</f>
        <v>0</v>
      </c>
      <c r="F612" s="25">
        <f>IF(AH612="X",MAX(F$8:F611)+1,0)</f>
        <v>0</v>
      </c>
      <c r="G612" s="25">
        <f ca="1">IF(AND(AG612=Data!$K$8,database!AI612&lt;&gt;"Closed",AI612&lt;&gt;"old",database!AL612&lt;(TODAY()+Data!$X$4)),MAX(G$8:G611)+1,0)</f>
        <v>0</v>
      </c>
      <c r="H612" s="25">
        <f ca="1">IF(AND(AG612=Data!$K$9,database!AI612&lt;&gt;"Closed",AI612&lt;&gt;"old",database!AL612&lt;(TODAY()+Data!$X$5)),MAX(H$8:H611)+1,0)</f>
        <v>0</v>
      </c>
      <c r="Y612">
        <f>IF(AS612&gt;0,VLOOKUP(AS612,$AT:$AV,3,0)+COUNTIF(AS$8:AS611,AS612),0)</f>
        <v>0</v>
      </c>
      <c r="AA612" s="16"/>
      <c r="AB612" s="22"/>
      <c r="AC612" s="16"/>
      <c r="AD612" s="22"/>
      <c r="AE612" s="16"/>
      <c r="AF612" s="22"/>
      <c r="AG612" s="138"/>
      <c r="AH612" s="23"/>
      <c r="AI612" s="16"/>
      <c r="AJ612" s="23"/>
      <c r="AK612" s="28"/>
      <c r="AL612" s="35"/>
      <c r="AQ612" s="25">
        <f>IF(FollowUp!$AK$3="(Off)",IF(FollowUp!$AA$3=Data!$D$5,C612,IF(FollowUp!$AA$3=Data!$D$6,D612,IF(FollowUp!$AA$3=Data!$D$7,E612,B612))),IF(FollowUp!$AK$3=Data!$N$9,F612,IF(FollowUp!$AK$3=Data!$N$8,H612,IF(FollowUp!$AK$3=Data!$N$7,G612,B612))))</f>
        <v>0</v>
      </c>
      <c r="AR612" s="51">
        <f t="shared" si="62"/>
        <v>0</v>
      </c>
      <c r="AS612" s="25">
        <f t="shared" si="60"/>
        <v>-1</v>
      </c>
      <c r="AT612" s="25">
        <f t="shared" si="63"/>
        <v>605</v>
      </c>
      <c r="AU612" s="25">
        <f t="shared" si="61"/>
        <v>0</v>
      </c>
      <c r="AV612" s="25">
        <f t="shared" si="64"/>
        <v>0</v>
      </c>
      <c r="BB612" s="51"/>
    </row>
    <row r="613" spans="1:54" x14ac:dyDescent="0.25">
      <c r="A613" t="str">
        <f t="shared" si="59"/>
        <v>613</v>
      </c>
      <c r="B613" s="25">
        <f>IF(OR(ISBLANK($AG613),$AI613="closed",$AI613="old",AND($B$3=Data!$N$6,OR(database!AG613=Data!$K$8,Data!$K$9=database!AG613))),0,MAX(B$8:B612)+1)</f>
        <v>0</v>
      </c>
      <c r="C613" s="25">
        <f ca="1">IF(AND($AL613-C$3&lt;=TODAY(),$AL613&gt;0,AI613&lt;&gt;"closed",AI613&lt;&gt;"old",AND($B$3&lt;&gt;Data!$N$6,OR(database!$AG613&lt;&gt;Data!$K$9,database!$AG613&lt;&gt;Data!$K$8))),MAX(C$8:C612)+1,0)</f>
        <v>0</v>
      </c>
      <c r="D613" s="25">
        <f ca="1">IF(AND($AL613-D$3&lt;=TODAY(),$AL613&gt;0,$AI613&lt;&gt;"closed",AI613&lt;&gt;"old",AND($B$3&lt;&gt;Data!$N$6,OR(database!$AG613&lt;&gt;Data!$K$9,database!$AG613&lt;&gt;Data!$K$8))),MAX(D$8:D612)+1,0)</f>
        <v>0</v>
      </c>
      <c r="E613" s="25">
        <f ca="1">IF(AND($AL613-E$3&lt;=TODAY(),$AL613&gt;0,AI613&lt;&gt;"closed",AI613&lt;&gt;"old",AND($B$3&lt;&gt;Data!$N$6,OR(database!$AG613&lt;&gt;Data!$K$9,database!$AG613&lt;&gt;Data!$K$8))),MAX(E$8:E612)+1,0)</f>
        <v>0</v>
      </c>
      <c r="F613" s="25">
        <f>IF(AH613="X",MAX(F$8:F612)+1,0)</f>
        <v>0</v>
      </c>
      <c r="G613" s="25">
        <f ca="1">IF(AND(AG613=Data!$K$8,database!AI613&lt;&gt;"Closed",AI613&lt;&gt;"old",database!AL613&lt;(TODAY()+Data!$X$4)),MAX(G$8:G612)+1,0)</f>
        <v>0</v>
      </c>
      <c r="H613" s="25">
        <f ca="1">IF(AND(AG613=Data!$K$9,database!AI613&lt;&gt;"Closed",AI613&lt;&gt;"old",database!AL613&lt;(TODAY()+Data!$X$5)),MAX(H$8:H612)+1,0)</f>
        <v>0</v>
      </c>
      <c r="Y613">
        <f>IF(AS613&gt;0,VLOOKUP(AS613,$AT:$AV,3,0)+COUNTIF(AS$8:AS612,AS613),0)</f>
        <v>0</v>
      </c>
      <c r="AA613" s="17"/>
      <c r="AB613" s="18"/>
      <c r="AC613" s="17"/>
      <c r="AD613" s="18"/>
      <c r="AE613" s="17"/>
      <c r="AF613" s="18"/>
      <c r="AG613" s="139"/>
      <c r="AH613" s="24"/>
      <c r="AI613" s="17"/>
      <c r="AJ613" s="24"/>
      <c r="AK613" s="27"/>
      <c r="AL613" s="47"/>
      <c r="AQ613" s="25">
        <f>IF(FollowUp!$AK$3="(Off)",IF(FollowUp!$AA$3=Data!$D$5,C613,IF(FollowUp!$AA$3=Data!$D$6,D613,IF(FollowUp!$AA$3=Data!$D$7,E613,B613))),IF(FollowUp!$AK$3=Data!$N$9,F613,IF(FollowUp!$AK$3=Data!$N$8,H613,IF(FollowUp!$AK$3=Data!$N$7,G613,B613))))</f>
        <v>0</v>
      </c>
      <c r="AR613" s="51">
        <f t="shared" si="62"/>
        <v>0</v>
      </c>
      <c r="AS613" s="25">
        <f t="shared" si="60"/>
        <v>-1</v>
      </c>
      <c r="AT613" s="25">
        <f t="shared" si="63"/>
        <v>606</v>
      </c>
      <c r="AU613" s="25">
        <f t="shared" si="61"/>
        <v>0</v>
      </c>
      <c r="AV613" s="25">
        <f t="shared" si="64"/>
        <v>0</v>
      </c>
      <c r="BB613" s="51"/>
    </row>
    <row r="614" spans="1:54" x14ac:dyDescent="0.25">
      <c r="A614" t="str">
        <f t="shared" si="59"/>
        <v>614</v>
      </c>
      <c r="B614" s="25">
        <f>IF(OR(ISBLANK($AG614),$AI614="closed",$AI614="old",AND($B$3=Data!$N$6,OR(database!AG614=Data!$K$8,Data!$K$9=database!AG614))),0,MAX(B$8:B613)+1)</f>
        <v>0</v>
      </c>
      <c r="C614" s="25">
        <f ca="1">IF(AND($AL614-C$3&lt;=TODAY(),$AL614&gt;0,AI614&lt;&gt;"closed",AI614&lt;&gt;"old",AND($B$3&lt;&gt;Data!$N$6,OR(database!$AG614&lt;&gt;Data!$K$9,database!$AG614&lt;&gt;Data!$K$8))),MAX(C$8:C613)+1,0)</f>
        <v>0</v>
      </c>
      <c r="D614" s="25">
        <f ca="1">IF(AND($AL614-D$3&lt;=TODAY(),$AL614&gt;0,$AI614&lt;&gt;"closed",AI614&lt;&gt;"old",AND($B$3&lt;&gt;Data!$N$6,OR(database!$AG614&lt;&gt;Data!$K$9,database!$AG614&lt;&gt;Data!$K$8))),MAX(D$8:D613)+1,0)</f>
        <v>0</v>
      </c>
      <c r="E614" s="25">
        <f ca="1">IF(AND($AL614-E$3&lt;=TODAY(),$AL614&gt;0,AI614&lt;&gt;"closed",AI614&lt;&gt;"old",AND($B$3&lt;&gt;Data!$N$6,OR(database!$AG614&lt;&gt;Data!$K$9,database!$AG614&lt;&gt;Data!$K$8))),MAX(E$8:E613)+1,0)</f>
        <v>0</v>
      </c>
      <c r="F614" s="25">
        <f>IF(AH614="X",MAX(F$8:F613)+1,0)</f>
        <v>0</v>
      </c>
      <c r="G614" s="25">
        <f ca="1">IF(AND(AG614=Data!$K$8,database!AI614&lt;&gt;"Closed",AI614&lt;&gt;"old",database!AL614&lt;(TODAY()+Data!$X$4)),MAX(G$8:G613)+1,0)</f>
        <v>0</v>
      </c>
      <c r="H614" s="25">
        <f ca="1">IF(AND(AG614=Data!$K$9,database!AI614&lt;&gt;"Closed",AI614&lt;&gt;"old",database!AL614&lt;(TODAY()+Data!$X$5)),MAX(H$8:H613)+1,0)</f>
        <v>0</v>
      </c>
      <c r="Y614">
        <f>IF(AS614&gt;0,VLOOKUP(AS614,$AT:$AV,3,0)+COUNTIF(AS$8:AS613,AS614),0)</f>
        <v>0</v>
      </c>
      <c r="AA614" s="16"/>
      <c r="AB614" s="22"/>
      <c r="AC614" s="16"/>
      <c r="AD614" s="22"/>
      <c r="AE614" s="16"/>
      <c r="AF614" s="22"/>
      <c r="AG614" s="138"/>
      <c r="AH614" s="23"/>
      <c r="AI614" s="16"/>
      <c r="AJ614" s="23"/>
      <c r="AK614" s="28"/>
      <c r="AL614" s="35"/>
      <c r="AQ614" s="25">
        <f>IF(FollowUp!$AK$3="(Off)",IF(FollowUp!$AA$3=Data!$D$5,C614,IF(FollowUp!$AA$3=Data!$D$6,D614,IF(FollowUp!$AA$3=Data!$D$7,E614,B614))),IF(FollowUp!$AK$3=Data!$N$9,F614,IF(FollowUp!$AK$3=Data!$N$8,H614,IF(FollowUp!$AK$3=Data!$N$7,G614,B614))))</f>
        <v>0</v>
      </c>
      <c r="AR614" s="51">
        <f t="shared" si="62"/>
        <v>0</v>
      </c>
      <c r="AS614" s="25">
        <f t="shared" si="60"/>
        <v>-1</v>
      </c>
      <c r="AT614" s="25">
        <f t="shared" si="63"/>
        <v>607</v>
      </c>
      <c r="AU614" s="25">
        <f t="shared" si="61"/>
        <v>0</v>
      </c>
      <c r="AV614" s="25">
        <f t="shared" si="64"/>
        <v>0</v>
      </c>
      <c r="BB614" s="51"/>
    </row>
    <row r="615" spans="1:54" x14ac:dyDescent="0.25">
      <c r="A615" t="str">
        <f t="shared" si="59"/>
        <v>615</v>
      </c>
      <c r="B615" s="25">
        <f>IF(OR(ISBLANK($AG615),$AI615="closed",$AI615="old",AND($B$3=Data!$N$6,OR(database!AG615=Data!$K$8,Data!$K$9=database!AG615))),0,MAX(B$8:B614)+1)</f>
        <v>0</v>
      </c>
      <c r="C615" s="25">
        <f ca="1">IF(AND($AL615-C$3&lt;=TODAY(),$AL615&gt;0,AI615&lt;&gt;"closed",AI615&lt;&gt;"old",AND($B$3&lt;&gt;Data!$N$6,OR(database!$AG615&lt;&gt;Data!$K$9,database!$AG615&lt;&gt;Data!$K$8))),MAX(C$8:C614)+1,0)</f>
        <v>0</v>
      </c>
      <c r="D615" s="25">
        <f ca="1">IF(AND($AL615-D$3&lt;=TODAY(),$AL615&gt;0,$AI615&lt;&gt;"closed",AI615&lt;&gt;"old",AND($B$3&lt;&gt;Data!$N$6,OR(database!$AG615&lt;&gt;Data!$K$9,database!$AG615&lt;&gt;Data!$K$8))),MAX(D$8:D614)+1,0)</f>
        <v>0</v>
      </c>
      <c r="E615" s="25">
        <f ca="1">IF(AND($AL615-E$3&lt;=TODAY(),$AL615&gt;0,AI615&lt;&gt;"closed",AI615&lt;&gt;"old",AND($B$3&lt;&gt;Data!$N$6,OR(database!$AG615&lt;&gt;Data!$K$9,database!$AG615&lt;&gt;Data!$K$8))),MAX(E$8:E614)+1,0)</f>
        <v>0</v>
      </c>
      <c r="F615" s="25">
        <f>IF(AH615="X",MAX(F$8:F614)+1,0)</f>
        <v>0</v>
      </c>
      <c r="G615" s="25">
        <f ca="1">IF(AND(AG615=Data!$K$8,database!AI615&lt;&gt;"Closed",AI615&lt;&gt;"old",database!AL615&lt;(TODAY()+Data!$X$4)),MAX(G$8:G614)+1,0)</f>
        <v>0</v>
      </c>
      <c r="H615" s="25">
        <f ca="1">IF(AND(AG615=Data!$K$9,database!AI615&lt;&gt;"Closed",AI615&lt;&gt;"old",database!AL615&lt;(TODAY()+Data!$X$5)),MAX(H$8:H614)+1,0)</f>
        <v>0</v>
      </c>
      <c r="Y615">
        <f>IF(AS615&gt;0,VLOOKUP(AS615,$AT:$AV,3,0)+COUNTIF(AS$8:AS614,AS615),0)</f>
        <v>0</v>
      </c>
      <c r="AA615" s="17"/>
      <c r="AB615" s="18"/>
      <c r="AC615" s="17"/>
      <c r="AD615" s="18"/>
      <c r="AE615" s="17"/>
      <c r="AF615" s="18"/>
      <c r="AG615" s="139"/>
      <c r="AH615" s="24"/>
      <c r="AI615" s="17"/>
      <c r="AJ615" s="24"/>
      <c r="AK615" s="27"/>
      <c r="AL615" s="47"/>
      <c r="AQ615" s="25">
        <f>IF(FollowUp!$AK$3="(Off)",IF(FollowUp!$AA$3=Data!$D$5,C615,IF(FollowUp!$AA$3=Data!$D$6,D615,IF(FollowUp!$AA$3=Data!$D$7,E615,B615))),IF(FollowUp!$AK$3=Data!$N$9,F615,IF(FollowUp!$AK$3=Data!$N$8,H615,IF(FollowUp!$AK$3=Data!$N$7,G615,B615))))</f>
        <v>0</v>
      </c>
      <c r="AR615" s="51">
        <f t="shared" si="62"/>
        <v>0</v>
      </c>
      <c r="AS615" s="25">
        <f t="shared" si="60"/>
        <v>-1</v>
      </c>
      <c r="AT615" s="25">
        <f t="shared" si="63"/>
        <v>608</v>
      </c>
      <c r="AU615" s="25">
        <f t="shared" si="61"/>
        <v>0</v>
      </c>
      <c r="AV615" s="25">
        <f t="shared" si="64"/>
        <v>0</v>
      </c>
      <c r="BB615" s="51"/>
    </row>
    <row r="616" spans="1:54" x14ac:dyDescent="0.25">
      <c r="A616" t="str">
        <f t="shared" si="59"/>
        <v>616</v>
      </c>
      <c r="B616" s="25">
        <f>IF(OR(ISBLANK($AG616),$AI616="closed",$AI616="old",AND($B$3=Data!$N$6,OR(database!AG616=Data!$K$8,Data!$K$9=database!AG616))),0,MAX(B$8:B615)+1)</f>
        <v>0</v>
      </c>
      <c r="C616" s="25">
        <f ca="1">IF(AND($AL616-C$3&lt;=TODAY(),$AL616&gt;0,AI616&lt;&gt;"closed",AI616&lt;&gt;"old",AND($B$3&lt;&gt;Data!$N$6,OR(database!$AG616&lt;&gt;Data!$K$9,database!$AG616&lt;&gt;Data!$K$8))),MAX(C$8:C615)+1,0)</f>
        <v>0</v>
      </c>
      <c r="D616" s="25">
        <f ca="1">IF(AND($AL616-D$3&lt;=TODAY(),$AL616&gt;0,$AI616&lt;&gt;"closed",AI616&lt;&gt;"old",AND($B$3&lt;&gt;Data!$N$6,OR(database!$AG616&lt;&gt;Data!$K$9,database!$AG616&lt;&gt;Data!$K$8))),MAX(D$8:D615)+1,0)</f>
        <v>0</v>
      </c>
      <c r="E616" s="25">
        <f ca="1">IF(AND($AL616-E$3&lt;=TODAY(),$AL616&gt;0,AI616&lt;&gt;"closed",AI616&lt;&gt;"old",AND($B$3&lt;&gt;Data!$N$6,OR(database!$AG616&lt;&gt;Data!$K$9,database!$AG616&lt;&gt;Data!$K$8))),MAX(E$8:E615)+1,0)</f>
        <v>0</v>
      </c>
      <c r="F616" s="25">
        <f>IF(AH616="X",MAX(F$8:F615)+1,0)</f>
        <v>0</v>
      </c>
      <c r="G616" s="25">
        <f ca="1">IF(AND(AG616=Data!$K$8,database!AI616&lt;&gt;"Closed",AI616&lt;&gt;"old",database!AL616&lt;(TODAY()+Data!$X$4)),MAX(G$8:G615)+1,0)</f>
        <v>0</v>
      </c>
      <c r="H616" s="25">
        <f ca="1">IF(AND(AG616=Data!$K$9,database!AI616&lt;&gt;"Closed",AI616&lt;&gt;"old",database!AL616&lt;(TODAY()+Data!$X$5)),MAX(H$8:H615)+1,0)</f>
        <v>0</v>
      </c>
      <c r="Y616">
        <f>IF(AS616&gt;0,VLOOKUP(AS616,$AT:$AV,3,0)+COUNTIF(AS$8:AS615,AS616),0)</f>
        <v>0</v>
      </c>
      <c r="AA616" s="16"/>
      <c r="AB616" s="22"/>
      <c r="AC616" s="16"/>
      <c r="AD616" s="22"/>
      <c r="AE616" s="16"/>
      <c r="AF616" s="22"/>
      <c r="AG616" s="138"/>
      <c r="AH616" s="23"/>
      <c r="AI616" s="16"/>
      <c r="AJ616" s="23"/>
      <c r="AK616" s="28"/>
      <c r="AL616" s="35"/>
      <c r="AQ616" s="25">
        <f>IF(FollowUp!$AK$3="(Off)",IF(FollowUp!$AA$3=Data!$D$5,C616,IF(FollowUp!$AA$3=Data!$D$6,D616,IF(FollowUp!$AA$3=Data!$D$7,E616,B616))),IF(FollowUp!$AK$3=Data!$N$9,F616,IF(FollowUp!$AK$3=Data!$N$8,H616,IF(FollowUp!$AK$3=Data!$N$7,G616,B616))))</f>
        <v>0</v>
      </c>
      <c r="AR616" s="51">
        <f t="shared" si="62"/>
        <v>0</v>
      </c>
      <c r="AS616" s="25">
        <f t="shared" si="60"/>
        <v>-1</v>
      </c>
      <c r="AT616" s="25">
        <f t="shared" si="63"/>
        <v>609</v>
      </c>
      <c r="AU616" s="25">
        <f t="shared" si="61"/>
        <v>0</v>
      </c>
      <c r="AV616" s="25">
        <f t="shared" si="64"/>
        <v>0</v>
      </c>
      <c r="BB616" s="51"/>
    </row>
    <row r="617" spans="1:54" x14ac:dyDescent="0.25">
      <c r="A617" t="str">
        <f t="shared" si="59"/>
        <v>617</v>
      </c>
      <c r="B617" s="25">
        <f>IF(OR(ISBLANK($AG617),$AI617="closed",$AI617="old",AND($B$3=Data!$N$6,OR(database!AG617=Data!$K$8,Data!$K$9=database!AG617))),0,MAX(B$8:B616)+1)</f>
        <v>0</v>
      </c>
      <c r="C617" s="25">
        <f ca="1">IF(AND($AL617-C$3&lt;=TODAY(),$AL617&gt;0,AI617&lt;&gt;"closed",AI617&lt;&gt;"old",AND($B$3&lt;&gt;Data!$N$6,OR(database!$AG617&lt;&gt;Data!$K$9,database!$AG617&lt;&gt;Data!$K$8))),MAX(C$8:C616)+1,0)</f>
        <v>0</v>
      </c>
      <c r="D617" s="25">
        <f ca="1">IF(AND($AL617-D$3&lt;=TODAY(),$AL617&gt;0,$AI617&lt;&gt;"closed",AI617&lt;&gt;"old",AND($B$3&lt;&gt;Data!$N$6,OR(database!$AG617&lt;&gt;Data!$K$9,database!$AG617&lt;&gt;Data!$K$8))),MAX(D$8:D616)+1,0)</f>
        <v>0</v>
      </c>
      <c r="E617" s="25">
        <f ca="1">IF(AND($AL617-E$3&lt;=TODAY(),$AL617&gt;0,AI617&lt;&gt;"closed",AI617&lt;&gt;"old",AND($B$3&lt;&gt;Data!$N$6,OR(database!$AG617&lt;&gt;Data!$K$9,database!$AG617&lt;&gt;Data!$K$8))),MAX(E$8:E616)+1,0)</f>
        <v>0</v>
      </c>
      <c r="F617" s="25">
        <f>IF(AH617="X",MAX(F$8:F616)+1,0)</f>
        <v>0</v>
      </c>
      <c r="G617" s="25">
        <f ca="1">IF(AND(AG617=Data!$K$8,database!AI617&lt;&gt;"Closed",AI617&lt;&gt;"old",database!AL617&lt;(TODAY()+Data!$X$4)),MAX(G$8:G616)+1,0)</f>
        <v>0</v>
      </c>
      <c r="H617" s="25">
        <f ca="1">IF(AND(AG617=Data!$K$9,database!AI617&lt;&gt;"Closed",AI617&lt;&gt;"old",database!AL617&lt;(TODAY()+Data!$X$5)),MAX(H$8:H616)+1,0)</f>
        <v>0</v>
      </c>
      <c r="Y617">
        <f>IF(AS617&gt;0,VLOOKUP(AS617,$AT:$AV,3,0)+COUNTIF(AS$8:AS616,AS617),0)</f>
        <v>0</v>
      </c>
      <c r="AA617" s="17"/>
      <c r="AB617" s="18"/>
      <c r="AC617" s="17"/>
      <c r="AD617" s="18"/>
      <c r="AE617" s="17"/>
      <c r="AF617" s="18"/>
      <c r="AG617" s="139"/>
      <c r="AH617" s="24"/>
      <c r="AI617" s="17"/>
      <c r="AJ617" s="24"/>
      <c r="AK617" s="27"/>
      <c r="AL617" s="47"/>
      <c r="AQ617" s="25">
        <f>IF(FollowUp!$AK$3="(Off)",IF(FollowUp!$AA$3=Data!$D$5,C617,IF(FollowUp!$AA$3=Data!$D$6,D617,IF(FollowUp!$AA$3=Data!$D$7,E617,B617))),IF(FollowUp!$AK$3=Data!$N$9,F617,IF(FollowUp!$AK$3=Data!$N$8,H617,IF(FollowUp!$AK$3=Data!$N$7,G617,B617))))</f>
        <v>0</v>
      </c>
      <c r="AR617" s="51">
        <f t="shared" si="62"/>
        <v>0</v>
      </c>
      <c r="AS617" s="25">
        <f t="shared" si="60"/>
        <v>-1</v>
      </c>
      <c r="AT617" s="25">
        <f t="shared" si="63"/>
        <v>610</v>
      </c>
      <c r="AU617" s="25">
        <f t="shared" si="61"/>
        <v>0</v>
      </c>
      <c r="AV617" s="25">
        <f t="shared" si="64"/>
        <v>0</v>
      </c>
      <c r="BB617" s="51"/>
    </row>
    <row r="618" spans="1:54" x14ac:dyDescent="0.25">
      <c r="A618" t="str">
        <f t="shared" si="59"/>
        <v>618</v>
      </c>
      <c r="B618" s="25">
        <f>IF(OR(ISBLANK($AG618),$AI618="closed",$AI618="old",AND($B$3=Data!$N$6,OR(database!AG618=Data!$K$8,Data!$K$9=database!AG618))),0,MAX(B$8:B617)+1)</f>
        <v>0</v>
      </c>
      <c r="C618" s="25">
        <f ca="1">IF(AND($AL618-C$3&lt;=TODAY(),$AL618&gt;0,AI618&lt;&gt;"closed",AI618&lt;&gt;"old",AND($B$3&lt;&gt;Data!$N$6,OR(database!$AG618&lt;&gt;Data!$K$9,database!$AG618&lt;&gt;Data!$K$8))),MAX(C$8:C617)+1,0)</f>
        <v>0</v>
      </c>
      <c r="D618" s="25">
        <f ca="1">IF(AND($AL618-D$3&lt;=TODAY(),$AL618&gt;0,$AI618&lt;&gt;"closed",AI618&lt;&gt;"old",AND($B$3&lt;&gt;Data!$N$6,OR(database!$AG618&lt;&gt;Data!$K$9,database!$AG618&lt;&gt;Data!$K$8))),MAX(D$8:D617)+1,0)</f>
        <v>0</v>
      </c>
      <c r="E618" s="25">
        <f ca="1">IF(AND($AL618-E$3&lt;=TODAY(),$AL618&gt;0,AI618&lt;&gt;"closed",AI618&lt;&gt;"old",AND($B$3&lt;&gt;Data!$N$6,OR(database!$AG618&lt;&gt;Data!$K$9,database!$AG618&lt;&gt;Data!$K$8))),MAX(E$8:E617)+1,0)</f>
        <v>0</v>
      </c>
      <c r="F618" s="25">
        <f>IF(AH618="X",MAX(F$8:F617)+1,0)</f>
        <v>0</v>
      </c>
      <c r="G618" s="25">
        <f ca="1">IF(AND(AG618=Data!$K$8,database!AI618&lt;&gt;"Closed",AI618&lt;&gt;"old",database!AL618&lt;(TODAY()+Data!$X$4)),MAX(G$8:G617)+1,0)</f>
        <v>0</v>
      </c>
      <c r="H618" s="25">
        <f ca="1">IF(AND(AG618=Data!$K$9,database!AI618&lt;&gt;"Closed",AI618&lt;&gt;"old",database!AL618&lt;(TODAY()+Data!$X$5)),MAX(H$8:H617)+1,0)</f>
        <v>0</v>
      </c>
      <c r="Y618">
        <f>IF(AS618&gt;0,VLOOKUP(AS618,$AT:$AV,3,0)+COUNTIF(AS$8:AS617,AS618),0)</f>
        <v>0</v>
      </c>
      <c r="AA618" s="16"/>
      <c r="AB618" s="22"/>
      <c r="AC618" s="16"/>
      <c r="AD618" s="22"/>
      <c r="AE618" s="16"/>
      <c r="AF618" s="22"/>
      <c r="AG618" s="138"/>
      <c r="AH618" s="23"/>
      <c r="AI618" s="16"/>
      <c r="AJ618" s="23"/>
      <c r="AK618" s="28"/>
      <c r="AL618" s="35"/>
      <c r="AQ618" s="25">
        <f>IF(FollowUp!$AK$3="(Off)",IF(FollowUp!$AA$3=Data!$D$5,C618,IF(FollowUp!$AA$3=Data!$D$6,D618,IF(FollowUp!$AA$3=Data!$D$7,E618,B618))),IF(FollowUp!$AK$3=Data!$N$9,F618,IF(FollowUp!$AK$3=Data!$N$8,H618,IF(FollowUp!$AK$3=Data!$N$7,G618,B618))))</f>
        <v>0</v>
      </c>
      <c r="AR618" s="51">
        <f t="shared" si="62"/>
        <v>0</v>
      </c>
      <c r="AS618" s="25">
        <f t="shared" si="60"/>
        <v>-1</v>
      </c>
      <c r="AT618" s="25">
        <f t="shared" si="63"/>
        <v>611</v>
      </c>
      <c r="AU618" s="25">
        <f t="shared" si="61"/>
        <v>0</v>
      </c>
      <c r="AV618" s="25">
        <f t="shared" si="64"/>
        <v>0</v>
      </c>
      <c r="BB618" s="51"/>
    </row>
    <row r="619" spans="1:54" x14ac:dyDescent="0.25">
      <c r="A619" t="str">
        <f t="shared" si="59"/>
        <v>619</v>
      </c>
      <c r="B619" s="25">
        <f>IF(OR(ISBLANK($AG619),$AI619="closed",$AI619="old",AND($B$3=Data!$N$6,OR(database!AG619=Data!$K$8,Data!$K$9=database!AG619))),0,MAX(B$8:B618)+1)</f>
        <v>0</v>
      </c>
      <c r="C619" s="25">
        <f ca="1">IF(AND($AL619-C$3&lt;=TODAY(),$AL619&gt;0,AI619&lt;&gt;"closed",AI619&lt;&gt;"old",AND($B$3&lt;&gt;Data!$N$6,OR(database!$AG619&lt;&gt;Data!$K$9,database!$AG619&lt;&gt;Data!$K$8))),MAX(C$8:C618)+1,0)</f>
        <v>0</v>
      </c>
      <c r="D619" s="25">
        <f ca="1">IF(AND($AL619-D$3&lt;=TODAY(),$AL619&gt;0,$AI619&lt;&gt;"closed",AI619&lt;&gt;"old",AND($B$3&lt;&gt;Data!$N$6,OR(database!$AG619&lt;&gt;Data!$K$9,database!$AG619&lt;&gt;Data!$K$8))),MAX(D$8:D618)+1,0)</f>
        <v>0</v>
      </c>
      <c r="E619" s="25">
        <f ca="1">IF(AND($AL619-E$3&lt;=TODAY(),$AL619&gt;0,AI619&lt;&gt;"closed",AI619&lt;&gt;"old",AND($B$3&lt;&gt;Data!$N$6,OR(database!$AG619&lt;&gt;Data!$K$9,database!$AG619&lt;&gt;Data!$K$8))),MAX(E$8:E618)+1,0)</f>
        <v>0</v>
      </c>
      <c r="F619" s="25">
        <f>IF(AH619="X",MAX(F$8:F618)+1,0)</f>
        <v>0</v>
      </c>
      <c r="G619" s="25">
        <f ca="1">IF(AND(AG619=Data!$K$8,database!AI619&lt;&gt;"Closed",AI619&lt;&gt;"old",database!AL619&lt;(TODAY()+Data!$X$4)),MAX(G$8:G618)+1,0)</f>
        <v>0</v>
      </c>
      <c r="H619" s="25">
        <f ca="1">IF(AND(AG619=Data!$K$9,database!AI619&lt;&gt;"Closed",AI619&lt;&gt;"old",database!AL619&lt;(TODAY()+Data!$X$5)),MAX(H$8:H618)+1,0)</f>
        <v>0</v>
      </c>
      <c r="Y619">
        <f>IF(AS619&gt;0,VLOOKUP(AS619,$AT:$AV,3,0)+COUNTIF(AS$8:AS618,AS619),0)</f>
        <v>0</v>
      </c>
      <c r="AA619" s="17"/>
      <c r="AB619" s="18"/>
      <c r="AC619" s="17"/>
      <c r="AD619" s="18"/>
      <c r="AE619" s="17"/>
      <c r="AF619" s="18"/>
      <c r="AG619" s="139"/>
      <c r="AH619" s="24"/>
      <c r="AI619" s="17"/>
      <c r="AJ619" s="24"/>
      <c r="AK619" s="27"/>
      <c r="AL619" s="47"/>
      <c r="AQ619" s="25">
        <f>IF(FollowUp!$AK$3="(Off)",IF(FollowUp!$AA$3=Data!$D$5,C619,IF(FollowUp!$AA$3=Data!$D$6,D619,IF(FollowUp!$AA$3=Data!$D$7,E619,B619))),IF(FollowUp!$AK$3=Data!$N$9,F619,IF(FollowUp!$AK$3=Data!$N$8,H619,IF(FollowUp!$AK$3=Data!$N$7,G619,B619))))</f>
        <v>0</v>
      </c>
      <c r="AR619" s="51">
        <f t="shared" si="62"/>
        <v>0</v>
      </c>
      <c r="AS619" s="25">
        <f t="shared" si="60"/>
        <v>-1</v>
      </c>
      <c r="AT619" s="25">
        <f t="shared" si="63"/>
        <v>612</v>
      </c>
      <c r="AU619" s="25">
        <f t="shared" si="61"/>
        <v>0</v>
      </c>
      <c r="AV619" s="25">
        <f t="shared" si="64"/>
        <v>0</v>
      </c>
      <c r="BB619" s="51"/>
    </row>
    <row r="620" spans="1:54" x14ac:dyDescent="0.25">
      <c r="A620" t="str">
        <f t="shared" si="59"/>
        <v>620</v>
      </c>
      <c r="B620" s="25">
        <f>IF(OR(ISBLANK($AG620),$AI620="closed",$AI620="old",AND($B$3=Data!$N$6,OR(database!AG620=Data!$K$8,Data!$K$9=database!AG620))),0,MAX(B$8:B619)+1)</f>
        <v>0</v>
      </c>
      <c r="C620" s="25">
        <f ca="1">IF(AND($AL620-C$3&lt;=TODAY(),$AL620&gt;0,AI620&lt;&gt;"closed",AI620&lt;&gt;"old",AND($B$3&lt;&gt;Data!$N$6,OR(database!$AG620&lt;&gt;Data!$K$9,database!$AG620&lt;&gt;Data!$K$8))),MAX(C$8:C619)+1,0)</f>
        <v>0</v>
      </c>
      <c r="D620" s="25">
        <f ca="1">IF(AND($AL620-D$3&lt;=TODAY(),$AL620&gt;0,$AI620&lt;&gt;"closed",AI620&lt;&gt;"old",AND($B$3&lt;&gt;Data!$N$6,OR(database!$AG620&lt;&gt;Data!$K$9,database!$AG620&lt;&gt;Data!$K$8))),MAX(D$8:D619)+1,0)</f>
        <v>0</v>
      </c>
      <c r="E620" s="25">
        <f ca="1">IF(AND($AL620-E$3&lt;=TODAY(),$AL620&gt;0,AI620&lt;&gt;"closed",AI620&lt;&gt;"old",AND($B$3&lt;&gt;Data!$N$6,OR(database!$AG620&lt;&gt;Data!$K$9,database!$AG620&lt;&gt;Data!$K$8))),MAX(E$8:E619)+1,0)</f>
        <v>0</v>
      </c>
      <c r="F620" s="25">
        <f>IF(AH620="X",MAX(F$8:F619)+1,0)</f>
        <v>0</v>
      </c>
      <c r="G620" s="25">
        <f ca="1">IF(AND(AG620=Data!$K$8,database!AI620&lt;&gt;"Closed",AI620&lt;&gt;"old",database!AL620&lt;(TODAY()+Data!$X$4)),MAX(G$8:G619)+1,0)</f>
        <v>0</v>
      </c>
      <c r="H620" s="25">
        <f ca="1">IF(AND(AG620=Data!$K$9,database!AI620&lt;&gt;"Closed",AI620&lt;&gt;"old",database!AL620&lt;(TODAY()+Data!$X$5)),MAX(H$8:H619)+1,0)</f>
        <v>0</v>
      </c>
      <c r="Y620">
        <f>IF(AS620&gt;0,VLOOKUP(AS620,$AT:$AV,3,0)+COUNTIF(AS$8:AS619,AS620),0)</f>
        <v>0</v>
      </c>
      <c r="AA620" s="16"/>
      <c r="AB620" s="22"/>
      <c r="AC620" s="16"/>
      <c r="AD620" s="22"/>
      <c r="AE620" s="16"/>
      <c r="AF620" s="22"/>
      <c r="AG620" s="138"/>
      <c r="AH620" s="23"/>
      <c r="AI620" s="16"/>
      <c r="AJ620" s="23"/>
      <c r="AK620" s="28"/>
      <c r="AL620" s="35"/>
      <c r="AQ620" s="25">
        <f>IF(FollowUp!$AK$3="(Off)",IF(FollowUp!$AA$3=Data!$D$5,C620,IF(FollowUp!$AA$3=Data!$D$6,D620,IF(FollowUp!$AA$3=Data!$D$7,E620,B620))),IF(FollowUp!$AK$3=Data!$N$9,F620,IF(FollowUp!$AK$3=Data!$N$8,H620,IF(FollowUp!$AK$3=Data!$N$7,G620,B620))))</f>
        <v>0</v>
      </c>
      <c r="AR620" s="51">
        <f t="shared" si="62"/>
        <v>0</v>
      </c>
      <c r="AS620" s="25">
        <f t="shared" si="60"/>
        <v>-1</v>
      </c>
      <c r="AT620" s="25">
        <f t="shared" si="63"/>
        <v>613</v>
      </c>
      <c r="AU620" s="25">
        <f t="shared" si="61"/>
        <v>0</v>
      </c>
      <c r="AV620" s="25">
        <f t="shared" si="64"/>
        <v>0</v>
      </c>
      <c r="BB620" s="51"/>
    </row>
    <row r="621" spans="1:54" x14ac:dyDescent="0.25">
      <c r="A621" t="str">
        <f t="shared" si="59"/>
        <v>621</v>
      </c>
      <c r="B621" s="25">
        <f>IF(OR(ISBLANK($AG621),$AI621="closed",$AI621="old",AND($B$3=Data!$N$6,OR(database!AG621=Data!$K$8,Data!$K$9=database!AG621))),0,MAX(B$8:B620)+1)</f>
        <v>0</v>
      </c>
      <c r="C621" s="25">
        <f ca="1">IF(AND($AL621-C$3&lt;=TODAY(),$AL621&gt;0,AI621&lt;&gt;"closed",AI621&lt;&gt;"old",AND($B$3&lt;&gt;Data!$N$6,OR(database!$AG621&lt;&gt;Data!$K$9,database!$AG621&lt;&gt;Data!$K$8))),MAX(C$8:C620)+1,0)</f>
        <v>0</v>
      </c>
      <c r="D621" s="25">
        <f ca="1">IF(AND($AL621-D$3&lt;=TODAY(),$AL621&gt;0,$AI621&lt;&gt;"closed",AI621&lt;&gt;"old",AND($B$3&lt;&gt;Data!$N$6,OR(database!$AG621&lt;&gt;Data!$K$9,database!$AG621&lt;&gt;Data!$K$8))),MAX(D$8:D620)+1,0)</f>
        <v>0</v>
      </c>
      <c r="E621" s="25">
        <f ca="1">IF(AND($AL621-E$3&lt;=TODAY(),$AL621&gt;0,AI621&lt;&gt;"closed",AI621&lt;&gt;"old",AND($B$3&lt;&gt;Data!$N$6,OR(database!$AG621&lt;&gt;Data!$K$9,database!$AG621&lt;&gt;Data!$K$8))),MAX(E$8:E620)+1,0)</f>
        <v>0</v>
      </c>
      <c r="F621" s="25">
        <f>IF(AH621="X",MAX(F$8:F620)+1,0)</f>
        <v>0</v>
      </c>
      <c r="G621" s="25">
        <f ca="1">IF(AND(AG621=Data!$K$8,database!AI621&lt;&gt;"Closed",AI621&lt;&gt;"old",database!AL621&lt;(TODAY()+Data!$X$4)),MAX(G$8:G620)+1,0)</f>
        <v>0</v>
      </c>
      <c r="H621" s="25">
        <f ca="1">IF(AND(AG621=Data!$K$9,database!AI621&lt;&gt;"Closed",AI621&lt;&gt;"old",database!AL621&lt;(TODAY()+Data!$X$5)),MAX(H$8:H620)+1,0)</f>
        <v>0</v>
      </c>
      <c r="Y621">
        <f>IF(AS621&gt;0,VLOOKUP(AS621,$AT:$AV,3,0)+COUNTIF(AS$8:AS620,AS621),0)</f>
        <v>0</v>
      </c>
      <c r="AA621" s="17"/>
      <c r="AB621" s="18"/>
      <c r="AC621" s="17"/>
      <c r="AD621" s="18"/>
      <c r="AE621" s="17"/>
      <c r="AF621" s="18"/>
      <c r="AG621" s="139"/>
      <c r="AH621" s="24"/>
      <c r="AI621" s="17"/>
      <c r="AJ621" s="24"/>
      <c r="AK621" s="27"/>
      <c r="AL621" s="47"/>
      <c r="AQ621" s="25">
        <f>IF(FollowUp!$AK$3="(Off)",IF(FollowUp!$AA$3=Data!$D$5,C621,IF(FollowUp!$AA$3=Data!$D$6,D621,IF(FollowUp!$AA$3=Data!$D$7,E621,B621))),IF(FollowUp!$AK$3=Data!$N$9,F621,IF(FollowUp!$AK$3=Data!$N$8,H621,IF(FollowUp!$AK$3=Data!$N$7,G621,B621))))</f>
        <v>0</v>
      </c>
      <c r="AR621" s="51">
        <f t="shared" si="62"/>
        <v>0</v>
      </c>
      <c r="AS621" s="25">
        <f t="shared" si="60"/>
        <v>-1</v>
      </c>
      <c r="AT621" s="25">
        <f t="shared" si="63"/>
        <v>614</v>
      </c>
      <c r="AU621" s="25">
        <f t="shared" si="61"/>
        <v>0</v>
      </c>
      <c r="AV621" s="25">
        <f t="shared" si="64"/>
        <v>0</v>
      </c>
      <c r="BB621" s="51"/>
    </row>
    <row r="622" spans="1:54" x14ac:dyDescent="0.25">
      <c r="A622" t="str">
        <f t="shared" si="59"/>
        <v>622</v>
      </c>
      <c r="B622" s="25">
        <f>IF(OR(ISBLANK($AG622),$AI622="closed",$AI622="old",AND($B$3=Data!$N$6,OR(database!AG622=Data!$K$8,Data!$K$9=database!AG622))),0,MAX(B$8:B621)+1)</f>
        <v>0</v>
      </c>
      <c r="C622" s="25">
        <f ca="1">IF(AND($AL622-C$3&lt;=TODAY(),$AL622&gt;0,AI622&lt;&gt;"closed",AI622&lt;&gt;"old",AND($B$3&lt;&gt;Data!$N$6,OR(database!$AG622&lt;&gt;Data!$K$9,database!$AG622&lt;&gt;Data!$K$8))),MAX(C$8:C621)+1,0)</f>
        <v>0</v>
      </c>
      <c r="D622" s="25">
        <f ca="1">IF(AND($AL622-D$3&lt;=TODAY(),$AL622&gt;0,$AI622&lt;&gt;"closed",AI622&lt;&gt;"old",AND($B$3&lt;&gt;Data!$N$6,OR(database!$AG622&lt;&gt;Data!$K$9,database!$AG622&lt;&gt;Data!$K$8))),MAX(D$8:D621)+1,0)</f>
        <v>0</v>
      </c>
      <c r="E622" s="25">
        <f ca="1">IF(AND($AL622-E$3&lt;=TODAY(),$AL622&gt;0,AI622&lt;&gt;"closed",AI622&lt;&gt;"old",AND($B$3&lt;&gt;Data!$N$6,OR(database!$AG622&lt;&gt;Data!$K$9,database!$AG622&lt;&gt;Data!$K$8))),MAX(E$8:E621)+1,0)</f>
        <v>0</v>
      </c>
      <c r="F622" s="25">
        <f>IF(AH622="X",MAX(F$8:F621)+1,0)</f>
        <v>0</v>
      </c>
      <c r="G622" s="25">
        <f ca="1">IF(AND(AG622=Data!$K$8,database!AI622&lt;&gt;"Closed",AI622&lt;&gt;"old",database!AL622&lt;(TODAY()+Data!$X$4)),MAX(G$8:G621)+1,0)</f>
        <v>0</v>
      </c>
      <c r="H622" s="25">
        <f ca="1">IF(AND(AG622=Data!$K$9,database!AI622&lt;&gt;"Closed",AI622&lt;&gt;"old",database!AL622&lt;(TODAY()+Data!$X$5)),MAX(H$8:H621)+1,0)</f>
        <v>0</v>
      </c>
      <c r="Y622">
        <f>IF(AS622&gt;0,VLOOKUP(AS622,$AT:$AV,3,0)+COUNTIF(AS$8:AS621,AS622),0)</f>
        <v>0</v>
      </c>
      <c r="AA622" s="16"/>
      <c r="AB622" s="22"/>
      <c r="AC622" s="16"/>
      <c r="AD622" s="22"/>
      <c r="AE622" s="16"/>
      <c r="AF622" s="22"/>
      <c r="AG622" s="138"/>
      <c r="AH622" s="23"/>
      <c r="AI622" s="16"/>
      <c r="AJ622" s="23"/>
      <c r="AK622" s="28"/>
      <c r="AL622" s="35"/>
      <c r="AQ622" s="25">
        <f>IF(FollowUp!$AK$3="(Off)",IF(FollowUp!$AA$3=Data!$D$5,C622,IF(FollowUp!$AA$3=Data!$D$6,D622,IF(FollowUp!$AA$3=Data!$D$7,E622,B622))),IF(FollowUp!$AK$3=Data!$N$9,F622,IF(FollowUp!$AK$3=Data!$N$8,H622,IF(FollowUp!$AK$3=Data!$N$7,G622,B622))))</f>
        <v>0</v>
      </c>
      <c r="AR622" s="51">
        <f t="shared" si="62"/>
        <v>0</v>
      </c>
      <c r="AS622" s="25">
        <f t="shared" si="60"/>
        <v>-1</v>
      </c>
      <c r="AT622" s="25">
        <f t="shared" si="63"/>
        <v>615</v>
      </c>
      <c r="AU622" s="25">
        <f t="shared" si="61"/>
        <v>0</v>
      </c>
      <c r="AV622" s="25">
        <f t="shared" si="64"/>
        <v>0</v>
      </c>
      <c r="BB622" s="51"/>
    </row>
    <row r="623" spans="1:54" x14ac:dyDescent="0.25">
      <c r="A623" t="str">
        <f t="shared" si="59"/>
        <v>623</v>
      </c>
      <c r="B623" s="25">
        <f>IF(OR(ISBLANK($AG623),$AI623="closed",$AI623="old",AND($B$3=Data!$N$6,OR(database!AG623=Data!$K$8,Data!$K$9=database!AG623))),0,MAX(B$8:B622)+1)</f>
        <v>0</v>
      </c>
      <c r="C623" s="25">
        <f ca="1">IF(AND($AL623-C$3&lt;=TODAY(),$AL623&gt;0,AI623&lt;&gt;"closed",AI623&lt;&gt;"old",AND($B$3&lt;&gt;Data!$N$6,OR(database!$AG623&lt;&gt;Data!$K$9,database!$AG623&lt;&gt;Data!$K$8))),MAX(C$8:C622)+1,0)</f>
        <v>0</v>
      </c>
      <c r="D623" s="25">
        <f ca="1">IF(AND($AL623-D$3&lt;=TODAY(),$AL623&gt;0,$AI623&lt;&gt;"closed",AI623&lt;&gt;"old",AND($B$3&lt;&gt;Data!$N$6,OR(database!$AG623&lt;&gt;Data!$K$9,database!$AG623&lt;&gt;Data!$K$8))),MAX(D$8:D622)+1,0)</f>
        <v>0</v>
      </c>
      <c r="E623" s="25">
        <f ca="1">IF(AND($AL623-E$3&lt;=TODAY(),$AL623&gt;0,AI623&lt;&gt;"closed",AI623&lt;&gt;"old",AND($B$3&lt;&gt;Data!$N$6,OR(database!$AG623&lt;&gt;Data!$K$9,database!$AG623&lt;&gt;Data!$K$8))),MAX(E$8:E622)+1,0)</f>
        <v>0</v>
      </c>
      <c r="F623" s="25">
        <f>IF(AH623="X",MAX(F$8:F622)+1,0)</f>
        <v>0</v>
      </c>
      <c r="G623" s="25">
        <f ca="1">IF(AND(AG623=Data!$K$8,database!AI623&lt;&gt;"Closed",AI623&lt;&gt;"old",database!AL623&lt;(TODAY()+Data!$X$4)),MAX(G$8:G622)+1,0)</f>
        <v>0</v>
      </c>
      <c r="H623" s="25">
        <f ca="1">IF(AND(AG623=Data!$K$9,database!AI623&lt;&gt;"Closed",AI623&lt;&gt;"old",database!AL623&lt;(TODAY()+Data!$X$5)),MAX(H$8:H622)+1,0)</f>
        <v>0</v>
      </c>
      <c r="Y623">
        <f>IF(AS623&gt;0,VLOOKUP(AS623,$AT:$AV,3,0)+COUNTIF(AS$8:AS622,AS623),0)</f>
        <v>0</v>
      </c>
      <c r="AA623" s="17"/>
      <c r="AB623" s="18"/>
      <c r="AC623" s="17"/>
      <c r="AD623" s="18"/>
      <c r="AE623" s="17"/>
      <c r="AF623" s="18"/>
      <c r="AG623" s="139"/>
      <c r="AH623" s="24"/>
      <c r="AI623" s="17"/>
      <c r="AJ623" s="24"/>
      <c r="AK623" s="27"/>
      <c r="AL623" s="47"/>
      <c r="AQ623" s="25">
        <f>IF(FollowUp!$AK$3="(Off)",IF(FollowUp!$AA$3=Data!$D$5,C623,IF(FollowUp!$AA$3=Data!$D$6,D623,IF(FollowUp!$AA$3=Data!$D$7,E623,B623))),IF(FollowUp!$AK$3=Data!$N$9,F623,IF(FollowUp!$AK$3=Data!$N$8,H623,IF(FollowUp!$AK$3=Data!$N$7,G623,B623))))</f>
        <v>0</v>
      </c>
      <c r="AR623" s="51">
        <f t="shared" si="62"/>
        <v>0</v>
      </c>
      <c r="AS623" s="25">
        <f t="shared" si="60"/>
        <v>-1</v>
      </c>
      <c r="AT623" s="25">
        <f t="shared" si="63"/>
        <v>616</v>
      </c>
      <c r="AU623" s="25">
        <f t="shared" si="61"/>
        <v>0</v>
      </c>
      <c r="AV623" s="25">
        <f t="shared" si="64"/>
        <v>0</v>
      </c>
      <c r="BB623" s="51"/>
    </row>
    <row r="624" spans="1:54" x14ac:dyDescent="0.25">
      <c r="A624" t="str">
        <f t="shared" si="59"/>
        <v>624</v>
      </c>
      <c r="B624" s="25">
        <f>IF(OR(ISBLANK($AG624),$AI624="closed",$AI624="old",AND($B$3=Data!$N$6,OR(database!AG624=Data!$K$8,Data!$K$9=database!AG624))),0,MAX(B$8:B623)+1)</f>
        <v>0</v>
      </c>
      <c r="C624" s="25">
        <f ca="1">IF(AND($AL624-C$3&lt;=TODAY(),$AL624&gt;0,AI624&lt;&gt;"closed",AI624&lt;&gt;"old",AND($B$3&lt;&gt;Data!$N$6,OR(database!$AG624&lt;&gt;Data!$K$9,database!$AG624&lt;&gt;Data!$K$8))),MAX(C$8:C623)+1,0)</f>
        <v>0</v>
      </c>
      <c r="D624" s="25">
        <f ca="1">IF(AND($AL624-D$3&lt;=TODAY(),$AL624&gt;0,$AI624&lt;&gt;"closed",AI624&lt;&gt;"old",AND($B$3&lt;&gt;Data!$N$6,OR(database!$AG624&lt;&gt;Data!$K$9,database!$AG624&lt;&gt;Data!$K$8))),MAX(D$8:D623)+1,0)</f>
        <v>0</v>
      </c>
      <c r="E624" s="25">
        <f ca="1">IF(AND($AL624-E$3&lt;=TODAY(),$AL624&gt;0,AI624&lt;&gt;"closed",AI624&lt;&gt;"old",AND($B$3&lt;&gt;Data!$N$6,OR(database!$AG624&lt;&gt;Data!$K$9,database!$AG624&lt;&gt;Data!$K$8))),MAX(E$8:E623)+1,0)</f>
        <v>0</v>
      </c>
      <c r="F624" s="25">
        <f>IF(AH624="X",MAX(F$8:F623)+1,0)</f>
        <v>0</v>
      </c>
      <c r="G624" s="25">
        <f ca="1">IF(AND(AG624=Data!$K$8,database!AI624&lt;&gt;"Closed",AI624&lt;&gt;"old",database!AL624&lt;(TODAY()+Data!$X$4)),MAX(G$8:G623)+1,0)</f>
        <v>0</v>
      </c>
      <c r="H624" s="25">
        <f ca="1">IF(AND(AG624=Data!$K$9,database!AI624&lt;&gt;"Closed",AI624&lt;&gt;"old",database!AL624&lt;(TODAY()+Data!$X$5)),MAX(H$8:H623)+1,0)</f>
        <v>0</v>
      </c>
      <c r="Y624">
        <f>IF(AS624&gt;0,VLOOKUP(AS624,$AT:$AV,3,0)+COUNTIF(AS$8:AS623,AS624),0)</f>
        <v>0</v>
      </c>
      <c r="AA624" s="16"/>
      <c r="AB624" s="22"/>
      <c r="AC624" s="16"/>
      <c r="AD624" s="22"/>
      <c r="AE624" s="16"/>
      <c r="AF624" s="22"/>
      <c r="AG624" s="138"/>
      <c r="AH624" s="23"/>
      <c r="AI624" s="16"/>
      <c r="AJ624" s="23"/>
      <c r="AK624" s="28"/>
      <c r="AL624" s="35"/>
      <c r="AQ624" s="25">
        <f>IF(FollowUp!$AK$3="(Off)",IF(FollowUp!$AA$3=Data!$D$5,C624,IF(FollowUp!$AA$3=Data!$D$6,D624,IF(FollowUp!$AA$3=Data!$D$7,E624,B624))),IF(FollowUp!$AK$3=Data!$N$9,F624,IF(FollowUp!$AK$3=Data!$N$8,H624,IF(FollowUp!$AK$3=Data!$N$7,G624,B624))))</f>
        <v>0</v>
      </c>
      <c r="AR624" s="51">
        <f t="shared" si="62"/>
        <v>0</v>
      </c>
      <c r="AS624" s="25">
        <f t="shared" si="60"/>
        <v>-1</v>
      </c>
      <c r="AT624" s="25">
        <f t="shared" si="63"/>
        <v>617</v>
      </c>
      <c r="AU624" s="25">
        <f t="shared" si="61"/>
        <v>0</v>
      </c>
      <c r="AV624" s="25">
        <f t="shared" si="64"/>
        <v>0</v>
      </c>
      <c r="BB624" s="51"/>
    </row>
    <row r="625" spans="1:54" x14ac:dyDescent="0.25">
      <c r="A625" t="str">
        <f t="shared" si="59"/>
        <v>625</v>
      </c>
      <c r="B625" s="25">
        <f>IF(OR(ISBLANK($AG625),$AI625="closed",$AI625="old",AND($B$3=Data!$N$6,OR(database!AG625=Data!$K$8,Data!$K$9=database!AG625))),0,MAX(B$8:B624)+1)</f>
        <v>0</v>
      </c>
      <c r="C625" s="25">
        <f ca="1">IF(AND($AL625-C$3&lt;=TODAY(),$AL625&gt;0,AI625&lt;&gt;"closed",AI625&lt;&gt;"old",AND($B$3&lt;&gt;Data!$N$6,OR(database!$AG625&lt;&gt;Data!$K$9,database!$AG625&lt;&gt;Data!$K$8))),MAX(C$8:C624)+1,0)</f>
        <v>0</v>
      </c>
      <c r="D625" s="25">
        <f ca="1">IF(AND($AL625-D$3&lt;=TODAY(),$AL625&gt;0,$AI625&lt;&gt;"closed",AI625&lt;&gt;"old",AND($B$3&lt;&gt;Data!$N$6,OR(database!$AG625&lt;&gt;Data!$K$9,database!$AG625&lt;&gt;Data!$K$8))),MAX(D$8:D624)+1,0)</f>
        <v>0</v>
      </c>
      <c r="E625" s="25">
        <f ca="1">IF(AND($AL625-E$3&lt;=TODAY(),$AL625&gt;0,AI625&lt;&gt;"closed",AI625&lt;&gt;"old",AND($B$3&lt;&gt;Data!$N$6,OR(database!$AG625&lt;&gt;Data!$K$9,database!$AG625&lt;&gt;Data!$K$8))),MAX(E$8:E624)+1,0)</f>
        <v>0</v>
      </c>
      <c r="F625" s="25">
        <f>IF(AH625="X",MAX(F$8:F624)+1,0)</f>
        <v>0</v>
      </c>
      <c r="G625" s="25">
        <f ca="1">IF(AND(AG625=Data!$K$8,database!AI625&lt;&gt;"Closed",AI625&lt;&gt;"old",database!AL625&lt;(TODAY()+Data!$X$4)),MAX(G$8:G624)+1,0)</f>
        <v>0</v>
      </c>
      <c r="H625" s="25">
        <f ca="1">IF(AND(AG625=Data!$K$9,database!AI625&lt;&gt;"Closed",AI625&lt;&gt;"old",database!AL625&lt;(TODAY()+Data!$X$5)),MAX(H$8:H624)+1,0)</f>
        <v>0</v>
      </c>
      <c r="Y625">
        <f>IF(AS625&gt;0,VLOOKUP(AS625,$AT:$AV,3,0)+COUNTIF(AS$8:AS624,AS625),0)</f>
        <v>0</v>
      </c>
      <c r="AA625" s="17"/>
      <c r="AB625" s="18"/>
      <c r="AC625" s="17"/>
      <c r="AD625" s="18"/>
      <c r="AE625" s="17"/>
      <c r="AF625" s="18"/>
      <c r="AG625" s="139"/>
      <c r="AH625" s="24"/>
      <c r="AI625" s="17"/>
      <c r="AJ625" s="24"/>
      <c r="AK625" s="27"/>
      <c r="AL625" s="47"/>
      <c r="AQ625" s="25">
        <f>IF(FollowUp!$AK$3="(Off)",IF(FollowUp!$AA$3=Data!$D$5,C625,IF(FollowUp!$AA$3=Data!$D$6,D625,IF(FollowUp!$AA$3=Data!$D$7,E625,B625))),IF(FollowUp!$AK$3=Data!$N$9,F625,IF(FollowUp!$AK$3=Data!$N$8,H625,IF(FollowUp!$AK$3=Data!$N$7,G625,B625))))</f>
        <v>0</v>
      </c>
      <c r="AR625" s="51">
        <f t="shared" si="62"/>
        <v>0</v>
      </c>
      <c r="AS625" s="25">
        <f t="shared" si="60"/>
        <v>-1</v>
      </c>
      <c r="AT625" s="25">
        <f t="shared" si="63"/>
        <v>618</v>
      </c>
      <c r="AU625" s="25">
        <f t="shared" si="61"/>
        <v>0</v>
      </c>
      <c r="AV625" s="25">
        <f t="shared" si="64"/>
        <v>0</v>
      </c>
      <c r="BB625" s="51"/>
    </row>
    <row r="626" spans="1:54" x14ac:dyDescent="0.25">
      <c r="A626" t="str">
        <f t="shared" si="59"/>
        <v>626</v>
      </c>
      <c r="B626" s="25">
        <f>IF(OR(ISBLANK($AG626),$AI626="closed",$AI626="old",AND($B$3=Data!$N$6,OR(database!AG626=Data!$K$8,Data!$K$9=database!AG626))),0,MAX(B$8:B625)+1)</f>
        <v>0</v>
      </c>
      <c r="C626" s="25">
        <f ca="1">IF(AND($AL626-C$3&lt;=TODAY(),$AL626&gt;0,AI626&lt;&gt;"closed",AI626&lt;&gt;"old",AND($B$3&lt;&gt;Data!$N$6,OR(database!$AG626&lt;&gt;Data!$K$9,database!$AG626&lt;&gt;Data!$K$8))),MAX(C$8:C625)+1,0)</f>
        <v>0</v>
      </c>
      <c r="D626" s="25">
        <f ca="1">IF(AND($AL626-D$3&lt;=TODAY(),$AL626&gt;0,$AI626&lt;&gt;"closed",AI626&lt;&gt;"old",AND($B$3&lt;&gt;Data!$N$6,OR(database!$AG626&lt;&gt;Data!$K$9,database!$AG626&lt;&gt;Data!$K$8))),MAX(D$8:D625)+1,0)</f>
        <v>0</v>
      </c>
      <c r="E626" s="25">
        <f ca="1">IF(AND($AL626-E$3&lt;=TODAY(),$AL626&gt;0,AI626&lt;&gt;"closed",AI626&lt;&gt;"old",AND($B$3&lt;&gt;Data!$N$6,OR(database!$AG626&lt;&gt;Data!$K$9,database!$AG626&lt;&gt;Data!$K$8))),MAX(E$8:E625)+1,0)</f>
        <v>0</v>
      </c>
      <c r="F626" s="25">
        <f>IF(AH626="X",MAX(F$8:F625)+1,0)</f>
        <v>0</v>
      </c>
      <c r="G626" s="25">
        <f ca="1">IF(AND(AG626=Data!$K$8,database!AI626&lt;&gt;"Closed",AI626&lt;&gt;"old",database!AL626&lt;(TODAY()+Data!$X$4)),MAX(G$8:G625)+1,0)</f>
        <v>0</v>
      </c>
      <c r="H626" s="25">
        <f ca="1">IF(AND(AG626=Data!$K$9,database!AI626&lt;&gt;"Closed",AI626&lt;&gt;"old",database!AL626&lt;(TODAY()+Data!$X$5)),MAX(H$8:H625)+1,0)</f>
        <v>0</v>
      </c>
      <c r="Y626">
        <f>IF(AS626&gt;0,VLOOKUP(AS626,$AT:$AV,3,0)+COUNTIF(AS$8:AS625,AS626),0)</f>
        <v>0</v>
      </c>
      <c r="AA626" s="16"/>
      <c r="AB626" s="22"/>
      <c r="AC626" s="16"/>
      <c r="AD626" s="22"/>
      <c r="AE626" s="16"/>
      <c r="AF626" s="22"/>
      <c r="AG626" s="138"/>
      <c r="AH626" s="23"/>
      <c r="AI626" s="16"/>
      <c r="AJ626" s="23"/>
      <c r="AK626" s="28"/>
      <c r="AL626" s="35"/>
      <c r="AQ626" s="25">
        <f>IF(FollowUp!$AK$3="(Off)",IF(FollowUp!$AA$3=Data!$D$5,C626,IF(FollowUp!$AA$3=Data!$D$6,D626,IF(FollowUp!$AA$3=Data!$D$7,E626,B626))),IF(FollowUp!$AK$3=Data!$N$9,F626,IF(FollowUp!$AK$3=Data!$N$8,H626,IF(FollowUp!$AK$3=Data!$N$7,G626,B626))))</f>
        <v>0</v>
      </c>
      <c r="AR626" s="51">
        <f t="shared" si="62"/>
        <v>0</v>
      </c>
      <c r="AS626" s="25">
        <f t="shared" si="60"/>
        <v>-1</v>
      </c>
      <c r="AT626" s="25">
        <f t="shared" si="63"/>
        <v>619</v>
      </c>
      <c r="AU626" s="25">
        <f t="shared" si="61"/>
        <v>0</v>
      </c>
      <c r="AV626" s="25">
        <f t="shared" si="64"/>
        <v>0</v>
      </c>
      <c r="BB626" s="51"/>
    </row>
    <row r="627" spans="1:54" x14ac:dyDescent="0.25">
      <c r="A627" t="str">
        <f t="shared" si="59"/>
        <v>627</v>
      </c>
      <c r="B627" s="25">
        <f>IF(OR(ISBLANK($AG627),$AI627="closed",$AI627="old",AND($B$3=Data!$N$6,OR(database!AG627=Data!$K$8,Data!$K$9=database!AG627))),0,MAX(B$8:B626)+1)</f>
        <v>0</v>
      </c>
      <c r="C627" s="25">
        <f ca="1">IF(AND($AL627-C$3&lt;=TODAY(),$AL627&gt;0,AI627&lt;&gt;"closed",AI627&lt;&gt;"old",AND($B$3&lt;&gt;Data!$N$6,OR(database!$AG627&lt;&gt;Data!$K$9,database!$AG627&lt;&gt;Data!$K$8))),MAX(C$8:C626)+1,0)</f>
        <v>0</v>
      </c>
      <c r="D627" s="25">
        <f ca="1">IF(AND($AL627-D$3&lt;=TODAY(),$AL627&gt;0,$AI627&lt;&gt;"closed",AI627&lt;&gt;"old",AND($B$3&lt;&gt;Data!$N$6,OR(database!$AG627&lt;&gt;Data!$K$9,database!$AG627&lt;&gt;Data!$K$8))),MAX(D$8:D626)+1,0)</f>
        <v>0</v>
      </c>
      <c r="E627" s="25">
        <f ca="1">IF(AND($AL627-E$3&lt;=TODAY(),$AL627&gt;0,AI627&lt;&gt;"closed",AI627&lt;&gt;"old",AND($B$3&lt;&gt;Data!$N$6,OR(database!$AG627&lt;&gt;Data!$K$9,database!$AG627&lt;&gt;Data!$K$8))),MAX(E$8:E626)+1,0)</f>
        <v>0</v>
      </c>
      <c r="F627" s="25">
        <f>IF(AH627="X",MAX(F$8:F626)+1,0)</f>
        <v>0</v>
      </c>
      <c r="G627" s="25">
        <f ca="1">IF(AND(AG627=Data!$K$8,database!AI627&lt;&gt;"Closed",AI627&lt;&gt;"old",database!AL627&lt;(TODAY()+Data!$X$4)),MAX(G$8:G626)+1,0)</f>
        <v>0</v>
      </c>
      <c r="H627" s="25">
        <f ca="1">IF(AND(AG627=Data!$K$9,database!AI627&lt;&gt;"Closed",AI627&lt;&gt;"old",database!AL627&lt;(TODAY()+Data!$X$5)),MAX(H$8:H626)+1,0)</f>
        <v>0</v>
      </c>
      <c r="Y627">
        <f>IF(AS627&gt;0,VLOOKUP(AS627,$AT:$AV,3,0)+COUNTIF(AS$8:AS626,AS627),0)</f>
        <v>0</v>
      </c>
      <c r="AA627" s="17"/>
      <c r="AB627" s="18"/>
      <c r="AC627" s="17"/>
      <c r="AD627" s="18"/>
      <c r="AE627" s="17"/>
      <c r="AF627" s="18"/>
      <c r="AG627" s="139"/>
      <c r="AH627" s="24"/>
      <c r="AI627" s="17"/>
      <c r="AJ627" s="24"/>
      <c r="AK627" s="27"/>
      <c r="AL627" s="47"/>
      <c r="AQ627" s="25">
        <f>IF(FollowUp!$AK$3="(Off)",IF(FollowUp!$AA$3=Data!$D$5,C627,IF(FollowUp!$AA$3=Data!$D$6,D627,IF(FollowUp!$AA$3=Data!$D$7,E627,B627))),IF(FollowUp!$AK$3=Data!$N$9,F627,IF(FollowUp!$AK$3=Data!$N$8,H627,IF(FollowUp!$AK$3=Data!$N$7,G627,B627))))</f>
        <v>0</v>
      </c>
      <c r="AR627" s="51">
        <f t="shared" si="62"/>
        <v>0</v>
      </c>
      <c r="AS627" s="25">
        <f t="shared" si="60"/>
        <v>-1</v>
      </c>
      <c r="AT627" s="25">
        <f t="shared" si="63"/>
        <v>620</v>
      </c>
      <c r="AU627" s="25">
        <f t="shared" si="61"/>
        <v>0</v>
      </c>
      <c r="AV627" s="25">
        <f t="shared" si="64"/>
        <v>0</v>
      </c>
      <c r="BB627" s="51"/>
    </row>
    <row r="628" spans="1:54" x14ac:dyDescent="0.25">
      <c r="A628" t="str">
        <f t="shared" si="59"/>
        <v>628</v>
      </c>
      <c r="B628" s="25">
        <f>IF(OR(ISBLANK($AG628),$AI628="closed",$AI628="old",AND($B$3=Data!$N$6,OR(database!AG628=Data!$K$8,Data!$K$9=database!AG628))),0,MAX(B$8:B627)+1)</f>
        <v>0</v>
      </c>
      <c r="C628" s="25">
        <f ca="1">IF(AND($AL628-C$3&lt;=TODAY(),$AL628&gt;0,AI628&lt;&gt;"closed",AI628&lt;&gt;"old",AND($B$3&lt;&gt;Data!$N$6,OR(database!$AG628&lt;&gt;Data!$K$9,database!$AG628&lt;&gt;Data!$K$8))),MAX(C$8:C627)+1,0)</f>
        <v>0</v>
      </c>
      <c r="D628" s="25">
        <f ca="1">IF(AND($AL628-D$3&lt;=TODAY(),$AL628&gt;0,$AI628&lt;&gt;"closed",AI628&lt;&gt;"old",AND($B$3&lt;&gt;Data!$N$6,OR(database!$AG628&lt;&gt;Data!$K$9,database!$AG628&lt;&gt;Data!$K$8))),MAX(D$8:D627)+1,0)</f>
        <v>0</v>
      </c>
      <c r="E628" s="25">
        <f ca="1">IF(AND($AL628-E$3&lt;=TODAY(),$AL628&gt;0,AI628&lt;&gt;"closed",AI628&lt;&gt;"old",AND($B$3&lt;&gt;Data!$N$6,OR(database!$AG628&lt;&gt;Data!$K$9,database!$AG628&lt;&gt;Data!$K$8))),MAX(E$8:E627)+1,0)</f>
        <v>0</v>
      </c>
      <c r="F628" s="25">
        <f>IF(AH628="X",MAX(F$8:F627)+1,0)</f>
        <v>0</v>
      </c>
      <c r="G628" s="25">
        <f ca="1">IF(AND(AG628=Data!$K$8,database!AI628&lt;&gt;"Closed",AI628&lt;&gt;"old",database!AL628&lt;(TODAY()+Data!$X$4)),MAX(G$8:G627)+1,0)</f>
        <v>0</v>
      </c>
      <c r="H628" s="25">
        <f ca="1">IF(AND(AG628=Data!$K$9,database!AI628&lt;&gt;"Closed",AI628&lt;&gt;"old",database!AL628&lt;(TODAY()+Data!$X$5)),MAX(H$8:H627)+1,0)</f>
        <v>0</v>
      </c>
      <c r="Y628">
        <f>IF(AS628&gt;0,VLOOKUP(AS628,$AT:$AV,3,0)+COUNTIF(AS$8:AS627,AS628),0)</f>
        <v>0</v>
      </c>
      <c r="AA628" s="16"/>
      <c r="AB628" s="22"/>
      <c r="AC628" s="16"/>
      <c r="AD628" s="22"/>
      <c r="AE628" s="16"/>
      <c r="AF628" s="22"/>
      <c r="AG628" s="138"/>
      <c r="AH628" s="23"/>
      <c r="AI628" s="16"/>
      <c r="AJ628" s="23"/>
      <c r="AK628" s="28"/>
      <c r="AL628" s="35"/>
      <c r="AQ628" s="25">
        <f>IF(FollowUp!$AK$3="(Off)",IF(FollowUp!$AA$3=Data!$D$5,C628,IF(FollowUp!$AA$3=Data!$D$6,D628,IF(FollowUp!$AA$3=Data!$D$7,E628,B628))),IF(FollowUp!$AK$3=Data!$N$9,F628,IF(FollowUp!$AK$3=Data!$N$8,H628,IF(FollowUp!$AK$3=Data!$N$7,G628,B628))))</f>
        <v>0</v>
      </c>
      <c r="AR628" s="51">
        <f t="shared" si="62"/>
        <v>0</v>
      </c>
      <c r="AS628" s="25">
        <f t="shared" si="60"/>
        <v>-1</v>
      </c>
      <c r="AT628" s="25">
        <f t="shared" si="63"/>
        <v>621</v>
      </c>
      <c r="AU628" s="25">
        <f t="shared" si="61"/>
        <v>0</v>
      </c>
      <c r="AV628" s="25">
        <f t="shared" si="64"/>
        <v>0</v>
      </c>
      <c r="BB628" s="51"/>
    </row>
    <row r="629" spans="1:54" x14ac:dyDescent="0.25">
      <c r="A629" t="str">
        <f t="shared" si="59"/>
        <v>629</v>
      </c>
      <c r="B629" s="25">
        <f>IF(OR(ISBLANK($AG629),$AI629="closed",$AI629="old",AND($B$3=Data!$N$6,OR(database!AG629=Data!$K$8,Data!$K$9=database!AG629))),0,MAX(B$8:B628)+1)</f>
        <v>0</v>
      </c>
      <c r="C629" s="25">
        <f ca="1">IF(AND($AL629-C$3&lt;=TODAY(),$AL629&gt;0,AI629&lt;&gt;"closed",AI629&lt;&gt;"old",AND($B$3&lt;&gt;Data!$N$6,OR(database!$AG629&lt;&gt;Data!$K$9,database!$AG629&lt;&gt;Data!$K$8))),MAX(C$8:C628)+1,0)</f>
        <v>0</v>
      </c>
      <c r="D629" s="25">
        <f ca="1">IF(AND($AL629-D$3&lt;=TODAY(),$AL629&gt;0,$AI629&lt;&gt;"closed",AI629&lt;&gt;"old",AND($B$3&lt;&gt;Data!$N$6,OR(database!$AG629&lt;&gt;Data!$K$9,database!$AG629&lt;&gt;Data!$K$8))),MAX(D$8:D628)+1,0)</f>
        <v>0</v>
      </c>
      <c r="E629" s="25">
        <f ca="1">IF(AND($AL629-E$3&lt;=TODAY(),$AL629&gt;0,AI629&lt;&gt;"closed",AI629&lt;&gt;"old",AND($B$3&lt;&gt;Data!$N$6,OR(database!$AG629&lt;&gt;Data!$K$9,database!$AG629&lt;&gt;Data!$K$8))),MAX(E$8:E628)+1,0)</f>
        <v>0</v>
      </c>
      <c r="F629" s="25">
        <f>IF(AH629="X",MAX(F$8:F628)+1,0)</f>
        <v>0</v>
      </c>
      <c r="G629" s="25">
        <f ca="1">IF(AND(AG629=Data!$K$8,database!AI629&lt;&gt;"Closed",AI629&lt;&gt;"old",database!AL629&lt;(TODAY()+Data!$X$4)),MAX(G$8:G628)+1,0)</f>
        <v>0</v>
      </c>
      <c r="H629" s="25">
        <f ca="1">IF(AND(AG629=Data!$K$9,database!AI629&lt;&gt;"Closed",AI629&lt;&gt;"old",database!AL629&lt;(TODAY()+Data!$X$5)),MAX(H$8:H628)+1,0)</f>
        <v>0</v>
      </c>
      <c r="Y629">
        <f>IF(AS629&gt;0,VLOOKUP(AS629,$AT:$AV,3,0)+COUNTIF(AS$8:AS628,AS629),0)</f>
        <v>0</v>
      </c>
      <c r="AA629" s="17"/>
      <c r="AB629" s="18"/>
      <c r="AC629" s="17"/>
      <c r="AD629" s="18"/>
      <c r="AE629" s="17"/>
      <c r="AF629" s="18"/>
      <c r="AG629" s="139"/>
      <c r="AH629" s="24"/>
      <c r="AI629" s="17"/>
      <c r="AJ629" s="24"/>
      <c r="AK629" s="27"/>
      <c r="AL629" s="47"/>
      <c r="AQ629" s="25">
        <f>IF(FollowUp!$AK$3="(Off)",IF(FollowUp!$AA$3=Data!$D$5,C629,IF(FollowUp!$AA$3=Data!$D$6,D629,IF(FollowUp!$AA$3=Data!$D$7,E629,B629))),IF(FollowUp!$AK$3=Data!$N$9,F629,IF(FollowUp!$AK$3=Data!$N$8,H629,IF(FollowUp!$AK$3=Data!$N$7,G629,B629))))</f>
        <v>0</v>
      </c>
      <c r="AR629" s="51">
        <f t="shared" si="62"/>
        <v>0</v>
      </c>
      <c r="AS629" s="25">
        <f t="shared" si="60"/>
        <v>-1</v>
      </c>
      <c r="AT629" s="25">
        <f t="shared" si="63"/>
        <v>622</v>
      </c>
      <c r="AU629" s="25">
        <f t="shared" si="61"/>
        <v>0</v>
      </c>
      <c r="AV629" s="25">
        <f t="shared" si="64"/>
        <v>0</v>
      </c>
      <c r="BB629" s="51"/>
    </row>
    <row r="630" spans="1:54" x14ac:dyDescent="0.25">
      <c r="A630" t="str">
        <f t="shared" si="59"/>
        <v>630</v>
      </c>
      <c r="B630" s="25">
        <f>IF(OR(ISBLANK($AG630),$AI630="closed",$AI630="old",AND($B$3=Data!$N$6,OR(database!AG630=Data!$K$8,Data!$K$9=database!AG630))),0,MAX(B$8:B629)+1)</f>
        <v>0</v>
      </c>
      <c r="C630" s="25">
        <f ca="1">IF(AND($AL630-C$3&lt;=TODAY(),$AL630&gt;0,AI630&lt;&gt;"closed",AI630&lt;&gt;"old",AND($B$3&lt;&gt;Data!$N$6,OR(database!$AG630&lt;&gt;Data!$K$9,database!$AG630&lt;&gt;Data!$K$8))),MAX(C$8:C629)+1,0)</f>
        <v>0</v>
      </c>
      <c r="D630" s="25">
        <f ca="1">IF(AND($AL630-D$3&lt;=TODAY(),$AL630&gt;0,$AI630&lt;&gt;"closed",AI630&lt;&gt;"old",AND($B$3&lt;&gt;Data!$N$6,OR(database!$AG630&lt;&gt;Data!$K$9,database!$AG630&lt;&gt;Data!$K$8))),MAX(D$8:D629)+1,0)</f>
        <v>0</v>
      </c>
      <c r="E630" s="25">
        <f ca="1">IF(AND($AL630-E$3&lt;=TODAY(),$AL630&gt;0,AI630&lt;&gt;"closed",AI630&lt;&gt;"old",AND($B$3&lt;&gt;Data!$N$6,OR(database!$AG630&lt;&gt;Data!$K$9,database!$AG630&lt;&gt;Data!$K$8))),MAX(E$8:E629)+1,0)</f>
        <v>0</v>
      </c>
      <c r="F630" s="25">
        <f>IF(AH630="X",MAX(F$8:F629)+1,0)</f>
        <v>0</v>
      </c>
      <c r="G630" s="25">
        <f ca="1">IF(AND(AG630=Data!$K$8,database!AI630&lt;&gt;"Closed",AI630&lt;&gt;"old",database!AL630&lt;(TODAY()+Data!$X$4)),MAX(G$8:G629)+1,0)</f>
        <v>0</v>
      </c>
      <c r="H630" s="25">
        <f ca="1">IF(AND(AG630=Data!$K$9,database!AI630&lt;&gt;"Closed",AI630&lt;&gt;"old",database!AL630&lt;(TODAY()+Data!$X$5)),MAX(H$8:H629)+1,0)</f>
        <v>0</v>
      </c>
      <c r="Y630">
        <f>IF(AS630&gt;0,VLOOKUP(AS630,$AT:$AV,3,0)+COUNTIF(AS$8:AS629,AS630),0)</f>
        <v>0</v>
      </c>
      <c r="AA630" s="16"/>
      <c r="AB630" s="22"/>
      <c r="AC630" s="16"/>
      <c r="AD630" s="22"/>
      <c r="AE630" s="16"/>
      <c r="AF630" s="22"/>
      <c r="AG630" s="138"/>
      <c r="AH630" s="23"/>
      <c r="AI630" s="16"/>
      <c r="AJ630" s="23"/>
      <c r="AK630" s="28"/>
      <c r="AL630" s="35"/>
      <c r="AQ630" s="25">
        <f>IF(FollowUp!$AK$3="(Off)",IF(FollowUp!$AA$3=Data!$D$5,C630,IF(FollowUp!$AA$3=Data!$D$6,D630,IF(FollowUp!$AA$3=Data!$D$7,E630,B630))),IF(FollowUp!$AK$3=Data!$N$9,F630,IF(FollowUp!$AK$3=Data!$N$8,H630,IF(FollowUp!$AK$3=Data!$N$7,G630,B630))))</f>
        <v>0</v>
      </c>
      <c r="AR630" s="51">
        <f t="shared" si="62"/>
        <v>0</v>
      </c>
      <c r="AS630" s="25">
        <f t="shared" si="60"/>
        <v>-1</v>
      </c>
      <c r="AT630" s="25">
        <f t="shared" si="63"/>
        <v>623</v>
      </c>
      <c r="AU630" s="25">
        <f t="shared" si="61"/>
        <v>0</v>
      </c>
      <c r="AV630" s="25">
        <f t="shared" si="64"/>
        <v>0</v>
      </c>
      <c r="BB630" s="51"/>
    </row>
    <row r="631" spans="1:54" x14ac:dyDescent="0.25">
      <c r="A631" t="str">
        <f t="shared" si="59"/>
        <v>631</v>
      </c>
      <c r="B631" s="25">
        <f>IF(OR(ISBLANK($AG631),$AI631="closed",$AI631="old",AND($B$3=Data!$N$6,OR(database!AG631=Data!$K$8,Data!$K$9=database!AG631))),0,MAX(B$8:B630)+1)</f>
        <v>0</v>
      </c>
      <c r="C631" s="25">
        <f ca="1">IF(AND($AL631-C$3&lt;=TODAY(),$AL631&gt;0,AI631&lt;&gt;"closed",AI631&lt;&gt;"old",AND($B$3&lt;&gt;Data!$N$6,OR(database!$AG631&lt;&gt;Data!$K$9,database!$AG631&lt;&gt;Data!$K$8))),MAX(C$8:C630)+1,0)</f>
        <v>0</v>
      </c>
      <c r="D631" s="25">
        <f ca="1">IF(AND($AL631-D$3&lt;=TODAY(),$AL631&gt;0,$AI631&lt;&gt;"closed",AI631&lt;&gt;"old",AND($B$3&lt;&gt;Data!$N$6,OR(database!$AG631&lt;&gt;Data!$K$9,database!$AG631&lt;&gt;Data!$K$8))),MAX(D$8:D630)+1,0)</f>
        <v>0</v>
      </c>
      <c r="E631" s="25">
        <f ca="1">IF(AND($AL631-E$3&lt;=TODAY(),$AL631&gt;0,AI631&lt;&gt;"closed",AI631&lt;&gt;"old",AND($B$3&lt;&gt;Data!$N$6,OR(database!$AG631&lt;&gt;Data!$K$9,database!$AG631&lt;&gt;Data!$K$8))),MAX(E$8:E630)+1,0)</f>
        <v>0</v>
      </c>
      <c r="F631" s="25">
        <f>IF(AH631="X",MAX(F$8:F630)+1,0)</f>
        <v>0</v>
      </c>
      <c r="G631" s="25">
        <f ca="1">IF(AND(AG631=Data!$K$8,database!AI631&lt;&gt;"Closed",AI631&lt;&gt;"old",database!AL631&lt;(TODAY()+Data!$X$4)),MAX(G$8:G630)+1,0)</f>
        <v>0</v>
      </c>
      <c r="H631" s="25">
        <f ca="1">IF(AND(AG631=Data!$K$9,database!AI631&lt;&gt;"Closed",AI631&lt;&gt;"old",database!AL631&lt;(TODAY()+Data!$X$5)),MAX(H$8:H630)+1,0)</f>
        <v>0</v>
      </c>
      <c r="Y631">
        <f>IF(AS631&gt;0,VLOOKUP(AS631,$AT:$AV,3,0)+COUNTIF(AS$8:AS630,AS631),0)</f>
        <v>0</v>
      </c>
      <c r="AA631" s="17"/>
      <c r="AB631" s="18"/>
      <c r="AC631" s="17"/>
      <c r="AD631" s="18"/>
      <c r="AE631" s="17"/>
      <c r="AF631" s="18"/>
      <c r="AG631" s="139"/>
      <c r="AH631" s="24"/>
      <c r="AI631" s="17"/>
      <c r="AJ631" s="24"/>
      <c r="AK631" s="27"/>
      <c r="AL631" s="47"/>
      <c r="AQ631" s="25">
        <f>IF(FollowUp!$AK$3="(Off)",IF(FollowUp!$AA$3=Data!$D$5,C631,IF(FollowUp!$AA$3=Data!$D$6,D631,IF(FollowUp!$AA$3=Data!$D$7,E631,B631))),IF(FollowUp!$AK$3=Data!$N$9,F631,IF(FollowUp!$AK$3=Data!$N$8,H631,IF(FollowUp!$AK$3=Data!$N$7,G631,B631))))</f>
        <v>0</v>
      </c>
      <c r="AR631" s="51">
        <f t="shared" si="62"/>
        <v>0</v>
      </c>
      <c r="AS631" s="25">
        <f t="shared" si="60"/>
        <v>-1</v>
      </c>
      <c r="AT631" s="25">
        <f t="shared" si="63"/>
        <v>624</v>
      </c>
      <c r="AU631" s="25">
        <f t="shared" si="61"/>
        <v>0</v>
      </c>
      <c r="AV631" s="25">
        <f t="shared" si="64"/>
        <v>0</v>
      </c>
      <c r="BB631" s="51"/>
    </row>
    <row r="632" spans="1:54" x14ac:dyDescent="0.25">
      <c r="A632" t="str">
        <f t="shared" si="59"/>
        <v>632</v>
      </c>
      <c r="B632" s="25">
        <f>IF(OR(ISBLANK($AG632),$AI632="closed",$AI632="old",AND($B$3=Data!$N$6,OR(database!AG632=Data!$K$8,Data!$K$9=database!AG632))),0,MAX(B$8:B631)+1)</f>
        <v>0</v>
      </c>
      <c r="C632" s="25">
        <f ca="1">IF(AND($AL632-C$3&lt;=TODAY(),$AL632&gt;0,AI632&lt;&gt;"closed",AI632&lt;&gt;"old",AND($B$3&lt;&gt;Data!$N$6,OR(database!$AG632&lt;&gt;Data!$K$9,database!$AG632&lt;&gt;Data!$K$8))),MAX(C$8:C631)+1,0)</f>
        <v>0</v>
      </c>
      <c r="D632" s="25">
        <f ca="1">IF(AND($AL632-D$3&lt;=TODAY(),$AL632&gt;0,$AI632&lt;&gt;"closed",AI632&lt;&gt;"old",AND($B$3&lt;&gt;Data!$N$6,OR(database!$AG632&lt;&gt;Data!$K$9,database!$AG632&lt;&gt;Data!$K$8))),MAX(D$8:D631)+1,0)</f>
        <v>0</v>
      </c>
      <c r="E632" s="25">
        <f ca="1">IF(AND($AL632-E$3&lt;=TODAY(),$AL632&gt;0,AI632&lt;&gt;"closed",AI632&lt;&gt;"old",AND($B$3&lt;&gt;Data!$N$6,OR(database!$AG632&lt;&gt;Data!$K$9,database!$AG632&lt;&gt;Data!$K$8))),MAX(E$8:E631)+1,0)</f>
        <v>0</v>
      </c>
      <c r="F632" s="25">
        <f>IF(AH632="X",MAX(F$8:F631)+1,0)</f>
        <v>0</v>
      </c>
      <c r="G632" s="25">
        <f ca="1">IF(AND(AG632=Data!$K$8,database!AI632&lt;&gt;"Closed",AI632&lt;&gt;"old",database!AL632&lt;(TODAY()+Data!$X$4)),MAX(G$8:G631)+1,0)</f>
        <v>0</v>
      </c>
      <c r="H632" s="25">
        <f ca="1">IF(AND(AG632=Data!$K$9,database!AI632&lt;&gt;"Closed",AI632&lt;&gt;"old",database!AL632&lt;(TODAY()+Data!$X$5)),MAX(H$8:H631)+1,0)</f>
        <v>0</v>
      </c>
      <c r="Y632">
        <f>IF(AS632&gt;0,VLOOKUP(AS632,$AT:$AV,3,0)+COUNTIF(AS$8:AS631,AS632),0)</f>
        <v>0</v>
      </c>
      <c r="AA632" s="16"/>
      <c r="AB632" s="22"/>
      <c r="AC632" s="16"/>
      <c r="AD632" s="22"/>
      <c r="AE632" s="16"/>
      <c r="AF632" s="22"/>
      <c r="AG632" s="138"/>
      <c r="AH632" s="23"/>
      <c r="AI632" s="16"/>
      <c r="AJ632" s="23"/>
      <c r="AK632" s="28"/>
      <c r="AL632" s="35"/>
      <c r="AQ632" s="25">
        <f>IF(FollowUp!$AK$3="(Off)",IF(FollowUp!$AA$3=Data!$D$5,C632,IF(FollowUp!$AA$3=Data!$D$6,D632,IF(FollowUp!$AA$3=Data!$D$7,E632,B632))),IF(FollowUp!$AK$3=Data!$N$9,F632,IF(FollowUp!$AK$3=Data!$N$8,H632,IF(FollowUp!$AK$3=Data!$N$7,G632,B632))))</f>
        <v>0</v>
      </c>
      <c r="AR632" s="51">
        <f t="shared" si="62"/>
        <v>0</v>
      </c>
      <c r="AS632" s="25">
        <f t="shared" si="60"/>
        <v>-1</v>
      </c>
      <c r="AT632" s="25">
        <f t="shared" si="63"/>
        <v>625</v>
      </c>
      <c r="AU632" s="25">
        <f t="shared" si="61"/>
        <v>0</v>
      </c>
      <c r="AV632" s="25">
        <f t="shared" si="64"/>
        <v>0</v>
      </c>
      <c r="BB632" s="51"/>
    </row>
    <row r="633" spans="1:54" x14ac:dyDescent="0.25">
      <c r="A633" t="str">
        <f t="shared" si="59"/>
        <v>633</v>
      </c>
      <c r="B633" s="25">
        <f>IF(OR(ISBLANK($AG633),$AI633="closed",$AI633="old",AND($B$3=Data!$N$6,OR(database!AG633=Data!$K$8,Data!$K$9=database!AG633))),0,MAX(B$8:B632)+1)</f>
        <v>0</v>
      </c>
      <c r="C633" s="25">
        <f ca="1">IF(AND($AL633-C$3&lt;=TODAY(),$AL633&gt;0,AI633&lt;&gt;"closed",AI633&lt;&gt;"old",AND($B$3&lt;&gt;Data!$N$6,OR(database!$AG633&lt;&gt;Data!$K$9,database!$AG633&lt;&gt;Data!$K$8))),MAX(C$8:C632)+1,0)</f>
        <v>0</v>
      </c>
      <c r="D633" s="25">
        <f ca="1">IF(AND($AL633-D$3&lt;=TODAY(),$AL633&gt;0,$AI633&lt;&gt;"closed",AI633&lt;&gt;"old",AND($B$3&lt;&gt;Data!$N$6,OR(database!$AG633&lt;&gt;Data!$K$9,database!$AG633&lt;&gt;Data!$K$8))),MAX(D$8:D632)+1,0)</f>
        <v>0</v>
      </c>
      <c r="E633" s="25">
        <f ca="1">IF(AND($AL633-E$3&lt;=TODAY(),$AL633&gt;0,AI633&lt;&gt;"closed",AI633&lt;&gt;"old",AND($B$3&lt;&gt;Data!$N$6,OR(database!$AG633&lt;&gt;Data!$K$9,database!$AG633&lt;&gt;Data!$K$8))),MAX(E$8:E632)+1,0)</f>
        <v>0</v>
      </c>
      <c r="F633" s="25">
        <f>IF(AH633="X",MAX(F$8:F632)+1,0)</f>
        <v>0</v>
      </c>
      <c r="G633" s="25">
        <f ca="1">IF(AND(AG633=Data!$K$8,database!AI633&lt;&gt;"Closed",AI633&lt;&gt;"old",database!AL633&lt;(TODAY()+Data!$X$4)),MAX(G$8:G632)+1,0)</f>
        <v>0</v>
      </c>
      <c r="H633" s="25">
        <f ca="1">IF(AND(AG633=Data!$K$9,database!AI633&lt;&gt;"Closed",AI633&lt;&gt;"old",database!AL633&lt;(TODAY()+Data!$X$5)),MAX(H$8:H632)+1,0)</f>
        <v>0</v>
      </c>
      <c r="Y633">
        <f>IF(AS633&gt;0,VLOOKUP(AS633,$AT:$AV,3,0)+COUNTIF(AS$8:AS632,AS633),0)</f>
        <v>0</v>
      </c>
      <c r="AA633" s="17"/>
      <c r="AB633" s="18"/>
      <c r="AC633" s="17"/>
      <c r="AD633" s="18"/>
      <c r="AE633" s="17"/>
      <c r="AF633" s="18"/>
      <c r="AG633" s="139"/>
      <c r="AH633" s="24"/>
      <c r="AI633" s="17"/>
      <c r="AJ633" s="24"/>
      <c r="AK633" s="27"/>
      <c r="AL633" s="47"/>
      <c r="AQ633" s="25">
        <f>IF(FollowUp!$AK$3="(Off)",IF(FollowUp!$AA$3=Data!$D$5,C633,IF(FollowUp!$AA$3=Data!$D$6,D633,IF(FollowUp!$AA$3=Data!$D$7,E633,B633))),IF(FollowUp!$AK$3=Data!$N$9,F633,IF(FollowUp!$AK$3=Data!$N$8,H633,IF(FollowUp!$AK$3=Data!$N$7,G633,B633))))</f>
        <v>0</v>
      </c>
      <c r="AR633" s="51">
        <f t="shared" si="62"/>
        <v>0</v>
      </c>
      <c r="AS633" s="25">
        <f t="shared" si="60"/>
        <v>-1</v>
      </c>
      <c r="AT633" s="25">
        <f t="shared" si="63"/>
        <v>626</v>
      </c>
      <c r="AU633" s="25">
        <f t="shared" si="61"/>
        <v>0</v>
      </c>
      <c r="AV633" s="25">
        <f t="shared" si="64"/>
        <v>0</v>
      </c>
      <c r="BB633" s="51"/>
    </row>
    <row r="634" spans="1:54" x14ac:dyDescent="0.25">
      <c r="A634" t="str">
        <f t="shared" si="59"/>
        <v>634</v>
      </c>
      <c r="B634" s="25">
        <f>IF(OR(ISBLANK($AG634),$AI634="closed",$AI634="old",AND($B$3=Data!$N$6,OR(database!AG634=Data!$K$8,Data!$K$9=database!AG634))),0,MAX(B$8:B633)+1)</f>
        <v>0</v>
      </c>
      <c r="C634" s="25">
        <f ca="1">IF(AND($AL634-C$3&lt;=TODAY(),$AL634&gt;0,AI634&lt;&gt;"closed",AI634&lt;&gt;"old",AND($B$3&lt;&gt;Data!$N$6,OR(database!$AG634&lt;&gt;Data!$K$9,database!$AG634&lt;&gt;Data!$K$8))),MAX(C$8:C633)+1,0)</f>
        <v>0</v>
      </c>
      <c r="D634" s="25">
        <f ca="1">IF(AND($AL634-D$3&lt;=TODAY(),$AL634&gt;0,$AI634&lt;&gt;"closed",AI634&lt;&gt;"old",AND($B$3&lt;&gt;Data!$N$6,OR(database!$AG634&lt;&gt;Data!$K$9,database!$AG634&lt;&gt;Data!$K$8))),MAX(D$8:D633)+1,0)</f>
        <v>0</v>
      </c>
      <c r="E634" s="25">
        <f ca="1">IF(AND($AL634-E$3&lt;=TODAY(),$AL634&gt;0,AI634&lt;&gt;"closed",AI634&lt;&gt;"old",AND($B$3&lt;&gt;Data!$N$6,OR(database!$AG634&lt;&gt;Data!$K$9,database!$AG634&lt;&gt;Data!$K$8))),MAX(E$8:E633)+1,0)</f>
        <v>0</v>
      </c>
      <c r="F634" s="25">
        <f>IF(AH634="X",MAX(F$8:F633)+1,0)</f>
        <v>0</v>
      </c>
      <c r="G634" s="25">
        <f ca="1">IF(AND(AG634=Data!$K$8,database!AI634&lt;&gt;"Closed",AI634&lt;&gt;"old",database!AL634&lt;(TODAY()+Data!$X$4)),MAX(G$8:G633)+1,0)</f>
        <v>0</v>
      </c>
      <c r="H634" s="25">
        <f ca="1">IF(AND(AG634=Data!$K$9,database!AI634&lt;&gt;"Closed",AI634&lt;&gt;"old",database!AL634&lt;(TODAY()+Data!$X$5)),MAX(H$8:H633)+1,0)</f>
        <v>0</v>
      </c>
      <c r="Y634">
        <f>IF(AS634&gt;0,VLOOKUP(AS634,$AT:$AV,3,0)+COUNTIF(AS$8:AS633,AS634),0)</f>
        <v>0</v>
      </c>
      <c r="AA634" s="16"/>
      <c r="AB634" s="22"/>
      <c r="AC634" s="16"/>
      <c r="AD634" s="22"/>
      <c r="AE634" s="16"/>
      <c r="AF634" s="22"/>
      <c r="AG634" s="138"/>
      <c r="AH634" s="23"/>
      <c r="AI634" s="16"/>
      <c r="AJ634" s="23"/>
      <c r="AK634" s="28"/>
      <c r="AL634" s="35"/>
      <c r="AQ634" s="25">
        <f>IF(FollowUp!$AK$3="(Off)",IF(FollowUp!$AA$3=Data!$D$5,C634,IF(FollowUp!$AA$3=Data!$D$6,D634,IF(FollowUp!$AA$3=Data!$D$7,E634,B634))),IF(FollowUp!$AK$3=Data!$N$9,F634,IF(FollowUp!$AK$3=Data!$N$8,H634,IF(FollowUp!$AK$3=Data!$N$7,G634,B634))))</f>
        <v>0</v>
      </c>
      <c r="AR634" s="51">
        <f t="shared" si="62"/>
        <v>0</v>
      </c>
      <c r="AS634" s="25">
        <f t="shared" si="60"/>
        <v>-1</v>
      </c>
      <c r="AT634" s="25">
        <f t="shared" si="63"/>
        <v>627</v>
      </c>
      <c r="AU634" s="25">
        <f t="shared" si="61"/>
        <v>0</v>
      </c>
      <c r="AV634" s="25">
        <f t="shared" si="64"/>
        <v>0</v>
      </c>
      <c r="BB634" s="51"/>
    </row>
    <row r="635" spans="1:54" x14ac:dyDescent="0.25">
      <c r="A635" t="str">
        <f t="shared" si="59"/>
        <v>635</v>
      </c>
      <c r="B635" s="25">
        <f>IF(OR(ISBLANK($AG635),$AI635="closed",$AI635="old",AND($B$3=Data!$N$6,OR(database!AG635=Data!$K$8,Data!$K$9=database!AG635))),0,MAX(B$8:B634)+1)</f>
        <v>0</v>
      </c>
      <c r="C635" s="25">
        <f ca="1">IF(AND($AL635-C$3&lt;=TODAY(),$AL635&gt;0,AI635&lt;&gt;"closed",AI635&lt;&gt;"old",AND($B$3&lt;&gt;Data!$N$6,OR(database!$AG635&lt;&gt;Data!$K$9,database!$AG635&lt;&gt;Data!$K$8))),MAX(C$8:C634)+1,0)</f>
        <v>0</v>
      </c>
      <c r="D635" s="25">
        <f ca="1">IF(AND($AL635-D$3&lt;=TODAY(),$AL635&gt;0,$AI635&lt;&gt;"closed",AI635&lt;&gt;"old",AND($B$3&lt;&gt;Data!$N$6,OR(database!$AG635&lt;&gt;Data!$K$9,database!$AG635&lt;&gt;Data!$K$8))),MAX(D$8:D634)+1,0)</f>
        <v>0</v>
      </c>
      <c r="E635" s="25">
        <f ca="1">IF(AND($AL635-E$3&lt;=TODAY(),$AL635&gt;0,AI635&lt;&gt;"closed",AI635&lt;&gt;"old",AND($B$3&lt;&gt;Data!$N$6,OR(database!$AG635&lt;&gt;Data!$K$9,database!$AG635&lt;&gt;Data!$K$8))),MAX(E$8:E634)+1,0)</f>
        <v>0</v>
      </c>
      <c r="F635" s="25">
        <f>IF(AH635="X",MAX(F$8:F634)+1,0)</f>
        <v>0</v>
      </c>
      <c r="G635" s="25">
        <f ca="1">IF(AND(AG635=Data!$K$8,database!AI635&lt;&gt;"Closed",AI635&lt;&gt;"old",database!AL635&lt;(TODAY()+Data!$X$4)),MAX(G$8:G634)+1,0)</f>
        <v>0</v>
      </c>
      <c r="H635" s="25">
        <f ca="1">IF(AND(AG635=Data!$K$9,database!AI635&lt;&gt;"Closed",AI635&lt;&gt;"old",database!AL635&lt;(TODAY()+Data!$X$5)),MAX(H$8:H634)+1,0)</f>
        <v>0</v>
      </c>
      <c r="Y635">
        <f>IF(AS635&gt;0,VLOOKUP(AS635,$AT:$AV,3,0)+COUNTIF(AS$8:AS634,AS635),0)</f>
        <v>0</v>
      </c>
      <c r="AA635" s="17"/>
      <c r="AB635" s="18"/>
      <c r="AC635" s="17"/>
      <c r="AD635" s="18"/>
      <c r="AE635" s="17"/>
      <c r="AF635" s="18"/>
      <c r="AG635" s="139"/>
      <c r="AH635" s="24"/>
      <c r="AI635" s="17"/>
      <c r="AJ635" s="24"/>
      <c r="AK635" s="27"/>
      <c r="AL635" s="47"/>
      <c r="AQ635" s="25">
        <f>IF(FollowUp!$AK$3="(Off)",IF(FollowUp!$AA$3=Data!$D$5,C635,IF(FollowUp!$AA$3=Data!$D$6,D635,IF(FollowUp!$AA$3=Data!$D$7,E635,B635))),IF(FollowUp!$AK$3=Data!$N$9,F635,IF(FollowUp!$AK$3=Data!$N$8,H635,IF(FollowUp!$AK$3=Data!$N$7,G635,B635))))</f>
        <v>0</v>
      </c>
      <c r="AR635" s="51">
        <f t="shared" si="62"/>
        <v>0</v>
      </c>
      <c r="AS635" s="25">
        <f t="shared" si="60"/>
        <v>-1</v>
      </c>
      <c r="AT635" s="25">
        <f t="shared" si="63"/>
        <v>628</v>
      </c>
      <c r="AU635" s="25">
        <f t="shared" si="61"/>
        <v>0</v>
      </c>
      <c r="AV635" s="25">
        <f t="shared" si="64"/>
        <v>0</v>
      </c>
      <c r="BB635" s="51"/>
    </row>
    <row r="636" spans="1:54" x14ac:dyDescent="0.25">
      <c r="A636" t="str">
        <f t="shared" si="59"/>
        <v>636</v>
      </c>
      <c r="B636" s="25">
        <f>IF(OR(ISBLANK($AG636),$AI636="closed",$AI636="old",AND($B$3=Data!$N$6,OR(database!AG636=Data!$K$8,Data!$K$9=database!AG636))),0,MAX(B$8:B635)+1)</f>
        <v>0</v>
      </c>
      <c r="C636" s="25">
        <f ca="1">IF(AND($AL636-C$3&lt;=TODAY(),$AL636&gt;0,AI636&lt;&gt;"closed",AI636&lt;&gt;"old",AND($B$3&lt;&gt;Data!$N$6,OR(database!$AG636&lt;&gt;Data!$K$9,database!$AG636&lt;&gt;Data!$K$8))),MAX(C$8:C635)+1,0)</f>
        <v>0</v>
      </c>
      <c r="D636" s="25">
        <f ca="1">IF(AND($AL636-D$3&lt;=TODAY(),$AL636&gt;0,$AI636&lt;&gt;"closed",AI636&lt;&gt;"old",AND($B$3&lt;&gt;Data!$N$6,OR(database!$AG636&lt;&gt;Data!$K$9,database!$AG636&lt;&gt;Data!$K$8))),MAX(D$8:D635)+1,0)</f>
        <v>0</v>
      </c>
      <c r="E636" s="25">
        <f ca="1">IF(AND($AL636-E$3&lt;=TODAY(),$AL636&gt;0,AI636&lt;&gt;"closed",AI636&lt;&gt;"old",AND($B$3&lt;&gt;Data!$N$6,OR(database!$AG636&lt;&gt;Data!$K$9,database!$AG636&lt;&gt;Data!$K$8))),MAX(E$8:E635)+1,0)</f>
        <v>0</v>
      </c>
      <c r="F636" s="25">
        <f>IF(AH636="X",MAX(F$8:F635)+1,0)</f>
        <v>0</v>
      </c>
      <c r="G636" s="25">
        <f ca="1">IF(AND(AG636=Data!$K$8,database!AI636&lt;&gt;"Closed",AI636&lt;&gt;"old",database!AL636&lt;(TODAY()+Data!$X$4)),MAX(G$8:G635)+1,0)</f>
        <v>0</v>
      </c>
      <c r="H636" s="25">
        <f ca="1">IF(AND(AG636=Data!$K$9,database!AI636&lt;&gt;"Closed",AI636&lt;&gt;"old",database!AL636&lt;(TODAY()+Data!$X$5)),MAX(H$8:H635)+1,0)</f>
        <v>0</v>
      </c>
      <c r="Y636">
        <f>IF(AS636&gt;0,VLOOKUP(AS636,$AT:$AV,3,0)+COUNTIF(AS$8:AS635,AS636),0)</f>
        <v>0</v>
      </c>
      <c r="AA636" s="16"/>
      <c r="AB636" s="22"/>
      <c r="AC636" s="16"/>
      <c r="AD636" s="22"/>
      <c r="AE636" s="16"/>
      <c r="AF636" s="22"/>
      <c r="AG636" s="138"/>
      <c r="AH636" s="23"/>
      <c r="AI636" s="16"/>
      <c r="AJ636" s="23"/>
      <c r="AK636" s="28"/>
      <c r="AL636" s="35"/>
      <c r="AQ636" s="25">
        <f>IF(FollowUp!$AK$3="(Off)",IF(FollowUp!$AA$3=Data!$D$5,C636,IF(FollowUp!$AA$3=Data!$D$6,D636,IF(FollowUp!$AA$3=Data!$D$7,E636,B636))),IF(FollowUp!$AK$3=Data!$N$9,F636,IF(FollowUp!$AK$3=Data!$N$8,H636,IF(FollowUp!$AK$3=Data!$N$7,G636,B636))))</f>
        <v>0</v>
      </c>
      <c r="AR636" s="51">
        <f t="shared" si="62"/>
        <v>0</v>
      </c>
      <c r="AS636" s="25">
        <f t="shared" si="60"/>
        <v>-1</v>
      </c>
      <c r="AT636" s="25">
        <f t="shared" si="63"/>
        <v>629</v>
      </c>
      <c r="AU636" s="25">
        <f t="shared" si="61"/>
        <v>0</v>
      </c>
      <c r="AV636" s="25">
        <f t="shared" si="64"/>
        <v>0</v>
      </c>
      <c r="BB636" s="51"/>
    </row>
    <row r="637" spans="1:54" x14ac:dyDescent="0.25">
      <c r="A637" t="str">
        <f t="shared" si="59"/>
        <v>637</v>
      </c>
      <c r="B637" s="25">
        <f>IF(OR(ISBLANK($AG637),$AI637="closed",$AI637="old",AND($B$3=Data!$N$6,OR(database!AG637=Data!$K$8,Data!$K$9=database!AG637))),0,MAX(B$8:B636)+1)</f>
        <v>0</v>
      </c>
      <c r="C637" s="25">
        <f ca="1">IF(AND($AL637-C$3&lt;=TODAY(),$AL637&gt;0,AI637&lt;&gt;"closed",AI637&lt;&gt;"old",AND($B$3&lt;&gt;Data!$N$6,OR(database!$AG637&lt;&gt;Data!$K$9,database!$AG637&lt;&gt;Data!$K$8))),MAX(C$8:C636)+1,0)</f>
        <v>0</v>
      </c>
      <c r="D637" s="25">
        <f ca="1">IF(AND($AL637-D$3&lt;=TODAY(),$AL637&gt;0,$AI637&lt;&gt;"closed",AI637&lt;&gt;"old",AND($B$3&lt;&gt;Data!$N$6,OR(database!$AG637&lt;&gt;Data!$K$9,database!$AG637&lt;&gt;Data!$K$8))),MAX(D$8:D636)+1,0)</f>
        <v>0</v>
      </c>
      <c r="E637" s="25">
        <f ca="1">IF(AND($AL637-E$3&lt;=TODAY(),$AL637&gt;0,AI637&lt;&gt;"closed",AI637&lt;&gt;"old",AND($B$3&lt;&gt;Data!$N$6,OR(database!$AG637&lt;&gt;Data!$K$9,database!$AG637&lt;&gt;Data!$K$8))),MAX(E$8:E636)+1,0)</f>
        <v>0</v>
      </c>
      <c r="F637" s="25">
        <f>IF(AH637="X",MAX(F$8:F636)+1,0)</f>
        <v>0</v>
      </c>
      <c r="G637" s="25">
        <f ca="1">IF(AND(AG637=Data!$K$8,database!AI637&lt;&gt;"Closed",AI637&lt;&gt;"old",database!AL637&lt;(TODAY()+Data!$X$4)),MAX(G$8:G636)+1,0)</f>
        <v>0</v>
      </c>
      <c r="H637" s="25">
        <f ca="1">IF(AND(AG637=Data!$K$9,database!AI637&lt;&gt;"Closed",AI637&lt;&gt;"old",database!AL637&lt;(TODAY()+Data!$X$5)),MAX(H$8:H636)+1,0)</f>
        <v>0</v>
      </c>
      <c r="Y637">
        <f>IF(AS637&gt;0,VLOOKUP(AS637,$AT:$AV,3,0)+COUNTIF(AS$8:AS636,AS637),0)</f>
        <v>0</v>
      </c>
      <c r="AA637" s="17"/>
      <c r="AB637" s="18"/>
      <c r="AC637" s="17"/>
      <c r="AD637" s="18"/>
      <c r="AE637" s="17"/>
      <c r="AF637" s="18"/>
      <c r="AG637" s="139"/>
      <c r="AH637" s="24"/>
      <c r="AI637" s="17"/>
      <c r="AJ637" s="24"/>
      <c r="AK637" s="27"/>
      <c r="AL637" s="47"/>
      <c r="AQ637" s="25">
        <f>IF(FollowUp!$AK$3="(Off)",IF(FollowUp!$AA$3=Data!$D$5,C637,IF(FollowUp!$AA$3=Data!$D$6,D637,IF(FollowUp!$AA$3=Data!$D$7,E637,B637))),IF(FollowUp!$AK$3=Data!$N$9,F637,IF(FollowUp!$AK$3=Data!$N$8,H637,IF(FollowUp!$AK$3=Data!$N$7,G637,B637))))</f>
        <v>0</v>
      </c>
      <c r="AR637" s="51">
        <f t="shared" si="62"/>
        <v>0</v>
      </c>
      <c r="AS637" s="25">
        <f t="shared" si="60"/>
        <v>-1</v>
      </c>
      <c r="AT637" s="25">
        <f t="shared" si="63"/>
        <v>630</v>
      </c>
      <c r="AU637" s="25">
        <f t="shared" si="61"/>
        <v>0</v>
      </c>
      <c r="AV637" s="25">
        <f t="shared" si="64"/>
        <v>0</v>
      </c>
      <c r="BB637" s="51"/>
    </row>
    <row r="638" spans="1:54" x14ac:dyDescent="0.25">
      <c r="A638" t="str">
        <f t="shared" si="59"/>
        <v>638</v>
      </c>
      <c r="B638" s="25">
        <f>IF(OR(ISBLANK($AG638),$AI638="closed",$AI638="old",AND($B$3=Data!$N$6,OR(database!AG638=Data!$K$8,Data!$K$9=database!AG638))),0,MAX(B$8:B637)+1)</f>
        <v>0</v>
      </c>
      <c r="C638" s="25">
        <f ca="1">IF(AND($AL638-C$3&lt;=TODAY(),$AL638&gt;0,AI638&lt;&gt;"closed",AI638&lt;&gt;"old",AND($B$3&lt;&gt;Data!$N$6,OR(database!$AG638&lt;&gt;Data!$K$9,database!$AG638&lt;&gt;Data!$K$8))),MAX(C$8:C637)+1,0)</f>
        <v>0</v>
      </c>
      <c r="D638" s="25">
        <f ca="1">IF(AND($AL638-D$3&lt;=TODAY(),$AL638&gt;0,$AI638&lt;&gt;"closed",AI638&lt;&gt;"old",AND($B$3&lt;&gt;Data!$N$6,OR(database!$AG638&lt;&gt;Data!$K$9,database!$AG638&lt;&gt;Data!$K$8))),MAX(D$8:D637)+1,0)</f>
        <v>0</v>
      </c>
      <c r="E638" s="25">
        <f ca="1">IF(AND($AL638-E$3&lt;=TODAY(),$AL638&gt;0,AI638&lt;&gt;"closed",AI638&lt;&gt;"old",AND($B$3&lt;&gt;Data!$N$6,OR(database!$AG638&lt;&gt;Data!$K$9,database!$AG638&lt;&gt;Data!$K$8))),MAX(E$8:E637)+1,0)</f>
        <v>0</v>
      </c>
      <c r="F638" s="25">
        <f>IF(AH638="X",MAX(F$8:F637)+1,0)</f>
        <v>0</v>
      </c>
      <c r="G638" s="25">
        <f ca="1">IF(AND(AG638=Data!$K$8,database!AI638&lt;&gt;"Closed",AI638&lt;&gt;"old",database!AL638&lt;(TODAY()+Data!$X$4)),MAX(G$8:G637)+1,0)</f>
        <v>0</v>
      </c>
      <c r="H638" s="25">
        <f ca="1">IF(AND(AG638=Data!$K$9,database!AI638&lt;&gt;"Closed",AI638&lt;&gt;"old",database!AL638&lt;(TODAY()+Data!$X$5)),MAX(H$8:H637)+1,0)</f>
        <v>0</v>
      </c>
      <c r="Y638">
        <f>IF(AS638&gt;0,VLOOKUP(AS638,$AT:$AV,3,0)+COUNTIF(AS$8:AS637,AS638),0)</f>
        <v>0</v>
      </c>
      <c r="AA638" s="16"/>
      <c r="AB638" s="22"/>
      <c r="AC638" s="16"/>
      <c r="AD638" s="22"/>
      <c r="AE638" s="16"/>
      <c r="AF638" s="22"/>
      <c r="AG638" s="138"/>
      <c r="AH638" s="23"/>
      <c r="AI638" s="16"/>
      <c r="AJ638" s="23"/>
      <c r="AK638" s="28"/>
      <c r="AL638" s="35"/>
      <c r="AQ638" s="25">
        <f>IF(FollowUp!$AK$3="(Off)",IF(FollowUp!$AA$3=Data!$D$5,C638,IF(FollowUp!$AA$3=Data!$D$6,D638,IF(FollowUp!$AA$3=Data!$D$7,E638,B638))),IF(FollowUp!$AK$3=Data!$N$9,F638,IF(FollowUp!$AK$3=Data!$N$8,H638,IF(FollowUp!$AK$3=Data!$N$7,G638,B638))))</f>
        <v>0</v>
      </c>
      <c r="AR638" s="51">
        <f t="shared" si="62"/>
        <v>0</v>
      </c>
      <c r="AS638" s="25">
        <f t="shared" si="60"/>
        <v>-1</v>
      </c>
      <c r="AT638" s="25">
        <f t="shared" si="63"/>
        <v>631</v>
      </c>
      <c r="AU638" s="25">
        <f t="shared" si="61"/>
        <v>0</v>
      </c>
      <c r="AV638" s="25">
        <f t="shared" si="64"/>
        <v>0</v>
      </c>
      <c r="BB638" s="51"/>
    </row>
    <row r="639" spans="1:54" x14ac:dyDescent="0.25">
      <c r="A639" t="str">
        <f t="shared" si="59"/>
        <v>639</v>
      </c>
      <c r="B639" s="25">
        <f>IF(OR(ISBLANK($AG639),$AI639="closed",$AI639="old",AND($B$3=Data!$N$6,OR(database!AG639=Data!$K$8,Data!$K$9=database!AG639))),0,MAX(B$8:B638)+1)</f>
        <v>0</v>
      </c>
      <c r="C639" s="25">
        <f ca="1">IF(AND($AL639-C$3&lt;=TODAY(),$AL639&gt;0,AI639&lt;&gt;"closed",AI639&lt;&gt;"old",AND($B$3&lt;&gt;Data!$N$6,OR(database!$AG639&lt;&gt;Data!$K$9,database!$AG639&lt;&gt;Data!$K$8))),MAX(C$8:C638)+1,0)</f>
        <v>0</v>
      </c>
      <c r="D639" s="25">
        <f ca="1">IF(AND($AL639-D$3&lt;=TODAY(),$AL639&gt;0,$AI639&lt;&gt;"closed",AI639&lt;&gt;"old",AND($B$3&lt;&gt;Data!$N$6,OR(database!$AG639&lt;&gt;Data!$K$9,database!$AG639&lt;&gt;Data!$K$8))),MAX(D$8:D638)+1,0)</f>
        <v>0</v>
      </c>
      <c r="E639" s="25">
        <f ca="1">IF(AND($AL639-E$3&lt;=TODAY(),$AL639&gt;0,AI639&lt;&gt;"closed",AI639&lt;&gt;"old",AND($B$3&lt;&gt;Data!$N$6,OR(database!$AG639&lt;&gt;Data!$K$9,database!$AG639&lt;&gt;Data!$K$8))),MAX(E$8:E638)+1,0)</f>
        <v>0</v>
      </c>
      <c r="F639" s="25">
        <f>IF(AH639="X",MAX(F$8:F638)+1,0)</f>
        <v>0</v>
      </c>
      <c r="G639" s="25">
        <f ca="1">IF(AND(AG639=Data!$K$8,database!AI639&lt;&gt;"Closed",AI639&lt;&gt;"old",database!AL639&lt;(TODAY()+Data!$X$4)),MAX(G$8:G638)+1,0)</f>
        <v>0</v>
      </c>
      <c r="H639" s="25">
        <f ca="1">IF(AND(AG639=Data!$K$9,database!AI639&lt;&gt;"Closed",AI639&lt;&gt;"old",database!AL639&lt;(TODAY()+Data!$X$5)),MAX(H$8:H638)+1,0)</f>
        <v>0</v>
      </c>
      <c r="Y639">
        <f>IF(AS639&gt;0,VLOOKUP(AS639,$AT:$AV,3,0)+COUNTIF(AS$8:AS638,AS639),0)</f>
        <v>0</v>
      </c>
      <c r="AA639" s="17"/>
      <c r="AB639" s="18"/>
      <c r="AC639" s="17"/>
      <c r="AD639" s="18"/>
      <c r="AE639" s="17"/>
      <c r="AF639" s="18"/>
      <c r="AG639" s="139"/>
      <c r="AH639" s="24"/>
      <c r="AI639" s="17"/>
      <c r="AJ639" s="24"/>
      <c r="AK639" s="27"/>
      <c r="AL639" s="47"/>
      <c r="AQ639" s="25">
        <f>IF(FollowUp!$AK$3="(Off)",IF(FollowUp!$AA$3=Data!$D$5,C639,IF(FollowUp!$AA$3=Data!$D$6,D639,IF(FollowUp!$AA$3=Data!$D$7,E639,B639))),IF(FollowUp!$AK$3=Data!$N$9,F639,IF(FollowUp!$AK$3=Data!$N$8,H639,IF(FollowUp!$AK$3=Data!$N$7,G639,B639))))</f>
        <v>0</v>
      </c>
      <c r="AR639" s="51">
        <f t="shared" si="62"/>
        <v>0</v>
      </c>
      <c r="AS639" s="25">
        <f t="shared" si="60"/>
        <v>-1</v>
      </c>
      <c r="AT639" s="25">
        <f t="shared" si="63"/>
        <v>632</v>
      </c>
      <c r="AU639" s="25">
        <f t="shared" si="61"/>
        <v>0</v>
      </c>
      <c r="AV639" s="25">
        <f t="shared" si="64"/>
        <v>0</v>
      </c>
      <c r="BB639" s="51"/>
    </row>
    <row r="640" spans="1:54" x14ac:dyDescent="0.25">
      <c r="A640" t="str">
        <f t="shared" si="59"/>
        <v>640</v>
      </c>
      <c r="B640" s="25">
        <f>IF(OR(ISBLANK($AG640),$AI640="closed",$AI640="old",AND($B$3=Data!$N$6,OR(database!AG640=Data!$K$8,Data!$K$9=database!AG640))),0,MAX(B$8:B639)+1)</f>
        <v>0</v>
      </c>
      <c r="C640" s="25">
        <f ca="1">IF(AND($AL640-C$3&lt;=TODAY(),$AL640&gt;0,AI640&lt;&gt;"closed",AI640&lt;&gt;"old",AND($B$3&lt;&gt;Data!$N$6,OR(database!$AG640&lt;&gt;Data!$K$9,database!$AG640&lt;&gt;Data!$K$8))),MAX(C$8:C639)+1,0)</f>
        <v>0</v>
      </c>
      <c r="D640" s="25">
        <f ca="1">IF(AND($AL640-D$3&lt;=TODAY(),$AL640&gt;0,$AI640&lt;&gt;"closed",AI640&lt;&gt;"old",AND($B$3&lt;&gt;Data!$N$6,OR(database!$AG640&lt;&gt;Data!$K$9,database!$AG640&lt;&gt;Data!$K$8))),MAX(D$8:D639)+1,0)</f>
        <v>0</v>
      </c>
      <c r="E640" s="25">
        <f ca="1">IF(AND($AL640-E$3&lt;=TODAY(),$AL640&gt;0,AI640&lt;&gt;"closed",AI640&lt;&gt;"old",AND($B$3&lt;&gt;Data!$N$6,OR(database!$AG640&lt;&gt;Data!$K$9,database!$AG640&lt;&gt;Data!$K$8))),MAX(E$8:E639)+1,0)</f>
        <v>0</v>
      </c>
      <c r="F640" s="25">
        <f>IF(AH640="X",MAX(F$8:F639)+1,0)</f>
        <v>0</v>
      </c>
      <c r="G640" s="25">
        <f ca="1">IF(AND(AG640=Data!$K$8,database!AI640&lt;&gt;"Closed",AI640&lt;&gt;"old",database!AL640&lt;(TODAY()+Data!$X$4)),MAX(G$8:G639)+1,0)</f>
        <v>0</v>
      </c>
      <c r="H640" s="25">
        <f ca="1">IF(AND(AG640=Data!$K$9,database!AI640&lt;&gt;"Closed",AI640&lt;&gt;"old",database!AL640&lt;(TODAY()+Data!$X$5)),MAX(H$8:H639)+1,0)</f>
        <v>0</v>
      </c>
      <c r="Y640">
        <f>IF(AS640&gt;0,VLOOKUP(AS640,$AT:$AV,3,0)+COUNTIF(AS$8:AS639,AS640),0)</f>
        <v>0</v>
      </c>
      <c r="AA640" s="16"/>
      <c r="AB640" s="22"/>
      <c r="AC640" s="16"/>
      <c r="AD640" s="22"/>
      <c r="AE640" s="16"/>
      <c r="AF640" s="22"/>
      <c r="AG640" s="138"/>
      <c r="AH640" s="23"/>
      <c r="AI640" s="16"/>
      <c r="AJ640" s="23"/>
      <c r="AK640" s="28"/>
      <c r="AL640" s="35"/>
      <c r="AQ640" s="25">
        <f>IF(FollowUp!$AK$3="(Off)",IF(FollowUp!$AA$3=Data!$D$5,C640,IF(FollowUp!$AA$3=Data!$D$6,D640,IF(FollowUp!$AA$3=Data!$D$7,E640,B640))),IF(FollowUp!$AK$3=Data!$N$9,F640,IF(FollowUp!$AK$3=Data!$N$8,H640,IF(FollowUp!$AK$3=Data!$N$7,G640,B640))))</f>
        <v>0</v>
      </c>
      <c r="AR640" s="51">
        <f t="shared" si="62"/>
        <v>0</v>
      </c>
      <c r="AS640" s="25">
        <f t="shared" si="60"/>
        <v>-1</v>
      </c>
      <c r="AT640" s="25">
        <f t="shared" si="63"/>
        <v>633</v>
      </c>
      <c r="AU640" s="25">
        <f t="shared" si="61"/>
        <v>0</v>
      </c>
      <c r="AV640" s="25">
        <f t="shared" si="64"/>
        <v>0</v>
      </c>
      <c r="BB640" s="51"/>
    </row>
    <row r="641" spans="1:54" x14ac:dyDescent="0.25">
      <c r="A641" t="str">
        <f t="shared" si="59"/>
        <v>641</v>
      </c>
      <c r="B641" s="25">
        <f>IF(OR(ISBLANK($AG641),$AI641="closed",$AI641="old",AND($B$3=Data!$N$6,OR(database!AG641=Data!$K$8,Data!$K$9=database!AG641))),0,MAX(B$8:B640)+1)</f>
        <v>0</v>
      </c>
      <c r="C641" s="25">
        <f ca="1">IF(AND($AL641-C$3&lt;=TODAY(),$AL641&gt;0,AI641&lt;&gt;"closed",AI641&lt;&gt;"old",AND($B$3&lt;&gt;Data!$N$6,OR(database!$AG641&lt;&gt;Data!$K$9,database!$AG641&lt;&gt;Data!$K$8))),MAX(C$8:C640)+1,0)</f>
        <v>0</v>
      </c>
      <c r="D641" s="25">
        <f ca="1">IF(AND($AL641-D$3&lt;=TODAY(),$AL641&gt;0,$AI641&lt;&gt;"closed",AI641&lt;&gt;"old",AND($B$3&lt;&gt;Data!$N$6,OR(database!$AG641&lt;&gt;Data!$K$9,database!$AG641&lt;&gt;Data!$K$8))),MAX(D$8:D640)+1,0)</f>
        <v>0</v>
      </c>
      <c r="E641" s="25">
        <f ca="1">IF(AND($AL641-E$3&lt;=TODAY(),$AL641&gt;0,AI641&lt;&gt;"closed",AI641&lt;&gt;"old",AND($B$3&lt;&gt;Data!$N$6,OR(database!$AG641&lt;&gt;Data!$K$9,database!$AG641&lt;&gt;Data!$K$8))),MAX(E$8:E640)+1,0)</f>
        <v>0</v>
      </c>
      <c r="F641" s="25">
        <f>IF(AH641="X",MAX(F$8:F640)+1,0)</f>
        <v>0</v>
      </c>
      <c r="G641" s="25">
        <f ca="1">IF(AND(AG641=Data!$K$8,database!AI641&lt;&gt;"Closed",AI641&lt;&gt;"old",database!AL641&lt;(TODAY()+Data!$X$4)),MAX(G$8:G640)+1,0)</f>
        <v>0</v>
      </c>
      <c r="H641" s="25">
        <f ca="1">IF(AND(AG641=Data!$K$9,database!AI641&lt;&gt;"Closed",AI641&lt;&gt;"old",database!AL641&lt;(TODAY()+Data!$X$5)),MAX(H$8:H640)+1,0)</f>
        <v>0</v>
      </c>
      <c r="Y641">
        <f>IF(AS641&gt;0,VLOOKUP(AS641,$AT:$AV,3,0)+COUNTIF(AS$8:AS640,AS641),0)</f>
        <v>0</v>
      </c>
      <c r="AA641" s="17"/>
      <c r="AB641" s="18"/>
      <c r="AC641" s="17"/>
      <c r="AD641" s="18"/>
      <c r="AE641" s="17"/>
      <c r="AF641" s="18"/>
      <c r="AG641" s="139"/>
      <c r="AH641" s="24"/>
      <c r="AI641" s="17"/>
      <c r="AJ641" s="24"/>
      <c r="AK641" s="27"/>
      <c r="AL641" s="47"/>
      <c r="AQ641" s="25">
        <f>IF(FollowUp!$AK$3="(Off)",IF(FollowUp!$AA$3=Data!$D$5,C641,IF(FollowUp!$AA$3=Data!$D$6,D641,IF(FollowUp!$AA$3=Data!$D$7,E641,B641))),IF(FollowUp!$AK$3=Data!$N$9,F641,IF(FollowUp!$AK$3=Data!$N$8,H641,IF(FollowUp!$AK$3=Data!$N$7,G641,B641))))</f>
        <v>0</v>
      </c>
      <c r="AR641" s="51">
        <f t="shared" si="62"/>
        <v>0</v>
      </c>
      <c r="AS641" s="25">
        <f t="shared" si="60"/>
        <v>-1</v>
      </c>
      <c r="AT641" s="25">
        <f t="shared" si="63"/>
        <v>634</v>
      </c>
      <c r="AU641" s="25">
        <f t="shared" si="61"/>
        <v>0</v>
      </c>
      <c r="AV641" s="25">
        <f t="shared" si="64"/>
        <v>0</v>
      </c>
      <c r="BB641" s="51"/>
    </row>
    <row r="642" spans="1:54" x14ac:dyDescent="0.25">
      <c r="A642" t="str">
        <f t="shared" si="59"/>
        <v>642</v>
      </c>
      <c r="B642" s="25">
        <f>IF(OR(ISBLANK($AG642),$AI642="closed",$AI642="old",AND($B$3=Data!$N$6,OR(database!AG642=Data!$K$8,Data!$K$9=database!AG642))),0,MAX(B$8:B641)+1)</f>
        <v>0</v>
      </c>
      <c r="C642" s="25">
        <f ca="1">IF(AND($AL642-C$3&lt;=TODAY(),$AL642&gt;0,AI642&lt;&gt;"closed",AI642&lt;&gt;"old",AND($B$3&lt;&gt;Data!$N$6,OR(database!$AG642&lt;&gt;Data!$K$9,database!$AG642&lt;&gt;Data!$K$8))),MAX(C$8:C641)+1,0)</f>
        <v>0</v>
      </c>
      <c r="D642" s="25">
        <f ca="1">IF(AND($AL642-D$3&lt;=TODAY(),$AL642&gt;0,$AI642&lt;&gt;"closed",AI642&lt;&gt;"old",AND($B$3&lt;&gt;Data!$N$6,OR(database!$AG642&lt;&gt;Data!$K$9,database!$AG642&lt;&gt;Data!$K$8))),MAX(D$8:D641)+1,0)</f>
        <v>0</v>
      </c>
      <c r="E642" s="25">
        <f ca="1">IF(AND($AL642-E$3&lt;=TODAY(),$AL642&gt;0,AI642&lt;&gt;"closed",AI642&lt;&gt;"old",AND($B$3&lt;&gt;Data!$N$6,OR(database!$AG642&lt;&gt;Data!$K$9,database!$AG642&lt;&gt;Data!$K$8))),MAX(E$8:E641)+1,0)</f>
        <v>0</v>
      </c>
      <c r="F642" s="25">
        <f>IF(AH642="X",MAX(F$8:F641)+1,0)</f>
        <v>0</v>
      </c>
      <c r="G642" s="25">
        <f ca="1">IF(AND(AG642=Data!$K$8,database!AI642&lt;&gt;"Closed",AI642&lt;&gt;"old",database!AL642&lt;(TODAY()+Data!$X$4)),MAX(G$8:G641)+1,0)</f>
        <v>0</v>
      </c>
      <c r="H642" s="25">
        <f ca="1">IF(AND(AG642=Data!$K$9,database!AI642&lt;&gt;"Closed",AI642&lt;&gt;"old",database!AL642&lt;(TODAY()+Data!$X$5)),MAX(H$8:H641)+1,0)</f>
        <v>0</v>
      </c>
      <c r="Y642">
        <f>IF(AS642&gt;0,VLOOKUP(AS642,$AT:$AV,3,0)+COUNTIF(AS$8:AS641,AS642),0)</f>
        <v>0</v>
      </c>
      <c r="AA642" s="16"/>
      <c r="AB642" s="22"/>
      <c r="AC642" s="16"/>
      <c r="AD642" s="22"/>
      <c r="AE642" s="16"/>
      <c r="AF642" s="22"/>
      <c r="AG642" s="138"/>
      <c r="AH642" s="23"/>
      <c r="AI642" s="16"/>
      <c r="AJ642" s="23"/>
      <c r="AK642" s="28"/>
      <c r="AL642" s="35"/>
      <c r="AQ642" s="25">
        <f>IF(FollowUp!$AK$3="(Off)",IF(FollowUp!$AA$3=Data!$D$5,C642,IF(FollowUp!$AA$3=Data!$D$6,D642,IF(FollowUp!$AA$3=Data!$D$7,E642,B642))),IF(FollowUp!$AK$3=Data!$N$9,F642,IF(FollowUp!$AK$3=Data!$N$8,H642,IF(FollowUp!$AK$3=Data!$N$7,G642,B642))))</f>
        <v>0</v>
      </c>
      <c r="AR642" s="51">
        <f t="shared" si="62"/>
        <v>0</v>
      </c>
      <c r="AS642" s="25">
        <f t="shared" si="60"/>
        <v>-1</v>
      </c>
      <c r="AT642" s="25">
        <f t="shared" si="63"/>
        <v>635</v>
      </c>
      <c r="AU642" s="25">
        <f t="shared" si="61"/>
        <v>0</v>
      </c>
      <c r="AV642" s="25">
        <f t="shared" si="64"/>
        <v>0</v>
      </c>
      <c r="BB642" s="51"/>
    </row>
    <row r="643" spans="1:54" x14ac:dyDescent="0.25">
      <c r="A643" t="str">
        <f t="shared" si="59"/>
        <v>643</v>
      </c>
      <c r="B643" s="25">
        <f>IF(OR(ISBLANK($AG643),$AI643="closed",$AI643="old",AND($B$3=Data!$N$6,OR(database!AG643=Data!$K$8,Data!$K$9=database!AG643))),0,MAX(B$8:B642)+1)</f>
        <v>0</v>
      </c>
      <c r="C643" s="25">
        <f ca="1">IF(AND($AL643-C$3&lt;=TODAY(),$AL643&gt;0,AI643&lt;&gt;"closed",AI643&lt;&gt;"old",AND($B$3&lt;&gt;Data!$N$6,OR(database!$AG643&lt;&gt;Data!$K$9,database!$AG643&lt;&gt;Data!$K$8))),MAX(C$8:C642)+1,0)</f>
        <v>0</v>
      </c>
      <c r="D643" s="25">
        <f ca="1">IF(AND($AL643-D$3&lt;=TODAY(),$AL643&gt;0,$AI643&lt;&gt;"closed",AI643&lt;&gt;"old",AND($B$3&lt;&gt;Data!$N$6,OR(database!$AG643&lt;&gt;Data!$K$9,database!$AG643&lt;&gt;Data!$K$8))),MAX(D$8:D642)+1,0)</f>
        <v>0</v>
      </c>
      <c r="E643" s="25">
        <f ca="1">IF(AND($AL643-E$3&lt;=TODAY(),$AL643&gt;0,AI643&lt;&gt;"closed",AI643&lt;&gt;"old",AND($B$3&lt;&gt;Data!$N$6,OR(database!$AG643&lt;&gt;Data!$K$9,database!$AG643&lt;&gt;Data!$K$8))),MAX(E$8:E642)+1,0)</f>
        <v>0</v>
      </c>
      <c r="F643" s="25">
        <f>IF(AH643="X",MAX(F$8:F642)+1,0)</f>
        <v>0</v>
      </c>
      <c r="G643" s="25">
        <f ca="1">IF(AND(AG643=Data!$K$8,database!AI643&lt;&gt;"Closed",AI643&lt;&gt;"old",database!AL643&lt;(TODAY()+Data!$X$4)),MAX(G$8:G642)+1,0)</f>
        <v>0</v>
      </c>
      <c r="H643" s="25">
        <f ca="1">IF(AND(AG643=Data!$K$9,database!AI643&lt;&gt;"Closed",AI643&lt;&gt;"old",database!AL643&lt;(TODAY()+Data!$X$5)),MAX(H$8:H642)+1,0)</f>
        <v>0</v>
      </c>
      <c r="Y643">
        <f>IF(AS643&gt;0,VLOOKUP(AS643,$AT:$AV,3,0)+COUNTIF(AS$8:AS642,AS643),0)</f>
        <v>0</v>
      </c>
      <c r="AA643" s="17"/>
      <c r="AB643" s="18"/>
      <c r="AC643" s="17"/>
      <c r="AD643" s="18"/>
      <c r="AE643" s="17"/>
      <c r="AF643" s="18"/>
      <c r="AG643" s="139"/>
      <c r="AH643" s="24"/>
      <c r="AI643" s="17"/>
      <c r="AJ643" s="24"/>
      <c r="AK643" s="27"/>
      <c r="AL643" s="47"/>
      <c r="AQ643" s="25">
        <f>IF(FollowUp!$AK$3="(Off)",IF(FollowUp!$AA$3=Data!$D$5,C643,IF(FollowUp!$AA$3=Data!$D$6,D643,IF(FollowUp!$AA$3=Data!$D$7,E643,B643))),IF(FollowUp!$AK$3=Data!$N$9,F643,IF(FollowUp!$AK$3=Data!$N$8,H643,IF(FollowUp!$AK$3=Data!$N$7,G643,B643))))</f>
        <v>0</v>
      </c>
      <c r="AR643" s="51">
        <f t="shared" si="62"/>
        <v>0</v>
      </c>
      <c r="AS643" s="25">
        <f t="shared" si="60"/>
        <v>-1</v>
      </c>
      <c r="AT643" s="25">
        <f t="shared" si="63"/>
        <v>636</v>
      </c>
      <c r="AU643" s="25">
        <f t="shared" si="61"/>
        <v>0</v>
      </c>
      <c r="AV643" s="25">
        <f t="shared" si="64"/>
        <v>0</v>
      </c>
      <c r="BB643" s="51"/>
    </row>
    <row r="644" spans="1:54" x14ac:dyDescent="0.25">
      <c r="A644" t="str">
        <f t="shared" si="59"/>
        <v>644</v>
      </c>
      <c r="B644" s="25">
        <f>IF(OR(ISBLANK($AG644),$AI644="closed",$AI644="old",AND($B$3=Data!$N$6,OR(database!AG644=Data!$K$8,Data!$K$9=database!AG644))),0,MAX(B$8:B643)+1)</f>
        <v>0</v>
      </c>
      <c r="C644" s="25">
        <f ca="1">IF(AND($AL644-C$3&lt;=TODAY(),$AL644&gt;0,AI644&lt;&gt;"closed",AI644&lt;&gt;"old",AND($B$3&lt;&gt;Data!$N$6,OR(database!$AG644&lt;&gt;Data!$K$9,database!$AG644&lt;&gt;Data!$K$8))),MAX(C$8:C643)+1,0)</f>
        <v>0</v>
      </c>
      <c r="D644" s="25">
        <f ca="1">IF(AND($AL644-D$3&lt;=TODAY(),$AL644&gt;0,$AI644&lt;&gt;"closed",AI644&lt;&gt;"old",AND($B$3&lt;&gt;Data!$N$6,OR(database!$AG644&lt;&gt;Data!$K$9,database!$AG644&lt;&gt;Data!$K$8))),MAX(D$8:D643)+1,0)</f>
        <v>0</v>
      </c>
      <c r="E644" s="25">
        <f ca="1">IF(AND($AL644-E$3&lt;=TODAY(),$AL644&gt;0,AI644&lt;&gt;"closed",AI644&lt;&gt;"old",AND($B$3&lt;&gt;Data!$N$6,OR(database!$AG644&lt;&gt;Data!$K$9,database!$AG644&lt;&gt;Data!$K$8))),MAX(E$8:E643)+1,0)</f>
        <v>0</v>
      </c>
      <c r="F644" s="25">
        <f>IF(AH644="X",MAX(F$8:F643)+1,0)</f>
        <v>0</v>
      </c>
      <c r="G644" s="25">
        <f ca="1">IF(AND(AG644=Data!$K$8,database!AI644&lt;&gt;"Closed",AI644&lt;&gt;"old",database!AL644&lt;(TODAY()+Data!$X$4)),MAX(G$8:G643)+1,0)</f>
        <v>0</v>
      </c>
      <c r="H644" s="25">
        <f ca="1">IF(AND(AG644=Data!$K$9,database!AI644&lt;&gt;"Closed",AI644&lt;&gt;"old",database!AL644&lt;(TODAY()+Data!$X$5)),MAX(H$8:H643)+1,0)</f>
        <v>0</v>
      </c>
      <c r="Y644">
        <f>IF(AS644&gt;0,VLOOKUP(AS644,$AT:$AV,3,0)+COUNTIF(AS$8:AS643,AS644),0)</f>
        <v>0</v>
      </c>
      <c r="AA644" s="16"/>
      <c r="AB644" s="22"/>
      <c r="AC644" s="16"/>
      <c r="AD644" s="22"/>
      <c r="AE644" s="16"/>
      <c r="AF644" s="22"/>
      <c r="AG644" s="138"/>
      <c r="AH644" s="23"/>
      <c r="AI644" s="16"/>
      <c r="AJ644" s="23"/>
      <c r="AK644" s="28"/>
      <c r="AL644" s="35"/>
      <c r="AQ644" s="25">
        <f>IF(FollowUp!$AK$3="(Off)",IF(FollowUp!$AA$3=Data!$D$5,C644,IF(FollowUp!$AA$3=Data!$D$6,D644,IF(FollowUp!$AA$3=Data!$D$7,E644,B644))),IF(FollowUp!$AK$3=Data!$N$9,F644,IF(FollowUp!$AK$3=Data!$N$8,H644,IF(FollowUp!$AK$3=Data!$N$7,G644,B644))))</f>
        <v>0</v>
      </c>
      <c r="AR644" s="51">
        <f t="shared" si="62"/>
        <v>0</v>
      </c>
      <c r="AS644" s="25">
        <f t="shared" si="60"/>
        <v>-1</v>
      </c>
      <c r="AT644" s="25">
        <f t="shared" si="63"/>
        <v>637</v>
      </c>
      <c r="AU644" s="25">
        <f t="shared" si="61"/>
        <v>0</v>
      </c>
      <c r="AV644" s="25">
        <f t="shared" si="64"/>
        <v>0</v>
      </c>
      <c r="BB644" s="51"/>
    </row>
    <row r="645" spans="1:54" x14ac:dyDescent="0.25">
      <c r="A645" t="str">
        <f t="shared" si="59"/>
        <v>645</v>
      </c>
      <c r="B645" s="25">
        <f>IF(OR(ISBLANK($AG645),$AI645="closed",$AI645="old",AND($B$3=Data!$N$6,OR(database!AG645=Data!$K$8,Data!$K$9=database!AG645))),0,MAX(B$8:B644)+1)</f>
        <v>0</v>
      </c>
      <c r="C645" s="25">
        <f ca="1">IF(AND($AL645-C$3&lt;=TODAY(),$AL645&gt;0,AI645&lt;&gt;"closed",AI645&lt;&gt;"old",AND($B$3&lt;&gt;Data!$N$6,OR(database!$AG645&lt;&gt;Data!$K$9,database!$AG645&lt;&gt;Data!$K$8))),MAX(C$8:C644)+1,0)</f>
        <v>0</v>
      </c>
      <c r="D645" s="25">
        <f ca="1">IF(AND($AL645-D$3&lt;=TODAY(),$AL645&gt;0,$AI645&lt;&gt;"closed",AI645&lt;&gt;"old",AND($B$3&lt;&gt;Data!$N$6,OR(database!$AG645&lt;&gt;Data!$K$9,database!$AG645&lt;&gt;Data!$K$8))),MAX(D$8:D644)+1,0)</f>
        <v>0</v>
      </c>
      <c r="E645" s="25">
        <f ca="1">IF(AND($AL645-E$3&lt;=TODAY(),$AL645&gt;0,AI645&lt;&gt;"closed",AI645&lt;&gt;"old",AND($B$3&lt;&gt;Data!$N$6,OR(database!$AG645&lt;&gt;Data!$K$9,database!$AG645&lt;&gt;Data!$K$8))),MAX(E$8:E644)+1,0)</f>
        <v>0</v>
      </c>
      <c r="F645" s="25">
        <f>IF(AH645="X",MAX(F$8:F644)+1,0)</f>
        <v>0</v>
      </c>
      <c r="G645" s="25">
        <f ca="1">IF(AND(AG645=Data!$K$8,database!AI645&lt;&gt;"Closed",AI645&lt;&gt;"old",database!AL645&lt;(TODAY()+Data!$X$4)),MAX(G$8:G644)+1,0)</f>
        <v>0</v>
      </c>
      <c r="H645" s="25">
        <f ca="1">IF(AND(AG645=Data!$K$9,database!AI645&lt;&gt;"Closed",AI645&lt;&gt;"old",database!AL645&lt;(TODAY()+Data!$X$5)),MAX(H$8:H644)+1,0)</f>
        <v>0</v>
      </c>
      <c r="Y645">
        <f>IF(AS645&gt;0,VLOOKUP(AS645,$AT:$AV,3,0)+COUNTIF(AS$8:AS644,AS645),0)</f>
        <v>0</v>
      </c>
      <c r="AA645" s="17"/>
      <c r="AB645" s="18"/>
      <c r="AC645" s="17"/>
      <c r="AD645" s="18"/>
      <c r="AE645" s="17"/>
      <c r="AF645" s="18"/>
      <c r="AG645" s="139"/>
      <c r="AH645" s="24"/>
      <c r="AI645" s="17"/>
      <c r="AJ645" s="24"/>
      <c r="AK645" s="27"/>
      <c r="AL645" s="47"/>
      <c r="AQ645" s="25">
        <f>IF(FollowUp!$AK$3="(Off)",IF(FollowUp!$AA$3=Data!$D$5,C645,IF(FollowUp!$AA$3=Data!$D$6,D645,IF(FollowUp!$AA$3=Data!$D$7,E645,B645))),IF(FollowUp!$AK$3=Data!$N$9,F645,IF(FollowUp!$AK$3=Data!$N$8,H645,IF(FollowUp!$AK$3=Data!$N$7,G645,B645))))</f>
        <v>0</v>
      </c>
      <c r="AR645" s="51">
        <f t="shared" si="62"/>
        <v>0</v>
      </c>
      <c r="AS645" s="25">
        <f t="shared" si="60"/>
        <v>-1</v>
      </c>
      <c r="AT645" s="25">
        <f t="shared" si="63"/>
        <v>638</v>
      </c>
      <c r="AU645" s="25">
        <f t="shared" si="61"/>
        <v>0</v>
      </c>
      <c r="AV645" s="25">
        <f t="shared" si="64"/>
        <v>0</v>
      </c>
      <c r="BB645" s="51"/>
    </row>
    <row r="646" spans="1:54" x14ac:dyDescent="0.25">
      <c r="A646" t="str">
        <f t="shared" si="59"/>
        <v>646</v>
      </c>
      <c r="B646" s="25">
        <f>IF(OR(ISBLANK($AG646),$AI646="closed",$AI646="old",AND($B$3=Data!$N$6,OR(database!AG646=Data!$K$8,Data!$K$9=database!AG646))),0,MAX(B$8:B645)+1)</f>
        <v>0</v>
      </c>
      <c r="C646" s="25">
        <f ca="1">IF(AND($AL646-C$3&lt;=TODAY(),$AL646&gt;0,AI646&lt;&gt;"closed",AI646&lt;&gt;"old",AND($B$3&lt;&gt;Data!$N$6,OR(database!$AG646&lt;&gt;Data!$K$9,database!$AG646&lt;&gt;Data!$K$8))),MAX(C$8:C645)+1,0)</f>
        <v>0</v>
      </c>
      <c r="D646" s="25">
        <f ca="1">IF(AND($AL646-D$3&lt;=TODAY(),$AL646&gt;0,$AI646&lt;&gt;"closed",AI646&lt;&gt;"old",AND($B$3&lt;&gt;Data!$N$6,OR(database!$AG646&lt;&gt;Data!$K$9,database!$AG646&lt;&gt;Data!$K$8))),MAX(D$8:D645)+1,0)</f>
        <v>0</v>
      </c>
      <c r="E646" s="25">
        <f ca="1">IF(AND($AL646-E$3&lt;=TODAY(),$AL646&gt;0,AI646&lt;&gt;"closed",AI646&lt;&gt;"old",AND($B$3&lt;&gt;Data!$N$6,OR(database!$AG646&lt;&gt;Data!$K$9,database!$AG646&lt;&gt;Data!$K$8))),MAX(E$8:E645)+1,0)</f>
        <v>0</v>
      </c>
      <c r="F646" s="25">
        <f>IF(AH646="X",MAX(F$8:F645)+1,0)</f>
        <v>0</v>
      </c>
      <c r="G646" s="25">
        <f ca="1">IF(AND(AG646=Data!$K$8,database!AI646&lt;&gt;"Closed",AI646&lt;&gt;"old",database!AL646&lt;(TODAY()+Data!$X$4)),MAX(G$8:G645)+1,0)</f>
        <v>0</v>
      </c>
      <c r="H646" s="25">
        <f ca="1">IF(AND(AG646=Data!$K$9,database!AI646&lt;&gt;"Closed",AI646&lt;&gt;"old",database!AL646&lt;(TODAY()+Data!$X$5)),MAX(H$8:H645)+1,0)</f>
        <v>0</v>
      </c>
      <c r="Y646">
        <f>IF(AS646&gt;0,VLOOKUP(AS646,$AT:$AV,3,0)+COUNTIF(AS$8:AS645,AS646),0)</f>
        <v>0</v>
      </c>
      <c r="AA646" s="16"/>
      <c r="AB646" s="22"/>
      <c r="AC646" s="16"/>
      <c r="AD646" s="22"/>
      <c r="AE646" s="16"/>
      <c r="AF646" s="22"/>
      <c r="AG646" s="138"/>
      <c r="AH646" s="23"/>
      <c r="AI646" s="16"/>
      <c r="AJ646" s="23"/>
      <c r="AK646" s="28"/>
      <c r="AL646" s="35"/>
      <c r="AQ646" s="25">
        <f>IF(FollowUp!$AK$3="(Off)",IF(FollowUp!$AA$3=Data!$D$5,C646,IF(FollowUp!$AA$3=Data!$D$6,D646,IF(FollowUp!$AA$3=Data!$D$7,E646,B646))),IF(FollowUp!$AK$3=Data!$N$9,F646,IF(FollowUp!$AK$3=Data!$N$8,H646,IF(FollowUp!$AK$3=Data!$N$7,G646,B646))))</f>
        <v>0</v>
      </c>
      <c r="AR646" s="51">
        <f t="shared" si="62"/>
        <v>0</v>
      </c>
      <c r="AS646" s="25">
        <f t="shared" si="60"/>
        <v>-1</v>
      </c>
      <c r="AT646" s="25">
        <f t="shared" si="63"/>
        <v>639</v>
      </c>
      <c r="AU646" s="25">
        <f t="shared" si="61"/>
        <v>0</v>
      </c>
      <c r="AV646" s="25">
        <f t="shared" si="64"/>
        <v>0</v>
      </c>
      <c r="BB646" s="51"/>
    </row>
    <row r="647" spans="1:54" x14ac:dyDescent="0.25">
      <c r="A647" t="str">
        <f t="shared" si="59"/>
        <v>647</v>
      </c>
      <c r="B647" s="25">
        <f>IF(OR(ISBLANK($AG647),$AI647="closed",$AI647="old",AND($B$3=Data!$N$6,OR(database!AG647=Data!$K$8,Data!$K$9=database!AG647))),0,MAX(B$8:B646)+1)</f>
        <v>0</v>
      </c>
      <c r="C647" s="25">
        <f ca="1">IF(AND($AL647-C$3&lt;=TODAY(),$AL647&gt;0,AI647&lt;&gt;"closed",AI647&lt;&gt;"old",AND($B$3&lt;&gt;Data!$N$6,OR(database!$AG647&lt;&gt;Data!$K$9,database!$AG647&lt;&gt;Data!$K$8))),MAX(C$8:C646)+1,0)</f>
        <v>0</v>
      </c>
      <c r="D647" s="25">
        <f ca="1">IF(AND($AL647-D$3&lt;=TODAY(),$AL647&gt;0,$AI647&lt;&gt;"closed",AI647&lt;&gt;"old",AND($B$3&lt;&gt;Data!$N$6,OR(database!$AG647&lt;&gt;Data!$K$9,database!$AG647&lt;&gt;Data!$K$8))),MAX(D$8:D646)+1,0)</f>
        <v>0</v>
      </c>
      <c r="E647" s="25">
        <f ca="1">IF(AND($AL647-E$3&lt;=TODAY(),$AL647&gt;0,AI647&lt;&gt;"closed",AI647&lt;&gt;"old",AND($B$3&lt;&gt;Data!$N$6,OR(database!$AG647&lt;&gt;Data!$K$9,database!$AG647&lt;&gt;Data!$K$8))),MAX(E$8:E646)+1,0)</f>
        <v>0</v>
      </c>
      <c r="F647" s="25">
        <f>IF(AH647="X",MAX(F$8:F646)+1,0)</f>
        <v>0</v>
      </c>
      <c r="G647" s="25">
        <f ca="1">IF(AND(AG647=Data!$K$8,database!AI647&lt;&gt;"Closed",AI647&lt;&gt;"old",database!AL647&lt;(TODAY()+Data!$X$4)),MAX(G$8:G646)+1,0)</f>
        <v>0</v>
      </c>
      <c r="H647" s="25">
        <f ca="1">IF(AND(AG647=Data!$K$9,database!AI647&lt;&gt;"Closed",AI647&lt;&gt;"old",database!AL647&lt;(TODAY()+Data!$X$5)),MAX(H$8:H646)+1,0)</f>
        <v>0</v>
      </c>
      <c r="Y647">
        <f>IF(AS647&gt;0,VLOOKUP(AS647,$AT:$AV,3,0)+COUNTIF(AS$8:AS646,AS647),0)</f>
        <v>0</v>
      </c>
      <c r="AA647" s="17"/>
      <c r="AB647" s="18"/>
      <c r="AC647" s="17"/>
      <c r="AD647" s="18"/>
      <c r="AE647" s="17"/>
      <c r="AF647" s="18"/>
      <c r="AG647" s="139"/>
      <c r="AH647" s="24"/>
      <c r="AI647" s="17"/>
      <c r="AJ647" s="24"/>
      <c r="AK647" s="27"/>
      <c r="AL647" s="47"/>
      <c r="AQ647" s="25">
        <f>IF(FollowUp!$AK$3="(Off)",IF(FollowUp!$AA$3=Data!$D$5,C647,IF(FollowUp!$AA$3=Data!$D$6,D647,IF(FollowUp!$AA$3=Data!$D$7,E647,B647))),IF(FollowUp!$AK$3=Data!$N$9,F647,IF(FollowUp!$AK$3=Data!$N$8,H647,IF(FollowUp!$AK$3=Data!$N$7,G647,B647))))</f>
        <v>0</v>
      </c>
      <c r="AR647" s="51">
        <f t="shared" si="62"/>
        <v>0</v>
      </c>
      <c r="AS647" s="25">
        <f t="shared" si="60"/>
        <v>-1</v>
      </c>
      <c r="AT647" s="25">
        <f t="shared" si="63"/>
        <v>640</v>
      </c>
      <c r="AU647" s="25">
        <f t="shared" si="61"/>
        <v>0</v>
      </c>
      <c r="AV647" s="25">
        <f t="shared" si="64"/>
        <v>0</v>
      </c>
      <c r="BB647" s="51"/>
    </row>
    <row r="648" spans="1:54" x14ac:dyDescent="0.25">
      <c r="A648" t="str">
        <f t="shared" ref="A648:A711" si="65">ROW(C648)&amp;AC648</f>
        <v>648</v>
      </c>
      <c r="B648" s="25">
        <f>IF(OR(ISBLANK($AG648),$AI648="closed",$AI648="old",AND($B$3=Data!$N$6,OR(database!AG648=Data!$K$8,Data!$K$9=database!AG648))),0,MAX(B$8:B647)+1)</f>
        <v>0</v>
      </c>
      <c r="C648" s="25">
        <f ca="1">IF(AND($AL648-C$3&lt;=TODAY(),$AL648&gt;0,AI648&lt;&gt;"closed",AI648&lt;&gt;"old",AND($B$3&lt;&gt;Data!$N$6,OR(database!$AG648&lt;&gt;Data!$K$9,database!$AG648&lt;&gt;Data!$K$8))),MAX(C$8:C647)+1,0)</f>
        <v>0</v>
      </c>
      <c r="D648" s="25">
        <f ca="1">IF(AND($AL648-D$3&lt;=TODAY(),$AL648&gt;0,$AI648&lt;&gt;"closed",AI648&lt;&gt;"old",AND($B$3&lt;&gt;Data!$N$6,OR(database!$AG648&lt;&gt;Data!$K$9,database!$AG648&lt;&gt;Data!$K$8))),MAX(D$8:D647)+1,0)</f>
        <v>0</v>
      </c>
      <c r="E648" s="25">
        <f ca="1">IF(AND($AL648-E$3&lt;=TODAY(),$AL648&gt;0,AI648&lt;&gt;"closed",AI648&lt;&gt;"old",AND($B$3&lt;&gt;Data!$N$6,OR(database!$AG648&lt;&gt;Data!$K$9,database!$AG648&lt;&gt;Data!$K$8))),MAX(E$8:E647)+1,0)</f>
        <v>0</v>
      </c>
      <c r="F648" s="25">
        <f>IF(AH648="X",MAX(F$8:F647)+1,0)</f>
        <v>0</v>
      </c>
      <c r="G648" s="25">
        <f ca="1">IF(AND(AG648=Data!$K$8,database!AI648&lt;&gt;"Closed",AI648&lt;&gt;"old",database!AL648&lt;(TODAY()+Data!$X$4)),MAX(G$8:G647)+1,0)</f>
        <v>0</v>
      </c>
      <c r="H648" s="25">
        <f ca="1">IF(AND(AG648=Data!$K$9,database!AI648&lt;&gt;"Closed",AI648&lt;&gt;"old",database!AL648&lt;(TODAY()+Data!$X$5)),MAX(H$8:H647)+1,0)</f>
        <v>0</v>
      </c>
      <c r="Y648">
        <f>IF(AS648&gt;0,VLOOKUP(AS648,$AT:$AV,3,0)+COUNTIF(AS$8:AS647,AS648),0)</f>
        <v>0</v>
      </c>
      <c r="AA648" s="16"/>
      <c r="AB648" s="22"/>
      <c r="AC648" s="16"/>
      <c r="AD648" s="22"/>
      <c r="AE648" s="16"/>
      <c r="AF648" s="22"/>
      <c r="AG648" s="138"/>
      <c r="AH648" s="23"/>
      <c r="AI648" s="16"/>
      <c r="AJ648" s="23"/>
      <c r="AK648" s="28"/>
      <c r="AL648" s="35"/>
      <c r="AQ648" s="25">
        <f>IF(FollowUp!$AK$3="(Off)",IF(FollowUp!$AA$3=Data!$D$5,C648,IF(FollowUp!$AA$3=Data!$D$6,D648,IF(FollowUp!$AA$3=Data!$D$7,E648,B648))),IF(FollowUp!$AK$3=Data!$N$9,F648,IF(FollowUp!$AK$3=Data!$N$8,H648,IF(FollowUp!$AK$3=Data!$N$7,G648,B648))))</f>
        <v>0</v>
      </c>
      <c r="AR648" s="51">
        <f t="shared" si="62"/>
        <v>0</v>
      </c>
      <c r="AS648" s="25">
        <f t="shared" si="60"/>
        <v>-1</v>
      </c>
      <c r="AT648" s="25">
        <f t="shared" si="63"/>
        <v>641</v>
      </c>
      <c r="AU648" s="25">
        <f t="shared" si="61"/>
        <v>0</v>
      </c>
      <c r="AV648" s="25">
        <f t="shared" si="64"/>
        <v>0</v>
      </c>
      <c r="BB648" s="51"/>
    </row>
    <row r="649" spans="1:54" x14ac:dyDescent="0.25">
      <c r="A649" t="str">
        <f t="shared" si="65"/>
        <v>649</v>
      </c>
      <c r="B649" s="25">
        <f>IF(OR(ISBLANK($AG649),$AI649="closed",$AI649="old",AND($B$3=Data!$N$6,OR(database!AG649=Data!$K$8,Data!$K$9=database!AG649))),0,MAX(B$8:B648)+1)</f>
        <v>0</v>
      </c>
      <c r="C649" s="25">
        <f ca="1">IF(AND($AL649-C$3&lt;=TODAY(),$AL649&gt;0,AI649&lt;&gt;"closed",AI649&lt;&gt;"old",AND($B$3&lt;&gt;Data!$N$6,OR(database!$AG649&lt;&gt;Data!$K$9,database!$AG649&lt;&gt;Data!$K$8))),MAX(C$8:C648)+1,0)</f>
        <v>0</v>
      </c>
      <c r="D649" s="25">
        <f ca="1">IF(AND($AL649-D$3&lt;=TODAY(),$AL649&gt;0,$AI649&lt;&gt;"closed",AI649&lt;&gt;"old",AND($B$3&lt;&gt;Data!$N$6,OR(database!$AG649&lt;&gt;Data!$K$9,database!$AG649&lt;&gt;Data!$K$8))),MAX(D$8:D648)+1,0)</f>
        <v>0</v>
      </c>
      <c r="E649" s="25">
        <f ca="1">IF(AND($AL649-E$3&lt;=TODAY(),$AL649&gt;0,AI649&lt;&gt;"closed",AI649&lt;&gt;"old",AND($B$3&lt;&gt;Data!$N$6,OR(database!$AG649&lt;&gt;Data!$K$9,database!$AG649&lt;&gt;Data!$K$8))),MAX(E$8:E648)+1,0)</f>
        <v>0</v>
      </c>
      <c r="F649" s="25">
        <f>IF(AH649="X",MAX(F$8:F648)+1,0)</f>
        <v>0</v>
      </c>
      <c r="G649" s="25">
        <f ca="1">IF(AND(AG649=Data!$K$8,database!AI649&lt;&gt;"Closed",AI649&lt;&gt;"old",database!AL649&lt;(TODAY()+Data!$X$4)),MAX(G$8:G648)+1,0)</f>
        <v>0</v>
      </c>
      <c r="H649" s="25">
        <f ca="1">IF(AND(AG649=Data!$K$9,database!AI649&lt;&gt;"Closed",AI649&lt;&gt;"old",database!AL649&lt;(TODAY()+Data!$X$5)),MAX(H$8:H648)+1,0)</f>
        <v>0</v>
      </c>
      <c r="Y649">
        <f>IF(AS649&gt;0,VLOOKUP(AS649,$AT:$AV,3,0)+COUNTIF(AS$8:AS648,AS649),0)</f>
        <v>0</v>
      </c>
      <c r="AA649" s="17"/>
      <c r="AB649" s="18"/>
      <c r="AC649" s="17"/>
      <c r="AD649" s="18"/>
      <c r="AE649" s="17"/>
      <c r="AF649" s="18"/>
      <c r="AG649" s="139"/>
      <c r="AH649" s="24"/>
      <c r="AI649" s="17"/>
      <c r="AJ649" s="24"/>
      <c r="AK649" s="27"/>
      <c r="AL649" s="47"/>
      <c r="AQ649" s="25">
        <f>IF(FollowUp!$AK$3="(Off)",IF(FollowUp!$AA$3=Data!$D$5,C649,IF(FollowUp!$AA$3=Data!$D$6,D649,IF(FollowUp!$AA$3=Data!$D$7,E649,B649))),IF(FollowUp!$AK$3=Data!$N$9,F649,IF(FollowUp!$AK$3=Data!$N$8,H649,IF(FollowUp!$AK$3=Data!$N$7,G649,B649))))</f>
        <v>0</v>
      </c>
      <c r="AR649" s="51">
        <f t="shared" si="62"/>
        <v>0</v>
      </c>
      <c r="AS649" s="25">
        <f t="shared" ref="AS649:AS712" si="66">IF(AR649=0,-1,RANK(AR649,$AR$8:$AR$5000))</f>
        <v>-1</v>
      </c>
      <c r="AT649" s="25">
        <f t="shared" si="63"/>
        <v>642</v>
      </c>
      <c r="AU649" s="25">
        <f t="shared" ref="AU649:AU712" si="67">COUNTIF(AS:AS,AT649)</f>
        <v>0</v>
      </c>
      <c r="AV649" s="25">
        <f t="shared" si="64"/>
        <v>0</v>
      </c>
      <c r="BB649" s="51"/>
    </row>
    <row r="650" spans="1:54" x14ac:dyDescent="0.25">
      <c r="A650" t="str">
        <f t="shared" si="65"/>
        <v>650</v>
      </c>
      <c r="B650" s="25">
        <f>IF(OR(ISBLANK($AG650),$AI650="closed",$AI650="old",AND($B$3=Data!$N$6,OR(database!AG650=Data!$K$8,Data!$K$9=database!AG650))),0,MAX(B$8:B649)+1)</f>
        <v>0</v>
      </c>
      <c r="C650" s="25">
        <f ca="1">IF(AND($AL650-C$3&lt;=TODAY(),$AL650&gt;0,AI650&lt;&gt;"closed",AI650&lt;&gt;"old",AND($B$3&lt;&gt;Data!$N$6,OR(database!$AG650&lt;&gt;Data!$K$9,database!$AG650&lt;&gt;Data!$K$8))),MAX(C$8:C649)+1,0)</f>
        <v>0</v>
      </c>
      <c r="D650" s="25">
        <f ca="1">IF(AND($AL650-D$3&lt;=TODAY(),$AL650&gt;0,$AI650&lt;&gt;"closed",AI650&lt;&gt;"old",AND($B$3&lt;&gt;Data!$N$6,OR(database!$AG650&lt;&gt;Data!$K$9,database!$AG650&lt;&gt;Data!$K$8))),MAX(D$8:D649)+1,0)</f>
        <v>0</v>
      </c>
      <c r="E650" s="25">
        <f ca="1">IF(AND($AL650-E$3&lt;=TODAY(),$AL650&gt;0,AI650&lt;&gt;"closed",AI650&lt;&gt;"old",AND($B$3&lt;&gt;Data!$N$6,OR(database!$AG650&lt;&gt;Data!$K$9,database!$AG650&lt;&gt;Data!$K$8))),MAX(E$8:E649)+1,0)</f>
        <v>0</v>
      </c>
      <c r="F650" s="25">
        <f>IF(AH650="X",MAX(F$8:F649)+1,0)</f>
        <v>0</v>
      </c>
      <c r="G650" s="25">
        <f ca="1">IF(AND(AG650=Data!$K$8,database!AI650&lt;&gt;"Closed",AI650&lt;&gt;"old",database!AL650&lt;(TODAY()+Data!$X$4)),MAX(G$8:G649)+1,0)</f>
        <v>0</v>
      </c>
      <c r="H650" s="25">
        <f ca="1">IF(AND(AG650=Data!$K$9,database!AI650&lt;&gt;"Closed",AI650&lt;&gt;"old",database!AL650&lt;(TODAY()+Data!$X$5)),MAX(H$8:H649)+1,0)</f>
        <v>0</v>
      </c>
      <c r="Y650">
        <f>IF(AS650&gt;0,VLOOKUP(AS650,$AT:$AV,3,0)+COUNTIF(AS$8:AS649,AS650),0)</f>
        <v>0</v>
      </c>
      <c r="AA650" s="16"/>
      <c r="AB650" s="22"/>
      <c r="AC650" s="16"/>
      <c r="AD650" s="22"/>
      <c r="AE650" s="16"/>
      <c r="AF650" s="22"/>
      <c r="AG650" s="138"/>
      <c r="AH650" s="23"/>
      <c r="AI650" s="16"/>
      <c r="AJ650" s="23"/>
      <c r="AK650" s="28"/>
      <c r="AL650" s="35"/>
      <c r="AQ650" s="25">
        <f>IF(FollowUp!$AK$3="(Off)",IF(FollowUp!$AA$3=Data!$D$5,C650,IF(FollowUp!$AA$3=Data!$D$6,D650,IF(FollowUp!$AA$3=Data!$D$7,E650,B650))),IF(FollowUp!$AK$3=Data!$N$9,F650,IF(FollowUp!$AK$3=Data!$N$8,H650,IF(FollowUp!$AK$3=Data!$N$7,G650,B650))))</f>
        <v>0</v>
      </c>
      <c r="AR650" s="51">
        <f t="shared" si="62"/>
        <v>0</v>
      </c>
      <c r="AS650" s="25">
        <f t="shared" si="66"/>
        <v>-1</v>
      </c>
      <c r="AT650" s="25">
        <f t="shared" si="63"/>
        <v>643</v>
      </c>
      <c r="AU650" s="25">
        <f t="shared" si="67"/>
        <v>0</v>
      </c>
      <c r="AV650" s="25">
        <f t="shared" si="64"/>
        <v>0</v>
      </c>
      <c r="BB650" s="51"/>
    </row>
    <row r="651" spans="1:54" x14ac:dyDescent="0.25">
      <c r="A651" t="str">
        <f t="shared" si="65"/>
        <v>651</v>
      </c>
      <c r="B651" s="25">
        <f>IF(OR(ISBLANK($AG651),$AI651="closed",$AI651="old",AND($B$3=Data!$N$6,OR(database!AG651=Data!$K$8,Data!$K$9=database!AG651))),0,MAX(B$8:B650)+1)</f>
        <v>0</v>
      </c>
      <c r="C651" s="25">
        <f ca="1">IF(AND($AL651-C$3&lt;=TODAY(),$AL651&gt;0,AI651&lt;&gt;"closed",AI651&lt;&gt;"old",AND($B$3&lt;&gt;Data!$N$6,OR(database!$AG651&lt;&gt;Data!$K$9,database!$AG651&lt;&gt;Data!$K$8))),MAX(C$8:C650)+1,0)</f>
        <v>0</v>
      </c>
      <c r="D651" s="25">
        <f ca="1">IF(AND($AL651-D$3&lt;=TODAY(),$AL651&gt;0,$AI651&lt;&gt;"closed",AI651&lt;&gt;"old",AND($B$3&lt;&gt;Data!$N$6,OR(database!$AG651&lt;&gt;Data!$K$9,database!$AG651&lt;&gt;Data!$K$8))),MAX(D$8:D650)+1,0)</f>
        <v>0</v>
      </c>
      <c r="E651" s="25">
        <f ca="1">IF(AND($AL651-E$3&lt;=TODAY(),$AL651&gt;0,AI651&lt;&gt;"closed",AI651&lt;&gt;"old",AND($B$3&lt;&gt;Data!$N$6,OR(database!$AG651&lt;&gt;Data!$K$9,database!$AG651&lt;&gt;Data!$K$8))),MAX(E$8:E650)+1,0)</f>
        <v>0</v>
      </c>
      <c r="F651" s="25">
        <f>IF(AH651="X",MAX(F$8:F650)+1,0)</f>
        <v>0</v>
      </c>
      <c r="G651" s="25">
        <f ca="1">IF(AND(AG651=Data!$K$8,database!AI651&lt;&gt;"Closed",AI651&lt;&gt;"old",database!AL651&lt;(TODAY()+Data!$X$4)),MAX(G$8:G650)+1,0)</f>
        <v>0</v>
      </c>
      <c r="H651" s="25">
        <f ca="1">IF(AND(AG651=Data!$K$9,database!AI651&lt;&gt;"Closed",AI651&lt;&gt;"old",database!AL651&lt;(TODAY()+Data!$X$5)),MAX(H$8:H650)+1,0)</f>
        <v>0</v>
      </c>
      <c r="Y651">
        <f>IF(AS651&gt;0,VLOOKUP(AS651,$AT:$AV,3,0)+COUNTIF(AS$8:AS650,AS651),0)</f>
        <v>0</v>
      </c>
      <c r="AA651" s="17"/>
      <c r="AB651" s="18"/>
      <c r="AC651" s="17"/>
      <c r="AD651" s="18"/>
      <c r="AE651" s="17"/>
      <c r="AF651" s="18"/>
      <c r="AG651" s="139"/>
      <c r="AH651" s="24"/>
      <c r="AI651" s="17"/>
      <c r="AJ651" s="24"/>
      <c r="AK651" s="27"/>
      <c r="AL651" s="47"/>
      <c r="AQ651" s="25">
        <f>IF(FollowUp!$AK$3="(Off)",IF(FollowUp!$AA$3=Data!$D$5,C651,IF(FollowUp!$AA$3=Data!$D$6,D651,IF(FollowUp!$AA$3=Data!$D$7,E651,B651))),IF(FollowUp!$AK$3=Data!$N$9,F651,IF(FollowUp!$AK$3=Data!$N$8,H651,IF(FollowUp!$AK$3=Data!$N$7,G651,B651))))</f>
        <v>0</v>
      </c>
      <c r="AR651" s="51">
        <f t="shared" si="62"/>
        <v>0</v>
      </c>
      <c r="AS651" s="25">
        <f t="shared" si="66"/>
        <v>-1</v>
      </c>
      <c r="AT651" s="25">
        <f t="shared" si="63"/>
        <v>644</v>
      </c>
      <c r="AU651" s="25">
        <f t="shared" si="67"/>
        <v>0</v>
      </c>
      <c r="AV651" s="25">
        <f t="shared" si="64"/>
        <v>0</v>
      </c>
      <c r="BB651" s="51"/>
    </row>
    <row r="652" spans="1:54" x14ac:dyDescent="0.25">
      <c r="A652" t="str">
        <f t="shared" si="65"/>
        <v>652</v>
      </c>
      <c r="B652" s="25">
        <f>IF(OR(ISBLANK($AG652),$AI652="closed",$AI652="old",AND($B$3=Data!$N$6,OR(database!AG652=Data!$K$8,Data!$K$9=database!AG652))),0,MAX(B$8:B651)+1)</f>
        <v>0</v>
      </c>
      <c r="C652" s="25">
        <f ca="1">IF(AND($AL652-C$3&lt;=TODAY(),$AL652&gt;0,AI652&lt;&gt;"closed",AI652&lt;&gt;"old",AND($B$3&lt;&gt;Data!$N$6,OR(database!$AG652&lt;&gt;Data!$K$9,database!$AG652&lt;&gt;Data!$K$8))),MAX(C$8:C651)+1,0)</f>
        <v>0</v>
      </c>
      <c r="D652" s="25">
        <f ca="1">IF(AND($AL652-D$3&lt;=TODAY(),$AL652&gt;0,$AI652&lt;&gt;"closed",AI652&lt;&gt;"old",AND($B$3&lt;&gt;Data!$N$6,OR(database!$AG652&lt;&gt;Data!$K$9,database!$AG652&lt;&gt;Data!$K$8))),MAX(D$8:D651)+1,0)</f>
        <v>0</v>
      </c>
      <c r="E652" s="25">
        <f ca="1">IF(AND($AL652-E$3&lt;=TODAY(),$AL652&gt;0,AI652&lt;&gt;"closed",AI652&lt;&gt;"old",AND($B$3&lt;&gt;Data!$N$6,OR(database!$AG652&lt;&gt;Data!$K$9,database!$AG652&lt;&gt;Data!$K$8))),MAX(E$8:E651)+1,0)</f>
        <v>0</v>
      </c>
      <c r="F652" s="25">
        <f>IF(AH652="X",MAX(F$8:F651)+1,0)</f>
        <v>0</v>
      </c>
      <c r="G652" s="25">
        <f ca="1">IF(AND(AG652=Data!$K$8,database!AI652&lt;&gt;"Closed",AI652&lt;&gt;"old",database!AL652&lt;(TODAY()+Data!$X$4)),MAX(G$8:G651)+1,0)</f>
        <v>0</v>
      </c>
      <c r="H652" s="25">
        <f ca="1">IF(AND(AG652=Data!$K$9,database!AI652&lt;&gt;"Closed",AI652&lt;&gt;"old",database!AL652&lt;(TODAY()+Data!$X$5)),MAX(H$8:H651)+1,0)</f>
        <v>0</v>
      </c>
      <c r="Y652">
        <f>IF(AS652&gt;0,VLOOKUP(AS652,$AT:$AV,3,0)+COUNTIF(AS$8:AS651,AS652),0)</f>
        <v>0</v>
      </c>
      <c r="AA652" s="16"/>
      <c r="AB652" s="22"/>
      <c r="AC652" s="16"/>
      <c r="AD652" s="22"/>
      <c r="AE652" s="16"/>
      <c r="AF652" s="22"/>
      <c r="AG652" s="138"/>
      <c r="AH652" s="23"/>
      <c r="AI652" s="16"/>
      <c r="AJ652" s="23"/>
      <c r="AK652" s="28"/>
      <c r="AL652" s="35"/>
      <c r="AQ652" s="25">
        <f>IF(FollowUp!$AK$3="(Off)",IF(FollowUp!$AA$3=Data!$D$5,C652,IF(FollowUp!$AA$3=Data!$D$6,D652,IF(FollowUp!$AA$3=Data!$D$7,E652,B652))),IF(FollowUp!$AK$3=Data!$N$9,F652,IF(FollowUp!$AK$3=Data!$N$8,H652,IF(FollowUp!$AK$3=Data!$N$7,G652,B652))))</f>
        <v>0</v>
      </c>
      <c r="AR652" s="51">
        <f t="shared" si="62"/>
        <v>0</v>
      </c>
      <c r="AS652" s="25">
        <f t="shared" si="66"/>
        <v>-1</v>
      </c>
      <c r="AT652" s="25">
        <f t="shared" si="63"/>
        <v>645</v>
      </c>
      <c r="AU652" s="25">
        <f t="shared" si="67"/>
        <v>0</v>
      </c>
      <c r="AV652" s="25">
        <f t="shared" si="64"/>
        <v>0</v>
      </c>
      <c r="BB652" s="51"/>
    </row>
    <row r="653" spans="1:54" x14ac:dyDescent="0.25">
      <c r="A653" t="str">
        <f t="shared" si="65"/>
        <v>653</v>
      </c>
      <c r="B653" s="25">
        <f>IF(OR(ISBLANK($AG653),$AI653="closed",$AI653="old",AND($B$3=Data!$N$6,OR(database!AG653=Data!$K$8,Data!$K$9=database!AG653))),0,MAX(B$8:B652)+1)</f>
        <v>0</v>
      </c>
      <c r="C653" s="25">
        <f ca="1">IF(AND($AL653-C$3&lt;=TODAY(),$AL653&gt;0,AI653&lt;&gt;"closed",AI653&lt;&gt;"old",AND($B$3&lt;&gt;Data!$N$6,OR(database!$AG653&lt;&gt;Data!$K$9,database!$AG653&lt;&gt;Data!$K$8))),MAX(C$8:C652)+1,0)</f>
        <v>0</v>
      </c>
      <c r="D653" s="25">
        <f ca="1">IF(AND($AL653-D$3&lt;=TODAY(),$AL653&gt;0,$AI653&lt;&gt;"closed",AI653&lt;&gt;"old",AND($B$3&lt;&gt;Data!$N$6,OR(database!$AG653&lt;&gt;Data!$K$9,database!$AG653&lt;&gt;Data!$K$8))),MAX(D$8:D652)+1,0)</f>
        <v>0</v>
      </c>
      <c r="E653" s="25">
        <f ca="1">IF(AND($AL653-E$3&lt;=TODAY(),$AL653&gt;0,AI653&lt;&gt;"closed",AI653&lt;&gt;"old",AND($B$3&lt;&gt;Data!$N$6,OR(database!$AG653&lt;&gt;Data!$K$9,database!$AG653&lt;&gt;Data!$K$8))),MAX(E$8:E652)+1,0)</f>
        <v>0</v>
      </c>
      <c r="F653" s="25">
        <f>IF(AH653="X",MAX(F$8:F652)+1,0)</f>
        <v>0</v>
      </c>
      <c r="G653" s="25">
        <f ca="1">IF(AND(AG653=Data!$K$8,database!AI653&lt;&gt;"Closed",AI653&lt;&gt;"old",database!AL653&lt;(TODAY()+Data!$X$4)),MAX(G$8:G652)+1,0)</f>
        <v>0</v>
      </c>
      <c r="H653" s="25">
        <f ca="1">IF(AND(AG653=Data!$K$9,database!AI653&lt;&gt;"Closed",AI653&lt;&gt;"old",database!AL653&lt;(TODAY()+Data!$X$5)),MAX(H$8:H652)+1,0)</f>
        <v>0</v>
      </c>
      <c r="Y653">
        <f>IF(AS653&gt;0,VLOOKUP(AS653,$AT:$AV,3,0)+COUNTIF(AS$8:AS652,AS653),0)</f>
        <v>0</v>
      </c>
      <c r="AA653" s="17"/>
      <c r="AB653" s="18"/>
      <c r="AC653" s="17"/>
      <c r="AD653" s="18"/>
      <c r="AE653" s="17"/>
      <c r="AF653" s="18"/>
      <c r="AG653" s="139"/>
      <c r="AH653" s="24"/>
      <c r="AI653" s="17"/>
      <c r="AJ653" s="24"/>
      <c r="AK653" s="27"/>
      <c r="AL653" s="47"/>
      <c r="AQ653" s="25">
        <f>IF(FollowUp!$AK$3="(Off)",IF(FollowUp!$AA$3=Data!$D$5,C653,IF(FollowUp!$AA$3=Data!$D$6,D653,IF(FollowUp!$AA$3=Data!$D$7,E653,B653))),IF(FollowUp!$AK$3=Data!$N$9,F653,IF(FollowUp!$AK$3=Data!$N$8,H653,IF(FollowUp!$AK$3=Data!$N$7,G653,B653))))</f>
        <v>0</v>
      </c>
      <c r="AR653" s="51">
        <f t="shared" si="62"/>
        <v>0</v>
      </c>
      <c r="AS653" s="25">
        <f t="shared" si="66"/>
        <v>-1</v>
      </c>
      <c r="AT653" s="25">
        <f t="shared" si="63"/>
        <v>646</v>
      </c>
      <c r="AU653" s="25">
        <f t="shared" si="67"/>
        <v>0</v>
      </c>
      <c r="AV653" s="25">
        <f t="shared" si="64"/>
        <v>0</v>
      </c>
      <c r="BB653" s="51"/>
    </row>
    <row r="654" spans="1:54" x14ac:dyDescent="0.25">
      <c r="A654" t="str">
        <f t="shared" si="65"/>
        <v>654</v>
      </c>
      <c r="B654" s="25">
        <f>IF(OR(ISBLANK($AG654),$AI654="closed",$AI654="old",AND($B$3=Data!$N$6,OR(database!AG654=Data!$K$8,Data!$K$9=database!AG654))),0,MAX(B$8:B653)+1)</f>
        <v>0</v>
      </c>
      <c r="C654" s="25">
        <f ca="1">IF(AND($AL654-C$3&lt;=TODAY(),$AL654&gt;0,AI654&lt;&gt;"closed",AI654&lt;&gt;"old",AND($B$3&lt;&gt;Data!$N$6,OR(database!$AG654&lt;&gt;Data!$K$9,database!$AG654&lt;&gt;Data!$K$8))),MAX(C$8:C653)+1,0)</f>
        <v>0</v>
      </c>
      <c r="D654" s="25">
        <f ca="1">IF(AND($AL654-D$3&lt;=TODAY(),$AL654&gt;0,$AI654&lt;&gt;"closed",AI654&lt;&gt;"old",AND($B$3&lt;&gt;Data!$N$6,OR(database!$AG654&lt;&gt;Data!$K$9,database!$AG654&lt;&gt;Data!$K$8))),MAX(D$8:D653)+1,0)</f>
        <v>0</v>
      </c>
      <c r="E654" s="25">
        <f ca="1">IF(AND($AL654-E$3&lt;=TODAY(),$AL654&gt;0,AI654&lt;&gt;"closed",AI654&lt;&gt;"old",AND($B$3&lt;&gt;Data!$N$6,OR(database!$AG654&lt;&gt;Data!$K$9,database!$AG654&lt;&gt;Data!$K$8))),MAX(E$8:E653)+1,0)</f>
        <v>0</v>
      </c>
      <c r="F654" s="25">
        <f>IF(AH654="X",MAX(F$8:F653)+1,0)</f>
        <v>0</v>
      </c>
      <c r="G654" s="25">
        <f ca="1">IF(AND(AG654=Data!$K$8,database!AI654&lt;&gt;"Closed",AI654&lt;&gt;"old",database!AL654&lt;(TODAY()+Data!$X$4)),MAX(G$8:G653)+1,0)</f>
        <v>0</v>
      </c>
      <c r="H654" s="25">
        <f ca="1">IF(AND(AG654=Data!$K$9,database!AI654&lt;&gt;"Closed",AI654&lt;&gt;"old",database!AL654&lt;(TODAY()+Data!$X$5)),MAX(H$8:H653)+1,0)</f>
        <v>0</v>
      </c>
      <c r="Y654">
        <f>IF(AS654&gt;0,VLOOKUP(AS654,$AT:$AV,3,0)+COUNTIF(AS$8:AS653,AS654),0)</f>
        <v>0</v>
      </c>
      <c r="AA654" s="16"/>
      <c r="AB654" s="22"/>
      <c r="AC654" s="16"/>
      <c r="AD654" s="22"/>
      <c r="AE654" s="16"/>
      <c r="AF654" s="22"/>
      <c r="AG654" s="138"/>
      <c r="AH654" s="23"/>
      <c r="AI654" s="16"/>
      <c r="AJ654" s="23"/>
      <c r="AK654" s="28"/>
      <c r="AL654" s="35"/>
      <c r="AQ654" s="25">
        <f>IF(FollowUp!$AK$3="(Off)",IF(FollowUp!$AA$3=Data!$D$5,C654,IF(FollowUp!$AA$3=Data!$D$6,D654,IF(FollowUp!$AA$3=Data!$D$7,E654,B654))),IF(FollowUp!$AK$3=Data!$N$9,F654,IF(FollowUp!$AK$3=Data!$N$8,H654,IF(FollowUp!$AK$3=Data!$N$7,G654,B654))))</f>
        <v>0</v>
      </c>
      <c r="AR654" s="51">
        <f t="shared" si="62"/>
        <v>0</v>
      </c>
      <c r="AS654" s="25">
        <f t="shared" si="66"/>
        <v>-1</v>
      </c>
      <c r="AT654" s="25">
        <f t="shared" si="63"/>
        <v>647</v>
      </c>
      <c r="AU654" s="25">
        <f t="shared" si="67"/>
        <v>0</v>
      </c>
      <c r="AV654" s="25">
        <f t="shared" si="64"/>
        <v>0</v>
      </c>
      <c r="BB654" s="51"/>
    </row>
    <row r="655" spans="1:54" x14ac:dyDescent="0.25">
      <c r="A655" t="str">
        <f t="shared" si="65"/>
        <v>655</v>
      </c>
      <c r="B655" s="25">
        <f>IF(OR(ISBLANK($AG655),$AI655="closed",$AI655="old",AND($B$3=Data!$N$6,OR(database!AG655=Data!$K$8,Data!$K$9=database!AG655))),0,MAX(B$8:B654)+1)</f>
        <v>0</v>
      </c>
      <c r="C655" s="25">
        <f ca="1">IF(AND($AL655-C$3&lt;=TODAY(),$AL655&gt;0,AI655&lt;&gt;"closed",AI655&lt;&gt;"old",AND($B$3&lt;&gt;Data!$N$6,OR(database!$AG655&lt;&gt;Data!$K$9,database!$AG655&lt;&gt;Data!$K$8))),MAX(C$8:C654)+1,0)</f>
        <v>0</v>
      </c>
      <c r="D655" s="25">
        <f ca="1">IF(AND($AL655-D$3&lt;=TODAY(),$AL655&gt;0,$AI655&lt;&gt;"closed",AI655&lt;&gt;"old",AND($B$3&lt;&gt;Data!$N$6,OR(database!$AG655&lt;&gt;Data!$K$9,database!$AG655&lt;&gt;Data!$K$8))),MAX(D$8:D654)+1,0)</f>
        <v>0</v>
      </c>
      <c r="E655" s="25">
        <f ca="1">IF(AND($AL655-E$3&lt;=TODAY(),$AL655&gt;0,AI655&lt;&gt;"closed",AI655&lt;&gt;"old",AND($B$3&lt;&gt;Data!$N$6,OR(database!$AG655&lt;&gt;Data!$K$9,database!$AG655&lt;&gt;Data!$K$8))),MAX(E$8:E654)+1,0)</f>
        <v>0</v>
      </c>
      <c r="F655" s="25">
        <f>IF(AH655="X",MAX(F$8:F654)+1,0)</f>
        <v>0</v>
      </c>
      <c r="G655" s="25">
        <f ca="1">IF(AND(AG655=Data!$K$8,database!AI655&lt;&gt;"Closed",AI655&lt;&gt;"old",database!AL655&lt;(TODAY()+Data!$X$4)),MAX(G$8:G654)+1,0)</f>
        <v>0</v>
      </c>
      <c r="H655" s="25">
        <f ca="1">IF(AND(AG655=Data!$K$9,database!AI655&lt;&gt;"Closed",AI655&lt;&gt;"old",database!AL655&lt;(TODAY()+Data!$X$5)),MAX(H$8:H654)+1,0)</f>
        <v>0</v>
      </c>
      <c r="Y655">
        <f>IF(AS655&gt;0,VLOOKUP(AS655,$AT:$AV,3,0)+COUNTIF(AS$8:AS654,AS655),0)</f>
        <v>0</v>
      </c>
      <c r="AA655" s="17"/>
      <c r="AB655" s="18"/>
      <c r="AC655" s="17"/>
      <c r="AD655" s="18"/>
      <c r="AE655" s="17"/>
      <c r="AF655" s="18"/>
      <c r="AG655" s="139"/>
      <c r="AH655" s="24"/>
      <c r="AI655" s="17"/>
      <c r="AJ655" s="24"/>
      <c r="AK655" s="27"/>
      <c r="AL655" s="47"/>
      <c r="AQ655" s="25">
        <f>IF(FollowUp!$AK$3="(Off)",IF(FollowUp!$AA$3=Data!$D$5,C655,IF(FollowUp!$AA$3=Data!$D$6,D655,IF(FollowUp!$AA$3=Data!$D$7,E655,B655))),IF(FollowUp!$AK$3=Data!$N$9,F655,IF(FollowUp!$AK$3=Data!$N$8,H655,IF(FollowUp!$AK$3=Data!$N$7,G655,B655))))</f>
        <v>0</v>
      </c>
      <c r="AR655" s="51">
        <f t="shared" si="62"/>
        <v>0</v>
      </c>
      <c r="AS655" s="25">
        <f t="shared" si="66"/>
        <v>-1</v>
      </c>
      <c r="AT655" s="25">
        <f t="shared" si="63"/>
        <v>648</v>
      </c>
      <c r="AU655" s="25">
        <f t="shared" si="67"/>
        <v>0</v>
      </c>
      <c r="AV655" s="25">
        <f t="shared" si="64"/>
        <v>0</v>
      </c>
      <c r="BB655" s="51"/>
    </row>
    <row r="656" spans="1:54" x14ac:dyDescent="0.25">
      <c r="A656" t="str">
        <f t="shared" si="65"/>
        <v>656</v>
      </c>
      <c r="B656" s="25">
        <f>IF(OR(ISBLANK($AG656),$AI656="closed",$AI656="old",AND($B$3=Data!$N$6,OR(database!AG656=Data!$K$8,Data!$K$9=database!AG656))),0,MAX(B$8:B655)+1)</f>
        <v>0</v>
      </c>
      <c r="C656" s="25">
        <f ca="1">IF(AND($AL656-C$3&lt;=TODAY(),$AL656&gt;0,AI656&lt;&gt;"closed",AI656&lt;&gt;"old",AND($B$3&lt;&gt;Data!$N$6,OR(database!$AG656&lt;&gt;Data!$K$9,database!$AG656&lt;&gt;Data!$K$8))),MAX(C$8:C655)+1,0)</f>
        <v>0</v>
      </c>
      <c r="D656" s="25">
        <f ca="1">IF(AND($AL656-D$3&lt;=TODAY(),$AL656&gt;0,$AI656&lt;&gt;"closed",AI656&lt;&gt;"old",AND($B$3&lt;&gt;Data!$N$6,OR(database!$AG656&lt;&gt;Data!$K$9,database!$AG656&lt;&gt;Data!$K$8))),MAX(D$8:D655)+1,0)</f>
        <v>0</v>
      </c>
      <c r="E656" s="25">
        <f ca="1">IF(AND($AL656-E$3&lt;=TODAY(),$AL656&gt;0,AI656&lt;&gt;"closed",AI656&lt;&gt;"old",AND($B$3&lt;&gt;Data!$N$6,OR(database!$AG656&lt;&gt;Data!$K$9,database!$AG656&lt;&gt;Data!$K$8))),MAX(E$8:E655)+1,0)</f>
        <v>0</v>
      </c>
      <c r="F656" s="25">
        <f>IF(AH656="X",MAX(F$8:F655)+1,0)</f>
        <v>0</v>
      </c>
      <c r="G656" s="25">
        <f ca="1">IF(AND(AG656=Data!$K$8,database!AI656&lt;&gt;"Closed",AI656&lt;&gt;"old",database!AL656&lt;(TODAY()+Data!$X$4)),MAX(G$8:G655)+1,0)</f>
        <v>0</v>
      </c>
      <c r="H656" s="25">
        <f ca="1">IF(AND(AG656=Data!$K$9,database!AI656&lt;&gt;"Closed",AI656&lt;&gt;"old",database!AL656&lt;(TODAY()+Data!$X$5)),MAX(H$8:H655)+1,0)</f>
        <v>0</v>
      </c>
      <c r="Y656">
        <f>IF(AS656&gt;0,VLOOKUP(AS656,$AT:$AV,3,0)+COUNTIF(AS$8:AS655,AS656),0)</f>
        <v>0</v>
      </c>
      <c r="AA656" s="16"/>
      <c r="AB656" s="22"/>
      <c r="AC656" s="16"/>
      <c r="AD656" s="22"/>
      <c r="AE656" s="16"/>
      <c r="AF656" s="22"/>
      <c r="AG656" s="138"/>
      <c r="AH656" s="23"/>
      <c r="AI656" s="16"/>
      <c r="AJ656" s="23"/>
      <c r="AK656" s="28"/>
      <c r="AL656" s="35"/>
      <c r="AQ656" s="25">
        <f>IF(FollowUp!$AK$3="(Off)",IF(FollowUp!$AA$3=Data!$D$5,C656,IF(FollowUp!$AA$3=Data!$D$6,D656,IF(FollowUp!$AA$3=Data!$D$7,E656,B656))),IF(FollowUp!$AK$3=Data!$N$9,F656,IF(FollowUp!$AK$3=Data!$N$8,H656,IF(FollowUp!$AK$3=Data!$N$7,G656,B656))))</f>
        <v>0</v>
      </c>
      <c r="AR656" s="51">
        <f t="shared" si="62"/>
        <v>0</v>
      </c>
      <c r="AS656" s="25">
        <f t="shared" si="66"/>
        <v>-1</v>
      </c>
      <c r="AT656" s="25">
        <f t="shared" si="63"/>
        <v>649</v>
      </c>
      <c r="AU656" s="25">
        <f t="shared" si="67"/>
        <v>0</v>
      </c>
      <c r="AV656" s="25">
        <f t="shared" si="64"/>
        <v>0</v>
      </c>
      <c r="BB656" s="51"/>
    </row>
    <row r="657" spans="1:54" x14ac:dyDescent="0.25">
      <c r="A657" t="str">
        <f t="shared" si="65"/>
        <v>657</v>
      </c>
      <c r="B657" s="25">
        <f>IF(OR(ISBLANK($AG657),$AI657="closed",$AI657="old",AND($B$3=Data!$N$6,OR(database!AG657=Data!$K$8,Data!$K$9=database!AG657))),0,MAX(B$8:B656)+1)</f>
        <v>0</v>
      </c>
      <c r="C657" s="25">
        <f ca="1">IF(AND($AL657-C$3&lt;=TODAY(),$AL657&gt;0,AI657&lt;&gt;"closed",AI657&lt;&gt;"old",AND($B$3&lt;&gt;Data!$N$6,OR(database!$AG657&lt;&gt;Data!$K$9,database!$AG657&lt;&gt;Data!$K$8))),MAX(C$8:C656)+1,0)</f>
        <v>0</v>
      </c>
      <c r="D657" s="25">
        <f ca="1">IF(AND($AL657-D$3&lt;=TODAY(),$AL657&gt;0,$AI657&lt;&gt;"closed",AI657&lt;&gt;"old",AND($B$3&lt;&gt;Data!$N$6,OR(database!$AG657&lt;&gt;Data!$K$9,database!$AG657&lt;&gt;Data!$K$8))),MAX(D$8:D656)+1,0)</f>
        <v>0</v>
      </c>
      <c r="E657" s="25">
        <f ca="1">IF(AND($AL657-E$3&lt;=TODAY(),$AL657&gt;0,AI657&lt;&gt;"closed",AI657&lt;&gt;"old",AND($B$3&lt;&gt;Data!$N$6,OR(database!$AG657&lt;&gt;Data!$K$9,database!$AG657&lt;&gt;Data!$K$8))),MAX(E$8:E656)+1,0)</f>
        <v>0</v>
      </c>
      <c r="F657" s="25">
        <f>IF(AH657="X",MAX(F$8:F656)+1,0)</f>
        <v>0</v>
      </c>
      <c r="G657" s="25">
        <f ca="1">IF(AND(AG657=Data!$K$8,database!AI657&lt;&gt;"Closed",AI657&lt;&gt;"old",database!AL657&lt;(TODAY()+Data!$X$4)),MAX(G$8:G656)+1,0)</f>
        <v>0</v>
      </c>
      <c r="H657" s="25">
        <f ca="1">IF(AND(AG657=Data!$K$9,database!AI657&lt;&gt;"Closed",AI657&lt;&gt;"old",database!AL657&lt;(TODAY()+Data!$X$5)),MAX(H$8:H656)+1,0)</f>
        <v>0</v>
      </c>
      <c r="Y657">
        <f>IF(AS657&gt;0,VLOOKUP(AS657,$AT:$AV,3,0)+COUNTIF(AS$8:AS656,AS657),0)</f>
        <v>0</v>
      </c>
      <c r="AA657" s="17"/>
      <c r="AB657" s="18"/>
      <c r="AC657" s="17"/>
      <c r="AD657" s="18"/>
      <c r="AE657" s="17"/>
      <c r="AF657" s="18"/>
      <c r="AG657" s="139"/>
      <c r="AH657" s="24"/>
      <c r="AI657" s="17"/>
      <c r="AJ657" s="24"/>
      <c r="AK657" s="27"/>
      <c r="AL657" s="47"/>
      <c r="AQ657" s="25">
        <f>IF(FollowUp!$AK$3="(Off)",IF(FollowUp!$AA$3=Data!$D$5,C657,IF(FollowUp!$AA$3=Data!$D$6,D657,IF(FollowUp!$AA$3=Data!$D$7,E657,B657))),IF(FollowUp!$AK$3=Data!$N$9,F657,IF(FollowUp!$AK$3=Data!$N$8,H657,IF(FollowUp!$AK$3=Data!$N$7,G657,B657))))</f>
        <v>0</v>
      </c>
      <c r="AR657" s="51">
        <f t="shared" si="62"/>
        <v>0</v>
      </c>
      <c r="AS657" s="25">
        <f t="shared" si="66"/>
        <v>-1</v>
      </c>
      <c r="AT657" s="25">
        <f t="shared" si="63"/>
        <v>650</v>
      </c>
      <c r="AU657" s="25">
        <f t="shared" si="67"/>
        <v>0</v>
      </c>
      <c r="AV657" s="25">
        <f t="shared" si="64"/>
        <v>0</v>
      </c>
      <c r="BB657" s="51"/>
    </row>
    <row r="658" spans="1:54" x14ac:dyDescent="0.25">
      <c r="A658" t="str">
        <f t="shared" si="65"/>
        <v>658</v>
      </c>
      <c r="B658" s="25">
        <f>IF(OR(ISBLANK($AG658),$AI658="closed",$AI658="old",AND($B$3=Data!$N$6,OR(database!AG658=Data!$K$8,Data!$K$9=database!AG658))),0,MAX(B$8:B657)+1)</f>
        <v>0</v>
      </c>
      <c r="C658" s="25">
        <f ca="1">IF(AND($AL658-C$3&lt;=TODAY(),$AL658&gt;0,AI658&lt;&gt;"closed",AI658&lt;&gt;"old",AND($B$3&lt;&gt;Data!$N$6,OR(database!$AG658&lt;&gt;Data!$K$9,database!$AG658&lt;&gt;Data!$K$8))),MAX(C$8:C657)+1,0)</f>
        <v>0</v>
      </c>
      <c r="D658" s="25">
        <f ca="1">IF(AND($AL658-D$3&lt;=TODAY(),$AL658&gt;0,$AI658&lt;&gt;"closed",AI658&lt;&gt;"old",AND($B$3&lt;&gt;Data!$N$6,OR(database!$AG658&lt;&gt;Data!$K$9,database!$AG658&lt;&gt;Data!$K$8))),MAX(D$8:D657)+1,0)</f>
        <v>0</v>
      </c>
      <c r="E658" s="25">
        <f ca="1">IF(AND($AL658-E$3&lt;=TODAY(),$AL658&gt;0,AI658&lt;&gt;"closed",AI658&lt;&gt;"old",AND($B$3&lt;&gt;Data!$N$6,OR(database!$AG658&lt;&gt;Data!$K$9,database!$AG658&lt;&gt;Data!$K$8))),MAX(E$8:E657)+1,0)</f>
        <v>0</v>
      </c>
      <c r="F658" s="25">
        <f>IF(AH658="X",MAX(F$8:F657)+1,0)</f>
        <v>0</v>
      </c>
      <c r="G658" s="25">
        <f ca="1">IF(AND(AG658=Data!$K$8,database!AI658&lt;&gt;"Closed",AI658&lt;&gt;"old",database!AL658&lt;(TODAY()+Data!$X$4)),MAX(G$8:G657)+1,0)</f>
        <v>0</v>
      </c>
      <c r="H658" s="25">
        <f ca="1">IF(AND(AG658=Data!$K$9,database!AI658&lt;&gt;"Closed",AI658&lt;&gt;"old",database!AL658&lt;(TODAY()+Data!$X$5)),MAX(H$8:H657)+1,0)</f>
        <v>0</v>
      </c>
      <c r="Y658">
        <f>IF(AS658&gt;0,VLOOKUP(AS658,$AT:$AV,3,0)+COUNTIF(AS$8:AS657,AS658),0)</f>
        <v>0</v>
      </c>
      <c r="AA658" s="16"/>
      <c r="AB658" s="22"/>
      <c r="AC658" s="16"/>
      <c r="AD658" s="22"/>
      <c r="AE658" s="16"/>
      <c r="AF658" s="22"/>
      <c r="AG658" s="138"/>
      <c r="AH658" s="23"/>
      <c r="AI658" s="16"/>
      <c r="AJ658" s="23"/>
      <c r="AK658" s="28"/>
      <c r="AL658" s="35"/>
      <c r="AQ658" s="25">
        <f>IF(FollowUp!$AK$3="(Off)",IF(FollowUp!$AA$3=Data!$D$5,C658,IF(FollowUp!$AA$3=Data!$D$6,D658,IF(FollowUp!$AA$3=Data!$D$7,E658,B658))),IF(FollowUp!$AK$3=Data!$N$9,F658,IF(FollowUp!$AK$3=Data!$N$8,H658,IF(FollowUp!$AK$3=Data!$N$7,G658,B658))))</f>
        <v>0</v>
      </c>
      <c r="AR658" s="51">
        <f t="shared" si="62"/>
        <v>0</v>
      </c>
      <c r="AS658" s="25">
        <f t="shared" si="66"/>
        <v>-1</v>
      </c>
      <c r="AT658" s="25">
        <f t="shared" si="63"/>
        <v>651</v>
      </c>
      <c r="AU658" s="25">
        <f t="shared" si="67"/>
        <v>0</v>
      </c>
      <c r="AV658" s="25">
        <f t="shared" si="64"/>
        <v>0</v>
      </c>
      <c r="BB658" s="51"/>
    </row>
    <row r="659" spans="1:54" x14ac:dyDescent="0.25">
      <c r="A659" t="str">
        <f t="shared" si="65"/>
        <v>659</v>
      </c>
      <c r="B659" s="25">
        <f>IF(OR(ISBLANK($AG659),$AI659="closed",$AI659="old",AND($B$3=Data!$N$6,OR(database!AG659=Data!$K$8,Data!$K$9=database!AG659))),0,MAX(B$8:B658)+1)</f>
        <v>0</v>
      </c>
      <c r="C659" s="25">
        <f ca="1">IF(AND($AL659-C$3&lt;=TODAY(),$AL659&gt;0,AI659&lt;&gt;"closed",AI659&lt;&gt;"old",AND($B$3&lt;&gt;Data!$N$6,OR(database!$AG659&lt;&gt;Data!$K$9,database!$AG659&lt;&gt;Data!$K$8))),MAX(C$8:C658)+1,0)</f>
        <v>0</v>
      </c>
      <c r="D659" s="25">
        <f ca="1">IF(AND($AL659-D$3&lt;=TODAY(),$AL659&gt;0,$AI659&lt;&gt;"closed",AI659&lt;&gt;"old",AND($B$3&lt;&gt;Data!$N$6,OR(database!$AG659&lt;&gt;Data!$K$9,database!$AG659&lt;&gt;Data!$K$8))),MAX(D$8:D658)+1,0)</f>
        <v>0</v>
      </c>
      <c r="E659" s="25">
        <f ca="1">IF(AND($AL659-E$3&lt;=TODAY(),$AL659&gt;0,AI659&lt;&gt;"closed",AI659&lt;&gt;"old",AND($B$3&lt;&gt;Data!$N$6,OR(database!$AG659&lt;&gt;Data!$K$9,database!$AG659&lt;&gt;Data!$K$8))),MAX(E$8:E658)+1,0)</f>
        <v>0</v>
      </c>
      <c r="F659" s="25">
        <f>IF(AH659="X",MAX(F$8:F658)+1,0)</f>
        <v>0</v>
      </c>
      <c r="G659" s="25">
        <f ca="1">IF(AND(AG659=Data!$K$8,database!AI659&lt;&gt;"Closed",AI659&lt;&gt;"old",database!AL659&lt;(TODAY()+Data!$X$4)),MAX(G$8:G658)+1,0)</f>
        <v>0</v>
      </c>
      <c r="H659" s="25">
        <f ca="1">IF(AND(AG659=Data!$K$9,database!AI659&lt;&gt;"Closed",AI659&lt;&gt;"old",database!AL659&lt;(TODAY()+Data!$X$5)),MAX(H$8:H658)+1,0)</f>
        <v>0</v>
      </c>
      <c r="Y659">
        <f>IF(AS659&gt;0,VLOOKUP(AS659,$AT:$AV,3,0)+COUNTIF(AS$8:AS658,AS659),0)</f>
        <v>0</v>
      </c>
      <c r="AA659" s="17"/>
      <c r="AB659" s="18"/>
      <c r="AC659" s="17"/>
      <c r="AD659" s="18"/>
      <c r="AE659" s="17"/>
      <c r="AF659" s="18"/>
      <c r="AG659" s="139"/>
      <c r="AH659" s="24"/>
      <c r="AI659" s="17"/>
      <c r="AJ659" s="24"/>
      <c r="AK659" s="27"/>
      <c r="AL659" s="47"/>
      <c r="AQ659" s="25">
        <f>IF(FollowUp!$AK$3="(Off)",IF(FollowUp!$AA$3=Data!$D$5,C659,IF(FollowUp!$AA$3=Data!$D$6,D659,IF(FollowUp!$AA$3=Data!$D$7,E659,B659))),IF(FollowUp!$AK$3=Data!$N$9,F659,IF(FollowUp!$AK$3=Data!$N$8,H659,IF(FollowUp!$AK$3=Data!$N$7,G659,B659))))</f>
        <v>0</v>
      </c>
      <c r="AR659" s="51">
        <f t="shared" si="62"/>
        <v>0</v>
      </c>
      <c r="AS659" s="25">
        <f t="shared" si="66"/>
        <v>-1</v>
      </c>
      <c r="AT659" s="25">
        <f t="shared" si="63"/>
        <v>652</v>
      </c>
      <c r="AU659" s="25">
        <f t="shared" si="67"/>
        <v>0</v>
      </c>
      <c r="AV659" s="25">
        <f t="shared" si="64"/>
        <v>0</v>
      </c>
      <c r="BB659" s="51"/>
    </row>
    <row r="660" spans="1:54" x14ac:dyDescent="0.25">
      <c r="A660" t="str">
        <f t="shared" si="65"/>
        <v>660</v>
      </c>
      <c r="B660" s="25">
        <f>IF(OR(ISBLANK($AG660),$AI660="closed",$AI660="old",AND($B$3=Data!$N$6,OR(database!AG660=Data!$K$8,Data!$K$9=database!AG660))),0,MAX(B$8:B659)+1)</f>
        <v>0</v>
      </c>
      <c r="C660" s="25">
        <f ca="1">IF(AND($AL660-C$3&lt;=TODAY(),$AL660&gt;0,AI660&lt;&gt;"closed",AI660&lt;&gt;"old",AND($B$3&lt;&gt;Data!$N$6,OR(database!$AG660&lt;&gt;Data!$K$9,database!$AG660&lt;&gt;Data!$K$8))),MAX(C$8:C659)+1,0)</f>
        <v>0</v>
      </c>
      <c r="D660" s="25">
        <f ca="1">IF(AND($AL660-D$3&lt;=TODAY(),$AL660&gt;0,$AI660&lt;&gt;"closed",AI660&lt;&gt;"old",AND($B$3&lt;&gt;Data!$N$6,OR(database!$AG660&lt;&gt;Data!$K$9,database!$AG660&lt;&gt;Data!$K$8))),MAX(D$8:D659)+1,0)</f>
        <v>0</v>
      </c>
      <c r="E660" s="25">
        <f ca="1">IF(AND($AL660-E$3&lt;=TODAY(),$AL660&gt;0,AI660&lt;&gt;"closed",AI660&lt;&gt;"old",AND($B$3&lt;&gt;Data!$N$6,OR(database!$AG660&lt;&gt;Data!$K$9,database!$AG660&lt;&gt;Data!$K$8))),MAX(E$8:E659)+1,0)</f>
        <v>0</v>
      </c>
      <c r="F660" s="25">
        <f>IF(AH660="X",MAX(F$8:F659)+1,0)</f>
        <v>0</v>
      </c>
      <c r="G660" s="25">
        <f ca="1">IF(AND(AG660=Data!$K$8,database!AI660&lt;&gt;"Closed",AI660&lt;&gt;"old",database!AL660&lt;(TODAY()+Data!$X$4)),MAX(G$8:G659)+1,0)</f>
        <v>0</v>
      </c>
      <c r="H660" s="25">
        <f ca="1">IF(AND(AG660=Data!$K$9,database!AI660&lt;&gt;"Closed",AI660&lt;&gt;"old",database!AL660&lt;(TODAY()+Data!$X$5)),MAX(H$8:H659)+1,0)</f>
        <v>0</v>
      </c>
      <c r="Y660">
        <f>IF(AS660&gt;0,VLOOKUP(AS660,$AT:$AV,3,0)+COUNTIF(AS$8:AS659,AS660),0)</f>
        <v>0</v>
      </c>
      <c r="AA660" s="16"/>
      <c r="AB660" s="22"/>
      <c r="AC660" s="16"/>
      <c r="AD660" s="22"/>
      <c r="AE660" s="16"/>
      <c r="AF660" s="22"/>
      <c r="AG660" s="138"/>
      <c r="AH660" s="23"/>
      <c r="AI660" s="16"/>
      <c r="AJ660" s="23"/>
      <c r="AK660" s="28"/>
      <c r="AL660" s="35"/>
      <c r="AQ660" s="25">
        <f>IF(FollowUp!$AK$3="(Off)",IF(FollowUp!$AA$3=Data!$D$5,C660,IF(FollowUp!$AA$3=Data!$D$6,D660,IF(FollowUp!$AA$3=Data!$D$7,E660,B660))),IF(FollowUp!$AK$3=Data!$N$9,F660,IF(FollowUp!$AK$3=Data!$N$8,H660,IF(FollowUp!$AK$3=Data!$N$7,G660,B660))))</f>
        <v>0</v>
      </c>
      <c r="AR660" s="51">
        <f t="shared" si="62"/>
        <v>0</v>
      </c>
      <c r="AS660" s="25">
        <f t="shared" si="66"/>
        <v>-1</v>
      </c>
      <c r="AT660" s="25">
        <f t="shared" si="63"/>
        <v>653</v>
      </c>
      <c r="AU660" s="25">
        <f t="shared" si="67"/>
        <v>0</v>
      </c>
      <c r="AV660" s="25">
        <f t="shared" si="64"/>
        <v>0</v>
      </c>
      <c r="BB660" s="51"/>
    </row>
    <row r="661" spans="1:54" x14ac:dyDescent="0.25">
      <c r="A661" t="str">
        <f t="shared" si="65"/>
        <v>661</v>
      </c>
      <c r="B661" s="25">
        <f>IF(OR(ISBLANK($AG661),$AI661="closed",$AI661="old",AND($B$3=Data!$N$6,OR(database!AG661=Data!$K$8,Data!$K$9=database!AG661))),0,MAX(B$8:B660)+1)</f>
        <v>0</v>
      </c>
      <c r="C661" s="25">
        <f ca="1">IF(AND($AL661-C$3&lt;=TODAY(),$AL661&gt;0,AI661&lt;&gt;"closed",AI661&lt;&gt;"old",AND($B$3&lt;&gt;Data!$N$6,OR(database!$AG661&lt;&gt;Data!$K$9,database!$AG661&lt;&gt;Data!$K$8))),MAX(C$8:C660)+1,0)</f>
        <v>0</v>
      </c>
      <c r="D661" s="25">
        <f ca="1">IF(AND($AL661-D$3&lt;=TODAY(),$AL661&gt;0,$AI661&lt;&gt;"closed",AI661&lt;&gt;"old",AND($B$3&lt;&gt;Data!$N$6,OR(database!$AG661&lt;&gt;Data!$K$9,database!$AG661&lt;&gt;Data!$K$8))),MAX(D$8:D660)+1,0)</f>
        <v>0</v>
      </c>
      <c r="E661" s="25">
        <f ca="1">IF(AND($AL661-E$3&lt;=TODAY(),$AL661&gt;0,AI661&lt;&gt;"closed",AI661&lt;&gt;"old",AND($B$3&lt;&gt;Data!$N$6,OR(database!$AG661&lt;&gt;Data!$K$9,database!$AG661&lt;&gt;Data!$K$8))),MAX(E$8:E660)+1,0)</f>
        <v>0</v>
      </c>
      <c r="F661" s="25">
        <f>IF(AH661="X",MAX(F$8:F660)+1,0)</f>
        <v>0</v>
      </c>
      <c r="G661" s="25">
        <f ca="1">IF(AND(AG661=Data!$K$8,database!AI661&lt;&gt;"Closed",AI661&lt;&gt;"old",database!AL661&lt;(TODAY()+Data!$X$4)),MAX(G$8:G660)+1,0)</f>
        <v>0</v>
      </c>
      <c r="H661" s="25">
        <f ca="1">IF(AND(AG661=Data!$K$9,database!AI661&lt;&gt;"Closed",AI661&lt;&gt;"old",database!AL661&lt;(TODAY()+Data!$X$5)),MAX(H$8:H660)+1,0)</f>
        <v>0</v>
      </c>
      <c r="Y661">
        <f>IF(AS661&gt;0,VLOOKUP(AS661,$AT:$AV,3,0)+COUNTIF(AS$8:AS660,AS661),0)</f>
        <v>0</v>
      </c>
      <c r="AA661" s="17"/>
      <c r="AB661" s="18"/>
      <c r="AC661" s="17"/>
      <c r="AD661" s="18"/>
      <c r="AE661" s="17"/>
      <c r="AF661" s="18"/>
      <c r="AG661" s="139"/>
      <c r="AH661" s="24"/>
      <c r="AI661" s="17"/>
      <c r="AJ661" s="24"/>
      <c r="AK661" s="27"/>
      <c r="AL661" s="47"/>
      <c r="AQ661" s="25">
        <f>IF(FollowUp!$AK$3="(Off)",IF(FollowUp!$AA$3=Data!$D$5,C661,IF(FollowUp!$AA$3=Data!$D$6,D661,IF(FollowUp!$AA$3=Data!$D$7,E661,B661))),IF(FollowUp!$AK$3=Data!$N$9,F661,IF(FollowUp!$AK$3=Data!$N$8,H661,IF(FollowUp!$AK$3=Data!$N$7,G661,B661))))</f>
        <v>0</v>
      </c>
      <c r="AR661" s="51">
        <f t="shared" si="62"/>
        <v>0</v>
      </c>
      <c r="AS661" s="25">
        <f t="shared" si="66"/>
        <v>-1</v>
      </c>
      <c r="AT661" s="25">
        <f t="shared" si="63"/>
        <v>654</v>
      </c>
      <c r="AU661" s="25">
        <f t="shared" si="67"/>
        <v>0</v>
      </c>
      <c r="AV661" s="25">
        <f t="shared" si="64"/>
        <v>0</v>
      </c>
      <c r="BB661" s="51"/>
    </row>
    <row r="662" spans="1:54" x14ac:dyDescent="0.25">
      <c r="A662" t="str">
        <f t="shared" si="65"/>
        <v>662</v>
      </c>
      <c r="B662" s="25">
        <f>IF(OR(ISBLANK($AG662),$AI662="closed",$AI662="old",AND($B$3=Data!$N$6,OR(database!AG662=Data!$K$8,Data!$K$9=database!AG662))),0,MAX(B$8:B661)+1)</f>
        <v>0</v>
      </c>
      <c r="C662" s="25">
        <f ca="1">IF(AND($AL662-C$3&lt;=TODAY(),$AL662&gt;0,AI662&lt;&gt;"closed",AI662&lt;&gt;"old",AND($B$3&lt;&gt;Data!$N$6,OR(database!$AG662&lt;&gt;Data!$K$9,database!$AG662&lt;&gt;Data!$K$8))),MAX(C$8:C661)+1,0)</f>
        <v>0</v>
      </c>
      <c r="D662" s="25">
        <f ca="1">IF(AND($AL662-D$3&lt;=TODAY(),$AL662&gt;0,$AI662&lt;&gt;"closed",AI662&lt;&gt;"old",AND($B$3&lt;&gt;Data!$N$6,OR(database!$AG662&lt;&gt;Data!$K$9,database!$AG662&lt;&gt;Data!$K$8))),MAX(D$8:D661)+1,0)</f>
        <v>0</v>
      </c>
      <c r="E662" s="25">
        <f ca="1">IF(AND($AL662-E$3&lt;=TODAY(),$AL662&gt;0,AI662&lt;&gt;"closed",AI662&lt;&gt;"old",AND($B$3&lt;&gt;Data!$N$6,OR(database!$AG662&lt;&gt;Data!$K$9,database!$AG662&lt;&gt;Data!$K$8))),MAX(E$8:E661)+1,0)</f>
        <v>0</v>
      </c>
      <c r="F662" s="25">
        <f>IF(AH662="X",MAX(F$8:F661)+1,0)</f>
        <v>0</v>
      </c>
      <c r="G662" s="25">
        <f ca="1">IF(AND(AG662=Data!$K$8,database!AI662&lt;&gt;"Closed",AI662&lt;&gt;"old",database!AL662&lt;(TODAY()+Data!$X$4)),MAX(G$8:G661)+1,0)</f>
        <v>0</v>
      </c>
      <c r="H662" s="25">
        <f ca="1">IF(AND(AG662=Data!$K$9,database!AI662&lt;&gt;"Closed",AI662&lt;&gt;"old",database!AL662&lt;(TODAY()+Data!$X$5)),MAX(H$8:H661)+1,0)</f>
        <v>0</v>
      </c>
      <c r="Y662">
        <f>IF(AS662&gt;0,VLOOKUP(AS662,$AT:$AV,3,0)+COUNTIF(AS$8:AS661,AS662),0)</f>
        <v>0</v>
      </c>
      <c r="AA662" s="16"/>
      <c r="AB662" s="22"/>
      <c r="AC662" s="16"/>
      <c r="AD662" s="22"/>
      <c r="AE662" s="16"/>
      <c r="AF662" s="22"/>
      <c r="AG662" s="138"/>
      <c r="AH662" s="23"/>
      <c r="AI662" s="16"/>
      <c r="AJ662" s="23"/>
      <c r="AK662" s="28"/>
      <c r="AL662" s="35"/>
      <c r="AQ662" s="25">
        <f>IF(FollowUp!$AK$3="(Off)",IF(FollowUp!$AA$3=Data!$D$5,C662,IF(FollowUp!$AA$3=Data!$D$6,D662,IF(FollowUp!$AA$3=Data!$D$7,E662,B662))),IF(FollowUp!$AK$3=Data!$N$9,F662,IF(FollowUp!$AK$3=Data!$N$8,H662,IF(FollowUp!$AK$3=Data!$N$7,G662,B662))))</f>
        <v>0</v>
      </c>
      <c r="AR662" s="51">
        <f t="shared" si="62"/>
        <v>0</v>
      </c>
      <c r="AS662" s="25">
        <f t="shared" si="66"/>
        <v>-1</v>
      </c>
      <c r="AT662" s="25">
        <f t="shared" si="63"/>
        <v>655</v>
      </c>
      <c r="AU662" s="25">
        <f t="shared" si="67"/>
        <v>0</v>
      </c>
      <c r="AV662" s="25">
        <f t="shared" si="64"/>
        <v>0</v>
      </c>
      <c r="BB662" s="51"/>
    </row>
    <row r="663" spans="1:54" x14ac:dyDescent="0.25">
      <c r="A663" t="str">
        <f t="shared" si="65"/>
        <v>663</v>
      </c>
      <c r="B663" s="25">
        <f>IF(OR(ISBLANK($AG663),$AI663="closed",$AI663="old",AND($B$3=Data!$N$6,OR(database!AG663=Data!$K$8,Data!$K$9=database!AG663))),0,MAX(B$8:B662)+1)</f>
        <v>0</v>
      </c>
      <c r="C663" s="25">
        <f ca="1">IF(AND($AL663-C$3&lt;=TODAY(),$AL663&gt;0,AI663&lt;&gt;"closed",AI663&lt;&gt;"old",AND($B$3&lt;&gt;Data!$N$6,OR(database!$AG663&lt;&gt;Data!$K$9,database!$AG663&lt;&gt;Data!$K$8))),MAX(C$8:C662)+1,0)</f>
        <v>0</v>
      </c>
      <c r="D663" s="25">
        <f ca="1">IF(AND($AL663-D$3&lt;=TODAY(),$AL663&gt;0,$AI663&lt;&gt;"closed",AI663&lt;&gt;"old",AND($B$3&lt;&gt;Data!$N$6,OR(database!$AG663&lt;&gt;Data!$K$9,database!$AG663&lt;&gt;Data!$K$8))),MAX(D$8:D662)+1,0)</f>
        <v>0</v>
      </c>
      <c r="E663" s="25">
        <f ca="1">IF(AND($AL663-E$3&lt;=TODAY(),$AL663&gt;0,AI663&lt;&gt;"closed",AI663&lt;&gt;"old",AND($B$3&lt;&gt;Data!$N$6,OR(database!$AG663&lt;&gt;Data!$K$9,database!$AG663&lt;&gt;Data!$K$8))),MAX(E$8:E662)+1,0)</f>
        <v>0</v>
      </c>
      <c r="F663" s="25">
        <f>IF(AH663="X",MAX(F$8:F662)+1,0)</f>
        <v>0</v>
      </c>
      <c r="G663" s="25">
        <f ca="1">IF(AND(AG663=Data!$K$8,database!AI663&lt;&gt;"Closed",AI663&lt;&gt;"old",database!AL663&lt;(TODAY()+Data!$X$4)),MAX(G$8:G662)+1,0)</f>
        <v>0</v>
      </c>
      <c r="H663" s="25">
        <f ca="1">IF(AND(AG663=Data!$K$9,database!AI663&lt;&gt;"Closed",AI663&lt;&gt;"old",database!AL663&lt;(TODAY()+Data!$X$5)),MAX(H$8:H662)+1,0)</f>
        <v>0</v>
      </c>
      <c r="Y663">
        <f>IF(AS663&gt;0,VLOOKUP(AS663,$AT:$AV,3,0)+COUNTIF(AS$8:AS662,AS663),0)</f>
        <v>0</v>
      </c>
      <c r="AA663" s="17"/>
      <c r="AB663" s="18"/>
      <c r="AC663" s="17"/>
      <c r="AD663" s="18"/>
      <c r="AE663" s="17"/>
      <c r="AF663" s="18"/>
      <c r="AG663" s="139"/>
      <c r="AH663" s="24"/>
      <c r="AI663" s="17"/>
      <c r="AJ663" s="24"/>
      <c r="AK663" s="27"/>
      <c r="AL663" s="47"/>
      <c r="AQ663" s="25">
        <f>IF(FollowUp!$AK$3="(Off)",IF(FollowUp!$AA$3=Data!$D$5,C663,IF(FollowUp!$AA$3=Data!$D$6,D663,IF(FollowUp!$AA$3=Data!$D$7,E663,B663))),IF(FollowUp!$AK$3=Data!$N$9,F663,IF(FollowUp!$AK$3=Data!$N$8,H663,IF(FollowUp!$AK$3=Data!$N$7,G663,B663))))</f>
        <v>0</v>
      </c>
      <c r="AR663" s="51">
        <f t="shared" si="62"/>
        <v>0</v>
      </c>
      <c r="AS663" s="25">
        <f t="shared" si="66"/>
        <v>-1</v>
      </c>
      <c r="AT663" s="25">
        <f t="shared" si="63"/>
        <v>656</v>
      </c>
      <c r="AU663" s="25">
        <f t="shared" si="67"/>
        <v>0</v>
      </c>
      <c r="AV663" s="25">
        <f t="shared" si="64"/>
        <v>0</v>
      </c>
      <c r="BB663" s="51"/>
    </row>
    <row r="664" spans="1:54" x14ac:dyDescent="0.25">
      <c r="A664" t="str">
        <f t="shared" si="65"/>
        <v>664</v>
      </c>
      <c r="B664" s="25">
        <f>IF(OR(ISBLANK($AG664),$AI664="closed",$AI664="old",AND($B$3=Data!$N$6,OR(database!AG664=Data!$K$8,Data!$K$9=database!AG664))),0,MAX(B$8:B663)+1)</f>
        <v>0</v>
      </c>
      <c r="C664" s="25">
        <f ca="1">IF(AND($AL664-C$3&lt;=TODAY(),$AL664&gt;0,AI664&lt;&gt;"closed",AI664&lt;&gt;"old",AND($B$3&lt;&gt;Data!$N$6,OR(database!$AG664&lt;&gt;Data!$K$9,database!$AG664&lt;&gt;Data!$K$8))),MAX(C$8:C663)+1,0)</f>
        <v>0</v>
      </c>
      <c r="D664" s="25">
        <f ca="1">IF(AND($AL664-D$3&lt;=TODAY(),$AL664&gt;0,$AI664&lt;&gt;"closed",AI664&lt;&gt;"old",AND($B$3&lt;&gt;Data!$N$6,OR(database!$AG664&lt;&gt;Data!$K$9,database!$AG664&lt;&gt;Data!$K$8))),MAX(D$8:D663)+1,0)</f>
        <v>0</v>
      </c>
      <c r="E664" s="25">
        <f ca="1">IF(AND($AL664-E$3&lt;=TODAY(),$AL664&gt;0,AI664&lt;&gt;"closed",AI664&lt;&gt;"old",AND($B$3&lt;&gt;Data!$N$6,OR(database!$AG664&lt;&gt;Data!$K$9,database!$AG664&lt;&gt;Data!$K$8))),MAX(E$8:E663)+1,0)</f>
        <v>0</v>
      </c>
      <c r="F664" s="25">
        <f>IF(AH664="X",MAX(F$8:F663)+1,0)</f>
        <v>0</v>
      </c>
      <c r="G664" s="25">
        <f ca="1">IF(AND(AG664=Data!$K$8,database!AI664&lt;&gt;"Closed",AI664&lt;&gt;"old",database!AL664&lt;(TODAY()+Data!$X$4)),MAX(G$8:G663)+1,0)</f>
        <v>0</v>
      </c>
      <c r="H664" s="25">
        <f ca="1">IF(AND(AG664=Data!$K$9,database!AI664&lt;&gt;"Closed",AI664&lt;&gt;"old",database!AL664&lt;(TODAY()+Data!$X$5)),MAX(H$8:H663)+1,0)</f>
        <v>0</v>
      </c>
      <c r="Y664">
        <f>IF(AS664&gt;0,VLOOKUP(AS664,$AT:$AV,3,0)+COUNTIF(AS$8:AS663,AS664),0)</f>
        <v>0</v>
      </c>
      <c r="AA664" s="16"/>
      <c r="AB664" s="22"/>
      <c r="AC664" s="16"/>
      <c r="AD664" s="22"/>
      <c r="AE664" s="16"/>
      <c r="AF664" s="22"/>
      <c r="AG664" s="138"/>
      <c r="AH664" s="23"/>
      <c r="AI664" s="16"/>
      <c r="AJ664" s="23"/>
      <c r="AK664" s="28"/>
      <c r="AL664" s="35"/>
      <c r="AQ664" s="25">
        <f>IF(FollowUp!$AK$3="(Off)",IF(FollowUp!$AA$3=Data!$D$5,C664,IF(FollowUp!$AA$3=Data!$D$6,D664,IF(FollowUp!$AA$3=Data!$D$7,E664,B664))),IF(FollowUp!$AK$3=Data!$N$9,F664,IF(FollowUp!$AK$3=Data!$N$8,H664,IF(FollowUp!$AK$3=Data!$N$7,G664,B664))))</f>
        <v>0</v>
      </c>
      <c r="AR664" s="51">
        <f t="shared" si="62"/>
        <v>0</v>
      </c>
      <c r="AS664" s="25">
        <f t="shared" si="66"/>
        <v>-1</v>
      </c>
      <c r="AT664" s="25">
        <f t="shared" si="63"/>
        <v>657</v>
      </c>
      <c r="AU664" s="25">
        <f t="shared" si="67"/>
        <v>0</v>
      </c>
      <c r="AV664" s="25">
        <f t="shared" si="64"/>
        <v>0</v>
      </c>
      <c r="BB664" s="51"/>
    </row>
    <row r="665" spans="1:54" x14ac:dyDescent="0.25">
      <c r="A665" t="str">
        <f t="shared" si="65"/>
        <v>665</v>
      </c>
      <c r="B665" s="25">
        <f>IF(OR(ISBLANK($AG665),$AI665="closed",$AI665="old",AND($B$3=Data!$N$6,OR(database!AG665=Data!$K$8,Data!$K$9=database!AG665))),0,MAX(B$8:B664)+1)</f>
        <v>0</v>
      </c>
      <c r="C665" s="25">
        <f ca="1">IF(AND($AL665-C$3&lt;=TODAY(),$AL665&gt;0,AI665&lt;&gt;"closed",AI665&lt;&gt;"old",AND($B$3&lt;&gt;Data!$N$6,OR(database!$AG665&lt;&gt;Data!$K$9,database!$AG665&lt;&gt;Data!$K$8))),MAX(C$8:C664)+1,0)</f>
        <v>0</v>
      </c>
      <c r="D665" s="25">
        <f ca="1">IF(AND($AL665-D$3&lt;=TODAY(),$AL665&gt;0,$AI665&lt;&gt;"closed",AI665&lt;&gt;"old",AND($B$3&lt;&gt;Data!$N$6,OR(database!$AG665&lt;&gt;Data!$K$9,database!$AG665&lt;&gt;Data!$K$8))),MAX(D$8:D664)+1,0)</f>
        <v>0</v>
      </c>
      <c r="E665" s="25">
        <f ca="1">IF(AND($AL665-E$3&lt;=TODAY(),$AL665&gt;0,AI665&lt;&gt;"closed",AI665&lt;&gt;"old",AND($B$3&lt;&gt;Data!$N$6,OR(database!$AG665&lt;&gt;Data!$K$9,database!$AG665&lt;&gt;Data!$K$8))),MAX(E$8:E664)+1,0)</f>
        <v>0</v>
      </c>
      <c r="F665" s="25">
        <f>IF(AH665="X",MAX(F$8:F664)+1,0)</f>
        <v>0</v>
      </c>
      <c r="G665" s="25">
        <f ca="1">IF(AND(AG665=Data!$K$8,database!AI665&lt;&gt;"Closed",AI665&lt;&gt;"old",database!AL665&lt;(TODAY()+Data!$X$4)),MAX(G$8:G664)+1,0)</f>
        <v>0</v>
      </c>
      <c r="H665" s="25">
        <f ca="1">IF(AND(AG665=Data!$K$9,database!AI665&lt;&gt;"Closed",AI665&lt;&gt;"old",database!AL665&lt;(TODAY()+Data!$X$5)),MAX(H$8:H664)+1,0)</f>
        <v>0</v>
      </c>
      <c r="Y665">
        <f>IF(AS665&gt;0,VLOOKUP(AS665,$AT:$AV,3,0)+COUNTIF(AS$8:AS664,AS665),0)</f>
        <v>0</v>
      </c>
      <c r="AA665" s="17"/>
      <c r="AB665" s="18"/>
      <c r="AC665" s="17"/>
      <c r="AD665" s="18"/>
      <c r="AE665" s="17"/>
      <c r="AF665" s="18"/>
      <c r="AG665" s="139"/>
      <c r="AH665" s="24"/>
      <c r="AI665" s="17"/>
      <c r="AJ665" s="24"/>
      <c r="AK665" s="27"/>
      <c r="AL665" s="47"/>
      <c r="AQ665" s="25">
        <f>IF(FollowUp!$AK$3="(Off)",IF(FollowUp!$AA$3=Data!$D$5,C665,IF(FollowUp!$AA$3=Data!$D$6,D665,IF(FollowUp!$AA$3=Data!$D$7,E665,B665))),IF(FollowUp!$AK$3=Data!$N$9,F665,IF(FollowUp!$AK$3=Data!$N$8,H665,IF(FollowUp!$AK$3=Data!$N$7,G665,B665))))</f>
        <v>0</v>
      </c>
      <c r="AR665" s="51">
        <f t="shared" ref="AR665:AR728" si="68">IF(AQ665&gt;0,AL665,0)</f>
        <v>0</v>
      </c>
      <c r="AS665" s="25">
        <f t="shared" si="66"/>
        <v>-1</v>
      </c>
      <c r="AT665" s="25">
        <f t="shared" ref="AT665:AT728" si="69">AT664+1</f>
        <v>658</v>
      </c>
      <c r="AU665" s="25">
        <f t="shared" si="67"/>
        <v>0</v>
      </c>
      <c r="AV665" s="25">
        <f t="shared" ref="AV665:AV728" si="70">IF(AND(AU665&gt;0,AV666=0),1,(AU666+AV666))</f>
        <v>0</v>
      </c>
      <c r="BB665" s="51"/>
    </row>
    <row r="666" spans="1:54" x14ac:dyDescent="0.25">
      <c r="A666" t="str">
        <f t="shared" si="65"/>
        <v>666</v>
      </c>
      <c r="B666" s="25">
        <f>IF(OR(ISBLANK($AG666),$AI666="closed",$AI666="old",AND($B$3=Data!$N$6,OR(database!AG666=Data!$K$8,Data!$K$9=database!AG666))),0,MAX(B$8:B665)+1)</f>
        <v>0</v>
      </c>
      <c r="C666" s="25">
        <f ca="1">IF(AND($AL666-C$3&lt;=TODAY(),$AL666&gt;0,AI666&lt;&gt;"closed",AI666&lt;&gt;"old",AND($B$3&lt;&gt;Data!$N$6,OR(database!$AG666&lt;&gt;Data!$K$9,database!$AG666&lt;&gt;Data!$K$8))),MAX(C$8:C665)+1,0)</f>
        <v>0</v>
      </c>
      <c r="D666" s="25">
        <f ca="1">IF(AND($AL666-D$3&lt;=TODAY(),$AL666&gt;0,$AI666&lt;&gt;"closed",AI666&lt;&gt;"old",AND($B$3&lt;&gt;Data!$N$6,OR(database!$AG666&lt;&gt;Data!$K$9,database!$AG666&lt;&gt;Data!$K$8))),MAX(D$8:D665)+1,0)</f>
        <v>0</v>
      </c>
      <c r="E666" s="25">
        <f ca="1">IF(AND($AL666-E$3&lt;=TODAY(),$AL666&gt;0,AI666&lt;&gt;"closed",AI666&lt;&gt;"old",AND($B$3&lt;&gt;Data!$N$6,OR(database!$AG666&lt;&gt;Data!$K$9,database!$AG666&lt;&gt;Data!$K$8))),MAX(E$8:E665)+1,0)</f>
        <v>0</v>
      </c>
      <c r="F666" s="25">
        <f>IF(AH666="X",MAX(F$8:F665)+1,0)</f>
        <v>0</v>
      </c>
      <c r="G666" s="25">
        <f ca="1">IF(AND(AG666=Data!$K$8,database!AI666&lt;&gt;"Closed",AI666&lt;&gt;"old",database!AL666&lt;(TODAY()+Data!$X$4)),MAX(G$8:G665)+1,0)</f>
        <v>0</v>
      </c>
      <c r="H666" s="25">
        <f ca="1">IF(AND(AG666=Data!$K$9,database!AI666&lt;&gt;"Closed",AI666&lt;&gt;"old",database!AL666&lt;(TODAY()+Data!$X$5)),MAX(H$8:H665)+1,0)</f>
        <v>0</v>
      </c>
      <c r="Y666">
        <f>IF(AS666&gt;0,VLOOKUP(AS666,$AT:$AV,3,0)+COUNTIF(AS$8:AS665,AS666),0)</f>
        <v>0</v>
      </c>
      <c r="AA666" s="16"/>
      <c r="AB666" s="22"/>
      <c r="AC666" s="16"/>
      <c r="AD666" s="22"/>
      <c r="AE666" s="16"/>
      <c r="AF666" s="22"/>
      <c r="AG666" s="138"/>
      <c r="AH666" s="23"/>
      <c r="AI666" s="16"/>
      <c r="AJ666" s="23"/>
      <c r="AK666" s="28"/>
      <c r="AL666" s="35"/>
      <c r="AQ666" s="25">
        <f>IF(FollowUp!$AK$3="(Off)",IF(FollowUp!$AA$3=Data!$D$5,C666,IF(FollowUp!$AA$3=Data!$D$6,D666,IF(FollowUp!$AA$3=Data!$D$7,E666,B666))),IF(FollowUp!$AK$3=Data!$N$9,F666,IF(FollowUp!$AK$3=Data!$N$8,H666,IF(FollowUp!$AK$3=Data!$N$7,G666,B666))))</f>
        <v>0</v>
      </c>
      <c r="AR666" s="51">
        <f t="shared" si="68"/>
        <v>0</v>
      </c>
      <c r="AS666" s="25">
        <f t="shared" si="66"/>
        <v>-1</v>
      </c>
      <c r="AT666" s="25">
        <f t="shared" si="69"/>
        <v>659</v>
      </c>
      <c r="AU666" s="25">
        <f t="shared" si="67"/>
        <v>0</v>
      </c>
      <c r="AV666" s="25">
        <f t="shared" si="70"/>
        <v>0</v>
      </c>
      <c r="BB666" s="51"/>
    </row>
    <row r="667" spans="1:54" x14ac:dyDescent="0.25">
      <c r="A667" t="str">
        <f t="shared" si="65"/>
        <v>667</v>
      </c>
      <c r="B667" s="25">
        <f>IF(OR(ISBLANK($AG667),$AI667="closed",$AI667="old",AND($B$3=Data!$N$6,OR(database!AG667=Data!$K$8,Data!$K$9=database!AG667))),0,MAX(B$8:B666)+1)</f>
        <v>0</v>
      </c>
      <c r="C667" s="25">
        <f ca="1">IF(AND($AL667-C$3&lt;=TODAY(),$AL667&gt;0,AI667&lt;&gt;"closed",AI667&lt;&gt;"old",AND($B$3&lt;&gt;Data!$N$6,OR(database!$AG667&lt;&gt;Data!$K$9,database!$AG667&lt;&gt;Data!$K$8))),MAX(C$8:C666)+1,0)</f>
        <v>0</v>
      </c>
      <c r="D667" s="25">
        <f ca="1">IF(AND($AL667-D$3&lt;=TODAY(),$AL667&gt;0,$AI667&lt;&gt;"closed",AI667&lt;&gt;"old",AND($B$3&lt;&gt;Data!$N$6,OR(database!$AG667&lt;&gt;Data!$K$9,database!$AG667&lt;&gt;Data!$K$8))),MAX(D$8:D666)+1,0)</f>
        <v>0</v>
      </c>
      <c r="E667" s="25">
        <f ca="1">IF(AND($AL667-E$3&lt;=TODAY(),$AL667&gt;0,AI667&lt;&gt;"closed",AI667&lt;&gt;"old",AND($B$3&lt;&gt;Data!$N$6,OR(database!$AG667&lt;&gt;Data!$K$9,database!$AG667&lt;&gt;Data!$K$8))),MAX(E$8:E666)+1,0)</f>
        <v>0</v>
      </c>
      <c r="F667" s="25">
        <f>IF(AH667="X",MAX(F$8:F666)+1,0)</f>
        <v>0</v>
      </c>
      <c r="G667" s="25">
        <f ca="1">IF(AND(AG667=Data!$K$8,database!AI667&lt;&gt;"Closed",AI667&lt;&gt;"old",database!AL667&lt;(TODAY()+Data!$X$4)),MAX(G$8:G666)+1,0)</f>
        <v>0</v>
      </c>
      <c r="H667" s="25">
        <f ca="1">IF(AND(AG667=Data!$K$9,database!AI667&lt;&gt;"Closed",AI667&lt;&gt;"old",database!AL667&lt;(TODAY()+Data!$X$5)),MAX(H$8:H666)+1,0)</f>
        <v>0</v>
      </c>
      <c r="Y667">
        <f>IF(AS667&gt;0,VLOOKUP(AS667,$AT:$AV,3,0)+COUNTIF(AS$8:AS666,AS667),0)</f>
        <v>0</v>
      </c>
      <c r="AA667" s="17"/>
      <c r="AB667" s="18"/>
      <c r="AC667" s="17"/>
      <c r="AD667" s="18"/>
      <c r="AE667" s="17"/>
      <c r="AF667" s="18"/>
      <c r="AG667" s="139"/>
      <c r="AH667" s="24"/>
      <c r="AI667" s="17"/>
      <c r="AJ667" s="24"/>
      <c r="AK667" s="27"/>
      <c r="AL667" s="47"/>
      <c r="AQ667" s="25">
        <f>IF(FollowUp!$AK$3="(Off)",IF(FollowUp!$AA$3=Data!$D$5,C667,IF(FollowUp!$AA$3=Data!$D$6,D667,IF(FollowUp!$AA$3=Data!$D$7,E667,B667))),IF(FollowUp!$AK$3=Data!$N$9,F667,IF(FollowUp!$AK$3=Data!$N$8,H667,IF(FollowUp!$AK$3=Data!$N$7,G667,B667))))</f>
        <v>0</v>
      </c>
      <c r="AR667" s="51">
        <f t="shared" si="68"/>
        <v>0</v>
      </c>
      <c r="AS667" s="25">
        <f t="shared" si="66"/>
        <v>-1</v>
      </c>
      <c r="AT667" s="25">
        <f t="shared" si="69"/>
        <v>660</v>
      </c>
      <c r="AU667" s="25">
        <f t="shared" si="67"/>
        <v>0</v>
      </c>
      <c r="AV667" s="25">
        <f t="shared" si="70"/>
        <v>0</v>
      </c>
      <c r="BB667" s="51"/>
    </row>
    <row r="668" spans="1:54" x14ac:dyDescent="0.25">
      <c r="A668" t="str">
        <f t="shared" si="65"/>
        <v>668</v>
      </c>
      <c r="B668" s="25">
        <f>IF(OR(ISBLANK($AG668),$AI668="closed",$AI668="old",AND($B$3=Data!$N$6,OR(database!AG668=Data!$K$8,Data!$K$9=database!AG668))),0,MAX(B$8:B667)+1)</f>
        <v>0</v>
      </c>
      <c r="C668" s="25">
        <f ca="1">IF(AND($AL668-C$3&lt;=TODAY(),$AL668&gt;0,AI668&lt;&gt;"closed",AI668&lt;&gt;"old",AND($B$3&lt;&gt;Data!$N$6,OR(database!$AG668&lt;&gt;Data!$K$9,database!$AG668&lt;&gt;Data!$K$8))),MAX(C$8:C667)+1,0)</f>
        <v>0</v>
      </c>
      <c r="D668" s="25">
        <f ca="1">IF(AND($AL668-D$3&lt;=TODAY(),$AL668&gt;0,$AI668&lt;&gt;"closed",AI668&lt;&gt;"old",AND($B$3&lt;&gt;Data!$N$6,OR(database!$AG668&lt;&gt;Data!$K$9,database!$AG668&lt;&gt;Data!$K$8))),MAX(D$8:D667)+1,0)</f>
        <v>0</v>
      </c>
      <c r="E668" s="25">
        <f ca="1">IF(AND($AL668-E$3&lt;=TODAY(),$AL668&gt;0,AI668&lt;&gt;"closed",AI668&lt;&gt;"old",AND($B$3&lt;&gt;Data!$N$6,OR(database!$AG668&lt;&gt;Data!$K$9,database!$AG668&lt;&gt;Data!$K$8))),MAX(E$8:E667)+1,0)</f>
        <v>0</v>
      </c>
      <c r="F668" s="25">
        <f>IF(AH668="X",MAX(F$8:F667)+1,0)</f>
        <v>0</v>
      </c>
      <c r="G668" s="25">
        <f ca="1">IF(AND(AG668=Data!$K$8,database!AI668&lt;&gt;"Closed",AI668&lt;&gt;"old",database!AL668&lt;(TODAY()+Data!$X$4)),MAX(G$8:G667)+1,0)</f>
        <v>0</v>
      </c>
      <c r="H668" s="25">
        <f ca="1">IF(AND(AG668=Data!$K$9,database!AI668&lt;&gt;"Closed",AI668&lt;&gt;"old",database!AL668&lt;(TODAY()+Data!$X$5)),MAX(H$8:H667)+1,0)</f>
        <v>0</v>
      </c>
      <c r="Y668">
        <f>IF(AS668&gt;0,VLOOKUP(AS668,$AT:$AV,3,0)+COUNTIF(AS$8:AS667,AS668),0)</f>
        <v>0</v>
      </c>
      <c r="AA668" s="16"/>
      <c r="AB668" s="22"/>
      <c r="AC668" s="16"/>
      <c r="AD668" s="22"/>
      <c r="AE668" s="16"/>
      <c r="AF668" s="22"/>
      <c r="AG668" s="138"/>
      <c r="AH668" s="23"/>
      <c r="AI668" s="16"/>
      <c r="AJ668" s="23"/>
      <c r="AK668" s="28"/>
      <c r="AL668" s="35"/>
      <c r="AQ668" s="25">
        <f>IF(FollowUp!$AK$3="(Off)",IF(FollowUp!$AA$3=Data!$D$5,C668,IF(FollowUp!$AA$3=Data!$D$6,D668,IF(FollowUp!$AA$3=Data!$D$7,E668,B668))),IF(FollowUp!$AK$3=Data!$N$9,F668,IF(FollowUp!$AK$3=Data!$N$8,H668,IF(FollowUp!$AK$3=Data!$N$7,G668,B668))))</f>
        <v>0</v>
      </c>
      <c r="AR668" s="51">
        <f t="shared" si="68"/>
        <v>0</v>
      </c>
      <c r="AS668" s="25">
        <f t="shared" si="66"/>
        <v>-1</v>
      </c>
      <c r="AT668" s="25">
        <f t="shared" si="69"/>
        <v>661</v>
      </c>
      <c r="AU668" s="25">
        <f t="shared" si="67"/>
        <v>0</v>
      </c>
      <c r="AV668" s="25">
        <f t="shared" si="70"/>
        <v>0</v>
      </c>
      <c r="BB668" s="51"/>
    </row>
    <row r="669" spans="1:54" x14ac:dyDescent="0.25">
      <c r="A669" t="str">
        <f t="shared" si="65"/>
        <v>669</v>
      </c>
      <c r="B669" s="25">
        <f>IF(OR(ISBLANK($AG669),$AI669="closed",$AI669="old",AND($B$3=Data!$N$6,OR(database!AG669=Data!$K$8,Data!$K$9=database!AG669))),0,MAX(B$8:B668)+1)</f>
        <v>0</v>
      </c>
      <c r="C669" s="25">
        <f ca="1">IF(AND($AL669-C$3&lt;=TODAY(),$AL669&gt;0,AI669&lt;&gt;"closed",AI669&lt;&gt;"old",AND($B$3&lt;&gt;Data!$N$6,OR(database!$AG669&lt;&gt;Data!$K$9,database!$AG669&lt;&gt;Data!$K$8))),MAX(C$8:C668)+1,0)</f>
        <v>0</v>
      </c>
      <c r="D669" s="25">
        <f ca="1">IF(AND($AL669-D$3&lt;=TODAY(),$AL669&gt;0,$AI669&lt;&gt;"closed",AI669&lt;&gt;"old",AND($B$3&lt;&gt;Data!$N$6,OR(database!$AG669&lt;&gt;Data!$K$9,database!$AG669&lt;&gt;Data!$K$8))),MAX(D$8:D668)+1,0)</f>
        <v>0</v>
      </c>
      <c r="E669" s="25">
        <f ca="1">IF(AND($AL669-E$3&lt;=TODAY(),$AL669&gt;0,AI669&lt;&gt;"closed",AI669&lt;&gt;"old",AND($B$3&lt;&gt;Data!$N$6,OR(database!$AG669&lt;&gt;Data!$K$9,database!$AG669&lt;&gt;Data!$K$8))),MAX(E$8:E668)+1,0)</f>
        <v>0</v>
      </c>
      <c r="F669" s="25">
        <f>IF(AH669="X",MAX(F$8:F668)+1,0)</f>
        <v>0</v>
      </c>
      <c r="G669" s="25">
        <f ca="1">IF(AND(AG669=Data!$K$8,database!AI669&lt;&gt;"Closed",AI669&lt;&gt;"old",database!AL669&lt;(TODAY()+Data!$X$4)),MAX(G$8:G668)+1,0)</f>
        <v>0</v>
      </c>
      <c r="H669" s="25">
        <f ca="1">IF(AND(AG669=Data!$K$9,database!AI669&lt;&gt;"Closed",AI669&lt;&gt;"old",database!AL669&lt;(TODAY()+Data!$X$5)),MAX(H$8:H668)+1,0)</f>
        <v>0</v>
      </c>
      <c r="Y669">
        <f>IF(AS669&gt;0,VLOOKUP(AS669,$AT:$AV,3,0)+COUNTIF(AS$8:AS668,AS669),0)</f>
        <v>0</v>
      </c>
      <c r="AA669" s="17"/>
      <c r="AB669" s="18"/>
      <c r="AC669" s="17"/>
      <c r="AD669" s="18"/>
      <c r="AE669" s="17"/>
      <c r="AF669" s="18"/>
      <c r="AG669" s="139"/>
      <c r="AH669" s="24"/>
      <c r="AI669" s="17"/>
      <c r="AJ669" s="24"/>
      <c r="AK669" s="27"/>
      <c r="AL669" s="47"/>
      <c r="AQ669" s="25">
        <f>IF(FollowUp!$AK$3="(Off)",IF(FollowUp!$AA$3=Data!$D$5,C669,IF(FollowUp!$AA$3=Data!$D$6,D669,IF(FollowUp!$AA$3=Data!$D$7,E669,B669))),IF(FollowUp!$AK$3=Data!$N$9,F669,IF(FollowUp!$AK$3=Data!$N$8,H669,IF(FollowUp!$AK$3=Data!$N$7,G669,B669))))</f>
        <v>0</v>
      </c>
      <c r="AR669" s="51">
        <f t="shared" si="68"/>
        <v>0</v>
      </c>
      <c r="AS669" s="25">
        <f t="shared" si="66"/>
        <v>-1</v>
      </c>
      <c r="AT669" s="25">
        <f t="shared" si="69"/>
        <v>662</v>
      </c>
      <c r="AU669" s="25">
        <f t="shared" si="67"/>
        <v>0</v>
      </c>
      <c r="AV669" s="25">
        <f t="shared" si="70"/>
        <v>0</v>
      </c>
      <c r="BB669" s="51"/>
    </row>
    <row r="670" spans="1:54" x14ac:dyDescent="0.25">
      <c r="A670" t="str">
        <f t="shared" si="65"/>
        <v>670</v>
      </c>
      <c r="B670" s="25">
        <f>IF(OR(ISBLANK($AG670),$AI670="closed",$AI670="old",AND($B$3=Data!$N$6,OR(database!AG670=Data!$K$8,Data!$K$9=database!AG670))),0,MAX(B$8:B669)+1)</f>
        <v>0</v>
      </c>
      <c r="C670" s="25">
        <f ca="1">IF(AND($AL670-C$3&lt;=TODAY(),$AL670&gt;0,AI670&lt;&gt;"closed",AI670&lt;&gt;"old",AND($B$3&lt;&gt;Data!$N$6,OR(database!$AG670&lt;&gt;Data!$K$9,database!$AG670&lt;&gt;Data!$K$8))),MAX(C$8:C669)+1,0)</f>
        <v>0</v>
      </c>
      <c r="D670" s="25">
        <f ca="1">IF(AND($AL670-D$3&lt;=TODAY(),$AL670&gt;0,$AI670&lt;&gt;"closed",AI670&lt;&gt;"old",AND($B$3&lt;&gt;Data!$N$6,OR(database!$AG670&lt;&gt;Data!$K$9,database!$AG670&lt;&gt;Data!$K$8))),MAX(D$8:D669)+1,0)</f>
        <v>0</v>
      </c>
      <c r="E670" s="25">
        <f ca="1">IF(AND($AL670-E$3&lt;=TODAY(),$AL670&gt;0,AI670&lt;&gt;"closed",AI670&lt;&gt;"old",AND($B$3&lt;&gt;Data!$N$6,OR(database!$AG670&lt;&gt;Data!$K$9,database!$AG670&lt;&gt;Data!$K$8))),MAX(E$8:E669)+1,0)</f>
        <v>0</v>
      </c>
      <c r="F670" s="25">
        <f>IF(AH670="X",MAX(F$8:F669)+1,0)</f>
        <v>0</v>
      </c>
      <c r="G670" s="25">
        <f ca="1">IF(AND(AG670=Data!$K$8,database!AI670&lt;&gt;"Closed",AI670&lt;&gt;"old",database!AL670&lt;(TODAY()+Data!$X$4)),MAX(G$8:G669)+1,0)</f>
        <v>0</v>
      </c>
      <c r="H670" s="25">
        <f ca="1">IF(AND(AG670=Data!$K$9,database!AI670&lt;&gt;"Closed",AI670&lt;&gt;"old",database!AL670&lt;(TODAY()+Data!$X$5)),MAX(H$8:H669)+1,0)</f>
        <v>0</v>
      </c>
      <c r="Y670">
        <f>IF(AS670&gt;0,VLOOKUP(AS670,$AT:$AV,3,0)+COUNTIF(AS$8:AS669,AS670),0)</f>
        <v>0</v>
      </c>
      <c r="AA670" s="16"/>
      <c r="AB670" s="22"/>
      <c r="AC670" s="16"/>
      <c r="AD670" s="22"/>
      <c r="AE670" s="16"/>
      <c r="AF670" s="22"/>
      <c r="AG670" s="138"/>
      <c r="AH670" s="23"/>
      <c r="AI670" s="16"/>
      <c r="AJ670" s="23"/>
      <c r="AK670" s="28"/>
      <c r="AL670" s="35"/>
      <c r="AQ670" s="25">
        <f>IF(FollowUp!$AK$3="(Off)",IF(FollowUp!$AA$3=Data!$D$5,C670,IF(FollowUp!$AA$3=Data!$D$6,D670,IF(FollowUp!$AA$3=Data!$D$7,E670,B670))),IF(FollowUp!$AK$3=Data!$N$9,F670,IF(FollowUp!$AK$3=Data!$N$8,H670,IF(FollowUp!$AK$3=Data!$N$7,G670,B670))))</f>
        <v>0</v>
      </c>
      <c r="AR670" s="51">
        <f t="shared" si="68"/>
        <v>0</v>
      </c>
      <c r="AS670" s="25">
        <f t="shared" si="66"/>
        <v>-1</v>
      </c>
      <c r="AT670" s="25">
        <f t="shared" si="69"/>
        <v>663</v>
      </c>
      <c r="AU670" s="25">
        <f t="shared" si="67"/>
        <v>0</v>
      </c>
      <c r="AV670" s="25">
        <f t="shared" si="70"/>
        <v>0</v>
      </c>
      <c r="BB670" s="51"/>
    </row>
    <row r="671" spans="1:54" x14ac:dyDescent="0.25">
      <c r="A671" t="str">
        <f t="shared" si="65"/>
        <v>671</v>
      </c>
      <c r="B671" s="25">
        <f>IF(OR(ISBLANK($AG671),$AI671="closed",$AI671="old",AND($B$3=Data!$N$6,OR(database!AG671=Data!$K$8,Data!$K$9=database!AG671))),0,MAX(B$8:B670)+1)</f>
        <v>0</v>
      </c>
      <c r="C671" s="25">
        <f ca="1">IF(AND($AL671-C$3&lt;=TODAY(),$AL671&gt;0,AI671&lt;&gt;"closed",AI671&lt;&gt;"old",AND($B$3&lt;&gt;Data!$N$6,OR(database!$AG671&lt;&gt;Data!$K$9,database!$AG671&lt;&gt;Data!$K$8))),MAX(C$8:C670)+1,0)</f>
        <v>0</v>
      </c>
      <c r="D671" s="25">
        <f ca="1">IF(AND($AL671-D$3&lt;=TODAY(),$AL671&gt;0,$AI671&lt;&gt;"closed",AI671&lt;&gt;"old",AND($B$3&lt;&gt;Data!$N$6,OR(database!$AG671&lt;&gt;Data!$K$9,database!$AG671&lt;&gt;Data!$K$8))),MAX(D$8:D670)+1,0)</f>
        <v>0</v>
      </c>
      <c r="E671" s="25">
        <f ca="1">IF(AND($AL671-E$3&lt;=TODAY(),$AL671&gt;0,AI671&lt;&gt;"closed",AI671&lt;&gt;"old",AND($B$3&lt;&gt;Data!$N$6,OR(database!$AG671&lt;&gt;Data!$K$9,database!$AG671&lt;&gt;Data!$K$8))),MAX(E$8:E670)+1,0)</f>
        <v>0</v>
      </c>
      <c r="F671" s="25">
        <f>IF(AH671="X",MAX(F$8:F670)+1,0)</f>
        <v>0</v>
      </c>
      <c r="G671" s="25">
        <f ca="1">IF(AND(AG671=Data!$K$8,database!AI671&lt;&gt;"Closed",AI671&lt;&gt;"old",database!AL671&lt;(TODAY()+Data!$X$4)),MAX(G$8:G670)+1,0)</f>
        <v>0</v>
      </c>
      <c r="H671" s="25">
        <f ca="1">IF(AND(AG671=Data!$K$9,database!AI671&lt;&gt;"Closed",AI671&lt;&gt;"old",database!AL671&lt;(TODAY()+Data!$X$5)),MAX(H$8:H670)+1,0)</f>
        <v>0</v>
      </c>
      <c r="Y671">
        <f>IF(AS671&gt;0,VLOOKUP(AS671,$AT:$AV,3,0)+COUNTIF(AS$8:AS670,AS671),0)</f>
        <v>0</v>
      </c>
      <c r="AA671" s="17"/>
      <c r="AB671" s="18"/>
      <c r="AC671" s="17"/>
      <c r="AD671" s="18"/>
      <c r="AE671" s="17"/>
      <c r="AF671" s="18"/>
      <c r="AG671" s="139"/>
      <c r="AH671" s="24"/>
      <c r="AI671" s="17"/>
      <c r="AJ671" s="24"/>
      <c r="AK671" s="27"/>
      <c r="AL671" s="47"/>
      <c r="AQ671" s="25">
        <f>IF(FollowUp!$AK$3="(Off)",IF(FollowUp!$AA$3=Data!$D$5,C671,IF(FollowUp!$AA$3=Data!$D$6,D671,IF(FollowUp!$AA$3=Data!$D$7,E671,B671))),IF(FollowUp!$AK$3=Data!$N$9,F671,IF(FollowUp!$AK$3=Data!$N$8,H671,IF(FollowUp!$AK$3=Data!$N$7,G671,B671))))</f>
        <v>0</v>
      </c>
      <c r="AR671" s="51">
        <f t="shared" si="68"/>
        <v>0</v>
      </c>
      <c r="AS671" s="25">
        <f t="shared" si="66"/>
        <v>-1</v>
      </c>
      <c r="AT671" s="25">
        <f t="shared" si="69"/>
        <v>664</v>
      </c>
      <c r="AU671" s="25">
        <f t="shared" si="67"/>
        <v>0</v>
      </c>
      <c r="AV671" s="25">
        <f t="shared" si="70"/>
        <v>0</v>
      </c>
      <c r="BB671" s="51"/>
    </row>
    <row r="672" spans="1:54" x14ac:dyDescent="0.25">
      <c r="A672" t="str">
        <f t="shared" si="65"/>
        <v>672</v>
      </c>
      <c r="B672" s="25">
        <f>IF(OR(ISBLANK($AG672),$AI672="closed",$AI672="old",AND($B$3=Data!$N$6,OR(database!AG672=Data!$K$8,Data!$K$9=database!AG672))),0,MAX(B$8:B671)+1)</f>
        <v>0</v>
      </c>
      <c r="C672" s="25">
        <f ca="1">IF(AND($AL672-C$3&lt;=TODAY(),$AL672&gt;0,AI672&lt;&gt;"closed",AI672&lt;&gt;"old",AND($B$3&lt;&gt;Data!$N$6,OR(database!$AG672&lt;&gt;Data!$K$9,database!$AG672&lt;&gt;Data!$K$8))),MAX(C$8:C671)+1,0)</f>
        <v>0</v>
      </c>
      <c r="D672" s="25">
        <f ca="1">IF(AND($AL672-D$3&lt;=TODAY(),$AL672&gt;0,$AI672&lt;&gt;"closed",AI672&lt;&gt;"old",AND($B$3&lt;&gt;Data!$N$6,OR(database!$AG672&lt;&gt;Data!$K$9,database!$AG672&lt;&gt;Data!$K$8))),MAX(D$8:D671)+1,0)</f>
        <v>0</v>
      </c>
      <c r="E672" s="25">
        <f ca="1">IF(AND($AL672-E$3&lt;=TODAY(),$AL672&gt;0,AI672&lt;&gt;"closed",AI672&lt;&gt;"old",AND($B$3&lt;&gt;Data!$N$6,OR(database!$AG672&lt;&gt;Data!$K$9,database!$AG672&lt;&gt;Data!$K$8))),MAX(E$8:E671)+1,0)</f>
        <v>0</v>
      </c>
      <c r="F672" s="25">
        <f>IF(AH672="X",MAX(F$8:F671)+1,0)</f>
        <v>0</v>
      </c>
      <c r="G672" s="25">
        <f ca="1">IF(AND(AG672=Data!$K$8,database!AI672&lt;&gt;"Closed",AI672&lt;&gt;"old",database!AL672&lt;(TODAY()+Data!$X$4)),MAX(G$8:G671)+1,0)</f>
        <v>0</v>
      </c>
      <c r="H672" s="25">
        <f ca="1">IF(AND(AG672=Data!$K$9,database!AI672&lt;&gt;"Closed",AI672&lt;&gt;"old",database!AL672&lt;(TODAY()+Data!$X$5)),MAX(H$8:H671)+1,0)</f>
        <v>0</v>
      </c>
      <c r="Y672">
        <f>IF(AS672&gt;0,VLOOKUP(AS672,$AT:$AV,3,0)+COUNTIF(AS$8:AS671,AS672),0)</f>
        <v>0</v>
      </c>
      <c r="AA672" s="16"/>
      <c r="AB672" s="22"/>
      <c r="AC672" s="16"/>
      <c r="AD672" s="22"/>
      <c r="AE672" s="16"/>
      <c r="AF672" s="22"/>
      <c r="AG672" s="138"/>
      <c r="AH672" s="23"/>
      <c r="AI672" s="16"/>
      <c r="AJ672" s="23"/>
      <c r="AK672" s="28"/>
      <c r="AL672" s="35"/>
      <c r="AQ672" s="25">
        <f>IF(FollowUp!$AK$3="(Off)",IF(FollowUp!$AA$3=Data!$D$5,C672,IF(FollowUp!$AA$3=Data!$D$6,D672,IF(FollowUp!$AA$3=Data!$D$7,E672,B672))),IF(FollowUp!$AK$3=Data!$N$9,F672,IF(FollowUp!$AK$3=Data!$N$8,H672,IF(FollowUp!$AK$3=Data!$N$7,G672,B672))))</f>
        <v>0</v>
      </c>
      <c r="AR672" s="51">
        <f t="shared" si="68"/>
        <v>0</v>
      </c>
      <c r="AS672" s="25">
        <f t="shared" si="66"/>
        <v>-1</v>
      </c>
      <c r="AT672" s="25">
        <f t="shared" si="69"/>
        <v>665</v>
      </c>
      <c r="AU672" s="25">
        <f t="shared" si="67"/>
        <v>0</v>
      </c>
      <c r="AV672" s="25">
        <f t="shared" si="70"/>
        <v>0</v>
      </c>
      <c r="BB672" s="51"/>
    </row>
    <row r="673" spans="1:54" x14ac:dyDescent="0.25">
      <c r="A673" t="str">
        <f t="shared" si="65"/>
        <v>673</v>
      </c>
      <c r="B673" s="25">
        <f>IF(OR(ISBLANK($AG673),$AI673="closed",$AI673="old",AND($B$3=Data!$N$6,OR(database!AG673=Data!$K$8,Data!$K$9=database!AG673))),0,MAX(B$8:B672)+1)</f>
        <v>0</v>
      </c>
      <c r="C673" s="25">
        <f ca="1">IF(AND($AL673-C$3&lt;=TODAY(),$AL673&gt;0,AI673&lt;&gt;"closed",AI673&lt;&gt;"old",AND($B$3&lt;&gt;Data!$N$6,OR(database!$AG673&lt;&gt;Data!$K$9,database!$AG673&lt;&gt;Data!$K$8))),MAX(C$8:C672)+1,0)</f>
        <v>0</v>
      </c>
      <c r="D673" s="25">
        <f ca="1">IF(AND($AL673-D$3&lt;=TODAY(),$AL673&gt;0,$AI673&lt;&gt;"closed",AI673&lt;&gt;"old",AND($B$3&lt;&gt;Data!$N$6,OR(database!$AG673&lt;&gt;Data!$K$9,database!$AG673&lt;&gt;Data!$K$8))),MAX(D$8:D672)+1,0)</f>
        <v>0</v>
      </c>
      <c r="E673" s="25">
        <f ca="1">IF(AND($AL673-E$3&lt;=TODAY(),$AL673&gt;0,AI673&lt;&gt;"closed",AI673&lt;&gt;"old",AND($B$3&lt;&gt;Data!$N$6,OR(database!$AG673&lt;&gt;Data!$K$9,database!$AG673&lt;&gt;Data!$K$8))),MAX(E$8:E672)+1,0)</f>
        <v>0</v>
      </c>
      <c r="F673" s="25">
        <f>IF(AH673="X",MAX(F$8:F672)+1,0)</f>
        <v>0</v>
      </c>
      <c r="G673" s="25">
        <f ca="1">IF(AND(AG673=Data!$K$8,database!AI673&lt;&gt;"Closed",AI673&lt;&gt;"old",database!AL673&lt;(TODAY()+Data!$X$4)),MAX(G$8:G672)+1,0)</f>
        <v>0</v>
      </c>
      <c r="H673" s="25">
        <f ca="1">IF(AND(AG673=Data!$K$9,database!AI673&lt;&gt;"Closed",AI673&lt;&gt;"old",database!AL673&lt;(TODAY()+Data!$X$5)),MAX(H$8:H672)+1,0)</f>
        <v>0</v>
      </c>
      <c r="Y673">
        <f>IF(AS673&gt;0,VLOOKUP(AS673,$AT:$AV,3,0)+COUNTIF(AS$8:AS672,AS673),0)</f>
        <v>0</v>
      </c>
      <c r="AA673" s="17"/>
      <c r="AB673" s="18"/>
      <c r="AC673" s="17"/>
      <c r="AD673" s="18"/>
      <c r="AE673" s="17"/>
      <c r="AF673" s="18"/>
      <c r="AG673" s="139"/>
      <c r="AH673" s="24"/>
      <c r="AI673" s="17"/>
      <c r="AJ673" s="24"/>
      <c r="AK673" s="27"/>
      <c r="AL673" s="47"/>
      <c r="AQ673" s="25">
        <f>IF(FollowUp!$AK$3="(Off)",IF(FollowUp!$AA$3=Data!$D$5,C673,IF(FollowUp!$AA$3=Data!$D$6,D673,IF(FollowUp!$AA$3=Data!$D$7,E673,B673))),IF(FollowUp!$AK$3=Data!$N$9,F673,IF(FollowUp!$AK$3=Data!$N$8,H673,IF(FollowUp!$AK$3=Data!$N$7,G673,B673))))</f>
        <v>0</v>
      </c>
      <c r="AR673" s="51">
        <f t="shared" si="68"/>
        <v>0</v>
      </c>
      <c r="AS673" s="25">
        <f t="shared" si="66"/>
        <v>-1</v>
      </c>
      <c r="AT673" s="25">
        <f t="shared" si="69"/>
        <v>666</v>
      </c>
      <c r="AU673" s="25">
        <f t="shared" si="67"/>
        <v>0</v>
      </c>
      <c r="AV673" s="25">
        <f t="shared" si="70"/>
        <v>0</v>
      </c>
      <c r="BB673" s="51"/>
    </row>
    <row r="674" spans="1:54" x14ac:dyDescent="0.25">
      <c r="A674" t="str">
        <f t="shared" si="65"/>
        <v>674</v>
      </c>
      <c r="B674" s="25">
        <f>IF(OR(ISBLANK($AG674),$AI674="closed",$AI674="old",AND($B$3=Data!$N$6,OR(database!AG674=Data!$K$8,Data!$K$9=database!AG674))),0,MAX(B$8:B673)+1)</f>
        <v>0</v>
      </c>
      <c r="C674" s="25">
        <f ca="1">IF(AND($AL674-C$3&lt;=TODAY(),$AL674&gt;0,AI674&lt;&gt;"closed",AI674&lt;&gt;"old",AND($B$3&lt;&gt;Data!$N$6,OR(database!$AG674&lt;&gt;Data!$K$9,database!$AG674&lt;&gt;Data!$K$8))),MAX(C$8:C673)+1,0)</f>
        <v>0</v>
      </c>
      <c r="D674" s="25">
        <f ca="1">IF(AND($AL674-D$3&lt;=TODAY(),$AL674&gt;0,$AI674&lt;&gt;"closed",AI674&lt;&gt;"old",AND($B$3&lt;&gt;Data!$N$6,OR(database!$AG674&lt;&gt;Data!$K$9,database!$AG674&lt;&gt;Data!$K$8))),MAX(D$8:D673)+1,0)</f>
        <v>0</v>
      </c>
      <c r="E674" s="25">
        <f ca="1">IF(AND($AL674-E$3&lt;=TODAY(),$AL674&gt;0,AI674&lt;&gt;"closed",AI674&lt;&gt;"old",AND($B$3&lt;&gt;Data!$N$6,OR(database!$AG674&lt;&gt;Data!$K$9,database!$AG674&lt;&gt;Data!$K$8))),MAX(E$8:E673)+1,0)</f>
        <v>0</v>
      </c>
      <c r="F674" s="25">
        <f>IF(AH674="X",MAX(F$8:F673)+1,0)</f>
        <v>0</v>
      </c>
      <c r="G674" s="25">
        <f ca="1">IF(AND(AG674=Data!$K$8,database!AI674&lt;&gt;"Closed",AI674&lt;&gt;"old",database!AL674&lt;(TODAY()+Data!$X$4)),MAX(G$8:G673)+1,0)</f>
        <v>0</v>
      </c>
      <c r="H674" s="25">
        <f ca="1">IF(AND(AG674=Data!$K$9,database!AI674&lt;&gt;"Closed",AI674&lt;&gt;"old",database!AL674&lt;(TODAY()+Data!$X$5)),MAX(H$8:H673)+1,0)</f>
        <v>0</v>
      </c>
      <c r="Y674">
        <f>IF(AS674&gt;0,VLOOKUP(AS674,$AT:$AV,3,0)+COUNTIF(AS$8:AS673,AS674),0)</f>
        <v>0</v>
      </c>
      <c r="AA674" s="16"/>
      <c r="AB674" s="22"/>
      <c r="AC674" s="16"/>
      <c r="AD674" s="22"/>
      <c r="AE674" s="16"/>
      <c r="AF674" s="22"/>
      <c r="AG674" s="138"/>
      <c r="AH674" s="23"/>
      <c r="AI674" s="16"/>
      <c r="AJ674" s="23"/>
      <c r="AK674" s="28"/>
      <c r="AL674" s="35"/>
      <c r="AQ674" s="25">
        <f>IF(FollowUp!$AK$3="(Off)",IF(FollowUp!$AA$3=Data!$D$5,C674,IF(FollowUp!$AA$3=Data!$D$6,D674,IF(FollowUp!$AA$3=Data!$D$7,E674,B674))),IF(FollowUp!$AK$3=Data!$N$9,F674,IF(FollowUp!$AK$3=Data!$N$8,H674,IF(FollowUp!$AK$3=Data!$N$7,G674,B674))))</f>
        <v>0</v>
      </c>
      <c r="AR674" s="51">
        <f t="shared" si="68"/>
        <v>0</v>
      </c>
      <c r="AS674" s="25">
        <f t="shared" si="66"/>
        <v>-1</v>
      </c>
      <c r="AT674" s="25">
        <f t="shared" si="69"/>
        <v>667</v>
      </c>
      <c r="AU674" s="25">
        <f t="shared" si="67"/>
        <v>0</v>
      </c>
      <c r="AV674" s="25">
        <f t="shared" si="70"/>
        <v>0</v>
      </c>
      <c r="BB674" s="51"/>
    </row>
    <row r="675" spans="1:54" x14ac:dyDescent="0.25">
      <c r="A675" t="str">
        <f t="shared" si="65"/>
        <v>675</v>
      </c>
      <c r="B675" s="25">
        <f>IF(OR(ISBLANK($AG675),$AI675="closed",$AI675="old",AND($B$3=Data!$N$6,OR(database!AG675=Data!$K$8,Data!$K$9=database!AG675))),0,MAX(B$8:B674)+1)</f>
        <v>0</v>
      </c>
      <c r="C675" s="25">
        <f ca="1">IF(AND($AL675-C$3&lt;=TODAY(),$AL675&gt;0,AI675&lt;&gt;"closed",AI675&lt;&gt;"old",AND($B$3&lt;&gt;Data!$N$6,OR(database!$AG675&lt;&gt;Data!$K$9,database!$AG675&lt;&gt;Data!$K$8))),MAX(C$8:C674)+1,0)</f>
        <v>0</v>
      </c>
      <c r="D675" s="25">
        <f ca="1">IF(AND($AL675-D$3&lt;=TODAY(),$AL675&gt;0,$AI675&lt;&gt;"closed",AI675&lt;&gt;"old",AND($B$3&lt;&gt;Data!$N$6,OR(database!$AG675&lt;&gt;Data!$K$9,database!$AG675&lt;&gt;Data!$K$8))),MAX(D$8:D674)+1,0)</f>
        <v>0</v>
      </c>
      <c r="E675" s="25">
        <f ca="1">IF(AND($AL675-E$3&lt;=TODAY(),$AL675&gt;0,AI675&lt;&gt;"closed",AI675&lt;&gt;"old",AND($B$3&lt;&gt;Data!$N$6,OR(database!$AG675&lt;&gt;Data!$K$9,database!$AG675&lt;&gt;Data!$K$8))),MAX(E$8:E674)+1,0)</f>
        <v>0</v>
      </c>
      <c r="F675" s="25">
        <f>IF(AH675="X",MAX(F$8:F674)+1,0)</f>
        <v>0</v>
      </c>
      <c r="G675" s="25">
        <f ca="1">IF(AND(AG675=Data!$K$8,database!AI675&lt;&gt;"Closed",AI675&lt;&gt;"old",database!AL675&lt;(TODAY()+Data!$X$4)),MAX(G$8:G674)+1,0)</f>
        <v>0</v>
      </c>
      <c r="H675" s="25">
        <f ca="1">IF(AND(AG675=Data!$K$9,database!AI675&lt;&gt;"Closed",AI675&lt;&gt;"old",database!AL675&lt;(TODAY()+Data!$X$5)),MAX(H$8:H674)+1,0)</f>
        <v>0</v>
      </c>
      <c r="Y675">
        <f>IF(AS675&gt;0,VLOOKUP(AS675,$AT:$AV,3,0)+COUNTIF(AS$8:AS674,AS675),0)</f>
        <v>0</v>
      </c>
      <c r="AA675" s="17"/>
      <c r="AB675" s="18"/>
      <c r="AC675" s="17"/>
      <c r="AD675" s="18"/>
      <c r="AE675" s="17"/>
      <c r="AF675" s="18"/>
      <c r="AG675" s="139"/>
      <c r="AH675" s="24"/>
      <c r="AI675" s="17"/>
      <c r="AJ675" s="24"/>
      <c r="AK675" s="27"/>
      <c r="AL675" s="47"/>
      <c r="AQ675" s="25">
        <f>IF(FollowUp!$AK$3="(Off)",IF(FollowUp!$AA$3=Data!$D$5,C675,IF(FollowUp!$AA$3=Data!$D$6,D675,IF(FollowUp!$AA$3=Data!$D$7,E675,B675))),IF(FollowUp!$AK$3=Data!$N$9,F675,IF(FollowUp!$AK$3=Data!$N$8,H675,IF(FollowUp!$AK$3=Data!$N$7,G675,B675))))</f>
        <v>0</v>
      </c>
      <c r="AR675" s="51">
        <f t="shared" si="68"/>
        <v>0</v>
      </c>
      <c r="AS675" s="25">
        <f t="shared" si="66"/>
        <v>-1</v>
      </c>
      <c r="AT675" s="25">
        <f t="shared" si="69"/>
        <v>668</v>
      </c>
      <c r="AU675" s="25">
        <f t="shared" si="67"/>
        <v>0</v>
      </c>
      <c r="AV675" s="25">
        <f t="shared" si="70"/>
        <v>0</v>
      </c>
      <c r="BB675" s="51"/>
    </row>
    <row r="676" spans="1:54" x14ac:dyDescent="0.25">
      <c r="A676" t="str">
        <f t="shared" si="65"/>
        <v>676</v>
      </c>
      <c r="B676" s="25">
        <f>IF(OR(ISBLANK($AG676),$AI676="closed",$AI676="old",AND($B$3=Data!$N$6,OR(database!AG676=Data!$K$8,Data!$K$9=database!AG676))),0,MAX(B$8:B675)+1)</f>
        <v>0</v>
      </c>
      <c r="C676" s="25">
        <f ca="1">IF(AND($AL676-C$3&lt;=TODAY(),$AL676&gt;0,AI676&lt;&gt;"closed",AI676&lt;&gt;"old",AND($B$3&lt;&gt;Data!$N$6,OR(database!$AG676&lt;&gt;Data!$K$9,database!$AG676&lt;&gt;Data!$K$8))),MAX(C$8:C675)+1,0)</f>
        <v>0</v>
      </c>
      <c r="D676" s="25">
        <f ca="1">IF(AND($AL676-D$3&lt;=TODAY(),$AL676&gt;0,$AI676&lt;&gt;"closed",AI676&lt;&gt;"old",AND($B$3&lt;&gt;Data!$N$6,OR(database!$AG676&lt;&gt;Data!$K$9,database!$AG676&lt;&gt;Data!$K$8))),MAX(D$8:D675)+1,0)</f>
        <v>0</v>
      </c>
      <c r="E676" s="25">
        <f ca="1">IF(AND($AL676-E$3&lt;=TODAY(),$AL676&gt;0,AI676&lt;&gt;"closed",AI676&lt;&gt;"old",AND($B$3&lt;&gt;Data!$N$6,OR(database!$AG676&lt;&gt;Data!$K$9,database!$AG676&lt;&gt;Data!$K$8))),MAX(E$8:E675)+1,0)</f>
        <v>0</v>
      </c>
      <c r="F676" s="25">
        <f>IF(AH676="X",MAX(F$8:F675)+1,0)</f>
        <v>0</v>
      </c>
      <c r="G676" s="25">
        <f ca="1">IF(AND(AG676=Data!$K$8,database!AI676&lt;&gt;"Closed",AI676&lt;&gt;"old",database!AL676&lt;(TODAY()+Data!$X$4)),MAX(G$8:G675)+1,0)</f>
        <v>0</v>
      </c>
      <c r="H676" s="25">
        <f ca="1">IF(AND(AG676=Data!$K$9,database!AI676&lt;&gt;"Closed",AI676&lt;&gt;"old",database!AL676&lt;(TODAY()+Data!$X$5)),MAX(H$8:H675)+1,0)</f>
        <v>0</v>
      </c>
      <c r="Y676">
        <f>IF(AS676&gt;0,VLOOKUP(AS676,$AT:$AV,3,0)+COUNTIF(AS$8:AS675,AS676),0)</f>
        <v>0</v>
      </c>
      <c r="AA676" s="16"/>
      <c r="AB676" s="22"/>
      <c r="AC676" s="16"/>
      <c r="AD676" s="22"/>
      <c r="AE676" s="16"/>
      <c r="AF676" s="22"/>
      <c r="AG676" s="138"/>
      <c r="AH676" s="23"/>
      <c r="AI676" s="16"/>
      <c r="AJ676" s="23"/>
      <c r="AK676" s="28"/>
      <c r="AL676" s="35"/>
      <c r="AQ676" s="25">
        <f>IF(FollowUp!$AK$3="(Off)",IF(FollowUp!$AA$3=Data!$D$5,C676,IF(FollowUp!$AA$3=Data!$D$6,D676,IF(FollowUp!$AA$3=Data!$D$7,E676,B676))),IF(FollowUp!$AK$3=Data!$N$9,F676,IF(FollowUp!$AK$3=Data!$N$8,H676,IF(FollowUp!$AK$3=Data!$N$7,G676,B676))))</f>
        <v>0</v>
      </c>
      <c r="AR676" s="51">
        <f t="shared" si="68"/>
        <v>0</v>
      </c>
      <c r="AS676" s="25">
        <f t="shared" si="66"/>
        <v>-1</v>
      </c>
      <c r="AT676" s="25">
        <f t="shared" si="69"/>
        <v>669</v>
      </c>
      <c r="AU676" s="25">
        <f t="shared" si="67"/>
        <v>0</v>
      </c>
      <c r="AV676" s="25">
        <f t="shared" si="70"/>
        <v>0</v>
      </c>
      <c r="BB676" s="51"/>
    </row>
    <row r="677" spans="1:54" x14ac:dyDescent="0.25">
      <c r="A677" t="str">
        <f t="shared" si="65"/>
        <v>677</v>
      </c>
      <c r="B677" s="25">
        <f>IF(OR(ISBLANK($AG677),$AI677="closed",$AI677="old",AND($B$3=Data!$N$6,OR(database!AG677=Data!$K$8,Data!$K$9=database!AG677))),0,MAX(B$8:B676)+1)</f>
        <v>0</v>
      </c>
      <c r="C677" s="25">
        <f ca="1">IF(AND($AL677-C$3&lt;=TODAY(),$AL677&gt;0,AI677&lt;&gt;"closed",AI677&lt;&gt;"old",AND($B$3&lt;&gt;Data!$N$6,OR(database!$AG677&lt;&gt;Data!$K$9,database!$AG677&lt;&gt;Data!$K$8))),MAX(C$8:C676)+1,0)</f>
        <v>0</v>
      </c>
      <c r="D677" s="25">
        <f ca="1">IF(AND($AL677-D$3&lt;=TODAY(),$AL677&gt;0,$AI677&lt;&gt;"closed",AI677&lt;&gt;"old",AND($B$3&lt;&gt;Data!$N$6,OR(database!$AG677&lt;&gt;Data!$K$9,database!$AG677&lt;&gt;Data!$K$8))),MAX(D$8:D676)+1,0)</f>
        <v>0</v>
      </c>
      <c r="E677" s="25">
        <f ca="1">IF(AND($AL677-E$3&lt;=TODAY(),$AL677&gt;0,AI677&lt;&gt;"closed",AI677&lt;&gt;"old",AND($B$3&lt;&gt;Data!$N$6,OR(database!$AG677&lt;&gt;Data!$K$9,database!$AG677&lt;&gt;Data!$K$8))),MAX(E$8:E676)+1,0)</f>
        <v>0</v>
      </c>
      <c r="F677" s="25">
        <f>IF(AH677="X",MAX(F$8:F676)+1,0)</f>
        <v>0</v>
      </c>
      <c r="G677" s="25">
        <f ca="1">IF(AND(AG677=Data!$K$8,database!AI677&lt;&gt;"Closed",AI677&lt;&gt;"old",database!AL677&lt;(TODAY()+Data!$X$4)),MAX(G$8:G676)+1,0)</f>
        <v>0</v>
      </c>
      <c r="H677" s="25">
        <f ca="1">IF(AND(AG677=Data!$K$9,database!AI677&lt;&gt;"Closed",AI677&lt;&gt;"old",database!AL677&lt;(TODAY()+Data!$X$5)),MAX(H$8:H676)+1,0)</f>
        <v>0</v>
      </c>
      <c r="Y677">
        <f>IF(AS677&gt;0,VLOOKUP(AS677,$AT:$AV,3,0)+COUNTIF(AS$8:AS676,AS677),0)</f>
        <v>0</v>
      </c>
      <c r="AA677" s="17"/>
      <c r="AB677" s="18"/>
      <c r="AC677" s="17"/>
      <c r="AD677" s="18"/>
      <c r="AE677" s="17"/>
      <c r="AF677" s="18"/>
      <c r="AG677" s="139"/>
      <c r="AH677" s="24"/>
      <c r="AI677" s="17"/>
      <c r="AJ677" s="24"/>
      <c r="AK677" s="27"/>
      <c r="AL677" s="47"/>
      <c r="AQ677" s="25">
        <f>IF(FollowUp!$AK$3="(Off)",IF(FollowUp!$AA$3=Data!$D$5,C677,IF(FollowUp!$AA$3=Data!$D$6,D677,IF(FollowUp!$AA$3=Data!$D$7,E677,B677))),IF(FollowUp!$AK$3=Data!$N$9,F677,IF(FollowUp!$AK$3=Data!$N$8,H677,IF(FollowUp!$AK$3=Data!$N$7,G677,B677))))</f>
        <v>0</v>
      </c>
      <c r="AR677" s="51">
        <f t="shared" si="68"/>
        <v>0</v>
      </c>
      <c r="AS677" s="25">
        <f t="shared" si="66"/>
        <v>-1</v>
      </c>
      <c r="AT677" s="25">
        <f t="shared" si="69"/>
        <v>670</v>
      </c>
      <c r="AU677" s="25">
        <f t="shared" si="67"/>
        <v>0</v>
      </c>
      <c r="AV677" s="25">
        <f t="shared" si="70"/>
        <v>0</v>
      </c>
      <c r="BB677" s="51"/>
    </row>
    <row r="678" spans="1:54" x14ac:dyDescent="0.25">
      <c r="A678" t="str">
        <f t="shared" si="65"/>
        <v>678</v>
      </c>
      <c r="B678" s="25">
        <f>IF(OR(ISBLANK($AG678),$AI678="closed",$AI678="old",AND($B$3=Data!$N$6,OR(database!AG678=Data!$K$8,Data!$K$9=database!AG678))),0,MAX(B$8:B677)+1)</f>
        <v>0</v>
      </c>
      <c r="C678" s="25">
        <f ca="1">IF(AND($AL678-C$3&lt;=TODAY(),$AL678&gt;0,AI678&lt;&gt;"closed",AI678&lt;&gt;"old",AND($B$3&lt;&gt;Data!$N$6,OR(database!$AG678&lt;&gt;Data!$K$9,database!$AG678&lt;&gt;Data!$K$8))),MAX(C$8:C677)+1,0)</f>
        <v>0</v>
      </c>
      <c r="D678" s="25">
        <f ca="1">IF(AND($AL678-D$3&lt;=TODAY(),$AL678&gt;0,$AI678&lt;&gt;"closed",AI678&lt;&gt;"old",AND($B$3&lt;&gt;Data!$N$6,OR(database!$AG678&lt;&gt;Data!$K$9,database!$AG678&lt;&gt;Data!$K$8))),MAX(D$8:D677)+1,0)</f>
        <v>0</v>
      </c>
      <c r="E678" s="25">
        <f ca="1">IF(AND($AL678-E$3&lt;=TODAY(),$AL678&gt;0,AI678&lt;&gt;"closed",AI678&lt;&gt;"old",AND($B$3&lt;&gt;Data!$N$6,OR(database!$AG678&lt;&gt;Data!$K$9,database!$AG678&lt;&gt;Data!$K$8))),MAX(E$8:E677)+1,0)</f>
        <v>0</v>
      </c>
      <c r="F678" s="25">
        <f>IF(AH678="X",MAX(F$8:F677)+1,0)</f>
        <v>0</v>
      </c>
      <c r="G678" s="25">
        <f ca="1">IF(AND(AG678=Data!$K$8,database!AI678&lt;&gt;"Closed",AI678&lt;&gt;"old",database!AL678&lt;(TODAY()+Data!$X$4)),MAX(G$8:G677)+1,0)</f>
        <v>0</v>
      </c>
      <c r="H678" s="25">
        <f ca="1">IF(AND(AG678=Data!$K$9,database!AI678&lt;&gt;"Closed",AI678&lt;&gt;"old",database!AL678&lt;(TODAY()+Data!$X$5)),MAX(H$8:H677)+1,0)</f>
        <v>0</v>
      </c>
      <c r="Y678">
        <f>IF(AS678&gt;0,VLOOKUP(AS678,$AT:$AV,3,0)+COUNTIF(AS$8:AS677,AS678),0)</f>
        <v>0</v>
      </c>
      <c r="AA678" s="16"/>
      <c r="AB678" s="22"/>
      <c r="AC678" s="16"/>
      <c r="AD678" s="22"/>
      <c r="AE678" s="16"/>
      <c r="AF678" s="22"/>
      <c r="AG678" s="138"/>
      <c r="AH678" s="23"/>
      <c r="AI678" s="16"/>
      <c r="AJ678" s="23"/>
      <c r="AK678" s="28"/>
      <c r="AL678" s="35"/>
      <c r="AQ678" s="25">
        <f>IF(FollowUp!$AK$3="(Off)",IF(FollowUp!$AA$3=Data!$D$5,C678,IF(FollowUp!$AA$3=Data!$D$6,D678,IF(FollowUp!$AA$3=Data!$D$7,E678,B678))),IF(FollowUp!$AK$3=Data!$N$9,F678,IF(FollowUp!$AK$3=Data!$N$8,H678,IF(FollowUp!$AK$3=Data!$N$7,G678,B678))))</f>
        <v>0</v>
      </c>
      <c r="AR678" s="51">
        <f t="shared" si="68"/>
        <v>0</v>
      </c>
      <c r="AS678" s="25">
        <f t="shared" si="66"/>
        <v>-1</v>
      </c>
      <c r="AT678" s="25">
        <f t="shared" si="69"/>
        <v>671</v>
      </c>
      <c r="AU678" s="25">
        <f t="shared" si="67"/>
        <v>0</v>
      </c>
      <c r="AV678" s="25">
        <f t="shared" si="70"/>
        <v>0</v>
      </c>
      <c r="BB678" s="51"/>
    </row>
    <row r="679" spans="1:54" x14ac:dyDescent="0.25">
      <c r="A679" t="str">
        <f t="shared" si="65"/>
        <v>679</v>
      </c>
      <c r="B679" s="25">
        <f>IF(OR(ISBLANK($AG679),$AI679="closed",$AI679="old",AND($B$3=Data!$N$6,OR(database!AG679=Data!$K$8,Data!$K$9=database!AG679))),0,MAX(B$8:B678)+1)</f>
        <v>0</v>
      </c>
      <c r="C679" s="25">
        <f ca="1">IF(AND($AL679-C$3&lt;=TODAY(),$AL679&gt;0,AI679&lt;&gt;"closed",AI679&lt;&gt;"old",AND($B$3&lt;&gt;Data!$N$6,OR(database!$AG679&lt;&gt;Data!$K$9,database!$AG679&lt;&gt;Data!$K$8))),MAX(C$8:C678)+1,0)</f>
        <v>0</v>
      </c>
      <c r="D679" s="25">
        <f ca="1">IF(AND($AL679-D$3&lt;=TODAY(),$AL679&gt;0,$AI679&lt;&gt;"closed",AI679&lt;&gt;"old",AND($B$3&lt;&gt;Data!$N$6,OR(database!$AG679&lt;&gt;Data!$K$9,database!$AG679&lt;&gt;Data!$K$8))),MAX(D$8:D678)+1,0)</f>
        <v>0</v>
      </c>
      <c r="E679" s="25">
        <f ca="1">IF(AND($AL679-E$3&lt;=TODAY(),$AL679&gt;0,AI679&lt;&gt;"closed",AI679&lt;&gt;"old",AND($B$3&lt;&gt;Data!$N$6,OR(database!$AG679&lt;&gt;Data!$K$9,database!$AG679&lt;&gt;Data!$K$8))),MAX(E$8:E678)+1,0)</f>
        <v>0</v>
      </c>
      <c r="F679" s="25">
        <f>IF(AH679="X",MAX(F$8:F678)+1,0)</f>
        <v>0</v>
      </c>
      <c r="G679" s="25">
        <f ca="1">IF(AND(AG679=Data!$K$8,database!AI679&lt;&gt;"Closed",AI679&lt;&gt;"old",database!AL679&lt;(TODAY()+Data!$X$4)),MAX(G$8:G678)+1,0)</f>
        <v>0</v>
      </c>
      <c r="H679" s="25">
        <f ca="1">IF(AND(AG679=Data!$K$9,database!AI679&lt;&gt;"Closed",AI679&lt;&gt;"old",database!AL679&lt;(TODAY()+Data!$X$5)),MAX(H$8:H678)+1,0)</f>
        <v>0</v>
      </c>
      <c r="Y679">
        <f>IF(AS679&gt;0,VLOOKUP(AS679,$AT:$AV,3,0)+COUNTIF(AS$8:AS678,AS679),0)</f>
        <v>0</v>
      </c>
      <c r="AA679" s="17"/>
      <c r="AB679" s="18"/>
      <c r="AC679" s="17"/>
      <c r="AD679" s="18"/>
      <c r="AE679" s="17"/>
      <c r="AF679" s="18"/>
      <c r="AG679" s="139"/>
      <c r="AH679" s="24"/>
      <c r="AI679" s="17"/>
      <c r="AJ679" s="24"/>
      <c r="AK679" s="27"/>
      <c r="AL679" s="47"/>
      <c r="AQ679" s="25">
        <f>IF(FollowUp!$AK$3="(Off)",IF(FollowUp!$AA$3=Data!$D$5,C679,IF(FollowUp!$AA$3=Data!$D$6,D679,IF(FollowUp!$AA$3=Data!$D$7,E679,B679))),IF(FollowUp!$AK$3=Data!$N$9,F679,IF(FollowUp!$AK$3=Data!$N$8,H679,IF(FollowUp!$AK$3=Data!$N$7,G679,B679))))</f>
        <v>0</v>
      </c>
      <c r="AR679" s="51">
        <f t="shared" si="68"/>
        <v>0</v>
      </c>
      <c r="AS679" s="25">
        <f t="shared" si="66"/>
        <v>-1</v>
      </c>
      <c r="AT679" s="25">
        <f t="shared" si="69"/>
        <v>672</v>
      </c>
      <c r="AU679" s="25">
        <f t="shared" si="67"/>
        <v>0</v>
      </c>
      <c r="AV679" s="25">
        <f t="shared" si="70"/>
        <v>0</v>
      </c>
      <c r="BB679" s="51"/>
    </row>
    <row r="680" spans="1:54" x14ac:dyDescent="0.25">
      <c r="A680" t="str">
        <f t="shared" si="65"/>
        <v>680</v>
      </c>
      <c r="B680" s="25">
        <f>IF(OR(ISBLANK($AG680),$AI680="closed",$AI680="old",AND($B$3=Data!$N$6,OR(database!AG680=Data!$K$8,Data!$K$9=database!AG680))),0,MAX(B$8:B679)+1)</f>
        <v>0</v>
      </c>
      <c r="C680" s="25">
        <f ca="1">IF(AND($AL680-C$3&lt;=TODAY(),$AL680&gt;0,AI680&lt;&gt;"closed",AI680&lt;&gt;"old",AND($B$3&lt;&gt;Data!$N$6,OR(database!$AG680&lt;&gt;Data!$K$9,database!$AG680&lt;&gt;Data!$K$8))),MAX(C$8:C679)+1,0)</f>
        <v>0</v>
      </c>
      <c r="D680" s="25">
        <f ca="1">IF(AND($AL680-D$3&lt;=TODAY(),$AL680&gt;0,$AI680&lt;&gt;"closed",AI680&lt;&gt;"old",AND($B$3&lt;&gt;Data!$N$6,OR(database!$AG680&lt;&gt;Data!$K$9,database!$AG680&lt;&gt;Data!$K$8))),MAX(D$8:D679)+1,0)</f>
        <v>0</v>
      </c>
      <c r="E680" s="25">
        <f ca="1">IF(AND($AL680-E$3&lt;=TODAY(),$AL680&gt;0,AI680&lt;&gt;"closed",AI680&lt;&gt;"old",AND($B$3&lt;&gt;Data!$N$6,OR(database!$AG680&lt;&gt;Data!$K$9,database!$AG680&lt;&gt;Data!$K$8))),MAX(E$8:E679)+1,0)</f>
        <v>0</v>
      </c>
      <c r="F680" s="25">
        <f>IF(AH680="X",MAX(F$8:F679)+1,0)</f>
        <v>0</v>
      </c>
      <c r="G680" s="25">
        <f ca="1">IF(AND(AG680=Data!$K$8,database!AI680&lt;&gt;"Closed",AI680&lt;&gt;"old",database!AL680&lt;(TODAY()+Data!$X$4)),MAX(G$8:G679)+1,0)</f>
        <v>0</v>
      </c>
      <c r="H680" s="25">
        <f ca="1">IF(AND(AG680=Data!$K$9,database!AI680&lt;&gt;"Closed",AI680&lt;&gt;"old",database!AL680&lt;(TODAY()+Data!$X$5)),MAX(H$8:H679)+1,0)</f>
        <v>0</v>
      </c>
      <c r="Y680">
        <f>IF(AS680&gt;0,VLOOKUP(AS680,$AT:$AV,3,0)+COUNTIF(AS$8:AS679,AS680),0)</f>
        <v>0</v>
      </c>
      <c r="AA680" s="16"/>
      <c r="AB680" s="22"/>
      <c r="AC680" s="16"/>
      <c r="AD680" s="22"/>
      <c r="AE680" s="16"/>
      <c r="AF680" s="22"/>
      <c r="AG680" s="138"/>
      <c r="AH680" s="23"/>
      <c r="AI680" s="16"/>
      <c r="AJ680" s="23"/>
      <c r="AK680" s="28"/>
      <c r="AL680" s="35"/>
      <c r="AQ680" s="25">
        <f>IF(FollowUp!$AK$3="(Off)",IF(FollowUp!$AA$3=Data!$D$5,C680,IF(FollowUp!$AA$3=Data!$D$6,D680,IF(FollowUp!$AA$3=Data!$D$7,E680,B680))),IF(FollowUp!$AK$3=Data!$N$9,F680,IF(FollowUp!$AK$3=Data!$N$8,H680,IF(FollowUp!$AK$3=Data!$N$7,G680,B680))))</f>
        <v>0</v>
      </c>
      <c r="AR680" s="51">
        <f t="shared" si="68"/>
        <v>0</v>
      </c>
      <c r="AS680" s="25">
        <f t="shared" si="66"/>
        <v>-1</v>
      </c>
      <c r="AT680" s="25">
        <f t="shared" si="69"/>
        <v>673</v>
      </c>
      <c r="AU680" s="25">
        <f t="shared" si="67"/>
        <v>0</v>
      </c>
      <c r="AV680" s="25">
        <f t="shared" si="70"/>
        <v>0</v>
      </c>
      <c r="BB680" s="51"/>
    </row>
    <row r="681" spans="1:54" x14ac:dyDescent="0.25">
      <c r="A681" t="str">
        <f t="shared" si="65"/>
        <v>681</v>
      </c>
      <c r="B681" s="25">
        <f>IF(OR(ISBLANK($AG681),$AI681="closed",$AI681="old",AND($B$3=Data!$N$6,OR(database!AG681=Data!$K$8,Data!$K$9=database!AG681))),0,MAX(B$8:B680)+1)</f>
        <v>0</v>
      </c>
      <c r="C681" s="25">
        <f ca="1">IF(AND($AL681-C$3&lt;=TODAY(),$AL681&gt;0,AI681&lt;&gt;"closed",AI681&lt;&gt;"old",AND($B$3&lt;&gt;Data!$N$6,OR(database!$AG681&lt;&gt;Data!$K$9,database!$AG681&lt;&gt;Data!$K$8))),MAX(C$8:C680)+1,0)</f>
        <v>0</v>
      </c>
      <c r="D681" s="25">
        <f ca="1">IF(AND($AL681-D$3&lt;=TODAY(),$AL681&gt;0,$AI681&lt;&gt;"closed",AI681&lt;&gt;"old",AND($B$3&lt;&gt;Data!$N$6,OR(database!$AG681&lt;&gt;Data!$K$9,database!$AG681&lt;&gt;Data!$K$8))),MAX(D$8:D680)+1,0)</f>
        <v>0</v>
      </c>
      <c r="E681" s="25">
        <f ca="1">IF(AND($AL681-E$3&lt;=TODAY(),$AL681&gt;0,AI681&lt;&gt;"closed",AI681&lt;&gt;"old",AND($B$3&lt;&gt;Data!$N$6,OR(database!$AG681&lt;&gt;Data!$K$9,database!$AG681&lt;&gt;Data!$K$8))),MAX(E$8:E680)+1,0)</f>
        <v>0</v>
      </c>
      <c r="F681" s="25">
        <f>IF(AH681="X",MAX(F$8:F680)+1,0)</f>
        <v>0</v>
      </c>
      <c r="G681" s="25">
        <f ca="1">IF(AND(AG681=Data!$K$8,database!AI681&lt;&gt;"Closed",AI681&lt;&gt;"old",database!AL681&lt;(TODAY()+Data!$X$4)),MAX(G$8:G680)+1,0)</f>
        <v>0</v>
      </c>
      <c r="H681" s="25">
        <f ca="1">IF(AND(AG681=Data!$K$9,database!AI681&lt;&gt;"Closed",AI681&lt;&gt;"old",database!AL681&lt;(TODAY()+Data!$X$5)),MAX(H$8:H680)+1,0)</f>
        <v>0</v>
      </c>
      <c r="Y681">
        <f>IF(AS681&gt;0,VLOOKUP(AS681,$AT:$AV,3,0)+COUNTIF(AS$8:AS680,AS681),0)</f>
        <v>0</v>
      </c>
      <c r="AA681" s="17"/>
      <c r="AB681" s="18"/>
      <c r="AC681" s="17"/>
      <c r="AD681" s="18"/>
      <c r="AE681" s="17"/>
      <c r="AF681" s="18"/>
      <c r="AG681" s="139"/>
      <c r="AH681" s="24"/>
      <c r="AI681" s="17"/>
      <c r="AJ681" s="24"/>
      <c r="AK681" s="27"/>
      <c r="AL681" s="47"/>
      <c r="AQ681" s="25">
        <f>IF(FollowUp!$AK$3="(Off)",IF(FollowUp!$AA$3=Data!$D$5,C681,IF(FollowUp!$AA$3=Data!$D$6,D681,IF(FollowUp!$AA$3=Data!$D$7,E681,B681))),IF(FollowUp!$AK$3=Data!$N$9,F681,IF(FollowUp!$AK$3=Data!$N$8,H681,IF(FollowUp!$AK$3=Data!$N$7,G681,B681))))</f>
        <v>0</v>
      </c>
      <c r="AR681" s="51">
        <f t="shared" si="68"/>
        <v>0</v>
      </c>
      <c r="AS681" s="25">
        <f t="shared" si="66"/>
        <v>-1</v>
      </c>
      <c r="AT681" s="25">
        <f t="shared" si="69"/>
        <v>674</v>
      </c>
      <c r="AU681" s="25">
        <f t="shared" si="67"/>
        <v>0</v>
      </c>
      <c r="AV681" s="25">
        <f t="shared" si="70"/>
        <v>0</v>
      </c>
      <c r="BB681" s="51"/>
    </row>
    <row r="682" spans="1:54" x14ac:dyDescent="0.25">
      <c r="A682" t="str">
        <f t="shared" si="65"/>
        <v>682</v>
      </c>
      <c r="B682" s="25">
        <f>IF(OR(ISBLANK($AG682),$AI682="closed",$AI682="old",AND($B$3=Data!$N$6,OR(database!AG682=Data!$K$8,Data!$K$9=database!AG682))),0,MAX(B$8:B681)+1)</f>
        <v>0</v>
      </c>
      <c r="C682" s="25">
        <f ca="1">IF(AND($AL682-C$3&lt;=TODAY(),$AL682&gt;0,AI682&lt;&gt;"closed",AI682&lt;&gt;"old",AND($B$3&lt;&gt;Data!$N$6,OR(database!$AG682&lt;&gt;Data!$K$9,database!$AG682&lt;&gt;Data!$K$8))),MAX(C$8:C681)+1,0)</f>
        <v>0</v>
      </c>
      <c r="D682" s="25">
        <f ca="1">IF(AND($AL682-D$3&lt;=TODAY(),$AL682&gt;0,$AI682&lt;&gt;"closed",AI682&lt;&gt;"old",AND($B$3&lt;&gt;Data!$N$6,OR(database!$AG682&lt;&gt;Data!$K$9,database!$AG682&lt;&gt;Data!$K$8))),MAX(D$8:D681)+1,0)</f>
        <v>0</v>
      </c>
      <c r="E682" s="25">
        <f ca="1">IF(AND($AL682-E$3&lt;=TODAY(),$AL682&gt;0,AI682&lt;&gt;"closed",AI682&lt;&gt;"old",AND($B$3&lt;&gt;Data!$N$6,OR(database!$AG682&lt;&gt;Data!$K$9,database!$AG682&lt;&gt;Data!$K$8))),MAX(E$8:E681)+1,0)</f>
        <v>0</v>
      </c>
      <c r="F682" s="25">
        <f>IF(AH682="X",MAX(F$8:F681)+1,0)</f>
        <v>0</v>
      </c>
      <c r="G682" s="25">
        <f ca="1">IF(AND(AG682=Data!$K$8,database!AI682&lt;&gt;"Closed",AI682&lt;&gt;"old",database!AL682&lt;(TODAY()+Data!$X$4)),MAX(G$8:G681)+1,0)</f>
        <v>0</v>
      </c>
      <c r="H682" s="25">
        <f ca="1">IF(AND(AG682=Data!$K$9,database!AI682&lt;&gt;"Closed",AI682&lt;&gt;"old",database!AL682&lt;(TODAY()+Data!$X$5)),MAX(H$8:H681)+1,0)</f>
        <v>0</v>
      </c>
      <c r="Y682">
        <f>IF(AS682&gt;0,VLOOKUP(AS682,$AT:$AV,3,0)+COUNTIF(AS$8:AS681,AS682),0)</f>
        <v>0</v>
      </c>
      <c r="AA682" s="16"/>
      <c r="AB682" s="22"/>
      <c r="AC682" s="16"/>
      <c r="AD682" s="22"/>
      <c r="AE682" s="16"/>
      <c r="AF682" s="22"/>
      <c r="AG682" s="138"/>
      <c r="AH682" s="23"/>
      <c r="AI682" s="16"/>
      <c r="AJ682" s="23"/>
      <c r="AK682" s="28"/>
      <c r="AL682" s="35"/>
      <c r="AQ682" s="25">
        <f>IF(FollowUp!$AK$3="(Off)",IF(FollowUp!$AA$3=Data!$D$5,C682,IF(FollowUp!$AA$3=Data!$D$6,D682,IF(FollowUp!$AA$3=Data!$D$7,E682,B682))),IF(FollowUp!$AK$3=Data!$N$9,F682,IF(FollowUp!$AK$3=Data!$N$8,H682,IF(FollowUp!$AK$3=Data!$N$7,G682,B682))))</f>
        <v>0</v>
      </c>
      <c r="AR682" s="51">
        <f t="shared" si="68"/>
        <v>0</v>
      </c>
      <c r="AS682" s="25">
        <f t="shared" si="66"/>
        <v>-1</v>
      </c>
      <c r="AT682" s="25">
        <f t="shared" si="69"/>
        <v>675</v>
      </c>
      <c r="AU682" s="25">
        <f t="shared" si="67"/>
        <v>0</v>
      </c>
      <c r="AV682" s="25">
        <f t="shared" si="70"/>
        <v>0</v>
      </c>
      <c r="BB682" s="51"/>
    </row>
    <row r="683" spans="1:54" x14ac:dyDescent="0.25">
      <c r="A683" t="str">
        <f t="shared" si="65"/>
        <v>683</v>
      </c>
      <c r="B683" s="25">
        <f>IF(OR(ISBLANK($AG683),$AI683="closed",$AI683="old",AND($B$3=Data!$N$6,OR(database!AG683=Data!$K$8,Data!$K$9=database!AG683))),0,MAX(B$8:B682)+1)</f>
        <v>0</v>
      </c>
      <c r="C683" s="25">
        <f ca="1">IF(AND($AL683-C$3&lt;=TODAY(),$AL683&gt;0,AI683&lt;&gt;"closed",AI683&lt;&gt;"old",AND($B$3&lt;&gt;Data!$N$6,OR(database!$AG683&lt;&gt;Data!$K$9,database!$AG683&lt;&gt;Data!$K$8))),MAX(C$8:C682)+1,0)</f>
        <v>0</v>
      </c>
      <c r="D683" s="25">
        <f ca="1">IF(AND($AL683-D$3&lt;=TODAY(),$AL683&gt;0,$AI683&lt;&gt;"closed",AI683&lt;&gt;"old",AND($B$3&lt;&gt;Data!$N$6,OR(database!$AG683&lt;&gt;Data!$K$9,database!$AG683&lt;&gt;Data!$K$8))),MAX(D$8:D682)+1,0)</f>
        <v>0</v>
      </c>
      <c r="E683" s="25">
        <f ca="1">IF(AND($AL683-E$3&lt;=TODAY(),$AL683&gt;0,AI683&lt;&gt;"closed",AI683&lt;&gt;"old",AND($B$3&lt;&gt;Data!$N$6,OR(database!$AG683&lt;&gt;Data!$K$9,database!$AG683&lt;&gt;Data!$K$8))),MAX(E$8:E682)+1,0)</f>
        <v>0</v>
      </c>
      <c r="F683" s="25">
        <f>IF(AH683="X",MAX(F$8:F682)+1,0)</f>
        <v>0</v>
      </c>
      <c r="G683" s="25">
        <f ca="1">IF(AND(AG683=Data!$K$8,database!AI683&lt;&gt;"Closed",AI683&lt;&gt;"old",database!AL683&lt;(TODAY()+Data!$X$4)),MAX(G$8:G682)+1,0)</f>
        <v>0</v>
      </c>
      <c r="H683" s="25">
        <f ca="1">IF(AND(AG683=Data!$K$9,database!AI683&lt;&gt;"Closed",AI683&lt;&gt;"old",database!AL683&lt;(TODAY()+Data!$X$5)),MAX(H$8:H682)+1,0)</f>
        <v>0</v>
      </c>
      <c r="Y683">
        <f>IF(AS683&gt;0,VLOOKUP(AS683,$AT:$AV,3,0)+COUNTIF(AS$8:AS682,AS683),0)</f>
        <v>0</v>
      </c>
      <c r="AA683" s="17"/>
      <c r="AB683" s="18"/>
      <c r="AC683" s="17"/>
      <c r="AD683" s="18"/>
      <c r="AE683" s="17"/>
      <c r="AF683" s="18"/>
      <c r="AG683" s="139"/>
      <c r="AH683" s="24"/>
      <c r="AI683" s="17"/>
      <c r="AJ683" s="24"/>
      <c r="AK683" s="27"/>
      <c r="AL683" s="47"/>
      <c r="AQ683" s="25">
        <f>IF(FollowUp!$AK$3="(Off)",IF(FollowUp!$AA$3=Data!$D$5,C683,IF(FollowUp!$AA$3=Data!$D$6,D683,IF(FollowUp!$AA$3=Data!$D$7,E683,B683))),IF(FollowUp!$AK$3=Data!$N$9,F683,IF(FollowUp!$AK$3=Data!$N$8,H683,IF(FollowUp!$AK$3=Data!$N$7,G683,B683))))</f>
        <v>0</v>
      </c>
      <c r="AR683" s="51">
        <f t="shared" si="68"/>
        <v>0</v>
      </c>
      <c r="AS683" s="25">
        <f t="shared" si="66"/>
        <v>-1</v>
      </c>
      <c r="AT683" s="25">
        <f t="shared" si="69"/>
        <v>676</v>
      </c>
      <c r="AU683" s="25">
        <f t="shared" si="67"/>
        <v>0</v>
      </c>
      <c r="AV683" s="25">
        <f t="shared" si="70"/>
        <v>0</v>
      </c>
      <c r="BB683" s="51"/>
    </row>
    <row r="684" spans="1:54" x14ac:dyDescent="0.25">
      <c r="A684" t="str">
        <f t="shared" si="65"/>
        <v>684</v>
      </c>
      <c r="B684" s="25">
        <f>IF(OR(ISBLANK($AG684),$AI684="closed",$AI684="old",AND($B$3=Data!$N$6,OR(database!AG684=Data!$K$8,Data!$K$9=database!AG684))),0,MAX(B$8:B683)+1)</f>
        <v>0</v>
      </c>
      <c r="C684" s="25">
        <f ca="1">IF(AND($AL684-C$3&lt;=TODAY(),$AL684&gt;0,AI684&lt;&gt;"closed",AI684&lt;&gt;"old",AND($B$3&lt;&gt;Data!$N$6,OR(database!$AG684&lt;&gt;Data!$K$9,database!$AG684&lt;&gt;Data!$K$8))),MAX(C$8:C683)+1,0)</f>
        <v>0</v>
      </c>
      <c r="D684" s="25">
        <f ca="1">IF(AND($AL684-D$3&lt;=TODAY(),$AL684&gt;0,$AI684&lt;&gt;"closed",AI684&lt;&gt;"old",AND($B$3&lt;&gt;Data!$N$6,OR(database!$AG684&lt;&gt;Data!$K$9,database!$AG684&lt;&gt;Data!$K$8))),MAX(D$8:D683)+1,0)</f>
        <v>0</v>
      </c>
      <c r="E684" s="25">
        <f ca="1">IF(AND($AL684-E$3&lt;=TODAY(),$AL684&gt;0,AI684&lt;&gt;"closed",AI684&lt;&gt;"old",AND($B$3&lt;&gt;Data!$N$6,OR(database!$AG684&lt;&gt;Data!$K$9,database!$AG684&lt;&gt;Data!$K$8))),MAX(E$8:E683)+1,0)</f>
        <v>0</v>
      </c>
      <c r="F684" s="25">
        <f>IF(AH684="X",MAX(F$8:F683)+1,0)</f>
        <v>0</v>
      </c>
      <c r="G684" s="25">
        <f ca="1">IF(AND(AG684=Data!$K$8,database!AI684&lt;&gt;"Closed",AI684&lt;&gt;"old",database!AL684&lt;(TODAY()+Data!$X$4)),MAX(G$8:G683)+1,0)</f>
        <v>0</v>
      </c>
      <c r="H684" s="25">
        <f ca="1">IF(AND(AG684=Data!$K$9,database!AI684&lt;&gt;"Closed",AI684&lt;&gt;"old",database!AL684&lt;(TODAY()+Data!$X$5)),MAX(H$8:H683)+1,0)</f>
        <v>0</v>
      </c>
      <c r="Y684">
        <f>IF(AS684&gt;0,VLOOKUP(AS684,$AT:$AV,3,0)+COUNTIF(AS$8:AS683,AS684),0)</f>
        <v>0</v>
      </c>
      <c r="AA684" s="16"/>
      <c r="AB684" s="22"/>
      <c r="AC684" s="16"/>
      <c r="AD684" s="22"/>
      <c r="AE684" s="16"/>
      <c r="AF684" s="22"/>
      <c r="AG684" s="138"/>
      <c r="AH684" s="23"/>
      <c r="AI684" s="16"/>
      <c r="AJ684" s="23"/>
      <c r="AK684" s="28"/>
      <c r="AL684" s="35"/>
      <c r="AQ684" s="25">
        <f>IF(FollowUp!$AK$3="(Off)",IF(FollowUp!$AA$3=Data!$D$5,C684,IF(FollowUp!$AA$3=Data!$D$6,D684,IF(FollowUp!$AA$3=Data!$D$7,E684,B684))),IF(FollowUp!$AK$3=Data!$N$9,F684,IF(FollowUp!$AK$3=Data!$N$8,H684,IF(FollowUp!$AK$3=Data!$N$7,G684,B684))))</f>
        <v>0</v>
      </c>
      <c r="AR684" s="51">
        <f t="shared" si="68"/>
        <v>0</v>
      </c>
      <c r="AS684" s="25">
        <f t="shared" si="66"/>
        <v>-1</v>
      </c>
      <c r="AT684" s="25">
        <f t="shared" si="69"/>
        <v>677</v>
      </c>
      <c r="AU684" s="25">
        <f t="shared" si="67"/>
        <v>0</v>
      </c>
      <c r="AV684" s="25">
        <f t="shared" si="70"/>
        <v>0</v>
      </c>
      <c r="BB684" s="51"/>
    </row>
    <row r="685" spans="1:54" x14ac:dyDescent="0.25">
      <c r="A685" t="str">
        <f t="shared" si="65"/>
        <v>685</v>
      </c>
      <c r="B685" s="25">
        <f>IF(OR(ISBLANK($AG685),$AI685="closed",$AI685="old",AND($B$3=Data!$N$6,OR(database!AG685=Data!$K$8,Data!$K$9=database!AG685))),0,MAX(B$8:B684)+1)</f>
        <v>0</v>
      </c>
      <c r="C685" s="25">
        <f ca="1">IF(AND($AL685-C$3&lt;=TODAY(),$AL685&gt;0,AI685&lt;&gt;"closed",AI685&lt;&gt;"old",AND($B$3&lt;&gt;Data!$N$6,OR(database!$AG685&lt;&gt;Data!$K$9,database!$AG685&lt;&gt;Data!$K$8))),MAX(C$8:C684)+1,0)</f>
        <v>0</v>
      </c>
      <c r="D685" s="25">
        <f ca="1">IF(AND($AL685-D$3&lt;=TODAY(),$AL685&gt;0,$AI685&lt;&gt;"closed",AI685&lt;&gt;"old",AND($B$3&lt;&gt;Data!$N$6,OR(database!$AG685&lt;&gt;Data!$K$9,database!$AG685&lt;&gt;Data!$K$8))),MAX(D$8:D684)+1,0)</f>
        <v>0</v>
      </c>
      <c r="E685" s="25">
        <f ca="1">IF(AND($AL685-E$3&lt;=TODAY(),$AL685&gt;0,AI685&lt;&gt;"closed",AI685&lt;&gt;"old",AND($B$3&lt;&gt;Data!$N$6,OR(database!$AG685&lt;&gt;Data!$K$9,database!$AG685&lt;&gt;Data!$K$8))),MAX(E$8:E684)+1,0)</f>
        <v>0</v>
      </c>
      <c r="F685" s="25">
        <f>IF(AH685="X",MAX(F$8:F684)+1,0)</f>
        <v>0</v>
      </c>
      <c r="G685" s="25">
        <f ca="1">IF(AND(AG685=Data!$K$8,database!AI685&lt;&gt;"Closed",AI685&lt;&gt;"old",database!AL685&lt;(TODAY()+Data!$X$4)),MAX(G$8:G684)+1,0)</f>
        <v>0</v>
      </c>
      <c r="H685" s="25">
        <f ca="1">IF(AND(AG685=Data!$K$9,database!AI685&lt;&gt;"Closed",AI685&lt;&gt;"old",database!AL685&lt;(TODAY()+Data!$X$5)),MAX(H$8:H684)+1,0)</f>
        <v>0</v>
      </c>
      <c r="Y685">
        <f>IF(AS685&gt;0,VLOOKUP(AS685,$AT:$AV,3,0)+COUNTIF(AS$8:AS684,AS685),0)</f>
        <v>0</v>
      </c>
      <c r="AA685" s="17"/>
      <c r="AB685" s="18"/>
      <c r="AC685" s="17"/>
      <c r="AD685" s="18"/>
      <c r="AE685" s="17"/>
      <c r="AF685" s="18"/>
      <c r="AG685" s="139"/>
      <c r="AH685" s="24"/>
      <c r="AI685" s="17"/>
      <c r="AJ685" s="24"/>
      <c r="AK685" s="27"/>
      <c r="AL685" s="47"/>
      <c r="AQ685" s="25">
        <f>IF(FollowUp!$AK$3="(Off)",IF(FollowUp!$AA$3=Data!$D$5,C685,IF(FollowUp!$AA$3=Data!$D$6,D685,IF(FollowUp!$AA$3=Data!$D$7,E685,B685))),IF(FollowUp!$AK$3=Data!$N$9,F685,IF(FollowUp!$AK$3=Data!$N$8,H685,IF(FollowUp!$AK$3=Data!$N$7,G685,B685))))</f>
        <v>0</v>
      </c>
      <c r="AR685" s="51">
        <f t="shared" si="68"/>
        <v>0</v>
      </c>
      <c r="AS685" s="25">
        <f t="shared" si="66"/>
        <v>-1</v>
      </c>
      <c r="AT685" s="25">
        <f t="shared" si="69"/>
        <v>678</v>
      </c>
      <c r="AU685" s="25">
        <f t="shared" si="67"/>
        <v>0</v>
      </c>
      <c r="AV685" s="25">
        <f t="shared" si="70"/>
        <v>0</v>
      </c>
      <c r="BB685" s="51"/>
    </row>
    <row r="686" spans="1:54" x14ac:dyDescent="0.25">
      <c r="A686" t="str">
        <f t="shared" si="65"/>
        <v>686</v>
      </c>
      <c r="B686" s="25">
        <f>IF(OR(ISBLANK($AG686),$AI686="closed",$AI686="old",AND($B$3=Data!$N$6,OR(database!AG686=Data!$K$8,Data!$K$9=database!AG686))),0,MAX(B$8:B685)+1)</f>
        <v>0</v>
      </c>
      <c r="C686" s="25">
        <f ca="1">IF(AND($AL686-C$3&lt;=TODAY(),$AL686&gt;0,AI686&lt;&gt;"closed",AI686&lt;&gt;"old",AND($B$3&lt;&gt;Data!$N$6,OR(database!$AG686&lt;&gt;Data!$K$9,database!$AG686&lt;&gt;Data!$K$8))),MAX(C$8:C685)+1,0)</f>
        <v>0</v>
      </c>
      <c r="D686" s="25">
        <f ca="1">IF(AND($AL686-D$3&lt;=TODAY(),$AL686&gt;0,$AI686&lt;&gt;"closed",AI686&lt;&gt;"old",AND($B$3&lt;&gt;Data!$N$6,OR(database!$AG686&lt;&gt;Data!$K$9,database!$AG686&lt;&gt;Data!$K$8))),MAX(D$8:D685)+1,0)</f>
        <v>0</v>
      </c>
      <c r="E686" s="25">
        <f ca="1">IF(AND($AL686-E$3&lt;=TODAY(),$AL686&gt;0,AI686&lt;&gt;"closed",AI686&lt;&gt;"old",AND($B$3&lt;&gt;Data!$N$6,OR(database!$AG686&lt;&gt;Data!$K$9,database!$AG686&lt;&gt;Data!$K$8))),MAX(E$8:E685)+1,0)</f>
        <v>0</v>
      </c>
      <c r="F686" s="25">
        <f>IF(AH686="X",MAX(F$8:F685)+1,0)</f>
        <v>0</v>
      </c>
      <c r="G686" s="25">
        <f ca="1">IF(AND(AG686=Data!$K$8,database!AI686&lt;&gt;"Closed",AI686&lt;&gt;"old",database!AL686&lt;(TODAY()+Data!$X$4)),MAX(G$8:G685)+1,0)</f>
        <v>0</v>
      </c>
      <c r="H686" s="25">
        <f ca="1">IF(AND(AG686=Data!$K$9,database!AI686&lt;&gt;"Closed",AI686&lt;&gt;"old",database!AL686&lt;(TODAY()+Data!$X$5)),MAX(H$8:H685)+1,0)</f>
        <v>0</v>
      </c>
      <c r="Y686">
        <f>IF(AS686&gt;0,VLOOKUP(AS686,$AT:$AV,3,0)+COUNTIF(AS$8:AS685,AS686),0)</f>
        <v>0</v>
      </c>
      <c r="AA686" s="16"/>
      <c r="AB686" s="22"/>
      <c r="AC686" s="16"/>
      <c r="AD686" s="22"/>
      <c r="AE686" s="16"/>
      <c r="AF686" s="22"/>
      <c r="AG686" s="138"/>
      <c r="AH686" s="23"/>
      <c r="AI686" s="16"/>
      <c r="AJ686" s="23"/>
      <c r="AK686" s="28"/>
      <c r="AL686" s="35"/>
      <c r="AQ686" s="25">
        <f>IF(FollowUp!$AK$3="(Off)",IF(FollowUp!$AA$3=Data!$D$5,C686,IF(FollowUp!$AA$3=Data!$D$6,D686,IF(FollowUp!$AA$3=Data!$D$7,E686,B686))),IF(FollowUp!$AK$3=Data!$N$9,F686,IF(FollowUp!$AK$3=Data!$N$8,H686,IF(FollowUp!$AK$3=Data!$N$7,G686,B686))))</f>
        <v>0</v>
      </c>
      <c r="AR686" s="51">
        <f t="shared" si="68"/>
        <v>0</v>
      </c>
      <c r="AS686" s="25">
        <f t="shared" si="66"/>
        <v>-1</v>
      </c>
      <c r="AT686" s="25">
        <f t="shared" si="69"/>
        <v>679</v>
      </c>
      <c r="AU686" s="25">
        <f t="shared" si="67"/>
        <v>0</v>
      </c>
      <c r="AV686" s="25">
        <f t="shared" si="70"/>
        <v>0</v>
      </c>
      <c r="BB686" s="51"/>
    </row>
    <row r="687" spans="1:54" x14ac:dyDescent="0.25">
      <c r="A687" t="str">
        <f t="shared" si="65"/>
        <v>687</v>
      </c>
      <c r="B687" s="25">
        <f>IF(OR(ISBLANK($AG687),$AI687="closed",$AI687="old",AND($B$3=Data!$N$6,OR(database!AG687=Data!$K$8,Data!$K$9=database!AG687))),0,MAX(B$8:B686)+1)</f>
        <v>0</v>
      </c>
      <c r="C687" s="25">
        <f ca="1">IF(AND($AL687-C$3&lt;=TODAY(),$AL687&gt;0,AI687&lt;&gt;"closed",AI687&lt;&gt;"old",AND($B$3&lt;&gt;Data!$N$6,OR(database!$AG687&lt;&gt;Data!$K$9,database!$AG687&lt;&gt;Data!$K$8))),MAX(C$8:C686)+1,0)</f>
        <v>0</v>
      </c>
      <c r="D687" s="25">
        <f ca="1">IF(AND($AL687-D$3&lt;=TODAY(),$AL687&gt;0,$AI687&lt;&gt;"closed",AI687&lt;&gt;"old",AND($B$3&lt;&gt;Data!$N$6,OR(database!$AG687&lt;&gt;Data!$K$9,database!$AG687&lt;&gt;Data!$K$8))),MAX(D$8:D686)+1,0)</f>
        <v>0</v>
      </c>
      <c r="E687" s="25">
        <f ca="1">IF(AND($AL687-E$3&lt;=TODAY(),$AL687&gt;0,AI687&lt;&gt;"closed",AI687&lt;&gt;"old",AND($B$3&lt;&gt;Data!$N$6,OR(database!$AG687&lt;&gt;Data!$K$9,database!$AG687&lt;&gt;Data!$K$8))),MAX(E$8:E686)+1,0)</f>
        <v>0</v>
      </c>
      <c r="F687" s="25">
        <f>IF(AH687="X",MAX(F$8:F686)+1,0)</f>
        <v>0</v>
      </c>
      <c r="G687" s="25">
        <f ca="1">IF(AND(AG687=Data!$K$8,database!AI687&lt;&gt;"Closed",AI687&lt;&gt;"old",database!AL687&lt;(TODAY()+Data!$X$4)),MAX(G$8:G686)+1,0)</f>
        <v>0</v>
      </c>
      <c r="H687" s="25">
        <f ca="1">IF(AND(AG687=Data!$K$9,database!AI687&lt;&gt;"Closed",AI687&lt;&gt;"old",database!AL687&lt;(TODAY()+Data!$X$5)),MAX(H$8:H686)+1,0)</f>
        <v>0</v>
      </c>
      <c r="Y687">
        <f>IF(AS687&gt;0,VLOOKUP(AS687,$AT:$AV,3,0)+COUNTIF(AS$8:AS686,AS687),0)</f>
        <v>0</v>
      </c>
      <c r="AA687" s="17"/>
      <c r="AB687" s="18"/>
      <c r="AC687" s="17"/>
      <c r="AD687" s="18"/>
      <c r="AE687" s="17"/>
      <c r="AF687" s="18"/>
      <c r="AG687" s="139"/>
      <c r="AH687" s="24"/>
      <c r="AI687" s="17"/>
      <c r="AJ687" s="24"/>
      <c r="AK687" s="27"/>
      <c r="AL687" s="47"/>
      <c r="AQ687" s="25">
        <f>IF(FollowUp!$AK$3="(Off)",IF(FollowUp!$AA$3=Data!$D$5,C687,IF(FollowUp!$AA$3=Data!$D$6,D687,IF(FollowUp!$AA$3=Data!$D$7,E687,B687))),IF(FollowUp!$AK$3=Data!$N$9,F687,IF(FollowUp!$AK$3=Data!$N$8,H687,IF(FollowUp!$AK$3=Data!$N$7,G687,B687))))</f>
        <v>0</v>
      </c>
      <c r="AR687" s="51">
        <f t="shared" si="68"/>
        <v>0</v>
      </c>
      <c r="AS687" s="25">
        <f t="shared" si="66"/>
        <v>-1</v>
      </c>
      <c r="AT687" s="25">
        <f t="shared" si="69"/>
        <v>680</v>
      </c>
      <c r="AU687" s="25">
        <f t="shared" si="67"/>
        <v>0</v>
      </c>
      <c r="AV687" s="25">
        <f t="shared" si="70"/>
        <v>0</v>
      </c>
      <c r="BB687" s="51"/>
    </row>
    <row r="688" spans="1:54" x14ac:dyDescent="0.25">
      <c r="A688" t="str">
        <f t="shared" si="65"/>
        <v>688</v>
      </c>
      <c r="B688" s="25">
        <f>IF(OR(ISBLANK($AG688),$AI688="closed",$AI688="old",AND($B$3=Data!$N$6,OR(database!AG688=Data!$K$8,Data!$K$9=database!AG688))),0,MAX(B$8:B687)+1)</f>
        <v>0</v>
      </c>
      <c r="C688" s="25">
        <f ca="1">IF(AND($AL688-C$3&lt;=TODAY(),$AL688&gt;0,AI688&lt;&gt;"closed",AI688&lt;&gt;"old",AND($B$3&lt;&gt;Data!$N$6,OR(database!$AG688&lt;&gt;Data!$K$9,database!$AG688&lt;&gt;Data!$K$8))),MAX(C$8:C687)+1,0)</f>
        <v>0</v>
      </c>
      <c r="D688" s="25">
        <f ca="1">IF(AND($AL688-D$3&lt;=TODAY(),$AL688&gt;0,$AI688&lt;&gt;"closed",AI688&lt;&gt;"old",AND($B$3&lt;&gt;Data!$N$6,OR(database!$AG688&lt;&gt;Data!$K$9,database!$AG688&lt;&gt;Data!$K$8))),MAX(D$8:D687)+1,0)</f>
        <v>0</v>
      </c>
      <c r="E688" s="25">
        <f ca="1">IF(AND($AL688-E$3&lt;=TODAY(),$AL688&gt;0,AI688&lt;&gt;"closed",AI688&lt;&gt;"old",AND($B$3&lt;&gt;Data!$N$6,OR(database!$AG688&lt;&gt;Data!$K$9,database!$AG688&lt;&gt;Data!$K$8))),MAX(E$8:E687)+1,0)</f>
        <v>0</v>
      </c>
      <c r="F688" s="25">
        <f>IF(AH688="X",MAX(F$8:F687)+1,0)</f>
        <v>0</v>
      </c>
      <c r="G688" s="25">
        <f ca="1">IF(AND(AG688=Data!$K$8,database!AI688&lt;&gt;"Closed",AI688&lt;&gt;"old",database!AL688&lt;(TODAY()+Data!$X$4)),MAX(G$8:G687)+1,0)</f>
        <v>0</v>
      </c>
      <c r="H688" s="25">
        <f ca="1">IF(AND(AG688=Data!$K$9,database!AI688&lt;&gt;"Closed",AI688&lt;&gt;"old",database!AL688&lt;(TODAY()+Data!$X$5)),MAX(H$8:H687)+1,0)</f>
        <v>0</v>
      </c>
      <c r="Y688">
        <f>IF(AS688&gt;0,VLOOKUP(AS688,$AT:$AV,3,0)+COUNTIF(AS$8:AS687,AS688),0)</f>
        <v>0</v>
      </c>
      <c r="AA688" s="16"/>
      <c r="AB688" s="22"/>
      <c r="AC688" s="16"/>
      <c r="AD688" s="22"/>
      <c r="AE688" s="16"/>
      <c r="AF688" s="22"/>
      <c r="AG688" s="138"/>
      <c r="AH688" s="23"/>
      <c r="AI688" s="16"/>
      <c r="AJ688" s="23"/>
      <c r="AK688" s="28"/>
      <c r="AL688" s="35"/>
      <c r="AQ688" s="25">
        <f>IF(FollowUp!$AK$3="(Off)",IF(FollowUp!$AA$3=Data!$D$5,C688,IF(FollowUp!$AA$3=Data!$D$6,D688,IF(FollowUp!$AA$3=Data!$D$7,E688,B688))),IF(FollowUp!$AK$3=Data!$N$9,F688,IF(FollowUp!$AK$3=Data!$N$8,H688,IF(FollowUp!$AK$3=Data!$N$7,G688,B688))))</f>
        <v>0</v>
      </c>
      <c r="AR688" s="51">
        <f t="shared" si="68"/>
        <v>0</v>
      </c>
      <c r="AS688" s="25">
        <f t="shared" si="66"/>
        <v>-1</v>
      </c>
      <c r="AT688" s="25">
        <f t="shared" si="69"/>
        <v>681</v>
      </c>
      <c r="AU688" s="25">
        <f t="shared" si="67"/>
        <v>0</v>
      </c>
      <c r="AV688" s="25">
        <f t="shared" si="70"/>
        <v>0</v>
      </c>
      <c r="BB688" s="51"/>
    </row>
    <row r="689" spans="1:54" x14ac:dyDescent="0.25">
      <c r="A689" t="str">
        <f t="shared" si="65"/>
        <v>689</v>
      </c>
      <c r="B689" s="25">
        <f>IF(OR(ISBLANK($AG689),$AI689="closed",$AI689="old",AND($B$3=Data!$N$6,OR(database!AG689=Data!$K$8,Data!$K$9=database!AG689))),0,MAX(B$8:B688)+1)</f>
        <v>0</v>
      </c>
      <c r="C689" s="25">
        <f ca="1">IF(AND($AL689-C$3&lt;=TODAY(),$AL689&gt;0,AI689&lt;&gt;"closed",AI689&lt;&gt;"old",AND($B$3&lt;&gt;Data!$N$6,OR(database!$AG689&lt;&gt;Data!$K$9,database!$AG689&lt;&gt;Data!$K$8))),MAX(C$8:C688)+1,0)</f>
        <v>0</v>
      </c>
      <c r="D689" s="25">
        <f ca="1">IF(AND($AL689-D$3&lt;=TODAY(),$AL689&gt;0,$AI689&lt;&gt;"closed",AI689&lt;&gt;"old",AND($B$3&lt;&gt;Data!$N$6,OR(database!$AG689&lt;&gt;Data!$K$9,database!$AG689&lt;&gt;Data!$K$8))),MAX(D$8:D688)+1,0)</f>
        <v>0</v>
      </c>
      <c r="E689" s="25">
        <f ca="1">IF(AND($AL689-E$3&lt;=TODAY(),$AL689&gt;0,AI689&lt;&gt;"closed",AI689&lt;&gt;"old",AND($B$3&lt;&gt;Data!$N$6,OR(database!$AG689&lt;&gt;Data!$K$9,database!$AG689&lt;&gt;Data!$K$8))),MAX(E$8:E688)+1,0)</f>
        <v>0</v>
      </c>
      <c r="F689" s="25">
        <f>IF(AH689="X",MAX(F$8:F688)+1,0)</f>
        <v>0</v>
      </c>
      <c r="G689" s="25">
        <f ca="1">IF(AND(AG689=Data!$K$8,database!AI689&lt;&gt;"Closed",AI689&lt;&gt;"old",database!AL689&lt;(TODAY()+Data!$X$4)),MAX(G$8:G688)+1,0)</f>
        <v>0</v>
      </c>
      <c r="H689" s="25">
        <f ca="1">IF(AND(AG689=Data!$K$9,database!AI689&lt;&gt;"Closed",AI689&lt;&gt;"old",database!AL689&lt;(TODAY()+Data!$X$5)),MAX(H$8:H688)+1,0)</f>
        <v>0</v>
      </c>
      <c r="Y689">
        <f>IF(AS689&gt;0,VLOOKUP(AS689,$AT:$AV,3,0)+COUNTIF(AS$8:AS688,AS689),0)</f>
        <v>0</v>
      </c>
      <c r="AA689" s="17"/>
      <c r="AB689" s="18"/>
      <c r="AC689" s="17"/>
      <c r="AD689" s="18"/>
      <c r="AE689" s="17"/>
      <c r="AF689" s="18"/>
      <c r="AG689" s="139"/>
      <c r="AH689" s="24"/>
      <c r="AI689" s="17"/>
      <c r="AJ689" s="24"/>
      <c r="AK689" s="27"/>
      <c r="AL689" s="47"/>
      <c r="AQ689" s="25">
        <f>IF(FollowUp!$AK$3="(Off)",IF(FollowUp!$AA$3=Data!$D$5,C689,IF(FollowUp!$AA$3=Data!$D$6,D689,IF(FollowUp!$AA$3=Data!$D$7,E689,B689))),IF(FollowUp!$AK$3=Data!$N$9,F689,IF(FollowUp!$AK$3=Data!$N$8,H689,IF(FollowUp!$AK$3=Data!$N$7,G689,B689))))</f>
        <v>0</v>
      </c>
      <c r="AR689" s="51">
        <f t="shared" si="68"/>
        <v>0</v>
      </c>
      <c r="AS689" s="25">
        <f t="shared" si="66"/>
        <v>-1</v>
      </c>
      <c r="AT689" s="25">
        <f t="shared" si="69"/>
        <v>682</v>
      </c>
      <c r="AU689" s="25">
        <f t="shared" si="67"/>
        <v>0</v>
      </c>
      <c r="AV689" s="25">
        <f t="shared" si="70"/>
        <v>0</v>
      </c>
      <c r="BB689" s="51"/>
    </row>
    <row r="690" spans="1:54" x14ac:dyDescent="0.25">
      <c r="A690" t="str">
        <f t="shared" si="65"/>
        <v>690</v>
      </c>
      <c r="B690" s="25">
        <f>IF(OR(ISBLANK($AG690),$AI690="closed",$AI690="old",AND($B$3=Data!$N$6,OR(database!AG690=Data!$K$8,Data!$K$9=database!AG690))),0,MAX(B$8:B689)+1)</f>
        <v>0</v>
      </c>
      <c r="C690" s="25">
        <f ca="1">IF(AND($AL690-C$3&lt;=TODAY(),$AL690&gt;0,AI690&lt;&gt;"closed",AI690&lt;&gt;"old",AND($B$3&lt;&gt;Data!$N$6,OR(database!$AG690&lt;&gt;Data!$K$9,database!$AG690&lt;&gt;Data!$K$8))),MAX(C$8:C689)+1,0)</f>
        <v>0</v>
      </c>
      <c r="D690" s="25">
        <f ca="1">IF(AND($AL690-D$3&lt;=TODAY(),$AL690&gt;0,$AI690&lt;&gt;"closed",AI690&lt;&gt;"old",AND($B$3&lt;&gt;Data!$N$6,OR(database!$AG690&lt;&gt;Data!$K$9,database!$AG690&lt;&gt;Data!$K$8))),MAX(D$8:D689)+1,0)</f>
        <v>0</v>
      </c>
      <c r="E690" s="25">
        <f ca="1">IF(AND($AL690-E$3&lt;=TODAY(),$AL690&gt;0,AI690&lt;&gt;"closed",AI690&lt;&gt;"old",AND($B$3&lt;&gt;Data!$N$6,OR(database!$AG690&lt;&gt;Data!$K$9,database!$AG690&lt;&gt;Data!$K$8))),MAX(E$8:E689)+1,0)</f>
        <v>0</v>
      </c>
      <c r="F690" s="25">
        <f>IF(AH690="X",MAX(F$8:F689)+1,0)</f>
        <v>0</v>
      </c>
      <c r="G690" s="25">
        <f ca="1">IF(AND(AG690=Data!$K$8,database!AI690&lt;&gt;"Closed",AI690&lt;&gt;"old",database!AL690&lt;(TODAY()+Data!$X$4)),MAX(G$8:G689)+1,0)</f>
        <v>0</v>
      </c>
      <c r="H690" s="25">
        <f ca="1">IF(AND(AG690=Data!$K$9,database!AI690&lt;&gt;"Closed",AI690&lt;&gt;"old",database!AL690&lt;(TODAY()+Data!$X$5)),MAX(H$8:H689)+1,0)</f>
        <v>0</v>
      </c>
      <c r="Y690">
        <f>IF(AS690&gt;0,VLOOKUP(AS690,$AT:$AV,3,0)+COUNTIF(AS$8:AS689,AS690),0)</f>
        <v>0</v>
      </c>
      <c r="AA690" s="16"/>
      <c r="AB690" s="22"/>
      <c r="AC690" s="16"/>
      <c r="AD690" s="22"/>
      <c r="AE690" s="16"/>
      <c r="AF690" s="22"/>
      <c r="AG690" s="138"/>
      <c r="AH690" s="23"/>
      <c r="AI690" s="16"/>
      <c r="AJ690" s="23"/>
      <c r="AK690" s="28"/>
      <c r="AL690" s="35"/>
      <c r="AQ690" s="25">
        <f>IF(FollowUp!$AK$3="(Off)",IF(FollowUp!$AA$3=Data!$D$5,C690,IF(FollowUp!$AA$3=Data!$D$6,D690,IF(FollowUp!$AA$3=Data!$D$7,E690,B690))),IF(FollowUp!$AK$3=Data!$N$9,F690,IF(FollowUp!$AK$3=Data!$N$8,H690,IF(FollowUp!$AK$3=Data!$N$7,G690,B690))))</f>
        <v>0</v>
      </c>
      <c r="AR690" s="51">
        <f t="shared" si="68"/>
        <v>0</v>
      </c>
      <c r="AS690" s="25">
        <f t="shared" si="66"/>
        <v>-1</v>
      </c>
      <c r="AT690" s="25">
        <f t="shared" si="69"/>
        <v>683</v>
      </c>
      <c r="AU690" s="25">
        <f t="shared" si="67"/>
        <v>0</v>
      </c>
      <c r="AV690" s="25">
        <f t="shared" si="70"/>
        <v>0</v>
      </c>
      <c r="BB690" s="51"/>
    </row>
    <row r="691" spans="1:54" x14ac:dyDescent="0.25">
      <c r="A691" t="str">
        <f t="shared" si="65"/>
        <v>691</v>
      </c>
      <c r="B691" s="25">
        <f>IF(OR(ISBLANK($AG691),$AI691="closed",$AI691="old",AND($B$3=Data!$N$6,OR(database!AG691=Data!$K$8,Data!$K$9=database!AG691))),0,MAX(B$8:B690)+1)</f>
        <v>0</v>
      </c>
      <c r="C691" s="25">
        <f ca="1">IF(AND($AL691-C$3&lt;=TODAY(),$AL691&gt;0,AI691&lt;&gt;"closed",AI691&lt;&gt;"old",AND($B$3&lt;&gt;Data!$N$6,OR(database!$AG691&lt;&gt;Data!$K$9,database!$AG691&lt;&gt;Data!$K$8))),MAX(C$8:C690)+1,0)</f>
        <v>0</v>
      </c>
      <c r="D691" s="25">
        <f ca="1">IF(AND($AL691-D$3&lt;=TODAY(),$AL691&gt;0,$AI691&lt;&gt;"closed",AI691&lt;&gt;"old",AND($B$3&lt;&gt;Data!$N$6,OR(database!$AG691&lt;&gt;Data!$K$9,database!$AG691&lt;&gt;Data!$K$8))),MAX(D$8:D690)+1,0)</f>
        <v>0</v>
      </c>
      <c r="E691" s="25">
        <f ca="1">IF(AND($AL691-E$3&lt;=TODAY(),$AL691&gt;0,AI691&lt;&gt;"closed",AI691&lt;&gt;"old",AND($B$3&lt;&gt;Data!$N$6,OR(database!$AG691&lt;&gt;Data!$K$9,database!$AG691&lt;&gt;Data!$K$8))),MAX(E$8:E690)+1,0)</f>
        <v>0</v>
      </c>
      <c r="F691" s="25">
        <f>IF(AH691="X",MAX(F$8:F690)+1,0)</f>
        <v>0</v>
      </c>
      <c r="G691" s="25">
        <f ca="1">IF(AND(AG691=Data!$K$8,database!AI691&lt;&gt;"Closed",AI691&lt;&gt;"old",database!AL691&lt;(TODAY()+Data!$X$4)),MAX(G$8:G690)+1,0)</f>
        <v>0</v>
      </c>
      <c r="H691" s="25">
        <f ca="1">IF(AND(AG691=Data!$K$9,database!AI691&lt;&gt;"Closed",AI691&lt;&gt;"old",database!AL691&lt;(TODAY()+Data!$X$5)),MAX(H$8:H690)+1,0)</f>
        <v>0</v>
      </c>
      <c r="Y691">
        <f>IF(AS691&gt;0,VLOOKUP(AS691,$AT:$AV,3,0)+COUNTIF(AS$8:AS690,AS691),0)</f>
        <v>0</v>
      </c>
      <c r="AA691" s="17"/>
      <c r="AB691" s="18"/>
      <c r="AC691" s="17"/>
      <c r="AD691" s="18"/>
      <c r="AE691" s="17"/>
      <c r="AF691" s="18"/>
      <c r="AG691" s="139"/>
      <c r="AH691" s="24"/>
      <c r="AI691" s="17"/>
      <c r="AJ691" s="24"/>
      <c r="AK691" s="27"/>
      <c r="AL691" s="47"/>
      <c r="AQ691" s="25">
        <f>IF(FollowUp!$AK$3="(Off)",IF(FollowUp!$AA$3=Data!$D$5,C691,IF(FollowUp!$AA$3=Data!$D$6,D691,IF(FollowUp!$AA$3=Data!$D$7,E691,B691))),IF(FollowUp!$AK$3=Data!$N$9,F691,IF(FollowUp!$AK$3=Data!$N$8,H691,IF(FollowUp!$AK$3=Data!$N$7,G691,B691))))</f>
        <v>0</v>
      </c>
      <c r="AR691" s="51">
        <f t="shared" si="68"/>
        <v>0</v>
      </c>
      <c r="AS691" s="25">
        <f t="shared" si="66"/>
        <v>-1</v>
      </c>
      <c r="AT691" s="25">
        <f t="shared" si="69"/>
        <v>684</v>
      </c>
      <c r="AU691" s="25">
        <f t="shared" si="67"/>
        <v>0</v>
      </c>
      <c r="AV691" s="25">
        <f t="shared" si="70"/>
        <v>0</v>
      </c>
      <c r="BB691" s="51"/>
    </row>
    <row r="692" spans="1:54" x14ac:dyDescent="0.25">
      <c r="A692" t="str">
        <f t="shared" si="65"/>
        <v>692</v>
      </c>
      <c r="B692" s="25">
        <f>IF(OR(ISBLANK($AG692),$AI692="closed",$AI692="old",AND($B$3=Data!$N$6,OR(database!AG692=Data!$K$8,Data!$K$9=database!AG692))),0,MAX(B$8:B691)+1)</f>
        <v>0</v>
      </c>
      <c r="C692" s="25">
        <f ca="1">IF(AND($AL692-C$3&lt;=TODAY(),$AL692&gt;0,AI692&lt;&gt;"closed",AI692&lt;&gt;"old",AND($B$3&lt;&gt;Data!$N$6,OR(database!$AG692&lt;&gt;Data!$K$9,database!$AG692&lt;&gt;Data!$K$8))),MAX(C$8:C691)+1,0)</f>
        <v>0</v>
      </c>
      <c r="D692" s="25">
        <f ca="1">IF(AND($AL692-D$3&lt;=TODAY(),$AL692&gt;0,$AI692&lt;&gt;"closed",AI692&lt;&gt;"old",AND($B$3&lt;&gt;Data!$N$6,OR(database!$AG692&lt;&gt;Data!$K$9,database!$AG692&lt;&gt;Data!$K$8))),MAX(D$8:D691)+1,0)</f>
        <v>0</v>
      </c>
      <c r="E692" s="25">
        <f ca="1">IF(AND($AL692-E$3&lt;=TODAY(),$AL692&gt;0,AI692&lt;&gt;"closed",AI692&lt;&gt;"old",AND($B$3&lt;&gt;Data!$N$6,OR(database!$AG692&lt;&gt;Data!$K$9,database!$AG692&lt;&gt;Data!$K$8))),MAX(E$8:E691)+1,0)</f>
        <v>0</v>
      </c>
      <c r="F692" s="25">
        <f>IF(AH692="X",MAX(F$8:F691)+1,0)</f>
        <v>0</v>
      </c>
      <c r="G692" s="25">
        <f ca="1">IF(AND(AG692=Data!$K$8,database!AI692&lt;&gt;"Closed",AI692&lt;&gt;"old",database!AL692&lt;(TODAY()+Data!$X$4)),MAX(G$8:G691)+1,0)</f>
        <v>0</v>
      </c>
      <c r="H692" s="25">
        <f ca="1">IF(AND(AG692=Data!$K$9,database!AI692&lt;&gt;"Closed",AI692&lt;&gt;"old",database!AL692&lt;(TODAY()+Data!$X$5)),MAX(H$8:H691)+1,0)</f>
        <v>0</v>
      </c>
      <c r="Y692">
        <f>IF(AS692&gt;0,VLOOKUP(AS692,$AT:$AV,3,0)+COUNTIF(AS$8:AS691,AS692),0)</f>
        <v>0</v>
      </c>
      <c r="AA692" s="16"/>
      <c r="AB692" s="22"/>
      <c r="AC692" s="16"/>
      <c r="AD692" s="22"/>
      <c r="AE692" s="16"/>
      <c r="AF692" s="22"/>
      <c r="AG692" s="138"/>
      <c r="AH692" s="23"/>
      <c r="AI692" s="16"/>
      <c r="AJ692" s="23"/>
      <c r="AK692" s="28"/>
      <c r="AL692" s="35"/>
      <c r="AQ692" s="25">
        <f>IF(FollowUp!$AK$3="(Off)",IF(FollowUp!$AA$3=Data!$D$5,C692,IF(FollowUp!$AA$3=Data!$D$6,D692,IF(FollowUp!$AA$3=Data!$D$7,E692,B692))),IF(FollowUp!$AK$3=Data!$N$9,F692,IF(FollowUp!$AK$3=Data!$N$8,H692,IF(FollowUp!$AK$3=Data!$N$7,G692,B692))))</f>
        <v>0</v>
      </c>
      <c r="AR692" s="51">
        <f t="shared" si="68"/>
        <v>0</v>
      </c>
      <c r="AS692" s="25">
        <f t="shared" si="66"/>
        <v>-1</v>
      </c>
      <c r="AT692" s="25">
        <f t="shared" si="69"/>
        <v>685</v>
      </c>
      <c r="AU692" s="25">
        <f t="shared" si="67"/>
        <v>0</v>
      </c>
      <c r="AV692" s="25">
        <f t="shared" si="70"/>
        <v>0</v>
      </c>
      <c r="BB692" s="51"/>
    </row>
    <row r="693" spans="1:54" x14ac:dyDescent="0.25">
      <c r="A693" t="str">
        <f t="shared" si="65"/>
        <v>693</v>
      </c>
      <c r="B693" s="25">
        <f>IF(OR(ISBLANK($AG693),$AI693="closed",$AI693="old",AND($B$3=Data!$N$6,OR(database!AG693=Data!$K$8,Data!$K$9=database!AG693))),0,MAX(B$8:B692)+1)</f>
        <v>0</v>
      </c>
      <c r="C693" s="25">
        <f ca="1">IF(AND($AL693-C$3&lt;=TODAY(),$AL693&gt;0,AI693&lt;&gt;"closed",AI693&lt;&gt;"old",AND($B$3&lt;&gt;Data!$N$6,OR(database!$AG693&lt;&gt;Data!$K$9,database!$AG693&lt;&gt;Data!$K$8))),MAX(C$8:C692)+1,0)</f>
        <v>0</v>
      </c>
      <c r="D693" s="25">
        <f ca="1">IF(AND($AL693-D$3&lt;=TODAY(),$AL693&gt;0,$AI693&lt;&gt;"closed",AI693&lt;&gt;"old",AND($B$3&lt;&gt;Data!$N$6,OR(database!$AG693&lt;&gt;Data!$K$9,database!$AG693&lt;&gt;Data!$K$8))),MAX(D$8:D692)+1,0)</f>
        <v>0</v>
      </c>
      <c r="E693" s="25">
        <f ca="1">IF(AND($AL693-E$3&lt;=TODAY(),$AL693&gt;0,AI693&lt;&gt;"closed",AI693&lt;&gt;"old",AND($B$3&lt;&gt;Data!$N$6,OR(database!$AG693&lt;&gt;Data!$K$9,database!$AG693&lt;&gt;Data!$K$8))),MAX(E$8:E692)+1,0)</f>
        <v>0</v>
      </c>
      <c r="F693" s="25">
        <f>IF(AH693="X",MAX(F$8:F692)+1,0)</f>
        <v>0</v>
      </c>
      <c r="G693" s="25">
        <f ca="1">IF(AND(AG693=Data!$K$8,database!AI693&lt;&gt;"Closed",AI693&lt;&gt;"old",database!AL693&lt;(TODAY()+Data!$X$4)),MAX(G$8:G692)+1,0)</f>
        <v>0</v>
      </c>
      <c r="H693" s="25">
        <f ca="1">IF(AND(AG693=Data!$K$9,database!AI693&lt;&gt;"Closed",AI693&lt;&gt;"old",database!AL693&lt;(TODAY()+Data!$X$5)),MAX(H$8:H692)+1,0)</f>
        <v>0</v>
      </c>
      <c r="Y693">
        <f>IF(AS693&gt;0,VLOOKUP(AS693,$AT:$AV,3,0)+COUNTIF(AS$8:AS692,AS693),0)</f>
        <v>0</v>
      </c>
      <c r="AA693" s="17"/>
      <c r="AB693" s="18"/>
      <c r="AC693" s="17"/>
      <c r="AD693" s="18"/>
      <c r="AE693" s="17"/>
      <c r="AF693" s="18"/>
      <c r="AG693" s="139"/>
      <c r="AH693" s="24"/>
      <c r="AI693" s="17"/>
      <c r="AJ693" s="24"/>
      <c r="AK693" s="27"/>
      <c r="AL693" s="47"/>
      <c r="AQ693" s="25">
        <f>IF(FollowUp!$AK$3="(Off)",IF(FollowUp!$AA$3=Data!$D$5,C693,IF(FollowUp!$AA$3=Data!$D$6,D693,IF(FollowUp!$AA$3=Data!$D$7,E693,B693))),IF(FollowUp!$AK$3=Data!$N$9,F693,IF(FollowUp!$AK$3=Data!$N$8,H693,IF(FollowUp!$AK$3=Data!$N$7,G693,B693))))</f>
        <v>0</v>
      </c>
      <c r="AR693" s="51">
        <f t="shared" si="68"/>
        <v>0</v>
      </c>
      <c r="AS693" s="25">
        <f t="shared" si="66"/>
        <v>-1</v>
      </c>
      <c r="AT693" s="25">
        <f t="shared" si="69"/>
        <v>686</v>
      </c>
      <c r="AU693" s="25">
        <f t="shared" si="67"/>
        <v>0</v>
      </c>
      <c r="AV693" s="25">
        <f t="shared" si="70"/>
        <v>0</v>
      </c>
      <c r="BB693" s="51"/>
    </row>
    <row r="694" spans="1:54" x14ac:dyDescent="0.25">
      <c r="A694" t="str">
        <f t="shared" si="65"/>
        <v>694</v>
      </c>
      <c r="B694" s="25">
        <f>IF(OR(ISBLANK($AG694),$AI694="closed",$AI694="old",AND($B$3=Data!$N$6,OR(database!AG694=Data!$K$8,Data!$K$9=database!AG694))),0,MAX(B$8:B693)+1)</f>
        <v>0</v>
      </c>
      <c r="C694" s="25">
        <f ca="1">IF(AND($AL694-C$3&lt;=TODAY(),$AL694&gt;0,AI694&lt;&gt;"closed",AI694&lt;&gt;"old",AND($B$3&lt;&gt;Data!$N$6,OR(database!$AG694&lt;&gt;Data!$K$9,database!$AG694&lt;&gt;Data!$K$8))),MAX(C$8:C693)+1,0)</f>
        <v>0</v>
      </c>
      <c r="D694" s="25">
        <f ca="1">IF(AND($AL694-D$3&lt;=TODAY(),$AL694&gt;0,$AI694&lt;&gt;"closed",AI694&lt;&gt;"old",AND($B$3&lt;&gt;Data!$N$6,OR(database!$AG694&lt;&gt;Data!$K$9,database!$AG694&lt;&gt;Data!$K$8))),MAX(D$8:D693)+1,0)</f>
        <v>0</v>
      </c>
      <c r="E694" s="25">
        <f ca="1">IF(AND($AL694-E$3&lt;=TODAY(),$AL694&gt;0,AI694&lt;&gt;"closed",AI694&lt;&gt;"old",AND($B$3&lt;&gt;Data!$N$6,OR(database!$AG694&lt;&gt;Data!$K$9,database!$AG694&lt;&gt;Data!$K$8))),MAX(E$8:E693)+1,0)</f>
        <v>0</v>
      </c>
      <c r="F694" s="25">
        <f>IF(AH694="X",MAX(F$8:F693)+1,0)</f>
        <v>0</v>
      </c>
      <c r="G694" s="25">
        <f ca="1">IF(AND(AG694=Data!$K$8,database!AI694&lt;&gt;"Closed",AI694&lt;&gt;"old",database!AL694&lt;(TODAY()+Data!$X$4)),MAX(G$8:G693)+1,0)</f>
        <v>0</v>
      </c>
      <c r="H694" s="25">
        <f ca="1">IF(AND(AG694=Data!$K$9,database!AI694&lt;&gt;"Closed",AI694&lt;&gt;"old",database!AL694&lt;(TODAY()+Data!$X$5)),MAX(H$8:H693)+1,0)</f>
        <v>0</v>
      </c>
      <c r="Y694">
        <f>IF(AS694&gt;0,VLOOKUP(AS694,$AT:$AV,3,0)+COUNTIF(AS$8:AS693,AS694),0)</f>
        <v>0</v>
      </c>
      <c r="AA694" s="16"/>
      <c r="AB694" s="22"/>
      <c r="AC694" s="16"/>
      <c r="AD694" s="22"/>
      <c r="AE694" s="16"/>
      <c r="AF694" s="22"/>
      <c r="AG694" s="138"/>
      <c r="AH694" s="23"/>
      <c r="AI694" s="16"/>
      <c r="AJ694" s="23"/>
      <c r="AK694" s="28"/>
      <c r="AL694" s="35"/>
      <c r="AQ694" s="25">
        <f>IF(FollowUp!$AK$3="(Off)",IF(FollowUp!$AA$3=Data!$D$5,C694,IF(FollowUp!$AA$3=Data!$D$6,D694,IF(FollowUp!$AA$3=Data!$D$7,E694,B694))),IF(FollowUp!$AK$3=Data!$N$9,F694,IF(FollowUp!$AK$3=Data!$N$8,H694,IF(FollowUp!$AK$3=Data!$N$7,G694,B694))))</f>
        <v>0</v>
      </c>
      <c r="AR694" s="51">
        <f t="shared" si="68"/>
        <v>0</v>
      </c>
      <c r="AS694" s="25">
        <f t="shared" si="66"/>
        <v>-1</v>
      </c>
      <c r="AT694" s="25">
        <f t="shared" si="69"/>
        <v>687</v>
      </c>
      <c r="AU694" s="25">
        <f t="shared" si="67"/>
        <v>0</v>
      </c>
      <c r="AV694" s="25">
        <f t="shared" si="70"/>
        <v>0</v>
      </c>
      <c r="BB694" s="51"/>
    </row>
    <row r="695" spans="1:54" x14ac:dyDescent="0.25">
      <c r="A695" t="str">
        <f t="shared" si="65"/>
        <v>695</v>
      </c>
      <c r="B695" s="25">
        <f>IF(OR(ISBLANK($AG695),$AI695="closed",$AI695="old",AND($B$3=Data!$N$6,OR(database!AG695=Data!$K$8,Data!$K$9=database!AG695))),0,MAX(B$8:B694)+1)</f>
        <v>0</v>
      </c>
      <c r="C695" s="25">
        <f ca="1">IF(AND($AL695-C$3&lt;=TODAY(),$AL695&gt;0,AI695&lt;&gt;"closed",AI695&lt;&gt;"old",AND($B$3&lt;&gt;Data!$N$6,OR(database!$AG695&lt;&gt;Data!$K$9,database!$AG695&lt;&gt;Data!$K$8))),MAX(C$8:C694)+1,0)</f>
        <v>0</v>
      </c>
      <c r="D695" s="25">
        <f ca="1">IF(AND($AL695-D$3&lt;=TODAY(),$AL695&gt;0,$AI695&lt;&gt;"closed",AI695&lt;&gt;"old",AND($B$3&lt;&gt;Data!$N$6,OR(database!$AG695&lt;&gt;Data!$K$9,database!$AG695&lt;&gt;Data!$K$8))),MAX(D$8:D694)+1,0)</f>
        <v>0</v>
      </c>
      <c r="E695" s="25">
        <f ca="1">IF(AND($AL695-E$3&lt;=TODAY(),$AL695&gt;0,AI695&lt;&gt;"closed",AI695&lt;&gt;"old",AND($B$3&lt;&gt;Data!$N$6,OR(database!$AG695&lt;&gt;Data!$K$9,database!$AG695&lt;&gt;Data!$K$8))),MAX(E$8:E694)+1,0)</f>
        <v>0</v>
      </c>
      <c r="F695" s="25">
        <f>IF(AH695="X",MAX(F$8:F694)+1,0)</f>
        <v>0</v>
      </c>
      <c r="G695" s="25">
        <f ca="1">IF(AND(AG695=Data!$K$8,database!AI695&lt;&gt;"Closed",AI695&lt;&gt;"old",database!AL695&lt;(TODAY()+Data!$X$4)),MAX(G$8:G694)+1,0)</f>
        <v>0</v>
      </c>
      <c r="H695" s="25">
        <f ca="1">IF(AND(AG695=Data!$K$9,database!AI695&lt;&gt;"Closed",AI695&lt;&gt;"old",database!AL695&lt;(TODAY()+Data!$X$5)),MAX(H$8:H694)+1,0)</f>
        <v>0</v>
      </c>
      <c r="Y695">
        <f>IF(AS695&gt;0,VLOOKUP(AS695,$AT:$AV,3,0)+COUNTIF(AS$8:AS694,AS695),0)</f>
        <v>0</v>
      </c>
      <c r="AA695" s="17"/>
      <c r="AB695" s="18"/>
      <c r="AC695" s="17"/>
      <c r="AD695" s="18"/>
      <c r="AE695" s="17"/>
      <c r="AF695" s="18"/>
      <c r="AG695" s="139"/>
      <c r="AH695" s="24"/>
      <c r="AI695" s="17"/>
      <c r="AJ695" s="24"/>
      <c r="AK695" s="27"/>
      <c r="AL695" s="47"/>
      <c r="AQ695" s="25">
        <f>IF(FollowUp!$AK$3="(Off)",IF(FollowUp!$AA$3=Data!$D$5,C695,IF(FollowUp!$AA$3=Data!$D$6,D695,IF(FollowUp!$AA$3=Data!$D$7,E695,B695))),IF(FollowUp!$AK$3=Data!$N$9,F695,IF(FollowUp!$AK$3=Data!$N$8,H695,IF(FollowUp!$AK$3=Data!$N$7,G695,B695))))</f>
        <v>0</v>
      </c>
      <c r="AR695" s="51">
        <f t="shared" si="68"/>
        <v>0</v>
      </c>
      <c r="AS695" s="25">
        <f t="shared" si="66"/>
        <v>-1</v>
      </c>
      <c r="AT695" s="25">
        <f t="shared" si="69"/>
        <v>688</v>
      </c>
      <c r="AU695" s="25">
        <f t="shared" si="67"/>
        <v>0</v>
      </c>
      <c r="AV695" s="25">
        <f t="shared" si="70"/>
        <v>0</v>
      </c>
      <c r="BB695" s="51"/>
    </row>
    <row r="696" spans="1:54" x14ac:dyDescent="0.25">
      <c r="A696" t="str">
        <f t="shared" si="65"/>
        <v>696</v>
      </c>
      <c r="B696" s="25">
        <f>IF(OR(ISBLANK($AG696),$AI696="closed",$AI696="old",AND($B$3=Data!$N$6,OR(database!AG696=Data!$K$8,Data!$K$9=database!AG696))),0,MAX(B$8:B695)+1)</f>
        <v>0</v>
      </c>
      <c r="C696" s="25">
        <f ca="1">IF(AND($AL696-C$3&lt;=TODAY(),$AL696&gt;0,AI696&lt;&gt;"closed",AI696&lt;&gt;"old",AND($B$3&lt;&gt;Data!$N$6,OR(database!$AG696&lt;&gt;Data!$K$9,database!$AG696&lt;&gt;Data!$K$8))),MAX(C$8:C695)+1,0)</f>
        <v>0</v>
      </c>
      <c r="D696" s="25">
        <f ca="1">IF(AND($AL696-D$3&lt;=TODAY(),$AL696&gt;0,$AI696&lt;&gt;"closed",AI696&lt;&gt;"old",AND($B$3&lt;&gt;Data!$N$6,OR(database!$AG696&lt;&gt;Data!$K$9,database!$AG696&lt;&gt;Data!$K$8))),MAX(D$8:D695)+1,0)</f>
        <v>0</v>
      </c>
      <c r="E696" s="25">
        <f ca="1">IF(AND($AL696-E$3&lt;=TODAY(),$AL696&gt;0,AI696&lt;&gt;"closed",AI696&lt;&gt;"old",AND($B$3&lt;&gt;Data!$N$6,OR(database!$AG696&lt;&gt;Data!$K$9,database!$AG696&lt;&gt;Data!$K$8))),MAX(E$8:E695)+1,0)</f>
        <v>0</v>
      </c>
      <c r="F696" s="25">
        <f>IF(AH696="X",MAX(F$8:F695)+1,0)</f>
        <v>0</v>
      </c>
      <c r="G696" s="25">
        <f ca="1">IF(AND(AG696=Data!$K$8,database!AI696&lt;&gt;"Closed",AI696&lt;&gt;"old",database!AL696&lt;(TODAY()+Data!$X$4)),MAX(G$8:G695)+1,0)</f>
        <v>0</v>
      </c>
      <c r="H696" s="25">
        <f ca="1">IF(AND(AG696=Data!$K$9,database!AI696&lt;&gt;"Closed",AI696&lt;&gt;"old",database!AL696&lt;(TODAY()+Data!$X$5)),MAX(H$8:H695)+1,0)</f>
        <v>0</v>
      </c>
      <c r="Y696">
        <f>IF(AS696&gt;0,VLOOKUP(AS696,$AT:$AV,3,0)+COUNTIF(AS$8:AS695,AS696),0)</f>
        <v>0</v>
      </c>
      <c r="AA696" s="16"/>
      <c r="AB696" s="22"/>
      <c r="AC696" s="16"/>
      <c r="AD696" s="22"/>
      <c r="AE696" s="16"/>
      <c r="AF696" s="22"/>
      <c r="AG696" s="138"/>
      <c r="AH696" s="23"/>
      <c r="AI696" s="16"/>
      <c r="AJ696" s="23"/>
      <c r="AK696" s="28"/>
      <c r="AL696" s="35"/>
      <c r="AQ696" s="25">
        <f>IF(FollowUp!$AK$3="(Off)",IF(FollowUp!$AA$3=Data!$D$5,C696,IF(FollowUp!$AA$3=Data!$D$6,D696,IF(FollowUp!$AA$3=Data!$D$7,E696,B696))),IF(FollowUp!$AK$3=Data!$N$9,F696,IF(FollowUp!$AK$3=Data!$N$8,H696,IF(FollowUp!$AK$3=Data!$N$7,G696,B696))))</f>
        <v>0</v>
      </c>
      <c r="AR696" s="51">
        <f t="shared" si="68"/>
        <v>0</v>
      </c>
      <c r="AS696" s="25">
        <f t="shared" si="66"/>
        <v>-1</v>
      </c>
      <c r="AT696" s="25">
        <f t="shared" si="69"/>
        <v>689</v>
      </c>
      <c r="AU696" s="25">
        <f t="shared" si="67"/>
        <v>0</v>
      </c>
      <c r="AV696" s="25">
        <f t="shared" si="70"/>
        <v>0</v>
      </c>
      <c r="BB696" s="51"/>
    </row>
    <row r="697" spans="1:54" x14ac:dyDescent="0.25">
      <c r="A697" t="str">
        <f t="shared" si="65"/>
        <v>697</v>
      </c>
      <c r="B697" s="25">
        <f>IF(OR(ISBLANK($AG697),$AI697="closed",$AI697="old",AND($B$3=Data!$N$6,OR(database!AG697=Data!$K$8,Data!$K$9=database!AG697))),0,MAX(B$8:B696)+1)</f>
        <v>0</v>
      </c>
      <c r="C697" s="25">
        <f ca="1">IF(AND($AL697-C$3&lt;=TODAY(),$AL697&gt;0,AI697&lt;&gt;"closed",AI697&lt;&gt;"old",AND($B$3&lt;&gt;Data!$N$6,OR(database!$AG697&lt;&gt;Data!$K$9,database!$AG697&lt;&gt;Data!$K$8))),MAX(C$8:C696)+1,0)</f>
        <v>0</v>
      </c>
      <c r="D697" s="25">
        <f ca="1">IF(AND($AL697-D$3&lt;=TODAY(),$AL697&gt;0,$AI697&lt;&gt;"closed",AI697&lt;&gt;"old",AND($B$3&lt;&gt;Data!$N$6,OR(database!$AG697&lt;&gt;Data!$K$9,database!$AG697&lt;&gt;Data!$K$8))),MAX(D$8:D696)+1,0)</f>
        <v>0</v>
      </c>
      <c r="E697" s="25">
        <f ca="1">IF(AND($AL697-E$3&lt;=TODAY(),$AL697&gt;0,AI697&lt;&gt;"closed",AI697&lt;&gt;"old",AND($B$3&lt;&gt;Data!$N$6,OR(database!$AG697&lt;&gt;Data!$K$9,database!$AG697&lt;&gt;Data!$K$8))),MAX(E$8:E696)+1,0)</f>
        <v>0</v>
      </c>
      <c r="F697" s="25">
        <f>IF(AH697="X",MAX(F$8:F696)+1,0)</f>
        <v>0</v>
      </c>
      <c r="G697" s="25">
        <f ca="1">IF(AND(AG697=Data!$K$8,database!AI697&lt;&gt;"Closed",AI697&lt;&gt;"old",database!AL697&lt;(TODAY()+Data!$X$4)),MAX(G$8:G696)+1,0)</f>
        <v>0</v>
      </c>
      <c r="H697" s="25">
        <f ca="1">IF(AND(AG697=Data!$K$9,database!AI697&lt;&gt;"Closed",AI697&lt;&gt;"old",database!AL697&lt;(TODAY()+Data!$X$5)),MAX(H$8:H696)+1,0)</f>
        <v>0</v>
      </c>
      <c r="Y697">
        <f>IF(AS697&gt;0,VLOOKUP(AS697,$AT:$AV,3,0)+COUNTIF(AS$8:AS696,AS697),0)</f>
        <v>0</v>
      </c>
      <c r="AA697" s="17"/>
      <c r="AB697" s="18"/>
      <c r="AC697" s="17"/>
      <c r="AD697" s="18"/>
      <c r="AE697" s="17"/>
      <c r="AF697" s="18"/>
      <c r="AG697" s="139"/>
      <c r="AH697" s="24"/>
      <c r="AI697" s="17"/>
      <c r="AJ697" s="24"/>
      <c r="AK697" s="27"/>
      <c r="AL697" s="47"/>
      <c r="AQ697" s="25">
        <f>IF(FollowUp!$AK$3="(Off)",IF(FollowUp!$AA$3=Data!$D$5,C697,IF(FollowUp!$AA$3=Data!$D$6,D697,IF(FollowUp!$AA$3=Data!$D$7,E697,B697))),IF(FollowUp!$AK$3=Data!$N$9,F697,IF(FollowUp!$AK$3=Data!$N$8,H697,IF(FollowUp!$AK$3=Data!$N$7,G697,B697))))</f>
        <v>0</v>
      </c>
      <c r="AR697" s="51">
        <f t="shared" si="68"/>
        <v>0</v>
      </c>
      <c r="AS697" s="25">
        <f t="shared" si="66"/>
        <v>-1</v>
      </c>
      <c r="AT697" s="25">
        <f t="shared" si="69"/>
        <v>690</v>
      </c>
      <c r="AU697" s="25">
        <f t="shared" si="67"/>
        <v>0</v>
      </c>
      <c r="AV697" s="25">
        <f t="shared" si="70"/>
        <v>0</v>
      </c>
      <c r="BB697" s="51"/>
    </row>
    <row r="698" spans="1:54" x14ac:dyDescent="0.25">
      <c r="A698" t="str">
        <f t="shared" si="65"/>
        <v>698</v>
      </c>
      <c r="B698" s="25">
        <f>IF(OR(ISBLANK($AG698),$AI698="closed",$AI698="old",AND($B$3=Data!$N$6,OR(database!AG698=Data!$K$8,Data!$K$9=database!AG698))),0,MAX(B$8:B697)+1)</f>
        <v>0</v>
      </c>
      <c r="C698" s="25">
        <f ca="1">IF(AND($AL698-C$3&lt;=TODAY(),$AL698&gt;0,AI698&lt;&gt;"closed",AI698&lt;&gt;"old",AND($B$3&lt;&gt;Data!$N$6,OR(database!$AG698&lt;&gt;Data!$K$9,database!$AG698&lt;&gt;Data!$K$8))),MAX(C$8:C697)+1,0)</f>
        <v>0</v>
      </c>
      <c r="D698" s="25">
        <f ca="1">IF(AND($AL698-D$3&lt;=TODAY(),$AL698&gt;0,$AI698&lt;&gt;"closed",AI698&lt;&gt;"old",AND($B$3&lt;&gt;Data!$N$6,OR(database!$AG698&lt;&gt;Data!$K$9,database!$AG698&lt;&gt;Data!$K$8))),MAX(D$8:D697)+1,0)</f>
        <v>0</v>
      </c>
      <c r="E698" s="25">
        <f ca="1">IF(AND($AL698-E$3&lt;=TODAY(),$AL698&gt;0,AI698&lt;&gt;"closed",AI698&lt;&gt;"old",AND($B$3&lt;&gt;Data!$N$6,OR(database!$AG698&lt;&gt;Data!$K$9,database!$AG698&lt;&gt;Data!$K$8))),MAX(E$8:E697)+1,0)</f>
        <v>0</v>
      </c>
      <c r="F698" s="25">
        <f>IF(AH698="X",MAX(F$8:F697)+1,0)</f>
        <v>0</v>
      </c>
      <c r="G698" s="25">
        <f ca="1">IF(AND(AG698=Data!$K$8,database!AI698&lt;&gt;"Closed",AI698&lt;&gt;"old",database!AL698&lt;(TODAY()+Data!$X$4)),MAX(G$8:G697)+1,0)</f>
        <v>0</v>
      </c>
      <c r="H698" s="25">
        <f ca="1">IF(AND(AG698=Data!$K$9,database!AI698&lt;&gt;"Closed",AI698&lt;&gt;"old",database!AL698&lt;(TODAY()+Data!$X$5)),MAX(H$8:H697)+1,0)</f>
        <v>0</v>
      </c>
      <c r="Y698">
        <f>IF(AS698&gt;0,VLOOKUP(AS698,$AT:$AV,3,0)+COUNTIF(AS$8:AS697,AS698),0)</f>
        <v>0</v>
      </c>
      <c r="AA698" s="16"/>
      <c r="AB698" s="22"/>
      <c r="AC698" s="16"/>
      <c r="AD698" s="22"/>
      <c r="AE698" s="16"/>
      <c r="AF698" s="22"/>
      <c r="AG698" s="138"/>
      <c r="AH698" s="23"/>
      <c r="AI698" s="16"/>
      <c r="AJ698" s="23"/>
      <c r="AK698" s="28"/>
      <c r="AL698" s="35"/>
      <c r="AQ698" s="25">
        <f>IF(FollowUp!$AK$3="(Off)",IF(FollowUp!$AA$3=Data!$D$5,C698,IF(FollowUp!$AA$3=Data!$D$6,D698,IF(FollowUp!$AA$3=Data!$D$7,E698,B698))),IF(FollowUp!$AK$3=Data!$N$9,F698,IF(FollowUp!$AK$3=Data!$N$8,H698,IF(FollowUp!$AK$3=Data!$N$7,G698,B698))))</f>
        <v>0</v>
      </c>
      <c r="AR698" s="51">
        <f t="shared" si="68"/>
        <v>0</v>
      </c>
      <c r="AS698" s="25">
        <f t="shared" si="66"/>
        <v>-1</v>
      </c>
      <c r="AT698" s="25">
        <f t="shared" si="69"/>
        <v>691</v>
      </c>
      <c r="AU698" s="25">
        <f t="shared" si="67"/>
        <v>0</v>
      </c>
      <c r="AV698" s="25">
        <f t="shared" si="70"/>
        <v>0</v>
      </c>
      <c r="BB698" s="51"/>
    </row>
    <row r="699" spans="1:54" x14ac:dyDescent="0.25">
      <c r="A699" t="str">
        <f t="shared" si="65"/>
        <v>699</v>
      </c>
      <c r="B699" s="25">
        <f>IF(OR(ISBLANK($AG699),$AI699="closed",$AI699="old",AND($B$3=Data!$N$6,OR(database!AG699=Data!$K$8,Data!$K$9=database!AG699))),0,MAX(B$8:B698)+1)</f>
        <v>0</v>
      </c>
      <c r="C699" s="25">
        <f ca="1">IF(AND($AL699-C$3&lt;=TODAY(),$AL699&gt;0,AI699&lt;&gt;"closed",AI699&lt;&gt;"old",AND($B$3&lt;&gt;Data!$N$6,OR(database!$AG699&lt;&gt;Data!$K$9,database!$AG699&lt;&gt;Data!$K$8))),MAX(C$8:C698)+1,0)</f>
        <v>0</v>
      </c>
      <c r="D699" s="25">
        <f ca="1">IF(AND($AL699-D$3&lt;=TODAY(),$AL699&gt;0,$AI699&lt;&gt;"closed",AI699&lt;&gt;"old",AND($B$3&lt;&gt;Data!$N$6,OR(database!$AG699&lt;&gt;Data!$K$9,database!$AG699&lt;&gt;Data!$K$8))),MAX(D$8:D698)+1,0)</f>
        <v>0</v>
      </c>
      <c r="E699" s="25">
        <f ca="1">IF(AND($AL699-E$3&lt;=TODAY(),$AL699&gt;0,AI699&lt;&gt;"closed",AI699&lt;&gt;"old",AND($B$3&lt;&gt;Data!$N$6,OR(database!$AG699&lt;&gt;Data!$K$9,database!$AG699&lt;&gt;Data!$K$8))),MAX(E$8:E698)+1,0)</f>
        <v>0</v>
      </c>
      <c r="F699" s="25">
        <f>IF(AH699="X",MAX(F$8:F698)+1,0)</f>
        <v>0</v>
      </c>
      <c r="G699" s="25">
        <f ca="1">IF(AND(AG699=Data!$K$8,database!AI699&lt;&gt;"Closed",AI699&lt;&gt;"old",database!AL699&lt;(TODAY()+Data!$X$4)),MAX(G$8:G698)+1,0)</f>
        <v>0</v>
      </c>
      <c r="H699" s="25">
        <f ca="1">IF(AND(AG699=Data!$K$9,database!AI699&lt;&gt;"Closed",AI699&lt;&gt;"old",database!AL699&lt;(TODAY()+Data!$X$5)),MAX(H$8:H698)+1,0)</f>
        <v>0</v>
      </c>
      <c r="Y699">
        <f>IF(AS699&gt;0,VLOOKUP(AS699,$AT:$AV,3,0)+COUNTIF(AS$8:AS698,AS699),0)</f>
        <v>0</v>
      </c>
      <c r="AA699" s="17"/>
      <c r="AB699" s="18"/>
      <c r="AC699" s="17"/>
      <c r="AD699" s="18"/>
      <c r="AE699" s="17"/>
      <c r="AF699" s="18"/>
      <c r="AG699" s="139"/>
      <c r="AH699" s="24"/>
      <c r="AI699" s="17"/>
      <c r="AJ699" s="24"/>
      <c r="AK699" s="27"/>
      <c r="AL699" s="47"/>
      <c r="AQ699" s="25">
        <f>IF(FollowUp!$AK$3="(Off)",IF(FollowUp!$AA$3=Data!$D$5,C699,IF(FollowUp!$AA$3=Data!$D$6,D699,IF(FollowUp!$AA$3=Data!$D$7,E699,B699))),IF(FollowUp!$AK$3=Data!$N$9,F699,IF(FollowUp!$AK$3=Data!$N$8,H699,IF(FollowUp!$AK$3=Data!$N$7,G699,B699))))</f>
        <v>0</v>
      </c>
      <c r="AR699" s="51">
        <f t="shared" si="68"/>
        <v>0</v>
      </c>
      <c r="AS699" s="25">
        <f t="shared" si="66"/>
        <v>-1</v>
      </c>
      <c r="AT699" s="25">
        <f t="shared" si="69"/>
        <v>692</v>
      </c>
      <c r="AU699" s="25">
        <f t="shared" si="67"/>
        <v>0</v>
      </c>
      <c r="AV699" s="25">
        <f t="shared" si="70"/>
        <v>0</v>
      </c>
      <c r="BB699" s="51"/>
    </row>
    <row r="700" spans="1:54" x14ac:dyDescent="0.25">
      <c r="A700" t="str">
        <f t="shared" si="65"/>
        <v>700</v>
      </c>
      <c r="B700" s="25">
        <f>IF(OR(ISBLANK($AG700),$AI700="closed",$AI700="old",AND($B$3=Data!$N$6,OR(database!AG700=Data!$K$8,Data!$K$9=database!AG700))),0,MAX(B$8:B699)+1)</f>
        <v>0</v>
      </c>
      <c r="C700" s="25">
        <f ca="1">IF(AND($AL700-C$3&lt;=TODAY(),$AL700&gt;0,AI700&lt;&gt;"closed",AI700&lt;&gt;"old",AND($B$3&lt;&gt;Data!$N$6,OR(database!$AG700&lt;&gt;Data!$K$9,database!$AG700&lt;&gt;Data!$K$8))),MAX(C$8:C699)+1,0)</f>
        <v>0</v>
      </c>
      <c r="D700" s="25">
        <f ca="1">IF(AND($AL700-D$3&lt;=TODAY(),$AL700&gt;0,$AI700&lt;&gt;"closed",AI700&lt;&gt;"old",AND($B$3&lt;&gt;Data!$N$6,OR(database!$AG700&lt;&gt;Data!$K$9,database!$AG700&lt;&gt;Data!$K$8))),MAX(D$8:D699)+1,0)</f>
        <v>0</v>
      </c>
      <c r="E700" s="25">
        <f ca="1">IF(AND($AL700-E$3&lt;=TODAY(),$AL700&gt;0,AI700&lt;&gt;"closed",AI700&lt;&gt;"old",AND($B$3&lt;&gt;Data!$N$6,OR(database!$AG700&lt;&gt;Data!$K$9,database!$AG700&lt;&gt;Data!$K$8))),MAX(E$8:E699)+1,0)</f>
        <v>0</v>
      </c>
      <c r="F700" s="25">
        <f>IF(AH700="X",MAX(F$8:F699)+1,0)</f>
        <v>0</v>
      </c>
      <c r="G700" s="25">
        <f ca="1">IF(AND(AG700=Data!$K$8,database!AI700&lt;&gt;"Closed",AI700&lt;&gt;"old",database!AL700&lt;(TODAY()+Data!$X$4)),MAX(G$8:G699)+1,0)</f>
        <v>0</v>
      </c>
      <c r="H700" s="25">
        <f ca="1">IF(AND(AG700=Data!$K$9,database!AI700&lt;&gt;"Closed",AI700&lt;&gt;"old",database!AL700&lt;(TODAY()+Data!$X$5)),MAX(H$8:H699)+1,0)</f>
        <v>0</v>
      </c>
      <c r="Y700">
        <f>IF(AS700&gt;0,VLOOKUP(AS700,$AT:$AV,3,0)+COUNTIF(AS$8:AS699,AS700),0)</f>
        <v>0</v>
      </c>
      <c r="AA700" s="16"/>
      <c r="AB700" s="22"/>
      <c r="AC700" s="16"/>
      <c r="AD700" s="22"/>
      <c r="AE700" s="16"/>
      <c r="AF700" s="22"/>
      <c r="AG700" s="138"/>
      <c r="AH700" s="23"/>
      <c r="AI700" s="16"/>
      <c r="AJ700" s="23"/>
      <c r="AK700" s="28"/>
      <c r="AL700" s="35"/>
      <c r="AQ700" s="25">
        <f>IF(FollowUp!$AK$3="(Off)",IF(FollowUp!$AA$3=Data!$D$5,C700,IF(FollowUp!$AA$3=Data!$D$6,D700,IF(FollowUp!$AA$3=Data!$D$7,E700,B700))),IF(FollowUp!$AK$3=Data!$N$9,F700,IF(FollowUp!$AK$3=Data!$N$8,H700,IF(FollowUp!$AK$3=Data!$N$7,G700,B700))))</f>
        <v>0</v>
      </c>
      <c r="AR700" s="51">
        <f t="shared" si="68"/>
        <v>0</v>
      </c>
      <c r="AS700" s="25">
        <f t="shared" si="66"/>
        <v>-1</v>
      </c>
      <c r="AT700" s="25">
        <f t="shared" si="69"/>
        <v>693</v>
      </c>
      <c r="AU700" s="25">
        <f t="shared" si="67"/>
        <v>0</v>
      </c>
      <c r="AV700" s="25">
        <f t="shared" si="70"/>
        <v>0</v>
      </c>
      <c r="BB700" s="51"/>
    </row>
    <row r="701" spans="1:54" x14ac:dyDescent="0.25">
      <c r="A701" t="str">
        <f t="shared" si="65"/>
        <v>701</v>
      </c>
      <c r="B701" s="25">
        <f>IF(OR(ISBLANK($AG701),$AI701="closed",$AI701="old",AND($B$3=Data!$N$6,OR(database!AG701=Data!$K$8,Data!$K$9=database!AG701))),0,MAX(B$8:B700)+1)</f>
        <v>0</v>
      </c>
      <c r="C701" s="25">
        <f ca="1">IF(AND($AL701-C$3&lt;=TODAY(),$AL701&gt;0,AI701&lt;&gt;"closed",AI701&lt;&gt;"old",AND($B$3&lt;&gt;Data!$N$6,OR(database!$AG701&lt;&gt;Data!$K$9,database!$AG701&lt;&gt;Data!$K$8))),MAX(C$8:C700)+1,0)</f>
        <v>0</v>
      </c>
      <c r="D701" s="25">
        <f ca="1">IF(AND($AL701-D$3&lt;=TODAY(),$AL701&gt;0,$AI701&lt;&gt;"closed",AI701&lt;&gt;"old",AND($B$3&lt;&gt;Data!$N$6,OR(database!$AG701&lt;&gt;Data!$K$9,database!$AG701&lt;&gt;Data!$K$8))),MAX(D$8:D700)+1,0)</f>
        <v>0</v>
      </c>
      <c r="E701" s="25">
        <f ca="1">IF(AND($AL701-E$3&lt;=TODAY(),$AL701&gt;0,AI701&lt;&gt;"closed",AI701&lt;&gt;"old",AND($B$3&lt;&gt;Data!$N$6,OR(database!$AG701&lt;&gt;Data!$K$9,database!$AG701&lt;&gt;Data!$K$8))),MAX(E$8:E700)+1,0)</f>
        <v>0</v>
      </c>
      <c r="F701" s="25">
        <f>IF(AH701="X",MAX(F$8:F700)+1,0)</f>
        <v>0</v>
      </c>
      <c r="G701" s="25">
        <f ca="1">IF(AND(AG701=Data!$K$8,database!AI701&lt;&gt;"Closed",AI701&lt;&gt;"old",database!AL701&lt;(TODAY()+Data!$X$4)),MAX(G$8:G700)+1,0)</f>
        <v>0</v>
      </c>
      <c r="H701" s="25">
        <f ca="1">IF(AND(AG701=Data!$K$9,database!AI701&lt;&gt;"Closed",AI701&lt;&gt;"old",database!AL701&lt;(TODAY()+Data!$X$5)),MAX(H$8:H700)+1,0)</f>
        <v>0</v>
      </c>
      <c r="Y701">
        <f>IF(AS701&gt;0,VLOOKUP(AS701,$AT:$AV,3,0)+COUNTIF(AS$8:AS700,AS701),0)</f>
        <v>0</v>
      </c>
      <c r="AA701" s="17"/>
      <c r="AB701" s="18"/>
      <c r="AC701" s="17"/>
      <c r="AD701" s="18"/>
      <c r="AE701" s="17"/>
      <c r="AF701" s="18"/>
      <c r="AG701" s="139"/>
      <c r="AH701" s="24"/>
      <c r="AI701" s="17"/>
      <c r="AJ701" s="24"/>
      <c r="AK701" s="27"/>
      <c r="AL701" s="47"/>
      <c r="AQ701" s="25">
        <f>IF(FollowUp!$AK$3="(Off)",IF(FollowUp!$AA$3=Data!$D$5,C701,IF(FollowUp!$AA$3=Data!$D$6,D701,IF(FollowUp!$AA$3=Data!$D$7,E701,B701))),IF(FollowUp!$AK$3=Data!$N$9,F701,IF(FollowUp!$AK$3=Data!$N$8,H701,IF(FollowUp!$AK$3=Data!$N$7,G701,B701))))</f>
        <v>0</v>
      </c>
      <c r="AR701" s="51">
        <f t="shared" si="68"/>
        <v>0</v>
      </c>
      <c r="AS701" s="25">
        <f t="shared" si="66"/>
        <v>-1</v>
      </c>
      <c r="AT701" s="25">
        <f t="shared" si="69"/>
        <v>694</v>
      </c>
      <c r="AU701" s="25">
        <f t="shared" si="67"/>
        <v>0</v>
      </c>
      <c r="AV701" s="25">
        <f t="shared" si="70"/>
        <v>0</v>
      </c>
      <c r="BB701" s="51"/>
    </row>
    <row r="702" spans="1:54" x14ac:dyDescent="0.25">
      <c r="A702" t="str">
        <f t="shared" si="65"/>
        <v>702</v>
      </c>
      <c r="B702" s="25">
        <f>IF(OR(ISBLANK($AG702),$AI702="closed",$AI702="old",AND($B$3=Data!$N$6,OR(database!AG702=Data!$K$8,Data!$K$9=database!AG702))),0,MAX(B$8:B701)+1)</f>
        <v>0</v>
      </c>
      <c r="C702" s="25">
        <f ca="1">IF(AND($AL702-C$3&lt;=TODAY(),$AL702&gt;0,AI702&lt;&gt;"closed",AI702&lt;&gt;"old",AND($B$3&lt;&gt;Data!$N$6,OR(database!$AG702&lt;&gt;Data!$K$9,database!$AG702&lt;&gt;Data!$K$8))),MAX(C$8:C701)+1,0)</f>
        <v>0</v>
      </c>
      <c r="D702" s="25">
        <f ca="1">IF(AND($AL702-D$3&lt;=TODAY(),$AL702&gt;0,$AI702&lt;&gt;"closed",AI702&lt;&gt;"old",AND($B$3&lt;&gt;Data!$N$6,OR(database!$AG702&lt;&gt;Data!$K$9,database!$AG702&lt;&gt;Data!$K$8))),MAX(D$8:D701)+1,0)</f>
        <v>0</v>
      </c>
      <c r="E702" s="25">
        <f ca="1">IF(AND($AL702-E$3&lt;=TODAY(),$AL702&gt;0,AI702&lt;&gt;"closed",AI702&lt;&gt;"old",AND($B$3&lt;&gt;Data!$N$6,OR(database!$AG702&lt;&gt;Data!$K$9,database!$AG702&lt;&gt;Data!$K$8))),MAX(E$8:E701)+1,0)</f>
        <v>0</v>
      </c>
      <c r="F702" s="25">
        <f>IF(AH702="X",MAX(F$8:F701)+1,0)</f>
        <v>0</v>
      </c>
      <c r="G702" s="25">
        <f ca="1">IF(AND(AG702=Data!$K$8,database!AI702&lt;&gt;"Closed",AI702&lt;&gt;"old",database!AL702&lt;(TODAY()+Data!$X$4)),MAX(G$8:G701)+1,0)</f>
        <v>0</v>
      </c>
      <c r="H702" s="25">
        <f ca="1">IF(AND(AG702=Data!$K$9,database!AI702&lt;&gt;"Closed",AI702&lt;&gt;"old",database!AL702&lt;(TODAY()+Data!$X$5)),MAX(H$8:H701)+1,0)</f>
        <v>0</v>
      </c>
      <c r="Y702">
        <f>IF(AS702&gt;0,VLOOKUP(AS702,$AT:$AV,3,0)+COUNTIF(AS$8:AS701,AS702),0)</f>
        <v>0</v>
      </c>
      <c r="AA702" s="16"/>
      <c r="AB702" s="22"/>
      <c r="AC702" s="16"/>
      <c r="AD702" s="22"/>
      <c r="AE702" s="16"/>
      <c r="AF702" s="22"/>
      <c r="AG702" s="138"/>
      <c r="AH702" s="23"/>
      <c r="AI702" s="16"/>
      <c r="AJ702" s="23"/>
      <c r="AK702" s="28"/>
      <c r="AL702" s="35"/>
      <c r="AQ702" s="25">
        <f>IF(FollowUp!$AK$3="(Off)",IF(FollowUp!$AA$3=Data!$D$5,C702,IF(FollowUp!$AA$3=Data!$D$6,D702,IF(FollowUp!$AA$3=Data!$D$7,E702,B702))),IF(FollowUp!$AK$3=Data!$N$9,F702,IF(FollowUp!$AK$3=Data!$N$8,H702,IF(FollowUp!$AK$3=Data!$N$7,G702,B702))))</f>
        <v>0</v>
      </c>
      <c r="AR702" s="51">
        <f t="shared" si="68"/>
        <v>0</v>
      </c>
      <c r="AS702" s="25">
        <f t="shared" si="66"/>
        <v>-1</v>
      </c>
      <c r="AT702" s="25">
        <f t="shared" si="69"/>
        <v>695</v>
      </c>
      <c r="AU702" s="25">
        <f t="shared" si="67"/>
        <v>0</v>
      </c>
      <c r="AV702" s="25">
        <f t="shared" si="70"/>
        <v>0</v>
      </c>
      <c r="BB702" s="51"/>
    </row>
    <row r="703" spans="1:54" x14ac:dyDescent="0.25">
      <c r="A703" t="str">
        <f t="shared" si="65"/>
        <v>703</v>
      </c>
      <c r="B703" s="25">
        <f>IF(OR(ISBLANK($AG703),$AI703="closed",$AI703="old",AND($B$3=Data!$N$6,OR(database!AG703=Data!$K$8,Data!$K$9=database!AG703))),0,MAX(B$8:B702)+1)</f>
        <v>0</v>
      </c>
      <c r="C703" s="25">
        <f ca="1">IF(AND($AL703-C$3&lt;=TODAY(),$AL703&gt;0,AI703&lt;&gt;"closed",AI703&lt;&gt;"old",AND($B$3&lt;&gt;Data!$N$6,OR(database!$AG703&lt;&gt;Data!$K$9,database!$AG703&lt;&gt;Data!$K$8))),MAX(C$8:C702)+1,0)</f>
        <v>0</v>
      </c>
      <c r="D703" s="25">
        <f ca="1">IF(AND($AL703-D$3&lt;=TODAY(),$AL703&gt;0,$AI703&lt;&gt;"closed",AI703&lt;&gt;"old",AND($B$3&lt;&gt;Data!$N$6,OR(database!$AG703&lt;&gt;Data!$K$9,database!$AG703&lt;&gt;Data!$K$8))),MAX(D$8:D702)+1,0)</f>
        <v>0</v>
      </c>
      <c r="E703" s="25">
        <f ca="1">IF(AND($AL703-E$3&lt;=TODAY(),$AL703&gt;0,AI703&lt;&gt;"closed",AI703&lt;&gt;"old",AND($B$3&lt;&gt;Data!$N$6,OR(database!$AG703&lt;&gt;Data!$K$9,database!$AG703&lt;&gt;Data!$K$8))),MAX(E$8:E702)+1,0)</f>
        <v>0</v>
      </c>
      <c r="F703" s="25">
        <f>IF(AH703="X",MAX(F$8:F702)+1,0)</f>
        <v>0</v>
      </c>
      <c r="G703" s="25">
        <f ca="1">IF(AND(AG703=Data!$K$8,database!AI703&lt;&gt;"Closed",AI703&lt;&gt;"old",database!AL703&lt;(TODAY()+Data!$X$4)),MAX(G$8:G702)+1,0)</f>
        <v>0</v>
      </c>
      <c r="H703" s="25">
        <f ca="1">IF(AND(AG703=Data!$K$9,database!AI703&lt;&gt;"Closed",AI703&lt;&gt;"old",database!AL703&lt;(TODAY()+Data!$X$5)),MAX(H$8:H702)+1,0)</f>
        <v>0</v>
      </c>
      <c r="Y703">
        <f>IF(AS703&gt;0,VLOOKUP(AS703,$AT:$AV,3,0)+COUNTIF(AS$8:AS702,AS703),0)</f>
        <v>0</v>
      </c>
      <c r="AA703" s="17"/>
      <c r="AB703" s="18"/>
      <c r="AC703" s="17"/>
      <c r="AD703" s="18"/>
      <c r="AE703" s="17"/>
      <c r="AF703" s="18"/>
      <c r="AG703" s="139"/>
      <c r="AH703" s="24"/>
      <c r="AI703" s="17"/>
      <c r="AJ703" s="24"/>
      <c r="AK703" s="27"/>
      <c r="AL703" s="47"/>
      <c r="AQ703" s="25">
        <f>IF(FollowUp!$AK$3="(Off)",IF(FollowUp!$AA$3=Data!$D$5,C703,IF(FollowUp!$AA$3=Data!$D$6,D703,IF(FollowUp!$AA$3=Data!$D$7,E703,B703))),IF(FollowUp!$AK$3=Data!$N$9,F703,IF(FollowUp!$AK$3=Data!$N$8,H703,IF(FollowUp!$AK$3=Data!$N$7,G703,B703))))</f>
        <v>0</v>
      </c>
      <c r="AR703" s="51">
        <f t="shared" si="68"/>
        <v>0</v>
      </c>
      <c r="AS703" s="25">
        <f t="shared" si="66"/>
        <v>-1</v>
      </c>
      <c r="AT703" s="25">
        <f t="shared" si="69"/>
        <v>696</v>
      </c>
      <c r="AU703" s="25">
        <f t="shared" si="67"/>
        <v>0</v>
      </c>
      <c r="AV703" s="25">
        <f t="shared" si="70"/>
        <v>0</v>
      </c>
      <c r="BB703" s="51"/>
    </row>
    <row r="704" spans="1:54" x14ac:dyDescent="0.25">
      <c r="A704" t="str">
        <f t="shared" si="65"/>
        <v>704</v>
      </c>
      <c r="B704" s="25">
        <f>IF(OR(ISBLANK($AG704),$AI704="closed",$AI704="old",AND($B$3=Data!$N$6,OR(database!AG704=Data!$K$8,Data!$K$9=database!AG704))),0,MAX(B$8:B703)+1)</f>
        <v>0</v>
      </c>
      <c r="C704" s="25">
        <f ca="1">IF(AND($AL704-C$3&lt;=TODAY(),$AL704&gt;0,AI704&lt;&gt;"closed",AI704&lt;&gt;"old",AND($B$3&lt;&gt;Data!$N$6,OR(database!$AG704&lt;&gt;Data!$K$9,database!$AG704&lt;&gt;Data!$K$8))),MAX(C$8:C703)+1,0)</f>
        <v>0</v>
      </c>
      <c r="D704" s="25">
        <f ca="1">IF(AND($AL704-D$3&lt;=TODAY(),$AL704&gt;0,$AI704&lt;&gt;"closed",AI704&lt;&gt;"old",AND($B$3&lt;&gt;Data!$N$6,OR(database!$AG704&lt;&gt;Data!$K$9,database!$AG704&lt;&gt;Data!$K$8))),MAX(D$8:D703)+1,0)</f>
        <v>0</v>
      </c>
      <c r="E704" s="25">
        <f ca="1">IF(AND($AL704-E$3&lt;=TODAY(),$AL704&gt;0,AI704&lt;&gt;"closed",AI704&lt;&gt;"old",AND($B$3&lt;&gt;Data!$N$6,OR(database!$AG704&lt;&gt;Data!$K$9,database!$AG704&lt;&gt;Data!$K$8))),MAX(E$8:E703)+1,0)</f>
        <v>0</v>
      </c>
      <c r="F704" s="25">
        <f>IF(AH704="X",MAX(F$8:F703)+1,0)</f>
        <v>0</v>
      </c>
      <c r="G704" s="25">
        <f ca="1">IF(AND(AG704=Data!$K$8,database!AI704&lt;&gt;"Closed",AI704&lt;&gt;"old",database!AL704&lt;(TODAY()+Data!$X$4)),MAX(G$8:G703)+1,0)</f>
        <v>0</v>
      </c>
      <c r="H704" s="25">
        <f ca="1">IF(AND(AG704=Data!$K$9,database!AI704&lt;&gt;"Closed",AI704&lt;&gt;"old",database!AL704&lt;(TODAY()+Data!$X$5)),MAX(H$8:H703)+1,0)</f>
        <v>0</v>
      </c>
      <c r="Y704">
        <f>IF(AS704&gt;0,VLOOKUP(AS704,$AT:$AV,3,0)+COUNTIF(AS$8:AS703,AS704),0)</f>
        <v>0</v>
      </c>
      <c r="AA704" s="16"/>
      <c r="AB704" s="22"/>
      <c r="AC704" s="16"/>
      <c r="AD704" s="22"/>
      <c r="AE704" s="16"/>
      <c r="AF704" s="22"/>
      <c r="AG704" s="138"/>
      <c r="AH704" s="23"/>
      <c r="AI704" s="16"/>
      <c r="AJ704" s="23"/>
      <c r="AK704" s="28"/>
      <c r="AL704" s="35"/>
      <c r="AQ704" s="25">
        <f>IF(FollowUp!$AK$3="(Off)",IF(FollowUp!$AA$3=Data!$D$5,C704,IF(FollowUp!$AA$3=Data!$D$6,D704,IF(FollowUp!$AA$3=Data!$D$7,E704,B704))),IF(FollowUp!$AK$3=Data!$N$9,F704,IF(FollowUp!$AK$3=Data!$N$8,H704,IF(FollowUp!$AK$3=Data!$N$7,G704,B704))))</f>
        <v>0</v>
      </c>
      <c r="AR704" s="51">
        <f t="shared" si="68"/>
        <v>0</v>
      </c>
      <c r="AS704" s="25">
        <f t="shared" si="66"/>
        <v>-1</v>
      </c>
      <c r="AT704" s="25">
        <f t="shared" si="69"/>
        <v>697</v>
      </c>
      <c r="AU704" s="25">
        <f t="shared" si="67"/>
        <v>0</v>
      </c>
      <c r="AV704" s="25">
        <f t="shared" si="70"/>
        <v>0</v>
      </c>
      <c r="BB704" s="51"/>
    </row>
    <row r="705" spans="1:54" x14ac:dyDescent="0.25">
      <c r="A705" t="str">
        <f t="shared" si="65"/>
        <v>705</v>
      </c>
      <c r="B705" s="25">
        <f>IF(OR(ISBLANK($AG705),$AI705="closed",$AI705="old",AND($B$3=Data!$N$6,OR(database!AG705=Data!$K$8,Data!$K$9=database!AG705))),0,MAX(B$8:B704)+1)</f>
        <v>0</v>
      </c>
      <c r="C705" s="25">
        <f ca="1">IF(AND($AL705-C$3&lt;=TODAY(),$AL705&gt;0,AI705&lt;&gt;"closed",AI705&lt;&gt;"old",AND($B$3&lt;&gt;Data!$N$6,OR(database!$AG705&lt;&gt;Data!$K$9,database!$AG705&lt;&gt;Data!$K$8))),MAX(C$8:C704)+1,0)</f>
        <v>0</v>
      </c>
      <c r="D705" s="25">
        <f ca="1">IF(AND($AL705-D$3&lt;=TODAY(),$AL705&gt;0,$AI705&lt;&gt;"closed",AI705&lt;&gt;"old",AND($B$3&lt;&gt;Data!$N$6,OR(database!$AG705&lt;&gt;Data!$K$9,database!$AG705&lt;&gt;Data!$K$8))),MAX(D$8:D704)+1,0)</f>
        <v>0</v>
      </c>
      <c r="E705" s="25">
        <f ca="1">IF(AND($AL705-E$3&lt;=TODAY(),$AL705&gt;0,AI705&lt;&gt;"closed",AI705&lt;&gt;"old",AND($B$3&lt;&gt;Data!$N$6,OR(database!$AG705&lt;&gt;Data!$K$9,database!$AG705&lt;&gt;Data!$K$8))),MAX(E$8:E704)+1,0)</f>
        <v>0</v>
      </c>
      <c r="F705" s="25">
        <f>IF(AH705="X",MAX(F$8:F704)+1,0)</f>
        <v>0</v>
      </c>
      <c r="G705" s="25">
        <f ca="1">IF(AND(AG705=Data!$K$8,database!AI705&lt;&gt;"Closed",AI705&lt;&gt;"old",database!AL705&lt;(TODAY()+Data!$X$4)),MAX(G$8:G704)+1,0)</f>
        <v>0</v>
      </c>
      <c r="H705" s="25">
        <f ca="1">IF(AND(AG705=Data!$K$9,database!AI705&lt;&gt;"Closed",AI705&lt;&gt;"old",database!AL705&lt;(TODAY()+Data!$X$5)),MAX(H$8:H704)+1,0)</f>
        <v>0</v>
      </c>
      <c r="Y705">
        <f>IF(AS705&gt;0,VLOOKUP(AS705,$AT:$AV,3,0)+COUNTIF(AS$8:AS704,AS705),0)</f>
        <v>0</v>
      </c>
      <c r="AA705" s="17"/>
      <c r="AB705" s="18"/>
      <c r="AC705" s="17"/>
      <c r="AD705" s="18"/>
      <c r="AE705" s="17"/>
      <c r="AF705" s="18"/>
      <c r="AG705" s="139"/>
      <c r="AH705" s="24"/>
      <c r="AI705" s="17"/>
      <c r="AJ705" s="24"/>
      <c r="AK705" s="27"/>
      <c r="AL705" s="47"/>
      <c r="AQ705" s="25">
        <f>IF(FollowUp!$AK$3="(Off)",IF(FollowUp!$AA$3=Data!$D$5,C705,IF(FollowUp!$AA$3=Data!$D$6,D705,IF(FollowUp!$AA$3=Data!$D$7,E705,B705))),IF(FollowUp!$AK$3=Data!$N$9,F705,IF(FollowUp!$AK$3=Data!$N$8,H705,IF(FollowUp!$AK$3=Data!$N$7,G705,B705))))</f>
        <v>0</v>
      </c>
      <c r="AR705" s="51">
        <f t="shared" si="68"/>
        <v>0</v>
      </c>
      <c r="AS705" s="25">
        <f t="shared" si="66"/>
        <v>-1</v>
      </c>
      <c r="AT705" s="25">
        <f t="shared" si="69"/>
        <v>698</v>
      </c>
      <c r="AU705" s="25">
        <f t="shared" si="67"/>
        <v>0</v>
      </c>
      <c r="AV705" s="25">
        <f t="shared" si="70"/>
        <v>0</v>
      </c>
      <c r="BB705" s="51"/>
    </row>
    <row r="706" spans="1:54" x14ac:dyDescent="0.25">
      <c r="A706" t="str">
        <f t="shared" si="65"/>
        <v>706</v>
      </c>
      <c r="B706" s="25">
        <f>IF(OR(ISBLANK($AG706),$AI706="closed",$AI706="old",AND($B$3=Data!$N$6,OR(database!AG706=Data!$K$8,Data!$K$9=database!AG706))),0,MAX(B$8:B705)+1)</f>
        <v>0</v>
      </c>
      <c r="C706" s="25">
        <f ca="1">IF(AND($AL706-C$3&lt;=TODAY(),$AL706&gt;0,AI706&lt;&gt;"closed",AI706&lt;&gt;"old",AND($B$3&lt;&gt;Data!$N$6,OR(database!$AG706&lt;&gt;Data!$K$9,database!$AG706&lt;&gt;Data!$K$8))),MAX(C$8:C705)+1,0)</f>
        <v>0</v>
      </c>
      <c r="D706" s="25">
        <f ca="1">IF(AND($AL706-D$3&lt;=TODAY(),$AL706&gt;0,$AI706&lt;&gt;"closed",AI706&lt;&gt;"old",AND($B$3&lt;&gt;Data!$N$6,OR(database!$AG706&lt;&gt;Data!$K$9,database!$AG706&lt;&gt;Data!$K$8))),MAX(D$8:D705)+1,0)</f>
        <v>0</v>
      </c>
      <c r="E706" s="25">
        <f ca="1">IF(AND($AL706-E$3&lt;=TODAY(),$AL706&gt;0,AI706&lt;&gt;"closed",AI706&lt;&gt;"old",AND($B$3&lt;&gt;Data!$N$6,OR(database!$AG706&lt;&gt;Data!$K$9,database!$AG706&lt;&gt;Data!$K$8))),MAX(E$8:E705)+1,0)</f>
        <v>0</v>
      </c>
      <c r="F706" s="25">
        <f>IF(AH706="X",MAX(F$8:F705)+1,0)</f>
        <v>0</v>
      </c>
      <c r="G706" s="25">
        <f ca="1">IF(AND(AG706=Data!$K$8,database!AI706&lt;&gt;"Closed",AI706&lt;&gt;"old",database!AL706&lt;(TODAY()+Data!$X$4)),MAX(G$8:G705)+1,0)</f>
        <v>0</v>
      </c>
      <c r="H706" s="25">
        <f ca="1">IF(AND(AG706=Data!$K$9,database!AI706&lt;&gt;"Closed",AI706&lt;&gt;"old",database!AL706&lt;(TODAY()+Data!$X$5)),MAX(H$8:H705)+1,0)</f>
        <v>0</v>
      </c>
      <c r="Y706">
        <f>IF(AS706&gt;0,VLOOKUP(AS706,$AT:$AV,3,0)+COUNTIF(AS$8:AS705,AS706),0)</f>
        <v>0</v>
      </c>
      <c r="AA706" s="16"/>
      <c r="AB706" s="22"/>
      <c r="AC706" s="16"/>
      <c r="AD706" s="22"/>
      <c r="AE706" s="16"/>
      <c r="AF706" s="22"/>
      <c r="AG706" s="138"/>
      <c r="AH706" s="23"/>
      <c r="AI706" s="16"/>
      <c r="AJ706" s="23"/>
      <c r="AK706" s="28"/>
      <c r="AL706" s="35"/>
      <c r="AQ706" s="25">
        <f>IF(FollowUp!$AK$3="(Off)",IF(FollowUp!$AA$3=Data!$D$5,C706,IF(FollowUp!$AA$3=Data!$D$6,D706,IF(FollowUp!$AA$3=Data!$D$7,E706,B706))),IF(FollowUp!$AK$3=Data!$N$9,F706,IF(FollowUp!$AK$3=Data!$N$8,H706,IF(FollowUp!$AK$3=Data!$N$7,G706,B706))))</f>
        <v>0</v>
      </c>
      <c r="AR706" s="51">
        <f t="shared" si="68"/>
        <v>0</v>
      </c>
      <c r="AS706" s="25">
        <f t="shared" si="66"/>
        <v>-1</v>
      </c>
      <c r="AT706" s="25">
        <f t="shared" si="69"/>
        <v>699</v>
      </c>
      <c r="AU706" s="25">
        <f t="shared" si="67"/>
        <v>0</v>
      </c>
      <c r="AV706" s="25">
        <f t="shared" si="70"/>
        <v>0</v>
      </c>
      <c r="BB706" s="51"/>
    </row>
    <row r="707" spans="1:54" x14ac:dyDescent="0.25">
      <c r="A707" t="str">
        <f t="shared" si="65"/>
        <v>707</v>
      </c>
      <c r="B707" s="25">
        <f>IF(OR(ISBLANK($AG707),$AI707="closed",$AI707="old",AND($B$3=Data!$N$6,OR(database!AG707=Data!$K$8,Data!$K$9=database!AG707))),0,MAX(B$8:B706)+1)</f>
        <v>0</v>
      </c>
      <c r="C707" s="25">
        <f ca="1">IF(AND($AL707-C$3&lt;=TODAY(),$AL707&gt;0,AI707&lt;&gt;"closed",AI707&lt;&gt;"old",AND($B$3&lt;&gt;Data!$N$6,OR(database!$AG707&lt;&gt;Data!$K$9,database!$AG707&lt;&gt;Data!$K$8))),MAX(C$8:C706)+1,0)</f>
        <v>0</v>
      </c>
      <c r="D707" s="25">
        <f ca="1">IF(AND($AL707-D$3&lt;=TODAY(),$AL707&gt;0,$AI707&lt;&gt;"closed",AI707&lt;&gt;"old",AND($B$3&lt;&gt;Data!$N$6,OR(database!$AG707&lt;&gt;Data!$K$9,database!$AG707&lt;&gt;Data!$K$8))),MAX(D$8:D706)+1,0)</f>
        <v>0</v>
      </c>
      <c r="E707" s="25">
        <f ca="1">IF(AND($AL707-E$3&lt;=TODAY(),$AL707&gt;0,AI707&lt;&gt;"closed",AI707&lt;&gt;"old",AND($B$3&lt;&gt;Data!$N$6,OR(database!$AG707&lt;&gt;Data!$K$9,database!$AG707&lt;&gt;Data!$K$8))),MAX(E$8:E706)+1,0)</f>
        <v>0</v>
      </c>
      <c r="F707" s="25">
        <f>IF(AH707="X",MAX(F$8:F706)+1,0)</f>
        <v>0</v>
      </c>
      <c r="G707" s="25">
        <f ca="1">IF(AND(AG707=Data!$K$8,database!AI707&lt;&gt;"Closed",AI707&lt;&gt;"old",database!AL707&lt;(TODAY()+Data!$X$4)),MAX(G$8:G706)+1,0)</f>
        <v>0</v>
      </c>
      <c r="H707" s="25">
        <f ca="1">IF(AND(AG707=Data!$K$9,database!AI707&lt;&gt;"Closed",AI707&lt;&gt;"old",database!AL707&lt;(TODAY()+Data!$X$5)),MAX(H$8:H706)+1,0)</f>
        <v>0</v>
      </c>
      <c r="Y707">
        <f>IF(AS707&gt;0,VLOOKUP(AS707,$AT:$AV,3,0)+COUNTIF(AS$8:AS706,AS707),0)</f>
        <v>0</v>
      </c>
      <c r="AA707" s="17"/>
      <c r="AB707" s="18"/>
      <c r="AC707" s="17"/>
      <c r="AD707" s="18"/>
      <c r="AE707" s="17"/>
      <c r="AF707" s="18"/>
      <c r="AG707" s="139"/>
      <c r="AH707" s="24"/>
      <c r="AI707" s="17"/>
      <c r="AJ707" s="24"/>
      <c r="AK707" s="27"/>
      <c r="AL707" s="47"/>
      <c r="AQ707" s="25">
        <f>IF(FollowUp!$AK$3="(Off)",IF(FollowUp!$AA$3=Data!$D$5,C707,IF(FollowUp!$AA$3=Data!$D$6,D707,IF(FollowUp!$AA$3=Data!$D$7,E707,B707))),IF(FollowUp!$AK$3=Data!$N$9,F707,IF(FollowUp!$AK$3=Data!$N$8,H707,IF(FollowUp!$AK$3=Data!$N$7,G707,B707))))</f>
        <v>0</v>
      </c>
      <c r="AR707" s="51">
        <f t="shared" si="68"/>
        <v>0</v>
      </c>
      <c r="AS707" s="25">
        <f t="shared" si="66"/>
        <v>-1</v>
      </c>
      <c r="AT707" s="25">
        <f t="shared" si="69"/>
        <v>700</v>
      </c>
      <c r="AU707" s="25">
        <f t="shared" si="67"/>
        <v>0</v>
      </c>
      <c r="AV707" s="25">
        <f t="shared" si="70"/>
        <v>0</v>
      </c>
      <c r="BB707" s="51"/>
    </row>
    <row r="708" spans="1:54" x14ac:dyDescent="0.25">
      <c r="A708" t="str">
        <f t="shared" si="65"/>
        <v>708</v>
      </c>
      <c r="B708" s="25">
        <f>IF(OR(ISBLANK($AG708),$AI708="closed",$AI708="old",AND($B$3=Data!$N$6,OR(database!AG708=Data!$K$8,Data!$K$9=database!AG708))),0,MAX(B$8:B707)+1)</f>
        <v>0</v>
      </c>
      <c r="C708" s="25">
        <f ca="1">IF(AND($AL708-C$3&lt;=TODAY(),$AL708&gt;0,AI708&lt;&gt;"closed",AI708&lt;&gt;"old",AND($B$3&lt;&gt;Data!$N$6,OR(database!$AG708&lt;&gt;Data!$K$9,database!$AG708&lt;&gt;Data!$K$8))),MAX(C$8:C707)+1,0)</f>
        <v>0</v>
      </c>
      <c r="D708" s="25">
        <f ca="1">IF(AND($AL708-D$3&lt;=TODAY(),$AL708&gt;0,$AI708&lt;&gt;"closed",AI708&lt;&gt;"old",AND($B$3&lt;&gt;Data!$N$6,OR(database!$AG708&lt;&gt;Data!$K$9,database!$AG708&lt;&gt;Data!$K$8))),MAX(D$8:D707)+1,0)</f>
        <v>0</v>
      </c>
      <c r="E708" s="25">
        <f ca="1">IF(AND($AL708-E$3&lt;=TODAY(),$AL708&gt;0,AI708&lt;&gt;"closed",AI708&lt;&gt;"old",AND($B$3&lt;&gt;Data!$N$6,OR(database!$AG708&lt;&gt;Data!$K$9,database!$AG708&lt;&gt;Data!$K$8))),MAX(E$8:E707)+1,0)</f>
        <v>0</v>
      </c>
      <c r="F708" s="25">
        <f>IF(AH708="X",MAX(F$8:F707)+1,0)</f>
        <v>0</v>
      </c>
      <c r="G708" s="25">
        <f ca="1">IF(AND(AG708=Data!$K$8,database!AI708&lt;&gt;"Closed",AI708&lt;&gt;"old",database!AL708&lt;(TODAY()+Data!$X$4)),MAX(G$8:G707)+1,0)</f>
        <v>0</v>
      </c>
      <c r="H708" s="25">
        <f ca="1">IF(AND(AG708=Data!$K$9,database!AI708&lt;&gt;"Closed",AI708&lt;&gt;"old",database!AL708&lt;(TODAY()+Data!$X$5)),MAX(H$8:H707)+1,0)</f>
        <v>0</v>
      </c>
      <c r="Y708">
        <f>IF(AS708&gt;0,VLOOKUP(AS708,$AT:$AV,3,0)+COUNTIF(AS$8:AS707,AS708),0)</f>
        <v>0</v>
      </c>
      <c r="AA708" s="16"/>
      <c r="AB708" s="22"/>
      <c r="AC708" s="16"/>
      <c r="AD708" s="22"/>
      <c r="AE708" s="16"/>
      <c r="AF708" s="22"/>
      <c r="AG708" s="138"/>
      <c r="AH708" s="23"/>
      <c r="AI708" s="16"/>
      <c r="AJ708" s="23"/>
      <c r="AK708" s="28"/>
      <c r="AL708" s="35"/>
      <c r="AQ708" s="25">
        <f>IF(FollowUp!$AK$3="(Off)",IF(FollowUp!$AA$3=Data!$D$5,C708,IF(FollowUp!$AA$3=Data!$D$6,D708,IF(FollowUp!$AA$3=Data!$D$7,E708,B708))),IF(FollowUp!$AK$3=Data!$N$9,F708,IF(FollowUp!$AK$3=Data!$N$8,H708,IF(FollowUp!$AK$3=Data!$N$7,G708,B708))))</f>
        <v>0</v>
      </c>
      <c r="AR708" s="51">
        <f t="shared" si="68"/>
        <v>0</v>
      </c>
      <c r="AS708" s="25">
        <f t="shared" si="66"/>
        <v>-1</v>
      </c>
      <c r="AT708" s="25">
        <f t="shared" si="69"/>
        <v>701</v>
      </c>
      <c r="AU708" s="25">
        <f t="shared" si="67"/>
        <v>0</v>
      </c>
      <c r="AV708" s="25">
        <f t="shared" si="70"/>
        <v>0</v>
      </c>
      <c r="BB708" s="51"/>
    </row>
    <row r="709" spans="1:54" x14ac:dyDescent="0.25">
      <c r="A709" t="str">
        <f t="shared" si="65"/>
        <v>709</v>
      </c>
      <c r="B709" s="25">
        <f>IF(OR(ISBLANK($AG709),$AI709="closed",$AI709="old",AND($B$3=Data!$N$6,OR(database!AG709=Data!$K$8,Data!$K$9=database!AG709))),0,MAX(B$8:B708)+1)</f>
        <v>0</v>
      </c>
      <c r="C709" s="25">
        <f ca="1">IF(AND($AL709-C$3&lt;=TODAY(),$AL709&gt;0,AI709&lt;&gt;"closed",AI709&lt;&gt;"old",AND($B$3&lt;&gt;Data!$N$6,OR(database!$AG709&lt;&gt;Data!$K$9,database!$AG709&lt;&gt;Data!$K$8))),MAX(C$8:C708)+1,0)</f>
        <v>0</v>
      </c>
      <c r="D709" s="25">
        <f ca="1">IF(AND($AL709-D$3&lt;=TODAY(),$AL709&gt;0,$AI709&lt;&gt;"closed",AI709&lt;&gt;"old",AND($B$3&lt;&gt;Data!$N$6,OR(database!$AG709&lt;&gt;Data!$K$9,database!$AG709&lt;&gt;Data!$K$8))),MAX(D$8:D708)+1,0)</f>
        <v>0</v>
      </c>
      <c r="E709" s="25">
        <f ca="1">IF(AND($AL709-E$3&lt;=TODAY(),$AL709&gt;0,AI709&lt;&gt;"closed",AI709&lt;&gt;"old",AND($B$3&lt;&gt;Data!$N$6,OR(database!$AG709&lt;&gt;Data!$K$9,database!$AG709&lt;&gt;Data!$K$8))),MAX(E$8:E708)+1,0)</f>
        <v>0</v>
      </c>
      <c r="F709" s="25">
        <f>IF(AH709="X",MAX(F$8:F708)+1,0)</f>
        <v>0</v>
      </c>
      <c r="G709" s="25">
        <f ca="1">IF(AND(AG709=Data!$K$8,database!AI709&lt;&gt;"Closed",AI709&lt;&gt;"old",database!AL709&lt;(TODAY()+Data!$X$4)),MAX(G$8:G708)+1,0)</f>
        <v>0</v>
      </c>
      <c r="H709" s="25">
        <f ca="1">IF(AND(AG709=Data!$K$9,database!AI709&lt;&gt;"Closed",AI709&lt;&gt;"old",database!AL709&lt;(TODAY()+Data!$X$5)),MAX(H$8:H708)+1,0)</f>
        <v>0</v>
      </c>
      <c r="Y709">
        <f>IF(AS709&gt;0,VLOOKUP(AS709,$AT:$AV,3,0)+COUNTIF(AS$8:AS708,AS709),0)</f>
        <v>0</v>
      </c>
      <c r="AA709" s="17"/>
      <c r="AB709" s="18"/>
      <c r="AC709" s="17"/>
      <c r="AD709" s="18"/>
      <c r="AE709" s="17"/>
      <c r="AF709" s="18"/>
      <c r="AG709" s="139"/>
      <c r="AH709" s="24"/>
      <c r="AI709" s="17"/>
      <c r="AJ709" s="24"/>
      <c r="AK709" s="27"/>
      <c r="AL709" s="47"/>
      <c r="AQ709" s="25">
        <f>IF(FollowUp!$AK$3="(Off)",IF(FollowUp!$AA$3=Data!$D$5,C709,IF(FollowUp!$AA$3=Data!$D$6,D709,IF(FollowUp!$AA$3=Data!$D$7,E709,B709))),IF(FollowUp!$AK$3=Data!$N$9,F709,IF(FollowUp!$AK$3=Data!$N$8,H709,IF(FollowUp!$AK$3=Data!$N$7,G709,B709))))</f>
        <v>0</v>
      </c>
      <c r="AR709" s="51">
        <f t="shared" si="68"/>
        <v>0</v>
      </c>
      <c r="AS709" s="25">
        <f t="shared" si="66"/>
        <v>-1</v>
      </c>
      <c r="AT709" s="25">
        <f t="shared" si="69"/>
        <v>702</v>
      </c>
      <c r="AU709" s="25">
        <f t="shared" si="67"/>
        <v>0</v>
      </c>
      <c r="AV709" s="25">
        <f t="shared" si="70"/>
        <v>0</v>
      </c>
      <c r="BB709" s="51"/>
    </row>
    <row r="710" spans="1:54" x14ac:dyDescent="0.25">
      <c r="A710" t="str">
        <f t="shared" si="65"/>
        <v>710</v>
      </c>
      <c r="B710" s="25">
        <f>IF(OR(ISBLANK($AG710),$AI710="closed",$AI710="old",AND($B$3=Data!$N$6,OR(database!AG710=Data!$K$8,Data!$K$9=database!AG710))),0,MAX(B$8:B709)+1)</f>
        <v>0</v>
      </c>
      <c r="C710" s="25">
        <f ca="1">IF(AND($AL710-C$3&lt;=TODAY(),$AL710&gt;0,AI710&lt;&gt;"closed",AI710&lt;&gt;"old",AND($B$3&lt;&gt;Data!$N$6,OR(database!$AG710&lt;&gt;Data!$K$9,database!$AG710&lt;&gt;Data!$K$8))),MAX(C$8:C709)+1,0)</f>
        <v>0</v>
      </c>
      <c r="D710" s="25">
        <f ca="1">IF(AND($AL710-D$3&lt;=TODAY(),$AL710&gt;0,$AI710&lt;&gt;"closed",AI710&lt;&gt;"old",AND($B$3&lt;&gt;Data!$N$6,OR(database!$AG710&lt;&gt;Data!$K$9,database!$AG710&lt;&gt;Data!$K$8))),MAX(D$8:D709)+1,0)</f>
        <v>0</v>
      </c>
      <c r="E710" s="25">
        <f ca="1">IF(AND($AL710-E$3&lt;=TODAY(),$AL710&gt;0,AI710&lt;&gt;"closed",AI710&lt;&gt;"old",AND($B$3&lt;&gt;Data!$N$6,OR(database!$AG710&lt;&gt;Data!$K$9,database!$AG710&lt;&gt;Data!$K$8))),MAX(E$8:E709)+1,0)</f>
        <v>0</v>
      </c>
      <c r="F710" s="25">
        <f>IF(AH710="X",MAX(F$8:F709)+1,0)</f>
        <v>0</v>
      </c>
      <c r="G710" s="25">
        <f ca="1">IF(AND(AG710=Data!$K$8,database!AI710&lt;&gt;"Closed",AI710&lt;&gt;"old",database!AL710&lt;(TODAY()+Data!$X$4)),MAX(G$8:G709)+1,0)</f>
        <v>0</v>
      </c>
      <c r="H710" s="25">
        <f ca="1">IF(AND(AG710=Data!$K$9,database!AI710&lt;&gt;"Closed",AI710&lt;&gt;"old",database!AL710&lt;(TODAY()+Data!$X$5)),MAX(H$8:H709)+1,0)</f>
        <v>0</v>
      </c>
      <c r="Y710">
        <f>IF(AS710&gt;0,VLOOKUP(AS710,$AT:$AV,3,0)+COUNTIF(AS$8:AS709,AS710),0)</f>
        <v>0</v>
      </c>
      <c r="AA710" s="16"/>
      <c r="AB710" s="22"/>
      <c r="AC710" s="16"/>
      <c r="AD710" s="22"/>
      <c r="AE710" s="16"/>
      <c r="AF710" s="22"/>
      <c r="AG710" s="138"/>
      <c r="AH710" s="23"/>
      <c r="AI710" s="16"/>
      <c r="AJ710" s="23"/>
      <c r="AK710" s="28"/>
      <c r="AL710" s="35"/>
      <c r="AQ710" s="25">
        <f>IF(FollowUp!$AK$3="(Off)",IF(FollowUp!$AA$3=Data!$D$5,C710,IF(FollowUp!$AA$3=Data!$D$6,D710,IF(FollowUp!$AA$3=Data!$D$7,E710,B710))),IF(FollowUp!$AK$3=Data!$N$9,F710,IF(FollowUp!$AK$3=Data!$N$8,H710,IF(FollowUp!$AK$3=Data!$N$7,G710,B710))))</f>
        <v>0</v>
      </c>
      <c r="AR710" s="51">
        <f t="shared" si="68"/>
        <v>0</v>
      </c>
      <c r="AS710" s="25">
        <f t="shared" si="66"/>
        <v>-1</v>
      </c>
      <c r="AT710" s="25">
        <f t="shared" si="69"/>
        <v>703</v>
      </c>
      <c r="AU710" s="25">
        <f t="shared" si="67"/>
        <v>0</v>
      </c>
      <c r="AV710" s="25">
        <f t="shared" si="70"/>
        <v>0</v>
      </c>
      <c r="BB710" s="51"/>
    </row>
    <row r="711" spans="1:54" x14ac:dyDescent="0.25">
      <c r="A711" t="str">
        <f t="shared" si="65"/>
        <v>711</v>
      </c>
      <c r="B711" s="25">
        <f>IF(OR(ISBLANK($AG711),$AI711="closed",$AI711="old",AND($B$3=Data!$N$6,OR(database!AG711=Data!$K$8,Data!$K$9=database!AG711))),0,MAX(B$8:B710)+1)</f>
        <v>0</v>
      </c>
      <c r="C711" s="25">
        <f ca="1">IF(AND($AL711-C$3&lt;=TODAY(),$AL711&gt;0,AI711&lt;&gt;"closed",AI711&lt;&gt;"old",AND($B$3&lt;&gt;Data!$N$6,OR(database!$AG711&lt;&gt;Data!$K$9,database!$AG711&lt;&gt;Data!$K$8))),MAX(C$8:C710)+1,0)</f>
        <v>0</v>
      </c>
      <c r="D711" s="25">
        <f ca="1">IF(AND($AL711-D$3&lt;=TODAY(),$AL711&gt;0,$AI711&lt;&gt;"closed",AI711&lt;&gt;"old",AND($B$3&lt;&gt;Data!$N$6,OR(database!$AG711&lt;&gt;Data!$K$9,database!$AG711&lt;&gt;Data!$K$8))),MAX(D$8:D710)+1,0)</f>
        <v>0</v>
      </c>
      <c r="E711" s="25">
        <f ca="1">IF(AND($AL711-E$3&lt;=TODAY(),$AL711&gt;0,AI711&lt;&gt;"closed",AI711&lt;&gt;"old",AND($B$3&lt;&gt;Data!$N$6,OR(database!$AG711&lt;&gt;Data!$K$9,database!$AG711&lt;&gt;Data!$K$8))),MAX(E$8:E710)+1,0)</f>
        <v>0</v>
      </c>
      <c r="F711" s="25">
        <f>IF(AH711="X",MAX(F$8:F710)+1,0)</f>
        <v>0</v>
      </c>
      <c r="G711" s="25">
        <f ca="1">IF(AND(AG711=Data!$K$8,database!AI711&lt;&gt;"Closed",AI711&lt;&gt;"old",database!AL711&lt;(TODAY()+Data!$X$4)),MAX(G$8:G710)+1,0)</f>
        <v>0</v>
      </c>
      <c r="H711" s="25">
        <f ca="1">IF(AND(AG711=Data!$K$9,database!AI711&lt;&gt;"Closed",AI711&lt;&gt;"old",database!AL711&lt;(TODAY()+Data!$X$5)),MAX(H$8:H710)+1,0)</f>
        <v>0</v>
      </c>
      <c r="Y711">
        <f>IF(AS711&gt;0,VLOOKUP(AS711,$AT:$AV,3,0)+COUNTIF(AS$8:AS710,AS711),0)</f>
        <v>0</v>
      </c>
      <c r="AA711" s="17"/>
      <c r="AB711" s="18"/>
      <c r="AC711" s="17"/>
      <c r="AD711" s="18"/>
      <c r="AE711" s="17"/>
      <c r="AF711" s="18"/>
      <c r="AG711" s="139"/>
      <c r="AH711" s="24"/>
      <c r="AI711" s="17"/>
      <c r="AJ711" s="24"/>
      <c r="AK711" s="27"/>
      <c r="AL711" s="47"/>
      <c r="AQ711" s="25">
        <f>IF(FollowUp!$AK$3="(Off)",IF(FollowUp!$AA$3=Data!$D$5,C711,IF(FollowUp!$AA$3=Data!$D$6,D711,IF(FollowUp!$AA$3=Data!$D$7,E711,B711))),IF(FollowUp!$AK$3=Data!$N$9,F711,IF(FollowUp!$AK$3=Data!$N$8,H711,IF(FollowUp!$AK$3=Data!$N$7,G711,B711))))</f>
        <v>0</v>
      </c>
      <c r="AR711" s="51">
        <f t="shared" si="68"/>
        <v>0</v>
      </c>
      <c r="AS711" s="25">
        <f t="shared" si="66"/>
        <v>-1</v>
      </c>
      <c r="AT711" s="25">
        <f t="shared" si="69"/>
        <v>704</v>
      </c>
      <c r="AU711" s="25">
        <f t="shared" si="67"/>
        <v>0</v>
      </c>
      <c r="AV711" s="25">
        <f t="shared" si="70"/>
        <v>0</v>
      </c>
      <c r="BB711" s="51"/>
    </row>
    <row r="712" spans="1:54" x14ac:dyDescent="0.25">
      <c r="A712" t="str">
        <f t="shared" ref="A712:A775" si="71">ROW(C712)&amp;AC712</f>
        <v>712</v>
      </c>
      <c r="B712" s="25">
        <f>IF(OR(ISBLANK($AG712),$AI712="closed",$AI712="old",AND($B$3=Data!$N$6,OR(database!AG712=Data!$K$8,Data!$K$9=database!AG712))),0,MAX(B$8:B711)+1)</f>
        <v>0</v>
      </c>
      <c r="C712" s="25">
        <f ca="1">IF(AND($AL712-C$3&lt;=TODAY(),$AL712&gt;0,AI712&lt;&gt;"closed",AI712&lt;&gt;"old",AND($B$3&lt;&gt;Data!$N$6,OR(database!$AG712&lt;&gt;Data!$K$9,database!$AG712&lt;&gt;Data!$K$8))),MAX(C$8:C711)+1,0)</f>
        <v>0</v>
      </c>
      <c r="D712" s="25">
        <f ca="1">IF(AND($AL712-D$3&lt;=TODAY(),$AL712&gt;0,$AI712&lt;&gt;"closed",AI712&lt;&gt;"old",AND($B$3&lt;&gt;Data!$N$6,OR(database!$AG712&lt;&gt;Data!$K$9,database!$AG712&lt;&gt;Data!$K$8))),MAX(D$8:D711)+1,0)</f>
        <v>0</v>
      </c>
      <c r="E712" s="25">
        <f ca="1">IF(AND($AL712-E$3&lt;=TODAY(),$AL712&gt;0,AI712&lt;&gt;"closed",AI712&lt;&gt;"old",AND($B$3&lt;&gt;Data!$N$6,OR(database!$AG712&lt;&gt;Data!$K$9,database!$AG712&lt;&gt;Data!$K$8))),MAX(E$8:E711)+1,0)</f>
        <v>0</v>
      </c>
      <c r="F712" s="25">
        <f>IF(AH712="X",MAX(F$8:F711)+1,0)</f>
        <v>0</v>
      </c>
      <c r="G712" s="25">
        <f ca="1">IF(AND(AG712=Data!$K$8,database!AI712&lt;&gt;"Closed",AI712&lt;&gt;"old",database!AL712&lt;(TODAY()+Data!$X$4)),MAX(G$8:G711)+1,0)</f>
        <v>0</v>
      </c>
      <c r="H712" s="25">
        <f ca="1">IF(AND(AG712=Data!$K$9,database!AI712&lt;&gt;"Closed",AI712&lt;&gt;"old",database!AL712&lt;(TODAY()+Data!$X$5)),MAX(H$8:H711)+1,0)</f>
        <v>0</v>
      </c>
      <c r="Y712">
        <f>IF(AS712&gt;0,VLOOKUP(AS712,$AT:$AV,3,0)+COUNTIF(AS$8:AS711,AS712),0)</f>
        <v>0</v>
      </c>
      <c r="AA712" s="16"/>
      <c r="AB712" s="22"/>
      <c r="AC712" s="16"/>
      <c r="AD712" s="22"/>
      <c r="AE712" s="16"/>
      <c r="AF712" s="22"/>
      <c r="AG712" s="138"/>
      <c r="AH712" s="23"/>
      <c r="AI712" s="16"/>
      <c r="AJ712" s="23"/>
      <c r="AK712" s="28"/>
      <c r="AL712" s="35"/>
      <c r="AQ712" s="25">
        <f>IF(FollowUp!$AK$3="(Off)",IF(FollowUp!$AA$3=Data!$D$5,C712,IF(FollowUp!$AA$3=Data!$D$6,D712,IF(FollowUp!$AA$3=Data!$D$7,E712,B712))),IF(FollowUp!$AK$3=Data!$N$9,F712,IF(FollowUp!$AK$3=Data!$N$8,H712,IF(FollowUp!$AK$3=Data!$N$7,G712,B712))))</f>
        <v>0</v>
      </c>
      <c r="AR712" s="51">
        <f t="shared" si="68"/>
        <v>0</v>
      </c>
      <c r="AS712" s="25">
        <f t="shared" si="66"/>
        <v>-1</v>
      </c>
      <c r="AT712" s="25">
        <f t="shared" si="69"/>
        <v>705</v>
      </c>
      <c r="AU712" s="25">
        <f t="shared" si="67"/>
        <v>0</v>
      </c>
      <c r="AV712" s="25">
        <f t="shared" si="70"/>
        <v>0</v>
      </c>
      <c r="BB712" s="51"/>
    </row>
    <row r="713" spans="1:54" x14ac:dyDescent="0.25">
      <c r="A713" t="str">
        <f t="shared" si="71"/>
        <v>713</v>
      </c>
      <c r="B713" s="25">
        <f>IF(OR(ISBLANK($AG713),$AI713="closed",$AI713="old",AND($B$3=Data!$N$6,OR(database!AG713=Data!$K$8,Data!$K$9=database!AG713))),0,MAX(B$8:B712)+1)</f>
        <v>0</v>
      </c>
      <c r="C713" s="25">
        <f ca="1">IF(AND($AL713-C$3&lt;=TODAY(),$AL713&gt;0,AI713&lt;&gt;"closed",AI713&lt;&gt;"old",AND($B$3&lt;&gt;Data!$N$6,OR(database!$AG713&lt;&gt;Data!$K$9,database!$AG713&lt;&gt;Data!$K$8))),MAX(C$8:C712)+1,0)</f>
        <v>0</v>
      </c>
      <c r="D713" s="25">
        <f ca="1">IF(AND($AL713-D$3&lt;=TODAY(),$AL713&gt;0,$AI713&lt;&gt;"closed",AI713&lt;&gt;"old",AND($B$3&lt;&gt;Data!$N$6,OR(database!$AG713&lt;&gt;Data!$K$9,database!$AG713&lt;&gt;Data!$K$8))),MAX(D$8:D712)+1,0)</f>
        <v>0</v>
      </c>
      <c r="E713" s="25">
        <f ca="1">IF(AND($AL713-E$3&lt;=TODAY(),$AL713&gt;0,AI713&lt;&gt;"closed",AI713&lt;&gt;"old",AND($B$3&lt;&gt;Data!$N$6,OR(database!$AG713&lt;&gt;Data!$K$9,database!$AG713&lt;&gt;Data!$K$8))),MAX(E$8:E712)+1,0)</f>
        <v>0</v>
      </c>
      <c r="F713" s="25">
        <f>IF(AH713="X",MAX(F$8:F712)+1,0)</f>
        <v>0</v>
      </c>
      <c r="G713" s="25">
        <f ca="1">IF(AND(AG713=Data!$K$8,database!AI713&lt;&gt;"Closed",AI713&lt;&gt;"old",database!AL713&lt;(TODAY()+Data!$X$4)),MAX(G$8:G712)+1,0)</f>
        <v>0</v>
      </c>
      <c r="H713" s="25">
        <f ca="1">IF(AND(AG713=Data!$K$9,database!AI713&lt;&gt;"Closed",AI713&lt;&gt;"old",database!AL713&lt;(TODAY()+Data!$X$5)),MAX(H$8:H712)+1,0)</f>
        <v>0</v>
      </c>
      <c r="Y713">
        <f>IF(AS713&gt;0,VLOOKUP(AS713,$AT:$AV,3,0)+COUNTIF(AS$8:AS712,AS713),0)</f>
        <v>0</v>
      </c>
      <c r="AA713" s="17"/>
      <c r="AB713" s="18"/>
      <c r="AC713" s="17"/>
      <c r="AD713" s="18"/>
      <c r="AE713" s="17"/>
      <c r="AF713" s="18"/>
      <c r="AG713" s="139"/>
      <c r="AH713" s="24"/>
      <c r="AI713" s="17"/>
      <c r="AJ713" s="24"/>
      <c r="AK713" s="27"/>
      <c r="AL713" s="47"/>
      <c r="AQ713" s="25">
        <f>IF(FollowUp!$AK$3="(Off)",IF(FollowUp!$AA$3=Data!$D$5,C713,IF(FollowUp!$AA$3=Data!$D$6,D713,IF(FollowUp!$AA$3=Data!$D$7,E713,B713))),IF(FollowUp!$AK$3=Data!$N$9,F713,IF(FollowUp!$AK$3=Data!$N$8,H713,IF(FollowUp!$AK$3=Data!$N$7,G713,B713))))</f>
        <v>0</v>
      </c>
      <c r="AR713" s="51">
        <f t="shared" si="68"/>
        <v>0</v>
      </c>
      <c r="AS713" s="25">
        <f t="shared" ref="AS713:AS776" si="72">IF(AR713=0,-1,RANK(AR713,$AR$8:$AR$5000))</f>
        <v>-1</v>
      </c>
      <c r="AT713" s="25">
        <f t="shared" si="69"/>
        <v>706</v>
      </c>
      <c r="AU713" s="25">
        <f t="shared" ref="AU713:AU776" si="73">COUNTIF(AS:AS,AT713)</f>
        <v>0</v>
      </c>
      <c r="AV713" s="25">
        <f t="shared" si="70"/>
        <v>0</v>
      </c>
      <c r="BB713" s="51"/>
    </row>
    <row r="714" spans="1:54" x14ac:dyDescent="0.25">
      <c r="A714" t="str">
        <f t="shared" si="71"/>
        <v>714</v>
      </c>
      <c r="B714" s="25">
        <f>IF(OR(ISBLANK($AG714),$AI714="closed",$AI714="old",AND($B$3=Data!$N$6,OR(database!AG714=Data!$K$8,Data!$K$9=database!AG714))),0,MAX(B$8:B713)+1)</f>
        <v>0</v>
      </c>
      <c r="C714" s="25">
        <f ca="1">IF(AND($AL714-C$3&lt;=TODAY(),$AL714&gt;0,AI714&lt;&gt;"closed",AI714&lt;&gt;"old",AND($B$3&lt;&gt;Data!$N$6,OR(database!$AG714&lt;&gt;Data!$K$9,database!$AG714&lt;&gt;Data!$K$8))),MAX(C$8:C713)+1,0)</f>
        <v>0</v>
      </c>
      <c r="D714" s="25">
        <f ca="1">IF(AND($AL714-D$3&lt;=TODAY(),$AL714&gt;0,$AI714&lt;&gt;"closed",AI714&lt;&gt;"old",AND($B$3&lt;&gt;Data!$N$6,OR(database!$AG714&lt;&gt;Data!$K$9,database!$AG714&lt;&gt;Data!$K$8))),MAX(D$8:D713)+1,0)</f>
        <v>0</v>
      </c>
      <c r="E714" s="25">
        <f ca="1">IF(AND($AL714-E$3&lt;=TODAY(),$AL714&gt;0,AI714&lt;&gt;"closed",AI714&lt;&gt;"old",AND($B$3&lt;&gt;Data!$N$6,OR(database!$AG714&lt;&gt;Data!$K$9,database!$AG714&lt;&gt;Data!$K$8))),MAX(E$8:E713)+1,0)</f>
        <v>0</v>
      </c>
      <c r="F714" s="25">
        <f>IF(AH714="X",MAX(F$8:F713)+1,0)</f>
        <v>0</v>
      </c>
      <c r="G714" s="25">
        <f ca="1">IF(AND(AG714=Data!$K$8,database!AI714&lt;&gt;"Closed",AI714&lt;&gt;"old",database!AL714&lt;(TODAY()+Data!$X$4)),MAX(G$8:G713)+1,0)</f>
        <v>0</v>
      </c>
      <c r="H714" s="25">
        <f ca="1">IF(AND(AG714=Data!$K$9,database!AI714&lt;&gt;"Closed",AI714&lt;&gt;"old",database!AL714&lt;(TODAY()+Data!$X$5)),MAX(H$8:H713)+1,0)</f>
        <v>0</v>
      </c>
      <c r="Y714">
        <f>IF(AS714&gt;0,VLOOKUP(AS714,$AT:$AV,3,0)+COUNTIF(AS$8:AS713,AS714),0)</f>
        <v>0</v>
      </c>
      <c r="AA714" s="16"/>
      <c r="AB714" s="22"/>
      <c r="AC714" s="16"/>
      <c r="AD714" s="22"/>
      <c r="AE714" s="16"/>
      <c r="AF714" s="22"/>
      <c r="AG714" s="138"/>
      <c r="AH714" s="23"/>
      <c r="AI714" s="16"/>
      <c r="AJ714" s="23"/>
      <c r="AK714" s="28"/>
      <c r="AL714" s="35"/>
      <c r="AQ714" s="25">
        <f>IF(FollowUp!$AK$3="(Off)",IF(FollowUp!$AA$3=Data!$D$5,C714,IF(FollowUp!$AA$3=Data!$D$6,D714,IF(FollowUp!$AA$3=Data!$D$7,E714,B714))),IF(FollowUp!$AK$3=Data!$N$9,F714,IF(FollowUp!$AK$3=Data!$N$8,H714,IF(FollowUp!$AK$3=Data!$N$7,G714,B714))))</f>
        <v>0</v>
      </c>
      <c r="AR714" s="51">
        <f t="shared" si="68"/>
        <v>0</v>
      </c>
      <c r="AS714" s="25">
        <f t="shared" si="72"/>
        <v>-1</v>
      </c>
      <c r="AT714" s="25">
        <f t="shared" si="69"/>
        <v>707</v>
      </c>
      <c r="AU714" s="25">
        <f t="shared" si="73"/>
        <v>0</v>
      </c>
      <c r="AV714" s="25">
        <f t="shared" si="70"/>
        <v>0</v>
      </c>
      <c r="BB714" s="51"/>
    </row>
    <row r="715" spans="1:54" x14ac:dyDescent="0.25">
      <c r="A715" t="str">
        <f t="shared" si="71"/>
        <v>715</v>
      </c>
      <c r="B715" s="25">
        <f>IF(OR(ISBLANK($AG715),$AI715="closed",$AI715="old",AND($B$3=Data!$N$6,OR(database!AG715=Data!$K$8,Data!$K$9=database!AG715))),0,MAX(B$8:B714)+1)</f>
        <v>0</v>
      </c>
      <c r="C715" s="25">
        <f ca="1">IF(AND($AL715-C$3&lt;=TODAY(),$AL715&gt;0,AI715&lt;&gt;"closed",AI715&lt;&gt;"old",AND($B$3&lt;&gt;Data!$N$6,OR(database!$AG715&lt;&gt;Data!$K$9,database!$AG715&lt;&gt;Data!$K$8))),MAX(C$8:C714)+1,0)</f>
        <v>0</v>
      </c>
      <c r="D715" s="25">
        <f ca="1">IF(AND($AL715-D$3&lt;=TODAY(),$AL715&gt;0,$AI715&lt;&gt;"closed",AI715&lt;&gt;"old",AND($B$3&lt;&gt;Data!$N$6,OR(database!$AG715&lt;&gt;Data!$K$9,database!$AG715&lt;&gt;Data!$K$8))),MAX(D$8:D714)+1,0)</f>
        <v>0</v>
      </c>
      <c r="E715" s="25">
        <f ca="1">IF(AND($AL715-E$3&lt;=TODAY(),$AL715&gt;0,AI715&lt;&gt;"closed",AI715&lt;&gt;"old",AND($B$3&lt;&gt;Data!$N$6,OR(database!$AG715&lt;&gt;Data!$K$9,database!$AG715&lt;&gt;Data!$K$8))),MAX(E$8:E714)+1,0)</f>
        <v>0</v>
      </c>
      <c r="F715" s="25">
        <f>IF(AH715="X",MAX(F$8:F714)+1,0)</f>
        <v>0</v>
      </c>
      <c r="G715" s="25">
        <f ca="1">IF(AND(AG715=Data!$K$8,database!AI715&lt;&gt;"Closed",AI715&lt;&gt;"old",database!AL715&lt;(TODAY()+Data!$X$4)),MAX(G$8:G714)+1,0)</f>
        <v>0</v>
      </c>
      <c r="H715" s="25">
        <f ca="1">IF(AND(AG715=Data!$K$9,database!AI715&lt;&gt;"Closed",AI715&lt;&gt;"old",database!AL715&lt;(TODAY()+Data!$X$5)),MAX(H$8:H714)+1,0)</f>
        <v>0</v>
      </c>
      <c r="Y715">
        <f>IF(AS715&gt;0,VLOOKUP(AS715,$AT:$AV,3,0)+COUNTIF(AS$8:AS714,AS715),0)</f>
        <v>0</v>
      </c>
      <c r="AA715" s="17"/>
      <c r="AB715" s="18"/>
      <c r="AC715" s="17"/>
      <c r="AD715" s="18"/>
      <c r="AE715" s="17"/>
      <c r="AF715" s="18"/>
      <c r="AG715" s="139"/>
      <c r="AH715" s="24"/>
      <c r="AI715" s="17"/>
      <c r="AJ715" s="24"/>
      <c r="AK715" s="27"/>
      <c r="AL715" s="47"/>
      <c r="AQ715" s="25">
        <f>IF(FollowUp!$AK$3="(Off)",IF(FollowUp!$AA$3=Data!$D$5,C715,IF(FollowUp!$AA$3=Data!$D$6,D715,IF(FollowUp!$AA$3=Data!$D$7,E715,B715))),IF(FollowUp!$AK$3=Data!$N$9,F715,IF(FollowUp!$AK$3=Data!$N$8,H715,IF(FollowUp!$AK$3=Data!$N$7,G715,B715))))</f>
        <v>0</v>
      </c>
      <c r="AR715" s="51">
        <f t="shared" si="68"/>
        <v>0</v>
      </c>
      <c r="AS715" s="25">
        <f t="shared" si="72"/>
        <v>-1</v>
      </c>
      <c r="AT715" s="25">
        <f t="shared" si="69"/>
        <v>708</v>
      </c>
      <c r="AU715" s="25">
        <f t="shared" si="73"/>
        <v>0</v>
      </c>
      <c r="AV715" s="25">
        <f t="shared" si="70"/>
        <v>0</v>
      </c>
      <c r="BB715" s="51"/>
    </row>
    <row r="716" spans="1:54" x14ac:dyDescent="0.25">
      <c r="A716" t="str">
        <f t="shared" si="71"/>
        <v>716</v>
      </c>
      <c r="B716" s="25">
        <f>IF(OR(ISBLANK($AG716),$AI716="closed",$AI716="old",AND($B$3=Data!$N$6,OR(database!AG716=Data!$K$8,Data!$K$9=database!AG716))),0,MAX(B$8:B715)+1)</f>
        <v>0</v>
      </c>
      <c r="C716" s="25">
        <f ca="1">IF(AND($AL716-C$3&lt;=TODAY(),$AL716&gt;0,AI716&lt;&gt;"closed",AI716&lt;&gt;"old",AND($B$3&lt;&gt;Data!$N$6,OR(database!$AG716&lt;&gt;Data!$K$9,database!$AG716&lt;&gt;Data!$K$8))),MAX(C$8:C715)+1,0)</f>
        <v>0</v>
      </c>
      <c r="D716" s="25">
        <f ca="1">IF(AND($AL716-D$3&lt;=TODAY(),$AL716&gt;0,$AI716&lt;&gt;"closed",AI716&lt;&gt;"old",AND($B$3&lt;&gt;Data!$N$6,OR(database!$AG716&lt;&gt;Data!$K$9,database!$AG716&lt;&gt;Data!$K$8))),MAX(D$8:D715)+1,0)</f>
        <v>0</v>
      </c>
      <c r="E716" s="25">
        <f ca="1">IF(AND($AL716-E$3&lt;=TODAY(),$AL716&gt;0,AI716&lt;&gt;"closed",AI716&lt;&gt;"old",AND($B$3&lt;&gt;Data!$N$6,OR(database!$AG716&lt;&gt;Data!$K$9,database!$AG716&lt;&gt;Data!$K$8))),MAX(E$8:E715)+1,0)</f>
        <v>0</v>
      </c>
      <c r="F716" s="25">
        <f>IF(AH716="X",MAX(F$8:F715)+1,0)</f>
        <v>0</v>
      </c>
      <c r="G716" s="25">
        <f ca="1">IF(AND(AG716=Data!$K$8,database!AI716&lt;&gt;"Closed",AI716&lt;&gt;"old",database!AL716&lt;(TODAY()+Data!$X$4)),MAX(G$8:G715)+1,0)</f>
        <v>0</v>
      </c>
      <c r="H716" s="25">
        <f ca="1">IF(AND(AG716=Data!$K$9,database!AI716&lt;&gt;"Closed",AI716&lt;&gt;"old",database!AL716&lt;(TODAY()+Data!$X$5)),MAX(H$8:H715)+1,0)</f>
        <v>0</v>
      </c>
      <c r="Y716">
        <f>IF(AS716&gt;0,VLOOKUP(AS716,$AT:$AV,3,0)+COUNTIF(AS$8:AS715,AS716),0)</f>
        <v>0</v>
      </c>
      <c r="AA716" s="16"/>
      <c r="AB716" s="22"/>
      <c r="AC716" s="16"/>
      <c r="AD716" s="22"/>
      <c r="AE716" s="16"/>
      <c r="AF716" s="22"/>
      <c r="AG716" s="138"/>
      <c r="AH716" s="23"/>
      <c r="AI716" s="16"/>
      <c r="AJ716" s="23"/>
      <c r="AK716" s="28"/>
      <c r="AL716" s="35"/>
      <c r="AQ716" s="25">
        <f>IF(FollowUp!$AK$3="(Off)",IF(FollowUp!$AA$3=Data!$D$5,C716,IF(FollowUp!$AA$3=Data!$D$6,D716,IF(FollowUp!$AA$3=Data!$D$7,E716,B716))),IF(FollowUp!$AK$3=Data!$N$9,F716,IF(FollowUp!$AK$3=Data!$N$8,H716,IF(FollowUp!$AK$3=Data!$N$7,G716,B716))))</f>
        <v>0</v>
      </c>
      <c r="AR716" s="51">
        <f t="shared" si="68"/>
        <v>0</v>
      </c>
      <c r="AS716" s="25">
        <f t="shared" si="72"/>
        <v>-1</v>
      </c>
      <c r="AT716" s="25">
        <f t="shared" si="69"/>
        <v>709</v>
      </c>
      <c r="AU716" s="25">
        <f t="shared" si="73"/>
        <v>0</v>
      </c>
      <c r="AV716" s="25">
        <f t="shared" si="70"/>
        <v>0</v>
      </c>
      <c r="BB716" s="51"/>
    </row>
    <row r="717" spans="1:54" x14ac:dyDescent="0.25">
      <c r="A717" t="str">
        <f t="shared" si="71"/>
        <v>717</v>
      </c>
      <c r="B717" s="25">
        <f>IF(OR(ISBLANK($AG717),$AI717="closed",$AI717="old",AND($B$3=Data!$N$6,OR(database!AG717=Data!$K$8,Data!$K$9=database!AG717))),0,MAX(B$8:B716)+1)</f>
        <v>0</v>
      </c>
      <c r="C717" s="25">
        <f ca="1">IF(AND($AL717-C$3&lt;=TODAY(),$AL717&gt;0,AI717&lt;&gt;"closed",AI717&lt;&gt;"old",AND($B$3&lt;&gt;Data!$N$6,OR(database!$AG717&lt;&gt;Data!$K$9,database!$AG717&lt;&gt;Data!$K$8))),MAX(C$8:C716)+1,0)</f>
        <v>0</v>
      </c>
      <c r="D717" s="25">
        <f ca="1">IF(AND($AL717-D$3&lt;=TODAY(),$AL717&gt;0,$AI717&lt;&gt;"closed",AI717&lt;&gt;"old",AND($B$3&lt;&gt;Data!$N$6,OR(database!$AG717&lt;&gt;Data!$K$9,database!$AG717&lt;&gt;Data!$K$8))),MAX(D$8:D716)+1,0)</f>
        <v>0</v>
      </c>
      <c r="E717" s="25">
        <f ca="1">IF(AND($AL717-E$3&lt;=TODAY(),$AL717&gt;0,AI717&lt;&gt;"closed",AI717&lt;&gt;"old",AND($B$3&lt;&gt;Data!$N$6,OR(database!$AG717&lt;&gt;Data!$K$9,database!$AG717&lt;&gt;Data!$K$8))),MAX(E$8:E716)+1,0)</f>
        <v>0</v>
      </c>
      <c r="F717" s="25">
        <f>IF(AH717="X",MAX(F$8:F716)+1,0)</f>
        <v>0</v>
      </c>
      <c r="G717" s="25">
        <f ca="1">IF(AND(AG717=Data!$K$8,database!AI717&lt;&gt;"Closed",AI717&lt;&gt;"old",database!AL717&lt;(TODAY()+Data!$X$4)),MAX(G$8:G716)+1,0)</f>
        <v>0</v>
      </c>
      <c r="H717" s="25">
        <f ca="1">IF(AND(AG717=Data!$K$9,database!AI717&lt;&gt;"Closed",AI717&lt;&gt;"old",database!AL717&lt;(TODAY()+Data!$X$5)),MAX(H$8:H716)+1,0)</f>
        <v>0</v>
      </c>
      <c r="Y717">
        <f>IF(AS717&gt;0,VLOOKUP(AS717,$AT:$AV,3,0)+COUNTIF(AS$8:AS716,AS717),0)</f>
        <v>0</v>
      </c>
      <c r="AA717" s="17"/>
      <c r="AB717" s="18"/>
      <c r="AC717" s="17"/>
      <c r="AD717" s="18"/>
      <c r="AE717" s="17"/>
      <c r="AF717" s="18"/>
      <c r="AG717" s="139"/>
      <c r="AH717" s="24"/>
      <c r="AI717" s="17"/>
      <c r="AJ717" s="24"/>
      <c r="AK717" s="27"/>
      <c r="AL717" s="47"/>
      <c r="AQ717" s="25">
        <f>IF(FollowUp!$AK$3="(Off)",IF(FollowUp!$AA$3=Data!$D$5,C717,IF(FollowUp!$AA$3=Data!$D$6,D717,IF(FollowUp!$AA$3=Data!$D$7,E717,B717))),IF(FollowUp!$AK$3=Data!$N$9,F717,IF(FollowUp!$AK$3=Data!$N$8,H717,IF(FollowUp!$AK$3=Data!$N$7,G717,B717))))</f>
        <v>0</v>
      </c>
      <c r="AR717" s="51">
        <f t="shared" si="68"/>
        <v>0</v>
      </c>
      <c r="AS717" s="25">
        <f t="shared" si="72"/>
        <v>-1</v>
      </c>
      <c r="AT717" s="25">
        <f t="shared" si="69"/>
        <v>710</v>
      </c>
      <c r="AU717" s="25">
        <f t="shared" si="73"/>
        <v>0</v>
      </c>
      <c r="AV717" s="25">
        <f t="shared" si="70"/>
        <v>0</v>
      </c>
      <c r="BB717" s="51"/>
    </row>
    <row r="718" spans="1:54" x14ac:dyDescent="0.25">
      <c r="A718" t="str">
        <f t="shared" si="71"/>
        <v>718</v>
      </c>
      <c r="B718" s="25">
        <f>IF(OR(ISBLANK($AG718),$AI718="closed",$AI718="old",AND($B$3=Data!$N$6,OR(database!AG718=Data!$K$8,Data!$K$9=database!AG718))),0,MAX(B$8:B717)+1)</f>
        <v>0</v>
      </c>
      <c r="C718" s="25">
        <f ca="1">IF(AND($AL718-C$3&lt;=TODAY(),$AL718&gt;0,AI718&lt;&gt;"closed",AI718&lt;&gt;"old",AND($B$3&lt;&gt;Data!$N$6,OR(database!$AG718&lt;&gt;Data!$K$9,database!$AG718&lt;&gt;Data!$K$8))),MAX(C$8:C717)+1,0)</f>
        <v>0</v>
      </c>
      <c r="D718" s="25">
        <f ca="1">IF(AND($AL718-D$3&lt;=TODAY(),$AL718&gt;0,$AI718&lt;&gt;"closed",AI718&lt;&gt;"old",AND($B$3&lt;&gt;Data!$N$6,OR(database!$AG718&lt;&gt;Data!$K$9,database!$AG718&lt;&gt;Data!$K$8))),MAX(D$8:D717)+1,0)</f>
        <v>0</v>
      </c>
      <c r="E718" s="25">
        <f ca="1">IF(AND($AL718-E$3&lt;=TODAY(),$AL718&gt;0,AI718&lt;&gt;"closed",AI718&lt;&gt;"old",AND($B$3&lt;&gt;Data!$N$6,OR(database!$AG718&lt;&gt;Data!$K$9,database!$AG718&lt;&gt;Data!$K$8))),MAX(E$8:E717)+1,0)</f>
        <v>0</v>
      </c>
      <c r="F718" s="25">
        <f>IF(AH718="X",MAX(F$8:F717)+1,0)</f>
        <v>0</v>
      </c>
      <c r="G718" s="25">
        <f ca="1">IF(AND(AG718=Data!$K$8,database!AI718&lt;&gt;"Closed",AI718&lt;&gt;"old",database!AL718&lt;(TODAY()+Data!$X$4)),MAX(G$8:G717)+1,0)</f>
        <v>0</v>
      </c>
      <c r="H718" s="25">
        <f ca="1">IF(AND(AG718=Data!$K$9,database!AI718&lt;&gt;"Closed",AI718&lt;&gt;"old",database!AL718&lt;(TODAY()+Data!$X$5)),MAX(H$8:H717)+1,0)</f>
        <v>0</v>
      </c>
      <c r="Y718">
        <f>IF(AS718&gt;0,VLOOKUP(AS718,$AT:$AV,3,0)+COUNTIF(AS$8:AS717,AS718),0)</f>
        <v>0</v>
      </c>
      <c r="AA718" s="16"/>
      <c r="AB718" s="22"/>
      <c r="AC718" s="16"/>
      <c r="AD718" s="22"/>
      <c r="AE718" s="16"/>
      <c r="AF718" s="22"/>
      <c r="AG718" s="138"/>
      <c r="AH718" s="23"/>
      <c r="AI718" s="16"/>
      <c r="AJ718" s="23"/>
      <c r="AK718" s="28"/>
      <c r="AL718" s="35"/>
      <c r="AQ718" s="25">
        <f>IF(FollowUp!$AK$3="(Off)",IF(FollowUp!$AA$3=Data!$D$5,C718,IF(FollowUp!$AA$3=Data!$D$6,D718,IF(FollowUp!$AA$3=Data!$D$7,E718,B718))),IF(FollowUp!$AK$3=Data!$N$9,F718,IF(FollowUp!$AK$3=Data!$N$8,H718,IF(FollowUp!$AK$3=Data!$N$7,G718,B718))))</f>
        <v>0</v>
      </c>
      <c r="AR718" s="51">
        <f t="shared" si="68"/>
        <v>0</v>
      </c>
      <c r="AS718" s="25">
        <f t="shared" si="72"/>
        <v>-1</v>
      </c>
      <c r="AT718" s="25">
        <f t="shared" si="69"/>
        <v>711</v>
      </c>
      <c r="AU718" s="25">
        <f t="shared" si="73"/>
        <v>0</v>
      </c>
      <c r="AV718" s="25">
        <f t="shared" si="70"/>
        <v>0</v>
      </c>
      <c r="BB718" s="51"/>
    </row>
    <row r="719" spans="1:54" x14ac:dyDescent="0.25">
      <c r="A719" t="str">
        <f t="shared" si="71"/>
        <v>719</v>
      </c>
      <c r="B719" s="25">
        <f>IF(OR(ISBLANK($AG719),$AI719="closed",$AI719="old",AND($B$3=Data!$N$6,OR(database!AG719=Data!$K$8,Data!$K$9=database!AG719))),0,MAX(B$8:B718)+1)</f>
        <v>0</v>
      </c>
      <c r="C719" s="25">
        <f ca="1">IF(AND($AL719-C$3&lt;=TODAY(),$AL719&gt;0,AI719&lt;&gt;"closed",AI719&lt;&gt;"old",AND($B$3&lt;&gt;Data!$N$6,OR(database!$AG719&lt;&gt;Data!$K$9,database!$AG719&lt;&gt;Data!$K$8))),MAX(C$8:C718)+1,0)</f>
        <v>0</v>
      </c>
      <c r="D719" s="25">
        <f ca="1">IF(AND($AL719-D$3&lt;=TODAY(),$AL719&gt;0,$AI719&lt;&gt;"closed",AI719&lt;&gt;"old",AND($B$3&lt;&gt;Data!$N$6,OR(database!$AG719&lt;&gt;Data!$K$9,database!$AG719&lt;&gt;Data!$K$8))),MAX(D$8:D718)+1,0)</f>
        <v>0</v>
      </c>
      <c r="E719" s="25">
        <f ca="1">IF(AND($AL719-E$3&lt;=TODAY(),$AL719&gt;0,AI719&lt;&gt;"closed",AI719&lt;&gt;"old",AND($B$3&lt;&gt;Data!$N$6,OR(database!$AG719&lt;&gt;Data!$K$9,database!$AG719&lt;&gt;Data!$K$8))),MAX(E$8:E718)+1,0)</f>
        <v>0</v>
      </c>
      <c r="F719" s="25">
        <f>IF(AH719="X",MAX(F$8:F718)+1,0)</f>
        <v>0</v>
      </c>
      <c r="G719" s="25">
        <f ca="1">IF(AND(AG719=Data!$K$8,database!AI719&lt;&gt;"Closed",AI719&lt;&gt;"old",database!AL719&lt;(TODAY()+Data!$X$4)),MAX(G$8:G718)+1,0)</f>
        <v>0</v>
      </c>
      <c r="H719" s="25">
        <f ca="1">IF(AND(AG719=Data!$K$9,database!AI719&lt;&gt;"Closed",AI719&lt;&gt;"old",database!AL719&lt;(TODAY()+Data!$X$5)),MAX(H$8:H718)+1,0)</f>
        <v>0</v>
      </c>
      <c r="Y719">
        <f>IF(AS719&gt;0,VLOOKUP(AS719,$AT:$AV,3,0)+COUNTIF(AS$8:AS718,AS719),0)</f>
        <v>0</v>
      </c>
      <c r="AA719" s="17"/>
      <c r="AB719" s="18"/>
      <c r="AC719" s="17"/>
      <c r="AD719" s="18"/>
      <c r="AE719" s="17"/>
      <c r="AF719" s="18"/>
      <c r="AG719" s="139"/>
      <c r="AH719" s="24"/>
      <c r="AI719" s="17"/>
      <c r="AJ719" s="24"/>
      <c r="AK719" s="27"/>
      <c r="AL719" s="47"/>
      <c r="AQ719" s="25">
        <f>IF(FollowUp!$AK$3="(Off)",IF(FollowUp!$AA$3=Data!$D$5,C719,IF(FollowUp!$AA$3=Data!$D$6,D719,IF(FollowUp!$AA$3=Data!$D$7,E719,B719))),IF(FollowUp!$AK$3=Data!$N$9,F719,IF(FollowUp!$AK$3=Data!$N$8,H719,IF(FollowUp!$AK$3=Data!$N$7,G719,B719))))</f>
        <v>0</v>
      </c>
      <c r="AR719" s="51">
        <f t="shared" si="68"/>
        <v>0</v>
      </c>
      <c r="AS719" s="25">
        <f t="shared" si="72"/>
        <v>-1</v>
      </c>
      <c r="AT719" s="25">
        <f t="shared" si="69"/>
        <v>712</v>
      </c>
      <c r="AU719" s="25">
        <f t="shared" si="73"/>
        <v>0</v>
      </c>
      <c r="AV719" s="25">
        <f t="shared" si="70"/>
        <v>0</v>
      </c>
      <c r="BB719" s="51"/>
    </row>
    <row r="720" spans="1:54" x14ac:dyDescent="0.25">
      <c r="A720" t="str">
        <f t="shared" si="71"/>
        <v>720</v>
      </c>
      <c r="B720" s="25">
        <f>IF(OR(ISBLANK($AG720),$AI720="closed",$AI720="old",AND($B$3=Data!$N$6,OR(database!AG720=Data!$K$8,Data!$K$9=database!AG720))),0,MAX(B$8:B719)+1)</f>
        <v>0</v>
      </c>
      <c r="C720" s="25">
        <f ca="1">IF(AND($AL720-C$3&lt;=TODAY(),$AL720&gt;0,AI720&lt;&gt;"closed",AI720&lt;&gt;"old",AND($B$3&lt;&gt;Data!$N$6,OR(database!$AG720&lt;&gt;Data!$K$9,database!$AG720&lt;&gt;Data!$K$8))),MAX(C$8:C719)+1,0)</f>
        <v>0</v>
      </c>
      <c r="D720" s="25">
        <f ca="1">IF(AND($AL720-D$3&lt;=TODAY(),$AL720&gt;0,$AI720&lt;&gt;"closed",AI720&lt;&gt;"old",AND($B$3&lt;&gt;Data!$N$6,OR(database!$AG720&lt;&gt;Data!$K$9,database!$AG720&lt;&gt;Data!$K$8))),MAX(D$8:D719)+1,0)</f>
        <v>0</v>
      </c>
      <c r="E720" s="25">
        <f ca="1">IF(AND($AL720-E$3&lt;=TODAY(),$AL720&gt;0,AI720&lt;&gt;"closed",AI720&lt;&gt;"old",AND($B$3&lt;&gt;Data!$N$6,OR(database!$AG720&lt;&gt;Data!$K$9,database!$AG720&lt;&gt;Data!$K$8))),MAX(E$8:E719)+1,0)</f>
        <v>0</v>
      </c>
      <c r="F720" s="25">
        <f>IF(AH720="X",MAX(F$8:F719)+1,0)</f>
        <v>0</v>
      </c>
      <c r="G720" s="25">
        <f ca="1">IF(AND(AG720=Data!$K$8,database!AI720&lt;&gt;"Closed",AI720&lt;&gt;"old",database!AL720&lt;(TODAY()+Data!$X$4)),MAX(G$8:G719)+1,0)</f>
        <v>0</v>
      </c>
      <c r="H720" s="25">
        <f ca="1">IF(AND(AG720=Data!$K$9,database!AI720&lt;&gt;"Closed",AI720&lt;&gt;"old",database!AL720&lt;(TODAY()+Data!$X$5)),MAX(H$8:H719)+1,0)</f>
        <v>0</v>
      </c>
      <c r="Y720">
        <f>IF(AS720&gt;0,VLOOKUP(AS720,$AT:$AV,3,0)+COUNTIF(AS$8:AS719,AS720),0)</f>
        <v>0</v>
      </c>
      <c r="AA720" s="16"/>
      <c r="AB720" s="22"/>
      <c r="AC720" s="16"/>
      <c r="AD720" s="22"/>
      <c r="AE720" s="16"/>
      <c r="AF720" s="22"/>
      <c r="AG720" s="138"/>
      <c r="AH720" s="23"/>
      <c r="AI720" s="16"/>
      <c r="AJ720" s="23"/>
      <c r="AK720" s="28"/>
      <c r="AL720" s="35"/>
      <c r="AQ720" s="25">
        <f>IF(FollowUp!$AK$3="(Off)",IF(FollowUp!$AA$3=Data!$D$5,C720,IF(FollowUp!$AA$3=Data!$D$6,D720,IF(FollowUp!$AA$3=Data!$D$7,E720,B720))),IF(FollowUp!$AK$3=Data!$N$9,F720,IF(FollowUp!$AK$3=Data!$N$8,H720,IF(FollowUp!$AK$3=Data!$N$7,G720,B720))))</f>
        <v>0</v>
      </c>
      <c r="AR720" s="51">
        <f t="shared" si="68"/>
        <v>0</v>
      </c>
      <c r="AS720" s="25">
        <f t="shared" si="72"/>
        <v>-1</v>
      </c>
      <c r="AT720" s="25">
        <f t="shared" si="69"/>
        <v>713</v>
      </c>
      <c r="AU720" s="25">
        <f t="shared" si="73"/>
        <v>0</v>
      </c>
      <c r="AV720" s="25">
        <f t="shared" si="70"/>
        <v>0</v>
      </c>
      <c r="BB720" s="51"/>
    </row>
    <row r="721" spans="1:54" x14ac:dyDescent="0.25">
      <c r="A721" t="str">
        <f t="shared" si="71"/>
        <v>721</v>
      </c>
      <c r="B721" s="25">
        <f>IF(OR(ISBLANK($AG721),$AI721="closed",$AI721="old",AND($B$3=Data!$N$6,OR(database!AG721=Data!$K$8,Data!$K$9=database!AG721))),0,MAX(B$8:B720)+1)</f>
        <v>0</v>
      </c>
      <c r="C721" s="25">
        <f ca="1">IF(AND($AL721-C$3&lt;=TODAY(),$AL721&gt;0,AI721&lt;&gt;"closed",AI721&lt;&gt;"old",AND($B$3&lt;&gt;Data!$N$6,OR(database!$AG721&lt;&gt;Data!$K$9,database!$AG721&lt;&gt;Data!$K$8))),MAX(C$8:C720)+1,0)</f>
        <v>0</v>
      </c>
      <c r="D721" s="25">
        <f ca="1">IF(AND($AL721-D$3&lt;=TODAY(),$AL721&gt;0,$AI721&lt;&gt;"closed",AI721&lt;&gt;"old",AND($B$3&lt;&gt;Data!$N$6,OR(database!$AG721&lt;&gt;Data!$K$9,database!$AG721&lt;&gt;Data!$K$8))),MAX(D$8:D720)+1,0)</f>
        <v>0</v>
      </c>
      <c r="E721" s="25">
        <f ca="1">IF(AND($AL721-E$3&lt;=TODAY(),$AL721&gt;0,AI721&lt;&gt;"closed",AI721&lt;&gt;"old",AND($B$3&lt;&gt;Data!$N$6,OR(database!$AG721&lt;&gt;Data!$K$9,database!$AG721&lt;&gt;Data!$K$8))),MAX(E$8:E720)+1,0)</f>
        <v>0</v>
      </c>
      <c r="F721" s="25">
        <f>IF(AH721="X",MAX(F$8:F720)+1,0)</f>
        <v>0</v>
      </c>
      <c r="G721" s="25">
        <f ca="1">IF(AND(AG721=Data!$K$8,database!AI721&lt;&gt;"Closed",AI721&lt;&gt;"old",database!AL721&lt;(TODAY()+Data!$X$4)),MAX(G$8:G720)+1,0)</f>
        <v>0</v>
      </c>
      <c r="H721" s="25">
        <f ca="1">IF(AND(AG721=Data!$K$9,database!AI721&lt;&gt;"Closed",AI721&lt;&gt;"old",database!AL721&lt;(TODAY()+Data!$X$5)),MAX(H$8:H720)+1,0)</f>
        <v>0</v>
      </c>
      <c r="Y721">
        <f>IF(AS721&gt;0,VLOOKUP(AS721,$AT:$AV,3,0)+COUNTIF(AS$8:AS720,AS721),0)</f>
        <v>0</v>
      </c>
      <c r="AA721" s="17"/>
      <c r="AB721" s="18"/>
      <c r="AC721" s="17"/>
      <c r="AD721" s="18"/>
      <c r="AE721" s="17"/>
      <c r="AF721" s="18"/>
      <c r="AG721" s="139"/>
      <c r="AH721" s="24"/>
      <c r="AI721" s="17"/>
      <c r="AJ721" s="24"/>
      <c r="AK721" s="27"/>
      <c r="AL721" s="47"/>
      <c r="AQ721" s="25">
        <f>IF(FollowUp!$AK$3="(Off)",IF(FollowUp!$AA$3=Data!$D$5,C721,IF(FollowUp!$AA$3=Data!$D$6,D721,IF(FollowUp!$AA$3=Data!$D$7,E721,B721))),IF(FollowUp!$AK$3=Data!$N$9,F721,IF(FollowUp!$AK$3=Data!$N$8,H721,IF(FollowUp!$AK$3=Data!$N$7,G721,B721))))</f>
        <v>0</v>
      </c>
      <c r="AR721" s="51">
        <f t="shared" si="68"/>
        <v>0</v>
      </c>
      <c r="AS721" s="25">
        <f t="shared" si="72"/>
        <v>-1</v>
      </c>
      <c r="AT721" s="25">
        <f t="shared" si="69"/>
        <v>714</v>
      </c>
      <c r="AU721" s="25">
        <f t="shared" si="73"/>
        <v>0</v>
      </c>
      <c r="AV721" s="25">
        <f t="shared" si="70"/>
        <v>0</v>
      </c>
      <c r="BB721" s="51"/>
    </row>
    <row r="722" spans="1:54" x14ac:dyDescent="0.25">
      <c r="A722" t="str">
        <f t="shared" si="71"/>
        <v>722</v>
      </c>
      <c r="B722" s="25">
        <f>IF(OR(ISBLANK($AG722),$AI722="closed",$AI722="old",AND($B$3=Data!$N$6,OR(database!AG722=Data!$K$8,Data!$K$9=database!AG722))),0,MAX(B$8:B721)+1)</f>
        <v>0</v>
      </c>
      <c r="C722" s="25">
        <f ca="1">IF(AND($AL722-C$3&lt;=TODAY(),$AL722&gt;0,AI722&lt;&gt;"closed",AI722&lt;&gt;"old",AND($B$3&lt;&gt;Data!$N$6,OR(database!$AG722&lt;&gt;Data!$K$9,database!$AG722&lt;&gt;Data!$K$8))),MAX(C$8:C721)+1,0)</f>
        <v>0</v>
      </c>
      <c r="D722" s="25">
        <f ca="1">IF(AND($AL722-D$3&lt;=TODAY(),$AL722&gt;0,$AI722&lt;&gt;"closed",AI722&lt;&gt;"old",AND($B$3&lt;&gt;Data!$N$6,OR(database!$AG722&lt;&gt;Data!$K$9,database!$AG722&lt;&gt;Data!$K$8))),MAX(D$8:D721)+1,0)</f>
        <v>0</v>
      </c>
      <c r="E722" s="25">
        <f ca="1">IF(AND($AL722-E$3&lt;=TODAY(),$AL722&gt;0,AI722&lt;&gt;"closed",AI722&lt;&gt;"old",AND($B$3&lt;&gt;Data!$N$6,OR(database!$AG722&lt;&gt;Data!$K$9,database!$AG722&lt;&gt;Data!$K$8))),MAX(E$8:E721)+1,0)</f>
        <v>0</v>
      </c>
      <c r="F722" s="25">
        <f>IF(AH722="X",MAX(F$8:F721)+1,0)</f>
        <v>0</v>
      </c>
      <c r="G722" s="25">
        <f ca="1">IF(AND(AG722=Data!$K$8,database!AI722&lt;&gt;"Closed",AI722&lt;&gt;"old",database!AL722&lt;(TODAY()+Data!$X$4)),MAX(G$8:G721)+1,0)</f>
        <v>0</v>
      </c>
      <c r="H722" s="25">
        <f ca="1">IF(AND(AG722=Data!$K$9,database!AI722&lt;&gt;"Closed",AI722&lt;&gt;"old",database!AL722&lt;(TODAY()+Data!$X$5)),MAX(H$8:H721)+1,0)</f>
        <v>0</v>
      </c>
      <c r="Y722">
        <f>IF(AS722&gt;0,VLOOKUP(AS722,$AT:$AV,3,0)+COUNTIF(AS$8:AS721,AS722),0)</f>
        <v>0</v>
      </c>
      <c r="AA722" s="16"/>
      <c r="AB722" s="22"/>
      <c r="AC722" s="16"/>
      <c r="AD722" s="22"/>
      <c r="AE722" s="16"/>
      <c r="AF722" s="22"/>
      <c r="AG722" s="138"/>
      <c r="AH722" s="23"/>
      <c r="AI722" s="16"/>
      <c r="AJ722" s="23"/>
      <c r="AK722" s="28"/>
      <c r="AL722" s="35"/>
      <c r="AQ722" s="25">
        <f>IF(FollowUp!$AK$3="(Off)",IF(FollowUp!$AA$3=Data!$D$5,C722,IF(FollowUp!$AA$3=Data!$D$6,D722,IF(FollowUp!$AA$3=Data!$D$7,E722,B722))),IF(FollowUp!$AK$3=Data!$N$9,F722,IF(FollowUp!$AK$3=Data!$N$8,H722,IF(FollowUp!$AK$3=Data!$N$7,G722,B722))))</f>
        <v>0</v>
      </c>
      <c r="AR722" s="51">
        <f t="shared" si="68"/>
        <v>0</v>
      </c>
      <c r="AS722" s="25">
        <f t="shared" si="72"/>
        <v>-1</v>
      </c>
      <c r="AT722" s="25">
        <f t="shared" si="69"/>
        <v>715</v>
      </c>
      <c r="AU722" s="25">
        <f t="shared" si="73"/>
        <v>0</v>
      </c>
      <c r="AV722" s="25">
        <f t="shared" si="70"/>
        <v>0</v>
      </c>
      <c r="BB722" s="51"/>
    </row>
    <row r="723" spans="1:54" x14ac:dyDescent="0.25">
      <c r="A723" t="str">
        <f t="shared" si="71"/>
        <v>723</v>
      </c>
      <c r="B723" s="25">
        <f>IF(OR(ISBLANK($AG723),$AI723="closed",$AI723="old",AND($B$3=Data!$N$6,OR(database!AG723=Data!$K$8,Data!$K$9=database!AG723))),0,MAX(B$8:B722)+1)</f>
        <v>0</v>
      </c>
      <c r="C723" s="25">
        <f ca="1">IF(AND($AL723-C$3&lt;=TODAY(),$AL723&gt;0,AI723&lt;&gt;"closed",AI723&lt;&gt;"old",AND($B$3&lt;&gt;Data!$N$6,OR(database!$AG723&lt;&gt;Data!$K$9,database!$AG723&lt;&gt;Data!$K$8))),MAX(C$8:C722)+1,0)</f>
        <v>0</v>
      </c>
      <c r="D723" s="25">
        <f ca="1">IF(AND($AL723-D$3&lt;=TODAY(),$AL723&gt;0,$AI723&lt;&gt;"closed",AI723&lt;&gt;"old",AND($B$3&lt;&gt;Data!$N$6,OR(database!$AG723&lt;&gt;Data!$K$9,database!$AG723&lt;&gt;Data!$K$8))),MAX(D$8:D722)+1,0)</f>
        <v>0</v>
      </c>
      <c r="E723" s="25">
        <f ca="1">IF(AND($AL723-E$3&lt;=TODAY(),$AL723&gt;0,AI723&lt;&gt;"closed",AI723&lt;&gt;"old",AND($B$3&lt;&gt;Data!$N$6,OR(database!$AG723&lt;&gt;Data!$K$9,database!$AG723&lt;&gt;Data!$K$8))),MAX(E$8:E722)+1,0)</f>
        <v>0</v>
      </c>
      <c r="F723" s="25">
        <f>IF(AH723="X",MAX(F$8:F722)+1,0)</f>
        <v>0</v>
      </c>
      <c r="G723" s="25">
        <f ca="1">IF(AND(AG723=Data!$K$8,database!AI723&lt;&gt;"Closed",AI723&lt;&gt;"old",database!AL723&lt;(TODAY()+Data!$X$4)),MAX(G$8:G722)+1,0)</f>
        <v>0</v>
      </c>
      <c r="H723" s="25">
        <f ca="1">IF(AND(AG723=Data!$K$9,database!AI723&lt;&gt;"Closed",AI723&lt;&gt;"old",database!AL723&lt;(TODAY()+Data!$X$5)),MAX(H$8:H722)+1,0)</f>
        <v>0</v>
      </c>
      <c r="Y723">
        <f>IF(AS723&gt;0,VLOOKUP(AS723,$AT:$AV,3,0)+COUNTIF(AS$8:AS722,AS723),0)</f>
        <v>0</v>
      </c>
      <c r="AA723" s="17"/>
      <c r="AB723" s="18"/>
      <c r="AC723" s="17"/>
      <c r="AD723" s="18"/>
      <c r="AE723" s="17"/>
      <c r="AF723" s="18"/>
      <c r="AG723" s="139"/>
      <c r="AH723" s="24"/>
      <c r="AI723" s="17"/>
      <c r="AJ723" s="24"/>
      <c r="AK723" s="27"/>
      <c r="AL723" s="47"/>
      <c r="AQ723" s="25">
        <f>IF(FollowUp!$AK$3="(Off)",IF(FollowUp!$AA$3=Data!$D$5,C723,IF(FollowUp!$AA$3=Data!$D$6,D723,IF(FollowUp!$AA$3=Data!$D$7,E723,B723))),IF(FollowUp!$AK$3=Data!$N$9,F723,IF(FollowUp!$AK$3=Data!$N$8,H723,IF(FollowUp!$AK$3=Data!$N$7,G723,B723))))</f>
        <v>0</v>
      </c>
      <c r="AR723" s="51">
        <f t="shared" si="68"/>
        <v>0</v>
      </c>
      <c r="AS723" s="25">
        <f t="shared" si="72"/>
        <v>-1</v>
      </c>
      <c r="AT723" s="25">
        <f t="shared" si="69"/>
        <v>716</v>
      </c>
      <c r="AU723" s="25">
        <f t="shared" si="73"/>
        <v>0</v>
      </c>
      <c r="AV723" s="25">
        <f t="shared" si="70"/>
        <v>0</v>
      </c>
      <c r="BB723" s="51"/>
    </row>
    <row r="724" spans="1:54" x14ac:dyDescent="0.25">
      <c r="A724" t="str">
        <f t="shared" si="71"/>
        <v>724</v>
      </c>
      <c r="B724" s="25">
        <f>IF(OR(ISBLANK($AG724),$AI724="closed",$AI724="old",AND($B$3=Data!$N$6,OR(database!AG724=Data!$K$8,Data!$K$9=database!AG724))),0,MAX(B$8:B723)+1)</f>
        <v>0</v>
      </c>
      <c r="C724" s="25">
        <f ca="1">IF(AND($AL724-C$3&lt;=TODAY(),$AL724&gt;0,AI724&lt;&gt;"closed",AI724&lt;&gt;"old",AND($B$3&lt;&gt;Data!$N$6,OR(database!$AG724&lt;&gt;Data!$K$9,database!$AG724&lt;&gt;Data!$K$8))),MAX(C$8:C723)+1,0)</f>
        <v>0</v>
      </c>
      <c r="D724" s="25">
        <f ca="1">IF(AND($AL724-D$3&lt;=TODAY(),$AL724&gt;0,$AI724&lt;&gt;"closed",AI724&lt;&gt;"old",AND($B$3&lt;&gt;Data!$N$6,OR(database!$AG724&lt;&gt;Data!$K$9,database!$AG724&lt;&gt;Data!$K$8))),MAX(D$8:D723)+1,0)</f>
        <v>0</v>
      </c>
      <c r="E724" s="25">
        <f ca="1">IF(AND($AL724-E$3&lt;=TODAY(),$AL724&gt;0,AI724&lt;&gt;"closed",AI724&lt;&gt;"old",AND($B$3&lt;&gt;Data!$N$6,OR(database!$AG724&lt;&gt;Data!$K$9,database!$AG724&lt;&gt;Data!$K$8))),MAX(E$8:E723)+1,0)</f>
        <v>0</v>
      </c>
      <c r="F724" s="25">
        <f>IF(AH724="X",MAX(F$8:F723)+1,0)</f>
        <v>0</v>
      </c>
      <c r="G724" s="25">
        <f ca="1">IF(AND(AG724=Data!$K$8,database!AI724&lt;&gt;"Closed",AI724&lt;&gt;"old",database!AL724&lt;(TODAY()+Data!$X$4)),MAX(G$8:G723)+1,0)</f>
        <v>0</v>
      </c>
      <c r="H724" s="25">
        <f ca="1">IF(AND(AG724=Data!$K$9,database!AI724&lt;&gt;"Closed",AI724&lt;&gt;"old",database!AL724&lt;(TODAY()+Data!$X$5)),MAX(H$8:H723)+1,0)</f>
        <v>0</v>
      </c>
      <c r="Y724">
        <f>IF(AS724&gt;0,VLOOKUP(AS724,$AT:$AV,3,0)+COUNTIF(AS$8:AS723,AS724),0)</f>
        <v>0</v>
      </c>
      <c r="AA724" s="16"/>
      <c r="AB724" s="22"/>
      <c r="AC724" s="16"/>
      <c r="AD724" s="22"/>
      <c r="AE724" s="16"/>
      <c r="AF724" s="22"/>
      <c r="AG724" s="138"/>
      <c r="AH724" s="23"/>
      <c r="AI724" s="16"/>
      <c r="AJ724" s="23"/>
      <c r="AK724" s="28"/>
      <c r="AL724" s="35"/>
      <c r="AQ724" s="25">
        <f>IF(FollowUp!$AK$3="(Off)",IF(FollowUp!$AA$3=Data!$D$5,C724,IF(FollowUp!$AA$3=Data!$D$6,D724,IF(FollowUp!$AA$3=Data!$D$7,E724,B724))),IF(FollowUp!$AK$3=Data!$N$9,F724,IF(FollowUp!$AK$3=Data!$N$8,H724,IF(FollowUp!$AK$3=Data!$N$7,G724,B724))))</f>
        <v>0</v>
      </c>
      <c r="AR724" s="51">
        <f t="shared" si="68"/>
        <v>0</v>
      </c>
      <c r="AS724" s="25">
        <f t="shared" si="72"/>
        <v>-1</v>
      </c>
      <c r="AT724" s="25">
        <f t="shared" si="69"/>
        <v>717</v>
      </c>
      <c r="AU724" s="25">
        <f t="shared" si="73"/>
        <v>0</v>
      </c>
      <c r="AV724" s="25">
        <f t="shared" si="70"/>
        <v>0</v>
      </c>
      <c r="BB724" s="51"/>
    </row>
    <row r="725" spans="1:54" x14ac:dyDescent="0.25">
      <c r="A725" t="str">
        <f t="shared" si="71"/>
        <v>725</v>
      </c>
      <c r="B725" s="25">
        <f>IF(OR(ISBLANK($AG725),$AI725="closed",$AI725="old",AND($B$3=Data!$N$6,OR(database!AG725=Data!$K$8,Data!$K$9=database!AG725))),0,MAX(B$8:B724)+1)</f>
        <v>0</v>
      </c>
      <c r="C725" s="25">
        <f ca="1">IF(AND($AL725-C$3&lt;=TODAY(),$AL725&gt;0,AI725&lt;&gt;"closed",AI725&lt;&gt;"old",AND($B$3&lt;&gt;Data!$N$6,OR(database!$AG725&lt;&gt;Data!$K$9,database!$AG725&lt;&gt;Data!$K$8))),MAX(C$8:C724)+1,0)</f>
        <v>0</v>
      </c>
      <c r="D725" s="25">
        <f ca="1">IF(AND($AL725-D$3&lt;=TODAY(),$AL725&gt;0,$AI725&lt;&gt;"closed",AI725&lt;&gt;"old",AND($B$3&lt;&gt;Data!$N$6,OR(database!$AG725&lt;&gt;Data!$K$9,database!$AG725&lt;&gt;Data!$K$8))),MAX(D$8:D724)+1,0)</f>
        <v>0</v>
      </c>
      <c r="E725" s="25">
        <f ca="1">IF(AND($AL725-E$3&lt;=TODAY(),$AL725&gt;0,AI725&lt;&gt;"closed",AI725&lt;&gt;"old",AND($B$3&lt;&gt;Data!$N$6,OR(database!$AG725&lt;&gt;Data!$K$9,database!$AG725&lt;&gt;Data!$K$8))),MAX(E$8:E724)+1,0)</f>
        <v>0</v>
      </c>
      <c r="F725" s="25">
        <f>IF(AH725="X",MAX(F$8:F724)+1,0)</f>
        <v>0</v>
      </c>
      <c r="G725" s="25">
        <f ca="1">IF(AND(AG725=Data!$K$8,database!AI725&lt;&gt;"Closed",AI725&lt;&gt;"old",database!AL725&lt;(TODAY()+Data!$X$4)),MAX(G$8:G724)+1,0)</f>
        <v>0</v>
      </c>
      <c r="H725" s="25">
        <f ca="1">IF(AND(AG725=Data!$K$9,database!AI725&lt;&gt;"Closed",AI725&lt;&gt;"old",database!AL725&lt;(TODAY()+Data!$X$5)),MAX(H$8:H724)+1,0)</f>
        <v>0</v>
      </c>
      <c r="Y725">
        <f>IF(AS725&gt;0,VLOOKUP(AS725,$AT:$AV,3,0)+COUNTIF(AS$8:AS724,AS725),0)</f>
        <v>0</v>
      </c>
      <c r="AA725" s="17"/>
      <c r="AB725" s="18"/>
      <c r="AC725" s="17"/>
      <c r="AD725" s="18"/>
      <c r="AE725" s="17"/>
      <c r="AF725" s="18"/>
      <c r="AG725" s="139"/>
      <c r="AH725" s="24"/>
      <c r="AI725" s="17"/>
      <c r="AJ725" s="24"/>
      <c r="AK725" s="27"/>
      <c r="AL725" s="47"/>
      <c r="AQ725" s="25">
        <f>IF(FollowUp!$AK$3="(Off)",IF(FollowUp!$AA$3=Data!$D$5,C725,IF(FollowUp!$AA$3=Data!$D$6,D725,IF(FollowUp!$AA$3=Data!$D$7,E725,B725))),IF(FollowUp!$AK$3=Data!$N$9,F725,IF(FollowUp!$AK$3=Data!$N$8,H725,IF(FollowUp!$AK$3=Data!$N$7,G725,B725))))</f>
        <v>0</v>
      </c>
      <c r="AR725" s="51">
        <f t="shared" si="68"/>
        <v>0</v>
      </c>
      <c r="AS725" s="25">
        <f t="shared" si="72"/>
        <v>-1</v>
      </c>
      <c r="AT725" s="25">
        <f t="shared" si="69"/>
        <v>718</v>
      </c>
      <c r="AU725" s="25">
        <f t="shared" si="73"/>
        <v>0</v>
      </c>
      <c r="AV725" s="25">
        <f t="shared" si="70"/>
        <v>0</v>
      </c>
      <c r="BB725" s="51"/>
    </row>
    <row r="726" spans="1:54" x14ac:dyDescent="0.25">
      <c r="A726" t="str">
        <f t="shared" si="71"/>
        <v>726</v>
      </c>
      <c r="B726" s="25">
        <f>IF(OR(ISBLANK($AG726),$AI726="closed",$AI726="old",AND($B$3=Data!$N$6,OR(database!AG726=Data!$K$8,Data!$K$9=database!AG726))),0,MAX(B$8:B725)+1)</f>
        <v>0</v>
      </c>
      <c r="C726" s="25">
        <f ca="1">IF(AND($AL726-C$3&lt;=TODAY(),$AL726&gt;0,AI726&lt;&gt;"closed",AI726&lt;&gt;"old",AND($B$3&lt;&gt;Data!$N$6,OR(database!$AG726&lt;&gt;Data!$K$9,database!$AG726&lt;&gt;Data!$K$8))),MAX(C$8:C725)+1,0)</f>
        <v>0</v>
      </c>
      <c r="D726" s="25">
        <f ca="1">IF(AND($AL726-D$3&lt;=TODAY(),$AL726&gt;0,$AI726&lt;&gt;"closed",AI726&lt;&gt;"old",AND($B$3&lt;&gt;Data!$N$6,OR(database!$AG726&lt;&gt;Data!$K$9,database!$AG726&lt;&gt;Data!$K$8))),MAX(D$8:D725)+1,0)</f>
        <v>0</v>
      </c>
      <c r="E726" s="25">
        <f ca="1">IF(AND($AL726-E$3&lt;=TODAY(),$AL726&gt;0,AI726&lt;&gt;"closed",AI726&lt;&gt;"old",AND($B$3&lt;&gt;Data!$N$6,OR(database!$AG726&lt;&gt;Data!$K$9,database!$AG726&lt;&gt;Data!$K$8))),MAX(E$8:E725)+1,0)</f>
        <v>0</v>
      </c>
      <c r="F726" s="25">
        <f>IF(AH726="X",MAX(F$8:F725)+1,0)</f>
        <v>0</v>
      </c>
      <c r="G726" s="25">
        <f ca="1">IF(AND(AG726=Data!$K$8,database!AI726&lt;&gt;"Closed",AI726&lt;&gt;"old",database!AL726&lt;(TODAY()+Data!$X$4)),MAX(G$8:G725)+1,0)</f>
        <v>0</v>
      </c>
      <c r="H726" s="25">
        <f ca="1">IF(AND(AG726=Data!$K$9,database!AI726&lt;&gt;"Closed",AI726&lt;&gt;"old",database!AL726&lt;(TODAY()+Data!$X$5)),MAX(H$8:H725)+1,0)</f>
        <v>0</v>
      </c>
      <c r="Y726">
        <f>IF(AS726&gt;0,VLOOKUP(AS726,$AT:$AV,3,0)+COUNTIF(AS$8:AS725,AS726),0)</f>
        <v>0</v>
      </c>
      <c r="AA726" s="16"/>
      <c r="AB726" s="22"/>
      <c r="AC726" s="16"/>
      <c r="AD726" s="22"/>
      <c r="AE726" s="16"/>
      <c r="AF726" s="22"/>
      <c r="AG726" s="138"/>
      <c r="AH726" s="23"/>
      <c r="AI726" s="16"/>
      <c r="AJ726" s="23"/>
      <c r="AK726" s="28"/>
      <c r="AL726" s="35"/>
      <c r="AQ726" s="25">
        <f>IF(FollowUp!$AK$3="(Off)",IF(FollowUp!$AA$3=Data!$D$5,C726,IF(FollowUp!$AA$3=Data!$D$6,D726,IF(FollowUp!$AA$3=Data!$D$7,E726,B726))),IF(FollowUp!$AK$3=Data!$N$9,F726,IF(FollowUp!$AK$3=Data!$N$8,H726,IF(FollowUp!$AK$3=Data!$N$7,G726,B726))))</f>
        <v>0</v>
      </c>
      <c r="AR726" s="51">
        <f t="shared" si="68"/>
        <v>0</v>
      </c>
      <c r="AS726" s="25">
        <f t="shared" si="72"/>
        <v>-1</v>
      </c>
      <c r="AT726" s="25">
        <f t="shared" si="69"/>
        <v>719</v>
      </c>
      <c r="AU726" s="25">
        <f t="shared" si="73"/>
        <v>0</v>
      </c>
      <c r="AV726" s="25">
        <f t="shared" si="70"/>
        <v>0</v>
      </c>
      <c r="BB726" s="51"/>
    </row>
    <row r="727" spans="1:54" x14ac:dyDescent="0.25">
      <c r="A727" t="str">
        <f t="shared" si="71"/>
        <v>727</v>
      </c>
      <c r="B727" s="25">
        <f>IF(OR(ISBLANK($AG727),$AI727="closed",$AI727="old",AND($B$3=Data!$N$6,OR(database!AG727=Data!$K$8,Data!$K$9=database!AG727))),0,MAX(B$8:B726)+1)</f>
        <v>0</v>
      </c>
      <c r="C727" s="25">
        <f ca="1">IF(AND($AL727-C$3&lt;=TODAY(),$AL727&gt;0,AI727&lt;&gt;"closed",AI727&lt;&gt;"old",AND($B$3&lt;&gt;Data!$N$6,OR(database!$AG727&lt;&gt;Data!$K$9,database!$AG727&lt;&gt;Data!$K$8))),MAX(C$8:C726)+1,0)</f>
        <v>0</v>
      </c>
      <c r="D727" s="25">
        <f ca="1">IF(AND($AL727-D$3&lt;=TODAY(),$AL727&gt;0,$AI727&lt;&gt;"closed",AI727&lt;&gt;"old",AND($B$3&lt;&gt;Data!$N$6,OR(database!$AG727&lt;&gt;Data!$K$9,database!$AG727&lt;&gt;Data!$K$8))),MAX(D$8:D726)+1,0)</f>
        <v>0</v>
      </c>
      <c r="E727" s="25">
        <f ca="1">IF(AND($AL727-E$3&lt;=TODAY(),$AL727&gt;0,AI727&lt;&gt;"closed",AI727&lt;&gt;"old",AND($B$3&lt;&gt;Data!$N$6,OR(database!$AG727&lt;&gt;Data!$K$9,database!$AG727&lt;&gt;Data!$K$8))),MAX(E$8:E726)+1,0)</f>
        <v>0</v>
      </c>
      <c r="F727" s="25">
        <f>IF(AH727="X",MAX(F$8:F726)+1,0)</f>
        <v>0</v>
      </c>
      <c r="G727" s="25">
        <f ca="1">IF(AND(AG727=Data!$K$8,database!AI727&lt;&gt;"Closed",AI727&lt;&gt;"old",database!AL727&lt;(TODAY()+Data!$X$4)),MAX(G$8:G726)+1,0)</f>
        <v>0</v>
      </c>
      <c r="H727" s="25">
        <f ca="1">IF(AND(AG727=Data!$K$9,database!AI727&lt;&gt;"Closed",AI727&lt;&gt;"old",database!AL727&lt;(TODAY()+Data!$X$5)),MAX(H$8:H726)+1,0)</f>
        <v>0</v>
      </c>
      <c r="Y727">
        <f>IF(AS727&gt;0,VLOOKUP(AS727,$AT:$AV,3,0)+COUNTIF(AS$8:AS726,AS727),0)</f>
        <v>0</v>
      </c>
      <c r="AA727" s="17"/>
      <c r="AB727" s="18"/>
      <c r="AC727" s="17"/>
      <c r="AD727" s="18"/>
      <c r="AE727" s="17"/>
      <c r="AF727" s="18"/>
      <c r="AG727" s="139"/>
      <c r="AH727" s="24"/>
      <c r="AI727" s="17"/>
      <c r="AJ727" s="24"/>
      <c r="AK727" s="27"/>
      <c r="AL727" s="47"/>
      <c r="AQ727" s="25">
        <f>IF(FollowUp!$AK$3="(Off)",IF(FollowUp!$AA$3=Data!$D$5,C727,IF(FollowUp!$AA$3=Data!$D$6,D727,IF(FollowUp!$AA$3=Data!$D$7,E727,B727))),IF(FollowUp!$AK$3=Data!$N$9,F727,IF(FollowUp!$AK$3=Data!$N$8,H727,IF(FollowUp!$AK$3=Data!$N$7,G727,B727))))</f>
        <v>0</v>
      </c>
      <c r="AR727" s="51">
        <f t="shared" si="68"/>
        <v>0</v>
      </c>
      <c r="AS727" s="25">
        <f t="shared" si="72"/>
        <v>-1</v>
      </c>
      <c r="AT727" s="25">
        <f t="shared" si="69"/>
        <v>720</v>
      </c>
      <c r="AU727" s="25">
        <f t="shared" si="73"/>
        <v>0</v>
      </c>
      <c r="AV727" s="25">
        <f t="shared" si="70"/>
        <v>0</v>
      </c>
      <c r="BB727" s="51"/>
    </row>
    <row r="728" spans="1:54" x14ac:dyDescent="0.25">
      <c r="A728" t="str">
        <f t="shared" si="71"/>
        <v>728</v>
      </c>
      <c r="B728" s="25">
        <f>IF(OR(ISBLANK($AG728),$AI728="closed",$AI728="old",AND($B$3=Data!$N$6,OR(database!AG728=Data!$K$8,Data!$K$9=database!AG728))),0,MAX(B$8:B727)+1)</f>
        <v>0</v>
      </c>
      <c r="C728" s="25">
        <f ca="1">IF(AND($AL728-C$3&lt;=TODAY(),$AL728&gt;0,AI728&lt;&gt;"closed",AI728&lt;&gt;"old",AND($B$3&lt;&gt;Data!$N$6,OR(database!$AG728&lt;&gt;Data!$K$9,database!$AG728&lt;&gt;Data!$K$8))),MAX(C$8:C727)+1,0)</f>
        <v>0</v>
      </c>
      <c r="D728" s="25">
        <f ca="1">IF(AND($AL728-D$3&lt;=TODAY(),$AL728&gt;0,$AI728&lt;&gt;"closed",AI728&lt;&gt;"old",AND($B$3&lt;&gt;Data!$N$6,OR(database!$AG728&lt;&gt;Data!$K$9,database!$AG728&lt;&gt;Data!$K$8))),MAX(D$8:D727)+1,0)</f>
        <v>0</v>
      </c>
      <c r="E728" s="25">
        <f ca="1">IF(AND($AL728-E$3&lt;=TODAY(),$AL728&gt;0,AI728&lt;&gt;"closed",AI728&lt;&gt;"old",AND($B$3&lt;&gt;Data!$N$6,OR(database!$AG728&lt;&gt;Data!$K$9,database!$AG728&lt;&gt;Data!$K$8))),MAX(E$8:E727)+1,0)</f>
        <v>0</v>
      </c>
      <c r="F728" s="25">
        <f>IF(AH728="X",MAX(F$8:F727)+1,0)</f>
        <v>0</v>
      </c>
      <c r="G728" s="25">
        <f ca="1">IF(AND(AG728=Data!$K$8,database!AI728&lt;&gt;"Closed",AI728&lt;&gt;"old",database!AL728&lt;(TODAY()+Data!$X$4)),MAX(G$8:G727)+1,0)</f>
        <v>0</v>
      </c>
      <c r="H728" s="25">
        <f ca="1">IF(AND(AG728=Data!$K$9,database!AI728&lt;&gt;"Closed",AI728&lt;&gt;"old",database!AL728&lt;(TODAY()+Data!$X$5)),MAX(H$8:H727)+1,0)</f>
        <v>0</v>
      </c>
      <c r="Y728">
        <f>IF(AS728&gt;0,VLOOKUP(AS728,$AT:$AV,3,0)+COUNTIF(AS$8:AS727,AS728),0)</f>
        <v>0</v>
      </c>
      <c r="AA728" s="16"/>
      <c r="AB728" s="22"/>
      <c r="AC728" s="16"/>
      <c r="AD728" s="22"/>
      <c r="AE728" s="16"/>
      <c r="AF728" s="22"/>
      <c r="AG728" s="138"/>
      <c r="AH728" s="23"/>
      <c r="AI728" s="16"/>
      <c r="AJ728" s="23"/>
      <c r="AK728" s="28"/>
      <c r="AL728" s="35"/>
      <c r="AQ728" s="25">
        <f>IF(FollowUp!$AK$3="(Off)",IF(FollowUp!$AA$3=Data!$D$5,C728,IF(FollowUp!$AA$3=Data!$D$6,D728,IF(FollowUp!$AA$3=Data!$D$7,E728,B728))),IF(FollowUp!$AK$3=Data!$N$9,F728,IF(FollowUp!$AK$3=Data!$N$8,H728,IF(FollowUp!$AK$3=Data!$N$7,G728,B728))))</f>
        <v>0</v>
      </c>
      <c r="AR728" s="51">
        <f t="shared" si="68"/>
        <v>0</v>
      </c>
      <c r="AS728" s="25">
        <f t="shared" si="72"/>
        <v>-1</v>
      </c>
      <c r="AT728" s="25">
        <f t="shared" si="69"/>
        <v>721</v>
      </c>
      <c r="AU728" s="25">
        <f t="shared" si="73"/>
        <v>0</v>
      </c>
      <c r="AV728" s="25">
        <f t="shared" si="70"/>
        <v>0</v>
      </c>
      <c r="BB728" s="51"/>
    </row>
    <row r="729" spans="1:54" x14ac:dyDescent="0.25">
      <c r="A729" t="str">
        <f t="shared" si="71"/>
        <v>729</v>
      </c>
      <c r="B729" s="25">
        <f>IF(OR(ISBLANK($AG729),$AI729="closed",$AI729="old",AND($B$3=Data!$N$6,OR(database!AG729=Data!$K$8,Data!$K$9=database!AG729))),0,MAX(B$8:B728)+1)</f>
        <v>0</v>
      </c>
      <c r="C729" s="25">
        <f ca="1">IF(AND($AL729-C$3&lt;=TODAY(),$AL729&gt;0,AI729&lt;&gt;"closed",AI729&lt;&gt;"old",AND($B$3&lt;&gt;Data!$N$6,OR(database!$AG729&lt;&gt;Data!$K$9,database!$AG729&lt;&gt;Data!$K$8))),MAX(C$8:C728)+1,0)</f>
        <v>0</v>
      </c>
      <c r="D729" s="25">
        <f ca="1">IF(AND($AL729-D$3&lt;=TODAY(),$AL729&gt;0,$AI729&lt;&gt;"closed",AI729&lt;&gt;"old",AND($B$3&lt;&gt;Data!$N$6,OR(database!$AG729&lt;&gt;Data!$K$9,database!$AG729&lt;&gt;Data!$K$8))),MAX(D$8:D728)+1,0)</f>
        <v>0</v>
      </c>
      <c r="E729" s="25">
        <f ca="1">IF(AND($AL729-E$3&lt;=TODAY(),$AL729&gt;0,AI729&lt;&gt;"closed",AI729&lt;&gt;"old",AND($B$3&lt;&gt;Data!$N$6,OR(database!$AG729&lt;&gt;Data!$K$9,database!$AG729&lt;&gt;Data!$K$8))),MAX(E$8:E728)+1,0)</f>
        <v>0</v>
      </c>
      <c r="F729" s="25">
        <f>IF(AH729="X",MAX(F$8:F728)+1,0)</f>
        <v>0</v>
      </c>
      <c r="G729" s="25">
        <f ca="1">IF(AND(AG729=Data!$K$8,database!AI729&lt;&gt;"Closed",AI729&lt;&gt;"old",database!AL729&lt;(TODAY()+Data!$X$4)),MAX(G$8:G728)+1,0)</f>
        <v>0</v>
      </c>
      <c r="H729" s="25">
        <f ca="1">IF(AND(AG729=Data!$K$9,database!AI729&lt;&gt;"Closed",AI729&lt;&gt;"old",database!AL729&lt;(TODAY()+Data!$X$5)),MAX(H$8:H728)+1,0)</f>
        <v>0</v>
      </c>
      <c r="Y729">
        <f>IF(AS729&gt;0,VLOOKUP(AS729,$AT:$AV,3,0)+COUNTIF(AS$8:AS728,AS729),0)</f>
        <v>0</v>
      </c>
      <c r="AA729" s="17"/>
      <c r="AB729" s="18"/>
      <c r="AC729" s="17"/>
      <c r="AD729" s="18"/>
      <c r="AE729" s="17"/>
      <c r="AF729" s="18"/>
      <c r="AG729" s="139"/>
      <c r="AH729" s="24"/>
      <c r="AI729" s="17"/>
      <c r="AJ729" s="24"/>
      <c r="AK729" s="27"/>
      <c r="AL729" s="47"/>
      <c r="AQ729" s="25">
        <f>IF(FollowUp!$AK$3="(Off)",IF(FollowUp!$AA$3=Data!$D$5,C729,IF(FollowUp!$AA$3=Data!$D$6,D729,IF(FollowUp!$AA$3=Data!$D$7,E729,B729))),IF(FollowUp!$AK$3=Data!$N$9,F729,IF(FollowUp!$AK$3=Data!$N$8,H729,IF(FollowUp!$AK$3=Data!$N$7,G729,B729))))</f>
        <v>0</v>
      </c>
      <c r="AR729" s="51">
        <f t="shared" ref="AR729:AR792" si="74">IF(AQ729&gt;0,AL729,0)</f>
        <v>0</v>
      </c>
      <c r="AS729" s="25">
        <f t="shared" si="72"/>
        <v>-1</v>
      </c>
      <c r="AT729" s="25">
        <f t="shared" ref="AT729:AT792" si="75">AT728+1</f>
        <v>722</v>
      </c>
      <c r="AU729" s="25">
        <f t="shared" si="73"/>
        <v>0</v>
      </c>
      <c r="AV729" s="25">
        <f t="shared" ref="AV729:AV792" si="76">IF(AND(AU729&gt;0,AV730=0),1,(AU730+AV730))</f>
        <v>0</v>
      </c>
      <c r="BB729" s="51"/>
    </row>
    <row r="730" spans="1:54" x14ac:dyDescent="0.25">
      <c r="A730" t="str">
        <f t="shared" si="71"/>
        <v>730</v>
      </c>
      <c r="B730" s="25">
        <f>IF(OR(ISBLANK($AG730),$AI730="closed",$AI730="old",AND($B$3=Data!$N$6,OR(database!AG730=Data!$K$8,Data!$K$9=database!AG730))),0,MAX(B$8:B729)+1)</f>
        <v>0</v>
      </c>
      <c r="C730" s="25">
        <f ca="1">IF(AND($AL730-C$3&lt;=TODAY(),$AL730&gt;0,AI730&lt;&gt;"closed",AI730&lt;&gt;"old",AND($B$3&lt;&gt;Data!$N$6,OR(database!$AG730&lt;&gt;Data!$K$9,database!$AG730&lt;&gt;Data!$K$8))),MAX(C$8:C729)+1,0)</f>
        <v>0</v>
      </c>
      <c r="D730" s="25">
        <f ca="1">IF(AND($AL730-D$3&lt;=TODAY(),$AL730&gt;0,$AI730&lt;&gt;"closed",AI730&lt;&gt;"old",AND($B$3&lt;&gt;Data!$N$6,OR(database!$AG730&lt;&gt;Data!$K$9,database!$AG730&lt;&gt;Data!$K$8))),MAX(D$8:D729)+1,0)</f>
        <v>0</v>
      </c>
      <c r="E730" s="25">
        <f ca="1">IF(AND($AL730-E$3&lt;=TODAY(),$AL730&gt;0,AI730&lt;&gt;"closed",AI730&lt;&gt;"old",AND($B$3&lt;&gt;Data!$N$6,OR(database!$AG730&lt;&gt;Data!$K$9,database!$AG730&lt;&gt;Data!$K$8))),MAX(E$8:E729)+1,0)</f>
        <v>0</v>
      </c>
      <c r="F730" s="25">
        <f>IF(AH730="X",MAX(F$8:F729)+1,0)</f>
        <v>0</v>
      </c>
      <c r="G730" s="25">
        <f ca="1">IF(AND(AG730=Data!$K$8,database!AI730&lt;&gt;"Closed",AI730&lt;&gt;"old",database!AL730&lt;(TODAY()+Data!$X$4)),MAX(G$8:G729)+1,0)</f>
        <v>0</v>
      </c>
      <c r="H730" s="25">
        <f ca="1">IF(AND(AG730=Data!$K$9,database!AI730&lt;&gt;"Closed",AI730&lt;&gt;"old",database!AL730&lt;(TODAY()+Data!$X$5)),MAX(H$8:H729)+1,0)</f>
        <v>0</v>
      </c>
      <c r="Y730">
        <f>IF(AS730&gt;0,VLOOKUP(AS730,$AT:$AV,3,0)+COUNTIF(AS$8:AS729,AS730),0)</f>
        <v>0</v>
      </c>
      <c r="AA730" s="16"/>
      <c r="AB730" s="22"/>
      <c r="AC730" s="16"/>
      <c r="AD730" s="22"/>
      <c r="AE730" s="16"/>
      <c r="AF730" s="22"/>
      <c r="AG730" s="138"/>
      <c r="AH730" s="23"/>
      <c r="AI730" s="16"/>
      <c r="AJ730" s="23"/>
      <c r="AK730" s="28"/>
      <c r="AL730" s="35"/>
      <c r="AQ730" s="25">
        <f>IF(FollowUp!$AK$3="(Off)",IF(FollowUp!$AA$3=Data!$D$5,C730,IF(FollowUp!$AA$3=Data!$D$6,D730,IF(FollowUp!$AA$3=Data!$D$7,E730,B730))),IF(FollowUp!$AK$3=Data!$N$9,F730,IF(FollowUp!$AK$3=Data!$N$8,H730,IF(FollowUp!$AK$3=Data!$N$7,G730,B730))))</f>
        <v>0</v>
      </c>
      <c r="AR730" s="51">
        <f t="shared" si="74"/>
        <v>0</v>
      </c>
      <c r="AS730" s="25">
        <f t="shared" si="72"/>
        <v>-1</v>
      </c>
      <c r="AT730" s="25">
        <f t="shared" si="75"/>
        <v>723</v>
      </c>
      <c r="AU730" s="25">
        <f t="shared" si="73"/>
        <v>0</v>
      </c>
      <c r="AV730" s="25">
        <f t="shared" si="76"/>
        <v>0</v>
      </c>
      <c r="BB730" s="51"/>
    </row>
    <row r="731" spans="1:54" x14ac:dyDescent="0.25">
      <c r="A731" t="str">
        <f t="shared" si="71"/>
        <v>731</v>
      </c>
      <c r="B731" s="25">
        <f>IF(OR(ISBLANK($AG731),$AI731="closed",$AI731="old",AND($B$3=Data!$N$6,OR(database!AG731=Data!$K$8,Data!$K$9=database!AG731))),0,MAX(B$8:B730)+1)</f>
        <v>0</v>
      </c>
      <c r="C731" s="25">
        <f ca="1">IF(AND($AL731-C$3&lt;=TODAY(),$AL731&gt;0,AI731&lt;&gt;"closed",AI731&lt;&gt;"old",AND($B$3&lt;&gt;Data!$N$6,OR(database!$AG731&lt;&gt;Data!$K$9,database!$AG731&lt;&gt;Data!$K$8))),MAX(C$8:C730)+1,0)</f>
        <v>0</v>
      </c>
      <c r="D731" s="25">
        <f ca="1">IF(AND($AL731-D$3&lt;=TODAY(),$AL731&gt;0,$AI731&lt;&gt;"closed",AI731&lt;&gt;"old",AND($B$3&lt;&gt;Data!$N$6,OR(database!$AG731&lt;&gt;Data!$K$9,database!$AG731&lt;&gt;Data!$K$8))),MAX(D$8:D730)+1,0)</f>
        <v>0</v>
      </c>
      <c r="E731" s="25">
        <f ca="1">IF(AND($AL731-E$3&lt;=TODAY(),$AL731&gt;0,AI731&lt;&gt;"closed",AI731&lt;&gt;"old",AND($B$3&lt;&gt;Data!$N$6,OR(database!$AG731&lt;&gt;Data!$K$9,database!$AG731&lt;&gt;Data!$K$8))),MAX(E$8:E730)+1,0)</f>
        <v>0</v>
      </c>
      <c r="F731" s="25">
        <f>IF(AH731="X",MAX(F$8:F730)+1,0)</f>
        <v>0</v>
      </c>
      <c r="G731" s="25">
        <f ca="1">IF(AND(AG731=Data!$K$8,database!AI731&lt;&gt;"Closed",AI731&lt;&gt;"old",database!AL731&lt;(TODAY()+Data!$X$4)),MAX(G$8:G730)+1,0)</f>
        <v>0</v>
      </c>
      <c r="H731" s="25">
        <f ca="1">IF(AND(AG731=Data!$K$9,database!AI731&lt;&gt;"Closed",AI731&lt;&gt;"old",database!AL731&lt;(TODAY()+Data!$X$5)),MAX(H$8:H730)+1,0)</f>
        <v>0</v>
      </c>
      <c r="Y731">
        <f>IF(AS731&gt;0,VLOOKUP(AS731,$AT:$AV,3,0)+COUNTIF(AS$8:AS730,AS731),0)</f>
        <v>0</v>
      </c>
      <c r="AA731" s="17"/>
      <c r="AB731" s="18"/>
      <c r="AC731" s="17"/>
      <c r="AD731" s="18"/>
      <c r="AE731" s="17"/>
      <c r="AF731" s="18"/>
      <c r="AG731" s="139"/>
      <c r="AH731" s="24"/>
      <c r="AI731" s="17"/>
      <c r="AJ731" s="24"/>
      <c r="AK731" s="27"/>
      <c r="AL731" s="47"/>
      <c r="AQ731" s="25">
        <f>IF(FollowUp!$AK$3="(Off)",IF(FollowUp!$AA$3=Data!$D$5,C731,IF(FollowUp!$AA$3=Data!$D$6,D731,IF(FollowUp!$AA$3=Data!$D$7,E731,B731))),IF(FollowUp!$AK$3=Data!$N$9,F731,IF(FollowUp!$AK$3=Data!$N$8,H731,IF(FollowUp!$AK$3=Data!$N$7,G731,B731))))</f>
        <v>0</v>
      </c>
      <c r="AR731" s="51">
        <f t="shared" si="74"/>
        <v>0</v>
      </c>
      <c r="AS731" s="25">
        <f t="shared" si="72"/>
        <v>-1</v>
      </c>
      <c r="AT731" s="25">
        <f t="shared" si="75"/>
        <v>724</v>
      </c>
      <c r="AU731" s="25">
        <f t="shared" si="73"/>
        <v>0</v>
      </c>
      <c r="AV731" s="25">
        <f t="shared" si="76"/>
        <v>0</v>
      </c>
      <c r="BB731" s="51"/>
    </row>
    <row r="732" spans="1:54" x14ac:dyDescent="0.25">
      <c r="A732" t="str">
        <f t="shared" si="71"/>
        <v>732</v>
      </c>
      <c r="B732" s="25">
        <f>IF(OR(ISBLANK($AG732),$AI732="closed",$AI732="old",AND($B$3=Data!$N$6,OR(database!AG732=Data!$K$8,Data!$K$9=database!AG732))),0,MAX(B$8:B731)+1)</f>
        <v>0</v>
      </c>
      <c r="C732" s="25">
        <f ca="1">IF(AND($AL732-C$3&lt;=TODAY(),$AL732&gt;0,AI732&lt;&gt;"closed",AI732&lt;&gt;"old",AND($B$3&lt;&gt;Data!$N$6,OR(database!$AG732&lt;&gt;Data!$K$9,database!$AG732&lt;&gt;Data!$K$8))),MAX(C$8:C731)+1,0)</f>
        <v>0</v>
      </c>
      <c r="D732" s="25">
        <f ca="1">IF(AND($AL732-D$3&lt;=TODAY(),$AL732&gt;0,$AI732&lt;&gt;"closed",AI732&lt;&gt;"old",AND($B$3&lt;&gt;Data!$N$6,OR(database!$AG732&lt;&gt;Data!$K$9,database!$AG732&lt;&gt;Data!$K$8))),MAX(D$8:D731)+1,0)</f>
        <v>0</v>
      </c>
      <c r="E732" s="25">
        <f ca="1">IF(AND($AL732-E$3&lt;=TODAY(),$AL732&gt;0,AI732&lt;&gt;"closed",AI732&lt;&gt;"old",AND($B$3&lt;&gt;Data!$N$6,OR(database!$AG732&lt;&gt;Data!$K$9,database!$AG732&lt;&gt;Data!$K$8))),MAX(E$8:E731)+1,0)</f>
        <v>0</v>
      </c>
      <c r="F732" s="25">
        <f>IF(AH732="X",MAX(F$8:F731)+1,0)</f>
        <v>0</v>
      </c>
      <c r="G732" s="25">
        <f ca="1">IF(AND(AG732=Data!$K$8,database!AI732&lt;&gt;"Closed",AI732&lt;&gt;"old",database!AL732&lt;(TODAY()+Data!$X$4)),MAX(G$8:G731)+1,0)</f>
        <v>0</v>
      </c>
      <c r="H732" s="25">
        <f ca="1">IF(AND(AG732=Data!$K$9,database!AI732&lt;&gt;"Closed",AI732&lt;&gt;"old",database!AL732&lt;(TODAY()+Data!$X$5)),MAX(H$8:H731)+1,0)</f>
        <v>0</v>
      </c>
      <c r="Y732">
        <f>IF(AS732&gt;0,VLOOKUP(AS732,$AT:$AV,3,0)+COUNTIF(AS$8:AS731,AS732),0)</f>
        <v>0</v>
      </c>
      <c r="AA732" s="16"/>
      <c r="AB732" s="22"/>
      <c r="AC732" s="16"/>
      <c r="AD732" s="22"/>
      <c r="AE732" s="16"/>
      <c r="AF732" s="22"/>
      <c r="AG732" s="138"/>
      <c r="AH732" s="23"/>
      <c r="AI732" s="16"/>
      <c r="AJ732" s="23"/>
      <c r="AK732" s="28"/>
      <c r="AL732" s="35"/>
      <c r="AQ732" s="25">
        <f>IF(FollowUp!$AK$3="(Off)",IF(FollowUp!$AA$3=Data!$D$5,C732,IF(FollowUp!$AA$3=Data!$D$6,D732,IF(FollowUp!$AA$3=Data!$D$7,E732,B732))),IF(FollowUp!$AK$3=Data!$N$9,F732,IF(FollowUp!$AK$3=Data!$N$8,H732,IF(FollowUp!$AK$3=Data!$N$7,G732,B732))))</f>
        <v>0</v>
      </c>
      <c r="AR732" s="51">
        <f t="shared" si="74"/>
        <v>0</v>
      </c>
      <c r="AS732" s="25">
        <f t="shared" si="72"/>
        <v>-1</v>
      </c>
      <c r="AT732" s="25">
        <f t="shared" si="75"/>
        <v>725</v>
      </c>
      <c r="AU732" s="25">
        <f t="shared" si="73"/>
        <v>0</v>
      </c>
      <c r="AV732" s="25">
        <f t="shared" si="76"/>
        <v>0</v>
      </c>
      <c r="BB732" s="51"/>
    </row>
    <row r="733" spans="1:54" x14ac:dyDescent="0.25">
      <c r="A733" t="str">
        <f t="shared" si="71"/>
        <v>733</v>
      </c>
      <c r="B733" s="25">
        <f>IF(OR(ISBLANK($AG733),$AI733="closed",$AI733="old",AND($B$3=Data!$N$6,OR(database!AG733=Data!$K$8,Data!$K$9=database!AG733))),0,MAX(B$8:B732)+1)</f>
        <v>0</v>
      </c>
      <c r="C733" s="25">
        <f ca="1">IF(AND($AL733-C$3&lt;=TODAY(),$AL733&gt;0,AI733&lt;&gt;"closed",AI733&lt;&gt;"old",AND($B$3&lt;&gt;Data!$N$6,OR(database!$AG733&lt;&gt;Data!$K$9,database!$AG733&lt;&gt;Data!$K$8))),MAX(C$8:C732)+1,0)</f>
        <v>0</v>
      </c>
      <c r="D733" s="25">
        <f ca="1">IF(AND($AL733-D$3&lt;=TODAY(),$AL733&gt;0,$AI733&lt;&gt;"closed",AI733&lt;&gt;"old",AND($B$3&lt;&gt;Data!$N$6,OR(database!$AG733&lt;&gt;Data!$K$9,database!$AG733&lt;&gt;Data!$K$8))),MAX(D$8:D732)+1,0)</f>
        <v>0</v>
      </c>
      <c r="E733" s="25">
        <f ca="1">IF(AND($AL733-E$3&lt;=TODAY(),$AL733&gt;0,AI733&lt;&gt;"closed",AI733&lt;&gt;"old",AND($B$3&lt;&gt;Data!$N$6,OR(database!$AG733&lt;&gt;Data!$K$9,database!$AG733&lt;&gt;Data!$K$8))),MAX(E$8:E732)+1,0)</f>
        <v>0</v>
      </c>
      <c r="F733" s="25">
        <f>IF(AH733="X",MAX(F$8:F732)+1,0)</f>
        <v>0</v>
      </c>
      <c r="G733" s="25">
        <f ca="1">IF(AND(AG733=Data!$K$8,database!AI733&lt;&gt;"Closed",AI733&lt;&gt;"old",database!AL733&lt;(TODAY()+Data!$X$4)),MAX(G$8:G732)+1,0)</f>
        <v>0</v>
      </c>
      <c r="H733" s="25">
        <f ca="1">IF(AND(AG733=Data!$K$9,database!AI733&lt;&gt;"Closed",AI733&lt;&gt;"old",database!AL733&lt;(TODAY()+Data!$X$5)),MAX(H$8:H732)+1,0)</f>
        <v>0</v>
      </c>
      <c r="Y733">
        <f>IF(AS733&gt;0,VLOOKUP(AS733,$AT:$AV,3,0)+COUNTIF(AS$8:AS732,AS733),0)</f>
        <v>0</v>
      </c>
      <c r="AA733" s="17"/>
      <c r="AB733" s="18"/>
      <c r="AC733" s="17"/>
      <c r="AD733" s="18"/>
      <c r="AE733" s="17"/>
      <c r="AF733" s="18"/>
      <c r="AG733" s="139"/>
      <c r="AH733" s="24"/>
      <c r="AI733" s="17"/>
      <c r="AJ733" s="24"/>
      <c r="AK733" s="27"/>
      <c r="AL733" s="47"/>
      <c r="AQ733" s="25">
        <f>IF(FollowUp!$AK$3="(Off)",IF(FollowUp!$AA$3=Data!$D$5,C733,IF(FollowUp!$AA$3=Data!$D$6,D733,IF(FollowUp!$AA$3=Data!$D$7,E733,B733))),IF(FollowUp!$AK$3=Data!$N$9,F733,IF(FollowUp!$AK$3=Data!$N$8,H733,IF(FollowUp!$AK$3=Data!$N$7,G733,B733))))</f>
        <v>0</v>
      </c>
      <c r="AR733" s="51">
        <f t="shared" si="74"/>
        <v>0</v>
      </c>
      <c r="AS733" s="25">
        <f t="shared" si="72"/>
        <v>-1</v>
      </c>
      <c r="AT733" s="25">
        <f t="shared" si="75"/>
        <v>726</v>
      </c>
      <c r="AU733" s="25">
        <f t="shared" si="73"/>
        <v>0</v>
      </c>
      <c r="AV733" s="25">
        <f t="shared" si="76"/>
        <v>0</v>
      </c>
      <c r="BB733" s="51"/>
    </row>
    <row r="734" spans="1:54" x14ac:dyDescent="0.25">
      <c r="A734" t="str">
        <f t="shared" si="71"/>
        <v>734</v>
      </c>
      <c r="B734" s="25">
        <f>IF(OR(ISBLANK($AG734),$AI734="closed",$AI734="old",AND($B$3=Data!$N$6,OR(database!AG734=Data!$K$8,Data!$K$9=database!AG734))),0,MAX(B$8:B733)+1)</f>
        <v>0</v>
      </c>
      <c r="C734" s="25">
        <f ca="1">IF(AND($AL734-C$3&lt;=TODAY(),$AL734&gt;0,AI734&lt;&gt;"closed",AI734&lt;&gt;"old",AND($B$3&lt;&gt;Data!$N$6,OR(database!$AG734&lt;&gt;Data!$K$9,database!$AG734&lt;&gt;Data!$K$8))),MAX(C$8:C733)+1,0)</f>
        <v>0</v>
      </c>
      <c r="D734" s="25">
        <f ca="1">IF(AND($AL734-D$3&lt;=TODAY(),$AL734&gt;0,$AI734&lt;&gt;"closed",AI734&lt;&gt;"old",AND($B$3&lt;&gt;Data!$N$6,OR(database!$AG734&lt;&gt;Data!$K$9,database!$AG734&lt;&gt;Data!$K$8))),MAX(D$8:D733)+1,0)</f>
        <v>0</v>
      </c>
      <c r="E734" s="25">
        <f ca="1">IF(AND($AL734-E$3&lt;=TODAY(),$AL734&gt;0,AI734&lt;&gt;"closed",AI734&lt;&gt;"old",AND($B$3&lt;&gt;Data!$N$6,OR(database!$AG734&lt;&gt;Data!$K$9,database!$AG734&lt;&gt;Data!$K$8))),MAX(E$8:E733)+1,0)</f>
        <v>0</v>
      </c>
      <c r="F734" s="25">
        <f>IF(AH734="X",MAX(F$8:F733)+1,0)</f>
        <v>0</v>
      </c>
      <c r="G734" s="25">
        <f ca="1">IF(AND(AG734=Data!$K$8,database!AI734&lt;&gt;"Closed",AI734&lt;&gt;"old",database!AL734&lt;(TODAY()+Data!$X$4)),MAX(G$8:G733)+1,0)</f>
        <v>0</v>
      </c>
      <c r="H734" s="25">
        <f ca="1">IF(AND(AG734=Data!$K$9,database!AI734&lt;&gt;"Closed",AI734&lt;&gt;"old",database!AL734&lt;(TODAY()+Data!$X$5)),MAX(H$8:H733)+1,0)</f>
        <v>0</v>
      </c>
      <c r="Y734">
        <f>IF(AS734&gt;0,VLOOKUP(AS734,$AT:$AV,3,0)+COUNTIF(AS$8:AS733,AS734),0)</f>
        <v>0</v>
      </c>
      <c r="AA734" s="16"/>
      <c r="AB734" s="22"/>
      <c r="AC734" s="16"/>
      <c r="AD734" s="22"/>
      <c r="AE734" s="16"/>
      <c r="AF734" s="22"/>
      <c r="AG734" s="138"/>
      <c r="AH734" s="23"/>
      <c r="AI734" s="16"/>
      <c r="AJ734" s="23"/>
      <c r="AK734" s="28"/>
      <c r="AL734" s="35"/>
      <c r="AQ734" s="25">
        <f>IF(FollowUp!$AK$3="(Off)",IF(FollowUp!$AA$3=Data!$D$5,C734,IF(FollowUp!$AA$3=Data!$D$6,D734,IF(FollowUp!$AA$3=Data!$D$7,E734,B734))),IF(FollowUp!$AK$3=Data!$N$9,F734,IF(FollowUp!$AK$3=Data!$N$8,H734,IF(FollowUp!$AK$3=Data!$N$7,G734,B734))))</f>
        <v>0</v>
      </c>
      <c r="AR734" s="51">
        <f t="shared" si="74"/>
        <v>0</v>
      </c>
      <c r="AS734" s="25">
        <f t="shared" si="72"/>
        <v>-1</v>
      </c>
      <c r="AT734" s="25">
        <f t="shared" si="75"/>
        <v>727</v>
      </c>
      <c r="AU734" s="25">
        <f t="shared" si="73"/>
        <v>0</v>
      </c>
      <c r="AV734" s="25">
        <f t="shared" si="76"/>
        <v>0</v>
      </c>
      <c r="BB734" s="51"/>
    </row>
    <row r="735" spans="1:54" x14ac:dyDescent="0.25">
      <c r="A735" t="str">
        <f t="shared" si="71"/>
        <v>735</v>
      </c>
      <c r="B735" s="25">
        <f>IF(OR(ISBLANK($AG735),$AI735="closed",$AI735="old",AND($B$3=Data!$N$6,OR(database!AG735=Data!$K$8,Data!$K$9=database!AG735))),0,MAX(B$8:B734)+1)</f>
        <v>0</v>
      </c>
      <c r="C735" s="25">
        <f ca="1">IF(AND($AL735-C$3&lt;=TODAY(),$AL735&gt;0,AI735&lt;&gt;"closed",AI735&lt;&gt;"old",AND($B$3&lt;&gt;Data!$N$6,OR(database!$AG735&lt;&gt;Data!$K$9,database!$AG735&lt;&gt;Data!$K$8))),MAX(C$8:C734)+1,0)</f>
        <v>0</v>
      </c>
      <c r="D735" s="25">
        <f ca="1">IF(AND($AL735-D$3&lt;=TODAY(),$AL735&gt;0,$AI735&lt;&gt;"closed",AI735&lt;&gt;"old",AND($B$3&lt;&gt;Data!$N$6,OR(database!$AG735&lt;&gt;Data!$K$9,database!$AG735&lt;&gt;Data!$K$8))),MAX(D$8:D734)+1,0)</f>
        <v>0</v>
      </c>
      <c r="E735" s="25">
        <f ca="1">IF(AND($AL735-E$3&lt;=TODAY(),$AL735&gt;0,AI735&lt;&gt;"closed",AI735&lt;&gt;"old",AND($B$3&lt;&gt;Data!$N$6,OR(database!$AG735&lt;&gt;Data!$K$9,database!$AG735&lt;&gt;Data!$K$8))),MAX(E$8:E734)+1,0)</f>
        <v>0</v>
      </c>
      <c r="F735" s="25">
        <f>IF(AH735="X",MAX(F$8:F734)+1,0)</f>
        <v>0</v>
      </c>
      <c r="G735" s="25">
        <f ca="1">IF(AND(AG735=Data!$K$8,database!AI735&lt;&gt;"Closed",AI735&lt;&gt;"old",database!AL735&lt;(TODAY()+Data!$X$4)),MAX(G$8:G734)+1,0)</f>
        <v>0</v>
      </c>
      <c r="H735" s="25">
        <f ca="1">IF(AND(AG735=Data!$K$9,database!AI735&lt;&gt;"Closed",AI735&lt;&gt;"old",database!AL735&lt;(TODAY()+Data!$X$5)),MAX(H$8:H734)+1,0)</f>
        <v>0</v>
      </c>
      <c r="Y735">
        <f>IF(AS735&gt;0,VLOOKUP(AS735,$AT:$AV,3,0)+COUNTIF(AS$8:AS734,AS735),0)</f>
        <v>0</v>
      </c>
      <c r="AA735" s="17"/>
      <c r="AB735" s="18"/>
      <c r="AC735" s="17"/>
      <c r="AD735" s="18"/>
      <c r="AE735" s="17"/>
      <c r="AF735" s="18"/>
      <c r="AG735" s="139"/>
      <c r="AH735" s="24"/>
      <c r="AI735" s="17"/>
      <c r="AJ735" s="24"/>
      <c r="AK735" s="27"/>
      <c r="AL735" s="47"/>
      <c r="AQ735" s="25">
        <f>IF(FollowUp!$AK$3="(Off)",IF(FollowUp!$AA$3=Data!$D$5,C735,IF(FollowUp!$AA$3=Data!$D$6,D735,IF(FollowUp!$AA$3=Data!$D$7,E735,B735))),IF(FollowUp!$AK$3=Data!$N$9,F735,IF(FollowUp!$AK$3=Data!$N$8,H735,IF(FollowUp!$AK$3=Data!$N$7,G735,B735))))</f>
        <v>0</v>
      </c>
      <c r="AR735" s="51">
        <f t="shared" si="74"/>
        <v>0</v>
      </c>
      <c r="AS735" s="25">
        <f t="shared" si="72"/>
        <v>-1</v>
      </c>
      <c r="AT735" s="25">
        <f t="shared" si="75"/>
        <v>728</v>
      </c>
      <c r="AU735" s="25">
        <f t="shared" si="73"/>
        <v>0</v>
      </c>
      <c r="AV735" s="25">
        <f t="shared" si="76"/>
        <v>0</v>
      </c>
      <c r="BB735" s="51"/>
    </row>
    <row r="736" spans="1:54" x14ac:dyDescent="0.25">
      <c r="A736" t="str">
        <f t="shared" si="71"/>
        <v>736</v>
      </c>
      <c r="B736" s="25">
        <f>IF(OR(ISBLANK($AG736),$AI736="closed",$AI736="old",AND($B$3=Data!$N$6,OR(database!AG736=Data!$K$8,Data!$K$9=database!AG736))),0,MAX(B$8:B735)+1)</f>
        <v>0</v>
      </c>
      <c r="C736" s="25">
        <f ca="1">IF(AND($AL736-C$3&lt;=TODAY(),$AL736&gt;0,AI736&lt;&gt;"closed",AI736&lt;&gt;"old",AND($B$3&lt;&gt;Data!$N$6,OR(database!$AG736&lt;&gt;Data!$K$9,database!$AG736&lt;&gt;Data!$K$8))),MAX(C$8:C735)+1,0)</f>
        <v>0</v>
      </c>
      <c r="D736" s="25">
        <f ca="1">IF(AND($AL736-D$3&lt;=TODAY(),$AL736&gt;0,$AI736&lt;&gt;"closed",AI736&lt;&gt;"old",AND($B$3&lt;&gt;Data!$N$6,OR(database!$AG736&lt;&gt;Data!$K$9,database!$AG736&lt;&gt;Data!$K$8))),MAX(D$8:D735)+1,0)</f>
        <v>0</v>
      </c>
      <c r="E736" s="25">
        <f ca="1">IF(AND($AL736-E$3&lt;=TODAY(),$AL736&gt;0,AI736&lt;&gt;"closed",AI736&lt;&gt;"old",AND($B$3&lt;&gt;Data!$N$6,OR(database!$AG736&lt;&gt;Data!$K$9,database!$AG736&lt;&gt;Data!$K$8))),MAX(E$8:E735)+1,0)</f>
        <v>0</v>
      </c>
      <c r="F736" s="25">
        <f>IF(AH736="X",MAX(F$8:F735)+1,0)</f>
        <v>0</v>
      </c>
      <c r="G736" s="25">
        <f ca="1">IF(AND(AG736=Data!$K$8,database!AI736&lt;&gt;"Closed",AI736&lt;&gt;"old",database!AL736&lt;(TODAY()+Data!$X$4)),MAX(G$8:G735)+1,0)</f>
        <v>0</v>
      </c>
      <c r="H736" s="25">
        <f ca="1">IF(AND(AG736=Data!$K$9,database!AI736&lt;&gt;"Closed",AI736&lt;&gt;"old",database!AL736&lt;(TODAY()+Data!$X$5)),MAX(H$8:H735)+1,0)</f>
        <v>0</v>
      </c>
      <c r="Y736">
        <f>IF(AS736&gt;0,VLOOKUP(AS736,$AT:$AV,3,0)+COUNTIF(AS$8:AS735,AS736),0)</f>
        <v>0</v>
      </c>
      <c r="AA736" s="16"/>
      <c r="AB736" s="22"/>
      <c r="AC736" s="16"/>
      <c r="AD736" s="22"/>
      <c r="AE736" s="16"/>
      <c r="AF736" s="22"/>
      <c r="AG736" s="138"/>
      <c r="AH736" s="23"/>
      <c r="AI736" s="16"/>
      <c r="AJ736" s="23"/>
      <c r="AK736" s="28"/>
      <c r="AL736" s="35"/>
      <c r="AQ736" s="25">
        <f>IF(FollowUp!$AK$3="(Off)",IF(FollowUp!$AA$3=Data!$D$5,C736,IF(FollowUp!$AA$3=Data!$D$6,D736,IF(FollowUp!$AA$3=Data!$D$7,E736,B736))),IF(FollowUp!$AK$3=Data!$N$9,F736,IF(FollowUp!$AK$3=Data!$N$8,H736,IF(FollowUp!$AK$3=Data!$N$7,G736,B736))))</f>
        <v>0</v>
      </c>
      <c r="AR736" s="51">
        <f t="shared" si="74"/>
        <v>0</v>
      </c>
      <c r="AS736" s="25">
        <f t="shared" si="72"/>
        <v>-1</v>
      </c>
      <c r="AT736" s="25">
        <f t="shared" si="75"/>
        <v>729</v>
      </c>
      <c r="AU736" s="25">
        <f t="shared" si="73"/>
        <v>0</v>
      </c>
      <c r="AV736" s="25">
        <f t="shared" si="76"/>
        <v>0</v>
      </c>
      <c r="BB736" s="51"/>
    </row>
    <row r="737" spans="1:54" x14ac:dyDescent="0.25">
      <c r="A737" t="str">
        <f t="shared" si="71"/>
        <v>737</v>
      </c>
      <c r="B737" s="25">
        <f>IF(OR(ISBLANK($AG737),$AI737="closed",$AI737="old",AND($B$3=Data!$N$6,OR(database!AG737=Data!$K$8,Data!$K$9=database!AG737))),0,MAX(B$8:B736)+1)</f>
        <v>0</v>
      </c>
      <c r="C737" s="25">
        <f ca="1">IF(AND($AL737-C$3&lt;=TODAY(),$AL737&gt;0,AI737&lt;&gt;"closed",AI737&lt;&gt;"old",AND($B$3&lt;&gt;Data!$N$6,OR(database!$AG737&lt;&gt;Data!$K$9,database!$AG737&lt;&gt;Data!$K$8))),MAX(C$8:C736)+1,0)</f>
        <v>0</v>
      </c>
      <c r="D737" s="25">
        <f ca="1">IF(AND($AL737-D$3&lt;=TODAY(),$AL737&gt;0,$AI737&lt;&gt;"closed",AI737&lt;&gt;"old",AND($B$3&lt;&gt;Data!$N$6,OR(database!$AG737&lt;&gt;Data!$K$9,database!$AG737&lt;&gt;Data!$K$8))),MAX(D$8:D736)+1,0)</f>
        <v>0</v>
      </c>
      <c r="E737" s="25">
        <f ca="1">IF(AND($AL737-E$3&lt;=TODAY(),$AL737&gt;0,AI737&lt;&gt;"closed",AI737&lt;&gt;"old",AND($B$3&lt;&gt;Data!$N$6,OR(database!$AG737&lt;&gt;Data!$K$9,database!$AG737&lt;&gt;Data!$K$8))),MAX(E$8:E736)+1,0)</f>
        <v>0</v>
      </c>
      <c r="F737" s="25">
        <f>IF(AH737="X",MAX(F$8:F736)+1,0)</f>
        <v>0</v>
      </c>
      <c r="G737" s="25">
        <f ca="1">IF(AND(AG737=Data!$K$8,database!AI737&lt;&gt;"Closed",AI737&lt;&gt;"old",database!AL737&lt;(TODAY()+Data!$X$4)),MAX(G$8:G736)+1,0)</f>
        <v>0</v>
      </c>
      <c r="H737" s="25">
        <f ca="1">IF(AND(AG737=Data!$K$9,database!AI737&lt;&gt;"Closed",AI737&lt;&gt;"old",database!AL737&lt;(TODAY()+Data!$X$5)),MAX(H$8:H736)+1,0)</f>
        <v>0</v>
      </c>
      <c r="Y737">
        <f>IF(AS737&gt;0,VLOOKUP(AS737,$AT:$AV,3,0)+COUNTIF(AS$8:AS736,AS737),0)</f>
        <v>0</v>
      </c>
      <c r="AA737" s="17"/>
      <c r="AB737" s="18"/>
      <c r="AC737" s="17"/>
      <c r="AD737" s="18"/>
      <c r="AE737" s="17"/>
      <c r="AF737" s="18"/>
      <c r="AG737" s="139"/>
      <c r="AH737" s="24"/>
      <c r="AI737" s="17"/>
      <c r="AJ737" s="24"/>
      <c r="AK737" s="27"/>
      <c r="AL737" s="47"/>
      <c r="AQ737" s="25">
        <f>IF(FollowUp!$AK$3="(Off)",IF(FollowUp!$AA$3=Data!$D$5,C737,IF(FollowUp!$AA$3=Data!$D$6,D737,IF(FollowUp!$AA$3=Data!$D$7,E737,B737))),IF(FollowUp!$AK$3=Data!$N$9,F737,IF(FollowUp!$AK$3=Data!$N$8,H737,IF(FollowUp!$AK$3=Data!$N$7,G737,B737))))</f>
        <v>0</v>
      </c>
      <c r="AR737" s="51">
        <f t="shared" si="74"/>
        <v>0</v>
      </c>
      <c r="AS737" s="25">
        <f t="shared" si="72"/>
        <v>-1</v>
      </c>
      <c r="AT737" s="25">
        <f t="shared" si="75"/>
        <v>730</v>
      </c>
      <c r="AU737" s="25">
        <f t="shared" si="73"/>
        <v>0</v>
      </c>
      <c r="AV737" s="25">
        <f t="shared" si="76"/>
        <v>0</v>
      </c>
      <c r="BB737" s="51"/>
    </row>
    <row r="738" spans="1:54" x14ac:dyDescent="0.25">
      <c r="A738" t="str">
        <f t="shared" si="71"/>
        <v>738</v>
      </c>
      <c r="B738" s="25">
        <f>IF(OR(ISBLANK($AG738),$AI738="closed",$AI738="old",AND($B$3=Data!$N$6,OR(database!AG738=Data!$K$8,Data!$K$9=database!AG738))),0,MAX(B$8:B737)+1)</f>
        <v>0</v>
      </c>
      <c r="C738" s="25">
        <f ca="1">IF(AND($AL738-C$3&lt;=TODAY(),$AL738&gt;0,AI738&lt;&gt;"closed",AI738&lt;&gt;"old",AND($B$3&lt;&gt;Data!$N$6,OR(database!$AG738&lt;&gt;Data!$K$9,database!$AG738&lt;&gt;Data!$K$8))),MAX(C$8:C737)+1,0)</f>
        <v>0</v>
      </c>
      <c r="D738" s="25">
        <f ca="1">IF(AND($AL738-D$3&lt;=TODAY(),$AL738&gt;0,$AI738&lt;&gt;"closed",AI738&lt;&gt;"old",AND($B$3&lt;&gt;Data!$N$6,OR(database!$AG738&lt;&gt;Data!$K$9,database!$AG738&lt;&gt;Data!$K$8))),MAX(D$8:D737)+1,0)</f>
        <v>0</v>
      </c>
      <c r="E738" s="25">
        <f ca="1">IF(AND($AL738-E$3&lt;=TODAY(),$AL738&gt;0,AI738&lt;&gt;"closed",AI738&lt;&gt;"old",AND($B$3&lt;&gt;Data!$N$6,OR(database!$AG738&lt;&gt;Data!$K$9,database!$AG738&lt;&gt;Data!$K$8))),MAX(E$8:E737)+1,0)</f>
        <v>0</v>
      </c>
      <c r="F738" s="25">
        <f>IF(AH738="X",MAX(F$8:F737)+1,0)</f>
        <v>0</v>
      </c>
      <c r="G738" s="25">
        <f ca="1">IF(AND(AG738=Data!$K$8,database!AI738&lt;&gt;"Closed",AI738&lt;&gt;"old",database!AL738&lt;(TODAY()+Data!$X$4)),MAX(G$8:G737)+1,0)</f>
        <v>0</v>
      </c>
      <c r="H738" s="25">
        <f ca="1">IF(AND(AG738=Data!$K$9,database!AI738&lt;&gt;"Closed",AI738&lt;&gt;"old",database!AL738&lt;(TODAY()+Data!$X$5)),MAX(H$8:H737)+1,0)</f>
        <v>0</v>
      </c>
      <c r="Y738">
        <f>IF(AS738&gt;0,VLOOKUP(AS738,$AT:$AV,3,0)+COUNTIF(AS$8:AS737,AS738),0)</f>
        <v>0</v>
      </c>
      <c r="AA738" s="16"/>
      <c r="AB738" s="22"/>
      <c r="AC738" s="16"/>
      <c r="AD738" s="22"/>
      <c r="AE738" s="16"/>
      <c r="AF738" s="22"/>
      <c r="AG738" s="138"/>
      <c r="AH738" s="23"/>
      <c r="AI738" s="16"/>
      <c r="AJ738" s="23"/>
      <c r="AK738" s="28"/>
      <c r="AL738" s="35"/>
      <c r="AQ738" s="25">
        <f>IF(FollowUp!$AK$3="(Off)",IF(FollowUp!$AA$3=Data!$D$5,C738,IF(FollowUp!$AA$3=Data!$D$6,D738,IF(FollowUp!$AA$3=Data!$D$7,E738,B738))),IF(FollowUp!$AK$3=Data!$N$9,F738,IF(FollowUp!$AK$3=Data!$N$8,H738,IF(FollowUp!$AK$3=Data!$N$7,G738,B738))))</f>
        <v>0</v>
      </c>
      <c r="AR738" s="51">
        <f t="shared" si="74"/>
        <v>0</v>
      </c>
      <c r="AS738" s="25">
        <f t="shared" si="72"/>
        <v>-1</v>
      </c>
      <c r="AT738" s="25">
        <f t="shared" si="75"/>
        <v>731</v>
      </c>
      <c r="AU738" s="25">
        <f t="shared" si="73"/>
        <v>0</v>
      </c>
      <c r="AV738" s="25">
        <f t="shared" si="76"/>
        <v>0</v>
      </c>
      <c r="BB738" s="51"/>
    </row>
    <row r="739" spans="1:54" x14ac:dyDescent="0.25">
      <c r="A739" t="str">
        <f t="shared" si="71"/>
        <v>739</v>
      </c>
      <c r="B739" s="25">
        <f>IF(OR(ISBLANK($AG739),$AI739="closed",$AI739="old",AND($B$3=Data!$N$6,OR(database!AG739=Data!$K$8,Data!$K$9=database!AG739))),0,MAX(B$8:B738)+1)</f>
        <v>0</v>
      </c>
      <c r="C739" s="25">
        <f ca="1">IF(AND($AL739-C$3&lt;=TODAY(),$AL739&gt;0,AI739&lt;&gt;"closed",AI739&lt;&gt;"old",AND($B$3&lt;&gt;Data!$N$6,OR(database!$AG739&lt;&gt;Data!$K$9,database!$AG739&lt;&gt;Data!$K$8))),MAX(C$8:C738)+1,0)</f>
        <v>0</v>
      </c>
      <c r="D739" s="25">
        <f ca="1">IF(AND($AL739-D$3&lt;=TODAY(),$AL739&gt;0,$AI739&lt;&gt;"closed",AI739&lt;&gt;"old",AND($B$3&lt;&gt;Data!$N$6,OR(database!$AG739&lt;&gt;Data!$K$9,database!$AG739&lt;&gt;Data!$K$8))),MAX(D$8:D738)+1,0)</f>
        <v>0</v>
      </c>
      <c r="E739" s="25">
        <f ca="1">IF(AND($AL739-E$3&lt;=TODAY(),$AL739&gt;0,AI739&lt;&gt;"closed",AI739&lt;&gt;"old",AND($B$3&lt;&gt;Data!$N$6,OR(database!$AG739&lt;&gt;Data!$K$9,database!$AG739&lt;&gt;Data!$K$8))),MAX(E$8:E738)+1,0)</f>
        <v>0</v>
      </c>
      <c r="F739" s="25">
        <f>IF(AH739="X",MAX(F$8:F738)+1,0)</f>
        <v>0</v>
      </c>
      <c r="G739" s="25">
        <f ca="1">IF(AND(AG739=Data!$K$8,database!AI739&lt;&gt;"Closed",AI739&lt;&gt;"old",database!AL739&lt;(TODAY()+Data!$X$4)),MAX(G$8:G738)+1,0)</f>
        <v>0</v>
      </c>
      <c r="H739" s="25">
        <f ca="1">IF(AND(AG739=Data!$K$9,database!AI739&lt;&gt;"Closed",AI739&lt;&gt;"old",database!AL739&lt;(TODAY()+Data!$X$5)),MAX(H$8:H738)+1,0)</f>
        <v>0</v>
      </c>
      <c r="Y739">
        <f>IF(AS739&gt;0,VLOOKUP(AS739,$AT:$AV,3,0)+COUNTIF(AS$8:AS738,AS739),0)</f>
        <v>0</v>
      </c>
      <c r="AA739" s="17"/>
      <c r="AB739" s="18"/>
      <c r="AC739" s="17"/>
      <c r="AD739" s="18"/>
      <c r="AE739" s="17"/>
      <c r="AF739" s="18"/>
      <c r="AG739" s="139"/>
      <c r="AH739" s="24"/>
      <c r="AI739" s="17"/>
      <c r="AJ739" s="24"/>
      <c r="AK739" s="27"/>
      <c r="AL739" s="47"/>
      <c r="AQ739" s="25">
        <f>IF(FollowUp!$AK$3="(Off)",IF(FollowUp!$AA$3=Data!$D$5,C739,IF(FollowUp!$AA$3=Data!$D$6,D739,IF(FollowUp!$AA$3=Data!$D$7,E739,B739))),IF(FollowUp!$AK$3=Data!$N$9,F739,IF(FollowUp!$AK$3=Data!$N$8,H739,IF(FollowUp!$AK$3=Data!$N$7,G739,B739))))</f>
        <v>0</v>
      </c>
      <c r="AR739" s="51">
        <f t="shared" si="74"/>
        <v>0</v>
      </c>
      <c r="AS739" s="25">
        <f t="shared" si="72"/>
        <v>-1</v>
      </c>
      <c r="AT739" s="25">
        <f t="shared" si="75"/>
        <v>732</v>
      </c>
      <c r="AU739" s="25">
        <f t="shared" si="73"/>
        <v>0</v>
      </c>
      <c r="AV739" s="25">
        <f t="shared" si="76"/>
        <v>0</v>
      </c>
      <c r="BB739" s="51"/>
    </row>
    <row r="740" spans="1:54" x14ac:dyDescent="0.25">
      <c r="A740" t="str">
        <f t="shared" si="71"/>
        <v>740</v>
      </c>
      <c r="B740" s="25">
        <f>IF(OR(ISBLANK($AG740),$AI740="closed",$AI740="old",AND($B$3=Data!$N$6,OR(database!AG740=Data!$K$8,Data!$K$9=database!AG740))),0,MAX(B$8:B739)+1)</f>
        <v>0</v>
      </c>
      <c r="C740" s="25">
        <f ca="1">IF(AND($AL740-C$3&lt;=TODAY(),$AL740&gt;0,AI740&lt;&gt;"closed",AI740&lt;&gt;"old",AND($B$3&lt;&gt;Data!$N$6,OR(database!$AG740&lt;&gt;Data!$K$9,database!$AG740&lt;&gt;Data!$K$8))),MAX(C$8:C739)+1,0)</f>
        <v>0</v>
      </c>
      <c r="D740" s="25">
        <f ca="1">IF(AND($AL740-D$3&lt;=TODAY(),$AL740&gt;0,$AI740&lt;&gt;"closed",AI740&lt;&gt;"old",AND($B$3&lt;&gt;Data!$N$6,OR(database!$AG740&lt;&gt;Data!$K$9,database!$AG740&lt;&gt;Data!$K$8))),MAX(D$8:D739)+1,0)</f>
        <v>0</v>
      </c>
      <c r="E740" s="25">
        <f ca="1">IF(AND($AL740-E$3&lt;=TODAY(),$AL740&gt;0,AI740&lt;&gt;"closed",AI740&lt;&gt;"old",AND($B$3&lt;&gt;Data!$N$6,OR(database!$AG740&lt;&gt;Data!$K$9,database!$AG740&lt;&gt;Data!$K$8))),MAX(E$8:E739)+1,0)</f>
        <v>0</v>
      </c>
      <c r="F740" s="25">
        <f>IF(AH740="X",MAX(F$8:F739)+1,0)</f>
        <v>0</v>
      </c>
      <c r="G740" s="25">
        <f ca="1">IF(AND(AG740=Data!$K$8,database!AI740&lt;&gt;"Closed",AI740&lt;&gt;"old",database!AL740&lt;(TODAY()+Data!$X$4)),MAX(G$8:G739)+1,0)</f>
        <v>0</v>
      </c>
      <c r="H740" s="25">
        <f ca="1">IF(AND(AG740=Data!$K$9,database!AI740&lt;&gt;"Closed",AI740&lt;&gt;"old",database!AL740&lt;(TODAY()+Data!$X$5)),MAX(H$8:H739)+1,0)</f>
        <v>0</v>
      </c>
      <c r="Y740">
        <f>IF(AS740&gt;0,VLOOKUP(AS740,$AT:$AV,3,0)+COUNTIF(AS$8:AS739,AS740),0)</f>
        <v>0</v>
      </c>
      <c r="AA740" s="16"/>
      <c r="AB740" s="22"/>
      <c r="AC740" s="16"/>
      <c r="AD740" s="22"/>
      <c r="AE740" s="16"/>
      <c r="AF740" s="22"/>
      <c r="AG740" s="138"/>
      <c r="AH740" s="23"/>
      <c r="AI740" s="16"/>
      <c r="AJ740" s="23"/>
      <c r="AK740" s="28"/>
      <c r="AL740" s="35"/>
      <c r="AQ740" s="25">
        <f>IF(FollowUp!$AK$3="(Off)",IF(FollowUp!$AA$3=Data!$D$5,C740,IF(FollowUp!$AA$3=Data!$D$6,D740,IF(FollowUp!$AA$3=Data!$D$7,E740,B740))),IF(FollowUp!$AK$3=Data!$N$9,F740,IF(FollowUp!$AK$3=Data!$N$8,H740,IF(FollowUp!$AK$3=Data!$N$7,G740,B740))))</f>
        <v>0</v>
      </c>
      <c r="AR740" s="51">
        <f t="shared" si="74"/>
        <v>0</v>
      </c>
      <c r="AS740" s="25">
        <f t="shared" si="72"/>
        <v>-1</v>
      </c>
      <c r="AT740" s="25">
        <f t="shared" si="75"/>
        <v>733</v>
      </c>
      <c r="AU740" s="25">
        <f t="shared" si="73"/>
        <v>0</v>
      </c>
      <c r="AV740" s="25">
        <f t="shared" si="76"/>
        <v>0</v>
      </c>
      <c r="BB740" s="51"/>
    </row>
    <row r="741" spans="1:54" x14ac:dyDescent="0.25">
      <c r="A741" t="str">
        <f t="shared" si="71"/>
        <v>741</v>
      </c>
      <c r="B741" s="25">
        <f>IF(OR(ISBLANK($AG741),$AI741="closed",$AI741="old",AND($B$3=Data!$N$6,OR(database!AG741=Data!$K$8,Data!$K$9=database!AG741))),0,MAX(B$8:B740)+1)</f>
        <v>0</v>
      </c>
      <c r="C741" s="25">
        <f ca="1">IF(AND($AL741-C$3&lt;=TODAY(),$AL741&gt;0,AI741&lt;&gt;"closed",AI741&lt;&gt;"old",AND($B$3&lt;&gt;Data!$N$6,OR(database!$AG741&lt;&gt;Data!$K$9,database!$AG741&lt;&gt;Data!$K$8))),MAX(C$8:C740)+1,0)</f>
        <v>0</v>
      </c>
      <c r="D741" s="25">
        <f ca="1">IF(AND($AL741-D$3&lt;=TODAY(),$AL741&gt;0,$AI741&lt;&gt;"closed",AI741&lt;&gt;"old",AND($B$3&lt;&gt;Data!$N$6,OR(database!$AG741&lt;&gt;Data!$K$9,database!$AG741&lt;&gt;Data!$K$8))),MAX(D$8:D740)+1,0)</f>
        <v>0</v>
      </c>
      <c r="E741" s="25">
        <f ca="1">IF(AND($AL741-E$3&lt;=TODAY(),$AL741&gt;0,AI741&lt;&gt;"closed",AI741&lt;&gt;"old",AND($B$3&lt;&gt;Data!$N$6,OR(database!$AG741&lt;&gt;Data!$K$9,database!$AG741&lt;&gt;Data!$K$8))),MAX(E$8:E740)+1,0)</f>
        <v>0</v>
      </c>
      <c r="F741" s="25">
        <f>IF(AH741="X",MAX(F$8:F740)+1,0)</f>
        <v>0</v>
      </c>
      <c r="G741" s="25">
        <f ca="1">IF(AND(AG741=Data!$K$8,database!AI741&lt;&gt;"Closed",AI741&lt;&gt;"old",database!AL741&lt;(TODAY()+Data!$X$4)),MAX(G$8:G740)+1,0)</f>
        <v>0</v>
      </c>
      <c r="H741" s="25">
        <f ca="1">IF(AND(AG741=Data!$K$9,database!AI741&lt;&gt;"Closed",AI741&lt;&gt;"old",database!AL741&lt;(TODAY()+Data!$X$5)),MAX(H$8:H740)+1,0)</f>
        <v>0</v>
      </c>
      <c r="Y741">
        <f>IF(AS741&gt;0,VLOOKUP(AS741,$AT:$AV,3,0)+COUNTIF(AS$8:AS740,AS741),0)</f>
        <v>0</v>
      </c>
      <c r="AA741" s="17"/>
      <c r="AB741" s="18"/>
      <c r="AC741" s="17"/>
      <c r="AD741" s="18"/>
      <c r="AE741" s="17"/>
      <c r="AF741" s="18"/>
      <c r="AG741" s="139"/>
      <c r="AH741" s="24"/>
      <c r="AI741" s="17"/>
      <c r="AJ741" s="24"/>
      <c r="AK741" s="27"/>
      <c r="AL741" s="47"/>
      <c r="AQ741" s="25">
        <f>IF(FollowUp!$AK$3="(Off)",IF(FollowUp!$AA$3=Data!$D$5,C741,IF(FollowUp!$AA$3=Data!$D$6,D741,IF(FollowUp!$AA$3=Data!$D$7,E741,B741))),IF(FollowUp!$AK$3=Data!$N$9,F741,IF(FollowUp!$AK$3=Data!$N$8,H741,IF(FollowUp!$AK$3=Data!$N$7,G741,B741))))</f>
        <v>0</v>
      </c>
      <c r="AR741" s="51">
        <f t="shared" si="74"/>
        <v>0</v>
      </c>
      <c r="AS741" s="25">
        <f t="shared" si="72"/>
        <v>-1</v>
      </c>
      <c r="AT741" s="25">
        <f t="shared" si="75"/>
        <v>734</v>
      </c>
      <c r="AU741" s="25">
        <f t="shared" si="73"/>
        <v>0</v>
      </c>
      <c r="AV741" s="25">
        <f t="shared" si="76"/>
        <v>0</v>
      </c>
      <c r="BB741" s="51"/>
    </row>
    <row r="742" spans="1:54" x14ac:dyDescent="0.25">
      <c r="A742" t="str">
        <f t="shared" si="71"/>
        <v>742</v>
      </c>
      <c r="B742" s="25">
        <f>IF(OR(ISBLANK($AG742),$AI742="closed",$AI742="old",AND($B$3=Data!$N$6,OR(database!AG742=Data!$K$8,Data!$K$9=database!AG742))),0,MAX(B$8:B741)+1)</f>
        <v>0</v>
      </c>
      <c r="C742" s="25">
        <f ca="1">IF(AND($AL742-C$3&lt;=TODAY(),$AL742&gt;0,AI742&lt;&gt;"closed",AI742&lt;&gt;"old",AND($B$3&lt;&gt;Data!$N$6,OR(database!$AG742&lt;&gt;Data!$K$9,database!$AG742&lt;&gt;Data!$K$8))),MAX(C$8:C741)+1,0)</f>
        <v>0</v>
      </c>
      <c r="D742" s="25">
        <f ca="1">IF(AND($AL742-D$3&lt;=TODAY(),$AL742&gt;0,$AI742&lt;&gt;"closed",AI742&lt;&gt;"old",AND($B$3&lt;&gt;Data!$N$6,OR(database!$AG742&lt;&gt;Data!$K$9,database!$AG742&lt;&gt;Data!$K$8))),MAX(D$8:D741)+1,0)</f>
        <v>0</v>
      </c>
      <c r="E742" s="25">
        <f ca="1">IF(AND($AL742-E$3&lt;=TODAY(),$AL742&gt;0,AI742&lt;&gt;"closed",AI742&lt;&gt;"old",AND($B$3&lt;&gt;Data!$N$6,OR(database!$AG742&lt;&gt;Data!$K$9,database!$AG742&lt;&gt;Data!$K$8))),MAX(E$8:E741)+1,0)</f>
        <v>0</v>
      </c>
      <c r="F742" s="25">
        <f>IF(AH742="X",MAX(F$8:F741)+1,0)</f>
        <v>0</v>
      </c>
      <c r="G742" s="25">
        <f ca="1">IF(AND(AG742=Data!$K$8,database!AI742&lt;&gt;"Closed",AI742&lt;&gt;"old",database!AL742&lt;(TODAY()+Data!$X$4)),MAX(G$8:G741)+1,0)</f>
        <v>0</v>
      </c>
      <c r="H742" s="25">
        <f ca="1">IF(AND(AG742=Data!$K$9,database!AI742&lt;&gt;"Closed",AI742&lt;&gt;"old",database!AL742&lt;(TODAY()+Data!$X$5)),MAX(H$8:H741)+1,0)</f>
        <v>0</v>
      </c>
      <c r="Y742">
        <f>IF(AS742&gt;0,VLOOKUP(AS742,$AT:$AV,3,0)+COUNTIF(AS$8:AS741,AS742),0)</f>
        <v>0</v>
      </c>
      <c r="AA742" s="16"/>
      <c r="AB742" s="22"/>
      <c r="AC742" s="16"/>
      <c r="AD742" s="22"/>
      <c r="AE742" s="16"/>
      <c r="AF742" s="22"/>
      <c r="AG742" s="138"/>
      <c r="AH742" s="23"/>
      <c r="AI742" s="16"/>
      <c r="AJ742" s="23"/>
      <c r="AK742" s="28"/>
      <c r="AL742" s="35"/>
      <c r="AQ742" s="25">
        <f>IF(FollowUp!$AK$3="(Off)",IF(FollowUp!$AA$3=Data!$D$5,C742,IF(FollowUp!$AA$3=Data!$D$6,D742,IF(FollowUp!$AA$3=Data!$D$7,E742,B742))),IF(FollowUp!$AK$3=Data!$N$9,F742,IF(FollowUp!$AK$3=Data!$N$8,H742,IF(FollowUp!$AK$3=Data!$N$7,G742,B742))))</f>
        <v>0</v>
      </c>
      <c r="AR742" s="51">
        <f t="shared" si="74"/>
        <v>0</v>
      </c>
      <c r="AS742" s="25">
        <f t="shared" si="72"/>
        <v>-1</v>
      </c>
      <c r="AT742" s="25">
        <f t="shared" si="75"/>
        <v>735</v>
      </c>
      <c r="AU742" s="25">
        <f t="shared" si="73"/>
        <v>0</v>
      </c>
      <c r="AV742" s="25">
        <f t="shared" si="76"/>
        <v>0</v>
      </c>
      <c r="BB742" s="51"/>
    </row>
    <row r="743" spans="1:54" x14ac:dyDescent="0.25">
      <c r="A743" t="str">
        <f t="shared" si="71"/>
        <v>743</v>
      </c>
      <c r="B743" s="25">
        <f>IF(OR(ISBLANK($AG743),$AI743="closed",$AI743="old",AND($B$3=Data!$N$6,OR(database!AG743=Data!$K$8,Data!$K$9=database!AG743))),0,MAX(B$8:B742)+1)</f>
        <v>0</v>
      </c>
      <c r="C743" s="25">
        <f ca="1">IF(AND($AL743-C$3&lt;=TODAY(),$AL743&gt;0,AI743&lt;&gt;"closed",AI743&lt;&gt;"old",AND($B$3&lt;&gt;Data!$N$6,OR(database!$AG743&lt;&gt;Data!$K$9,database!$AG743&lt;&gt;Data!$K$8))),MAX(C$8:C742)+1,0)</f>
        <v>0</v>
      </c>
      <c r="D743" s="25">
        <f ca="1">IF(AND($AL743-D$3&lt;=TODAY(),$AL743&gt;0,$AI743&lt;&gt;"closed",AI743&lt;&gt;"old",AND($B$3&lt;&gt;Data!$N$6,OR(database!$AG743&lt;&gt;Data!$K$9,database!$AG743&lt;&gt;Data!$K$8))),MAX(D$8:D742)+1,0)</f>
        <v>0</v>
      </c>
      <c r="E743" s="25">
        <f ca="1">IF(AND($AL743-E$3&lt;=TODAY(),$AL743&gt;0,AI743&lt;&gt;"closed",AI743&lt;&gt;"old",AND($B$3&lt;&gt;Data!$N$6,OR(database!$AG743&lt;&gt;Data!$K$9,database!$AG743&lt;&gt;Data!$K$8))),MAX(E$8:E742)+1,0)</f>
        <v>0</v>
      </c>
      <c r="F743" s="25">
        <f>IF(AH743="X",MAX(F$8:F742)+1,0)</f>
        <v>0</v>
      </c>
      <c r="G743" s="25">
        <f ca="1">IF(AND(AG743=Data!$K$8,database!AI743&lt;&gt;"Closed",AI743&lt;&gt;"old",database!AL743&lt;(TODAY()+Data!$X$4)),MAX(G$8:G742)+1,0)</f>
        <v>0</v>
      </c>
      <c r="H743" s="25">
        <f ca="1">IF(AND(AG743=Data!$K$9,database!AI743&lt;&gt;"Closed",AI743&lt;&gt;"old",database!AL743&lt;(TODAY()+Data!$X$5)),MAX(H$8:H742)+1,0)</f>
        <v>0</v>
      </c>
      <c r="Y743">
        <f>IF(AS743&gt;0,VLOOKUP(AS743,$AT:$AV,3,0)+COUNTIF(AS$8:AS742,AS743),0)</f>
        <v>0</v>
      </c>
      <c r="AA743" s="17"/>
      <c r="AB743" s="18"/>
      <c r="AC743" s="17"/>
      <c r="AD743" s="18"/>
      <c r="AE743" s="17"/>
      <c r="AF743" s="18"/>
      <c r="AG743" s="139"/>
      <c r="AH743" s="24"/>
      <c r="AI743" s="17"/>
      <c r="AJ743" s="24"/>
      <c r="AK743" s="27"/>
      <c r="AL743" s="47"/>
      <c r="AQ743" s="25">
        <f>IF(FollowUp!$AK$3="(Off)",IF(FollowUp!$AA$3=Data!$D$5,C743,IF(FollowUp!$AA$3=Data!$D$6,D743,IF(FollowUp!$AA$3=Data!$D$7,E743,B743))),IF(FollowUp!$AK$3=Data!$N$9,F743,IF(FollowUp!$AK$3=Data!$N$8,H743,IF(FollowUp!$AK$3=Data!$N$7,G743,B743))))</f>
        <v>0</v>
      </c>
      <c r="AR743" s="51">
        <f t="shared" si="74"/>
        <v>0</v>
      </c>
      <c r="AS743" s="25">
        <f t="shared" si="72"/>
        <v>-1</v>
      </c>
      <c r="AT743" s="25">
        <f t="shared" si="75"/>
        <v>736</v>
      </c>
      <c r="AU743" s="25">
        <f t="shared" si="73"/>
        <v>0</v>
      </c>
      <c r="AV743" s="25">
        <f t="shared" si="76"/>
        <v>0</v>
      </c>
      <c r="BB743" s="51"/>
    </row>
    <row r="744" spans="1:54" x14ac:dyDescent="0.25">
      <c r="A744" t="str">
        <f t="shared" si="71"/>
        <v>744</v>
      </c>
      <c r="B744" s="25">
        <f>IF(OR(ISBLANK($AG744),$AI744="closed",$AI744="old",AND($B$3=Data!$N$6,OR(database!AG744=Data!$K$8,Data!$K$9=database!AG744))),0,MAX(B$8:B743)+1)</f>
        <v>0</v>
      </c>
      <c r="C744" s="25">
        <f ca="1">IF(AND($AL744-C$3&lt;=TODAY(),$AL744&gt;0,AI744&lt;&gt;"closed",AI744&lt;&gt;"old",AND($B$3&lt;&gt;Data!$N$6,OR(database!$AG744&lt;&gt;Data!$K$9,database!$AG744&lt;&gt;Data!$K$8))),MAX(C$8:C743)+1,0)</f>
        <v>0</v>
      </c>
      <c r="D744" s="25">
        <f ca="1">IF(AND($AL744-D$3&lt;=TODAY(),$AL744&gt;0,$AI744&lt;&gt;"closed",AI744&lt;&gt;"old",AND($B$3&lt;&gt;Data!$N$6,OR(database!$AG744&lt;&gt;Data!$K$9,database!$AG744&lt;&gt;Data!$K$8))),MAX(D$8:D743)+1,0)</f>
        <v>0</v>
      </c>
      <c r="E744" s="25">
        <f ca="1">IF(AND($AL744-E$3&lt;=TODAY(),$AL744&gt;0,AI744&lt;&gt;"closed",AI744&lt;&gt;"old",AND($B$3&lt;&gt;Data!$N$6,OR(database!$AG744&lt;&gt;Data!$K$9,database!$AG744&lt;&gt;Data!$K$8))),MAX(E$8:E743)+1,0)</f>
        <v>0</v>
      </c>
      <c r="F744" s="25">
        <f>IF(AH744="X",MAX(F$8:F743)+1,0)</f>
        <v>0</v>
      </c>
      <c r="G744" s="25">
        <f ca="1">IF(AND(AG744=Data!$K$8,database!AI744&lt;&gt;"Closed",AI744&lt;&gt;"old",database!AL744&lt;(TODAY()+Data!$X$4)),MAX(G$8:G743)+1,0)</f>
        <v>0</v>
      </c>
      <c r="H744" s="25">
        <f ca="1">IF(AND(AG744=Data!$K$9,database!AI744&lt;&gt;"Closed",AI744&lt;&gt;"old",database!AL744&lt;(TODAY()+Data!$X$5)),MAX(H$8:H743)+1,0)</f>
        <v>0</v>
      </c>
      <c r="Y744">
        <f>IF(AS744&gt;0,VLOOKUP(AS744,$AT:$AV,3,0)+COUNTIF(AS$8:AS743,AS744),0)</f>
        <v>0</v>
      </c>
      <c r="AA744" s="16"/>
      <c r="AB744" s="22"/>
      <c r="AC744" s="16"/>
      <c r="AD744" s="22"/>
      <c r="AE744" s="16"/>
      <c r="AF744" s="22"/>
      <c r="AG744" s="138"/>
      <c r="AH744" s="23"/>
      <c r="AI744" s="16"/>
      <c r="AJ744" s="23"/>
      <c r="AK744" s="28"/>
      <c r="AL744" s="35"/>
      <c r="AQ744" s="25">
        <f>IF(FollowUp!$AK$3="(Off)",IF(FollowUp!$AA$3=Data!$D$5,C744,IF(FollowUp!$AA$3=Data!$D$6,D744,IF(FollowUp!$AA$3=Data!$D$7,E744,B744))),IF(FollowUp!$AK$3=Data!$N$9,F744,IF(FollowUp!$AK$3=Data!$N$8,H744,IF(FollowUp!$AK$3=Data!$N$7,G744,B744))))</f>
        <v>0</v>
      </c>
      <c r="AR744" s="51">
        <f t="shared" si="74"/>
        <v>0</v>
      </c>
      <c r="AS744" s="25">
        <f t="shared" si="72"/>
        <v>-1</v>
      </c>
      <c r="AT744" s="25">
        <f t="shared" si="75"/>
        <v>737</v>
      </c>
      <c r="AU744" s="25">
        <f t="shared" si="73"/>
        <v>0</v>
      </c>
      <c r="AV744" s="25">
        <f t="shared" si="76"/>
        <v>0</v>
      </c>
      <c r="BB744" s="51"/>
    </row>
    <row r="745" spans="1:54" x14ac:dyDescent="0.25">
      <c r="A745" t="str">
        <f t="shared" si="71"/>
        <v>745</v>
      </c>
      <c r="B745" s="25">
        <f>IF(OR(ISBLANK($AG745),$AI745="closed",$AI745="old",AND($B$3=Data!$N$6,OR(database!AG745=Data!$K$8,Data!$K$9=database!AG745))),0,MAX(B$8:B744)+1)</f>
        <v>0</v>
      </c>
      <c r="C745" s="25">
        <f ca="1">IF(AND($AL745-C$3&lt;=TODAY(),$AL745&gt;0,AI745&lt;&gt;"closed",AI745&lt;&gt;"old",AND($B$3&lt;&gt;Data!$N$6,OR(database!$AG745&lt;&gt;Data!$K$9,database!$AG745&lt;&gt;Data!$K$8))),MAX(C$8:C744)+1,0)</f>
        <v>0</v>
      </c>
      <c r="D745" s="25">
        <f ca="1">IF(AND($AL745-D$3&lt;=TODAY(),$AL745&gt;0,$AI745&lt;&gt;"closed",AI745&lt;&gt;"old",AND($B$3&lt;&gt;Data!$N$6,OR(database!$AG745&lt;&gt;Data!$K$9,database!$AG745&lt;&gt;Data!$K$8))),MAX(D$8:D744)+1,0)</f>
        <v>0</v>
      </c>
      <c r="E745" s="25">
        <f ca="1">IF(AND($AL745-E$3&lt;=TODAY(),$AL745&gt;0,AI745&lt;&gt;"closed",AI745&lt;&gt;"old",AND($B$3&lt;&gt;Data!$N$6,OR(database!$AG745&lt;&gt;Data!$K$9,database!$AG745&lt;&gt;Data!$K$8))),MAX(E$8:E744)+1,0)</f>
        <v>0</v>
      </c>
      <c r="F745" s="25">
        <f>IF(AH745="X",MAX(F$8:F744)+1,0)</f>
        <v>0</v>
      </c>
      <c r="G745" s="25">
        <f ca="1">IF(AND(AG745=Data!$K$8,database!AI745&lt;&gt;"Closed",AI745&lt;&gt;"old",database!AL745&lt;(TODAY()+Data!$X$4)),MAX(G$8:G744)+1,0)</f>
        <v>0</v>
      </c>
      <c r="H745" s="25">
        <f ca="1">IF(AND(AG745=Data!$K$9,database!AI745&lt;&gt;"Closed",AI745&lt;&gt;"old",database!AL745&lt;(TODAY()+Data!$X$5)),MAX(H$8:H744)+1,0)</f>
        <v>0</v>
      </c>
      <c r="Y745">
        <f>IF(AS745&gt;0,VLOOKUP(AS745,$AT:$AV,3,0)+COUNTIF(AS$8:AS744,AS745),0)</f>
        <v>0</v>
      </c>
      <c r="AA745" s="17"/>
      <c r="AB745" s="18"/>
      <c r="AC745" s="17"/>
      <c r="AD745" s="18"/>
      <c r="AE745" s="17"/>
      <c r="AF745" s="18"/>
      <c r="AG745" s="139"/>
      <c r="AH745" s="24"/>
      <c r="AI745" s="17"/>
      <c r="AJ745" s="24"/>
      <c r="AK745" s="27"/>
      <c r="AL745" s="47"/>
      <c r="AQ745" s="25">
        <f>IF(FollowUp!$AK$3="(Off)",IF(FollowUp!$AA$3=Data!$D$5,C745,IF(FollowUp!$AA$3=Data!$D$6,D745,IF(FollowUp!$AA$3=Data!$D$7,E745,B745))),IF(FollowUp!$AK$3=Data!$N$9,F745,IF(FollowUp!$AK$3=Data!$N$8,H745,IF(FollowUp!$AK$3=Data!$N$7,G745,B745))))</f>
        <v>0</v>
      </c>
      <c r="AR745" s="51">
        <f t="shared" si="74"/>
        <v>0</v>
      </c>
      <c r="AS745" s="25">
        <f t="shared" si="72"/>
        <v>-1</v>
      </c>
      <c r="AT745" s="25">
        <f t="shared" si="75"/>
        <v>738</v>
      </c>
      <c r="AU745" s="25">
        <f t="shared" si="73"/>
        <v>0</v>
      </c>
      <c r="AV745" s="25">
        <f t="shared" si="76"/>
        <v>0</v>
      </c>
      <c r="BB745" s="51"/>
    </row>
    <row r="746" spans="1:54" x14ac:dyDescent="0.25">
      <c r="A746" t="str">
        <f t="shared" si="71"/>
        <v>746</v>
      </c>
      <c r="B746" s="25">
        <f>IF(OR(ISBLANK($AG746),$AI746="closed",$AI746="old",AND($B$3=Data!$N$6,OR(database!AG746=Data!$K$8,Data!$K$9=database!AG746))),0,MAX(B$8:B745)+1)</f>
        <v>0</v>
      </c>
      <c r="C746" s="25">
        <f ca="1">IF(AND($AL746-C$3&lt;=TODAY(),$AL746&gt;0,AI746&lt;&gt;"closed",AI746&lt;&gt;"old",AND($B$3&lt;&gt;Data!$N$6,OR(database!$AG746&lt;&gt;Data!$K$9,database!$AG746&lt;&gt;Data!$K$8))),MAX(C$8:C745)+1,0)</f>
        <v>0</v>
      </c>
      <c r="D746" s="25">
        <f ca="1">IF(AND($AL746-D$3&lt;=TODAY(),$AL746&gt;0,$AI746&lt;&gt;"closed",AI746&lt;&gt;"old",AND($B$3&lt;&gt;Data!$N$6,OR(database!$AG746&lt;&gt;Data!$K$9,database!$AG746&lt;&gt;Data!$K$8))),MAX(D$8:D745)+1,0)</f>
        <v>0</v>
      </c>
      <c r="E746" s="25">
        <f ca="1">IF(AND($AL746-E$3&lt;=TODAY(),$AL746&gt;0,AI746&lt;&gt;"closed",AI746&lt;&gt;"old",AND($B$3&lt;&gt;Data!$N$6,OR(database!$AG746&lt;&gt;Data!$K$9,database!$AG746&lt;&gt;Data!$K$8))),MAX(E$8:E745)+1,0)</f>
        <v>0</v>
      </c>
      <c r="F746" s="25">
        <f>IF(AH746="X",MAX(F$8:F745)+1,0)</f>
        <v>0</v>
      </c>
      <c r="G746" s="25">
        <f ca="1">IF(AND(AG746=Data!$K$8,database!AI746&lt;&gt;"Closed",AI746&lt;&gt;"old",database!AL746&lt;(TODAY()+Data!$X$4)),MAX(G$8:G745)+1,0)</f>
        <v>0</v>
      </c>
      <c r="H746" s="25">
        <f ca="1">IF(AND(AG746=Data!$K$9,database!AI746&lt;&gt;"Closed",AI746&lt;&gt;"old",database!AL746&lt;(TODAY()+Data!$X$5)),MAX(H$8:H745)+1,0)</f>
        <v>0</v>
      </c>
      <c r="Y746">
        <f>IF(AS746&gt;0,VLOOKUP(AS746,$AT:$AV,3,0)+COUNTIF(AS$8:AS745,AS746),0)</f>
        <v>0</v>
      </c>
      <c r="AA746" s="16"/>
      <c r="AB746" s="22"/>
      <c r="AC746" s="16"/>
      <c r="AD746" s="22"/>
      <c r="AE746" s="16"/>
      <c r="AF746" s="22"/>
      <c r="AG746" s="138"/>
      <c r="AH746" s="23"/>
      <c r="AI746" s="16"/>
      <c r="AJ746" s="23"/>
      <c r="AK746" s="28"/>
      <c r="AL746" s="35"/>
      <c r="AQ746" s="25">
        <f>IF(FollowUp!$AK$3="(Off)",IF(FollowUp!$AA$3=Data!$D$5,C746,IF(FollowUp!$AA$3=Data!$D$6,D746,IF(FollowUp!$AA$3=Data!$D$7,E746,B746))),IF(FollowUp!$AK$3=Data!$N$9,F746,IF(FollowUp!$AK$3=Data!$N$8,H746,IF(FollowUp!$AK$3=Data!$N$7,G746,B746))))</f>
        <v>0</v>
      </c>
      <c r="AR746" s="51">
        <f t="shared" si="74"/>
        <v>0</v>
      </c>
      <c r="AS746" s="25">
        <f t="shared" si="72"/>
        <v>-1</v>
      </c>
      <c r="AT746" s="25">
        <f t="shared" si="75"/>
        <v>739</v>
      </c>
      <c r="AU746" s="25">
        <f t="shared" si="73"/>
        <v>0</v>
      </c>
      <c r="AV746" s="25">
        <f t="shared" si="76"/>
        <v>0</v>
      </c>
      <c r="BB746" s="51"/>
    </row>
    <row r="747" spans="1:54" x14ac:dyDescent="0.25">
      <c r="A747" t="str">
        <f t="shared" si="71"/>
        <v>747</v>
      </c>
      <c r="B747" s="25">
        <f>IF(OR(ISBLANK($AG747),$AI747="closed",$AI747="old",AND($B$3=Data!$N$6,OR(database!AG747=Data!$K$8,Data!$K$9=database!AG747))),0,MAX(B$8:B746)+1)</f>
        <v>0</v>
      </c>
      <c r="C747" s="25">
        <f ca="1">IF(AND($AL747-C$3&lt;=TODAY(),$AL747&gt;0,AI747&lt;&gt;"closed",AI747&lt;&gt;"old",AND($B$3&lt;&gt;Data!$N$6,OR(database!$AG747&lt;&gt;Data!$K$9,database!$AG747&lt;&gt;Data!$K$8))),MAX(C$8:C746)+1,0)</f>
        <v>0</v>
      </c>
      <c r="D747" s="25">
        <f ca="1">IF(AND($AL747-D$3&lt;=TODAY(),$AL747&gt;0,$AI747&lt;&gt;"closed",AI747&lt;&gt;"old",AND($B$3&lt;&gt;Data!$N$6,OR(database!$AG747&lt;&gt;Data!$K$9,database!$AG747&lt;&gt;Data!$K$8))),MAX(D$8:D746)+1,0)</f>
        <v>0</v>
      </c>
      <c r="E747" s="25">
        <f ca="1">IF(AND($AL747-E$3&lt;=TODAY(),$AL747&gt;0,AI747&lt;&gt;"closed",AI747&lt;&gt;"old",AND($B$3&lt;&gt;Data!$N$6,OR(database!$AG747&lt;&gt;Data!$K$9,database!$AG747&lt;&gt;Data!$K$8))),MAX(E$8:E746)+1,0)</f>
        <v>0</v>
      </c>
      <c r="F747" s="25">
        <f>IF(AH747="X",MAX(F$8:F746)+1,0)</f>
        <v>0</v>
      </c>
      <c r="G747" s="25">
        <f ca="1">IF(AND(AG747=Data!$K$8,database!AI747&lt;&gt;"Closed",AI747&lt;&gt;"old",database!AL747&lt;(TODAY()+Data!$X$4)),MAX(G$8:G746)+1,0)</f>
        <v>0</v>
      </c>
      <c r="H747" s="25">
        <f ca="1">IF(AND(AG747=Data!$K$9,database!AI747&lt;&gt;"Closed",AI747&lt;&gt;"old",database!AL747&lt;(TODAY()+Data!$X$5)),MAX(H$8:H746)+1,0)</f>
        <v>0</v>
      </c>
      <c r="Y747">
        <f>IF(AS747&gt;0,VLOOKUP(AS747,$AT:$AV,3,0)+COUNTIF(AS$8:AS746,AS747),0)</f>
        <v>0</v>
      </c>
      <c r="AA747" s="17"/>
      <c r="AB747" s="18"/>
      <c r="AC747" s="17"/>
      <c r="AD747" s="18"/>
      <c r="AE747" s="17"/>
      <c r="AF747" s="18"/>
      <c r="AG747" s="139"/>
      <c r="AH747" s="24"/>
      <c r="AI747" s="17"/>
      <c r="AJ747" s="24"/>
      <c r="AK747" s="27"/>
      <c r="AL747" s="47"/>
      <c r="AQ747" s="25">
        <f>IF(FollowUp!$AK$3="(Off)",IF(FollowUp!$AA$3=Data!$D$5,C747,IF(FollowUp!$AA$3=Data!$D$6,D747,IF(FollowUp!$AA$3=Data!$D$7,E747,B747))),IF(FollowUp!$AK$3=Data!$N$9,F747,IF(FollowUp!$AK$3=Data!$N$8,H747,IF(FollowUp!$AK$3=Data!$N$7,G747,B747))))</f>
        <v>0</v>
      </c>
      <c r="AR747" s="51">
        <f t="shared" si="74"/>
        <v>0</v>
      </c>
      <c r="AS747" s="25">
        <f t="shared" si="72"/>
        <v>-1</v>
      </c>
      <c r="AT747" s="25">
        <f t="shared" si="75"/>
        <v>740</v>
      </c>
      <c r="AU747" s="25">
        <f t="shared" si="73"/>
        <v>0</v>
      </c>
      <c r="AV747" s="25">
        <f t="shared" si="76"/>
        <v>0</v>
      </c>
      <c r="BB747" s="51"/>
    </row>
    <row r="748" spans="1:54" x14ac:dyDescent="0.25">
      <c r="A748" t="str">
        <f t="shared" si="71"/>
        <v>748</v>
      </c>
      <c r="B748" s="25">
        <f>IF(OR(ISBLANK($AG748),$AI748="closed",$AI748="old",AND($B$3=Data!$N$6,OR(database!AG748=Data!$K$8,Data!$K$9=database!AG748))),0,MAX(B$8:B747)+1)</f>
        <v>0</v>
      </c>
      <c r="C748" s="25">
        <f ca="1">IF(AND($AL748-C$3&lt;=TODAY(),$AL748&gt;0,AI748&lt;&gt;"closed",AI748&lt;&gt;"old",AND($B$3&lt;&gt;Data!$N$6,OR(database!$AG748&lt;&gt;Data!$K$9,database!$AG748&lt;&gt;Data!$K$8))),MAX(C$8:C747)+1,0)</f>
        <v>0</v>
      </c>
      <c r="D748" s="25">
        <f ca="1">IF(AND($AL748-D$3&lt;=TODAY(),$AL748&gt;0,$AI748&lt;&gt;"closed",AI748&lt;&gt;"old",AND($B$3&lt;&gt;Data!$N$6,OR(database!$AG748&lt;&gt;Data!$K$9,database!$AG748&lt;&gt;Data!$K$8))),MAX(D$8:D747)+1,0)</f>
        <v>0</v>
      </c>
      <c r="E748" s="25">
        <f ca="1">IF(AND($AL748-E$3&lt;=TODAY(),$AL748&gt;0,AI748&lt;&gt;"closed",AI748&lt;&gt;"old",AND($B$3&lt;&gt;Data!$N$6,OR(database!$AG748&lt;&gt;Data!$K$9,database!$AG748&lt;&gt;Data!$K$8))),MAX(E$8:E747)+1,0)</f>
        <v>0</v>
      </c>
      <c r="F748" s="25">
        <f>IF(AH748="X",MAX(F$8:F747)+1,0)</f>
        <v>0</v>
      </c>
      <c r="G748" s="25">
        <f ca="1">IF(AND(AG748=Data!$K$8,database!AI748&lt;&gt;"Closed",AI748&lt;&gt;"old",database!AL748&lt;(TODAY()+Data!$X$4)),MAX(G$8:G747)+1,0)</f>
        <v>0</v>
      </c>
      <c r="H748" s="25">
        <f ca="1">IF(AND(AG748=Data!$K$9,database!AI748&lt;&gt;"Closed",AI748&lt;&gt;"old",database!AL748&lt;(TODAY()+Data!$X$5)),MAX(H$8:H747)+1,0)</f>
        <v>0</v>
      </c>
      <c r="Y748">
        <f>IF(AS748&gt;0,VLOOKUP(AS748,$AT:$AV,3,0)+COUNTIF(AS$8:AS747,AS748),0)</f>
        <v>0</v>
      </c>
      <c r="AA748" s="16"/>
      <c r="AB748" s="22"/>
      <c r="AC748" s="16"/>
      <c r="AD748" s="22"/>
      <c r="AE748" s="16"/>
      <c r="AF748" s="22"/>
      <c r="AG748" s="138"/>
      <c r="AH748" s="23"/>
      <c r="AI748" s="16"/>
      <c r="AJ748" s="23"/>
      <c r="AK748" s="28"/>
      <c r="AL748" s="35"/>
      <c r="AQ748" s="25">
        <f>IF(FollowUp!$AK$3="(Off)",IF(FollowUp!$AA$3=Data!$D$5,C748,IF(FollowUp!$AA$3=Data!$D$6,D748,IF(FollowUp!$AA$3=Data!$D$7,E748,B748))),IF(FollowUp!$AK$3=Data!$N$9,F748,IF(FollowUp!$AK$3=Data!$N$8,H748,IF(FollowUp!$AK$3=Data!$N$7,G748,B748))))</f>
        <v>0</v>
      </c>
      <c r="AR748" s="51">
        <f t="shared" si="74"/>
        <v>0</v>
      </c>
      <c r="AS748" s="25">
        <f t="shared" si="72"/>
        <v>-1</v>
      </c>
      <c r="AT748" s="25">
        <f t="shared" si="75"/>
        <v>741</v>
      </c>
      <c r="AU748" s="25">
        <f t="shared" si="73"/>
        <v>0</v>
      </c>
      <c r="AV748" s="25">
        <f t="shared" si="76"/>
        <v>0</v>
      </c>
      <c r="BB748" s="51"/>
    </row>
    <row r="749" spans="1:54" x14ac:dyDescent="0.25">
      <c r="A749" t="str">
        <f t="shared" si="71"/>
        <v>749</v>
      </c>
      <c r="B749" s="25">
        <f>IF(OR(ISBLANK($AG749),$AI749="closed",$AI749="old",AND($B$3=Data!$N$6,OR(database!AG749=Data!$K$8,Data!$K$9=database!AG749))),0,MAX(B$8:B748)+1)</f>
        <v>0</v>
      </c>
      <c r="C749" s="25">
        <f ca="1">IF(AND($AL749-C$3&lt;=TODAY(),$AL749&gt;0,AI749&lt;&gt;"closed",AI749&lt;&gt;"old",AND($B$3&lt;&gt;Data!$N$6,OR(database!$AG749&lt;&gt;Data!$K$9,database!$AG749&lt;&gt;Data!$K$8))),MAX(C$8:C748)+1,0)</f>
        <v>0</v>
      </c>
      <c r="D749" s="25">
        <f ca="1">IF(AND($AL749-D$3&lt;=TODAY(),$AL749&gt;0,$AI749&lt;&gt;"closed",AI749&lt;&gt;"old",AND($B$3&lt;&gt;Data!$N$6,OR(database!$AG749&lt;&gt;Data!$K$9,database!$AG749&lt;&gt;Data!$K$8))),MAX(D$8:D748)+1,0)</f>
        <v>0</v>
      </c>
      <c r="E749" s="25">
        <f ca="1">IF(AND($AL749-E$3&lt;=TODAY(),$AL749&gt;0,AI749&lt;&gt;"closed",AI749&lt;&gt;"old",AND($B$3&lt;&gt;Data!$N$6,OR(database!$AG749&lt;&gt;Data!$K$9,database!$AG749&lt;&gt;Data!$K$8))),MAX(E$8:E748)+1,0)</f>
        <v>0</v>
      </c>
      <c r="F749" s="25">
        <f>IF(AH749="X",MAX(F$8:F748)+1,0)</f>
        <v>0</v>
      </c>
      <c r="G749" s="25">
        <f ca="1">IF(AND(AG749=Data!$K$8,database!AI749&lt;&gt;"Closed",AI749&lt;&gt;"old",database!AL749&lt;(TODAY()+Data!$X$4)),MAX(G$8:G748)+1,0)</f>
        <v>0</v>
      </c>
      <c r="H749" s="25">
        <f ca="1">IF(AND(AG749=Data!$K$9,database!AI749&lt;&gt;"Closed",AI749&lt;&gt;"old",database!AL749&lt;(TODAY()+Data!$X$5)),MAX(H$8:H748)+1,0)</f>
        <v>0</v>
      </c>
      <c r="Y749">
        <f>IF(AS749&gt;0,VLOOKUP(AS749,$AT:$AV,3,0)+COUNTIF(AS$8:AS748,AS749),0)</f>
        <v>0</v>
      </c>
      <c r="AA749" s="17"/>
      <c r="AB749" s="18"/>
      <c r="AC749" s="17"/>
      <c r="AD749" s="18"/>
      <c r="AE749" s="17"/>
      <c r="AF749" s="18"/>
      <c r="AG749" s="139"/>
      <c r="AH749" s="24"/>
      <c r="AI749" s="17"/>
      <c r="AJ749" s="24"/>
      <c r="AK749" s="27"/>
      <c r="AL749" s="47"/>
      <c r="AQ749" s="25">
        <f>IF(FollowUp!$AK$3="(Off)",IF(FollowUp!$AA$3=Data!$D$5,C749,IF(FollowUp!$AA$3=Data!$D$6,D749,IF(FollowUp!$AA$3=Data!$D$7,E749,B749))),IF(FollowUp!$AK$3=Data!$N$9,F749,IF(FollowUp!$AK$3=Data!$N$8,H749,IF(FollowUp!$AK$3=Data!$N$7,G749,B749))))</f>
        <v>0</v>
      </c>
      <c r="AR749" s="51">
        <f t="shared" si="74"/>
        <v>0</v>
      </c>
      <c r="AS749" s="25">
        <f t="shared" si="72"/>
        <v>-1</v>
      </c>
      <c r="AT749" s="25">
        <f t="shared" si="75"/>
        <v>742</v>
      </c>
      <c r="AU749" s="25">
        <f t="shared" si="73"/>
        <v>0</v>
      </c>
      <c r="AV749" s="25">
        <f t="shared" si="76"/>
        <v>0</v>
      </c>
      <c r="BB749" s="51"/>
    </row>
    <row r="750" spans="1:54" x14ac:dyDescent="0.25">
      <c r="A750" t="str">
        <f t="shared" si="71"/>
        <v>750</v>
      </c>
      <c r="B750" s="25">
        <f>IF(OR(ISBLANK($AG750),$AI750="closed",$AI750="old",AND($B$3=Data!$N$6,OR(database!AG750=Data!$K$8,Data!$K$9=database!AG750))),0,MAX(B$8:B749)+1)</f>
        <v>0</v>
      </c>
      <c r="C750" s="25">
        <f ca="1">IF(AND($AL750-C$3&lt;=TODAY(),$AL750&gt;0,AI750&lt;&gt;"closed",AI750&lt;&gt;"old",AND($B$3&lt;&gt;Data!$N$6,OR(database!$AG750&lt;&gt;Data!$K$9,database!$AG750&lt;&gt;Data!$K$8))),MAX(C$8:C749)+1,0)</f>
        <v>0</v>
      </c>
      <c r="D750" s="25">
        <f ca="1">IF(AND($AL750-D$3&lt;=TODAY(),$AL750&gt;0,$AI750&lt;&gt;"closed",AI750&lt;&gt;"old",AND($B$3&lt;&gt;Data!$N$6,OR(database!$AG750&lt;&gt;Data!$K$9,database!$AG750&lt;&gt;Data!$K$8))),MAX(D$8:D749)+1,0)</f>
        <v>0</v>
      </c>
      <c r="E750" s="25">
        <f ca="1">IF(AND($AL750-E$3&lt;=TODAY(),$AL750&gt;0,AI750&lt;&gt;"closed",AI750&lt;&gt;"old",AND($B$3&lt;&gt;Data!$N$6,OR(database!$AG750&lt;&gt;Data!$K$9,database!$AG750&lt;&gt;Data!$K$8))),MAX(E$8:E749)+1,0)</f>
        <v>0</v>
      </c>
      <c r="F750" s="25">
        <f>IF(AH750="X",MAX(F$8:F749)+1,0)</f>
        <v>0</v>
      </c>
      <c r="G750" s="25">
        <f ca="1">IF(AND(AG750=Data!$K$8,database!AI750&lt;&gt;"Closed",AI750&lt;&gt;"old",database!AL750&lt;(TODAY()+Data!$X$4)),MAX(G$8:G749)+1,0)</f>
        <v>0</v>
      </c>
      <c r="H750" s="25">
        <f ca="1">IF(AND(AG750=Data!$K$9,database!AI750&lt;&gt;"Closed",AI750&lt;&gt;"old",database!AL750&lt;(TODAY()+Data!$X$5)),MAX(H$8:H749)+1,0)</f>
        <v>0</v>
      </c>
      <c r="Y750">
        <f>IF(AS750&gt;0,VLOOKUP(AS750,$AT:$AV,3,0)+COUNTIF(AS$8:AS749,AS750),0)</f>
        <v>0</v>
      </c>
      <c r="AA750" s="16"/>
      <c r="AB750" s="22"/>
      <c r="AC750" s="16"/>
      <c r="AD750" s="22"/>
      <c r="AE750" s="16"/>
      <c r="AF750" s="22"/>
      <c r="AG750" s="138"/>
      <c r="AH750" s="23"/>
      <c r="AI750" s="16"/>
      <c r="AJ750" s="23"/>
      <c r="AK750" s="28"/>
      <c r="AL750" s="35"/>
      <c r="AQ750" s="25">
        <f>IF(FollowUp!$AK$3="(Off)",IF(FollowUp!$AA$3=Data!$D$5,C750,IF(FollowUp!$AA$3=Data!$D$6,D750,IF(FollowUp!$AA$3=Data!$D$7,E750,B750))),IF(FollowUp!$AK$3=Data!$N$9,F750,IF(FollowUp!$AK$3=Data!$N$8,H750,IF(FollowUp!$AK$3=Data!$N$7,G750,B750))))</f>
        <v>0</v>
      </c>
      <c r="AR750" s="51">
        <f t="shared" si="74"/>
        <v>0</v>
      </c>
      <c r="AS750" s="25">
        <f t="shared" si="72"/>
        <v>-1</v>
      </c>
      <c r="AT750" s="25">
        <f t="shared" si="75"/>
        <v>743</v>
      </c>
      <c r="AU750" s="25">
        <f t="shared" si="73"/>
        <v>0</v>
      </c>
      <c r="AV750" s="25">
        <f t="shared" si="76"/>
        <v>0</v>
      </c>
      <c r="BB750" s="51"/>
    </row>
    <row r="751" spans="1:54" x14ac:dyDescent="0.25">
      <c r="A751" t="str">
        <f t="shared" si="71"/>
        <v>751</v>
      </c>
      <c r="B751" s="25">
        <f>IF(OR(ISBLANK($AG751),$AI751="closed",$AI751="old",AND($B$3=Data!$N$6,OR(database!AG751=Data!$K$8,Data!$K$9=database!AG751))),0,MAX(B$8:B750)+1)</f>
        <v>0</v>
      </c>
      <c r="C751" s="25">
        <f ca="1">IF(AND($AL751-C$3&lt;=TODAY(),$AL751&gt;0,AI751&lt;&gt;"closed",AI751&lt;&gt;"old",AND($B$3&lt;&gt;Data!$N$6,OR(database!$AG751&lt;&gt;Data!$K$9,database!$AG751&lt;&gt;Data!$K$8))),MAX(C$8:C750)+1,0)</f>
        <v>0</v>
      </c>
      <c r="D751" s="25">
        <f ca="1">IF(AND($AL751-D$3&lt;=TODAY(),$AL751&gt;0,$AI751&lt;&gt;"closed",AI751&lt;&gt;"old",AND($B$3&lt;&gt;Data!$N$6,OR(database!$AG751&lt;&gt;Data!$K$9,database!$AG751&lt;&gt;Data!$K$8))),MAX(D$8:D750)+1,0)</f>
        <v>0</v>
      </c>
      <c r="E751" s="25">
        <f ca="1">IF(AND($AL751-E$3&lt;=TODAY(),$AL751&gt;0,AI751&lt;&gt;"closed",AI751&lt;&gt;"old",AND($B$3&lt;&gt;Data!$N$6,OR(database!$AG751&lt;&gt;Data!$K$9,database!$AG751&lt;&gt;Data!$K$8))),MAX(E$8:E750)+1,0)</f>
        <v>0</v>
      </c>
      <c r="F751" s="25">
        <f>IF(AH751="X",MAX(F$8:F750)+1,0)</f>
        <v>0</v>
      </c>
      <c r="G751" s="25">
        <f ca="1">IF(AND(AG751=Data!$K$8,database!AI751&lt;&gt;"Closed",AI751&lt;&gt;"old",database!AL751&lt;(TODAY()+Data!$X$4)),MAX(G$8:G750)+1,0)</f>
        <v>0</v>
      </c>
      <c r="H751" s="25">
        <f ca="1">IF(AND(AG751=Data!$K$9,database!AI751&lt;&gt;"Closed",AI751&lt;&gt;"old",database!AL751&lt;(TODAY()+Data!$X$5)),MAX(H$8:H750)+1,0)</f>
        <v>0</v>
      </c>
      <c r="Y751">
        <f>IF(AS751&gt;0,VLOOKUP(AS751,$AT:$AV,3,0)+COUNTIF(AS$8:AS750,AS751),0)</f>
        <v>0</v>
      </c>
      <c r="AA751" s="17"/>
      <c r="AB751" s="18"/>
      <c r="AC751" s="17"/>
      <c r="AD751" s="18"/>
      <c r="AE751" s="17"/>
      <c r="AF751" s="18"/>
      <c r="AG751" s="139"/>
      <c r="AH751" s="24"/>
      <c r="AI751" s="17"/>
      <c r="AJ751" s="24"/>
      <c r="AK751" s="27"/>
      <c r="AL751" s="47"/>
      <c r="AQ751" s="25">
        <f>IF(FollowUp!$AK$3="(Off)",IF(FollowUp!$AA$3=Data!$D$5,C751,IF(FollowUp!$AA$3=Data!$D$6,D751,IF(FollowUp!$AA$3=Data!$D$7,E751,B751))),IF(FollowUp!$AK$3=Data!$N$9,F751,IF(FollowUp!$AK$3=Data!$N$8,H751,IF(FollowUp!$AK$3=Data!$N$7,G751,B751))))</f>
        <v>0</v>
      </c>
      <c r="AR751" s="51">
        <f t="shared" si="74"/>
        <v>0</v>
      </c>
      <c r="AS751" s="25">
        <f t="shared" si="72"/>
        <v>-1</v>
      </c>
      <c r="AT751" s="25">
        <f t="shared" si="75"/>
        <v>744</v>
      </c>
      <c r="AU751" s="25">
        <f t="shared" si="73"/>
        <v>0</v>
      </c>
      <c r="AV751" s="25">
        <f t="shared" si="76"/>
        <v>0</v>
      </c>
      <c r="BB751" s="51"/>
    </row>
    <row r="752" spans="1:54" x14ac:dyDescent="0.25">
      <c r="A752" t="str">
        <f t="shared" si="71"/>
        <v>752</v>
      </c>
      <c r="B752" s="25">
        <f>IF(OR(ISBLANK($AG752),$AI752="closed",$AI752="old",AND($B$3=Data!$N$6,OR(database!AG752=Data!$K$8,Data!$K$9=database!AG752))),0,MAX(B$8:B751)+1)</f>
        <v>0</v>
      </c>
      <c r="C752" s="25">
        <f ca="1">IF(AND($AL752-C$3&lt;=TODAY(),$AL752&gt;0,AI752&lt;&gt;"closed",AI752&lt;&gt;"old",AND($B$3&lt;&gt;Data!$N$6,OR(database!$AG752&lt;&gt;Data!$K$9,database!$AG752&lt;&gt;Data!$K$8))),MAX(C$8:C751)+1,0)</f>
        <v>0</v>
      </c>
      <c r="D752" s="25">
        <f ca="1">IF(AND($AL752-D$3&lt;=TODAY(),$AL752&gt;0,$AI752&lt;&gt;"closed",AI752&lt;&gt;"old",AND($B$3&lt;&gt;Data!$N$6,OR(database!$AG752&lt;&gt;Data!$K$9,database!$AG752&lt;&gt;Data!$K$8))),MAX(D$8:D751)+1,0)</f>
        <v>0</v>
      </c>
      <c r="E752" s="25">
        <f ca="1">IF(AND($AL752-E$3&lt;=TODAY(),$AL752&gt;0,AI752&lt;&gt;"closed",AI752&lt;&gt;"old",AND($B$3&lt;&gt;Data!$N$6,OR(database!$AG752&lt;&gt;Data!$K$9,database!$AG752&lt;&gt;Data!$K$8))),MAX(E$8:E751)+1,0)</f>
        <v>0</v>
      </c>
      <c r="F752" s="25">
        <f>IF(AH752="X",MAX(F$8:F751)+1,0)</f>
        <v>0</v>
      </c>
      <c r="G752" s="25">
        <f ca="1">IF(AND(AG752=Data!$K$8,database!AI752&lt;&gt;"Closed",AI752&lt;&gt;"old",database!AL752&lt;(TODAY()+Data!$X$4)),MAX(G$8:G751)+1,0)</f>
        <v>0</v>
      </c>
      <c r="H752" s="25">
        <f ca="1">IF(AND(AG752=Data!$K$9,database!AI752&lt;&gt;"Closed",AI752&lt;&gt;"old",database!AL752&lt;(TODAY()+Data!$X$5)),MAX(H$8:H751)+1,0)</f>
        <v>0</v>
      </c>
      <c r="Y752">
        <f>IF(AS752&gt;0,VLOOKUP(AS752,$AT:$AV,3,0)+COUNTIF(AS$8:AS751,AS752),0)</f>
        <v>0</v>
      </c>
      <c r="AA752" s="16"/>
      <c r="AB752" s="22"/>
      <c r="AC752" s="16"/>
      <c r="AD752" s="22"/>
      <c r="AE752" s="16"/>
      <c r="AF752" s="22"/>
      <c r="AG752" s="138"/>
      <c r="AH752" s="23"/>
      <c r="AI752" s="16"/>
      <c r="AJ752" s="23"/>
      <c r="AK752" s="28"/>
      <c r="AL752" s="35"/>
      <c r="AQ752" s="25">
        <f>IF(FollowUp!$AK$3="(Off)",IF(FollowUp!$AA$3=Data!$D$5,C752,IF(FollowUp!$AA$3=Data!$D$6,D752,IF(FollowUp!$AA$3=Data!$D$7,E752,B752))),IF(FollowUp!$AK$3=Data!$N$9,F752,IF(FollowUp!$AK$3=Data!$N$8,H752,IF(FollowUp!$AK$3=Data!$N$7,G752,B752))))</f>
        <v>0</v>
      </c>
      <c r="AR752" s="51">
        <f t="shared" si="74"/>
        <v>0</v>
      </c>
      <c r="AS752" s="25">
        <f t="shared" si="72"/>
        <v>-1</v>
      </c>
      <c r="AT752" s="25">
        <f t="shared" si="75"/>
        <v>745</v>
      </c>
      <c r="AU752" s="25">
        <f t="shared" si="73"/>
        <v>0</v>
      </c>
      <c r="AV752" s="25">
        <f t="shared" si="76"/>
        <v>0</v>
      </c>
      <c r="BB752" s="51"/>
    </row>
    <row r="753" spans="1:54" x14ac:dyDescent="0.25">
      <c r="A753" t="str">
        <f t="shared" si="71"/>
        <v>753</v>
      </c>
      <c r="B753" s="25">
        <f>IF(OR(ISBLANK($AG753),$AI753="closed",$AI753="old",AND($B$3=Data!$N$6,OR(database!AG753=Data!$K$8,Data!$K$9=database!AG753))),0,MAX(B$8:B752)+1)</f>
        <v>0</v>
      </c>
      <c r="C753" s="25">
        <f ca="1">IF(AND($AL753-C$3&lt;=TODAY(),$AL753&gt;0,AI753&lt;&gt;"closed",AI753&lt;&gt;"old",AND($B$3&lt;&gt;Data!$N$6,OR(database!$AG753&lt;&gt;Data!$K$9,database!$AG753&lt;&gt;Data!$K$8))),MAX(C$8:C752)+1,0)</f>
        <v>0</v>
      </c>
      <c r="D753" s="25">
        <f ca="1">IF(AND($AL753-D$3&lt;=TODAY(),$AL753&gt;0,$AI753&lt;&gt;"closed",AI753&lt;&gt;"old",AND($B$3&lt;&gt;Data!$N$6,OR(database!$AG753&lt;&gt;Data!$K$9,database!$AG753&lt;&gt;Data!$K$8))),MAX(D$8:D752)+1,0)</f>
        <v>0</v>
      </c>
      <c r="E753" s="25">
        <f ca="1">IF(AND($AL753-E$3&lt;=TODAY(),$AL753&gt;0,AI753&lt;&gt;"closed",AI753&lt;&gt;"old",AND($B$3&lt;&gt;Data!$N$6,OR(database!$AG753&lt;&gt;Data!$K$9,database!$AG753&lt;&gt;Data!$K$8))),MAX(E$8:E752)+1,0)</f>
        <v>0</v>
      </c>
      <c r="F753" s="25">
        <f>IF(AH753="X",MAX(F$8:F752)+1,0)</f>
        <v>0</v>
      </c>
      <c r="G753" s="25">
        <f ca="1">IF(AND(AG753=Data!$K$8,database!AI753&lt;&gt;"Closed",AI753&lt;&gt;"old",database!AL753&lt;(TODAY()+Data!$X$4)),MAX(G$8:G752)+1,0)</f>
        <v>0</v>
      </c>
      <c r="H753" s="25">
        <f ca="1">IF(AND(AG753=Data!$K$9,database!AI753&lt;&gt;"Closed",AI753&lt;&gt;"old",database!AL753&lt;(TODAY()+Data!$X$5)),MAX(H$8:H752)+1,0)</f>
        <v>0</v>
      </c>
      <c r="Y753">
        <f>IF(AS753&gt;0,VLOOKUP(AS753,$AT:$AV,3,0)+COUNTIF(AS$8:AS752,AS753),0)</f>
        <v>0</v>
      </c>
      <c r="AA753" s="17"/>
      <c r="AB753" s="18"/>
      <c r="AC753" s="17"/>
      <c r="AD753" s="18"/>
      <c r="AE753" s="17"/>
      <c r="AF753" s="18"/>
      <c r="AG753" s="139"/>
      <c r="AH753" s="24"/>
      <c r="AI753" s="17"/>
      <c r="AJ753" s="24"/>
      <c r="AK753" s="27"/>
      <c r="AL753" s="47"/>
      <c r="AQ753" s="25">
        <f>IF(FollowUp!$AK$3="(Off)",IF(FollowUp!$AA$3=Data!$D$5,C753,IF(FollowUp!$AA$3=Data!$D$6,D753,IF(FollowUp!$AA$3=Data!$D$7,E753,B753))),IF(FollowUp!$AK$3=Data!$N$9,F753,IF(FollowUp!$AK$3=Data!$N$8,H753,IF(FollowUp!$AK$3=Data!$N$7,G753,B753))))</f>
        <v>0</v>
      </c>
      <c r="AR753" s="51">
        <f t="shared" si="74"/>
        <v>0</v>
      </c>
      <c r="AS753" s="25">
        <f t="shared" si="72"/>
        <v>-1</v>
      </c>
      <c r="AT753" s="25">
        <f t="shared" si="75"/>
        <v>746</v>
      </c>
      <c r="AU753" s="25">
        <f t="shared" si="73"/>
        <v>0</v>
      </c>
      <c r="AV753" s="25">
        <f t="shared" si="76"/>
        <v>0</v>
      </c>
      <c r="BB753" s="51"/>
    </row>
    <row r="754" spans="1:54" x14ac:dyDescent="0.25">
      <c r="A754" t="str">
        <f t="shared" si="71"/>
        <v>754</v>
      </c>
      <c r="B754" s="25">
        <f>IF(OR(ISBLANK($AG754),$AI754="closed",$AI754="old",AND($B$3=Data!$N$6,OR(database!AG754=Data!$K$8,Data!$K$9=database!AG754))),0,MAX(B$8:B753)+1)</f>
        <v>0</v>
      </c>
      <c r="C754" s="25">
        <f ca="1">IF(AND($AL754-C$3&lt;=TODAY(),$AL754&gt;0,AI754&lt;&gt;"closed",AI754&lt;&gt;"old",AND($B$3&lt;&gt;Data!$N$6,OR(database!$AG754&lt;&gt;Data!$K$9,database!$AG754&lt;&gt;Data!$K$8))),MAX(C$8:C753)+1,0)</f>
        <v>0</v>
      </c>
      <c r="D754" s="25">
        <f ca="1">IF(AND($AL754-D$3&lt;=TODAY(),$AL754&gt;0,$AI754&lt;&gt;"closed",AI754&lt;&gt;"old",AND($B$3&lt;&gt;Data!$N$6,OR(database!$AG754&lt;&gt;Data!$K$9,database!$AG754&lt;&gt;Data!$K$8))),MAX(D$8:D753)+1,0)</f>
        <v>0</v>
      </c>
      <c r="E754" s="25">
        <f ca="1">IF(AND($AL754-E$3&lt;=TODAY(),$AL754&gt;0,AI754&lt;&gt;"closed",AI754&lt;&gt;"old",AND($B$3&lt;&gt;Data!$N$6,OR(database!$AG754&lt;&gt;Data!$K$9,database!$AG754&lt;&gt;Data!$K$8))),MAX(E$8:E753)+1,0)</f>
        <v>0</v>
      </c>
      <c r="F754" s="25">
        <f>IF(AH754="X",MAX(F$8:F753)+1,0)</f>
        <v>0</v>
      </c>
      <c r="G754" s="25">
        <f ca="1">IF(AND(AG754=Data!$K$8,database!AI754&lt;&gt;"Closed",AI754&lt;&gt;"old",database!AL754&lt;(TODAY()+Data!$X$4)),MAX(G$8:G753)+1,0)</f>
        <v>0</v>
      </c>
      <c r="H754" s="25">
        <f ca="1">IF(AND(AG754=Data!$K$9,database!AI754&lt;&gt;"Closed",AI754&lt;&gt;"old",database!AL754&lt;(TODAY()+Data!$X$5)),MAX(H$8:H753)+1,0)</f>
        <v>0</v>
      </c>
      <c r="Y754">
        <f>IF(AS754&gt;0,VLOOKUP(AS754,$AT:$AV,3,0)+COUNTIF(AS$8:AS753,AS754),0)</f>
        <v>0</v>
      </c>
      <c r="AA754" s="16"/>
      <c r="AB754" s="22"/>
      <c r="AC754" s="16"/>
      <c r="AD754" s="22"/>
      <c r="AE754" s="16"/>
      <c r="AF754" s="22"/>
      <c r="AG754" s="138"/>
      <c r="AH754" s="23"/>
      <c r="AI754" s="16"/>
      <c r="AJ754" s="23"/>
      <c r="AK754" s="28"/>
      <c r="AL754" s="35"/>
      <c r="AQ754" s="25">
        <f>IF(FollowUp!$AK$3="(Off)",IF(FollowUp!$AA$3=Data!$D$5,C754,IF(FollowUp!$AA$3=Data!$D$6,D754,IF(FollowUp!$AA$3=Data!$D$7,E754,B754))),IF(FollowUp!$AK$3=Data!$N$9,F754,IF(FollowUp!$AK$3=Data!$N$8,H754,IF(FollowUp!$AK$3=Data!$N$7,G754,B754))))</f>
        <v>0</v>
      </c>
      <c r="AR754" s="51">
        <f t="shared" si="74"/>
        <v>0</v>
      </c>
      <c r="AS754" s="25">
        <f t="shared" si="72"/>
        <v>-1</v>
      </c>
      <c r="AT754" s="25">
        <f t="shared" si="75"/>
        <v>747</v>
      </c>
      <c r="AU754" s="25">
        <f t="shared" si="73"/>
        <v>0</v>
      </c>
      <c r="AV754" s="25">
        <f t="shared" si="76"/>
        <v>0</v>
      </c>
      <c r="BB754" s="51"/>
    </row>
    <row r="755" spans="1:54" x14ac:dyDescent="0.25">
      <c r="A755" t="str">
        <f t="shared" si="71"/>
        <v>755</v>
      </c>
      <c r="B755" s="25">
        <f>IF(OR(ISBLANK($AG755),$AI755="closed",$AI755="old",AND($B$3=Data!$N$6,OR(database!AG755=Data!$K$8,Data!$K$9=database!AG755))),0,MAX(B$8:B754)+1)</f>
        <v>0</v>
      </c>
      <c r="C755" s="25">
        <f ca="1">IF(AND($AL755-C$3&lt;=TODAY(),$AL755&gt;0,AI755&lt;&gt;"closed",AI755&lt;&gt;"old",AND($B$3&lt;&gt;Data!$N$6,OR(database!$AG755&lt;&gt;Data!$K$9,database!$AG755&lt;&gt;Data!$K$8))),MAX(C$8:C754)+1,0)</f>
        <v>0</v>
      </c>
      <c r="D755" s="25">
        <f ca="1">IF(AND($AL755-D$3&lt;=TODAY(),$AL755&gt;0,$AI755&lt;&gt;"closed",AI755&lt;&gt;"old",AND($B$3&lt;&gt;Data!$N$6,OR(database!$AG755&lt;&gt;Data!$K$9,database!$AG755&lt;&gt;Data!$K$8))),MAX(D$8:D754)+1,0)</f>
        <v>0</v>
      </c>
      <c r="E755" s="25">
        <f ca="1">IF(AND($AL755-E$3&lt;=TODAY(),$AL755&gt;0,AI755&lt;&gt;"closed",AI755&lt;&gt;"old",AND($B$3&lt;&gt;Data!$N$6,OR(database!$AG755&lt;&gt;Data!$K$9,database!$AG755&lt;&gt;Data!$K$8))),MAX(E$8:E754)+1,0)</f>
        <v>0</v>
      </c>
      <c r="F755" s="25">
        <f>IF(AH755="X",MAX(F$8:F754)+1,0)</f>
        <v>0</v>
      </c>
      <c r="G755" s="25">
        <f ca="1">IF(AND(AG755=Data!$K$8,database!AI755&lt;&gt;"Closed",AI755&lt;&gt;"old",database!AL755&lt;(TODAY()+Data!$X$4)),MAX(G$8:G754)+1,0)</f>
        <v>0</v>
      </c>
      <c r="H755" s="25">
        <f ca="1">IF(AND(AG755=Data!$K$9,database!AI755&lt;&gt;"Closed",AI755&lt;&gt;"old",database!AL755&lt;(TODAY()+Data!$X$5)),MAX(H$8:H754)+1,0)</f>
        <v>0</v>
      </c>
      <c r="Y755">
        <f>IF(AS755&gt;0,VLOOKUP(AS755,$AT:$AV,3,0)+COUNTIF(AS$8:AS754,AS755),0)</f>
        <v>0</v>
      </c>
      <c r="AA755" s="17"/>
      <c r="AB755" s="18"/>
      <c r="AC755" s="17"/>
      <c r="AD755" s="18"/>
      <c r="AE755" s="17"/>
      <c r="AF755" s="18"/>
      <c r="AG755" s="139"/>
      <c r="AH755" s="24"/>
      <c r="AI755" s="17"/>
      <c r="AJ755" s="24"/>
      <c r="AK755" s="27"/>
      <c r="AL755" s="47"/>
      <c r="AQ755" s="25">
        <f>IF(FollowUp!$AK$3="(Off)",IF(FollowUp!$AA$3=Data!$D$5,C755,IF(FollowUp!$AA$3=Data!$D$6,D755,IF(FollowUp!$AA$3=Data!$D$7,E755,B755))),IF(FollowUp!$AK$3=Data!$N$9,F755,IF(FollowUp!$AK$3=Data!$N$8,H755,IF(FollowUp!$AK$3=Data!$N$7,G755,B755))))</f>
        <v>0</v>
      </c>
      <c r="AR755" s="51">
        <f t="shared" si="74"/>
        <v>0</v>
      </c>
      <c r="AS755" s="25">
        <f t="shared" si="72"/>
        <v>-1</v>
      </c>
      <c r="AT755" s="25">
        <f t="shared" si="75"/>
        <v>748</v>
      </c>
      <c r="AU755" s="25">
        <f t="shared" si="73"/>
        <v>0</v>
      </c>
      <c r="AV755" s="25">
        <f t="shared" si="76"/>
        <v>0</v>
      </c>
      <c r="BB755" s="51"/>
    </row>
    <row r="756" spans="1:54" x14ac:dyDescent="0.25">
      <c r="A756" t="str">
        <f t="shared" si="71"/>
        <v>756</v>
      </c>
      <c r="B756" s="25">
        <f>IF(OR(ISBLANK($AG756),$AI756="closed",$AI756="old",AND($B$3=Data!$N$6,OR(database!AG756=Data!$K$8,Data!$K$9=database!AG756))),0,MAX(B$8:B755)+1)</f>
        <v>0</v>
      </c>
      <c r="C756" s="25">
        <f ca="1">IF(AND($AL756-C$3&lt;=TODAY(),$AL756&gt;0,AI756&lt;&gt;"closed",AI756&lt;&gt;"old",AND($B$3&lt;&gt;Data!$N$6,OR(database!$AG756&lt;&gt;Data!$K$9,database!$AG756&lt;&gt;Data!$K$8))),MAX(C$8:C755)+1,0)</f>
        <v>0</v>
      </c>
      <c r="D756" s="25">
        <f ca="1">IF(AND($AL756-D$3&lt;=TODAY(),$AL756&gt;0,$AI756&lt;&gt;"closed",AI756&lt;&gt;"old",AND($B$3&lt;&gt;Data!$N$6,OR(database!$AG756&lt;&gt;Data!$K$9,database!$AG756&lt;&gt;Data!$K$8))),MAX(D$8:D755)+1,0)</f>
        <v>0</v>
      </c>
      <c r="E756" s="25">
        <f ca="1">IF(AND($AL756-E$3&lt;=TODAY(),$AL756&gt;0,AI756&lt;&gt;"closed",AI756&lt;&gt;"old",AND($B$3&lt;&gt;Data!$N$6,OR(database!$AG756&lt;&gt;Data!$K$9,database!$AG756&lt;&gt;Data!$K$8))),MAX(E$8:E755)+1,0)</f>
        <v>0</v>
      </c>
      <c r="F756" s="25">
        <f>IF(AH756="X",MAX(F$8:F755)+1,0)</f>
        <v>0</v>
      </c>
      <c r="G756" s="25">
        <f ca="1">IF(AND(AG756=Data!$K$8,database!AI756&lt;&gt;"Closed",AI756&lt;&gt;"old",database!AL756&lt;(TODAY()+Data!$X$4)),MAX(G$8:G755)+1,0)</f>
        <v>0</v>
      </c>
      <c r="H756" s="25">
        <f ca="1">IF(AND(AG756=Data!$K$9,database!AI756&lt;&gt;"Closed",AI756&lt;&gt;"old",database!AL756&lt;(TODAY()+Data!$X$5)),MAX(H$8:H755)+1,0)</f>
        <v>0</v>
      </c>
      <c r="Y756">
        <f>IF(AS756&gt;0,VLOOKUP(AS756,$AT:$AV,3,0)+COUNTIF(AS$8:AS755,AS756),0)</f>
        <v>0</v>
      </c>
      <c r="AA756" s="16"/>
      <c r="AB756" s="22"/>
      <c r="AC756" s="16"/>
      <c r="AD756" s="22"/>
      <c r="AE756" s="16"/>
      <c r="AF756" s="22"/>
      <c r="AG756" s="138"/>
      <c r="AH756" s="23"/>
      <c r="AI756" s="16"/>
      <c r="AJ756" s="23"/>
      <c r="AK756" s="28"/>
      <c r="AL756" s="35"/>
      <c r="AQ756" s="25">
        <f>IF(FollowUp!$AK$3="(Off)",IF(FollowUp!$AA$3=Data!$D$5,C756,IF(FollowUp!$AA$3=Data!$D$6,D756,IF(FollowUp!$AA$3=Data!$D$7,E756,B756))),IF(FollowUp!$AK$3=Data!$N$9,F756,IF(FollowUp!$AK$3=Data!$N$8,H756,IF(FollowUp!$AK$3=Data!$N$7,G756,B756))))</f>
        <v>0</v>
      </c>
      <c r="AR756" s="51">
        <f t="shared" si="74"/>
        <v>0</v>
      </c>
      <c r="AS756" s="25">
        <f t="shared" si="72"/>
        <v>-1</v>
      </c>
      <c r="AT756" s="25">
        <f t="shared" si="75"/>
        <v>749</v>
      </c>
      <c r="AU756" s="25">
        <f t="shared" si="73"/>
        <v>0</v>
      </c>
      <c r="AV756" s="25">
        <f t="shared" si="76"/>
        <v>0</v>
      </c>
      <c r="BB756" s="51"/>
    </row>
    <row r="757" spans="1:54" x14ac:dyDescent="0.25">
      <c r="A757" t="str">
        <f t="shared" si="71"/>
        <v>757</v>
      </c>
      <c r="B757" s="25">
        <f>IF(OR(ISBLANK($AG757),$AI757="closed",$AI757="old",AND($B$3=Data!$N$6,OR(database!AG757=Data!$K$8,Data!$K$9=database!AG757))),0,MAX(B$8:B756)+1)</f>
        <v>0</v>
      </c>
      <c r="C757" s="25">
        <f ca="1">IF(AND($AL757-C$3&lt;=TODAY(),$AL757&gt;0,AI757&lt;&gt;"closed",AI757&lt;&gt;"old",AND($B$3&lt;&gt;Data!$N$6,OR(database!$AG757&lt;&gt;Data!$K$9,database!$AG757&lt;&gt;Data!$K$8))),MAX(C$8:C756)+1,0)</f>
        <v>0</v>
      </c>
      <c r="D757" s="25">
        <f ca="1">IF(AND($AL757-D$3&lt;=TODAY(),$AL757&gt;0,$AI757&lt;&gt;"closed",AI757&lt;&gt;"old",AND($B$3&lt;&gt;Data!$N$6,OR(database!$AG757&lt;&gt;Data!$K$9,database!$AG757&lt;&gt;Data!$K$8))),MAX(D$8:D756)+1,0)</f>
        <v>0</v>
      </c>
      <c r="E757" s="25">
        <f ca="1">IF(AND($AL757-E$3&lt;=TODAY(),$AL757&gt;0,AI757&lt;&gt;"closed",AI757&lt;&gt;"old",AND($B$3&lt;&gt;Data!$N$6,OR(database!$AG757&lt;&gt;Data!$K$9,database!$AG757&lt;&gt;Data!$K$8))),MAX(E$8:E756)+1,0)</f>
        <v>0</v>
      </c>
      <c r="F757" s="25">
        <f>IF(AH757="X",MAX(F$8:F756)+1,0)</f>
        <v>0</v>
      </c>
      <c r="G757" s="25">
        <f ca="1">IF(AND(AG757=Data!$K$8,database!AI757&lt;&gt;"Closed",AI757&lt;&gt;"old",database!AL757&lt;(TODAY()+Data!$X$4)),MAX(G$8:G756)+1,0)</f>
        <v>0</v>
      </c>
      <c r="H757" s="25">
        <f ca="1">IF(AND(AG757=Data!$K$9,database!AI757&lt;&gt;"Closed",AI757&lt;&gt;"old",database!AL757&lt;(TODAY()+Data!$X$5)),MAX(H$8:H756)+1,0)</f>
        <v>0</v>
      </c>
      <c r="Y757">
        <f>IF(AS757&gt;0,VLOOKUP(AS757,$AT:$AV,3,0)+COUNTIF(AS$8:AS756,AS757),0)</f>
        <v>0</v>
      </c>
      <c r="AA757" s="17"/>
      <c r="AB757" s="18"/>
      <c r="AC757" s="17"/>
      <c r="AD757" s="18"/>
      <c r="AE757" s="17"/>
      <c r="AF757" s="18"/>
      <c r="AG757" s="139"/>
      <c r="AH757" s="24"/>
      <c r="AI757" s="17"/>
      <c r="AJ757" s="24"/>
      <c r="AK757" s="27"/>
      <c r="AL757" s="47"/>
      <c r="AQ757" s="25">
        <f>IF(FollowUp!$AK$3="(Off)",IF(FollowUp!$AA$3=Data!$D$5,C757,IF(FollowUp!$AA$3=Data!$D$6,D757,IF(FollowUp!$AA$3=Data!$D$7,E757,B757))),IF(FollowUp!$AK$3=Data!$N$9,F757,IF(FollowUp!$AK$3=Data!$N$8,H757,IF(FollowUp!$AK$3=Data!$N$7,G757,B757))))</f>
        <v>0</v>
      </c>
      <c r="AR757" s="51">
        <f t="shared" si="74"/>
        <v>0</v>
      </c>
      <c r="AS757" s="25">
        <f t="shared" si="72"/>
        <v>-1</v>
      </c>
      <c r="AT757" s="25">
        <f t="shared" si="75"/>
        <v>750</v>
      </c>
      <c r="AU757" s="25">
        <f t="shared" si="73"/>
        <v>0</v>
      </c>
      <c r="AV757" s="25">
        <f t="shared" si="76"/>
        <v>0</v>
      </c>
      <c r="BB757" s="51"/>
    </row>
    <row r="758" spans="1:54" x14ac:dyDescent="0.25">
      <c r="A758" t="str">
        <f t="shared" si="71"/>
        <v>758</v>
      </c>
      <c r="B758" s="25">
        <f>IF(OR(ISBLANK($AG758),$AI758="closed",$AI758="old",AND($B$3=Data!$N$6,OR(database!AG758=Data!$K$8,Data!$K$9=database!AG758))),0,MAX(B$8:B757)+1)</f>
        <v>0</v>
      </c>
      <c r="C758" s="25">
        <f ca="1">IF(AND($AL758-C$3&lt;=TODAY(),$AL758&gt;0,AI758&lt;&gt;"closed",AI758&lt;&gt;"old",AND($B$3&lt;&gt;Data!$N$6,OR(database!$AG758&lt;&gt;Data!$K$9,database!$AG758&lt;&gt;Data!$K$8))),MAX(C$8:C757)+1,0)</f>
        <v>0</v>
      </c>
      <c r="D758" s="25">
        <f ca="1">IF(AND($AL758-D$3&lt;=TODAY(),$AL758&gt;0,$AI758&lt;&gt;"closed",AI758&lt;&gt;"old",AND($B$3&lt;&gt;Data!$N$6,OR(database!$AG758&lt;&gt;Data!$K$9,database!$AG758&lt;&gt;Data!$K$8))),MAX(D$8:D757)+1,0)</f>
        <v>0</v>
      </c>
      <c r="E758" s="25">
        <f ca="1">IF(AND($AL758-E$3&lt;=TODAY(),$AL758&gt;0,AI758&lt;&gt;"closed",AI758&lt;&gt;"old",AND($B$3&lt;&gt;Data!$N$6,OR(database!$AG758&lt;&gt;Data!$K$9,database!$AG758&lt;&gt;Data!$K$8))),MAX(E$8:E757)+1,0)</f>
        <v>0</v>
      </c>
      <c r="F758" s="25">
        <f>IF(AH758="X",MAX(F$8:F757)+1,0)</f>
        <v>0</v>
      </c>
      <c r="G758" s="25">
        <f ca="1">IF(AND(AG758=Data!$K$8,database!AI758&lt;&gt;"Closed",AI758&lt;&gt;"old",database!AL758&lt;(TODAY()+Data!$X$4)),MAX(G$8:G757)+1,0)</f>
        <v>0</v>
      </c>
      <c r="H758" s="25">
        <f ca="1">IF(AND(AG758=Data!$K$9,database!AI758&lt;&gt;"Closed",AI758&lt;&gt;"old",database!AL758&lt;(TODAY()+Data!$X$5)),MAX(H$8:H757)+1,0)</f>
        <v>0</v>
      </c>
      <c r="Y758">
        <f>IF(AS758&gt;0,VLOOKUP(AS758,$AT:$AV,3,0)+COUNTIF(AS$8:AS757,AS758),0)</f>
        <v>0</v>
      </c>
      <c r="AA758" s="16"/>
      <c r="AB758" s="22"/>
      <c r="AC758" s="16"/>
      <c r="AD758" s="22"/>
      <c r="AE758" s="16"/>
      <c r="AF758" s="22"/>
      <c r="AG758" s="138"/>
      <c r="AH758" s="23"/>
      <c r="AI758" s="16"/>
      <c r="AJ758" s="23"/>
      <c r="AK758" s="28"/>
      <c r="AL758" s="35"/>
      <c r="AQ758" s="25">
        <f>IF(FollowUp!$AK$3="(Off)",IF(FollowUp!$AA$3=Data!$D$5,C758,IF(FollowUp!$AA$3=Data!$D$6,D758,IF(FollowUp!$AA$3=Data!$D$7,E758,B758))),IF(FollowUp!$AK$3=Data!$N$9,F758,IF(FollowUp!$AK$3=Data!$N$8,H758,IF(FollowUp!$AK$3=Data!$N$7,G758,B758))))</f>
        <v>0</v>
      </c>
      <c r="AR758" s="51">
        <f t="shared" si="74"/>
        <v>0</v>
      </c>
      <c r="AS758" s="25">
        <f t="shared" si="72"/>
        <v>-1</v>
      </c>
      <c r="AT758" s="25">
        <f t="shared" si="75"/>
        <v>751</v>
      </c>
      <c r="AU758" s="25">
        <f t="shared" si="73"/>
        <v>0</v>
      </c>
      <c r="AV758" s="25">
        <f t="shared" si="76"/>
        <v>0</v>
      </c>
      <c r="BB758" s="51"/>
    </row>
    <row r="759" spans="1:54" x14ac:dyDescent="0.25">
      <c r="A759" t="str">
        <f t="shared" si="71"/>
        <v>759</v>
      </c>
      <c r="B759" s="25">
        <f>IF(OR(ISBLANK($AG759),$AI759="closed",$AI759="old",AND($B$3=Data!$N$6,OR(database!AG759=Data!$K$8,Data!$K$9=database!AG759))),0,MAX(B$8:B758)+1)</f>
        <v>0</v>
      </c>
      <c r="C759" s="25">
        <f ca="1">IF(AND($AL759-C$3&lt;=TODAY(),$AL759&gt;0,AI759&lt;&gt;"closed",AI759&lt;&gt;"old",AND($B$3&lt;&gt;Data!$N$6,OR(database!$AG759&lt;&gt;Data!$K$9,database!$AG759&lt;&gt;Data!$K$8))),MAX(C$8:C758)+1,0)</f>
        <v>0</v>
      </c>
      <c r="D759" s="25">
        <f ca="1">IF(AND($AL759-D$3&lt;=TODAY(),$AL759&gt;0,$AI759&lt;&gt;"closed",AI759&lt;&gt;"old",AND($B$3&lt;&gt;Data!$N$6,OR(database!$AG759&lt;&gt;Data!$K$9,database!$AG759&lt;&gt;Data!$K$8))),MAX(D$8:D758)+1,0)</f>
        <v>0</v>
      </c>
      <c r="E759" s="25">
        <f ca="1">IF(AND($AL759-E$3&lt;=TODAY(),$AL759&gt;0,AI759&lt;&gt;"closed",AI759&lt;&gt;"old",AND($B$3&lt;&gt;Data!$N$6,OR(database!$AG759&lt;&gt;Data!$K$9,database!$AG759&lt;&gt;Data!$K$8))),MAX(E$8:E758)+1,0)</f>
        <v>0</v>
      </c>
      <c r="F759" s="25">
        <f>IF(AH759="X",MAX(F$8:F758)+1,0)</f>
        <v>0</v>
      </c>
      <c r="G759" s="25">
        <f ca="1">IF(AND(AG759=Data!$K$8,database!AI759&lt;&gt;"Closed",AI759&lt;&gt;"old",database!AL759&lt;(TODAY()+Data!$X$4)),MAX(G$8:G758)+1,0)</f>
        <v>0</v>
      </c>
      <c r="H759" s="25">
        <f ca="1">IF(AND(AG759=Data!$K$9,database!AI759&lt;&gt;"Closed",AI759&lt;&gt;"old",database!AL759&lt;(TODAY()+Data!$X$5)),MAX(H$8:H758)+1,0)</f>
        <v>0</v>
      </c>
      <c r="Y759">
        <f>IF(AS759&gt;0,VLOOKUP(AS759,$AT:$AV,3,0)+COUNTIF(AS$8:AS758,AS759),0)</f>
        <v>0</v>
      </c>
      <c r="AA759" s="17"/>
      <c r="AB759" s="18"/>
      <c r="AC759" s="17"/>
      <c r="AD759" s="18"/>
      <c r="AE759" s="17"/>
      <c r="AF759" s="18"/>
      <c r="AG759" s="139"/>
      <c r="AH759" s="24"/>
      <c r="AI759" s="17"/>
      <c r="AJ759" s="24"/>
      <c r="AK759" s="27"/>
      <c r="AL759" s="47"/>
      <c r="AQ759" s="25">
        <f>IF(FollowUp!$AK$3="(Off)",IF(FollowUp!$AA$3=Data!$D$5,C759,IF(FollowUp!$AA$3=Data!$D$6,D759,IF(FollowUp!$AA$3=Data!$D$7,E759,B759))),IF(FollowUp!$AK$3=Data!$N$9,F759,IF(FollowUp!$AK$3=Data!$N$8,H759,IF(FollowUp!$AK$3=Data!$N$7,G759,B759))))</f>
        <v>0</v>
      </c>
      <c r="AR759" s="51">
        <f t="shared" si="74"/>
        <v>0</v>
      </c>
      <c r="AS759" s="25">
        <f t="shared" si="72"/>
        <v>-1</v>
      </c>
      <c r="AT759" s="25">
        <f t="shared" si="75"/>
        <v>752</v>
      </c>
      <c r="AU759" s="25">
        <f t="shared" si="73"/>
        <v>0</v>
      </c>
      <c r="AV759" s="25">
        <f t="shared" si="76"/>
        <v>0</v>
      </c>
      <c r="BB759" s="51"/>
    </row>
    <row r="760" spans="1:54" x14ac:dyDescent="0.25">
      <c r="A760" t="str">
        <f t="shared" si="71"/>
        <v>760</v>
      </c>
      <c r="B760" s="25">
        <f>IF(OR(ISBLANK($AG760),$AI760="closed",$AI760="old",AND($B$3=Data!$N$6,OR(database!AG760=Data!$K$8,Data!$K$9=database!AG760))),0,MAX(B$8:B759)+1)</f>
        <v>0</v>
      </c>
      <c r="C760" s="25">
        <f ca="1">IF(AND($AL760-C$3&lt;=TODAY(),$AL760&gt;0,AI760&lt;&gt;"closed",AI760&lt;&gt;"old",AND($B$3&lt;&gt;Data!$N$6,OR(database!$AG760&lt;&gt;Data!$K$9,database!$AG760&lt;&gt;Data!$K$8))),MAX(C$8:C759)+1,0)</f>
        <v>0</v>
      </c>
      <c r="D760" s="25">
        <f ca="1">IF(AND($AL760-D$3&lt;=TODAY(),$AL760&gt;0,$AI760&lt;&gt;"closed",AI760&lt;&gt;"old",AND($B$3&lt;&gt;Data!$N$6,OR(database!$AG760&lt;&gt;Data!$K$9,database!$AG760&lt;&gt;Data!$K$8))),MAX(D$8:D759)+1,0)</f>
        <v>0</v>
      </c>
      <c r="E760" s="25">
        <f ca="1">IF(AND($AL760-E$3&lt;=TODAY(),$AL760&gt;0,AI760&lt;&gt;"closed",AI760&lt;&gt;"old",AND($B$3&lt;&gt;Data!$N$6,OR(database!$AG760&lt;&gt;Data!$K$9,database!$AG760&lt;&gt;Data!$K$8))),MAX(E$8:E759)+1,0)</f>
        <v>0</v>
      </c>
      <c r="F760" s="25">
        <f>IF(AH760="X",MAX(F$8:F759)+1,0)</f>
        <v>0</v>
      </c>
      <c r="G760" s="25">
        <f ca="1">IF(AND(AG760=Data!$K$8,database!AI760&lt;&gt;"Closed",AI760&lt;&gt;"old",database!AL760&lt;(TODAY()+Data!$X$4)),MAX(G$8:G759)+1,0)</f>
        <v>0</v>
      </c>
      <c r="H760" s="25">
        <f ca="1">IF(AND(AG760=Data!$K$9,database!AI760&lt;&gt;"Closed",AI760&lt;&gt;"old",database!AL760&lt;(TODAY()+Data!$X$5)),MAX(H$8:H759)+1,0)</f>
        <v>0</v>
      </c>
      <c r="Y760">
        <f>IF(AS760&gt;0,VLOOKUP(AS760,$AT:$AV,3,0)+COUNTIF(AS$8:AS759,AS760),0)</f>
        <v>0</v>
      </c>
      <c r="AA760" s="16"/>
      <c r="AB760" s="22"/>
      <c r="AC760" s="16"/>
      <c r="AD760" s="22"/>
      <c r="AE760" s="16"/>
      <c r="AF760" s="22"/>
      <c r="AG760" s="138"/>
      <c r="AH760" s="23"/>
      <c r="AI760" s="16"/>
      <c r="AJ760" s="23"/>
      <c r="AK760" s="28"/>
      <c r="AL760" s="35"/>
      <c r="AQ760" s="25">
        <f>IF(FollowUp!$AK$3="(Off)",IF(FollowUp!$AA$3=Data!$D$5,C760,IF(FollowUp!$AA$3=Data!$D$6,D760,IF(FollowUp!$AA$3=Data!$D$7,E760,B760))),IF(FollowUp!$AK$3=Data!$N$9,F760,IF(FollowUp!$AK$3=Data!$N$8,H760,IF(FollowUp!$AK$3=Data!$N$7,G760,B760))))</f>
        <v>0</v>
      </c>
      <c r="AR760" s="51">
        <f t="shared" si="74"/>
        <v>0</v>
      </c>
      <c r="AS760" s="25">
        <f t="shared" si="72"/>
        <v>-1</v>
      </c>
      <c r="AT760" s="25">
        <f t="shared" si="75"/>
        <v>753</v>
      </c>
      <c r="AU760" s="25">
        <f t="shared" si="73"/>
        <v>0</v>
      </c>
      <c r="AV760" s="25">
        <f t="shared" si="76"/>
        <v>0</v>
      </c>
      <c r="BB760" s="51"/>
    </row>
    <row r="761" spans="1:54" x14ac:dyDescent="0.25">
      <c r="A761" t="str">
        <f t="shared" si="71"/>
        <v>761</v>
      </c>
      <c r="B761" s="25">
        <f>IF(OR(ISBLANK($AG761),$AI761="closed",$AI761="old",AND($B$3=Data!$N$6,OR(database!AG761=Data!$K$8,Data!$K$9=database!AG761))),0,MAX(B$8:B760)+1)</f>
        <v>0</v>
      </c>
      <c r="C761" s="25">
        <f ca="1">IF(AND($AL761-C$3&lt;=TODAY(),$AL761&gt;0,AI761&lt;&gt;"closed",AI761&lt;&gt;"old",AND($B$3&lt;&gt;Data!$N$6,OR(database!$AG761&lt;&gt;Data!$K$9,database!$AG761&lt;&gt;Data!$K$8))),MAX(C$8:C760)+1,0)</f>
        <v>0</v>
      </c>
      <c r="D761" s="25">
        <f ca="1">IF(AND($AL761-D$3&lt;=TODAY(),$AL761&gt;0,$AI761&lt;&gt;"closed",AI761&lt;&gt;"old",AND($B$3&lt;&gt;Data!$N$6,OR(database!$AG761&lt;&gt;Data!$K$9,database!$AG761&lt;&gt;Data!$K$8))),MAX(D$8:D760)+1,0)</f>
        <v>0</v>
      </c>
      <c r="E761" s="25">
        <f ca="1">IF(AND($AL761-E$3&lt;=TODAY(),$AL761&gt;0,AI761&lt;&gt;"closed",AI761&lt;&gt;"old",AND($B$3&lt;&gt;Data!$N$6,OR(database!$AG761&lt;&gt;Data!$K$9,database!$AG761&lt;&gt;Data!$K$8))),MAX(E$8:E760)+1,0)</f>
        <v>0</v>
      </c>
      <c r="F761" s="25">
        <f>IF(AH761="X",MAX(F$8:F760)+1,0)</f>
        <v>0</v>
      </c>
      <c r="G761" s="25">
        <f ca="1">IF(AND(AG761=Data!$K$8,database!AI761&lt;&gt;"Closed",AI761&lt;&gt;"old",database!AL761&lt;(TODAY()+Data!$X$4)),MAX(G$8:G760)+1,0)</f>
        <v>0</v>
      </c>
      <c r="H761" s="25">
        <f ca="1">IF(AND(AG761=Data!$K$9,database!AI761&lt;&gt;"Closed",AI761&lt;&gt;"old",database!AL761&lt;(TODAY()+Data!$X$5)),MAX(H$8:H760)+1,0)</f>
        <v>0</v>
      </c>
      <c r="Y761">
        <f>IF(AS761&gt;0,VLOOKUP(AS761,$AT:$AV,3,0)+COUNTIF(AS$8:AS760,AS761),0)</f>
        <v>0</v>
      </c>
      <c r="AA761" s="17"/>
      <c r="AB761" s="18"/>
      <c r="AC761" s="17"/>
      <c r="AD761" s="18"/>
      <c r="AE761" s="17"/>
      <c r="AF761" s="18"/>
      <c r="AG761" s="139"/>
      <c r="AH761" s="24"/>
      <c r="AI761" s="17"/>
      <c r="AJ761" s="24"/>
      <c r="AK761" s="27"/>
      <c r="AL761" s="47"/>
      <c r="AQ761" s="25">
        <f>IF(FollowUp!$AK$3="(Off)",IF(FollowUp!$AA$3=Data!$D$5,C761,IF(FollowUp!$AA$3=Data!$D$6,D761,IF(FollowUp!$AA$3=Data!$D$7,E761,B761))),IF(FollowUp!$AK$3=Data!$N$9,F761,IF(FollowUp!$AK$3=Data!$N$8,H761,IF(FollowUp!$AK$3=Data!$N$7,G761,B761))))</f>
        <v>0</v>
      </c>
      <c r="AR761" s="51">
        <f t="shared" si="74"/>
        <v>0</v>
      </c>
      <c r="AS761" s="25">
        <f t="shared" si="72"/>
        <v>-1</v>
      </c>
      <c r="AT761" s="25">
        <f t="shared" si="75"/>
        <v>754</v>
      </c>
      <c r="AU761" s="25">
        <f t="shared" si="73"/>
        <v>0</v>
      </c>
      <c r="AV761" s="25">
        <f t="shared" si="76"/>
        <v>0</v>
      </c>
      <c r="BB761" s="51"/>
    </row>
    <row r="762" spans="1:54" x14ac:dyDescent="0.25">
      <c r="A762" t="str">
        <f t="shared" si="71"/>
        <v>762</v>
      </c>
      <c r="B762" s="25">
        <f>IF(OR(ISBLANK($AG762),$AI762="closed",$AI762="old",AND($B$3=Data!$N$6,OR(database!AG762=Data!$K$8,Data!$K$9=database!AG762))),0,MAX(B$8:B761)+1)</f>
        <v>0</v>
      </c>
      <c r="C762" s="25">
        <f ca="1">IF(AND($AL762-C$3&lt;=TODAY(),$AL762&gt;0,AI762&lt;&gt;"closed",AI762&lt;&gt;"old",AND($B$3&lt;&gt;Data!$N$6,OR(database!$AG762&lt;&gt;Data!$K$9,database!$AG762&lt;&gt;Data!$K$8))),MAX(C$8:C761)+1,0)</f>
        <v>0</v>
      </c>
      <c r="D762" s="25">
        <f ca="1">IF(AND($AL762-D$3&lt;=TODAY(),$AL762&gt;0,$AI762&lt;&gt;"closed",AI762&lt;&gt;"old",AND($B$3&lt;&gt;Data!$N$6,OR(database!$AG762&lt;&gt;Data!$K$9,database!$AG762&lt;&gt;Data!$K$8))),MAX(D$8:D761)+1,0)</f>
        <v>0</v>
      </c>
      <c r="E762" s="25">
        <f ca="1">IF(AND($AL762-E$3&lt;=TODAY(),$AL762&gt;0,AI762&lt;&gt;"closed",AI762&lt;&gt;"old",AND($B$3&lt;&gt;Data!$N$6,OR(database!$AG762&lt;&gt;Data!$K$9,database!$AG762&lt;&gt;Data!$K$8))),MAX(E$8:E761)+1,0)</f>
        <v>0</v>
      </c>
      <c r="F762" s="25">
        <f>IF(AH762="X",MAX(F$8:F761)+1,0)</f>
        <v>0</v>
      </c>
      <c r="G762" s="25">
        <f ca="1">IF(AND(AG762=Data!$K$8,database!AI762&lt;&gt;"Closed",AI762&lt;&gt;"old",database!AL762&lt;(TODAY()+Data!$X$4)),MAX(G$8:G761)+1,0)</f>
        <v>0</v>
      </c>
      <c r="H762" s="25">
        <f ca="1">IF(AND(AG762=Data!$K$9,database!AI762&lt;&gt;"Closed",AI762&lt;&gt;"old",database!AL762&lt;(TODAY()+Data!$X$5)),MAX(H$8:H761)+1,0)</f>
        <v>0</v>
      </c>
      <c r="Y762">
        <f>IF(AS762&gt;0,VLOOKUP(AS762,$AT:$AV,3,0)+COUNTIF(AS$8:AS761,AS762),0)</f>
        <v>0</v>
      </c>
      <c r="AA762" s="16"/>
      <c r="AB762" s="22"/>
      <c r="AC762" s="16"/>
      <c r="AD762" s="22"/>
      <c r="AE762" s="16"/>
      <c r="AF762" s="22"/>
      <c r="AG762" s="138"/>
      <c r="AH762" s="23"/>
      <c r="AI762" s="16"/>
      <c r="AJ762" s="23"/>
      <c r="AK762" s="28"/>
      <c r="AL762" s="35"/>
      <c r="AQ762" s="25">
        <f>IF(FollowUp!$AK$3="(Off)",IF(FollowUp!$AA$3=Data!$D$5,C762,IF(FollowUp!$AA$3=Data!$D$6,D762,IF(FollowUp!$AA$3=Data!$D$7,E762,B762))),IF(FollowUp!$AK$3=Data!$N$9,F762,IF(FollowUp!$AK$3=Data!$N$8,H762,IF(FollowUp!$AK$3=Data!$N$7,G762,B762))))</f>
        <v>0</v>
      </c>
      <c r="AR762" s="51">
        <f t="shared" si="74"/>
        <v>0</v>
      </c>
      <c r="AS762" s="25">
        <f t="shared" si="72"/>
        <v>-1</v>
      </c>
      <c r="AT762" s="25">
        <f t="shared" si="75"/>
        <v>755</v>
      </c>
      <c r="AU762" s="25">
        <f t="shared" si="73"/>
        <v>0</v>
      </c>
      <c r="AV762" s="25">
        <f t="shared" si="76"/>
        <v>0</v>
      </c>
      <c r="BB762" s="51"/>
    </row>
    <row r="763" spans="1:54" x14ac:dyDescent="0.25">
      <c r="A763" t="str">
        <f t="shared" si="71"/>
        <v>763</v>
      </c>
      <c r="B763" s="25">
        <f>IF(OR(ISBLANK($AG763),$AI763="closed",$AI763="old",AND($B$3=Data!$N$6,OR(database!AG763=Data!$K$8,Data!$K$9=database!AG763))),0,MAX(B$8:B762)+1)</f>
        <v>0</v>
      </c>
      <c r="C763" s="25">
        <f ca="1">IF(AND($AL763-C$3&lt;=TODAY(),$AL763&gt;0,AI763&lt;&gt;"closed",AI763&lt;&gt;"old",AND($B$3&lt;&gt;Data!$N$6,OR(database!$AG763&lt;&gt;Data!$K$9,database!$AG763&lt;&gt;Data!$K$8))),MAX(C$8:C762)+1,0)</f>
        <v>0</v>
      </c>
      <c r="D763" s="25">
        <f ca="1">IF(AND($AL763-D$3&lt;=TODAY(),$AL763&gt;0,$AI763&lt;&gt;"closed",AI763&lt;&gt;"old",AND($B$3&lt;&gt;Data!$N$6,OR(database!$AG763&lt;&gt;Data!$K$9,database!$AG763&lt;&gt;Data!$K$8))),MAX(D$8:D762)+1,0)</f>
        <v>0</v>
      </c>
      <c r="E763" s="25">
        <f ca="1">IF(AND($AL763-E$3&lt;=TODAY(),$AL763&gt;0,AI763&lt;&gt;"closed",AI763&lt;&gt;"old",AND($B$3&lt;&gt;Data!$N$6,OR(database!$AG763&lt;&gt;Data!$K$9,database!$AG763&lt;&gt;Data!$K$8))),MAX(E$8:E762)+1,0)</f>
        <v>0</v>
      </c>
      <c r="F763" s="25">
        <f>IF(AH763="X",MAX(F$8:F762)+1,0)</f>
        <v>0</v>
      </c>
      <c r="G763" s="25">
        <f ca="1">IF(AND(AG763=Data!$K$8,database!AI763&lt;&gt;"Closed",AI763&lt;&gt;"old",database!AL763&lt;(TODAY()+Data!$X$4)),MAX(G$8:G762)+1,0)</f>
        <v>0</v>
      </c>
      <c r="H763" s="25">
        <f ca="1">IF(AND(AG763=Data!$K$9,database!AI763&lt;&gt;"Closed",AI763&lt;&gt;"old",database!AL763&lt;(TODAY()+Data!$X$5)),MAX(H$8:H762)+1,0)</f>
        <v>0</v>
      </c>
      <c r="Y763">
        <f>IF(AS763&gt;0,VLOOKUP(AS763,$AT:$AV,3,0)+COUNTIF(AS$8:AS762,AS763),0)</f>
        <v>0</v>
      </c>
      <c r="AA763" s="17"/>
      <c r="AB763" s="18"/>
      <c r="AC763" s="17"/>
      <c r="AD763" s="18"/>
      <c r="AE763" s="17"/>
      <c r="AF763" s="18"/>
      <c r="AG763" s="139"/>
      <c r="AH763" s="24"/>
      <c r="AI763" s="17"/>
      <c r="AJ763" s="24"/>
      <c r="AK763" s="27"/>
      <c r="AL763" s="47"/>
      <c r="AQ763" s="25">
        <f>IF(FollowUp!$AK$3="(Off)",IF(FollowUp!$AA$3=Data!$D$5,C763,IF(FollowUp!$AA$3=Data!$D$6,D763,IF(FollowUp!$AA$3=Data!$D$7,E763,B763))),IF(FollowUp!$AK$3=Data!$N$9,F763,IF(FollowUp!$AK$3=Data!$N$8,H763,IF(FollowUp!$AK$3=Data!$N$7,G763,B763))))</f>
        <v>0</v>
      </c>
      <c r="AR763" s="51">
        <f t="shared" si="74"/>
        <v>0</v>
      </c>
      <c r="AS763" s="25">
        <f t="shared" si="72"/>
        <v>-1</v>
      </c>
      <c r="AT763" s="25">
        <f t="shared" si="75"/>
        <v>756</v>
      </c>
      <c r="AU763" s="25">
        <f t="shared" si="73"/>
        <v>0</v>
      </c>
      <c r="AV763" s="25">
        <f t="shared" si="76"/>
        <v>0</v>
      </c>
      <c r="BB763" s="51"/>
    </row>
    <row r="764" spans="1:54" x14ac:dyDescent="0.25">
      <c r="A764" t="str">
        <f t="shared" si="71"/>
        <v>764</v>
      </c>
      <c r="B764" s="25">
        <f>IF(OR(ISBLANK($AG764),$AI764="closed",$AI764="old",AND($B$3=Data!$N$6,OR(database!AG764=Data!$K$8,Data!$K$9=database!AG764))),0,MAX(B$8:B763)+1)</f>
        <v>0</v>
      </c>
      <c r="C764" s="25">
        <f ca="1">IF(AND($AL764-C$3&lt;=TODAY(),$AL764&gt;0,AI764&lt;&gt;"closed",AI764&lt;&gt;"old",AND($B$3&lt;&gt;Data!$N$6,OR(database!$AG764&lt;&gt;Data!$K$9,database!$AG764&lt;&gt;Data!$K$8))),MAX(C$8:C763)+1,0)</f>
        <v>0</v>
      </c>
      <c r="D764" s="25">
        <f ca="1">IF(AND($AL764-D$3&lt;=TODAY(),$AL764&gt;0,$AI764&lt;&gt;"closed",AI764&lt;&gt;"old",AND($B$3&lt;&gt;Data!$N$6,OR(database!$AG764&lt;&gt;Data!$K$9,database!$AG764&lt;&gt;Data!$K$8))),MAX(D$8:D763)+1,0)</f>
        <v>0</v>
      </c>
      <c r="E764" s="25">
        <f ca="1">IF(AND($AL764-E$3&lt;=TODAY(),$AL764&gt;0,AI764&lt;&gt;"closed",AI764&lt;&gt;"old",AND($B$3&lt;&gt;Data!$N$6,OR(database!$AG764&lt;&gt;Data!$K$9,database!$AG764&lt;&gt;Data!$K$8))),MAX(E$8:E763)+1,0)</f>
        <v>0</v>
      </c>
      <c r="F764" s="25">
        <f>IF(AH764="X",MAX(F$8:F763)+1,0)</f>
        <v>0</v>
      </c>
      <c r="G764" s="25">
        <f ca="1">IF(AND(AG764=Data!$K$8,database!AI764&lt;&gt;"Closed",AI764&lt;&gt;"old",database!AL764&lt;(TODAY()+Data!$X$4)),MAX(G$8:G763)+1,0)</f>
        <v>0</v>
      </c>
      <c r="H764" s="25">
        <f ca="1">IF(AND(AG764=Data!$K$9,database!AI764&lt;&gt;"Closed",AI764&lt;&gt;"old",database!AL764&lt;(TODAY()+Data!$X$5)),MAX(H$8:H763)+1,0)</f>
        <v>0</v>
      </c>
      <c r="Y764">
        <f>IF(AS764&gt;0,VLOOKUP(AS764,$AT:$AV,3,0)+COUNTIF(AS$8:AS763,AS764),0)</f>
        <v>0</v>
      </c>
      <c r="AA764" s="16"/>
      <c r="AB764" s="22"/>
      <c r="AC764" s="16"/>
      <c r="AD764" s="22"/>
      <c r="AE764" s="16"/>
      <c r="AF764" s="22"/>
      <c r="AG764" s="138"/>
      <c r="AH764" s="23"/>
      <c r="AI764" s="16"/>
      <c r="AJ764" s="23"/>
      <c r="AK764" s="28"/>
      <c r="AL764" s="35"/>
      <c r="AQ764" s="25">
        <f>IF(FollowUp!$AK$3="(Off)",IF(FollowUp!$AA$3=Data!$D$5,C764,IF(FollowUp!$AA$3=Data!$D$6,D764,IF(FollowUp!$AA$3=Data!$D$7,E764,B764))),IF(FollowUp!$AK$3=Data!$N$9,F764,IF(FollowUp!$AK$3=Data!$N$8,H764,IF(FollowUp!$AK$3=Data!$N$7,G764,B764))))</f>
        <v>0</v>
      </c>
      <c r="AR764" s="51">
        <f t="shared" si="74"/>
        <v>0</v>
      </c>
      <c r="AS764" s="25">
        <f t="shared" si="72"/>
        <v>-1</v>
      </c>
      <c r="AT764" s="25">
        <f t="shared" si="75"/>
        <v>757</v>
      </c>
      <c r="AU764" s="25">
        <f t="shared" si="73"/>
        <v>0</v>
      </c>
      <c r="AV764" s="25">
        <f t="shared" si="76"/>
        <v>0</v>
      </c>
      <c r="BB764" s="51"/>
    </row>
    <row r="765" spans="1:54" x14ac:dyDescent="0.25">
      <c r="A765" t="str">
        <f t="shared" si="71"/>
        <v>765</v>
      </c>
      <c r="B765" s="25">
        <f>IF(OR(ISBLANK($AG765),$AI765="closed",$AI765="old",AND($B$3=Data!$N$6,OR(database!AG765=Data!$K$8,Data!$K$9=database!AG765))),0,MAX(B$8:B764)+1)</f>
        <v>0</v>
      </c>
      <c r="C765" s="25">
        <f ca="1">IF(AND($AL765-C$3&lt;=TODAY(),$AL765&gt;0,AI765&lt;&gt;"closed",AI765&lt;&gt;"old",AND($B$3&lt;&gt;Data!$N$6,OR(database!$AG765&lt;&gt;Data!$K$9,database!$AG765&lt;&gt;Data!$K$8))),MAX(C$8:C764)+1,0)</f>
        <v>0</v>
      </c>
      <c r="D765" s="25">
        <f ca="1">IF(AND($AL765-D$3&lt;=TODAY(),$AL765&gt;0,$AI765&lt;&gt;"closed",AI765&lt;&gt;"old",AND($B$3&lt;&gt;Data!$N$6,OR(database!$AG765&lt;&gt;Data!$K$9,database!$AG765&lt;&gt;Data!$K$8))),MAX(D$8:D764)+1,0)</f>
        <v>0</v>
      </c>
      <c r="E765" s="25">
        <f ca="1">IF(AND($AL765-E$3&lt;=TODAY(),$AL765&gt;0,AI765&lt;&gt;"closed",AI765&lt;&gt;"old",AND($B$3&lt;&gt;Data!$N$6,OR(database!$AG765&lt;&gt;Data!$K$9,database!$AG765&lt;&gt;Data!$K$8))),MAX(E$8:E764)+1,0)</f>
        <v>0</v>
      </c>
      <c r="F765" s="25">
        <f>IF(AH765="X",MAX(F$8:F764)+1,0)</f>
        <v>0</v>
      </c>
      <c r="G765" s="25">
        <f ca="1">IF(AND(AG765=Data!$K$8,database!AI765&lt;&gt;"Closed",AI765&lt;&gt;"old",database!AL765&lt;(TODAY()+Data!$X$4)),MAX(G$8:G764)+1,0)</f>
        <v>0</v>
      </c>
      <c r="H765" s="25">
        <f ca="1">IF(AND(AG765=Data!$K$9,database!AI765&lt;&gt;"Closed",AI765&lt;&gt;"old",database!AL765&lt;(TODAY()+Data!$X$5)),MAX(H$8:H764)+1,0)</f>
        <v>0</v>
      </c>
      <c r="Y765">
        <f>IF(AS765&gt;0,VLOOKUP(AS765,$AT:$AV,3,0)+COUNTIF(AS$8:AS764,AS765),0)</f>
        <v>0</v>
      </c>
      <c r="AA765" s="17"/>
      <c r="AB765" s="18"/>
      <c r="AC765" s="17"/>
      <c r="AD765" s="18"/>
      <c r="AE765" s="17"/>
      <c r="AF765" s="18"/>
      <c r="AG765" s="139"/>
      <c r="AH765" s="24"/>
      <c r="AI765" s="17"/>
      <c r="AJ765" s="24"/>
      <c r="AK765" s="27"/>
      <c r="AL765" s="47"/>
      <c r="AQ765" s="25">
        <f>IF(FollowUp!$AK$3="(Off)",IF(FollowUp!$AA$3=Data!$D$5,C765,IF(FollowUp!$AA$3=Data!$D$6,D765,IF(FollowUp!$AA$3=Data!$D$7,E765,B765))),IF(FollowUp!$AK$3=Data!$N$9,F765,IF(FollowUp!$AK$3=Data!$N$8,H765,IF(FollowUp!$AK$3=Data!$N$7,G765,B765))))</f>
        <v>0</v>
      </c>
      <c r="AR765" s="51">
        <f t="shared" si="74"/>
        <v>0</v>
      </c>
      <c r="AS765" s="25">
        <f t="shared" si="72"/>
        <v>-1</v>
      </c>
      <c r="AT765" s="25">
        <f t="shared" si="75"/>
        <v>758</v>
      </c>
      <c r="AU765" s="25">
        <f t="shared" si="73"/>
        <v>0</v>
      </c>
      <c r="AV765" s="25">
        <f t="shared" si="76"/>
        <v>0</v>
      </c>
      <c r="BB765" s="51"/>
    </row>
    <row r="766" spans="1:54" x14ac:dyDescent="0.25">
      <c r="A766" t="str">
        <f t="shared" si="71"/>
        <v>766</v>
      </c>
      <c r="B766" s="25">
        <f>IF(OR(ISBLANK($AG766),$AI766="closed",$AI766="old",AND($B$3=Data!$N$6,OR(database!AG766=Data!$K$8,Data!$K$9=database!AG766))),0,MAX(B$8:B765)+1)</f>
        <v>0</v>
      </c>
      <c r="C766" s="25">
        <f ca="1">IF(AND($AL766-C$3&lt;=TODAY(),$AL766&gt;0,AI766&lt;&gt;"closed",AI766&lt;&gt;"old",AND($B$3&lt;&gt;Data!$N$6,OR(database!$AG766&lt;&gt;Data!$K$9,database!$AG766&lt;&gt;Data!$K$8))),MAX(C$8:C765)+1,0)</f>
        <v>0</v>
      </c>
      <c r="D766" s="25">
        <f ca="1">IF(AND($AL766-D$3&lt;=TODAY(),$AL766&gt;0,$AI766&lt;&gt;"closed",AI766&lt;&gt;"old",AND($B$3&lt;&gt;Data!$N$6,OR(database!$AG766&lt;&gt;Data!$K$9,database!$AG766&lt;&gt;Data!$K$8))),MAX(D$8:D765)+1,0)</f>
        <v>0</v>
      </c>
      <c r="E766" s="25">
        <f ca="1">IF(AND($AL766-E$3&lt;=TODAY(),$AL766&gt;0,AI766&lt;&gt;"closed",AI766&lt;&gt;"old",AND($B$3&lt;&gt;Data!$N$6,OR(database!$AG766&lt;&gt;Data!$K$9,database!$AG766&lt;&gt;Data!$K$8))),MAX(E$8:E765)+1,0)</f>
        <v>0</v>
      </c>
      <c r="F766" s="25">
        <f>IF(AH766="X",MAX(F$8:F765)+1,0)</f>
        <v>0</v>
      </c>
      <c r="G766" s="25">
        <f ca="1">IF(AND(AG766=Data!$K$8,database!AI766&lt;&gt;"Closed",AI766&lt;&gt;"old",database!AL766&lt;(TODAY()+Data!$X$4)),MAX(G$8:G765)+1,0)</f>
        <v>0</v>
      </c>
      <c r="H766" s="25">
        <f ca="1">IF(AND(AG766=Data!$K$9,database!AI766&lt;&gt;"Closed",AI766&lt;&gt;"old",database!AL766&lt;(TODAY()+Data!$X$5)),MAX(H$8:H765)+1,0)</f>
        <v>0</v>
      </c>
      <c r="Y766">
        <f>IF(AS766&gt;0,VLOOKUP(AS766,$AT:$AV,3,0)+COUNTIF(AS$8:AS765,AS766),0)</f>
        <v>0</v>
      </c>
      <c r="AA766" s="16"/>
      <c r="AB766" s="22"/>
      <c r="AC766" s="16"/>
      <c r="AD766" s="22"/>
      <c r="AE766" s="16"/>
      <c r="AF766" s="22"/>
      <c r="AG766" s="138"/>
      <c r="AH766" s="23"/>
      <c r="AI766" s="16"/>
      <c r="AJ766" s="23"/>
      <c r="AK766" s="28"/>
      <c r="AL766" s="35"/>
      <c r="AQ766" s="25">
        <f>IF(FollowUp!$AK$3="(Off)",IF(FollowUp!$AA$3=Data!$D$5,C766,IF(FollowUp!$AA$3=Data!$D$6,D766,IF(FollowUp!$AA$3=Data!$D$7,E766,B766))),IF(FollowUp!$AK$3=Data!$N$9,F766,IF(FollowUp!$AK$3=Data!$N$8,H766,IF(FollowUp!$AK$3=Data!$N$7,G766,B766))))</f>
        <v>0</v>
      </c>
      <c r="AR766" s="51">
        <f t="shared" si="74"/>
        <v>0</v>
      </c>
      <c r="AS766" s="25">
        <f t="shared" si="72"/>
        <v>-1</v>
      </c>
      <c r="AT766" s="25">
        <f t="shared" si="75"/>
        <v>759</v>
      </c>
      <c r="AU766" s="25">
        <f t="shared" si="73"/>
        <v>0</v>
      </c>
      <c r="AV766" s="25">
        <f t="shared" si="76"/>
        <v>0</v>
      </c>
      <c r="BB766" s="51"/>
    </row>
    <row r="767" spans="1:54" x14ac:dyDescent="0.25">
      <c r="A767" t="str">
        <f t="shared" si="71"/>
        <v>767</v>
      </c>
      <c r="B767" s="25">
        <f>IF(OR(ISBLANK($AG767),$AI767="closed",$AI767="old",AND($B$3=Data!$N$6,OR(database!AG767=Data!$K$8,Data!$K$9=database!AG767))),0,MAX(B$8:B766)+1)</f>
        <v>0</v>
      </c>
      <c r="C767" s="25">
        <f ca="1">IF(AND($AL767-C$3&lt;=TODAY(),$AL767&gt;0,AI767&lt;&gt;"closed",AI767&lt;&gt;"old",AND($B$3&lt;&gt;Data!$N$6,OR(database!$AG767&lt;&gt;Data!$K$9,database!$AG767&lt;&gt;Data!$K$8))),MAX(C$8:C766)+1,0)</f>
        <v>0</v>
      </c>
      <c r="D767" s="25">
        <f ca="1">IF(AND($AL767-D$3&lt;=TODAY(),$AL767&gt;0,$AI767&lt;&gt;"closed",AI767&lt;&gt;"old",AND($B$3&lt;&gt;Data!$N$6,OR(database!$AG767&lt;&gt;Data!$K$9,database!$AG767&lt;&gt;Data!$K$8))),MAX(D$8:D766)+1,0)</f>
        <v>0</v>
      </c>
      <c r="E767" s="25">
        <f ca="1">IF(AND($AL767-E$3&lt;=TODAY(),$AL767&gt;0,AI767&lt;&gt;"closed",AI767&lt;&gt;"old",AND($B$3&lt;&gt;Data!$N$6,OR(database!$AG767&lt;&gt;Data!$K$9,database!$AG767&lt;&gt;Data!$K$8))),MAX(E$8:E766)+1,0)</f>
        <v>0</v>
      </c>
      <c r="F767" s="25">
        <f>IF(AH767="X",MAX(F$8:F766)+1,0)</f>
        <v>0</v>
      </c>
      <c r="G767" s="25">
        <f ca="1">IF(AND(AG767=Data!$K$8,database!AI767&lt;&gt;"Closed",AI767&lt;&gt;"old",database!AL767&lt;(TODAY()+Data!$X$4)),MAX(G$8:G766)+1,0)</f>
        <v>0</v>
      </c>
      <c r="H767" s="25">
        <f ca="1">IF(AND(AG767=Data!$K$9,database!AI767&lt;&gt;"Closed",AI767&lt;&gt;"old",database!AL767&lt;(TODAY()+Data!$X$5)),MAX(H$8:H766)+1,0)</f>
        <v>0</v>
      </c>
      <c r="Y767">
        <f>IF(AS767&gt;0,VLOOKUP(AS767,$AT:$AV,3,0)+COUNTIF(AS$8:AS766,AS767),0)</f>
        <v>0</v>
      </c>
      <c r="AA767" s="17"/>
      <c r="AB767" s="18"/>
      <c r="AC767" s="17"/>
      <c r="AD767" s="18"/>
      <c r="AE767" s="17"/>
      <c r="AF767" s="18"/>
      <c r="AG767" s="139"/>
      <c r="AH767" s="24"/>
      <c r="AI767" s="17"/>
      <c r="AJ767" s="24"/>
      <c r="AK767" s="27"/>
      <c r="AL767" s="47"/>
      <c r="AQ767" s="25">
        <f>IF(FollowUp!$AK$3="(Off)",IF(FollowUp!$AA$3=Data!$D$5,C767,IF(FollowUp!$AA$3=Data!$D$6,D767,IF(FollowUp!$AA$3=Data!$D$7,E767,B767))),IF(FollowUp!$AK$3=Data!$N$9,F767,IF(FollowUp!$AK$3=Data!$N$8,H767,IF(FollowUp!$AK$3=Data!$N$7,G767,B767))))</f>
        <v>0</v>
      </c>
      <c r="AR767" s="51">
        <f t="shared" si="74"/>
        <v>0</v>
      </c>
      <c r="AS767" s="25">
        <f t="shared" si="72"/>
        <v>-1</v>
      </c>
      <c r="AT767" s="25">
        <f t="shared" si="75"/>
        <v>760</v>
      </c>
      <c r="AU767" s="25">
        <f t="shared" si="73"/>
        <v>0</v>
      </c>
      <c r="AV767" s="25">
        <f t="shared" si="76"/>
        <v>0</v>
      </c>
      <c r="BB767" s="51"/>
    </row>
    <row r="768" spans="1:54" x14ac:dyDescent="0.25">
      <c r="A768" t="str">
        <f t="shared" si="71"/>
        <v>768</v>
      </c>
      <c r="B768" s="25">
        <f>IF(OR(ISBLANK($AG768),$AI768="closed",$AI768="old",AND($B$3=Data!$N$6,OR(database!AG768=Data!$K$8,Data!$K$9=database!AG768))),0,MAX(B$8:B767)+1)</f>
        <v>0</v>
      </c>
      <c r="C768" s="25">
        <f ca="1">IF(AND($AL768-C$3&lt;=TODAY(),$AL768&gt;0,AI768&lt;&gt;"closed",AI768&lt;&gt;"old",AND($B$3&lt;&gt;Data!$N$6,OR(database!$AG768&lt;&gt;Data!$K$9,database!$AG768&lt;&gt;Data!$K$8))),MAX(C$8:C767)+1,0)</f>
        <v>0</v>
      </c>
      <c r="D768" s="25">
        <f ca="1">IF(AND($AL768-D$3&lt;=TODAY(),$AL768&gt;0,$AI768&lt;&gt;"closed",AI768&lt;&gt;"old",AND($B$3&lt;&gt;Data!$N$6,OR(database!$AG768&lt;&gt;Data!$K$9,database!$AG768&lt;&gt;Data!$K$8))),MAX(D$8:D767)+1,0)</f>
        <v>0</v>
      </c>
      <c r="E768" s="25">
        <f ca="1">IF(AND($AL768-E$3&lt;=TODAY(),$AL768&gt;0,AI768&lt;&gt;"closed",AI768&lt;&gt;"old",AND($B$3&lt;&gt;Data!$N$6,OR(database!$AG768&lt;&gt;Data!$K$9,database!$AG768&lt;&gt;Data!$K$8))),MAX(E$8:E767)+1,0)</f>
        <v>0</v>
      </c>
      <c r="F768" s="25">
        <f>IF(AH768="X",MAX(F$8:F767)+1,0)</f>
        <v>0</v>
      </c>
      <c r="G768" s="25">
        <f ca="1">IF(AND(AG768=Data!$K$8,database!AI768&lt;&gt;"Closed",AI768&lt;&gt;"old",database!AL768&lt;(TODAY()+Data!$X$4)),MAX(G$8:G767)+1,0)</f>
        <v>0</v>
      </c>
      <c r="H768" s="25">
        <f ca="1">IF(AND(AG768=Data!$K$9,database!AI768&lt;&gt;"Closed",AI768&lt;&gt;"old",database!AL768&lt;(TODAY()+Data!$X$5)),MAX(H$8:H767)+1,0)</f>
        <v>0</v>
      </c>
      <c r="Y768">
        <f>IF(AS768&gt;0,VLOOKUP(AS768,$AT:$AV,3,0)+COUNTIF(AS$8:AS767,AS768),0)</f>
        <v>0</v>
      </c>
      <c r="AA768" s="16"/>
      <c r="AB768" s="22"/>
      <c r="AC768" s="16"/>
      <c r="AD768" s="22"/>
      <c r="AE768" s="16"/>
      <c r="AF768" s="22"/>
      <c r="AG768" s="138"/>
      <c r="AH768" s="23"/>
      <c r="AI768" s="16"/>
      <c r="AJ768" s="23"/>
      <c r="AK768" s="28"/>
      <c r="AL768" s="35"/>
      <c r="AQ768" s="25">
        <f>IF(FollowUp!$AK$3="(Off)",IF(FollowUp!$AA$3=Data!$D$5,C768,IF(FollowUp!$AA$3=Data!$D$6,D768,IF(FollowUp!$AA$3=Data!$D$7,E768,B768))),IF(FollowUp!$AK$3=Data!$N$9,F768,IF(FollowUp!$AK$3=Data!$N$8,H768,IF(FollowUp!$AK$3=Data!$N$7,G768,B768))))</f>
        <v>0</v>
      </c>
      <c r="AR768" s="51">
        <f t="shared" si="74"/>
        <v>0</v>
      </c>
      <c r="AS768" s="25">
        <f t="shared" si="72"/>
        <v>-1</v>
      </c>
      <c r="AT768" s="25">
        <f t="shared" si="75"/>
        <v>761</v>
      </c>
      <c r="AU768" s="25">
        <f t="shared" si="73"/>
        <v>0</v>
      </c>
      <c r="AV768" s="25">
        <f t="shared" si="76"/>
        <v>0</v>
      </c>
      <c r="BB768" s="51"/>
    </row>
    <row r="769" spans="1:54" x14ac:dyDescent="0.25">
      <c r="A769" t="str">
        <f t="shared" si="71"/>
        <v>769</v>
      </c>
      <c r="B769" s="25">
        <f>IF(OR(ISBLANK($AG769),$AI769="closed",$AI769="old",AND($B$3=Data!$N$6,OR(database!AG769=Data!$K$8,Data!$K$9=database!AG769))),0,MAX(B$8:B768)+1)</f>
        <v>0</v>
      </c>
      <c r="C769" s="25">
        <f ca="1">IF(AND($AL769-C$3&lt;=TODAY(),$AL769&gt;0,AI769&lt;&gt;"closed",AI769&lt;&gt;"old",AND($B$3&lt;&gt;Data!$N$6,OR(database!$AG769&lt;&gt;Data!$K$9,database!$AG769&lt;&gt;Data!$K$8))),MAX(C$8:C768)+1,0)</f>
        <v>0</v>
      </c>
      <c r="D769" s="25">
        <f ca="1">IF(AND($AL769-D$3&lt;=TODAY(),$AL769&gt;0,$AI769&lt;&gt;"closed",AI769&lt;&gt;"old",AND($B$3&lt;&gt;Data!$N$6,OR(database!$AG769&lt;&gt;Data!$K$9,database!$AG769&lt;&gt;Data!$K$8))),MAX(D$8:D768)+1,0)</f>
        <v>0</v>
      </c>
      <c r="E769" s="25">
        <f ca="1">IF(AND($AL769-E$3&lt;=TODAY(),$AL769&gt;0,AI769&lt;&gt;"closed",AI769&lt;&gt;"old",AND($B$3&lt;&gt;Data!$N$6,OR(database!$AG769&lt;&gt;Data!$K$9,database!$AG769&lt;&gt;Data!$K$8))),MAX(E$8:E768)+1,0)</f>
        <v>0</v>
      </c>
      <c r="F769" s="25">
        <f>IF(AH769="X",MAX(F$8:F768)+1,0)</f>
        <v>0</v>
      </c>
      <c r="G769" s="25">
        <f ca="1">IF(AND(AG769=Data!$K$8,database!AI769&lt;&gt;"Closed",AI769&lt;&gt;"old",database!AL769&lt;(TODAY()+Data!$X$4)),MAX(G$8:G768)+1,0)</f>
        <v>0</v>
      </c>
      <c r="H769" s="25">
        <f ca="1">IF(AND(AG769=Data!$K$9,database!AI769&lt;&gt;"Closed",AI769&lt;&gt;"old",database!AL769&lt;(TODAY()+Data!$X$5)),MAX(H$8:H768)+1,0)</f>
        <v>0</v>
      </c>
      <c r="Y769">
        <f>IF(AS769&gt;0,VLOOKUP(AS769,$AT:$AV,3,0)+COUNTIF(AS$8:AS768,AS769),0)</f>
        <v>0</v>
      </c>
      <c r="AA769" s="17"/>
      <c r="AB769" s="18"/>
      <c r="AC769" s="17"/>
      <c r="AD769" s="18"/>
      <c r="AE769" s="17"/>
      <c r="AF769" s="18"/>
      <c r="AG769" s="139"/>
      <c r="AH769" s="24"/>
      <c r="AI769" s="17"/>
      <c r="AJ769" s="24"/>
      <c r="AK769" s="27"/>
      <c r="AL769" s="47"/>
      <c r="AQ769" s="25">
        <f>IF(FollowUp!$AK$3="(Off)",IF(FollowUp!$AA$3=Data!$D$5,C769,IF(FollowUp!$AA$3=Data!$D$6,D769,IF(FollowUp!$AA$3=Data!$D$7,E769,B769))),IF(FollowUp!$AK$3=Data!$N$9,F769,IF(FollowUp!$AK$3=Data!$N$8,H769,IF(FollowUp!$AK$3=Data!$N$7,G769,B769))))</f>
        <v>0</v>
      </c>
      <c r="AR769" s="51">
        <f t="shared" si="74"/>
        <v>0</v>
      </c>
      <c r="AS769" s="25">
        <f t="shared" si="72"/>
        <v>-1</v>
      </c>
      <c r="AT769" s="25">
        <f t="shared" si="75"/>
        <v>762</v>
      </c>
      <c r="AU769" s="25">
        <f t="shared" si="73"/>
        <v>0</v>
      </c>
      <c r="AV769" s="25">
        <f t="shared" si="76"/>
        <v>0</v>
      </c>
      <c r="BB769" s="51"/>
    </row>
    <row r="770" spans="1:54" x14ac:dyDescent="0.25">
      <c r="A770" t="str">
        <f t="shared" si="71"/>
        <v>770</v>
      </c>
      <c r="B770" s="25">
        <f>IF(OR(ISBLANK($AG770),$AI770="closed",$AI770="old",AND($B$3=Data!$N$6,OR(database!AG770=Data!$K$8,Data!$K$9=database!AG770))),0,MAX(B$8:B769)+1)</f>
        <v>0</v>
      </c>
      <c r="C770" s="25">
        <f ca="1">IF(AND($AL770-C$3&lt;=TODAY(),$AL770&gt;0,AI770&lt;&gt;"closed",AI770&lt;&gt;"old",AND($B$3&lt;&gt;Data!$N$6,OR(database!$AG770&lt;&gt;Data!$K$9,database!$AG770&lt;&gt;Data!$K$8))),MAX(C$8:C769)+1,0)</f>
        <v>0</v>
      </c>
      <c r="D770" s="25">
        <f ca="1">IF(AND($AL770-D$3&lt;=TODAY(),$AL770&gt;0,$AI770&lt;&gt;"closed",AI770&lt;&gt;"old",AND($B$3&lt;&gt;Data!$N$6,OR(database!$AG770&lt;&gt;Data!$K$9,database!$AG770&lt;&gt;Data!$K$8))),MAX(D$8:D769)+1,0)</f>
        <v>0</v>
      </c>
      <c r="E770" s="25">
        <f ca="1">IF(AND($AL770-E$3&lt;=TODAY(),$AL770&gt;0,AI770&lt;&gt;"closed",AI770&lt;&gt;"old",AND($B$3&lt;&gt;Data!$N$6,OR(database!$AG770&lt;&gt;Data!$K$9,database!$AG770&lt;&gt;Data!$K$8))),MAX(E$8:E769)+1,0)</f>
        <v>0</v>
      </c>
      <c r="F770" s="25">
        <f>IF(AH770="X",MAX(F$8:F769)+1,0)</f>
        <v>0</v>
      </c>
      <c r="G770" s="25">
        <f ca="1">IF(AND(AG770=Data!$K$8,database!AI770&lt;&gt;"Closed",AI770&lt;&gt;"old",database!AL770&lt;(TODAY()+Data!$X$4)),MAX(G$8:G769)+1,0)</f>
        <v>0</v>
      </c>
      <c r="H770" s="25">
        <f ca="1">IF(AND(AG770=Data!$K$9,database!AI770&lt;&gt;"Closed",AI770&lt;&gt;"old",database!AL770&lt;(TODAY()+Data!$X$5)),MAX(H$8:H769)+1,0)</f>
        <v>0</v>
      </c>
      <c r="Y770">
        <f>IF(AS770&gt;0,VLOOKUP(AS770,$AT:$AV,3,0)+COUNTIF(AS$8:AS769,AS770),0)</f>
        <v>0</v>
      </c>
      <c r="AA770" s="16"/>
      <c r="AB770" s="22"/>
      <c r="AC770" s="16"/>
      <c r="AD770" s="22"/>
      <c r="AE770" s="16"/>
      <c r="AF770" s="22"/>
      <c r="AG770" s="138"/>
      <c r="AH770" s="23"/>
      <c r="AI770" s="16"/>
      <c r="AJ770" s="23"/>
      <c r="AK770" s="28"/>
      <c r="AL770" s="35"/>
      <c r="AQ770" s="25">
        <f>IF(FollowUp!$AK$3="(Off)",IF(FollowUp!$AA$3=Data!$D$5,C770,IF(FollowUp!$AA$3=Data!$D$6,D770,IF(FollowUp!$AA$3=Data!$D$7,E770,B770))),IF(FollowUp!$AK$3=Data!$N$9,F770,IF(FollowUp!$AK$3=Data!$N$8,H770,IF(FollowUp!$AK$3=Data!$N$7,G770,B770))))</f>
        <v>0</v>
      </c>
      <c r="AR770" s="51">
        <f t="shared" si="74"/>
        <v>0</v>
      </c>
      <c r="AS770" s="25">
        <f t="shared" si="72"/>
        <v>-1</v>
      </c>
      <c r="AT770" s="25">
        <f t="shared" si="75"/>
        <v>763</v>
      </c>
      <c r="AU770" s="25">
        <f t="shared" si="73"/>
        <v>0</v>
      </c>
      <c r="AV770" s="25">
        <f t="shared" si="76"/>
        <v>0</v>
      </c>
      <c r="BB770" s="51"/>
    </row>
    <row r="771" spans="1:54" x14ac:dyDescent="0.25">
      <c r="A771" t="str">
        <f t="shared" si="71"/>
        <v>771</v>
      </c>
      <c r="B771" s="25">
        <f>IF(OR(ISBLANK($AG771),$AI771="closed",$AI771="old",AND($B$3=Data!$N$6,OR(database!AG771=Data!$K$8,Data!$K$9=database!AG771))),0,MAX(B$8:B770)+1)</f>
        <v>0</v>
      </c>
      <c r="C771" s="25">
        <f ca="1">IF(AND($AL771-C$3&lt;=TODAY(),$AL771&gt;0,AI771&lt;&gt;"closed",AI771&lt;&gt;"old",AND($B$3&lt;&gt;Data!$N$6,OR(database!$AG771&lt;&gt;Data!$K$9,database!$AG771&lt;&gt;Data!$K$8))),MAX(C$8:C770)+1,0)</f>
        <v>0</v>
      </c>
      <c r="D771" s="25">
        <f ca="1">IF(AND($AL771-D$3&lt;=TODAY(),$AL771&gt;0,$AI771&lt;&gt;"closed",AI771&lt;&gt;"old",AND($B$3&lt;&gt;Data!$N$6,OR(database!$AG771&lt;&gt;Data!$K$9,database!$AG771&lt;&gt;Data!$K$8))),MAX(D$8:D770)+1,0)</f>
        <v>0</v>
      </c>
      <c r="E771" s="25">
        <f ca="1">IF(AND($AL771-E$3&lt;=TODAY(),$AL771&gt;0,AI771&lt;&gt;"closed",AI771&lt;&gt;"old",AND($B$3&lt;&gt;Data!$N$6,OR(database!$AG771&lt;&gt;Data!$K$9,database!$AG771&lt;&gt;Data!$K$8))),MAX(E$8:E770)+1,0)</f>
        <v>0</v>
      </c>
      <c r="F771" s="25">
        <f>IF(AH771="X",MAX(F$8:F770)+1,0)</f>
        <v>0</v>
      </c>
      <c r="G771" s="25">
        <f ca="1">IF(AND(AG771=Data!$K$8,database!AI771&lt;&gt;"Closed",AI771&lt;&gt;"old",database!AL771&lt;(TODAY()+Data!$X$4)),MAX(G$8:G770)+1,0)</f>
        <v>0</v>
      </c>
      <c r="H771" s="25">
        <f ca="1">IF(AND(AG771=Data!$K$9,database!AI771&lt;&gt;"Closed",AI771&lt;&gt;"old",database!AL771&lt;(TODAY()+Data!$X$5)),MAX(H$8:H770)+1,0)</f>
        <v>0</v>
      </c>
      <c r="Y771">
        <f>IF(AS771&gt;0,VLOOKUP(AS771,$AT:$AV,3,0)+COUNTIF(AS$8:AS770,AS771),0)</f>
        <v>0</v>
      </c>
      <c r="AA771" s="17"/>
      <c r="AB771" s="18"/>
      <c r="AC771" s="17"/>
      <c r="AD771" s="18"/>
      <c r="AE771" s="17"/>
      <c r="AF771" s="18"/>
      <c r="AG771" s="139"/>
      <c r="AH771" s="24"/>
      <c r="AI771" s="17"/>
      <c r="AJ771" s="24"/>
      <c r="AK771" s="27"/>
      <c r="AL771" s="47"/>
      <c r="AQ771" s="25">
        <f>IF(FollowUp!$AK$3="(Off)",IF(FollowUp!$AA$3=Data!$D$5,C771,IF(FollowUp!$AA$3=Data!$D$6,D771,IF(FollowUp!$AA$3=Data!$D$7,E771,B771))),IF(FollowUp!$AK$3=Data!$N$9,F771,IF(FollowUp!$AK$3=Data!$N$8,H771,IF(FollowUp!$AK$3=Data!$N$7,G771,B771))))</f>
        <v>0</v>
      </c>
      <c r="AR771" s="51">
        <f t="shared" si="74"/>
        <v>0</v>
      </c>
      <c r="AS771" s="25">
        <f t="shared" si="72"/>
        <v>-1</v>
      </c>
      <c r="AT771" s="25">
        <f t="shared" si="75"/>
        <v>764</v>
      </c>
      <c r="AU771" s="25">
        <f t="shared" si="73"/>
        <v>0</v>
      </c>
      <c r="AV771" s="25">
        <f t="shared" si="76"/>
        <v>0</v>
      </c>
      <c r="BB771" s="51"/>
    </row>
    <row r="772" spans="1:54" x14ac:dyDescent="0.25">
      <c r="A772" t="str">
        <f t="shared" si="71"/>
        <v>772</v>
      </c>
      <c r="B772" s="25">
        <f>IF(OR(ISBLANK($AG772),$AI772="closed",$AI772="old",AND($B$3=Data!$N$6,OR(database!AG772=Data!$K$8,Data!$K$9=database!AG772))),0,MAX(B$8:B771)+1)</f>
        <v>0</v>
      </c>
      <c r="C772" s="25">
        <f ca="1">IF(AND($AL772-C$3&lt;=TODAY(),$AL772&gt;0,AI772&lt;&gt;"closed",AI772&lt;&gt;"old",AND($B$3&lt;&gt;Data!$N$6,OR(database!$AG772&lt;&gt;Data!$K$9,database!$AG772&lt;&gt;Data!$K$8))),MAX(C$8:C771)+1,0)</f>
        <v>0</v>
      </c>
      <c r="D772" s="25">
        <f ca="1">IF(AND($AL772-D$3&lt;=TODAY(),$AL772&gt;0,$AI772&lt;&gt;"closed",AI772&lt;&gt;"old",AND($B$3&lt;&gt;Data!$N$6,OR(database!$AG772&lt;&gt;Data!$K$9,database!$AG772&lt;&gt;Data!$K$8))),MAX(D$8:D771)+1,0)</f>
        <v>0</v>
      </c>
      <c r="E772" s="25">
        <f ca="1">IF(AND($AL772-E$3&lt;=TODAY(),$AL772&gt;0,AI772&lt;&gt;"closed",AI772&lt;&gt;"old",AND($B$3&lt;&gt;Data!$N$6,OR(database!$AG772&lt;&gt;Data!$K$9,database!$AG772&lt;&gt;Data!$K$8))),MAX(E$8:E771)+1,0)</f>
        <v>0</v>
      </c>
      <c r="F772" s="25">
        <f>IF(AH772="X",MAX(F$8:F771)+1,0)</f>
        <v>0</v>
      </c>
      <c r="G772" s="25">
        <f ca="1">IF(AND(AG772=Data!$K$8,database!AI772&lt;&gt;"Closed",AI772&lt;&gt;"old",database!AL772&lt;(TODAY()+Data!$X$4)),MAX(G$8:G771)+1,0)</f>
        <v>0</v>
      </c>
      <c r="H772" s="25">
        <f ca="1">IF(AND(AG772=Data!$K$9,database!AI772&lt;&gt;"Closed",AI772&lt;&gt;"old",database!AL772&lt;(TODAY()+Data!$X$5)),MAX(H$8:H771)+1,0)</f>
        <v>0</v>
      </c>
      <c r="Y772">
        <f>IF(AS772&gt;0,VLOOKUP(AS772,$AT:$AV,3,0)+COUNTIF(AS$8:AS771,AS772),0)</f>
        <v>0</v>
      </c>
      <c r="AA772" s="16"/>
      <c r="AB772" s="22"/>
      <c r="AC772" s="16"/>
      <c r="AD772" s="22"/>
      <c r="AE772" s="16"/>
      <c r="AF772" s="22"/>
      <c r="AG772" s="138"/>
      <c r="AH772" s="23"/>
      <c r="AI772" s="16"/>
      <c r="AJ772" s="23"/>
      <c r="AK772" s="28"/>
      <c r="AL772" s="35"/>
      <c r="AQ772" s="25">
        <f>IF(FollowUp!$AK$3="(Off)",IF(FollowUp!$AA$3=Data!$D$5,C772,IF(FollowUp!$AA$3=Data!$D$6,D772,IF(FollowUp!$AA$3=Data!$D$7,E772,B772))),IF(FollowUp!$AK$3=Data!$N$9,F772,IF(FollowUp!$AK$3=Data!$N$8,H772,IF(FollowUp!$AK$3=Data!$N$7,G772,B772))))</f>
        <v>0</v>
      </c>
      <c r="AR772" s="51">
        <f t="shared" si="74"/>
        <v>0</v>
      </c>
      <c r="AS772" s="25">
        <f t="shared" si="72"/>
        <v>-1</v>
      </c>
      <c r="AT772" s="25">
        <f t="shared" si="75"/>
        <v>765</v>
      </c>
      <c r="AU772" s="25">
        <f t="shared" si="73"/>
        <v>0</v>
      </c>
      <c r="AV772" s="25">
        <f t="shared" si="76"/>
        <v>0</v>
      </c>
      <c r="BB772" s="51"/>
    </row>
    <row r="773" spans="1:54" x14ac:dyDescent="0.25">
      <c r="A773" t="str">
        <f t="shared" si="71"/>
        <v>773</v>
      </c>
      <c r="B773" s="25">
        <f>IF(OR(ISBLANK($AG773),$AI773="closed",$AI773="old",AND($B$3=Data!$N$6,OR(database!AG773=Data!$K$8,Data!$K$9=database!AG773))),0,MAX(B$8:B772)+1)</f>
        <v>0</v>
      </c>
      <c r="C773" s="25">
        <f ca="1">IF(AND($AL773-C$3&lt;=TODAY(),$AL773&gt;0,AI773&lt;&gt;"closed",AI773&lt;&gt;"old",AND($B$3&lt;&gt;Data!$N$6,OR(database!$AG773&lt;&gt;Data!$K$9,database!$AG773&lt;&gt;Data!$K$8))),MAX(C$8:C772)+1,0)</f>
        <v>0</v>
      </c>
      <c r="D773" s="25">
        <f ca="1">IF(AND($AL773-D$3&lt;=TODAY(),$AL773&gt;0,$AI773&lt;&gt;"closed",AI773&lt;&gt;"old",AND($B$3&lt;&gt;Data!$N$6,OR(database!$AG773&lt;&gt;Data!$K$9,database!$AG773&lt;&gt;Data!$K$8))),MAX(D$8:D772)+1,0)</f>
        <v>0</v>
      </c>
      <c r="E773" s="25">
        <f ca="1">IF(AND($AL773-E$3&lt;=TODAY(),$AL773&gt;0,AI773&lt;&gt;"closed",AI773&lt;&gt;"old",AND($B$3&lt;&gt;Data!$N$6,OR(database!$AG773&lt;&gt;Data!$K$9,database!$AG773&lt;&gt;Data!$K$8))),MAX(E$8:E772)+1,0)</f>
        <v>0</v>
      </c>
      <c r="F773" s="25">
        <f>IF(AH773="X",MAX(F$8:F772)+1,0)</f>
        <v>0</v>
      </c>
      <c r="G773" s="25">
        <f ca="1">IF(AND(AG773=Data!$K$8,database!AI773&lt;&gt;"Closed",AI773&lt;&gt;"old",database!AL773&lt;(TODAY()+Data!$X$4)),MAX(G$8:G772)+1,0)</f>
        <v>0</v>
      </c>
      <c r="H773" s="25">
        <f ca="1">IF(AND(AG773=Data!$K$9,database!AI773&lt;&gt;"Closed",AI773&lt;&gt;"old",database!AL773&lt;(TODAY()+Data!$X$5)),MAX(H$8:H772)+1,0)</f>
        <v>0</v>
      </c>
      <c r="Y773">
        <f>IF(AS773&gt;0,VLOOKUP(AS773,$AT:$AV,3,0)+COUNTIF(AS$8:AS772,AS773),0)</f>
        <v>0</v>
      </c>
      <c r="AA773" s="17"/>
      <c r="AB773" s="18"/>
      <c r="AC773" s="17"/>
      <c r="AD773" s="18"/>
      <c r="AE773" s="17"/>
      <c r="AF773" s="18"/>
      <c r="AG773" s="139"/>
      <c r="AH773" s="24"/>
      <c r="AI773" s="17"/>
      <c r="AJ773" s="24"/>
      <c r="AK773" s="27"/>
      <c r="AL773" s="47"/>
      <c r="AQ773" s="25">
        <f>IF(FollowUp!$AK$3="(Off)",IF(FollowUp!$AA$3=Data!$D$5,C773,IF(FollowUp!$AA$3=Data!$D$6,D773,IF(FollowUp!$AA$3=Data!$D$7,E773,B773))),IF(FollowUp!$AK$3=Data!$N$9,F773,IF(FollowUp!$AK$3=Data!$N$8,H773,IF(FollowUp!$AK$3=Data!$N$7,G773,B773))))</f>
        <v>0</v>
      </c>
      <c r="AR773" s="51">
        <f t="shared" si="74"/>
        <v>0</v>
      </c>
      <c r="AS773" s="25">
        <f t="shared" si="72"/>
        <v>-1</v>
      </c>
      <c r="AT773" s="25">
        <f t="shared" si="75"/>
        <v>766</v>
      </c>
      <c r="AU773" s="25">
        <f t="shared" si="73"/>
        <v>0</v>
      </c>
      <c r="AV773" s="25">
        <f t="shared" si="76"/>
        <v>0</v>
      </c>
      <c r="BB773" s="51"/>
    </row>
    <row r="774" spans="1:54" x14ac:dyDescent="0.25">
      <c r="A774" t="str">
        <f t="shared" si="71"/>
        <v>774</v>
      </c>
      <c r="B774" s="25">
        <f>IF(OR(ISBLANK($AG774),$AI774="closed",$AI774="old",AND($B$3=Data!$N$6,OR(database!AG774=Data!$K$8,Data!$K$9=database!AG774))),0,MAX(B$8:B773)+1)</f>
        <v>0</v>
      </c>
      <c r="C774" s="25">
        <f ca="1">IF(AND($AL774-C$3&lt;=TODAY(),$AL774&gt;0,AI774&lt;&gt;"closed",AI774&lt;&gt;"old",AND($B$3&lt;&gt;Data!$N$6,OR(database!$AG774&lt;&gt;Data!$K$9,database!$AG774&lt;&gt;Data!$K$8))),MAX(C$8:C773)+1,0)</f>
        <v>0</v>
      </c>
      <c r="D774" s="25">
        <f ca="1">IF(AND($AL774-D$3&lt;=TODAY(),$AL774&gt;0,$AI774&lt;&gt;"closed",AI774&lt;&gt;"old",AND($B$3&lt;&gt;Data!$N$6,OR(database!$AG774&lt;&gt;Data!$K$9,database!$AG774&lt;&gt;Data!$K$8))),MAX(D$8:D773)+1,0)</f>
        <v>0</v>
      </c>
      <c r="E774" s="25">
        <f ca="1">IF(AND($AL774-E$3&lt;=TODAY(),$AL774&gt;0,AI774&lt;&gt;"closed",AI774&lt;&gt;"old",AND($B$3&lt;&gt;Data!$N$6,OR(database!$AG774&lt;&gt;Data!$K$9,database!$AG774&lt;&gt;Data!$K$8))),MAX(E$8:E773)+1,0)</f>
        <v>0</v>
      </c>
      <c r="F774" s="25">
        <f>IF(AH774="X",MAX(F$8:F773)+1,0)</f>
        <v>0</v>
      </c>
      <c r="G774" s="25">
        <f ca="1">IF(AND(AG774=Data!$K$8,database!AI774&lt;&gt;"Closed",AI774&lt;&gt;"old",database!AL774&lt;(TODAY()+Data!$X$4)),MAX(G$8:G773)+1,0)</f>
        <v>0</v>
      </c>
      <c r="H774" s="25">
        <f ca="1">IF(AND(AG774=Data!$K$9,database!AI774&lt;&gt;"Closed",AI774&lt;&gt;"old",database!AL774&lt;(TODAY()+Data!$X$5)),MAX(H$8:H773)+1,0)</f>
        <v>0</v>
      </c>
      <c r="Y774">
        <f>IF(AS774&gt;0,VLOOKUP(AS774,$AT:$AV,3,0)+COUNTIF(AS$8:AS773,AS774),0)</f>
        <v>0</v>
      </c>
      <c r="AA774" s="16"/>
      <c r="AB774" s="22"/>
      <c r="AC774" s="16"/>
      <c r="AD774" s="22"/>
      <c r="AE774" s="16"/>
      <c r="AF774" s="22"/>
      <c r="AG774" s="138"/>
      <c r="AH774" s="23"/>
      <c r="AI774" s="16"/>
      <c r="AJ774" s="23"/>
      <c r="AK774" s="28"/>
      <c r="AL774" s="35"/>
      <c r="AQ774" s="25">
        <f>IF(FollowUp!$AK$3="(Off)",IF(FollowUp!$AA$3=Data!$D$5,C774,IF(FollowUp!$AA$3=Data!$D$6,D774,IF(FollowUp!$AA$3=Data!$D$7,E774,B774))),IF(FollowUp!$AK$3=Data!$N$9,F774,IF(FollowUp!$AK$3=Data!$N$8,H774,IF(FollowUp!$AK$3=Data!$N$7,G774,B774))))</f>
        <v>0</v>
      </c>
      <c r="AR774" s="51">
        <f t="shared" si="74"/>
        <v>0</v>
      </c>
      <c r="AS774" s="25">
        <f t="shared" si="72"/>
        <v>-1</v>
      </c>
      <c r="AT774" s="25">
        <f t="shared" si="75"/>
        <v>767</v>
      </c>
      <c r="AU774" s="25">
        <f t="shared" si="73"/>
        <v>0</v>
      </c>
      <c r="AV774" s="25">
        <f t="shared" si="76"/>
        <v>0</v>
      </c>
      <c r="BB774" s="51"/>
    </row>
    <row r="775" spans="1:54" x14ac:dyDescent="0.25">
      <c r="A775" t="str">
        <f t="shared" si="71"/>
        <v>775</v>
      </c>
      <c r="B775" s="25">
        <f>IF(OR(ISBLANK($AG775),$AI775="closed",$AI775="old",AND($B$3=Data!$N$6,OR(database!AG775=Data!$K$8,Data!$K$9=database!AG775))),0,MAX(B$8:B774)+1)</f>
        <v>0</v>
      </c>
      <c r="C775" s="25">
        <f ca="1">IF(AND($AL775-C$3&lt;=TODAY(),$AL775&gt;0,AI775&lt;&gt;"closed",AI775&lt;&gt;"old",AND($B$3&lt;&gt;Data!$N$6,OR(database!$AG775&lt;&gt;Data!$K$9,database!$AG775&lt;&gt;Data!$K$8))),MAX(C$8:C774)+1,0)</f>
        <v>0</v>
      </c>
      <c r="D775" s="25">
        <f ca="1">IF(AND($AL775-D$3&lt;=TODAY(),$AL775&gt;0,$AI775&lt;&gt;"closed",AI775&lt;&gt;"old",AND($B$3&lt;&gt;Data!$N$6,OR(database!$AG775&lt;&gt;Data!$K$9,database!$AG775&lt;&gt;Data!$K$8))),MAX(D$8:D774)+1,0)</f>
        <v>0</v>
      </c>
      <c r="E775" s="25">
        <f ca="1">IF(AND($AL775-E$3&lt;=TODAY(),$AL775&gt;0,AI775&lt;&gt;"closed",AI775&lt;&gt;"old",AND($B$3&lt;&gt;Data!$N$6,OR(database!$AG775&lt;&gt;Data!$K$9,database!$AG775&lt;&gt;Data!$K$8))),MAX(E$8:E774)+1,0)</f>
        <v>0</v>
      </c>
      <c r="F775" s="25">
        <f>IF(AH775="X",MAX(F$8:F774)+1,0)</f>
        <v>0</v>
      </c>
      <c r="G775" s="25">
        <f ca="1">IF(AND(AG775=Data!$K$8,database!AI775&lt;&gt;"Closed",AI775&lt;&gt;"old",database!AL775&lt;(TODAY()+Data!$X$4)),MAX(G$8:G774)+1,0)</f>
        <v>0</v>
      </c>
      <c r="H775" s="25">
        <f ca="1">IF(AND(AG775=Data!$K$9,database!AI775&lt;&gt;"Closed",AI775&lt;&gt;"old",database!AL775&lt;(TODAY()+Data!$X$5)),MAX(H$8:H774)+1,0)</f>
        <v>0</v>
      </c>
      <c r="Y775">
        <f>IF(AS775&gt;0,VLOOKUP(AS775,$AT:$AV,3,0)+COUNTIF(AS$8:AS774,AS775),0)</f>
        <v>0</v>
      </c>
      <c r="AA775" s="17"/>
      <c r="AB775" s="18"/>
      <c r="AC775" s="17"/>
      <c r="AD775" s="18"/>
      <c r="AE775" s="17"/>
      <c r="AF775" s="18"/>
      <c r="AG775" s="139"/>
      <c r="AH775" s="24"/>
      <c r="AI775" s="17"/>
      <c r="AJ775" s="24"/>
      <c r="AK775" s="27"/>
      <c r="AL775" s="47"/>
      <c r="AQ775" s="25">
        <f>IF(FollowUp!$AK$3="(Off)",IF(FollowUp!$AA$3=Data!$D$5,C775,IF(FollowUp!$AA$3=Data!$D$6,D775,IF(FollowUp!$AA$3=Data!$D$7,E775,B775))),IF(FollowUp!$AK$3=Data!$N$9,F775,IF(FollowUp!$AK$3=Data!$N$8,H775,IF(FollowUp!$AK$3=Data!$N$7,G775,B775))))</f>
        <v>0</v>
      </c>
      <c r="AR775" s="51">
        <f t="shared" si="74"/>
        <v>0</v>
      </c>
      <c r="AS775" s="25">
        <f t="shared" si="72"/>
        <v>-1</v>
      </c>
      <c r="AT775" s="25">
        <f t="shared" si="75"/>
        <v>768</v>
      </c>
      <c r="AU775" s="25">
        <f t="shared" si="73"/>
        <v>0</v>
      </c>
      <c r="AV775" s="25">
        <f t="shared" si="76"/>
        <v>0</v>
      </c>
      <c r="BB775" s="51"/>
    </row>
    <row r="776" spans="1:54" x14ac:dyDescent="0.25">
      <c r="A776" t="str">
        <f t="shared" ref="A776:A839" si="77">ROW(C776)&amp;AC776</f>
        <v>776</v>
      </c>
      <c r="B776" s="25">
        <f>IF(OR(ISBLANK($AG776),$AI776="closed",$AI776="old",AND($B$3=Data!$N$6,OR(database!AG776=Data!$K$8,Data!$K$9=database!AG776))),0,MAX(B$8:B775)+1)</f>
        <v>0</v>
      </c>
      <c r="C776" s="25">
        <f ca="1">IF(AND($AL776-C$3&lt;=TODAY(),$AL776&gt;0,AI776&lt;&gt;"closed",AI776&lt;&gt;"old",AND($B$3&lt;&gt;Data!$N$6,OR(database!$AG776&lt;&gt;Data!$K$9,database!$AG776&lt;&gt;Data!$K$8))),MAX(C$8:C775)+1,0)</f>
        <v>0</v>
      </c>
      <c r="D776" s="25">
        <f ca="1">IF(AND($AL776-D$3&lt;=TODAY(),$AL776&gt;0,$AI776&lt;&gt;"closed",AI776&lt;&gt;"old",AND($B$3&lt;&gt;Data!$N$6,OR(database!$AG776&lt;&gt;Data!$K$9,database!$AG776&lt;&gt;Data!$K$8))),MAX(D$8:D775)+1,0)</f>
        <v>0</v>
      </c>
      <c r="E776" s="25">
        <f ca="1">IF(AND($AL776-E$3&lt;=TODAY(),$AL776&gt;0,AI776&lt;&gt;"closed",AI776&lt;&gt;"old",AND($B$3&lt;&gt;Data!$N$6,OR(database!$AG776&lt;&gt;Data!$K$9,database!$AG776&lt;&gt;Data!$K$8))),MAX(E$8:E775)+1,0)</f>
        <v>0</v>
      </c>
      <c r="F776" s="25">
        <f>IF(AH776="X",MAX(F$8:F775)+1,0)</f>
        <v>0</v>
      </c>
      <c r="G776" s="25">
        <f ca="1">IF(AND(AG776=Data!$K$8,database!AI776&lt;&gt;"Closed",AI776&lt;&gt;"old",database!AL776&lt;(TODAY()+Data!$X$4)),MAX(G$8:G775)+1,0)</f>
        <v>0</v>
      </c>
      <c r="H776" s="25">
        <f ca="1">IF(AND(AG776=Data!$K$9,database!AI776&lt;&gt;"Closed",AI776&lt;&gt;"old",database!AL776&lt;(TODAY()+Data!$X$5)),MAX(H$8:H775)+1,0)</f>
        <v>0</v>
      </c>
      <c r="Y776">
        <f>IF(AS776&gt;0,VLOOKUP(AS776,$AT:$AV,3,0)+COUNTIF(AS$8:AS775,AS776),0)</f>
        <v>0</v>
      </c>
      <c r="AA776" s="16"/>
      <c r="AB776" s="22"/>
      <c r="AC776" s="16"/>
      <c r="AD776" s="22"/>
      <c r="AE776" s="16"/>
      <c r="AF776" s="22"/>
      <c r="AG776" s="138"/>
      <c r="AH776" s="23"/>
      <c r="AI776" s="16"/>
      <c r="AJ776" s="23"/>
      <c r="AK776" s="28"/>
      <c r="AL776" s="35"/>
      <c r="AQ776" s="25">
        <f>IF(FollowUp!$AK$3="(Off)",IF(FollowUp!$AA$3=Data!$D$5,C776,IF(FollowUp!$AA$3=Data!$D$6,D776,IF(FollowUp!$AA$3=Data!$D$7,E776,B776))),IF(FollowUp!$AK$3=Data!$N$9,F776,IF(FollowUp!$AK$3=Data!$N$8,H776,IF(FollowUp!$AK$3=Data!$N$7,G776,B776))))</f>
        <v>0</v>
      </c>
      <c r="AR776" s="51">
        <f t="shared" si="74"/>
        <v>0</v>
      </c>
      <c r="AS776" s="25">
        <f t="shared" si="72"/>
        <v>-1</v>
      </c>
      <c r="AT776" s="25">
        <f t="shared" si="75"/>
        <v>769</v>
      </c>
      <c r="AU776" s="25">
        <f t="shared" si="73"/>
        <v>0</v>
      </c>
      <c r="AV776" s="25">
        <f t="shared" si="76"/>
        <v>0</v>
      </c>
      <c r="BB776" s="51"/>
    </row>
    <row r="777" spans="1:54" x14ac:dyDescent="0.25">
      <c r="A777" t="str">
        <f t="shared" si="77"/>
        <v>777</v>
      </c>
      <c r="B777" s="25">
        <f>IF(OR(ISBLANK($AG777),$AI777="closed",$AI777="old",AND($B$3=Data!$N$6,OR(database!AG777=Data!$K$8,Data!$K$9=database!AG777))),0,MAX(B$8:B776)+1)</f>
        <v>0</v>
      </c>
      <c r="C777" s="25">
        <f ca="1">IF(AND($AL777-C$3&lt;=TODAY(),$AL777&gt;0,AI777&lt;&gt;"closed",AI777&lt;&gt;"old",AND($B$3&lt;&gt;Data!$N$6,OR(database!$AG777&lt;&gt;Data!$K$9,database!$AG777&lt;&gt;Data!$K$8))),MAX(C$8:C776)+1,0)</f>
        <v>0</v>
      </c>
      <c r="D777" s="25">
        <f ca="1">IF(AND($AL777-D$3&lt;=TODAY(),$AL777&gt;0,$AI777&lt;&gt;"closed",AI777&lt;&gt;"old",AND($B$3&lt;&gt;Data!$N$6,OR(database!$AG777&lt;&gt;Data!$K$9,database!$AG777&lt;&gt;Data!$K$8))),MAX(D$8:D776)+1,0)</f>
        <v>0</v>
      </c>
      <c r="E777" s="25">
        <f ca="1">IF(AND($AL777-E$3&lt;=TODAY(),$AL777&gt;0,AI777&lt;&gt;"closed",AI777&lt;&gt;"old",AND($B$3&lt;&gt;Data!$N$6,OR(database!$AG777&lt;&gt;Data!$K$9,database!$AG777&lt;&gt;Data!$K$8))),MAX(E$8:E776)+1,0)</f>
        <v>0</v>
      </c>
      <c r="F777" s="25">
        <f>IF(AH777="X",MAX(F$8:F776)+1,0)</f>
        <v>0</v>
      </c>
      <c r="G777" s="25">
        <f ca="1">IF(AND(AG777=Data!$K$8,database!AI777&lt;&gt;"Closed",AI777&lt;&gt;"old",database!AL777&lt;(TODAY()+Data!$X$4)),MAX(G$8:G776)+1,0)</f>
        <v>0</v>
      </c>
      <c r="H777" s="25">
        <f ca="1">IF(AND(AG777=Data!$K$9,database!AI777&lt;&gt;"Closed",AI777&lt;&gt;"old",database!AL777&lt;(TODAY()+Data!$X$5)),MAX(H$8:H776)+1,0)</f>
        <v>0</v>
      </c>
      <c r="Y777">
        <f>IF(AS777&gt;0,VLOOKUP(AS777,$AT:$AV,3,0)+COUNTIF(AS$8:AS776,AS777),0)</f>
        <v>0</v>
      </c>
      <c r="AA777" s="17"/>
      <c r="AB777" s="18"/>
      <c r="AC777" s="17"/>
      <c r="AD777" s="18"/>
      <c r="AE777" s="17"/>
      <c r="AF777" s="18"/>
      <c r="AG777" s="139"/>
      <c r="AH777" s="24"/>
      <c r="AI777" s="17"/>
      <c r="AJ777" s="24"/>
      <c r="AK777" s="27"/>
      <c r="AL777" s="47"/>
      <c r="AQ777" s="25">
        <f>IF(FollowUp!$AK$3="(Off)",IF(FollowUp!$AA$3=Data!$D$5,C777,IF(FollowUp!$AA$3=Data!$D$6,D777,IF(FollowUp!$AA$3=Data!$D$7,E777,B777))),IF(FollowUp!$AK$3=Data!$N$9,F777,IF(FollowUp!$AK$3=Data!$N$8,H777,IF(FollowUp!$AK$3=Data!$N$7,G777,B777))))</f>
        <v>0</v>
      </c>
      <c r="AR777" s="51">
        <f t="shared" si="74"/>
        <v>0</v>
      </c>
      <c r="AS777" s="25">
        <f t="shared" ref="AS777:AS840" si="78">IF(AR777=0,-1,RANK(AR777,$AR$8:$AR$5000))</f>
        <v>-1</v>
      </c>
      <c r="AT777" s="25">
        <f t="shared" si="75"/>
        <v>770</v>
      </c>
      <c r="AU777" s="25">
        <f t="shared" ref="AU777:AU840" si="79">COUNTIF(AS:AS,AT777)</f>
        <v>0</v>
      </c>
      <c r="AV777" s="25">
        <f t="shared" si="76"/>
        <v>0</v>
      </c>
      <c r="BB777" s="51"/>
    </row>
    <row r="778" spans="1:54" x14ac:dyDescent="0.25">
      <c r="A778" t="str">
        <f t="shared" si="77"/>
        <v>778</v>
      </c>
      <c r="B778" s="25">
        <f>IF(OR(ISBLANK($AG778),$AI778="closed",$AI778="old",AND($B$3=Data!$N$6,OR(database!AG778=Data!$K$8,Data!$K$9=database!AG778))),0,MAX(B$8:B777)+1)</f>
        <v>0</v>
      </c>
      <c r="C778" s="25">
        <f ca="1">IF(AND($AL778-C$3&lt;=TODAY(),$AL778&gt;0,AI778&lt;&gt;"closed",AI778&lt;&gt;"old",AND($B$3&lt;&gt;Data!$N$6,OR(database!$AG778&lt;&gt;Data!$K$9,database!$AG778&lt;&gt;Data!$K$8))),MAX(C$8:C777)+1,0)</f>
        <v>0</v>
      </c>
      <c r="D778" s="25">
        <f ca="1">IF(AND($AL778-D$3&lt;=TODAY(),$AL778&gt;0,$AI778&lt;&gt;"closed",AI778&lt;&gt;"old",AND($B$3&lt;&gt;Data!$N$6,OR(database!$AG778&lt;&gt;Data!$K$9,database!$AG778&lt;&gt;Data!$K$8))),MAX(D$8:D777)+1,0)</f>
        <v>0</v>
      </c>
      <c r="E778" s="25">
        <f ca="1">IF(AND($AL778-E$3&lt;=TODAY(),$AL778&gt;0,AI778&lt;&gt;"closed",AI778&lt;&gt;"old",AND($B$3&lt;&gt;Data!$N$6,OR(database!$AG778&lt;&gt;Data!$K$9,database!$AG778&lt;&gt;Data!$K$8))),MAX(E$8:E777)+1,0)</f>
        <v>0</v>
      </c>
      <c r="F778" s="25">
        <f>IF(AH778="X",MAX(F$8:F777)+1,0)</f>
        <v>0</v>
      </c>
      <c r="G778" s="25">
        <f ca="1">IF(AND(AG778=Data!$K$8,database!AI778&lt;&gt;"Closed",AI778&lt;&gt;"old",database!AL778&lt;(TODAY()+Data!$X$4)),MAX(G$8:G777)+1,0)</f>
        <v>0</v>
      </c>
      <c r="H778" s="25">
        <f ca="1">IF(AND(AG778=Data!$K$9,database!AI778&lt;&gt;"Closed",AI778&lt;&gt;"old",database!AL778&lt;(TODAY()+Data!$X$5)),MAX(H$8:H777)+1,0)</f>
        <v>0</v>
      </c>
      <c r="Y778">
        <f>IF(AS778&gt;0,VLOOKUP(AS778,$AT:$AV,3,0)+COUNTIF(AS$8:AS777,AS778),0)</f>
        <v>0</v>
      </c>
      <c r="AA778" s="16"/>
      <c r="AB778" s="22"/>
      <c r="AC778" s="16"/>
      <c r="AD778" s="22"/>
      <c r="AE778" s="16"/>
      <c r="AF778" s="22"/>
      <c r="AG778" s="138"/>
      <c r="AH778" s="23"/>
      <c r="AI778" s="16"/>
      <c r="AJ778" s="23"/>
      <c r="AK778" s="28"/>
      <c r="AL778" s="35"/>
      <c r="AQ778" s="25">
        <f>IF(FollowUp!$AK$3="(Off)",IF(FollowUp!$AA$3=Data!$D$5,C778,IF(FollowUp!$AA$3=Data!$D$6,D778,IF(FollowUp!$AA$3=Data!$D$7,E778,B778))),IF(FollowUp!$AK$3=Data!$N$9,F778,IF(FollowUp!$AK$3=Data!$N$8,H778,IF(FollowUp!$AK$3=Data!$N$7,G778,B778))))</f>
        <v>0</v>
      </c>
      <c r="AR778" s="51">
        <f t="shared" si="74"/>
        <v>0</v>
      </c>
      <c r="AS778" s="25">
        <f t="shared" si="78"/>
        <v>-1</v>
      </c>
      <c r="AT778" s="25">
        <f t="shared" si="75"/>
        <v>771</v>
      </c>
      <c r="AU778" s="25">
        <f t="shared" si="79"/>
        <v>0</v>
      </c>
      <c r="AV778" s="25">
        <f t="shared" si="76"/>
        <v>0</v>
      </c>
      <c r="BB778" s="51"/>
    </row>
    <row r="779" spans="1:54" x14ac:dyDescent="0.25">
      <c r="A779" t="str">
        <f t="shared" si="77"/>
        <v>779</v>
      </c>
      <c r="B779" s="25">
        <f>IF(OR(ISBLANK($AG779),$AI779="closed",$AI779="old",AND($B$3=Data!$N$6,OR(database!AG779=Data!$K$8,Data!$K$9=database!AG779))),0,MAX(B$8:B778)+1)</f>
        <v>0</v>
      </c>
      <c r="C779" s="25">
        <f ca="1">IF(AND($AL779-C$3&lt;=TODAY(),$AL779&gt;0,AI779&lt;&gt;"closed",AI779&lt;&gt;"old",AND($B$3&lt;&gt;Data!$N$6,OR(database!$AG779&lt;&gt;Data!$K$9,database!$AG779&lt;&gt;Data!$K$8))),MAX(C$8:C778)+1,0)</f>
        <v>0</v>
      </c>
      <c r="D779" s="25">
        <f ca="1">IF(AND($AL779-D$3&lt;=TODAY(),$AL779&gt;0,$AI779&lt;&gt;"closed",AI779&lt;&gt;"old",AND($B$3&lt;&gt;Data!$N$6,OR(database!$AG779&lt;&gt;Data!$K$9,database!$AG779&lt;&gt;Data!$K$8))),MAX(D$8:D778)+1,0)</f>
        <v>0</v>
      </c>
      <c r="E779" s="25">
        <f ca="1">IF(AND($AL779-E$3&lt;=TODAY(),$AL779&gt;0,AI779&lt;&gt;"closed",AI779&lt;&gt;"old",AND($B$3&lt;&gt;Data!$N$6,OR(database!$AG779&lt;&gt;Data!$K$9,database!$AG779&lt;&gt;Data!$K$8))),MAX(E$8:E778)+1,0)</f>
        <v>0</v>
      </c>
      <c r="F779" s="25">
        <f>IF(AH779="X",MAX(F$8:F778)+1,0)</f>
        <v>0</v>
      </c>
      <c r="G779" s="25">
        <f ca="1">IF(AND(AG779=Data!$K$8,database!AI779&lt;&gt;"Closed",AI779&lt;&gt;"old",database!AL779&lt;(TODAY()+Data!$X$4)),MAX(G$8:G778)+1,0)</f>
        <v>0</v>
      </c>
      <c r="H779" s="25">
        <f ca="1">IF(AND(AG779=Data!$K$9,database!AI779&lt;&gt;"Closed",AI779&lt;&gt;"old",database!AL779&lt;(TODAY()+Data!$X$5)),MAX(H$8:H778)+1,0)</f>
        <v>0</v>
      </c>
      <c r="Y779">
        <f>IF(AS779&gt;0,VLOOKUP(AS779,$AT:$AV,3,0)+COUNTIF(AS$8:AS778,AS779),0)</f>
        <v>0</v>
      </c>
      <c r="AA779" s="17"/>
      <c r="AB779" s="18"/>
      <c r="AC779" s="17"/>
      <c r="AD779" s="18"/>
      <c r="AE779" s="17"/>
      <c r="AF779" s="18"/>
      <c r="AG779" s="139"/>
      <c r="AH779" s="24"/>
      <c r="AI779" s="17"/>
      <c r="AJ779" s="24"/>
      <c r="AK779" s="27"/>
      <c r="AL779" s="47"/>
      <c r="AQ779" s="25">
        <f>IF(FollowUp!$AK$3="(Off)",IF(FollowUp!$AA$3=Data!$D$5,C779,IF(FollowUp!$AA$3=Data!$D$6,D779,IF(FollowUp!$AA$3=Data!$D$7,E779,B779))),IF(FollowUp!$AK$3=Data!$N$9,F779,IF(FollowUp!$AK$3=Data!$N$8,H779,IF(FollowUp!$AK$3=Data!$N$7,G779,B779))))</f>
        <v>0</v>
      </c>
      <c r="AR779" s="51">
        <f t="shared" si="74"/>
        <v>0</v>
      </c>
      <c r="AS779" s="25">
        <f t="shared" si="78"/>
        <v>-1</v>
      </c>
      <c r="AT779" s="25">
        <f t="shared" si="75"/>
        <v>772</v>
      </c>
      <c r="AU779" s="25">
        <f t="shared" si="79"/>
        <v>0</v>
      </c>
      <c r="AV779" s="25">
        <f t="shared" si="76"/>
        <v>0</v>
      </c>
      <c r="BB779" s="51"/>
    </row>
    <row r="780" spans="1:54" x14ac:dyDescent="0.25">
      <c r="A780" t="str">
        <f t="shared" si="77"/>
        <v>780</v>
      </c>
      <c r="B780" s="25">
        <f>IF(OR(ISBLANK($AG780),$AI780="closed",$AI780="old",AND($B$3=Data!$N$6,OR(database!AG780=Data!$K$8,Data!$K$9=database!AG780))),0,MAX(B$8:B779)+1)</f>
        <v>0</v>
      </c>
      <c r="C780" s="25">
        <f ca="1">IF(AND($AL780-C$3&lt;=TODAY(),$AL780&gt;0,AI780&lt;&gt;"closed",AI780&lt;&gt;"old",AND($B$3&lt;&gt;Data!$N$6,OR(database!$AG780&lt;&gt;Data!$K$9,database!$AG780&lt;&gt;Data!$K$8))),MAX(C$8:C779)+1,0)</f>
        <v>0</v>
      </c>
      <c r="D780" s="25">
        <f ca="1">IF(AND($AL780-D$3&lt;=TODAY(),$AL780&gt;0,$AI780&lt;&gt;"closed",AI780&lt;&gt;"old",AND($B$3&lt;&gt;Data!$N$6,OR(database!$AG780&lt;&gt;Data!$K$9,database!$AG780&lt;&gt;Data!$K$8))),MAX(D$8:D779)+1,0)</f>
        <v>0</v>
      </c>
      <c r="E780" s="25">
        <f ca="1">IF(AND($AL780-E$3&lt;=TODAY(),$AL780&gt;0,AI780&lt;&gt;"closed",AI780&lt;&gt;"old",AND($B$3&lt;&gt;Data!$N$6,OR(database!$AG780&lt;&gt;Data!$K$9,database!$AG780&lt;&gt;Data!$K$8))),MAX(E$8:E779)+1,0)</f>
        <v>0</v>
      </c>
      <c r="F780" s="25">
        <f>IF(AH780="X",MAX(F$8:F779)+1,0)</f>
        <v>0</v>
      </c>
      <c r="G780" s="25">
        <f ca="1">IF(AND(AG780=Data!$K$8,database!AI780&lt;&gt;"Closed",AI780&lt;&gt;"old",database!AL780&lt;(TODAY()+Data!$X$4)),MAX(G$8:G779)+1,0)</f>
        <v>0</v>
      </c>
      <c r="H780" s="25">
        <f ca="1">IF(AND(AG780=Data!$K$9,database!AI780&lt;&gt;"Closed",AI780&lt;&gt;"old",database!AL780&lt;(TODAY()+Data!$X$5)),MAX(H$8:H779)+1,0)</f>
        <v>0</v>
      </c>
      <c r="Y780">
        <f>IF(AS780&gt;0,VLOOKUP(AS780,$AT:$AV,3,0)+COUNTIF(AS$8:AS779,AS780),0)</f>
        <v>0</v>
      </c>
      <c r="AA780" s="16"/>
      <c r="AB780" s="22"/>
      <c r="AC780" s="16"/>
      <c r="AD780" s="22"/>
      <c r="AE780" s="16"/>
      <c r="AF780" s="22"/>
      <c r="AG780" s="138"/>
      <c r="AH780" s="23"/>
      <c r="AI780" s="16"/>
      <c r="AJ780" s="23"/>
      <c r="AK780" s="28"/>
      <c r="AL780" s="35"/>
      <c r="AQ780" s="25">
        <f>IF(FollowUp!$AK$3="(Off)",IF(FollowUp!$AA$3=Data!$D$5,C780,IF(FollowUp!$AA$3=Data!$D$6,D780,IF(FollowUp!$AA$3=Data!$D$7,E780,B780))),IF(FollowUp!$AK$3=Data!$N$9,F780,IF(FollowUp!$AK$3=Data!$N$8,H780,IF(FollowUp!$AK$3=Data!$N$7,G780,B780))))</f>
        <v>0</v>
      </c>
      <c r="AR780" s="51">
        <f t="shared" si="74"/>
        <v>0</v>
      </c>
      <c r="AS780" s="25">
        <f t="shared" si="78"/>
        <v>-1</v>
      </c>
      <c r="AT780" s="25">
        <f t="shared" si="75"/>
        <v>773</v>
      </c>
      <c r="AU780" s="25">
        <f t="shared" si="79"/>
        <v>0</v>
      </c>
      <c r="AV780" s="25">
        <f t="shared" si="76"/>
        <v>0</v>
      </c>
      <c r="BB780" s="51"/>
    </row>
    <row r="781" spans="1:54" x14ac:dyDescent="0.25">
      <c r="A781" t="str">
        <f t="shared" si="77"/>
        <v>781</v>
      </c>
      <c r="B781" s="25">
        <f>IF(OR(ISBLANK($AG781),$AI781="closed",$AI781="old",AND($B$3=Data!$N$6,OR(database!AG781=Data!$K$8,Data!$K$9=database!AG781))),0,MAX(B$8:B780)+1)</f>
        <v>0</v>
      </c>
      <c r="C781" s="25">
        <f ca="1">IF(AND($AL781-C$3&lt;=TODAY(),$AL781&gt;0,AI781&lt;&gt;"closed",AI781&lt;&gt;"old",AND($B$3&lt;&gt;Data!$N$6,OR(database!$AG781&lt;&gt;Data!$K$9,database!$AG781&lt;&gt;Data!$K$8))),MAX(C$8:C780)+1,0)</f>
        <v>0</v>
      </c>
      <c r="D781" s="25">
        <f ca="1">IF(AND($AL781-D$3&lt;=TODAY(),$AL781&gt;0,$AI781&lt;&gt;"closed",AI781&lt;&gt;"old",AND($B$3&lt;&gt;Data!$N$6,OR(database!$AG781&lt;&gt;Data!$K$9,database!$AG781&lt;&gt;Data!$K$8))),MAX(D$8:D780)+1,0)</f>
        <v>0</v>
      </c>
      <c r="E781" s="25">
        <f ca="1">IF(AND($AL781-E$3&lt;=TODAY(),$AL781&gt;0,AI781&lt;&gt;"closed",AI781&lt;&gt;"old",AND($B$3&lt;&gt;Data!$N$6,OR(database!$AG781&lt;&gt;Data!$K$9,database!$AG781&lt;&gt;Data!$K$8))),MAX(E$8:E780)+1,0)</f>
        <v>0</v>
      </c>
      <c r="F781" s="25">
        <f>IF(AH781="X",MAX(F$8:F780)+1,0)</f>
        <v>0</v>
      </c>
      <c r="G781" s="25">
        <f ca="1">IF(AND(AG781=Data!$K$8,database!AI781&lt;&gt;"Closed",AI781&lt;&gt;"old",database!AL781&lt;(TODAY()+Data!$X$4)),MAX(G$8:G780)+1,0)</f>
        <v>0</v>
      </c>
      <c r="H781" s="25">
        <f ca="1">IF(AND(AG781=Data!$K$9,database!AI781&lt;&gt;"Closed",AI781&lt;&gt;"old",database!AL781&lt;(TODAY()+Data!$X$5)),MAX(H$8:H780)+1,0)</f>
        <v>0</v>
      </c>
      <c r="Y781">
        <f>IF(AS781&gt;0,VLOOKUP(AS781,$AT:$AV,3,0)+COUNTIF(AS$8:AS780,AS781),0)</f>
        <v>0</v>
      </c>
      <c r="AA781" s="17"/>
      <c r="AB781" s="18"/>
      <c r="AC781" s="17"/>
      <c r="AD781" s="18"/>
      <c r="AE781" s="17"/>
      <c r="AF781" s="18"/>
      <c r="AG781" s="139"/>
      <c r="AH781" s="24"/>
      <c r="AI781" s="17"/>
      <c r="AJ781" s="24"/>
      <c r="AK781" s="27"/>
      <c r="AL781" s="47"/>
      <c r="AQ781" s="25">
        <f>IF(FollowUp!$AK$3="(Off)",IF(FollowUp!$AA$3=Data!$D$5,C781,IF(FollowUp!$AA$3=Data!$D$6,D781,IF(FollowUp!$AA$3=Data!$D$7,E781,B781))),IF(FollowUp!$AK$3=Data!$N$9,F781,IF(FollowUp!$AK$3=Data!$N$8,H781,IF(FollowUp!$AK$3=Data!$N$7,G781,B781))))</f>
        <v>0</v>
      </c>
      <c r="AR781" s="51">
        <f t="shared" si="74"/>
        <v>0</v>
      </c>
      <c r="AS781" s="25">
        <f t="shared" si="78"/>
        <v>-1</v>
      </c>
      <c r="AT781" s="25">
        <f t="shared" si="75"/>
        <v>774</v>
      </c>
      <c r="AU781" s="25">
        <f t="shared" si="79"/>
        <v>0</v>
      </c>
      <c r="AV781" s="25">
        <f t="shared" si="76"/>
        <v>0</v>
      </c>
      <c r="BB781" s="51"/>
    </row>
    <row r="782" spans="1:54" x14ac:dyDescent="0.25">
      <c r="A782" t="str">
        <f t="shared" si="77"/>
        <v>782</v>
      </c>
      <c r="B782" s="25">
        <f>IF(OR(ISBLANK($AG782),$AI782="closed",$AI782="old",AND($B$3=Data!$N$6,OR(database!AG782=Data!$K$8,Data!$K$9=database!AG782))),0,MAX(B$8:B781)+1)</f>
        <v>0</v>
      </c>
      <c r="C782" s="25">
        <f ca="1">IF(AND($AL782-C$3&lt;=TODAY(),$AL782&gt;0,AI782&lt;&gt;"closed",AI782&lt;&gt;"old",AND($B$3&lt;&gt;Data!$N$6,OR(database!$AG782&lt;&gt;Data!$K$9,database!$AG782&lt;&gt;Data!$K$8))),MAX(C$8:C781)+1,0)</f>
        <v>0</v>
      </c>
      <c r="D782" s="25">
        <f ca="1">IF(AND($AL782-D$3&lt;=TODAY(),$AL782&gt;0,$AI782&lt;&gt;"closed",AI782&lt;&gt;"old",AND($B$3&lt;&gt;Data!$N$6,OR(database!$AG782&lt;&gt;Data!$K$9,database!$AG782&lt;&gt;Data!$K$8))),MAX(D$8:D781)+1,0)</f>
        <v>0</v>
      </c>
      <c r="E782" s="25">
        <f ca="1">IF(AND($AL782-E$3&lt;=TODAY(),$AL782&gt;0,AI782&lt;&gt;"closed",AI782&lt;&gt;"old",AND($B$3&lt;&gt;Data!$N$6,OR(database!$AG782&lt;&gt;Data!$K$9,database!$AG782&lt;&gt;Data!$K$8))),MAX(E$8:E781)+1,0)</f>
        <v>0</v>
      </c>
      <c r="F782" s="25">
        <f>IF(AH782="X",MAX(F$8:F781)+1,0)</f>
        <v>0</v>
      </c>
      <c r="G782" s="25">
        <f ca="1">IF(AND(AG782=Data!$K$8,database!AI782&lt;&gt;"Closed",AI782&lt;&gt;"old",database!AL782&lt;(TODAY()+Data!$X$4)),MAX(G$8:G781)+1,0)</f>
        <v>0</v>
      </c>
      <c r="H782" s="25">
        <f ca="1">IF(AND(AG782=Data!$K$9,database!AI782&lt;&gt;"Closed",AI782&lt;&gt;"old",database!AL782&lt;(TODAY()+Data!$X$5)),MAX(H$8:H781)+1,0)</f>
        <v>0</v>
      </c>
      <c r="Y782">
        <f>IF(AS782&gt;0,VLOOKUP(AS782,$AT:$AV,3,0)+COUNTIF(AS$8:AS781,AS782),0)</f>
        <v>0</v>
      </c>
      <c r="AA782" s="16"/>
      <c r="AB782" s="22"/>
      <c r="AC782" s="16"/>
      <c r="AD782" s="22"/>
      <c r="AE782" s="16"/>
      <c r="AF782" s="22"/>
      <c r="AG782" s="138"/>
      <c r="AH782" s="23"/>
      <c r="AI782" s="16"/>
      <c r="AJ782" s="23"/>
      <c r="AK782" s="28"/>
      <c r="AL782" s="35"/>
      <c r="AQ782" s="25">
        <f>IF(FollowUp!$AK$3="(Off)",IF(FollowUp!$AA$3=Data!$D$5,C782,IF(FollowUp!$AA$3=Data!$D$6,D782,IF(FollowUp!$AA$3=Data!$D$7,E782,B782))),IF(FollowUp!$AK$3=Data!$N$9,F782,IF(FollowUp!$AK$3=Data!$N$8,H782,IF(FollowUp!$AK$3=Data!$N$7,G782,B782))))</f>
        <v>0</v>
      </c>
      <c r="AR782" s="51">
        <f t="shared" si="74"/>
        <v>0</v>
      </c>
      <c r="AS782" s="25">
        <f t="shared" si="78"/>
        <v>-1</v>
      </c>
      <c r="AT782" s="25">
        <f t="shared" si="75"/>
        <v>775</v>
      </c>
      <c r="AU782" s="25">
        <f t="shared" si="79"/>
        <v>0</v>
      </c>
      <c r="AV782" s="25">
        <f t="shared" si="76"/>
        <v>0</v>
      </c>
      <c r="BB782" s="51"/>
    </row>
    <row r="783" spans="1:54" x14ac:dyDescent="0.25">
      <c r="A783" t="str">
        <f t="shared" si="77"/>
        <v>783</v>
      </c>
      <c r="B783" s="25">
        <f>IF(OR(ISBLANK($AG783),$AI783="closed",$AI783="old",AND($B$3=Data!$N$6,OR(database!AG783=Data!$K$8,Data!$K$9=database!AG783))),0,MAX(B$8:B782)+1)</f>
        <v>0</v>
      </c>
      <c r="C783" s="25">
        <f ca="1">IF(AND($AL783-C$3&lt;=TODAY(),$AL783&gt;0,AI783&lt;&gt;"closed",AI783&lt;&gt;"old",AND($B$3&lt;&gt;Data!$N$6,OR(database!$AG783&lt;&gt;Data!$K$9,database!$AG783&lt;&gt;Data!$K$8))),MAX(C$8:C782)+1,0)</f>
        <v>0</v>
      </c>
      <c r="D783" s="25">
        <f ca="1">IF(AND($AL783-D$3&lt;=TODAY(),$AL783&gt;0,$AI783&lt;&gt;"closed",AI783&lt;&gt;"old",AND($B$3&lt;&gt;Data!$N$6,OR(database!$AG783&lt;&gt;Data!$K$9,database!$AG783&lt;&gt;Data!$K$8))),MAX(D$8:D782)+1,0)</f>
        <v>0</v>
      </c>
      <c r="E783" s="25">
        <f ca="1">IF(AND($AL783-E$3&lt;=TODAY(),$AL783&gt;0,AI783&lt;&gt;"closed",AI783&lt;&gt;"old",AND($B$3&lt;&gt;Data!$N$6,OR(database!$AG783&lt;&gt;Data!$K$9,database!$AG783&lt;&gt;Data!$K$8))),MAX(E$8:E782)+1,0)</f>
        <v>0</v>
      </c>
      <c r="F783" s="25">
        <f>IF(AH783="X",MAX(F$8:F782)+1,0)</f>
        <v>0</v>
      </c>
      <c r="G783" s="25">
        <f ca="1">IF(AND(AG783=Data!$K$8,database!AI783&lt;&gt;"Closed",AI783&lt;&gt;"old",database!AL783&lt;(TODAY()+Data!$X$4)),MAX(G$8:G782)+1,0)</f>
        <v>0</v>
      </c>
      <c r="H783" s="25">
        <f ca="1">IF(AND(AG783=Data!$K$9,database!AI783&lt;&gt;"Closed",AI783&lt;&gt;"old",database!AL783&lt;(TODAY()+Data!$X$5)),MAX(H$8:H782)+1,0)</f>
        <v>0</v>
      </c>
      <c r="Y783">
        <f>IF(AS783&gt;0,VLOOKUP(AS783,$AT:$AV,3,0)+COUNTIF(AS$8:AS782,AS783),0)</f>
        <v>0</v>
      </c>
      <c r="AA783" s="17"/>
      <c r="AB783" s="18"/>
      <c r="AC783" s="17"/>
      <c r="AD783" s="18"/>
      <c r="AE783" s="17"/>
      <c r="AF783" s="18"/>
      <c r="AG783" s="139"/>
      <c r="AH783" s="24"/>
      <c r="AI783" s="17"/>
      <c r="AJ783" s="24"/>
      <c r="AK783" s="27"/>
      <c r="AL783" s="47"/>
      <c r="AQ783" s="25">
        <f>IF(FollowUp!$AK$3="(Off)",IF(FollowUp!$AA$3=Data!$D$5,C783,IF(FollowUp!$AA$3=Data!$D$6,D783,IF(FollowUp!$AA$3=Data!$D$7,E783,B783))),IF(FollowUp!$AK$3=Data!$N$9,F783,IF(FollowUp!$AK$3=Data!$N$8,H783,IF(FollowUp!$AK$3=Data!$N$7,G783,B783))))</f>
        <v>0</v>
      </c>
      <c r="AR783" s="51">
        <f t="shared" si="74"/>
        <v>0</v>
      </c>
      <c r="AS783" s="25">
        <f t="shared" si="78"/>
        <v>-1</v>
      </c>
      <c r="AT783" s="25">
        <f t="shared" si="75"/>
        <v>776</v>
      </c>
      <c r="AU783" s="25">
        <f t="shared" si="79"/>
        <v>0</v>
      </c>
      <c r="AV783" s="25">
        <f t="shared" si="76"/>
        <v>0</v>
      </c>
      <c r="BB783" s="51"/>
    </row>
    <row r="784" spans="1:54" x14ac:dyDescent="0.25">
      <c r="A784" t="str">
        <f t="shared" si="77"/>
        <v>784</v>
      </c>
      <c r="B784" s="25">
        <f>IF(OR(ISBLANK($AG784),$AI784="closed",$AI784="old",AND($B$3=Data!$N$6,OR(database!AG784=Data!$K$8,Data!$K$9=database!AG784))),0,MAX(B$8:B783)+1)</f>
        <v>0</v>
      </c>
      <c r="C784" s="25">
        <f ca="1">IF(AND($AL784-C$3&lt;=TODAY(),$AL784&gt;0,AI784&lt;&gt;"closed",AI784&lt;&gt;"old",AND($B$3&lt;&gt;Data!$N$6,OR(database!$AG784&lt;&gt;Data!$K$9,database!$AG784&lt;&gt;Data!$K$8))),MAX(C$8:C783)+1,0)</f>
        <v>0</v>
      </c>
      <c r="D784" s="25">
        <f ca="1">IF(AND($AL784-D$3&lt;=TODAY(),$AL784&gt;0,$AI784&lt;&gt;"closed",AI784&lt;&gt;"old",AND($B$3&lt;&gt;Data!$N$6,OR(database!$AG784&lt;&gt;Data!$K$9,database!$AG784&lt;&gt;Data!$K$8))),MAX(D$8:D783)+1,0)</f>
        <v>0</v>
      </c>
      <c r="E784" s="25">
        <f ca="1">IF(AND($AL784-E$3&lt;=TODAY(),$AL784&gt;0,AI784&lt;&gt;"closed",AI784&lt;&gt;"old",AND($B$3&lt;&gt;Data!$N$6,OR(database!$AG784&lt;&gt;Data!$K$9,database!$AG784&lt;&gt;Data!$K$8))),MAX(E$8:E783)+1,0)</f>
        <v>0</v>
      </c>
      <c r="F784" s="25">
        <f>IF(AH784="X",MAX(F$8:F783)+1,0)</f>
        <v>0</v>
      </c>
      <c r="G784" s="25">
        <f ca="1">IF(AND(AG784=Data!$K$8,database!AI784&lt;&gt;"Closed",AI784&lt;&gt;"old",database!AL784&lt;(TODAY()+Data!$X$4)),MAX(G$8:G783)+1,0)</f>
        <v>0</v>
      </c>
      <c r="H784" s="25">
        <f ca="1">IF(AND(AG784=Data!$K$9,database!AI784&lt;&gt;"Closed",AI784&lt;&gt;"old",database!AL784&lt;(TODAY()+Data!$X$5)),MAX(H$8:H783)+1,0)</f>
        <v>0</v>
      </c>
      <c r="Y784">
        <f>IF(AS784&gt;0,VLOOKUP(AS784,$AT:$AV,3,0)+COUNTIF(AS$8:AS783,AS784),0)</f>
        <v>0</v>
      </c>
      <c r="AA784" s="16"/>
      <c r="AB784" s="22"/>
      <c r="AC784" s="16"/>
      <c r="AD784" s="22"/>
      <c r="AE784" s="16"/>
      <c r="AF784" s="22"/>
      <c r="AG784" s="138"/>
      <c r="AH784" s="23"/>
      <c r="AI784" s="16"/>
      <c r="AJ784" s="23"/>
      <c r="AK784" s="28"/>
      <c r="AL784" s="35"/>
      <c r="AQ784" s="25">
        <f>IF(FollowUp!$AK$3="(Off)",IF(FollowUp!$AA$3=Data!$D$5,C784,IF(FollowUp!$AA$3=Data!$D$6,D784,IF(FollowUp!$AA$3=Data!$D$7,E784,B784))),IF(FollowUp!$AK$3=Data!$N$9,F784,IF(FollowUp!$AK$3=Data!$N$8,H784,IF(FollowUp!$AK$3=Data!$N$7,G784,B784))))</f>
        <v>0</v>
      </c>
      <c r="AR784" s="51">
        <f t="shared" si="74"/>
        <v>0</v>
      </c>
      <c r="AS784" s="25">
        <f t="shared" si="78"/>
        <v>-1</v>
      </c>
      <c r="AT784" s="25">
        <f t="shared" si="75"/>
        <v>777</v>
      </c>
      <c r="AU784" s="25">
        <f t="shared" si="79"/>
        <v>0</v>
      </c>
      <c r="AV784" s="25">
        <f t="shared" si="76"/>
        <v>0</v>
      </c>
      <c r="BB784" s="51"/>
    </row>
    <row r="785" spans="1:54" x14ac:dyDescent="0.25">
      <c r="A785" t="str">
        <f t="shared" si="77"/>
        <v>785</v>
      </c>
      <c r="B785" s="25">
        <f>IF(OR(ISBLANK($AG785),$AI785="closed",$AI785="old",AND($B$3=Data!$N$6,OR(database!AG785=Data!$K$8,Data!$K$9=database!AG785))),0,MAX(B$8:B784)+1)</f>
        <v>0</v>
      </c>
      <c r="C785" s="25">
        <f ca="1">IF(AND($AL785-C$3&lt;=TODAY(),$AL785&gt;0,AI785&lt;&gt;"closed",AI785&lt;&gt;"old",AND($B$3&lt;&gt;Data!$N$6,OR(database!$AG785&lt;&gt;Data!$K$9,database!$AG785&lt;&gt;Data!$K$8))),MAX(C$8:C784)+1,0)</f>
        <v>0</v>
      </c>
      <c r="D785" s="25">
        <f ca="1">IF(AND($AL785-D$3&lt;=TODAY(),$AL785&gt;0,$AI785&lt;&gt;"closed",AI785&lt;&gt;"old",AND($B$3&lt;&gt;Data!$N$6,OR(database!$AG785&lt;&gt;Data!$K$9,database!$AG785&lt;&gt;Data!$K$8))),MAX(D$8:D784)+1,0)</f>
        <v>0</v>
      </c>
      <c r="E785" s="25">
        <f ca="1">IF(AND($AL785-E$3&lt;=TODAY(),$AL785&gt;0,AI785&lt;&gt;"closed",AI785&lt;&gt;"old",AND($B$3&lt;&gt;Data!$N$6,OR(database!$AG785&lt;&gt;Data!$K$9,database!$AG785&lt;&gt;Data!$K$8))),MAX(E$8:E784)+1,0)</f>
        <v>0</v>
      </c>
      <c r="F785" s="25">
        <f>IF(AH785="X",MAX(F$8:F784)+1,0)</f>
        <v>0</v>
      </c>
      <c r="G785" s="25">
        <f ca="1">IF(AND(AG785=Data!$K$8,database!AI785&lt;&gt;"Closed",AI785&lt;&gt;"old",database!AL785&lt;(TODAY()+Data!$X$4)),MAX(G$8:G784)+1,0)</f>
        <v>0</v>
      </c>
      <c r="H785" s="25">
        <f ca="1">IF(AND(AG785=Data!$K$9,database!AI785&lt;&gt;"Closed",AI785&lt;&gt;"old",database!AL785&lt;(TODAY()+Data!$X$5)),MAX(H$8:H784)+1,0)</f>
        <v>0</v>
      </c>
      <c r="Y785">
        <f>IF(AS785&gt;0,VLOOKUP(AS785,$AT:$AV,3,0)+COUNTIF(AS$8:AS784,AS785),0)</f>
        <v>0</v>
      </c>
      <c r="AA785" s="17"/>
      <c r="AB785" s="18"/>
      <c r="AC785" s="17"/>
      <c r="AD785" s="18"/>
      <c r="AE785" s="17"/>
      <c r="AF785" s="18"/>
      <c r="AG785" s="139"/>
      <c r="AH785" s="24"/>
      <c r="AI785" s="17"/>
      <c r="AJ785" s="24"/>
      <c r="AK785" s="27"/>
      <c r="AL785" s="47"/>
      <c r="AQ785" s="25">
        <f>IF(FollowUp!$AK$3="(Off)",IF(FollowUp!$AA$3=Data!$D$5,C785,IF(FollowUp!$AA$3=Data!$D$6,D785,IF(FollowUp!$AA$3=Data!$D$7,E785,B785))),IF(FollowUp!$AK$3=Data!$N$9,F785,IF(FollowUp!$AK$3=Data!$N$8,H785,IF(FollowUp!$AK$3=Data!$N$7,G785,B785))))</f>
        <v>0</v>
      </c>
      <c r="AR785" s="51">
        <f t="shared" si="74"/>
        <v>0</v>
      </c>
      <c r="AS785" s="25">
        <f t="shared" si="78"/>
        <v>-1</v>
      </c>
      <c r="AT785" s="25">
        <f t="shared" si="75"/>
        <v>778</v>
      </c>
      <c r="AU785" s="25">
        <f t="shared" si="79"/>
        <v>0</v>
      </c>
      <c r="AV785" s="25">
        <f t="shared" si="76"/>
        <v>0</v>
      </c>
      <c r="BB785" s="51"/>
    </row>
    <row r="786" spans="1:54" x14ac:dyDescent="0.25">
      <c r="A786" t="str">
        <f t="shared" si="77"/>
        <v>786</v>
      </c>
      <c r="B786" s="25">
        <f>IF(OR(ISBLANK($AG786),$AI786="closed",$AI786="old",AND($B$3=Data!$N$6,OR(database!AG786=Data!$K$8,Data!$K$9=database!AG786))),0,MAX(B$8:B785)+1)</f>
        <v>0</v>
      </c>
      <c r="C786" s="25">
        <f ca="1">IF(AND($AL786-C$3&lt;=TODAY(),$AL786&gt;0,AI786&lt;&gt;"closed",AI786&lt;&gt;"old",AND($B$3&lt;&gt;Data!$N$6,OR(database!$AG786&lt;&gt;Data!$K$9,database!$AG786&lt;&gt;Data!$K$8))),MAX(C$8:C785)+1,0)</f>
        <v>0</v>
      </c>
      <c r="D786" s="25">
        <f ca="1">IF(AND($AL786-D$3&lt;=TODAY(),$AL786&gt;0,$AI786&lt;&gt;"closed",AI786&lt;&gt;"old",AND($B$3&lt;&gt;Data!$N$6,OR(database!$AG786&lt;&gt;Data!$K$9,database!$AG786&lt;&gt;Data!$K$8))),MAX(D$8:D785)+1,0)</f>
        <v>0</v>
      </c>
      <c r="E786" s="25">
        <f ca="1">IF(AND($AL786-E$3&lt;=TODAY(),$AL786&gt;0,AI786&lt;&gt;"closed",AI786&lt;&gt;"old",AND($B$3&lt;&gt;Data!$N$6,OR(database!$AG786&lt;&gt;Data!$K$9,database!$AG786&lt;&gt;Data!$K$8))),MAX(E$8:E785)+1,0)</f>
        <v>0</v>
      </c>
      <c r="F786" s="25">
        <f>IF(AH786="X",MAX(F$8:F785)+1,0)</f>
        <v>0</v>
      </c>
      <c r="G786" s="25">
        <f ca="1">IF(AND(AG786=Data!$K$8,database!AI786&lt;&gt;"Closed",AI786&lt;&gt;"old",database!AL786&lt;(TODAY()+Data!$X$4)),MAX(G$8:G785)+1,0)</f>
        <v>0</v>
      </c>
      <c r="H786" s="25">
        <f ca="1">IF(AND(AG786=Data!$K$9,database!AI786&lt;&gt;"Closed",AI786&lt;&gt;"old",database!AL786&lt;(TODAY()+Data!$X$5)),MAX(H$8:H785)+1,0)</f>
        <v>0</v>
      </c>
      <c r="Y786">
        <f>IF(AS786&gt;0,VLOOKUP(AS786,$AT:$AV,3,0)+COUNTIF(AS$8:AS785,AS786),0)</f>
        <v>0</v>
      </c>
      <c r="AA786" s="16"/>
      <c r="AB786" s="22"/>
      <c r="AC786" s="16"/>
      <c r="AD786" s="22"/>
      <c r="AE786" s="16"/>
      <c r="AF786" s="22"/>
      <c r="AG786" s="138"/>
      <c r="AH786" s="23"/>
      <c r="AI786" s="16"/>
      <c r="AJ786" s="23"/>
      <c r="AK786" s="28"/>
      <c r="AL786" s="35"/>
      <c r="AQ786" s="25">
        <f>IF(FollowUp!$AK$3="(Off)",IF(FollowUp!$AA$3=Data!$D$5,C786,IF(FollowUp!$AA$3=Data!$D$6,D786,IF(FollowUp!$AA$3=Data!$D$7,E786,B786))),IF(FollowUp!$AK$3=Data!$N$9,F786,IF(FollowUp!$AK$3=Data!$N$8,H786,IF(FollowUp!$AK$3=Data!$N$7,G786,B786))))</f>
        <v>0</v>
      </c>
      <c r="AR786" s="51">
        <f t="shared" si="74"/>
        <v>0</v>
      </c>
      <c r="AS786" s="25">
        <f t="shared" si="78"/>
        <v>-1</v>
      </c>
      <c r="AT786" s="25">
        <f t="shared" si="75"/>
        <v>779</v>
      </c>
      <c r="AU786" s="25">
        <f t="shared" si="79"/>
        <v>0</v>
      </c>
      <c r="AV786" s="25">
        <f t="shared" si="76"/>
        <v>0</v>
      </c>
      <c r="BB786" s="51"/>
    </row>
    <row r="787" spans="1:54" x14ac:dyDescent="0.25">
      <c r="A787" t="str">
        <f t="shared" si="77"/>
        <v>787</v>
      </c>
      <c r="B787" s="25">
        <f>IF(OR(ISBLANK($AG787),$AI787="closed",$AI787="old",AND($B$3=Data!$N$6,OR(database!AG787=Data!$K$8,Data!$K$9=database!AG787))),0,MAX(B$8:B786)+1)</f>
        <v>0</v>
      </c>
      <c r="C787" s="25">
        <f ca="1">IF(AND($AL787-C$3&lt;=TODAY(),$AL787&gt;0,AI787&lt;&gt;"closed",AI787&lt;&gt;"old",AND($B$3&lt;&gt;Data!$N$6,OR(database!$AG787&lt;&gt;Data!$K$9,database!$AG787&lt;&gt;Data!$K$8))),MAX(C$8:C786)+1,0)</f>
        <v>0</v>
      </c>
      <c r="D787" s="25">
        <f ca="1">IF(AND($AL787-D$3&lt;=TODAY(),$AL787&gt;0,$AI787&lt;&gt;"closed",AI787&lt;&gt;"old",AND($B$3&lt;&gt;Data!$N$6,OR(database!$AG787&lt;&gt;Data!$K$9,database!$AG787&lt;&gt;Data!$K$8))),MAX(D$8:D786)+1,0)</f>
        <v>0</v>
      </c>
      <c r="E787" s="25">
        <f ca="1">IF(AND($AL787-E$3&lt;=TODAY(),$AL787&gt;0,AI787&lt;&gt;"closed",AI787&lt;&gt;"old",AND($B$3&lt;&gt;Data!$N$6,OR(database!$AG787&lt;&gt;Data!$K$9,database!$AG787&lt;&gt;Data!$K$8))),MAX(E$8:E786)+1,0)</f>
        <v>0</v>
      </c>
      <c r="F787" s="25">
        <f>IF(AH787="X",MAX(F$8:F786)+1,0)</f>
        <v>0</v>
      </c>
      <c r="G787" s="25">
        <f ca="1">IF(AND(AG787=Data!$K$8,database!AI787&lt;&gt;"Closed",AI787&lt;&gt;"old",database!AL787&lt;(TODAY()+Data!$X$4)),MAX(G$8:G786)+1,0)</f>
        <v>0</v>
      </c>
      <c r="H787" s="25">
        <f ca="1">IF(AND(AG787=Data!$K$9,database!AI787&lt;&gt;"Closed",AI787&lt;&gt;"old",database!AL787&lt;(TODAY()+Data!$X$5)),MAX(H$8:H786)+1,0)</f>
        <v>0</v>
      </c>
      <c r="Y787">
        <f>IF(AS787&gt;0,VLOOKUP(AS787,$AT:$AV,3,0)+COUNTIF(AS$8:AS786,AS787),0)</f>
        <v>0</v>
      </c>
      <c r="AA787" s="17"/>
      <c r="AB787" s="18"/>
      <c r="AC787" s="17"/>
      <c r="AD787" s="18"/>
      <c r="AE787" s="17"/>
      <c r="AF787" s="18"/>
      <c r="AG787" s="139"/>
      <c r="AH787" s="24"/>
      <c r="AI787" s="17"/>
      <c r="AJ787" s="24"/>
      <c r="AK787" s="27"/>
      <c r="AL787" s="47"/>
      <c r="AQ787" s="25">
        <f>IF(FollowUp!$AK$3="(Off)",IF(FollowUp!$AA$3=Data!$D$5,C787,IF(FollowUp!$AA$3=Data!$D$6,D787,IF(FollowUp!$AA$3=Data!$D$7,E787,B787))),IF(FollowUp!$AK$3=Data!$N$9,F787,IF(FollowUp!$AK$3=Data!$N$8,H787,IF(FollowUp!$AK$3=Data!$N$7,G787,B787))))</f>
        <v>0</v>
      </c>
      <c r="AR787" s="51">
        <f t="shared" si="74"/>
        <v>0</v>
      </c>
      <c r="AS787" s="25">
        <f t="shared" si="78"/>
        <v>-1</v>
      </c>
      <c r="AT787" s="25">
        <f t="shared" si="75"/>
        <v>780</v>
      </c>
      <c r="AU787" s="25">
        <f t="shared" si="79"/>
        <v>0</v>
      </c>
      <c r="AV787" s="25">
        <f t="shared" si="76"/>
        <v>0</v>
      </c>
      <c r="BB787" s="51"/>
    </row>
    <row r="788" spans="1:54" x14ac:dyDescent="0.25">
      <c r="A788" t="str">
        <f t="shared" si="77"/>
        <v>788</v>
      </c>
      <c r="B788" s="25">
        <f>IF(OR(ISBLANK($AG788),$AI788="closed",$AI788="old",AND($B$3=Data!$N$6,OR(database!AG788=Data!$K$8,Data!$K$9=database!AG788))),0,MAX(B$8:B787)+1)</f>
        <v>0</v>
      </c>
      <c r="C788" s="25">
        <f ca="1">IF(AND($AL788-C$3&lt;=TODAY(),$AL788&gt;0,AI788&lt;&gt;"closed",AI788&lt;&gt;"old",AND($B$3&lt;&gt;Data!$N$6,OR(database!$AG788&lt;&gt;Data!$K$9,database!$AG788&lt;&gt;Data!$K$8))),MAX(C$8:C787)+1,0)</f>
        <v>0</v>
      </c>
      <c r="D788" s="25">
        <f ca="1">IF(AND($AL788-D$3&lt;=TODAY(),$AL788&gt;0,$AI788&lt;&gt;"closed",AI788&lt;&gt;"old",AND($B$3&lt;&gt;Data!$N$6,OR(database!$AG788&lt;&gt;Data!$K$9,database!$AG788&lt;&gt;Data!$K$8))),MAX(D$8:D787)+1,0)</f>
        <v>0</v>
      </c>
      <c r="E788" s="25">
        <f ca="1">IF(AND($AL788-E$3&lt;=TODAY(),$AL788&gt;0,AI788&lt;&gt;"closed",AI788&lt;&gt;"old",AND($B$3&lt;&gt;Data!$N$6,OR(database!$AG788&lt;&gt;Data!$K$9,database!$AG788&lt;&gt;Data!$K$8))),MAX(E$8:E787)+1,0)</f>
        <v>0</v>
      </c>
      <c r="F788" s="25">
        <f>IF(AH788="X",MAX(F$8:F787)+1,0)</f>
        <v>0</v>
      </c>
      <c r="G788" s="25">
        <f ca="1">IF(AND(AG788=Data!$K$8,database!AI788&lt;&gt;"Closed",AI788&lt;&gt;"old",database!AL788&lt;(TODAY()+Data!$X$4)),MAX(G$8:G787)+1,0)</f>
        <v>0</v>
      </c>
      <c r="H788" s="25">
        <f ca="1">IF(AND(AG788=Data!$K$9,database!AI788&lt;&gt;"Closed",AI788&lt;&gt;"old",database!AL788&lt;(TODAY()+Data!$X$5)),MAX(H$8:H787)+1,0)</f>
        <v>0</v>
      </c>
      <c r="Y788">
        <f>IF(AS788&gt;0,VLOOKUP(AS788,$AT:$AV,3,0)+COUNTIF(AS$8:AS787,AS788),0)</f>
        <v>0</v>
      </c>
      <c r="AA788" s="16"/>
      <c r="AB788" s="22"/>
      <c r="AC788" s="16"/>
      <c r="AD788" s="22"/>
      <c r="AE788" s="16"/>
      <c r="AF788" s="22"/>
      <c r="AG788" s="138"/>
      <c r="AH788" s="23"/>
      <c r="AI788" s="16"/>
      <c r="AJ788" s="23"/>
      <c r="AK788" s="28"/>
      <c r="AL788" s="35"/>
      <c r="AQ788" s="25">
        <f>IF(FollowUp!$AK$3="(Off)",IF(FollowUp!$AA$3=Data!$D$5,C788,IF(FollowUp!$AA$3=Data!$D$6,D788,IF(FollowUp!$AA$3=Data!$D$7,E788,B788))),IF(FollowUp!$AK$3=Data!$N$9,F788,IF(FollowUp!$AK$3=Data!$N$8,H788,IF(FollowUp!$AK$3=Data!$N$7,G788,B788))))</f>
        <v>0</v>
      </c>
      <c r="AR788" s="51">
        <f t="shared" si="74"/>
        <v>0</v>
      </c>
      <c r="AS788" s="25">
        <f t="shared" si="78"/>
        <v>-1</v>
      </c>
      <c r="AT788" s="25">
        <f t="shared" si="75"/>
        <v>781</v>
      </c>
      <c r="AU788" s="25">
        <f t="shared" si="79"/>
        <v>0</v>
      </c>
      <c r="AV788" s="25">
        <f t="shared" si="76"/>
        <v>0</v>
      </c>
      <c r="BB788" s="51"/>
    </row>
    <row r="789" spans="1:54" x14ac:dyDescent="0.25">
      <c r="A789" t="str">
        <f t="shared" si="77"/>
        <v>789</v>
      </c>
      <c r="B789" s="25">
        <f>IF(OR(ISBLANK($AG789),$AI789="closed",$AI789="old",AND($B$3=Data!$N$6,OR(database!AG789=Data!$K$8,Data!$K$9=database!AG789))),0,MAX(B$8:B788)+1)</f>
        <v>0</v>
      </c>
      <c r="C789" s="25">
        <f ca="1">IF(AND($AL789-C$3&lt;=TODAY(),$AL789&gt;0,AI789&lt;&gt;"closed",AI789&lt;&gt;"old",AND($B$3&lt;&gt;Data!$N$6,OR(database!$AG789&lt;&gt;Data!$K$9,database!$AG789&lt;&gt;Data!$K$8))),MAX(C$8:C788)+1,0)</f>
        <v>0</v>
      </c>
      <c r="D789" s="25">
        <f ca="1">IF(AND($AL789-D$3&lt;=TODAY(),$AL789&gt;0,$AI789&lt;&gt;"closed",AI789&lt;&gt;"old",AND($B$3&lt;&gt;Data!$N$6,OR(database!$AG789&lt;&gt;Data!$K$9,database!$AG789&lt;&gt;Data!$K$8))),MAX(D$8:D788)+1,0)</f>
        <v>0</v>
      </c>
      <c r="E789" s="25">
        <f ca="1">IF(AND($AL789-E$3&lt;=TODAY(),$AL789&gt;0,AI789&lt;&gt;"closed",AI789&lt;&gt;"old",AND($B$3&lt;&gt;Data!$N$6,OR(database!$AG789&lt;&gt;Data!$K$9,database!$AG789&lt;&gt;Data!$K$8))),MAX(E$8:E788)+1,0)</f>
        <v>0</v>
      </c>
      <c r="F789" s="25">
        <f>IF(AH789="X",MAX(F$8:F788)+1,0)</f>
        <v>0</v>
      </c>
      <c r="G789" s="25">
        <f ca="1">IF(AND(AG789=Data!$K$8,database!AI789&lt;&gt;"Closed",AI789&lt;&gt;"old",database!AL789&lt;(TODAY()+Data!$X$4)),MAX(G$8:G788)+1,0)</f>
        <v>0</v>
      </c>
      <c r="H789" s="25">
        <f ca="1">IF(AND(AG789=Data!$K$9,database!AI789&lt;&gt;"Closed",AI789&lt;&gt;"old",database!AL789&lt;(TODAY()+Data!$X$5)),MAX(H$8:H788)+1,0)</f>
        <v>0</v>
      </c>
      <c r="Y789">
        <f>IF(AS789&gt;0,VLOOKUP(AS789,$AT:$AV,3,0)+COUNTIF(AS$8:AS788,AS789),0)</f>
        <v>0</v>
      </c>
      <c r="AA789" s="17"/>
      <c r="AB789" s="18"/>
      <c r="AC789" s="17"/>
      <c r="AD789" s="18"/>
      <c r="AE789" s="17"/>
      <c r="AF789" s="18"/>
      <c r="AG789" s="139"/>
      <c r="AH789" s="24"/>
      <c r="AI789" s="17"/>
      <c r="AJ789" s="24"/>
      <c r="AK789" s="27"/>
      <c r="AL789" s="47"/>
      <c r="AQ789" s="25">
        <f>IF(FollowUp!$AK$3="(Off)",IF(FollowUp!$AA$3=Data!$D$5,C789,IF(FollowUp!$AA$3=Data!$D$6,D789,IF(FollowUp!$AA$3=Data!$D$7,E789,B789))),IF(FollowUp!$AK$3=Data!$N$9,F789,IF(FollowUp!$AK$3=Data!$N$8,H789,IF(FollowUp!$AK$3=Data!$N$7,G789,B789))))</f>
        <v>0</v>
      </c>
      <c r="AR789" s="51">
        <f t="shared" si="74"/>
        <v>0</v>
      </c>
      <c r="AS789" s="25">
        <f t="shared" si="78"/>
        <v>-1</v>
      </c>
      <c r="AT789" s="25">
        <f t="shared" si="75"/>
        <v>782</v>
      </c>
      <c r="AU789" s="25">
        <f t="shared" si="79"/>
        <v>0</v>
      </c>
      <c r="AV789" s="25">
        <f t="shared" si="76"/>
        <v>0</v>
      </c>
      <c r="BB789" s="51"/>
    </row>
    <row r="790" spans="1:54" x14ac:dyDescent="0.25">
      <c r="A790" t="str">
        <f t="shared" si="77"/>
        <v>790</v>
      </c>
      <c r="B790" s="25">
        <f>IF(OR(ISBLANK($AG790),$AI790="closed",$AI790="old",AND($B$3=Data!$N$6,OR(database!AG790=Data!$K$8,Data!$K$9=database!AG790))),0,MAX(B$8:B789)+1)</f>
        <v>0</v>
      </c>
      <c r="C790" s="25">
        <f ca="1">IF(AND($AL790-C$3&lt;=TODAY(),$AL790&gt;0,AI790&lt;&gt;"closed",AI790&lt;&gt;"old",AND($B$3&lt;&gt;Data!$N$6,OR(database!$AG790&lt;&gt;Data!$K$9,database!$AG790&lt;&gt;Data!$K$8))),MAX(C$8:C789)+1,0)</f>
        <v>0</v>
      </c>
      <c r="D790" s="25">
        <f ca="1">IF(AND($AL790-D$3&lt;=TODAY(),$AL790&gt;0,$AI790&lt;&gt;"closed",AI790&lt;&gt;"old",AND($B$3&lt;&gt;Data!$N$6,OR(database!$AG790&lt;&gt;Data!$K$9,database!$AG790&lt;&gt;Data!$K$8))),MAX(D$8:D789)+1,0)</f>
        <v>0</v>
      </c>
      <c r="E790" s="25">
        <f ca="1">IF(AND($AL790-E$3&lt;=TODAY(),$AL790&gt;0,AI790&lt;&gt;"closed",AI790&lt;&gt;"old",AND($B$3&lt;&gt;Data!$N$6,OR(database!$AG790&lt;&gt;Data!$K$9,database!$AG790&lt;&gt;Data!$K$8))),MAX(E$8:E789)+1,0)</f>
        <v>0</v>
      </c>
      <c r="F790" s="25">
        <f>IF(AH790="X",MAX(F$8:F789)+1,0)</f>
        <v>0</v>
      </c>
      <c r="G790" s="25">
        <f ca="1">IF(AND(AG790=Data!$K$8,database!AI790&lt;&gt;"Closed",AI790&lt;&gt;"old",database!AL790&lt;(TODAY()+Data!$X$4)),MAX(G$8:G789)+1,0)</f>
        <v>0</v>
      </c>
      <c r="H790" s="25">
        <f ca="1">IF(AND(AG790=Data!$K$9,database!AI790&lt;&gt;"Closed",AI790&lt;&gt;"old",database!AL790&lt;(TODAY()+Data!$X$5)),MAX(H$8:H789)+1,0)</f>
        <v>0</v>
      </c>
      <c r="Y790">
        <f>IF(AS790&gt;0,VLOOKUP(AS790,$AT:$AV,3,0)+COUNTIF(AS$8:AS789,AS790),0)</f>
        <v>0</v>
      </c>
      <c r="AA790" s="16"/>
      <c r="AB790" s="22"/>
      <c r="AC790" s="16"/>
      <c r="AD790" s="22"/>
      <c r="AE790" s="16"/>
      <c r="AF790" s="22"/>
      <c r="AG790" s="138"/>
      <c r="AH790" s="23"/>
      <c r="AI790" s="16"/>
      <c r="AJ790" s="23"/>
      <c r="AK790" s="28"/>
      <c r="AL790" s="35"/>
      <c r="AQ790" s="25">
        <f>IF(FollowUp!$AK$3="(Off)",IF(FollowUp!$AA$3=Data!$D$5,C790,IF(FollowUp!$AA$3=Data!$D$6,D790,IF(FollowUp!$AA$3=Data!$D$7,E790,B790))),IF(FollowUp!$AK$3=Data!$N$9,F790,IF(FollowUp!$AK$3=Data!$N$8,H790,IF(FollowUp!$AK$3=Data!$N$7,G790,B790))))</f>
        <v>0</v>
      </c>
      <c r="AR790" s="51">
        <f t="shared" si="74"/>
        <v>0</v>
      </c>
      <c r="AS790" s="25">
        <f t="shared" si="78"/>
        <v>-1</v>
      </c>
      <c r="AT790" s="25">
        <f t="shared" si="75"/>
        <v>783</v>
      </c>
      <c r="AU790" s="25">
        <f t="shared" si="79"/>
        <v>0</v>
      </c>
      <c r="AV790" s="25">
        <f t="shared" si="76"/>
        <v>0</v>
      </c>
      <c r="BB790" s="51"/>
    </row>
    <row r="791" spans="1:54" x14ac:dyDescent="0.25">
      <c r="A791" t="str">
        <f t="shared" si="77"/>
        <v>791</v>
      </c>
      <c r="B791" s="25">
        <f>IF(OR(ISBLANK($AG791),$AI791="closed",$AI791="old",AND($B$3=Data!$N$6,OR(database!AG791=Data!$K$8,Data!$K$9=database!AG791))),0,MAX(B$8:B790)+1)</f>
        <v>0</v>
      </c>
      <c r="C791" s="25">
        <f ca="1">IF(AND($AL791-C$3&lt;=TODAY(),$AL791&gt;0,AI791&lt;&gt;"closed",AI791&lt;&gt;"old",AND($B$3&lt;&gt;Data!$N$6,OR(database!$AG791&lt;&gt;Data!$K$9,database!$AG791&lt;&gt;Data!$K$8))),MAX(C$8:C790)+1,0)</f>
        <v>0</v>
      </c>
      <c r="D791" s="25">
        <f ca="1">IF(AND($AL791-D$3&lt;=TODAY(),$AL791&gt;0,$AI791&lt;&gt;"closed",AI791&lt;&gt;"old",AND($B$3&lt;&gt;Data!$N$6,OR(database!$AG791&lt;&gt;Data!$K$9,database!$AG791&lt;&gt;Data!$K$8))),MAX(D$8:D790)+1,0)</f>
        <v>0</v>
      </c>
      <c r="E791" s="25">
        <f ca="1">IF(AND($AL791-E$3&lt;=TODAY(),$AL791&gt;0,AI791&lt;&gt;"closed",AI791&lt;&gt;"old",AND($B$3&lt;&gt;Data!$N$6,OR(database!$AG791&lt;&gt;Data!$K$9,database!$AG791&lt;&gt;Data!$K$8))),MAX(E$8:E790)+1,0)</f>
        <v>0</v>
      </c>
      <c r="F791" s="25">
        <f>IF(AH791="X",MAX(F$8:F790)+1,0)</f>
        <v>0</v>
      </c>
      <c r="G791" s="25">
        <f ca="1">IF(AND(AG791=Data!$K$8,database!AI791&lt;&gt;"Closed",AI791&lt;&gt;"old",database!AL791&lt;(TODAY()+Data!$X$4)),MAX(G$8:G790)+1,0)</f>
        <v>0</v>
      </c>
      <c r="H791" s="25">
        <f ca="1">IF(AND(AG791=Data!$K$9,database!AI791&lt;&gt;"Closed",AI791&lt;&gt;"old",database!AL791&lt;(TODAY()+Data!$X$5)),MAX(H$8:H790)+1,0)</f>
        <v>0</v>
      </c>
      <c r="Y791">
        <f>IF(AS791&gt;0,VLOOKUP(AS791,$AT:$AV,3,0)+COUNTIF(AS$8:AS790,AS791),0)</f>
        <v>0</v>
      </c>
      <c r="AA791" s="17"/>
      <c r="AB791" s="18"/>
      <c r="AC791" s="17"/>
      <c r="AD791" s="18"/>
      <c r="AE791" s="17"/>
      <c r="AF791" s="18"/>
      <c r="AG791" s="139"/>
      <c r="AH791" s="24"/>
      <c r="AI791" s="17"/>
      <c r="AJ791" s="24"/>
      <c r="AK791" s="27"/>
      <c r="AL791" s="47"/>
      <c r="AQ791" s="25">
        <f>IF(FollowUp!$AK$3="(Off)",IF(FollowUp!$AA$3=Data!$D$5,C791,IF(FollowUp!$AA$3=Data!$D$6,D791,IF(FollowUp!$AA$3=Data!$D$7,E791,B791))),IF(FollowUp!$AK$3=Data!$N$9,F791,IF(FollowUp!$AK$3=Data!$N$8,H791,IF(FollowUp!$AK$3=Data!$N$7,G791,B791))))</f>
        <v>0</v>
      </c>
      <c r="AR791" s="51">
        <f t="shared" si="74"/>
        <v>0</v>
      </c>
      <c r="AS791" s="25">
        <f t="shared" si="78"/>
        <v>-1</v>
      </c>
      <c r="AT791" s="25">
        <f t="shared" si="75"/>
        <v>784</v>
      </c>
      <c r="AU791" s="25">
        <f t="shared" si="79"/>
        <v>0</v>
      </c>
      <c r="AV791" s="25">
        <f t="shared" si="76"/>
        <v>0</v>
      </c>
      <c r="BB791" s="51"/>
    </row>
    <row r="792" spans="1:54" x14ac:dyDescent="0.25">
      <c r="A792" t="str">
        <f t="shared" si="77"/>
        <v>792</v>
      </c>
      <c r="B792" s="25">
        <f>IF(OR(ISBLANK($AG792),$AI792="closed",$AI792="old",AND($B$3=Data!$N$6,OR(database!AG792=Data!$K$8,Data!$K$9=database!AG792))),0,MAX(B$8:B791)+1)</f>
        <v>0</v>
      </c>
      <c r="C792" s="25">
        <f ca="1">IF(AND($AL792-C$3&lt;=TODAY(),$AL792&gt;0,AI792&lt;&gt;"closed",AI792&lt;&gt;"old",AND($B$3&lt;&gt;Data!$N$6,OR(database!$AG792&lt;&gt;Data!$K$9,database!$AG792&lt;&gt;Data!$K$8))),MAX(C$8:C791)+1,0)</f>
        <v>0</v>
      </c>
      <c r="D792" s="25">
        <f ca="1">IF(AND($AL792-D$3&lt;=TODAY(),$AL792&gt;0,$AI792&lt;&gt;"closed",AI792&lt;&gt;"old",AND($B$3&lt;&gt;Data!$N$6,OR(database!$AG792&lt;&gt;Data!$K$9,database!$AG792&lt;&gt;Data!$K$8))),MAX(D$8:D791)+1,0)</f>
        <v>0</v>
      </c>
      <c r="E792" s="25">
        <f ca="1">IF(AND($AL792-E$3&lt;=TODAY(),$AL792&gt;0,AI792&lt;&gt;"closed",AI792&lt;&gt;"old",AND($B$3&lt;&gt;Data!$N$6,OR(database!$AG792&lt;&gt;Data!$K$9,database!$AG792&lt;&gt;Data!$K$8))),MAX(E$8:E791)+1,0)</f>
        <v>0</v>
      </c>
      <c r="F792" s="25">
        <f>IF(AH792="X",MAX(F$8:F791)+1,0)</f>
        <v>0</v>
      </c>
      <c r="G792" s="25">
        <f ca="1">IF(AND(AG792=Data!$K$8,database!AI792&lt;&gt;"Closed",AI792&lt;&gt;"old",database!AL792&lt;(TODAY()+Data!$X$4)),MAX(G$8:G791)+1,0)</f>
        <v>0</v>
      </c>
      <c r="H792" s="25">
        <f ca="1">IF(AND(AG792=Data!$K$9,database!AI792&lt;&gt;"Closed",AI792&lt;&gt;"old",database!AL792&lt;(TODAY()+Data!$X$5)),MAX(H$8:H791)+1,0)</f>
        <v>0</v>
      </c>
      <c r="Y792">
        <f>IF(AS792&gt;0,VLOOKUP(AS792,$AT:$AV,3,0)+COUNTIF(AS$8:AS791,AS792),0)</f>
        <v>0</v>
      </c>
      <c r="AA792" s="16"/>
      <c r="AB792" s="22"/>
      <c r="AC792" s="16"/>
      <c r="AD792" s="22"/>
      <c r="AE792" s="16"/>
      <c r="AF792" s="22"/>
      <c r="AG792" s="138"/>
      <c r="AH792" s="23"/>
      <c r="AI792" s="16"/>
      <c r="AJ792" s="23"/>
      <c r="AK792" s="28"/>
      <c r="AL792" s="35"/>
      <c r="AQ792" s="25">
        <f>IF(FollowUp!$AK$3="(Off)",IF(FollowUp!$AA$3=Data!$D$5,C792,IF(FollowUp!$AA$3=Data!$D$6,D792,IF(FollowUp!$AA$3=Data!$D$7,E792,B792))),IF(FollowUp!$AK$3=Data!$N$9,F792,IF(FollowUp!$AK$3=Data!$N$8,H792,IF(FollowUp!$AK$3=Data!$N$7,G792,B792))))</f>
        <v>0</v>
      </c>
      <c r="AR792" s="51">
        <f t="shared" si="74"/>
        <v>0</v>
      </c>
      <c r="AS792" s="25">
        <f t="shared" si="78"/>
        <v>-1</v>
      </c>
      <c r="AT792" s="25">
        <f t="shared" si="75"/>
        <v>785</v>
      </c>
      <c r="AU792" s="25">
        <f t="shared" si="79"/>
        <v>0</v>
      </c>
      <c r="AV792" s="25">
        <f t="shared" si="76"/>
        <v>0</v>
      </c>
      <c r="BB792" s="51"/>
    </row>
    <row r="793" spans="1:54" x14ac:dyDescent="0.25">
      <c r="A793" t="str">
        <f t="shared" si="77"/>
        <v>793</v>
      </c>
      <c r="B793" s="25">
        <f>IF(OR(ISBLANK($AG793),$AI793="closed",$AI793="old",AND($B$3=Data!$N$6,OR(database!AG793=Data!$K$8,Data!$K$9=database!AG793))),0,MAX(B$8:B792)+1)</f>
        <v>0</v>
      </c>
      <c r="C793" s="25">
        <f ca="1">IF(AND($AL793-C$3&lt;=TODAY(),$AL793&gt;0,AI793&lt;&gt;"closed",AI793&lt;&gt;"old",AND($B$3&lt;&gt;Data!$N$6,OR(database!$AG793&lt;&gt;Data!$K$9,database!$AG793&lt;&gt;Data!$K$8))),MAX(C$8:C792)+1,0)</f>
        <v>0</v>
      </c>
      <c r="D793" s="25">
        <f ca="1">IF(AND($AL793-D$3&lt;=TODAY(),$AL793&gt;0,$AI793&lt;&gt;"closed",AI793&lt;&gt;"old",AND($B$3&lt;&gt;Data!$N$6,OR(database!$AG793&lt;&gt;Data!$K$9,database!$AG793&lt;&gt;Data!$K$8))),MAX(D$8:D792)+1,0)</f>
        <v>0</v>
      </c>
      <c r="E793" s="25">
        <f ca="1">IF(AND($AL793-E$3&lt;=TODAY(),$AL793&gt;0,AI793&lt;&gt;"closed",AI793&lt;&gt;"old",AND($B$3&lt;&gt;Data!$N$6,OR(database!$AG793&lt;&gt;Data!$K$9,database!$AG793&lt;&gt;Data!$K$8))),MAX(E$8:E792)+1,0)</f>
        <v>0</v>
      </c>
      <c r="F793" s="25">
        <f>IF(AH793="X",MAX(F$8:F792)+1,0)</f>
        <v>0</v>
      </c>
      <c r="G793" s="25">
        <f ca="1">IF(AND(AG793=Data!$K$8,database!AI793&lt;&gt;"Closed",AI793&lt;&gt;"old",database!AL793&lt;(TODAY()+Data!$X$4)),MAX(G$8:G792)+1,0)</f>
        <v>0</v>
      </c>
      <c r="H793" s="25">
        <f ca="1">IF(AND(AG793=Data!$K$9,database!AI793&lt;&gt;"Closed",AI793&lt;&gt;"old",database!AL793&lt;(TODAY()+Data!$X$5)),MAX(H$8:H792)+1,0)</f>
        <v>0</v>
      </c>
      <c r="Y793">
        <f>IF(AS793&gt;0,VLOOKUP(AS793,$AT:$AV,3,0)+COUNTIF(AS$8:AS792,AS793),0)</f>
        <v>0</v>
      </c>
      <c r="AA793" s="17"/>
      <c r="AB793" s="18"/>
      <c r="AC793" s="17"/>
      <c r="AD793" s="18"/>
      <c r="AE793" s="17"/>
      <c r="AF793" s="18"/>
      <c r="AG793" s="139"/>
      <c r="AH793" s="24"/>
      <c r="AI793" s="17"/>
      <c r="AJ793" s="24"/>
      <c r="AK793" s="27"/>
      <c r="AL793" s="47"/>
      <c r="AQ793" s="25">
        <f>IF(FollowUp!$AK$3="(Off)",IF(FollowUp!$AA$3=Data!$D$5,C793,IF(FollowUp!$AA$3=Data!$D$6,D793,IF(FollowUp!$AA$3=Data!$D$7,E793,B793))),IF(FollowUp!$AK$3=Data!$N$9,F793,IF(FollowUp!$AK$3=Data!$N$8,H793,IF(FollowUp!$AK$3=Data!$N$7,G793,B793))))</f>
        <v>0</v>
      </c>
      <c r="AR793" s="51">
        <f t="shared" ref="AR793:AR856" si="80">IF(AQ793&gt;0,AL793,0)</f>
        <v>0</v>
      </c>
      <c r="AS793" s="25">
        <f t="shared" si="78"/>
        <v>-1</v>
      </c>
      <c r="AT793" s="25">
        <f t="shared" ref="AT793:AT856" si="81">AT792+1</f>
        <v>786</v>
      </c>
      <c r="AU793" s="25">
        <f t="shared" si="79"/>
        <v>0</v>
      </c>
      <c r="AV793" s="25">
        <f t="shared" ref="AV793:AV856" si="82">IF(AND(AU793&gt;0,AV794=0),1,(AU794+AV794))</f>
        <v>0</v>
      </c>
      <c r="BB793" s="51"/>
    </row>
    <row r="794" spans="1:54" x14ac:dyDescent="0.25">
      <c r="A794" t="str">
        <f t="shared" si="77"/>
        <v>794</v>
      </c>
      <c r="B794" s="25">
        <f>IF(OR(ISBLANK($AG794),$AI794="closed",$AI794="old",AND($B$3=Data!$N$6,OR(database!AG794=Data!$K$8,Data!$K$9=database!AG794))),0,MAX(B$8:B793)+1)</f>
        <v>0</v>
      </c>
      <c r="C794" s="25">
        <f ca="1">IF(AND($AL794-C$3&lt;=TODAY(),$AL794&gt;0,AI794&lt;&gt;"closed",AI794&lt;&gt;"old",AND($B$3&lt;&gt;Data!$N$6,OR(database!$AG794&lt;&gt;Data!$K$9,database!$AG794&lt;&gt;Data!$K$8))),MAX(C$8:C793)+1,0)</f>
        <v>0</v>
      </c>
      <c r="D794" s="25">
        <f ca="1">IF(AND($AL794-D$3&lt;=TODAY(),$AL794&gt;0,$AI794&lt;&gt;"closed",AI794&lt;&gt;"old",AND($B$3&lt;&gt;Data!$N$6,OR(database!$AG794&lt;&gt;Data!$K$9,database!$AG794&lt;&gt;Data!$K$8))),MAX(D$8:D793)+1,0)</f>
        <v>0</v>
      </c>
      <c r="E794" s="25">
        <f ca="1">IF(AND($AL794-E$3&lt;=TODAY(),$AL794&gt;0,AI794&lt;&gt;"closed",AI794&lt;&gt;"old",AND($B$3&lt;&gt;Data!$N$6,OR(database!$AG794&lt;&gt;Data!$K$9,database!$AG794&lt;&gt;Data!$K$8))),MAX(E$8:E793)+1,0)</f>
        <v>0</v>
      </c>
      <c r="F794" s="25">
        <f>IF(AH794="X",MAX(F$8:F793)+1,0)</f>
        <v>0</v>
      </c>
      <c r="G794" s="25">
        <f ca="1">IF(AND(AG794=Data!$K$8,database!AI794&lt;&gt;"Closed",AI794&lt;&gt;"old",database!AL794&lt;(TODAY()+Data!$X$4)),MAX(G$8:G793)+1,0)</f>
        <v>0</v>
      </c>
      <c r="H794" s="25">
        <f ca="1">IF(AND(AG794=Data!$K$9,database!AI794&lt;&gt;"Closed",AI794&lt;&gt;"old",database!AL794&lt;(TODAY()+Data!$X$5)),MAX(H$8:H793)+1,0)</f>
        <v>0</v>
      </c>
      <c r="Y794">
        <f>IF(AS794&gt;0,VLOOKUP(AS794,$AT:$AV,3,0)+COUNTIF(AS$8:AS793,AS794),0)</f>
        <v>0</v>
      </c>
      <c r="AA794" s="16"/>
      <c r="AB794" s="22"/>
      <c r="AC794" s="16"/>
      <c r="AD794" s="22"/>
      <c r="AE794" s="16"/>
      <c r="AF794" s="22"/>
      <c r="AG794" s="138"/>
      <c r="AH794" s="23"/>
      <c r="AI794" s="16"/>
      <c r="AJ794" s="23"/>
      <c r="AK794" s="28"/>
      <c r="AL794" s="35"/>
      <c r="AQ794" s="25">
        <f>IF(FollowUp!$AK$3="(Off)",IF(FollowUp!$AA$3=Data!$D$5,C794,IF(FollowUp!$AA$3=Data!$D$6,D794,IF(FollowUp!$AA$3=Data!$D$7,E794,B794))),IF(FollowUp!$AK$3=Data!$N$9,F794,IF(FollowUp!$AK$3=Data!$N$8,H794,IF(FollowUp!$AK$3=Data!$N$7,G794,B794))))</f>
        <v>0</v>
      </c>
      <c r="AR794" s="51">
        <f t="shared" si="80"/>
        <v>0</v>
      </c>
      <c r="AS794" s="25">
        <f t="shared" si="78"/>
        <v>-1</v>
      </c>
      <c r="AT794" s="25">
        <f t="shared" si="81"/>
        <v>787</v>
      </c>
      <c r="AU794" s="25">
        <f t="shared" si="79"/>
        <v>0</v>
      </c>
      <c r="AV794" s="25">
        <f t="shared" si="82"/>
        <v>0</v>
      </c>
      <c r="BB794" s="51"/>
    </row>
    <row r="795" spans="1:54" x14ac:dyDescent="0.25">
      <c r="A795" t="str">
        <f t="shared" si="77"/>
        <v>795</v>
      </c>
      <c r="B795" s="25">
        <f>IF(OR(ISBLANK($AG795),$AI795="closed",$AI795="old",AND($B$3=Data!$N$6,OR(database!AG795=Data!$K$8,Data!$K$9=database!AG795))),0,MAX(B$8:B794)+1)</f>
        <v>0</v>
      </c>
      <c r="C795" s="25">
        <f ca="1">IF(AND($AL795-C$3&lt;=TODAY(),$AL795&gt;0,AI795&lt;&gt;"closed",AI795&lt;&gt;"old",AND($B$3&lt;&gt;Data!$N$6,OR(database!$AG795&lt;&gt;Data!$K$9,database!$AG795&lt;&gt;Data!$K$8))),MAX(C$8:C794)+1,0)</f>
        <v>0</v>
      </c>
      <c r="D795" s="25">
        <f ca="1">IF(AND($AL795-D$3&lt;=TODAY(),$AL795&gt;0,$AI795&lt;&gt;"closed",AI795&lt;&gt;"old",AND($B$3&lt;&gt;Data!$N$6,OR(database!$AG795&lt;&gt;Data!$K$9,database!$AG795&lt;&gt;Data!$K$8))),MAX(D$8:D794)+1,0)</f>
        <v>0</v>
      </c>
      <c r="E795" s="25">
        <f ca="1">IF(AND($AL795-E$3&lt;=TODAY(),$AL795&gt;0,AI795&lt;&gt;"closed",AI795&lt;&gt;"old",AND($B$3&lt;&gt;Data!$N$6,OR(database!$AG795&lt;&gt;Data!$K$9,database!$AG795&lt;&gt;Data!$K$8))),MAX(E$8:E794)+1,0)</f>
        <v>0</v>
      </c>
      <c r="F795" s="25">
        <f>IF(AH795="X",MAX(F$8:F794)+1,0)</f>
        <v>0</v>
      </c>
      <c r="G795" s="25">
        <f ca="1">IF(AND(AG795=Data!$K$8,database!AI795&lt;&gt;"Closed",AI795&lt;&gt;"old",database!AL795&lt;(TODAY()+Data!$X$4)),MAX(G$8:G794)+1,0)</f>
        <v>0</v>
      </c>
      <c r="H795" s="25">
        <f ca="1">IF(AND(AG795=Data!$K$9,database!AI795&lt;&gt;"Closed",AI795&lt;&gt;"old",database!AL795&lt;(TODAY()+Data!$X$5)),MAX(H$8:H794)+1,0)</f>
        <v>0</v>
      </c>
      <c r="Y795">
        <f>IF(AS795&gt;0,VLOOKUP(AS795,$AT:$AV,3,0)+COUNTIF(AS$8:AS794,AS795),0)</f>
        <v>0</v>
      </c>
      <c r="AA795" s="17"/>
      <c r="AB795" s="18"/>
      <c r="AC795" s="17"/>
      <c r="AD795" s="18"/>
      <c r="AE795" s="17"/>
      <c r="AF795" s="18"/>
      <c r="AG795" s="139"/>
      <c r="AH795" s="24"/>
      <c r="AI795" s="17"/>
      <c r="AJ795" s="24"/>
      <c r="AK795" s="27"/>
      <c r="AL795" s="47"/>
      <c r="AQ795" s="25">
        <f>IF(FollowUp!$AK$3="(Off)",IF(FollowUp!$AA$3=Data!$D$5,C795,IF(FollowUp!$AA$3=Data!$D$6,D795,IF(FollowUp!$AA$3=Data!$D$7,E795,B795))),IF(FollowUp!$AK$3=Data!$N$9,F795,IF(FollowUp!$AK$3=Data!$N$8,H795,IF(FollowUp!$AK$3=Data!$N$7,G795,B795))))</f>
        <v>0</v>
      </c>
      <c r="AR795" s="51">
        <f t="shared" si="80"/>
        <v>0</v>
      </c>
      <c r="AS795" s="25">
        <f t="shared" si="78"/>
        <v>-1</v>
      </c>
      <c r="AT795" s="25">
        <f t="shared" si="81"/>
        <v>788</v>
      </c>
      <c r="AU795" s="25">
        <f t="shared" si="79"/>
        <v>0</v>
      </c>
      <c r="AV795" s="25">
        <f t="shared" si="82"/>
        <v>0</v>
      </c>
      <c r="BB795" s="51"/>
    </row>
    <row r="796" spans="1:54" x14ac:dyDescent="0.25">
      <c r="A796" t="str">
        <f t="shared" si="77"/>
        <v>796</v>
      </c>
      <c r="B796" s="25">
        <f>IF(OR(ISBLANK($AG796),$AI796="closed",$AI796="old",AND($B$3=Data!$N$6,OR(database!AG796=Data!$K$8,Data!$K$9=database!AG796))),0,MAX(B$8:B795)+1)</f>
        <v>0</v>
      </c>
      <c r="C796" s="25">
        <f ca="1">IF(AND($AL796-C$3&lt;=TODAY(),$AL796&gt;0,AI796&lt;&gt;"closed",AI796&lt;&gt;"old",AND($B$3&lt;&gt;Data!$N$6,OR(database!$AG796&lt;&gt;Data!$K$9,database!$AG796&lt;&gt;Data!$K$8))),MAX(C$8:C795)+1,0)</f>
        <v>0</v>
      </c>
      <c r="D796" s="25">
        <f ca="1">IF(AND($AL796-D$3&lt;=TODAY(),$AL796&gt;0,$AI796&lt;&gt;"closed",AI796&lt;&gt;"old",AND($B$3&lt;&gt;Data!$N$6,OR(database!$AG796&lt;&gt;Data!$K$9,database!$AG796&lt;&gt;Data!$K$8))),MAX(D$8:D795)+1,0)</f>
        <v>0</v>
      </c>
      <c r="E796" s="25">
        <f ca="1">IF(AND($AL796-E$3&lt;=TODAY(),$AL796&gt;0,AI796&lt;&gt;"closed",AI796&lt;&gt;"old",AND($B$3&lt;&gt;Data!$N$6,OR(database!$AG796&lt;&gt;Data!$K$9,database!$AG796&lt;&gt;Data!$K$8))),MAX(E$8:E795)+1,0)</f>
        <v>0</v>
      </c>
      <c r="F796" s="25">
        <f>IF(AH796="X",MAX(F$8:F795)+1,0)</f>
        <v>0</v>
      </c>
      <c r="G796" s="25">
        <f ca="1">IF(AND(AG796=Data!$K$8,database!AI796&lt;&gt;"Closed",AI796&lt;&gt;"old",database!AL796&lt;(TODAY()+Data!$X$4)),MAX(G$8:G795)+1,0)</f>
        <v>0</v>
      </c>
      <c r="H796" s="25">
        <f ca="1">IF(AND(AG796=Data!$K$9,database!AI796&lt;&gt;"Closed",AI796&lt;&gt;"old",database!AL796&lt;(TODAY()+Data!$X$5)),MAX(H$8:H795)+1,0)</f>
        <v>0</v>
      </c>
      <c r="Y796">
        <f>IF(AS796&gt;0,VLOOKUP(AS796,$AT:$AV,3,0)+COUNTIF(AS$8:AS795,AS796),0)</f>
        <v>0</v>
      </c>
      <c r="AA796" s="16"/>
      <c r="AB796" s="22"/>
      <c r="AC796" s="16"/>
      <c r="AD796" s="22"/>
      <c r="AE796" s="16"/>
      <c r="AF796" s="22"/>
      <c r="AG796" s="138"/>
      <c r="AH796" s="23"/>
      <c r="AI796" s="16"/>
      <c r="AJ796" s="23"/>
      <c r="AK796" s="28"/>
      <c r="AL796" s="35"/>
      <c r="AQ796" s="25">
        <f>IF(FollowUp!$AK$3="(Off)",IF(FollowUp!$AA$3=Data!$D$5,C796,IF(FollowUp!$AA$3=Data!$D$6,D796,IF(FollowUp!$AA$3=Data!$D$7,E796,B796))),IF(FollowUp!$AK$3=Data!$N$9,F796,IF(FollowUp!$AK$3=Data!$N$8,H796,IF(FollowUp!$AK$3=Data!$N$7,G796,B796))))</f>
        <v>0</v>
      </c>
      <c r="AR796" s="51">
        <f t="shared" si="80"/>
        <v>0</v>
      </c>
      <c r="AS796" s="25">
        <f t="shared" si="78"/>
        <v>-1</v>
      </c>
      <c r="AT796" s="25">
        <f t="shared" si="81"/>
        <v>789</v>
      </c>
      <c r="AU796" s="25">
        <f t="shared" si="79"/>
        <v>0</v>
      </c>
      <c r="AV796" s="25">
        <f t="shared" si="82"/>
        <v>0</v>
      </c>
      <c r="BB796" s="51"/>
    </row>
    <row r="797" spans="1:54" x14ac:dyDescent="0.25">
      <c r="A797" t="str">
        <f t="shared" si="77"/>
        <v>797</v>
      </c>
      <c r="B797" s="25">
        <f>IF(OR(ISBLANK($AG797),$AI797="closed",$AI797="old",AND($B$3=Data!$N$6,OR(database!AG797=Data!$K$8,Data!$K$9=database!AG797))),0,MAX(B$8:B796)+1)</f>
        <v>0</v>
      </c>
      <c r="C797" s="25">
        <f ca="1">IF(AND($AL797-C$3&lt;=TODAY(),$AL797&gt;0,AI797&lt;&gt;"closed",AI797&lt;&gt;"old",AND($B$3&lt;&gt;Data!$N$6,OR(database!$AG797&lt;&gt;Data!$K$9,database!$AG797&lt;&gt;Data!$K$8))),MAX(C$8:C796)+1,0)</f>
        <v>0</v>
      </c>
      <c r="D797" s="25">
        <f ca="1">IF(AND($AL797-D$3&lt;=TODAY(),$AL797&gt;0,$AI797&lt;&gt;"closed",AI797&lt;&gt;"old",AND($B$3&lt;&gt;Data!$N$6,OR(database!$AG797&lt;&gt;Data!$K$9,database!$AG797&lt;&gt;Data!$K$8))),MAX(D$8:D796)+1,0)</f>
        <v>0</v>
      </c>
      <c r="E797" s="25">
        <f ca="1">IF(AND($AL797-E$3&lt;=TODAY(),$AL797&gt;0,AI797&lt;&gt;"closed",AI797&lt;&gt;"old",AND($B$3&lt;&gt;Data!$N$6,OR(database!$AG797&lt;&gt;Data!$K$9,database!$AG797&lt;&gt;Data!$K$8))),MAX(E$8:E796)+1,0)</f>
        <v>0</v>
      </c>
      <c r="F797" s="25">
        <f>IF(AH797="X",MAX(F$8:F796)+1,0)</f>
        <v>0</v>
      </c>
      <c r="G797" s="25">
        <f ca="1">IF(AND(AG797=Data!$K$8,database!AI797&lt;&gt;"Closed",AI797&lt;&gt;"old",database!AL797&lt;(TODAY()+Data!$X$4)),MAX(G$8:G796)+1,0)</f>
        <v>0</v>
      </c>
      <c r="H797" s="25">
        <f ca="1">IF(AND(AG797=Data!$K$9,database!AI797&lt;&gt;"Closed",AI797&lt;&gt;"old",database!AL797&lt;(TODAY()+Data!$X$5)),MAX(H$8:H796)+1,0)</f>
        <v>0</v>
      </c>
      <c r="Y797">
        <f>IF(AS797&gt;0,VLOOKUP(AS797,$AT:$AV,3,0)+COUNTIF(AS$8:AS796,AS797),0)</f>
        <v>0</v>
      </c>
      <c r="AA797" s="17"/>
      <c r="AB797" s="18"/>
      <c r="AC797" s="17"/>
      <c r="AD797" s="18"/>
      <c r="AE797" s="17"/>
      <c r="AF797" s="18"/>
      <c r="AG797" s="139"/>
      <c r="AH797" s="24"/>
      <c r="AI797" s="17"/>
      <c r="AJ797" s="24"/>
      <c r="AK797" s="27"/>
      <c r="AL797" s="47"/>
      <c r="AQ797" s="25">
        <f>IF(FollowUp!$AK$3="(Off)",IF(FollowUp!$AA$3=Data!$D$5,C797,IF(FollowUp!$AA$3=Data!$D$6,D797,IF(FollowUp!$AA$3=Data!$D$7,E797,B797))),IF(FollowUp!$AK$3=Data!$N$9,F797,IF(FollowUp!$AK$3=Data!$N$8,H797,IF(FollowUp!$AK$3=Data!$N$7,G797,B797))))</f>
        <v>0</v>
      </c>
      <c r="AR797" s="51">
        <f t="shared" si="80"/>
        <v>0</v>
      </c>
      <c r="AS797" s="25">
        <f t="shared" si="78"/>
        <v>-1</v>
      </c>
      <c r="AT797" s="25">
        <f t="shared" si="81"/>
        <v>790</v>
      </c>
      <c r="AU797" s="25">
        <f t="shared" si="79"/>
        <v>0</v>
      </c>
      <c r="AV797" s="25">
        <f t="shared" si="82"/>
        <v>0</v>
      </c>
      <c r="BB797" s="51"/>
    </row>
    <row r="798" spans="1:54" x14ac:dyDescent="0.25">
      <c r="A798" t="str">
        <f t="shared" si="77"/>
        <v>798</v>
      </c>
      <c r="B798" s="25">
        <f>IF(OR(ISBLANK($AG798),$AI798="closed",$AI798="old",AND($B$3=Data!$N$6,OR(database!AG798=Data!$K$8,Data!$K$9=database!AG798))),0,MAX(B$8:B797)+1)</f>
        <v>0</v>
      </c>
      <c r="C798" s="25">
        <f ca="1">IF(AND($AL798-C$3&lt;=TODAY(),$AL798&gt;0,AI798&lt;&gt;"closed",AI798&lt;&gt;"old",AND($B$3&lt;&gt;Data!$N$6,OR(database!$AG798&lt;&gt;Data!$K$9,database!$AG798&lt;&gt;Data!$K$8))),MAX(C$8:C797)+1,0)</f>
        <v>0</v>
      </c>
      <c r="D798" s="25">
        <f ca="1">IF(AND($AL798-D$3&lt;=TODAY(),$AL798&gt;0,$AI798&lt;&gt;"closed",AI798&lt;&gt;"old",AND($B$3&lt;&gt;Data!$N$6,OR(database!$AG798&lt;&gt;Data!$K$9,database!$AG798&lt;&gt;Data!$K$8))),MAX(D$8:D797)+1,0)</f>
        <v>0</v>
      </c>
      <c r="E798" s="25">
        <f ca="1">IF(AND($AL798-E$3&lt;=TODAY(),$AL798&gt;0,AI798&lt;&gt;"closed",AI798&lt;&gt;"old",AND($B$3&lt;&gt;Data!$N$6,OR(database!$AG798&lt;&gt;Data!$K$9,database!$AG798&lt;&gt;Data!$K$8))),MAX(E$8:E797)+1,0)</f>
        <v>0</v>
      </c>
      <c r="F798" s="25">
        <f>IF(AH798="X",MAX(F$8:F797)+1,0)</f>
        <v>0</v>
      </c>
      <c r="G798" s="25">
        <f ca="1">IF(AND(AG798=Data!$K$8,database!AI798&lt;&gt;"Closed",AI798&lt;&gt;"old",database!AL798&lt;(TODAY()+Data!$X$4)),MAX(G$8:G797)+1,0)</f>
        <v>0</v>
      </c>
      <c r="H798" s="25">
        <f ca="1">IF(AND(AG798=Data!$K$9,database!AI798&lt;&gt;"Closed",AI798&lt;&gt;"old",database!AL798&lt;(TODAY()+Data!$X$5)),MAX(H$8:H797)+1,0)</f>
        <v>0</v>
      </c>
      <c r="Y798">
        <f>IF(AS798&gt;0,VLOOKUP(AS798,$AT:$AV,3,0)+COUNTIF(AS$8:AS797,AS798),0)</f>
        <v>0</v>
      </c>
      <c r="AA798" s="16"/>
      <c r="AB798" s="22"/>
      <c r="AC798" s="16"/>
      <c r="AD798" s="22"/>
      <c r="AE798" s="16"/>
      <c r="AF798" s="22"/>
      <c r="AG798" s="138"/>
      <c r="AH798" s="23"/>
      <c r="AI798" s="16"/>
      <c r="AJ798" s="23"/>
      <c r="AK798" s="28"/>
      <c r="AL798" s="35"/>
      <c r="AQ798" s="25">
        <f>IF(FollowUp!$AK$3="(Off)",IF(FollowUp!$AA$3=Data!$D$5,C798,IF(FollowUp!$AA$3=Data!$D$6,D798,IF(FollowUp!$AA$3=Data!$D$7,E798,B798))),IF(FollowUp!$AK$3=Data!$N$9,F798,IF(FollowUp!$AK$3=Data!$N$8,H798,IF(FollowUp!$AK$3=Data!$N$7,G798,B798))))</f>
        <v>0</v>
      </c>
      <c r="AR798" s="51">
        <f t="shared" si="80"/>
        <v>0</v>
      </c>
      <c r="AS798" s="25">
        <f t="shared" si="78"/>
        <v>-1</v>
      </c>
      <c r="AT798" s="25">
        <f t="shared" si="81"/>
        <v>791</v>
      </c>
      <c r="AU798" s="25">
        <f t="shared" si="79"/>
        <v>0</v>
      </c>
      <c r="AV798" s="25">
        <f t="shared" si="82"/>
        <v>0</v>
      </c>
      <c r="BB798" s="51"/>
    </row>
    <row r="799" spans="1:54" x14ac:dyDescent="0.25">
      <c r="A799" t="str">
        <f t="shared" si="77"/>
        <v>799</v>
      </c>
      <c r="B799" s="25">
        <f>IF(OR(ISBLANK($AG799),$AI799="closed",$AI799="old",AND($B$3=Data!$N$6,OR(database!AG799=Data!$K$8,Data!$K$9=database!AG799))),0,MAX(B$8:B798)+1)</f>
        <v>0</v>
      </c>
      <c r="C799" s="25">
        <f ca="1">IF(AND($AL799-C$3&lt;=TODAY(),$AL799&gt;0,AI799&lt;&gt;"closed",AI799&lt;&gt;"old",AND($B$3&lt;&gt;Data!$N$6,OR(database!$AG799&lt;&gt;Data!$K$9,database!$AG799&lt;&gt;Data!$K$8))),MAX(C$8:C798)+1,0)</f>
        <v>0</v>
      </c>
      <c r="D799" s="25">
        <f ca="1">IF(AND($AL799-D$3&lt;=TODAY(),$AL799&gt;0,$AI799&lt;&gt;"closed",AI799&lt;&gt;"old",AND($B$3&lt;&gt;Data!$N$6,OR(database!$AG799&lt;&gt;Data!$K$9,database!$AG799&lt;&gt;Data!$K$8))),MAX(D$8:D798)+1,0)</f>
        <v>0</v>
      </c>
      <c r="E799" s="25">
        <f ca="1">IF(AND($AL799-E$3&lt;=TODAY(),$AL799&gt;0,AI799&lt;&gt;"closed",AI799&lt;&gt;"old",AND($B$3&lt;&gt;Data!$N$6,OR(database!$AG799&lt;&gt;Data!$K$9,database!$AG799&lt;&gt;Data!$K$8))),MAX(E$8:E798)+1,0)</f>
        <v>0</v>
      </c>
      <c r="F799" s="25">
        <f>IF(AH799="X",MAX(F$8:F798)+1,0)</f>
        <v>0</v>
      </c>
      <c r="G799" s="25">
        <f ca="1">IF(AND(AG799=Data!$K$8,database!AI799&lt;&gt;"Closed",AI799&lt;&gt;"old",database!AL799&lt;(TODAY()+Data!$X$4)),MAX(G$8:G798)+1,0)</f>
        <v>0</v>
      </c>
      <c r="H799" s="25">
        <f ca="1">IF(AND(AG799=Data!$K$9,database!AI799&lt;&gt;"Closed",AI799&lt;&gt;"old",database!AL799&lt;(TODAY()+Data!$X$5)),MAX(H$8:H798)+1,0)</f>
        <v>0</v>
      </c>
      <c r="Y799">
        <f>IF(AS799&gt;0,VLOOKUP(AS799,$AT:$AV,3,0)+COUNTIF(AS$8:AS798,AS799),0)</f>
        <v>0</v>
      </c>
      <c r="AA799" s="17"/>
      <c r="AB799" s="18"/>
      <c r="AC799" s="17"/>
      <c r="AD799" s="18"/>
      <c r="AE799" s="17"/>
      <c r="AF799" s="18"/>
      <c r="AG799" s="139"/>
      <c r="AH799" s="24"/>
      <c r="AI799" s="17"/>
      <c r="AJ799" s="24"/>
      <c r="AK799" s="27"/>
      <c r="AL799" s="47"/>
      <c r="AQ799" s="25">
        <f>IF(FollowUp!$AK$3="(Off)",IF(FollowUp!$AA$3=Data!$D$5,C799,IF(FollowUp!$AA$3=Data!$D$6,D799,IF(FollowUp!$AA$3=Data!$D$7,E799,B799))),IF(FollowUp!$AK$3=Data!$N$9,F799,IF(FollowUp!$AK$3=Data!$N$8,H799,IF(FollowUp!$AK$3=Data!$N$7,G799,B799))))</f>
        <v>0</v>
      </c>
      <c r="AR799" s="51">
        <f t="shared" si="80"/>
        <v>0</v>
      </c>
      <c r="AS799" s="25">
        <f t="shared" si="78"/>
        <v>-1</v>
      </c>
      <c r="AT799" s="25">
        <f t="shared" si="81"/>
        <v>792</v>
      </c>
      <c r="AU799" s="25">
        <f t="shared" si="79"/>
        <v>0</v>
      </c>
      <c r="AV799" s="25">
        <f t="shared" si="82"/>
        <v>0</v>
      </c>
      <c r="BB799" s="51"/>
    </row>
    <row r="800" spans="1:54" x14ac:dyDescent="0.25">
      <c r="A800" t="str">
        <f t="shared" si="77"/>
        <v>800</v>
      </c>
      <c r="B800" s="25">
        <f>IF(OR(ISBLANK($AG800),$AI800="closed",$AI800="old",AND($B$3=Data!$N$6,OR(database!AG800=Data!$K$8,Data!$K$9=database!AG800))),0,MAX(B$8:B799)+1)</f>
        <v>0</v>
      </c>
      <c r="C800" s="25">
        <f ca="1">IF(AND($AL800-C$3&lt;=TODAY(),$AL800&gt;0,AI800&lt;&gt;"closed",AI800&lt;&gt;"old",AND($B$3&lt;&gt;Data!$N$6,OR(database!$AG800&lt;&gt;Data!$K$9,database!$AG800&lt;&gt;Data!$K$8))),MAX(C$8:C799)+1,0)</f>
        <v>0</v>
      </c>
      <c r="D800" s="25">
        <f ca="1">IF(AND($AL800-D$3&lt;=TODAY(),$AL800&gt;0,$AI800&lt;&gt;"closed",AI800&lt;&gt;"old",AND($B$3&lt;&gt;Data!$N$6,OR(database!$AG800&lt;&gt;Data!$K$9,database!$AG800&lt;&gt;Data!$K$8))),MAX(D$8:D799)+1,0)</f>
        <v>0</v>
      </c>
      <c r="E800" s="25">
        <f ca="1">IF(AND($AL800-E$3&lt;=TODAY(),$AL800&gt;0,AI800&lt;&gt;"closed",AI800&lt;&gt;"old",AND($B$3&lt;&gt;Data!$N$6,OR(database!$AG800&lt;&gt;Data!$K$9,database!$AG800&lt;&gt;Data!$K$8))),MAX(E$8:E799)+1,0)</f>
        <v>0</v>
      </c>
      <c r="F800" s="25">
        <f>IF(AH800="X",MAX(F$8:F799)+1,0)</f>
        <v>0</v>
      </c>
      <c r="G800" s="25">
        <f ca="1">IF(AND(AG800=Data!$K$8,database!AI800&lt;&gt;"Closed",AI800&lt;&gt;"old",database!AL800&lt;(TODAY()+Data!$X$4)),MAX(G$8:G799)+1,0)</f>
        <v>0</v>
      </c>
      <c r="H800" s="25">
        <f ca="1">IF(AND(AG800=Data!$K$9,database!AI800&lt;&gt;"Closed",AI800&lt;&gt;"old",database!AL800&lt;(TODAY()+Data!$X$5)),MAX(H$8:H799)+1,0)</f>
        <v>0</v>
      </c>
      <c r="Y800">
        <f>IF(AS800&gt;0,VLOOKUP(AS800,$AT:$AV,3,0)+COUNTIF(AS$8:AS799,AS800),0)</f>
        <v>0</v>
      </c>
      <c r="AA800" s="16"/>
      <c r="AB800" s="22"/>
      <c r="AC800" s="16"/>
      <c r="AD800" s="22"/>
      <c r="AE800" s="16"/>
      <c r="AF800" s="22"/>
      <c r="AG800" s="138"/>
      <c r="AH800" s="23"/>
      <c r="AI800" s="16"/>
      <c r="AJ800" s="23"/>
      <c r="AK800" s="28"/>
      <c r="AL800" s="35"/>
      <c r="AQ800" s="25">
        <f>IF(FollowUp!$AK$3="(Off)",IF(FollowUp!$AA$3=Data!$D$5,C800,IF(FollowUp!$AA$3=Data!$D$6,D800,IF(FollowUp!$AA$3=Data!$D$7,E800,B800))),IF(FollowUp!$AK$3=Data!$N$9,F800,IF(FollowUp!$AK$3=Data!$N$8,H800,IF(FollowUp!$AK$3=Data!$N$7,G800,B800))))</f>
        <v>0</v>
      </c>
      <c r="AR800" s="51">
        <f t="shared" si="80"/>
        <v>0</v>
      </c>
      <c r="AS800" s="25">
        <f t="shared" si="78"/>
        <v>-1</v>
      </c>
      <c r="AT800" s="25">
        <f t="shared" si="81"/>
        <v>793</v>
      </c>
      <c r="AU800" s="25">
        <f t="shared" si="79"/>
        <v>0</v>
      </c>
      <c r="AV800" s="25">
        <f t="shared" si="82"/>
        <v>0</v>
      </c>
      <c r="BB800" s="51"/>
    </row>
    <row r="801" spans="1:54" x14ac:dyDescent="0.25">
      <c r="A801" t="str">
        <f t="shared" si="77"/>
        <v>801</v>
      </c>
      <c r="B801" s="25">
        <f>IF(OR(ISBLANK($AG801),$AI801="closed",$AI801="old",AND($B$3=Data!$N$6,OR(database!AG801=Data!$K$8,Data!$K$9=database!AG801))),0,MAX(B$8:B800)+1)</f>
        <v>0</v>
      </c>
      <c r="C801" s="25">
        <f ca="1">IF(AND($AL801-C$3&lt;=TODAY(),$AL801&gt;0,AI801&lt;&gt;"closed",AI801&lt;&gt;"old",AND($B$3&lt;&gt;Data!$N$6,OR(database!$AG801&lt;&gt;Data!$K$9,database!$AG801&lt;&gt;Data!$K$8))),MAX(C$8:C800)+1,0)</f>
        <v>0</v>
      </c>
      <c r="D801" s="25">
        <f ca="1">IF(AND($AL801-D$3&lt;=TODAY(),$AL801&gt;0,$AI801&lt;&gt;"closed",AI801&lt;&gt;"old",AND($B$3&lt;&gt;Data!$N$6,OR(database!$AG801&lt;&gt;Data!$K$9,database!$AG801&lt;&gt;Data!$K$8))),MAX(D$8:D800)+1,0)</f>
        <v>0</v>
      </c>
      <c r="E801" s="25">
        <f ca="1">IF(AND($AL801-E$3&lt;=TODAY(),$AL801&gt;0,AI801&lt;&gt;"closed",AI801&lt;&gt;"old",AND($B$3&lt;&gt;Data!$N$6,OR(database!$AG801&lt;&gt;Data!$K$9,database!$AG801&lt;&gt;Data!$K$8))),MAX(E$8:E800)+1,0)</f>
        <v>0</v>
      </c>
      <c r="F801" s="25">
        <f>IF(AH801="X",MAX(F$8:F800)+1,0)</f>
        <v>0</v>
      </c>
      <c r="G801" s="25">
        <f ca="1">IF(AND(AG801=Data!$K$8,database!AI801&lt;&gt;"Closed",AI801&lt;&gt;"old",database!AL801&lt;(TODAY()+Data!$X$4)),MAX(G$8:G800)+1,0)</f>
        <v>0</v>
      </c>
      <c r="H801" s="25">
        <f ca="1">IF(AND(AG801=Data!$K$9,database!AI801&lt;&gt;"Closed",AI801&lt;&gt;"old",database!AL801&lt;(TODAY()+Data!$X$5)),MAX(H$8:H800)+1,0)</f>
        <v>0</v>
      </c>
      <c r="Y801">
        <f>IF(AS801&gt;0,VLOOKUP(AS801,$AT:$AV,3,0)+COUNTIF(AS$8:AS800,AS801),0)</f>
        <v>0</v>
      </c>
      <c r="AA801" s="17"/>
      <c r="AB801" s="18"/>
      <c r="AC801" s="17"/>
      <c r="AD801" s="18"/>
      <c r="AE801" s="17"/>
      <c r="AF801" s="18"/>
      <c r="AG801" s="139"/>
      <c r="AH801" s="24"/>
      <c r="AI801" s="17"/>
      <c r="AJ801" s="24"/>
      <c r="AK801" s="27"/>
      <c r="AL801" s="47"/>
      <c r="AQ801" s="25">
        <f>IF(FollowUp!$AK$3="(Off)",IF(FollowUp!$AA$3=Data!$D$5,C801,IF(FollowUp!$AA$3=Data!$D$6,D801,IF(FollowUp!$AA$3=Data!$D$7,E801,B801))),IF(FollowUp!$AK$3=Data!$N$9,F801,IF(FollowUp!$AK$3=Data!$N$8,H801,IF(FollowUp!$AK$3=Data!$N$7,G801,B801))))</f>
        <v>0</v>
      </c>
      <c r="AR801" s="51">
        <f t="shared" si="80"/>
        <v>0</v>
      </c>
      <c r="AS801" s="25">
        <f t="shared" si="78"/>
        <v>-1</v>
      </c>
      <c r="AT801" s="25">
        <f t="shared" si="81"/>
        <v>794</v>
      </c>
      <c r="AU801" s="25">
        <f t="shared" si="79"/>
        <v>0</v>
      </c>
      <c r="AV801" s="25">
        <f t="shared" si="82"/>
        <v>0</v>
      </c>
      <c r="BB801" s="51"/>
    </row>
    <row r="802" spans="1:54" x14ac:dyDescent="0.25">
      <c r="A802" t="str">
        <f t="shared" si="77"/>
        <v>802</v>
      </c>
      <c r="B802" s="25">
        <f>IF(OR(ISBLANK($AG802),$AI802="closed",$AI802="old",AND($B$3=Data!$N$6,OR(database!AG802=Data!$K$8,Data!$K$9=database!AG802))),0,MAX(B$8:B801)+1)</f>
        <v>0</v>
      </c>
      <c r="C802" s="25">
        <f ca="1">IF(AND($AL802-C$3&lt;=TODAY(),$AL802&gt;0,AI802&lt;&gt;"closed",AI802&lt;&gt;"old",AND($B$3&lt;&gt;Data!$N$6,OR(database!$AG802&lt;&gt;Data!$K$9,database!$AG802&lt;&gt;Data!$K$8))),MAX(C$8:C801)+1,0)</f>
        <v>0</v>
      </c>
      <c r="D802" s="25">
        <f ca="1">IF(AND($AL802-D$3&lt;=TODAY(),$AL802&gt;0,$AI802&lt;&gt;"closed",AI802&lt;&gt;"old",AND($B$3&lt;&gt;Data!$N$6,OR(database!$AG802&lt;&gt;Data!$K$9,database!$AG802&lt;&gt;Data!$K$8))),MAX(D$8:D801)+1,0)</f>
        <v>0</v>
      </c>
      <c r="E802" s="25">
        <f ca="1">IF(AND($AL802-E$3&lt;=TODAY(),$AL802&gt;0,AI802&lt;&gt;"closed",AI802&lt;&gt;"old",AND($B$3&lt;&gt;Data!$N$6,OR(database!$AG802&lt;&gt;Data!$K$9,database!$AG802&lt;&gt;Data!$K$8))),MAX(E$8:E801)+1,0)</f>
        <v>0</v>
      </c>
      <c r="F802" s="25">
        <f>IF(AH802="X",MAX(F$8:F801)+1,0)</f>
        <v>0</v>
      </c>
      <c r="G802" s="25">
        <f ca="1">IF(AND(AG802=Data!$K$8,database!AI802&lt;&gt;"Closed",AI802&lt;&gt;"old",database!AL802&lt;(TODAY()+Data!$X$4)),MAX(G$8:G801)+1,0)</f>
        <v>0</v>
      </c>
      <c r="H802" s="25">
        <f ca="1">IF(AND(AG802=Data!$K$9,database!AI802&lt;&gt;"Closed",AI802&lt;&gt;"old",database!AL802&lt;(TODAY()+Data!$X$5)),MAX(H$8:H801)+1,0)</f>
        <v>0</v>
      </c>
      <c r="Y802">
        <f>IF(AS802&gt;0,VLOOKUP(AS802,$AT:$AV,3,0)+COUNTIF(AS$8:AS801,AS802),0)</f>
        <v>0</v>
      </c>
      <c r="AA802" s="16"/>
      <c r="AB802" s="22"/>
      <c r="AC802" s="16"/>
      <c r="AD802" s="22"/>
      <c r="AE802" s="16"/>
      <c r="AF802" s="22"/>
      <c r="AG802" s="138"/>
      <c r="AH802" s="23"/>
      <c r="AI802" s="16"/>
      <c r="AJ802" s="23"/>
      <c r="AK802" s="28"/>
      <c r="AL802" s="35"/>
      <c r="AQ802" s="25">
        <f>IF(FollowUp!$AK$3="(Off)",IF(FollowUp!$AA$3=Data!$D$5,C802,IF(FollowUp!$AA$3=Data!$D$6,D802,IF(FollowUp!$AA$3=Data!$D$7,E802,B802))),IF(FollowUp!$AK$3=Data!$N$9,F802,IF(FollowUp!$AK$3=Data!$N$8,H802,IF(FollowUp!$AK$3=Data!$N$7,G802,B802))))</f>
        <v>0</v>
      </c>
      <c r="AR802" s="51">
        <f t="shared" si="80"/>
        <v>0</v>
      </c>
      <c r="AS802" s="25">
        <f t="shared" si="78"/>
        <v>-1</v>
      </c>
      <c r="AT802" s="25">
        <f t="shared" si="81"/>
        <v>795</v>
      </c>
      <c r="AU802" s="25">
        <f t="shared" si="79"/>
        <v>0</v>
      </c>
      <c r="AV802" s="25">
        <f t="shared" si="82"/>
        <v>0</v>
      </c>
      <c r="BB802" s="51"/>
    </row>
    <row r="803" spans="1:54" x14ac:dyDescent="0.25">
      <c r="A803" t="str">
        <f t="shared" si="77"/>
        <v>803</v>
      </c>
      <c r="B803" s="25">
        <f>IF(OR(ISBLANK($AG803),$AI803="closed",$AI803="old",AND($B$3=Data!$N$6,OR(database!AG803=Data!$K$8,Data!$K$9=database!AG803))),0,MAX(B$8:B802)+1)</f>
        <v>0</v>
      </c>
      <c r="C803" s="25">
        <f ca="1">IF(AND($AL803-C$3&lt;=TODAY(),$AL803&gt;0,AI803&lt;&gt;"closed",AI803&lt;&gt;"old",AND($B$3&lt;&gt;Data!$N$6,OR(database!$AG803&lt;&gt;Data!$K$9,database!$AG803&lt;&gt;Data!$K$8))),MAX(C$8:C802)+1,0)</f>
        <v>0</v>
      </c>
      <c r="D803" s="25">
        <f ca="1">IF(AND($AL803-D$3&lt;=TODAY(),$AL803&gt;0,$AI803&lt;&gt;"closed",AI803&lt;&gt;"old",AND($B$3&lt;&gt;Data!$N$6,OR(database!$AG803&lt;&gt;Data!$K$9,database!$AG803&lt;&gt;Data!$K$8))),MAX(D$8:D802)+1,0)</f>
        <v>0</v>
      </c>
      <c r="E803" s="25">
        <f ca="1">IF(AND($AL803-E$3&lt;=TODAY(),$AL803&gt;0,AI803&lt;&gt;"closed",AI803&lt;&gt;"old",AND($B$3&lt;&gt;Data!$N$6,OR(database!$AG803&lt;&gt;Data!$K$9,database!$AG803&lt;&gt;Data!$K$8))),MAX(E$8:E802)+1,0)</f>
        <v>0</v>
      </c>
      <c r="F803" s="25">
        <f>IF(AH803="X",MAX(F$8:F802)+1,0)</f>
        <v>0</v>
      </c>
      <c r="G803" s="25">
        <f ca="1">IF(AND(AG803=Data!$K$8,database!AI803&lt;&gt;"Closed",AI803&lt;&gt;"old",database!AL803&lt;(TODAY()+Data!$X$4)),MAX(G$8:G802)+1,0)</f>
        <v>0</v>
      </c>
      <c r="H803" s="25">
        <f ca="1">IF(AND(AG803=Data!$K$9,database!AI803&lt;&gt;"Closed",AI803&lt;&gt;"old",database!AL803&lt;(TODAY()+Data!$X$5)),MAX(H$8:H802)+1,0)</f>
        <v>0</v>
      </c>
      <c r="Y803">
        <f>IF(AS803&gt;0,VLOOKUP(AS803,$AT:$AV,3,0)+COUNTIF(AS$8:AS802,AS803),0)</f>
        <v>0</v>
      </c>
      <c r="AA803" s="17"/>
      <c r="AB803" s="18"/>
      <c r="AC803" s="17"/>
      <c r="AD803" s="18"/>
      <c r="AE803" s="17"/>
      <c r="AF803" s="18"/>
      <c r="AG803" s="139"/>
      <c r="AH803" s="24"/>
      <c r="AI803" s="17"/>
      <c r="AJ803" s="24"/>
      <c r="AK803" s="27"/>
      <c r="AL803" s="47"/>
      <c r="AQ803" s="25">
        <f>IF(FollowUp!$AK$3="(Off)",IF(FollowUp!$AA$3=Data!$D$5,C803,IF(FollowUp!$AA$3=Data!$D$6,D803,IF(FollowUp!$AA$3=Data!$D$7,E803,B803))),IF(FollowUp!$AK$3=Data!$N$9,F803,IF(FollowUp!$AK$3=Data!$N$8,H803,IF(FollowUp!$AK$3=Data!$N$7,G803,B803))))</f>
        <v>0</v>
      </c>
      <c r="AR803" s="51">
        <f t="shared" si="80"/>
        <v>0</v>
      </c>
      <c r="AS803" s="25">
        <f t="shared" si="78"/>
        <v>-1</v>
      </c>
      <c r="AT803" s="25">
        <f t="shared" si="81"/>
        <v>796</v>
      </c>
      <c r="AU803" s="25">
        <f t="shared" si="79"/>
        <v>0</v>
      </c>
      <c r="AV803" s="25">
        <f t="shared" si="82"/>
        <v>0</v>
      </c>
      <c r="BB803" s="51"/>
    </row>
    <row r="804" spans="1:54" x14ac:dyDescent="0.25">
      <c r="A804" t="str">
        <f t="shared" si="77"/>
        <v>804</v>
      </c>
      <c r="B804" s="25">
        <f>IF(OR(ISBLANK($AG804),$AI804="closed",$AI804="old",AND($B$3=Data!$N$6,OR(database!AG804=Data!$K$8,Data!$K$9=database!AG804))),0,MAX(B$8:B803)+1)</f>
        <v>0</v>
      </c>
      <c r="C804" s="25">
        <f ca="1">IF(AND($AL804-C$3&lt;=TODAY(),$AL804&gt;0,AI804&lt;&gt;"closed",AI804&lt;&gt;"old",AND($B$3&lt;&gt;Data!$N$6,OR(database!$AG804&lt;&gt;Data!$K$9,database!$AG804&lt;&gt;Data!$K$8))),MAX(C$8:C803)+1,0)</f>
        <v>0</v>
      </c>
      <c r="D804" s="25">
        <f ca="1">IF(AND($AL804-D$3&lt;=TODAY(),$AL804&gt;0,$AI804&lt;&gt;"closed",AI804&lt;&gt;"old",AND($B$3&lt;&gt;Data!$N$6,OR(database!$AG804&lt;&gt;Data!$K$9,database!$AG804&lt;&gt;Data!$K$8))),MAX(D$8:D803)+1,0)</f>
        <v>0</v>
      </c>
      <c r="E804" s="25">
        <f ca="1">IF(AND($AL804-E$3&lt;=TODAY(),$AL804&gt;0,AI804&lt;&gt;"closed",AI804&lt;&gt;"old",AND($B$3&lt;&gt;Data!$N$6,OR(database!$AG804&lt;&gt;Data!$K$9,database!$AG804&lt;&gt;Data!$K$8))),MAX(E$8:E803)+1,0)</f>
        <v>0</v>
      </c>
      <c r="F804" s="25">
        <f>IF(AH804="X",MAX(F$8:F803)+1,0)</f>
        <v>0</v>
      </c>
      <c r="G804" s="25">
        <f ca="1">IF(AND(AG804=Data!$K$8,database!AI804&lt;&gt;"Closed",AI804&lt;&gt;"old",database!AL804&lt;(TODAY()+Data!$X$4)),MAX(G$8:G803)+1,0)</f>
        <v>0</v>
      </c>
      <c r="H804" s="25">
        <f ca="1">IF(AND(AG804=Data!$K$9,database!AI804&lt;&gt;"Closed",AI804&lt;&gt;"old",database!AL804&lt;(TODAY()+Data!$X$5)),MAX(H$8:H803)+1,0)</f>
        <v>0</v>
      </c>
      <c r="Y804">
        <f>IF(AS804&gt;0,VLOOKUP(AS804,$AT:$AV,3,0)+COUNTIF(AS$8:AS803,AS804),0)</f>
        <v>0</v>
      </c>
      <c r="AA804" s="16"/>
      <c r="AB804" s="22"/>
      <c r="AC804" s="16"/>
      <c r="AD804" s="22"/>
      <c r="AE804" s="16"/>
      <c r="AF804" s="22"/>
      <c r="AG804" s="138"/>
      <c r="AH804" s="23"/>
      <c r="AI804" s="16"/>
      <c r="AJ804" s="23"/>
      <c r="AK804" s="28"/>
      <c r="AL804" s="35"/>
      <c r="AQ804" s="25">
        <f>IF(FollowUp!$AK$3="(Off)",IF(FollowUp!$AA$3=Data!$D$5,C804,IF(FollowUp!$AA$3=Data!$D$6,D804,IF(FollowUp!$AA$3=Data!$D$7,E804,B804))),IF(FollowUp!$AK$3=Data!$N$9,F804,IF(FollowUp!$AK$3=Data!$N$8,H804,IF(FollowUp!$AK$3=Data!$N$7,G804,B804))))</f>
        <v>0</v>
      </c>
      <c r="AR804" s="51">
        <f t="shared" si="80"/>
        <v>0</v>
      </c>
      <c r="AS804" s="25">
        <f t="shared" si="78"/>
        <v>-1</v>
      </c>
      <c r="AT804" s="25">
        <f t="shared" si="81"/>
        <v>797</v>
      </c>
      <c r="AU804" s="25">
        <f t="shared" si="79"/>
        <v>0</v>
      </c>
      <c r="AV804" s="25">
        <f t="shared" si="82"/>
        <v>0</v>
      </c>
      <c r="BB804" s="51"/>
    </row>
    <row r="805" spans="1:54" x14ac:dyDescent="0.25">
      <c r="A805" t="str">
        <f t="shared" si="77"/>
        <v>805</v>
      </c>
      <c r="B805" s="25">
        <f>IF(OR(ISBLANK($AG805),$AI805="closed",$AI805="old",AND($B$3=Data!$N$6,OR(database!AG805=Data!$K$8,Data!$K$9=database!AG805))),0,MAX(B$8:B804)+1)</f>
        <v>0</v>
      </c>
      <c r="C805" s="25">
        <f ca="1">IF(AND($AL805-C$3&lt;=TODAY(),$AL805&gt;0,AI805&lt;&gt;"closed",AI805&lt;&gt;"old",AND($B$3&lt;&gt;Data!$N$6,OR(database!$AG805&lt;&gt;Data!$K$9,database!$AG805&lt;&gt;Data!$K$8))),MAX(C$8:C804)+1,0)</f>
        <v>0</v>
      </c>
      <c r="D805" s="25">
        <f ca="1">IF(AND($AL805-D$3&lt;=TODAY(),$AL805&gt;0,$AI805&lt;&gt;"closed",AI805&lt;&gt;"old",AND($B$3&lt;&gt;Data!$N$6,OR(database!$AG805&lt;&gt;Data!$K$9,database!$AG805&lt;&gt;Data!$K$8))),MAX(D$8:D804)+1,0)</f>
        <v>0</v>
      </c>
      <c r="E805" s="25">
        <f ca="1">IF(AND($AL805-E$3&lt;=TODAY(),$AL805&gt;0,AI805&lt;&gt;"closed",AI805&lt;&gt;"old",AND($B$3&lt;&gt;Data!$N$6,OR(database!$AG805&lt;&gt;Data!$K$9,database!$AG805&lt;&gt;Data!$K$8))),MAX(E$8:E804)+1,0)</f>
        <v>0</v>
      </c>
      <c r="F805" s="25">
        <f>IF(AH805="X",MAX(F$8:F804)+1,0)</f>
        <v>0</v>
      </c>
      <c r="G805" s="25">
        <f ca="1">IF(AND(AG805=Data!$K$8,database!AI805&lt;&gt;"Closed",AI805&lt;&gt;"old",database!AL805&lt;(TODAY()+Data!$X$4)),MAX(G$8:G804)+1,0)</f>
        <v>0</v>
      </c>
      <c r="H805" s="25">
        <f ca="1">IF(AND(AG805=Data!$K$9,database!AI805&lt;&gt;"Closed",AI805&lt;&gt;"old",database!AL805&lt;(TODAY()+Data!$X$5)),MAX(H$8:H804)+1,0)</f>
        <v>0</v>
      </c>
      <c r="Y805">
        <f>IF(AS805&gt;0,VLOOKUP(AS805,$AT:$AV,3,0)+COUNTIF(AS$8:AS804,AS805),0)</f>
        <v>0</v>
      </c>
      <c r="AA805" s="17"/>
      <c r="AB805" s="18"/>
      <c r="AC805" s="17"/>
      <c r="AD805" s="18"/>
      <c r="AE805" s="17"/>
      <c r="AF805" s="18"/>
      <c r="AG805" s="139"/>
      <c r="AH805" s="24"/>
      <c r="AI805" s="17"/>
      <c r="AJ805" s="24"/>
      <c r="AK805" s="27"/>
      <c r="AL805" s="47"/>
      <c r="AQ805" s="25">
        <f>IF(FollowUp!$AK$3="(Off)",IF(FollowUp!$AA$3=Data!$D$5,C805,IF(FollowUp!$AA$3=Data!$D$6,D805,IF(FollowUp!$AA$3=Data!$D$7,E805,B805))),IF(FollowUp!$AK$3=Data!$N$9,F805,IF(FollowUp!$AK$3=Data!$N$8,H805,IF(FollowUp!$AK$3=Data!$N$7,G805,B805))))</f>
        <v>0</v>
      </c>
      <c r="AR805" s="51">
        <f t="shared" si="80"/>
        <v>0</v>
      </c>
      <c r="AS805" s="25">
        <f t="shared" si="78"/>
        <v>-1</v>
      </c>
      <c r="AT805" s="25">
        <f t="shared" si="81"/>
        <v>798</v>
      </c>
      <c r="AU805" s="25">
        <f t="shared" si="79"/>
        <v>0</v>
      </c>
      <c r="AV805" s="25">
        <f t="shared" si="82"/>
        <v>0</v>
      </c>
      <c r="BB805" s="51"/>
    </row>
    <row r="806" spans="1:54" x14ac:dyDescent="0.25">
      <c r="A806" t="str">
        <f t="shared" si="77"/>
        <v>806</v>
      </c>
      <c r="B806" s="25">
        <f>IF(OR(ISBLANK($AG806),$AI806="closed",$AI806="old",AND($B$3=Data!$N$6,OR(database!AG806=Data!$K$8,Data!$K$9=database!AG806))),0,MAX(B$8:B805)+1)</f>
        <v>0</v>
      </c>
      <c r="C806" s="25">
        <f ca="1">IF(AND($AL806-C$3&lt;=TODAY(),$AL806&gt;0,AI806&lt;&gt;"closed",AI806&lt;&gt;"old",AND($B$3&lt;&gt;Data!$N$6,OR(database!$AG806&lt;&gt;Data!$K$9,database!$AG806&lt;&gt;Data!$K$8))),MAX(C$8:C805)+1,0)</f>
        <v>0</v>
      </c>
      <c r="D806" s="25">
        <f ca="1">IF(AND($AL806-D$3&lt;=TODAY(),$AL806&gt;0,$AI806&lt;&gt;"closed",AI806&lt;&gt;"old",AND($B$3&lt;&gt;Data!$N$6,OR(database!$AG806&lt;&gt;Data!$K$9,database!$AG806&lt;&gt;Data!$K$8))),MAX(D$8:D805)+1,0)</f>
        <v>0</v>
      </c>
      <c r="E806" s="25">
        <f ca="1">IF(AND($AL806-E$3&lt;=TODAY(),$AL806&gt;0,AI806&lt;&gt;"closed",AI806&lt;&gt;"old",AND($B$3&lt;&gt;Data!$N$6,OR(database!$AG806&lt;&gt;Data!$K$9,database!$AG806&lt;&gt;Data!$K$8))),MAX(E$8:E805)+1,0)</f>
        <v>0</v>
      </c>
      <c r="F806" s="25">
        <f>IF(AH806="X",MAX(F$8:F805)+1,0)</f>
        <v>0</v>
      </c>
      <c r="G806" s="25">
        <f ca="1">IF(AND(AG806=Data!$K$8,database!AI806&lt;&gt;"Closed",AI806&lt;&gt;"old",database!AL806&lt;(TODAY()+Data!$X$4)),MAX(G$8:G805)+1,0)</f>
        <v>0</v>
      </c>
      <c r="H806" s="25">
        <f ca="1">IF(AND(AG806=Data!$K$9,database!AI806&lt;&gt;"Closed",AI806&lt;&gt;"old",database!AL806&lt;(TODAY()+Data!$X$5)),MAX(H$8:H805)+1,0)</f>
        <v>0</v>
      </c>
      <c r="Y806">
        <f>IF(AS806&gt;0,VLOOKUP(AS806,$AT:$AV,3,0)+COUNTIF(AS$8:AS805,AS806),0)</f>
        <v>0</v>
      </c>
      <c r="AA806" s="16"/>
      <c r="AB806" s="22"/>
      <c r="AC806" s="16"/>
      <c r="AD806" s="22"/>
      <c r="AE806" s="16"/>
      <c r="AF806" s="22"/>
      <c r="AG806" s="138"/>
      <c r="AH806" s="23"/>
      <c r="AI806" s="16"/>
      <c r="AJ806" s="23"/>
      <c r="AK806" s="28"/>
      <c r="AL806" s="35"/>
      <c r="AQ806" s="25">
        <f>IF(FollowUp!$AK$3="(Off)",IF(FollowUp!$AA$3=Data!$D$5,C806,IF(FollowUp!$AA$3=Data!$D$6,D806,IF(FollowUp!$AA$3=Data!$D$7,E806,B806))),IF(FollowUp!$AK$3=Data!$N$9,F806,IF(FollowUp!$AK$3=Data!$N$8,H806,IF(FollowUp!$AK$3=Data!$N$7,G806,B806))))</f>
        <v>0</v>
      </c>
      <c r="AR806" s="51">
        <f t="shared" si="80"/>
        <v>0</v>
      </c>
      <c r="AS806" s="25">
        <f t="shared" si="78"/>
        <v>-1</v>
      </c>
      <c r="AT806" s="25">
        <f t="shared" si="81"/>
        <v>799</v>
      </c>
      <c r="AU806" s="25">
        <f t="shared" si="79"/>
        <v>0</v>
      </c>
      <c r="AV806" s="25">
        <f t="shared" si="82"/>
        <v>0</v>
      </c>
      <c r="BB806" s="51"/>
    </row>
    <row r="807" spans="1:54" x14ac:dyDescent="0.25">
      <c r="A807" t="str">
        <f t="shared" si="77"/>
        <v>807</v>
      </c>
      <c r="B807" s="25">
        <f>IF(OR(ISBLANK($AG807),$AI807="closed",$AI807="old",AND($B$3=Data!$N$6,OR(database!AG807=Data!$K$8,Data!$K$9=database!AG807))),0,MAX(B$8:B806)+1)</f>
        <v>0</v>
      </c>
      <c r="C807" s="25">
        <f ca="1">IF(AND($AL807-C$3&lt;=TODAY(),$AL807&gt;0,AI807&lt;&gt;"closed",AI807&lt;&gt;"old",AND($B$3&lt;&gt;Data!$N$6,OR(database!$AG807&lt;&gt;Data!$K$9,database!$AG807&lt;&gt;Data!$K$8))),MAX(C$8:C806)+1,0)</f>
        <v>0</v>
      </c>
      <c r="D807" s="25">
        <f ca="1">IF(AND($AL807-D$3&lt;=TODAY(),$AL807&gt;0,$AI807&lt;&gt;"closed",AI807&lt;&gt;"old",AND($B$3&lt;&gt;Data!$N$6,OR(database!$AG807&lt;&gt;Data!$K$9,database!$AG807&lt;&gt;Data!$K$8))),MAX(D$8:D806)+1,0)</f>
        <v>0</v>
      </c>
      <c r="E807" s="25">
        <f ca="1">IF(AND($AL807-E$3&lt;=TODAY(),$AL807&gt;0,AI807&lt;&gt;"closed",AI807&lt;&gt;"old",AND($B$3&lt;&gt;Data!$N$6,OR(database!$AG807&lt;&gt;Data!$K$9,database!$AG807&lt;&gt;Data!$K$8))),MAX(E$8:E806)+1,0)</f>
        <v>0</v>
      </c>
      <c r="F807" s="25">
        <f>IF(AH807="X",MAX(F$8:F806)+1,0)</f>
        <v>0</v>
      </c>
      <c r="G807" s="25">
        <f ca="1">IF(AND(AG807=Data!$K$8,database!AI807&lt;&gt;"Closed",AI807&lt;&gt;"old",database!AL807&lt;(TODAY()+Data!$X$4)),MAX(G$8:G806)+1,0)</f>
        <v>0</v>
      </c>
      <c r="H807" s="25">
        <f ca="1">IF(AND(AG807=Data!$K$9,database!AI807&lt;&gt;"Closed",AI807&lt;&gt;"old",database!AL807&lt;(TODAY()+Data!$X$5)),MAX(H$8:H806)+1,0)</f>
        <v>0</v>
      </c>
      <c r="Y807">
        <f>IF(AS807&gt;0,VLOOKUP(AS807,$AT:$AV,3,0)+COUNTIF(AS$8:AS806,AS807),0)</f>
        <v>0</v>
      </c>
      <c r="AA807" s="17"/>
      <c r="AB807" s="18"/>
      <c r="AC807" s="17"/>
      <c r="AD807" s="18"/>
      <c r="AE807" s="17"/>
      <c r="AF807" s="18"/>
      <c r="AG807" s="139"/>
      <c r="AH807" s="24"/>
      <c r="AI807" s="17"/>
      <c r="AJ807" s="24"/>
      <c r="AK807" s="27"/>
      <c r="AL807" s="47"/>
      <c r="AQ807" s="25">
        <f>IF(FollowUp!$AK$3="(Off)",IF(FollowUp!$AA$3=Data!$D$5,C807,IF(FollowUp!$AA$3=Data!$D$6,D807,IF(FollowUp!$AA$3=Data!$D$7,E807,B807))),IF(FollowUp!$AK$3=Data!$N$9,F807,IF(FollowUp!$AK$3=Data!$N$8,H807,IF(FollowUp!$AK$3=Data!$N$7,G807,B807))))</f>
        <v>0</v>
      </c>
      <c r="AR807" s="51">
        <f t="shared" si="80"/>
        <v>0</v>
      </c>
      <c r="AS807" s="25">
        <f t="shared" si="78"/>
        <v>-1</v>
      </c>
      <c r="AT807" s="25">
        <f t="shared" si="81"/>
        <v>800</v>
      </c>
      <c r="AU807" s="25">
        <f t="shared" si="79"/>
        <v>0</v>
      </c>
      <c r="AV807" s="25">
        <f t="shared" si="82"/>
        <v>0</v>
      </c>
      <c r="BB807" s="51"/>
    </row>
    <row r="808" spans="1:54" x14ac:dyDescent="0.25">
      <c r="A808" t="str">
        <f t="shared" si="77"/>
        <v>808</v>
      </c>
      <c r="B808" s="25">
        <f>IF(OR(ISBLANK($AG808),$AI808="closed",$AI808="old",AND($B$3=Data!$N$6,OR(database!AG808=Data!$K$8,Data!$K$9=database!AG808))),0,MAX(B$8:B807)+1)</f>
        <v>0</v>
      </c>
      <c r="C808" s="25">
        <f ca="1">IF(AND($AL808-C$3&lt;=TODAY(),$AL808&gt;0,AI808&lt;&gt;"closed",AI808&lt;&gt;"old",AND($B$3&lt;&gt;Data!$N$6,OR(database!$AG808&lt;&gt;Data!$K$9,database!$AG808&lt;&gt;Data!$K$8))),MAX(C$8:C807)+1,0)</f>
        <v>0</v>
      </c>
      <c r="D808" s="25">
        <f ca="1">IF(AND($AL808-D$3&lt;=TODAY(),$AL808&gt;0,$AI808&lt;&gt;"closed",AI808&lt;&gt;"old",AND($B$3&lt;&gt;Data!$N$6,OR(database!$AG808&lt;&gt;Data!$K$9,database!$AG808&lt;&gt;Data!$K$8))),MAX(D$8:D807)+1,0)</f>
        <v>0</v>
      </c>
      <c r="E808" s="25">
        <f ca="1">IF(AND($AL808-E$3&lt;=TODAY(),$AL808&gt;0,AI808&lt;&gt;"closed",AI808&lt;&gt;"old",AND($B$3&lt;&gt;Data!$N$6,OR(database!$AG808&lt;&gt;Data!$K$9,database!$AG808&lt;&gt;Data!$K$8))),MAX(E$8:E807)+1,0)</f>
        <v>0</v>
      </c>
      <c r="F808" s="25">
        <f>IF(AH808="X",MAX(F$8:F807)+1,0)</f>
        <v>0</v>
      </c>
      <c r="G808" s="25">
        <f ca="1">IF(AND(AG808=Data!$K$8,database!AI808&lt;&gt;"Closed",AI808&lt;&gt;"old",database!AL808&lt;(TODAY()+Data!$X$4)),MAX(G$8:G807)+1,0)</f>
        <v>0</v>
      </c>
      <c r="H808" s="25">
        <f ca="1">IF(AND(AG808=Data!$K$9,database!AI808&lt;&gt;"Closed",AI808&lt;&gt;"old",database!AL808&lt;(TODAY()+Data!$X$5)),MAX(H$8:H807)+1,0)</f>
        <v>0</v>
      </c>
      <c r="Y808">
        <f>IF(AS808&gt;0,VLOOKUP(AS808,$AT:$AV,3,0)+COUNTIF(AS$8:AS807,AS808),0)</f>
        <v>0</v>
      </c>
      <c r="AA808" s="16"/>
      <c r="AB808" s="22"/>
      <c r="AC808" s="16"/>
      <c r="AD808" s="22"/>
      <c r="AE808" s="16"/>
      <c r="AF808" s="22"/>
      <c r="AG808" s="138"/>
      <c r="AH808" s="23"/>
      <c r="AI808" s="16"/>
      <c r="AJ808" s="23"/>
      <c r="AK808" s="28"/>
      <c r="AL808" s="35"/>
      <c r="AQ808" s="25">
        <f>IF(FollowUp!$AK$3="(Off)",IF(FollowUp!$AA$3=Data!$D$5,C808,IF(FollowUp!$AA$3=Data!$D$6,D808,IF(FollowUp!$AA$3=Data!$D$7,E808,B808))),IF(FollowUp!$AK$3=Data!$N$9,F808,IF(FollowUp!$AK$3=Data!$N$8,H808,IF(FollowUp!$AK$3=Data!$N$7,G808,B808))))</f>
        <v>0</v>
      </c>
      <c r="AR808" s="51">
        <f t="shared" si="80"/>
        <v>0</v>
      </c>
      <c r="AS808" s="25">
        <f t="shared" si="78"/>
        <v>-1</v>
      </c>
      <c r="AT808" s="25">
        <f t="shared" si="81"/>
        <v>801</v>
      </c>
      <c r="AU808" s="25">
        <f t="shared" si="79"/>
        <v>0</v>
      </c>
      <c r="AV808" s="25">
        <f t="shared" si="82"/>
        <v>0</v>
      </c>
      <c r="BB808" s="51"/>
    </row>
    <row r="809" spans="1:54" x14ac:dyDescent="0.25">
      <c r="A809" t="str">
        <f t="shared" si="77"/>
        <v>809</v>
      </c>
      <c r="B809" s="25">
        <f>IF(OR(ISBLANK($AG809),$AI809="closed",$AI809="old",AND($B$3=Data!$N$6,OR(database!AG809=Data!$K$8,Data!$K$9=database!AG809))),0,MAX(B$8:B808)+1)</f>
        <v>0</v>
      </c>
      <c r="C809" s="25">
        <f ca="1">IF(AND($AL809-C$3&lt;=TODAY(),$AL809&gt;0,AI809&lt;&gt;"closed",AI809&lt;&gt;"old",AND($B$3&lt;&gt;Data!$N$6,OR(database!$AG809&lt;&gt;Data!$K$9,database!$AG809&lt;&gt;Data!$K$8))),MAX(C$8:C808)+1,0)</f>
        <v>0</v>
      </c>
      <c r="D809" s="25">
        <f ca="1">IF(AND($AL809-D$3&lt;=TODAY(),$AL809&gt;0,$AI809&lt;&gt;"closed",AI809&lt;&gt;"old",AND($B$3&lt;&gt;Data!$N$6,OR(database!$AG809&lt;&gt;Data!$K$9,database!$AG809&lt;&gt;Data!$K$8))),MAX(D$8:D808)+1,0)</f>
        <v>0</v>
      </c>
      <c r="E809" s="25">
        <f ca="1">IF(AND($AL809-E$3&lt;=TODAY(),$AL809&gt;0,AI809&lt;&gt;"closed",AI809&lt;&gt;"old",AND($B$3&lt;&gt;Data!$N$6,OR(database!$AG809&lt;&gt;Data!$K$9,database!$AG809&lt;&gt;Data!$K$8))),MAX(E$8:E808)+1,0)</f>
        <v>0</v>
      </c>
      <c r="F809" s="25">
        <f>IF(AH809="X",MAX(F$8:F808)+1,0)</f>
        <v>0</v>
      </c>
      <c r="G809" s="25">
        <f ca="1">IF(AND(AG809=Data!$K$8,database!AI809&lt;&gt;"Closed",AI809&lt;&gt;"old",database!AL809&lt;(TODAY()+Data!$X$4)),MAX(G$8:G808)+1,0)</f>
        <v>0</v>
      </c>
      <c r="H809" s="25">
        <f ca="1">IF(AND(AG809=Data!$K$9,database!AI809&lt;&gt;"Closed",AI809&lt;&gt;"old",database!AL809&lt;(TODAY()+Data!$X$5)),MAX(H$8:H808)+1,0)</f>
        <v>0</v>
      </c>
      <c r="Y809">
        <f>IF(AS809&gt;0,VLOOKUP(AS809,$AT:$AV,3,0)+COUNTIF(AS$8:AS808,AS809),0)</f>
        <v>0</v>
      </c>
      <c r="AA809" s="17"/>
      <c r="AB809" s="18"/>
      <c r="AC809" s="17"/>
      <c r="AD809" s="18"/>
      <c r="AE809" s="17"/>
      <c r="AF809" s="18"/>
      <c r="AG809" s="139"/>
      <c r="AH809" s="24"/>
      <c r="AI809" s="17"/>
      <c r="AJ809" s="24"/>
      <c r="AK809" s="27"/>
      <c r="AL809" s="47"/>
      <c r="AQ809" s="25">
        <f>IF(FollowUp!$AK$3="(Off)",IF(FollowUp!$AA$3=Data!$D$5,C809,IF(FollowUp!$AA$3=Data!$D$6,D809,IF(FollowUp!$AA$3=Data!$D$7,E809,B809))),IF(FollowUp!$AK$3=Data!$N$9,F809,IF(FollowUp!$AK$3=Data!$N$8,H809,IF(FollowUp!$AK$3=Data!$N$7,G809,B809))))</f>
        <v>0</v>
      </c>
      <c r="AR809" s="51">
        <f t="shared" si="80"/>
        <v>0</v>
      </c>
      <c r="AS809" s="25">
        <f t="shared" si="78"/>
        <v>-1</v>
      </c>
      <c r="AT809" s="25">
        <f t="shared" si="81"/>
        <v>802</v>
      </c>
      <c r="AU809" s="25">
        <f t="shared" si="79"/>
        <v>0</v>
      </c>
      <c r="AV809" s="25">
        <f t="shared" si="82"/>
        <v>0</v>
      </c>
      <c r="BB809" s="51"/>
    </row>
    <row r="810" spans="1:54" x14ac:dyDescent="0.25">
      <c r="A810" t="str">
        <f t="shared" si="77"/>
        <v>810</v>
      </c>
      <c r="B810" s="25">
        <f>IF(OR(ISBLANK($AG810),$AI810="closed",$AI810="old",AND($B$3=Data!$N$6,OR(database!AG810=Data!$K$8,Data!$K$9=database!AG810))),0,MAX(B$8:B809)+1)</f>
        <v>0</v>
      </c>
      <c r="C810" s="25">
        <f ca="1">IF(AND($AL810-C$3&lt;=TODAY(),$AL810&gt;0,AI810&lt;&gt;"closed",AI810&lt;&gt;"old",AND($B$3&lt;&gt;Data!$N$6,OR(database!$AG810&lt;&gt;Data!$K$9,database!$AG810&lt;&gt;Data!$K$8))),MAX(C$8:C809)+1,0)</f>
        <v>0</v>
      </c>
      <c r="D810" s="25">
        <f ca="1">IF(AND($AL810-D$3&lt;=TODAY(),$AL810&gt;0,$AI810&lt;&gt;"closed",AI810&lt;&gt;"old",AND($B$3&lt;&gt;Data!$N$6,OR(database!$AG810&lt;&gt;Data!$K$9,database!$AG810&lt;&gt;Data!$K$8))),MAX(D$8:D809)+1,0)</f>
        <v>0</v>
      </c>
      <c r="E810" s="25">
        <f ca="1">IF(AND($AL810-E$3&lt;=TODAY(),$AL810&gt;0,AI810&lt;&gt;"closed",AI810&lt;&gt;"old",AND($B$3&lt;&gt;Data!$N$6,OR(database!$AG810&lt;&gt;Data!$K$9,database!$AG810&lt;&gt;Data!$K$8))),MAX(E$8:E809)+1,0)</f>
        <v>0</v>
      </c>
      <c r="F810" s="25">
        <f>IF(AH810="X",MAX(F$8:F809)+1,0)</f>
        <v>0</v>
      </c>
      <c r="G810" s="25">
        <f ca="1">IF(AND(AG810=Data!$K$8,database!AI810&lt;&gt;"Closed",AI810&lt;&gt;"old",database!AL810&lt;(TODAY()+Data!$X$4)),MAX(G$8:G809)+1,0)</f>
        <v>0</v>
      </c>
      <c r="H810" s="25">
        <f ca="1">IF(AND(AG810=Data!$K$9,database!AI810&lt;&gt;"Closed",AI810&lt;&gt;"old",database!AL810&lt;(TODAY()+Data!$X$5)),MAX(H$8:H809)+1,0)</f>
        <v>0</v>
      </c>
      <c r="Y810">
        <f>IF(AS810&gt;0,VLOOKUP(AS810,$AT:$AV,3,0)+COUNTIF(AS$8:AS809,AS810),0)</f>
        <v>0</v>
      </c>
      <c r="AA810" s="16"/>
      <c r="AB810" s="22"/>
      <c r="AC810" s="16"/>
      <c r="AD810" s="22"/>
      <c r="AE810" s="16"/>
      <c r="AF810" s="22"/>
      <c r="AG810" s="138"/>
      <c r="AH810" s="23"/>
      <c r="AI810" s="16"/>
      <c r="AJ810" s="23"/>
      <c r="AK810" s="28"/>
      <c r="AL810" s="35"/>
      <c r="AQ810" s="25">
        <f>IF(FollowUp!$AK$3="(Off)",IF(FollowUp!$AA$3=Data!$D$5,C810,IF(FollowUp!$AA$3=Data!$D$6,D810,IF(FollowUp!$AA$3=Data!$D$7,E810,B810))),IF(FollowUp!$AK$3=Data!$N$9,F810,IF(FollowUp!$AK$3=Data!$N$8,H810,IF(FollowUp!$AK$3=Data!$N$7,G810,B810))))</f>
        <v>0</v>
      </c>
      <c r="AR810" s="51">
        <f t="shared" si="80"/>
        <v>0</v>
      </c>
      <c r="AS810" s="25">
        <f t="shared" si="78"/>
        <v>-1</v>
      </c>
      <c r="AT810" s="25">
        <f t="shared" si="81"/>
        <v>803</v>
      </c>
      <c r="AU810" s="25">
        <f t="shared" si="79"/>
        <v>0</v>
      </c>
      <c r="AV810" s="25">
        <f t="shared" si="82"/>
        <v>0</v>
      </c>
      <c r="BB810" s="51"/>
    </row>
    <row r="811" spans="1:54" x14ac:dyDescent="0.25">
      <c r="A811" t="str">
        <f t="shared" si="77"/>
        <v>811</v>
      </c>
      <c r="B811" s="25">
        <f>IF(OR(ISBLANK($AG811),$AI811="closed",$AI811="old",AND($B$3=Data!$N$6,OR(database!AG811=Data!$K$8,Data!$K$9=database!AG811))),0,MAX(B$8:B810)+1)</f>
        <v>0</v>
      </c>
      <c r="C811" s="25">
        <f ca="1">IF(AND($AL811-C$3&lt;=TODAY(),$AL811&gt;0,AI811&lt;&gt;"closed",AI811&lt;&gt;"old",AND($B$3&lt;&gt;Data!$N$6,OR(database!$AG811&lt;&gt;Data!$K$9,database!$AG811&lt;&gt;Data!$K$8))),MAX(C$8:C810)+1,0)</f>
        <v>0</v>
      </c>
      <c r="D811" s="25">
        <f ca="1">IF(AND($AL811-D$3&lt;=TODAY(),$AL811&gt;0,$AI811&lt;&gt;"closed",AI811&lt;&gt;"old",AND($B$3&lt;&gt;Data!$N$6,OR(database!$AG811&lt;&gt;Data!$K$9,database!$AG811&lt;&gt;Data!$K$8))),MAX(D$8:D810)+1,0)</f>
        <v>0</v>
      </c>
      <c r="E811" s="25">
        <f ca="1">IF(AND($AL811-E$3&lt;=TODAY(),$AL811&gt;0,AI811&lt;&gt;"closed",AI811&lt;&gt;"old",AND($B$3&lt;&gt;Data!$N$6,OR(database!$AG811&lt;&gt;Data!$K$9,database!$AG811&lt;&gt;Data!$K$8))),MAX(E$8:E810)+1,0)</f>
        <v>0</v>
      </c>
      <c r="F811" s="25">
        <f>IF(AH811="X",MAX(F$8:F810)+1,0)</f>
        <v>0</v>
      </c>
      <c r="G811" s="25">
        <f ca="1">IF(AND(AG811=Data!$K$8,database!AI811&lt;&gt;"Closed",AI811&lt;&gt;"old",database!AL811&lt;(TODAY()+Data!$X$4)),MAX(G$8:G810)+1,0)</f>
        <v>0</v>
      </c>
      <c r="H811" s="25">
        <f ca="1">IF(AND(AG811=Data!$K$9,database!AI811&lt;&gt;"Closed",AI811&lt;&gt;"old",database!AL811&lt;(TODAY()+Data!$X$5)),MAX(H$8:H810)+1,0)</f>
        <v>0</v>
      </c>
      <c r="Y811">
        <f>IF(AS811&gt;0,VLOOKUP(AS811,$AT:$AV,3,0)+COUNTIF(AS$8:AS810,AS811),0)</f>
        <v>0</v>
      </c>
      <c r="AA811" s="17"/>
      <c r="AB811" s="18"/>
      <c r="AC811" s="17"/>
      <c r="AD811" s="18"/>
      <c r="AE811" s="17"/>
      <c r="AF811" s="18"/>
      <c r="AG811" s="139"/>
      <c r="AH811" s="24"/>
      <c r="AI811" s="17"/>
      <c r="AJ811" s="24"/>
      <c r="AK811" s="27"/>
      <c r="AL811" s="47"/>
      <c r="AQ811" s="25">
        <f>IF(FollowUp!$AK$3="(Off)",IF(FollowUp!$AA$3=Data!$D$5,C811,IF(FollowUp!$AA$3=Data!$D$6,D811,IF(FollowUp!$AA$3=Data!$D$7,E811,B811))),IF(FollowUp!$AK$3=Data!$N$9,F811,IF(FollowUp!$AK$3=Data!$N$8,H811,IF(FollowUp!$AK$3=Data!$N$7,G811,B811))))</f>
        <v>0</v>
      </c>
      <c r="AR811" s="51">
        <f t="shared" si="80"/>
        <v>0</v>
      </c>
      <c r="AS811" s="25">
        <f t="shared" si="78"/>
        <v>-1</v>
      </c>
      <c r="AT811" s="25">
        <f t="shared" si="81"/>
        <v>804</v>
      </c>
      <c r="AU811" s="25">
        <f t="shared" si="79"/>
        <v>0</v>
      </c>
      <c r="AV811" s="25">
        <f t="shared" si="82"/>
        <v>0</v>
      </c>
      <c r="BB811" s="51"/>
    </row>
    <row r="812" spans="1:54" x14ac:dyDescent="0.25">
      <c r="A812" t="str">
        <f t="shared" si="77"/>
        <v>812</v>
      </c>
      <c r="B812" s="25">
        <f>IF(OR(ISBLANK($AG812),$AI812="closed",$AI812="old",AND($B$3=Data!$N$6,OR(database!AG812=Data!$K$8,Data!$K$9=database!AG812))),0,MAX(B$8:B811)+1)</f>
        <v>0</v>
      </c>
      <c r="C812" s="25">
        <f ca="1">IF(AND($AL812-C$3&lt;=TODAY(),$AL812&gt;0,AI812&lt;&gt;"closed",AI812&lt;&gt;"old",AND($B$3&lt;&gt;Data!$N$6,OR(database!$AG812&lt;&gt;Data!$K$9,database!$AG812&lt;&gt;Data!$K$8))),MAX(C$8:C811)+1,0)</f>
        <v>0</v>
      </c>
      <c r="D812" s="25">
        <f ca="1">IF(AND($AL812-D$3&lt;=TODAY(),$AL812&gt;0,$AI812&lt;&gt;"closed",AI812&lt;&gt;"old",AND($B$3&lt;&gt;Data!$N$6,OR(database!$AG812&lt;&gt;Data!$K$9,database!$AG812&lt;&gt;Data!$K$8))),MAX(D$8:D811)+1,0)</f>
        <v>0</v>
      </c>
      <c r="E812" s="25">
        <f ca="1">IF(AND($AL812-E$3&lt;=TODAY(),$AL812&gt;0,AI812&lt;&gt;"closed",AI812&lt;&gt;"old",AND($B$3&lt;&gt;Data!$N$6,OR(database!$AG812&lt;&gt;Data!$K$9,database!$AG812&lt;&gt;Data!$K$8))),MAX(E$8:E811)+1,0)</f>
        <v>0</v>
      </c>
      <c r="F812" s="25">
        <f>IF(AH812="X",MAX(F$8:F811)+1,0)</f>
        <v>0</v>
      </c>
      <c r="G812" s="25">
        <f ca="1">IF(AND(AG812=Data!$K$8,database!AI812&lt;&gt;"Closed",AI812&lt;&gt;"old",database!AL812&lt;(TODAY()+Data!$X$4)),MAX(G$8:G811)+1,0)</f>
        <v>0</v>
      </c>
      <c r="H812" s="25">
        <f ca="1">IF(AND(AG812=Data!$K$9,database!AI812&lt;&gt;"Closed",AI812&lt;&gt;"old",database!AL812&lt;(TODAY()+Data!$X$5)),MAX(H$8:H811)+1,0)</f>
        <v>0</v>
      </c>
      <c r="Y812">
        <f>IF(AS812&gt;0,VLOOKUP(AS812,$AT:$AV,3,0)+COUNTIF(AS$8:AS811,AS812),0)</f>
        <v>0</v>
      </c>
      <c r="AA812" s="16"/>
      <c r="AB812" s="22"/>
      <c r="AC812" s="16"/>
      <c r="AD812" s="22"/>
      <c r="AE812" s="16"/>
      <c r="AF812" s="22"/>
      <c r="AG812" s="138"/>
      <c r="AH812" s="23"/>
      <c r="AI812" s="16"/>
      <c r="AJ812" s="23"/>
      <c r="AK812" s="28"/>
      <c r="AL812" s="35"/>
      <c r="AQ812" s="25">
        <f>IF(FollowUp!$AK$3="(Off)",IF(FollowUp!$AA$3=Data!$D$5,C812,IF(FollowUp!$AA$3=Data!$D$6,D812,IF(FollowUp!$AA$3=Data!$D$7,E812,B812))),IF(FollowUp!$AK$3=Data!$N$9,F812,IF(FollowUp!$AK$3=Data!$N$8,H812,IF(FollowUp!$AK$3=Data!$N$7,G812,B812))))</f>
        <v>0</v>
      </c>
      <c r="AR812" s="51">
        <f t="shared" si="80"/>
        <v>0</v>
      </c>
      <c r="AS812" s="25">
        <f t="shared" si="78"/>
        <v>-1</v>
      </c>
      <c r="AT812" s="25">
        <f t="shared" si="81"/>
        <v>805</v>
      </c>
      <c r="AU812" s="25">
        <f t="shared" si="79"/>
        <v>0</v>
      </c>
      <c r="AV812" s="25">
        <f t="shared" si="82"/>
        <v>0</v>
      </c>
      <c r="BB812" s="51"/>
    </row>
    <row r="813" spans="1:54" x14ac:dyDescent="0.25">
      <c r="A813" t="str">
        <f t="shared" si="77"/>
        <v>813</v>
      </c>
      <c r="B813" s="25">
        <f>IF(OR(ISBLANK($AG813),$AI813="closed",$AI813="old",AND($B$3=Data!$N$6,OR(database!AG813=Data!$K$8,Data!$K$9=database!AG813))),0,MAX(B$8:B812)+1)</f>
        <v>0</v>
      </c>
      <c r="C813" s="25">
        <f ca="1">IF(AND($AL813-C$3&lt;=TODAY(),$AL813&gt;0,AI813&lt;&gt;"closed",AI813&lt;&gt;"old",AND($B$3&lt;&gt;Data!$N$6,OR(database!$AG813&lt;&gt;Data!$K$9,database!$AG813&lt;&gt;Data!$K$8))),MAX(C$8:C812)+1,0)</f>
        <v>0</v>
      </c>
      <c r="D813" s="25">
        <f ca="1">IF(AND($AL813-D$3&lt;=TODAY(),$AL813&gt;0,$AI813&lt;&gt;"closed",AI813&lt;&gt;"old",AND($B$3&lt;&gt;Data!$N$6,OR(database!$AG813&lt;&gt;Data!$K$9,database!$AG813&lt;&gt;Data!$K$8))),MAX(D$8:D812)+1,0)</f>
        <v>0</v>
      </c>
      <c r="E813" s="25">
        <f ca="1">IF(AND($AL813-E$3&lt;=TODAY(),$AL813&gt;0,AI813&lt;&gt;"closed",AI813&lt;&gt;"old",AND($B$3&lt;&gt;Data!$N$6,OR(database!$AG813&lt;&gt;Data!$K$9,database!$AG813&lt;&gt;Data!$K$8))),MAX(E$8:E812)+1,0)</f>
        <v>0</v>
      </c>
      <c r="F813" s="25">
        <f>IF(AH813="X",MAX(F$8:F812)+1,0)</f>
        <v>0</v>
      </c>
      <c r="G813" s="25">
        <f ca="1">IF(AND(AG813=Data!$K$8,database!AI813&lt;&gt;"Closed",AI813&lt;&gt;"old",database!AL813&lt;(TODAY()+Data!$X$4)),MAX(G$8:G812)+1,0)</f>
        <v>0</v>
      </c>
      <c r="H813" s="25">
        <f ca="1">IF(AND(AG813=Data!$K$9,database!AI813&lt;&gt;"Closed",AI813&lt;&gt;"old",database!AL813&lt;(TODAY()+Data!$X$5)),MAX(H$8:H812)+1,0)</f>
        <v>0</v>
      </c>
      <c r="Y813">
        <f>IF(AS813&gt;0,VLOOKUP(AS813,$AT:$AV,3,0)+COUNTIF(AS$8:AS812,AS813),0)</f>
        <v>0</v>
      </c>
      <c r="AA813" s="17"/>
      <c r="AB813" s="18"/>
      <c r="AC813" s="17"/>
      <c r="AD813" s="18"/>
      <c r="AE813" s="17"/>
      <c r="AF813" s="18"/>
      <c r="AG813" s="139"/>
      <c r="AH813" s="24"/>
      <c r="AI813" s="17"/>
      <c r="AJ813" s="24"/>
      <c r="AK813" s="27"/>
      <c r="AL813" s="47"/>
      <c r="AQ813" s="25">
        <f>IF(FollowUp!$AK$3="(Off)",IF(FollowUp!$AA$3=Data!$D$5,C813,IF(FollowUp!$AA$3=Data!$D$6,D813,IF(FollowUp!$AA$3=Data!$D$7,E813,B813))),IF(FollowUp!$AK$3=Data!$N$9,F813,IF(FollowUp!$AK$3=Data!$N$8,H813,IF(FollowUp!$AK$3=Data!$N$7,G813,B813))))</f>
        <v>0</v>
      </c>
      <c r="AR813" s="51">
        <f t="shared" si="80"/>
        <v>0</v>
      </c>
      <c r="AS813" s="25">
        <f t="shared" si="78"/>
        <v>-1</v>
      </c>
      <c r="AT813" s="25">
        <f t="shared" si="81"/>
        <v>806</v>
      </c>
      <c r="AU813" s="25">
        <f t="shared" si="79"/>
        <v>0</v>
      </c>
      <c r="AV813" s="25">
        <f t="shared" si="82"/>
        <v>0</v>
      </c>
      <c r="BB813" s="51"/>
    </row>
    <row r="814" spans="1:54" x14ac:dyDescent="0.25">
      <c r="A814" t="str">
        <f t="shared" si="77"/>
        <v>814</v>
      </c>
      <c r="B814" s="25">
        <f>IF(OR(ISBLANK($AG814),$AI814="closed",$AI814="old",AND($B$3=Data!$N$6,OR(database!AG814=Data!$K$8,Data!$K$9=database!AG814))),0,MAX(B$8:B813)+1)</f>
        <v>0</v>
      </c>
      <c r="C814" s="25">
        <f ca="1">IF(AND($AL814-C$3&lt;=TODAY(),$AL814&gt;0,AI814&lt;&gt;"closed",AI814&lt;&gt;"old",AND($B$3&lt;&gt;Data!$N$6,OR(database!$AG814&lt;&gt;Data!$K$9,database!$AG814&lt;&gt;Data!$K$8))),MAX(C$8:C813)+1,0)</f>
        <v>0</v>
      </c>
      <c r="D814" s="25">
        <f ca="1">IF(AND($AL814-D$3&lt;=TODAY(),$AL814&gt;0,$AI814&lt;&gt;"closed",AI814&lt;&gt;"old",AND($B$3&lt;&gt;Data!$N$6,OR(database!$AG814&lt;&gt;Data!$K$9,database!$AG814&lt;&gt;Data!$K$8))),MAX(D$8:D813)+1,0)</f>
        <v>0</v>
      </c>
      <c r="E814" s="25">
        <f ca="1">IF(AND($AL814-E$3&lt;=TODAY(),$AL814&gt;0,AI814&lt;&gt;"closed",AI814&lt;&gt;"old",AND($B$3&lt;&gt;Data!$N$6,OR(database!$AG814&lt;&gt;Data!$K$9,database!$AG814&lt;&gt;Data!$K$8))),MAX(E$8:E813)+1,0)</f>
        <v>0</v>
      </c>
      <c r="F814" s="25">
        <f>IF(AH814="X",MAX(F$8:F813)+1,0)</f>
        <v>0</v>
      </c>
      <c r="G814" s="25">
        <f ca="1">IF(AND(AG814=Data!$K$8,database!AI814&lt;&gt;"Closed",AI814&lt;&gt;"old",database!AL814&lt;(TODAY()+Data!$X$4)),MAX(G$8:G813)+1,0)</f>
        <v>0</v>
      </c>
      <c r="H814" s="25">
        <f ca="1">IF(AND(AG814=Data!$K$9,database!AI814&lt;&gt;"Closed",AI814&lt;&gt;"old",database!AL814&lt;(TODAY()+Data!$X$5)),MAX(H$8:H813)+1,0)</f>
        <v>0</v>
      </c>
      <c r="Y814">
        <f>IF(AS814&gt;0,VLOOKUP(AS814,$AT:$AV,3,0)+COUNTIF(AS$8:AS813,AS814),0)</f>
        <v>0</v>
      </c>
      <c r="AA814" s="16"/>
      <c r="AB814" s="22"/>
      <c r="AC814" s="16"/>
      <c r="AD814" s="22"/>
      <c r="AE814" s="16"/>
      <c r="AF814" s="22"/>
      <c r="AG814" s="138"/>
      <c r="AH814" s="23"/>
      <c r="AI814" s="16"/>
      <c r="AJ814" s="23"/>
      <c r="AK814" s="28"/>
      <c r="AL814" s="35"/>
      <c r="AQ814" s="25">
        <f>IF(FollowUp!$AK$3="(Off)",IF(FollowUp!$AA$3=Data!$D$5,C814,IF(FollowUp!$AA$3=Data!$D$6,D814,IF(FollowUp!$AA$3=Data!$D$7,E814,B814))),IF(FollowUp!$AK$3=Data!$N$9,F814,IF(FollowUp!$AK$3=Data!$N$8,H814,IF(FollowUp!$AK$3=Data!$N$7,G814,B814))))</f>
        <v>0</v>
      </c>
      <c r="AR814" s="51">
        <f t="shared" si="80"/>
        <v>0</v>
      </c>
      <c r="AS814" s="25">
        <f t="shared" si="78"/>
        <v>-1</v>
      </c>
      <c r="AT814" s="25">
        <f t="shared" si="81"/>
        <v>807</v>
      </c>
      <c r="AU814" s="25">
        <f t="shared" si="79"/>
        <v>0</v>
      </c>
      <c r="AV814" s="25">
        <f t="shared" si="82"/>
        <v>0</v>
      </c>
      <c r="BB814" s="51"/>
    </row>
    <row r="815" spans="1:54" x14ac:dyDescent="0.25">
      <c r="A815" t="str">
        <f t="shared" si="77"/>
        <v>815</v>
      </c>
      <c r="B815" s="25">
        <f>IF(OR(ISBLANK($AG815),$AI815="closed",$AI815="old",AND($B$3=Data!$N$6,OR(database!AG815=Data!$K$8,Data!$K$9=database!AG815))),0,MAX(B$8:B814)+1)</f>
        <v>0</v>
      </c>
      <c r="C815" s="25">
        <f ca="1">IF(AND($AL815-C$3&lt;=TODAY(),$AL815&gt;0,AI815&lt;&gt;"closed",AI815&lt;&gt;"old",AND($B$3&lt;&gt;Data!$N$6,OR(database!$AG815&lt;&gt;Data!$K$9,database!$AG815&lt;&gt;Data!$K$8))),MAX(C$8:C814)+1,0)</f>
        <v>0</v>
      </c>
      <c r="D815" s="25">
        <f ca="1">IF(AND($AL815-D$3&lt;=TODAY(),$AL815&gt;0,$AI815&lt;&gt;"closed",AI815&lt;&gt;"old",AND($B$3&lt;&gt;Data!$N$6,OR(database!$AG815&lt;&gt;Data!$K$9,database!$AG815&lt;&gt;Data!$K$8))),MAX(D$8:D814)+1,0)</f>
        <v>0</v>
      </c>
      <c r="E815" s="25">
        <f ca="1">IF(AND($AL815-E$3&lt;=TODAY(),$AL815&gt;0,AI815&lt;&gt;"closed",AI815&lt;&gt;"old",AND($B$3&lt;&gt;Data!$N$6,OR(database!$AG815&lt;&gt;Data!$K$9,database!$AG815&lt;&gt;Data!$K$8))),MAX(E$8:E814)+1,0)</f>
        <v>0</v>
      </c>
      <c r="F815" s="25">
        <f>IF(AH815="X",MAX(F$8:F814)+1,0)</f>
        <v>0</v>
      </c>
      <c r="G815" s="25">
        <f ca="1">IF(AND(AG815=Data!$K$8,database!AI815&lt;&gt;"Closed",AI815&lt;&gt;"old",database!AL815&lt;(TODAY()+Data!$X$4)),MAX(G$8:G814)+1,0)</f>
        <v>0</v>
      </c>
      <c r="H815" s="25">
        <f ca="1">IF(AND(AG815=Data!$K$9,database!AI815&lt;&gt;"Closed",AI815&lt;&gt;"old",database!AL815&lt;(TODAY()+Data!$X$5)),MAX(H$8:H814)+1,0)</f>
        <v>0</v>
      </c>
      <c r="Y815">
        <f>IF(AS815&gt;0,VLOOKUP(AS815,$AT:$AV,3,0)+COUNTIF(AS$8:AS814,AS815),0)</f>
        <v>0</v>
      </c>
      <c r="AA815" s="17"/>
      <c r="AB815" s="18"/>
      <c r="AC815" s="17"/>
      <c r="AD815" s="18"/>
      <c r="AE815" s="17"/>
      <c r="AF815" s="18"/>
      <c r="AG815" s="139"/>
      <c r="AH815" s="24"/>
      <c r="AI815" s="17"/>
      <c r="AJ815" s="24"/>
      <c r="AK815" s="27"/>
      <c r="AL815" s="47"/>
      <c r="AQ815" s="25">
        <f>IF(FollowUp!$AK$3="(Off)",IF(FollowUp!$AA$3=Data!$D$5,C815,IF(FollowUp!$AA$3=Data!$D$6,D815,IF(FollowUp!$AA$3=Data!$D$7,E815,B815))),IF(FollowUp!$AK$3=Data!$N$9,F815,IF(FollowUp!$AK$3=Data!$N$8,H815,IF(FollowUp!$AK$3=Data!$N$7,G815,B815))))</f>
        <v>0</v>
      </c>
      <c r="AR815" s="51">
        <f t="shared" si="80"/>
        <v>0</v>
      </c>
      <c r="AS815" s="25">
        <f t="shared" si="78"/>
        <v>-1</v>
      </c>
      <c r="AT815" s="25">
        <f t="shared" si="81"/>
        <v>808</v>
      </c>
      <c r="AU815" s="25">
        <f t="shared" si="79"/>
        <v>0</v>
      </c>
      <c r="AV815" s="25">
        <f t="shared" si="82"/>
        <v>0</v>
      </c>
      <c r="BB815" s="51"/>
    </row>
    <row r="816" spans="1:54" x14ac:dyDescent="0.25">
      <c r="A816" t="str">
        <f t="shared" si="77"/>
        <v>816</v>
      </c>
      <c r="B816" s="25">
        <f>IF(OR(ISBLANK($AG816),$AI816="closed",$AI816="old",AND($B$3=Data!$N$6,OR(database!AG816=Data!$K$8,Data!$K$9=database!AG816))),0,MAX(B$8:B815)+1)</f>
        <v>0</v>
      </c>
      <c r="C816" s="25">
        <f ca="1">IF(AND($AL816-C$3&lt;=TODAY(),$AL816&gt;0,AI816&lt;&gt;"closed",AI816&lt;&gt;"old",AND($B$3&lt;&gt;Data!$N$6,OR(database!$AG816&lt;&gt;Data!$K$9,database!$AG816&lt;&gt;Data!$K$8))),MAX(C$8:C815)+1,0)</f>
        <v>0</v>
      </c>
      <c r="D816" s="25">
        <f ca="1">IF(AND($AL816-D$3&lt;=TODAY(),$AL816&gt;0,$AI816&lt;&gt;"closed",AI816&lt;&gt;"old",AND($B$3&lt;&gt;Data!$N$6,OR(database!$AG816&lt;&gt;Data!$K$9,database!$AG816&lt;&gt;Data!$K$8))),MAX(D$8:D815)+1,0)</f>
        <v>0</v>
      </c>
      <c r="E816" s="25">
        <f ca="1">IF(AND($AL816-E$3&lt;=TODAY(),$AL816&gt;0,AI816&lt;&gt;"closed",AI816&lt;&gt;"old",AND($B$3&lt;&gt;Data!$N$6,OR(database!$AG816&lt;&gt;Data!$K$9,database!$AG816&lt;&gt;Data!$K$8))),MAX(E$8:E815)+1,0)</f>
        <v>0</v>
      </c>
      <c r="F816" s="25">
        <f>IF(AH816="X",MAX(F$8:F815)+1,0)</f>
        <v>0</v>
      </c>
      <c r="G816" s="25">
        <f ca="1">IF(AND(AG816=Data!$K$8,database!AI816&lt;&gt;"Closed",AI816&lt;&gt;"old",database!AL816&lt;(TODAY()+Data!$X$4)),MAX(G$8:G815)+1,0)</f>
        <v>0</v>
      </c>
      <c r="H816" s="25">
        <f ca="1">IF(AND(AG816=Data!$K$9,database!AI816&lt;&gt;"Closed",AI816&lt;&gt;"old",database!AL816&lt;(TODAY()+Data!$X$5)),MAX(H$8:H815)+1,0)</f>
        <v>0</v>
      </c>
      <c r="Y816">
        <f>IF(AS816&gt;0,VLOOKUP(AS816,$AT:$AV,3,0)+COUNTIF(AS$8:AS815,AS816),0)</f>
        <v>0</v>
      </c>
      <c r="AA816" s="16"/>
      <c r="AB816" s="22"/>
      <c r="AC816" s="16"/>
      <c r="AD816" s="22"/>
      <c r="AE816" s="16"/>
      <c r="AF816" s="22"/>
      <c r="AG816" s="138"/>
      <c r="AH816" s="23"/>
      <c r="AI816" s="16"/>
      <c r="AJ816" s="23"/>
      <c r="AK816" s="28"/>
      <c r="AL816" s="35"/>
      <c r="AQ816" s="25">
        <f>IF(FollowUp!$AK$3="(Off)",IF(FollowUp!$AA$3=Data!$D$5,C816,IF(FollowUp!$AA$3=Data!$D$6,D816,IF(FollowUp!$AA$3=Data!$D$7,E816,B816))),IF(FollowUp!$AK$3=Data!$N$9,F816,IF(FollowUp!$AK$3=Data!$N$8,H816,IF(FollowUp!$AK$3=Data!$N$7,G816,B816))))</f>
        <v>0</v>
      </c>
      <c r="AR816" s="51">
        <f t="shared" si="80"/>
        <v>0</v>
      </c>
      <c r="AS816" s="25">
        <f t="shared" si="78"/>
        <v>-1</v>
      </c>
      <c r="AT816" s="25">
        <f t="shared" si="81"/>
        <v>809</v>
      </c>
      <c r="AU816" s="25">
        <f t="shared" si="79"/>
        <v>0</v>
      </c>
      <c r="AV816" s="25">
        <f t="shared" si="82"/>
        <v>0</v>
      </c>
      <c r="BB816" s="51"/>
    </row>
    <row r="817" spans="1:54" x14ac:dyDescent="0.25">
      <c r="A817" t="str">
        <f t="shared" si="77"/>
        <v>817</v>
      </c>
      <c r="B817" s="25">
        <f>IF(OR(ISBLANK($AG817),$AI817="closed",$AI817="old",AND($B$3=Data!$N$6,OR(database!AG817=Data!$K$8,Data!$K$9=database!AG817))),0,MAX(B$8:B816)+1)</f>
        <v>0</v>
      </c>
      <c r="C817" s="25">
        <f ca="1">IF(AND($AL817-C$3&lt;=TODAY(),$AL817&gt;0,AI817&lt;&gt;"closed",AI817&lt;&gt;"old",AND($B$3&lt;&gt;Data!$N$6,OR(database!$AG817&lt;&gt;Data!$K$9,database!$AG817&lt;&gt;Data!$K$8))),MAX(C$8:C816)+1,0)</f>
        <v>0</v>
      </c>
      <c r="D817" s="25">
        <f ca="1">IF(AND($AL817-D$3&lt;=TODAY(),$AL817&gt;0,$AI817&lt;&gt;"closed",AI817&lt;&gt;"old",AND($B$3&lt;&gt;Data!$N$6,OR(database!$AG817&lt;&gt;Data!$K$9,database!$AG817&lt;&gt;Data!$K$8))),MAX(D$8:D816)+1,0)</f>
        <v>0</v>
      </c>
      <c r="E817" s="25">
        <f ca="1">IF(AND($AL817-E$3&lt;=TODAY(),$AL817&gt;0,AI817&lt;&gt;"closed",AI817&lt;&gt;"old",AND($B$3&lt;&gt;Data!$N$6,OR(database!$AG817&lt;&gt;Data!$K$9,database!$AG817&lt;&gt;Data!$K$8))),MAX(E$8:E816)+1,0)</f>
        <v>0</v>
      </c>
      <c r="F817" s="25">
        <f>IF(AH817="X",MAX(F$8:F816)+1,0)</f>
        <v>0</v>
      </c>
      <c r="G817" s="25">
        <f ca="1">IF(AND(AG817=Data!$K$8,database!AI817&lt;&gt;"Closed",AI817&lt;&gt;"old",database!AL817&lt;(TODAY()+Data!$X$4)),MAX(G$8:G816)+1,0)</f>
        <v>0</v>
      </c>
      <c r="H817" s="25">
        <f ca="1">IF(AND(AG817=Data!$K$9,database!AI817&lt;&gt;"Closed",AI817&lt;&gt;"old",database!AL817&lt;(TODAY()+Data!$X$5)),MAX(H$8:H816)+1,0)</f>
        <v>0</v>
      </c>
      <c r="Y817">
        <f>IF(AS817&gt;0,VLOOKUP(AS817,$AT:$AV,3,0)+COUNTIF(AS$8:AS816,AS817),0)</f>
        <v>0</v>
      </c>
      <c r="AA817" s="17"/>
      <c r="AB817" s="18"/>
      <c r="AC817" s="17"/>
      <c r="AD817" s="18"/>
      <c r="AE817" s="17"/>
      <c r="AF817" s="18"/>
      <c r="AG817" s="139"/>
      <c r="AH817" s="24"/>
      <c r="AI817" s="17"/>
      <c r="AJ817" s="24"/>
      <c r="AK817" s="27"/>
      <c r="AL817" s="47"/>
      <c r="AQ817" s="25">
        <f>IF(FollowUp!$AK$3="(Off)",IF(FollowUp!$AA$3=Data!$D$5,C817,IF(FollowUp!$AA$3=Data!$D$6,D817,IF(FollowUp!$AA$3=Data!$D$7,E817,B817))),IF(FollowUp!$AK$3=Data!$N$9,F817,IF(FollowUp!$AK$3=Data!$N$8,H817,IF(FollowUp!$AK$3=Data!$N$7,G817,B817))))</f>
        <v>0</v>
      </c>
      <c r="AR817" s="51">
        <f t="shared" si="80"/>
        <v>0</v>
      </c>
      <c r="AS817" s="25">
        <f t="shared" si="78"/>
        <v>-1</v>
      </c>
      <c r="AT817" s="25">
        <f t="shared" si="81"/>
        <v>810</v>
      </c>
      <c r="AU817" s="25">
        <f t="shared" si="79"/>
        <v>0</v>
      </c>
      <c r="AV817" s="25">
        <f t="shared" si="82"/>
        <v>0</v>
      </c>
      <c r="BB817" s="51"/>
    </row>
    <row r="818" spans="1:54" x14ac:dyDescent="0.25">
      <c r="A818" t="str">
        <f t="shared" si="77"/>
        <v>818</v>
      </c>
      <c r="B818" s="25">
        <f>IF(OR(ISBLANK($AG818),$AI818="closed",$AI818="old",AND($B$3=Data!$N$6,OR(database!AG818=Data!$K$8,Data!$K$9=database!AG818))),0,MAX(B$8:B817)+1)</f>
        <v>0</v>
      </c>
      <c r="C818" s="25">
        <f ca="1">IF(AND($AL818-C$3&lt;=TODAY(),$AL818&gt;0,AI818&lt;&gt;"closed",AI818&lt;&gt;"old",AND($B$3&lt;&gt;Data!$N$6,OR(database!$AG818&lt;&gt;Data!$K$9,database!$AG818&lt;&gt;Data!$K$8))),MAX(C$8:C817)+1,0)</f>
        <v>0</v>
      </c>
      <c r="D818" s="25">
        <f ca="1">IF(AND($AL818-D$3&lt;=TODAY(),$AL818&gt;0,$AI818&lt;&gt;"closed",AI818&lt;&gt;"old",AND($B$3&lt;&gt;Data!$N$6,OR(database!$AG818&lt;&gt;Data!$K$9,database!$AG818&lt;&gt;Data!$K$8))),MAX(D$8:D817)+1,0)</f>
        <v>0</v>
      </c>
      <c r="E818" s="25">
        <f ca="1">IF(AND($AL818-E$3&lt;=TODAY(),$AL818&gt;0,AI818&lt;&gt;"closed",AI818&lt;&gt;"old",AND($B$3&lt;&gt;Data!$N$6,OR(database!$AG818&lt;&gt;Data!$K$9,database!$AG818&lt;&gt;Data!$K$8))),MAX(E$8:E817)+1,0)</f>
        <v>0</v>
      </c>
      <c r="F818" s="25">
        <f>IF(AH818="X",MAX(F$8:F817)+1,0)</f>
        <v>0</v>
      </c>
      <c r="G818" s="25">
        <f ca="1">IF(AND(AG818=Data!$K$8,database!AI818&lt;&gt;"Closed",AI818&lt;&gt;"old",database!AL818&lt;(TODAY()+Data!$X$4)),MAX(G$8:G817)+1,0)</f>
        <v>0</v>
      </c>
      <c r="H818" s="25">
        <f ca="1">IF(AND(AG818=Data!$K$9,database!AI818&lt;&gt;"Closed",AI818&lt;&gt;"old",database!AL818&lt;(TODAY()+Data!$X$5)),MAX(H$8:H817)+1,0)</f>
        <v>0</v>
      </c>
      <c r="Y818">
        <f>IF(AS818&gt;0,VLOOKUP(AS818,$AT:$AV,3,0)+COUNTIF(AS$8:AS817,AS818),0)</f>
        <v>0</v>
      </c>
      <c r="AA818" s="16"/>
      <c r="AB818" s="22"/>
      <c r="AC818" s="16"/>
      <c r="AD818" s="22"/>
      <c r="AE818" s="16"/>
      <c r="AF818" s="22"/>
      <c r="AG818" s="138"/>
      <c r="AH818" s="23"/>
      <c r="AI818" s="16"/>
      <c r="AJ818" s="23"/>
      <c r="AK818" s="28"/>
      <c r="AL818" s="35"/>
      <c r="AQ818" s="25">
        <f>IF(FollowUp!$AK$3="(Off)",IF(FollowUp!$AA$3=Data!$D$5,C818,IF(FollowUp!$AA$3=Data!$D$6,D818,IF(FollowUp!$AA$3=Data!$D$7,E818,B818))),IF(FollowUp!$AK$3=Data!$N$9,F818,IF(FollowUp!$AK$3=Data!$N$8,H818,IF(FollowUp!$AK$3=Data!$N$7,G818,B818))))</f>
        <v>0</v>
      </c>
      <c r="AR818" s="51">
        <f t="shared" si="80"/>
        <v>0</v>
      </c>
      <c r="AS818" s="25">
        <f t="shared" si="78"/>
        <v>-1</v>
      </c>
      <c r="AT818" s="25">
        <f t="shared" si="81"/>
        <v>811</v>
      </c>
      <c r="AU818" s="25">
        <f t="shared" si="79"/>
        <v>0</v>
      </c>
      <c r="AV818" s="25">
        <f t="shared" si="82"/>
        <v>0</v>
      </c>
      <c r="BB818" s="51"/>
    </row>
    <row r="819" spans="1:54" x14ac:dyDescent="0.25">
      <c r="A819" t="str">
        <f t="shared" si="77"/>
        <v>819</v>
      </c>
      <c r="B819" s="25">
        <f>IF(OR(ISBLANK($AG819),$AI819="closed",$AI819="old",AND($B$3=Data!$N$6,OR(database!AG819=Data!$K$8,Data!$K$9=database!AG819))),0,MAX(B$8:B818)+1)</f>
        <v>0</v>
      </c>
      <c r="C819" s="25">
        <f ca="1">IF(AND($AL819-C$3&lt;=TODAY(),$AL819&gt;0,AI819&lt;&gt;"closed",AI819&lt;&gt;"old",AND($B$3&lt;&gt;Data!$N$6,OR(database!$AG819&lt;&gt;Data!$K$9,database!$AG819&lt;&gt;Data!$K$8))),MAX(C$8:C818)+1,0)</f>
        <v>0</v>
      </c>
      <c r="D819" s="25">
        <f ca="1">IF(AND($AL819-D$3&lt;=TODAY(),$AL819&gt;0,$AI819&lt;&gt;"closed",AI819&lt;&gt;"old",AND($B$3&lt;&gt;Data!$N$6,OR(database!$AG819&lt;&gt;Data!$K$9,database!$AG819&lt;&gt;Data!$K$8))),MAX(D$8:D818)+1,0)</f>
        <v>0</v>
      </c>
      <c r="E819" s="25">
        <f ca="1">IF(AND($AL819-E$3&lt;=TODAY(),$AL819&gt;0,AI819&lt;&gt;"closed",AI819&lt;&gt;"old",AND($B$3&lt;&gt;Data!$N$6,OR(database!$AG819&lt;&gt;Data!$K$9,database!$AG819&lt;&gt;Data!$K$8))),MAX(E$8:E818)+1,0)</f>
        <v>0</v>
      </c>
      <c r="F819" s="25">
        <f>IF(AH819="X",MAX(F$8:F818)+1,0)</f>
        <v>0</v>
      </c>
      <c r="G819" s="25">
        <f ca="1">IF(AND(AG819=Data!$K$8,database!AI819&lt;&gt;"Closed",AI819&lt;&gt;"old",database!AL819&lt;(TODAY()+Data!$X$4)),MAX(G$8:G818)+1,0)</f>
        <v>0</v>
      </c>
      <c r="H819" s="25">
        <f ca="1">IF(AND(AG819=Data!$K$9,database!AI819&lt;&gt;"Closed",AI819&lt;&gt;"old",database!AL819&lt;(TODAY()+Data!$X$5)),MAX(H$8:H818)+1,0)</f>
        <v>0</v>
      </c>
      <c r="Y819">
        <f>IF(AS819&gt;0,VLOOKUP(AS819,$AT:$AV,3,0)+COUNTIF(AS$8:AS818,AS819),0)</f>
        <v>0</v>
      </c>
      <c r="AA819" s="17"/>
      <c r="AB819" s="18"/>
      <c r="AC819" s="17"/>
      <c r="AD819" s="18"/>
      <c r="AE819" s="17"/>
      <c r="AF819" s="18"/>
      <c r="AG819" s="139"/>
      <c r="AH819" s="24"/>
      <c r="AI819" s="17"/>
      <c r="AJ819" s="24"/>
      <c r="AK819" s="27"/>
      <c r="AL819" s="47"/>
      <c r="AQ819" s="25">
        <f>IF(FollowUp!$AK$3="(Off)",IF(FollowUp!$AA$3=Data!$D$5,C819,IF(FollowUp!$AA$3=Data!$D$6,D819,IF(FollowUp!$AA$3=Data!$D$7,E819,B819))),IF(FollowUp!$AK$3=Data!$N$9,F819,IF(FollowUp!$AK$3=Data!$N$8,H819,IF(FollowUp!$AK$3=Data!$N$7,G819,B819))))</f>
        <v>0</v>
      </c>
      <c r="AR819" s="51">
        <f t="shared" si="80"/>
        <v>0</v>
      </c>
      <c r="AS819" s="25">
        <f t="shared" si="78"/>
        <v>-1</v>
      </c>
      <c r="AT819" s="25">
        <f t="shared" si="81"/>
        <v>812</v>
      </c>
      <c r="AU819" s="25">
        <f t="shared" si="79"/>
        <v>0</v>
      </c>
      <c r="AV819" s="25">
        <f t="shared" si="82"/>
        <v>0</v>
      </c>
      <c r="BB819" s="51"/>
    </row>
    <row r="820" spans="1:54" x14ac:dyDescent="0.25">
      <c r="A820" t="str">
        <f t="shared" si="77"/>
        <v>820</v>
      </c>
      <c r="B820" s="25">
        <f>IF(OR(ISBLANK($AG820),$AI820="closed",$AI820="old",AND($B$3=Data!$N$6,OR(database!AG820=Data!$K$8,Data!$K$9=database!AG820))),0,MAX(B$8:B819)+1)</f>
        <v>0</v>
      </c>
      <c r="C820" s="25">
        <f ca="1">IF(AND($AL820-C$3&lt;=TODAY(),$AL820&gt;0,AI820&lt;&gt;"closed",AI820&lt;&gt;"old",AND($B$3&lt;&gt;Data!$N$6,OR(database!$AG820&lt;&gt;Data!$K$9,database!$AG820&lt;&gt;Data!$K$8))),MAX(C$8:C819)+1,0)</f>
        <v>0</v>
      </c>
      <c r="D820" s="25">
        <f ca="1">IF(AND($AL820-D$3&lt;=TODAY(),$AL820&gt;0,$AI820&lt;&gt;"closed",AI820&lt;&gt;"old",AND($B$3&lt;&gt;Data!$N$6,OR(database!$AG820&lt;&gt;Data!$K$9,database!$AG820&lt;&gt;Data!$K$8))),MAX(D$8:D819)+1,0)</f>
        <v>0</v>
      </c>
      <c r="E820" s="25">
        <f ca="1">IF(AND($AL820-E$3&lt;=TODAY(),$AL820&gt;0,AI820&lt;&gt;"closed",AI820&lt;&gt;"old",AND($B$3&lt;&gt;Data!$N$6,OR(database!$AG820&lt;&gt;Data!$K$9,database!$AG820&lt;&gt;Data!$K$8))),MAX(E$8:E819)+1,0)</f>
        <v>0</v>
      </c>
      <c r="F820" s="25">
        <f>IF(AH820="X",MAX(F$8:F819)+1,0)</f>
        <v>0</v>
      </c>
      <c r="G820" s="25">
        <f ca="1">IF(AND(AG820=Data!$K$8,database!AI820&lt;&gt;"Closed",AI820&lt;&gt;"old",database!AL820&lt;(TODAY()+Data!$X$4)),MAX(G$8:G819)+1,0)</f>
        <v>0</v>
      </c>
      <c r="H820" s="25">
        <f ca="1">IF(AND(AG820=Data!$K$9,database!AI820&lt;&gt;"Closed",AI820&lt;&gt;"old",database!AL820&lt;(TODAY()+Data!$X$5)),MAX(H$8:H819)+1,0)</f>
        <v>0</v>
      </c>
      <c r="Y820">
        <f>IF(AS820&gt;0,VLOOKUP(AS820,$AT:$AV,3,0)+COUNTIF(AS$8:AS819,AS820),0)</f>
        <v>0</v>
      </c>
      <c r="AA820" s="16"/>
      <c r="AB820" s="22"/>
      <c r="AC820" s="16"/>
      <c r="AD820" s="22"/>
      <c r="AE820" s="16"/>
      <c r="AF820" s="22"/>
      <c r="AG820" s="138"/>
      <c r="AH820" s="23"/>
      <c r="AI820" s="16"/>
      <c r="AJ820" s="23"/>
      <c r="AK820" s="28"/>
      <c r="AL820" s="35"/>
      <c r="AQ820" s="25">
        <f>IF(FollowUp!$AK$3="(Off)",IF(FollowUp!$AA$3=Data!$D$5,C820,IF(FollowUp!$AA$3=Data!$D$6,D820,IF(FollowUp!$AA$3=Data!$D$7,E820,B820))),IF(FollowUp!$AK$3=Data!$N$9,F820,IF(FollowUp!$AK$3=Data!$N$8,H820,IF(FollowUp!$AK$3=Data!$N$7,G820,B820))))</f>
        <v>0</v>
      </c>
      <c r="AR820" s="51">
        <f t="shared" si="80"/>
        <v>0</v>
      </c>
      <c r="AS820" s="25">
        <f t="shared" si="78"/>
        <v>-1</v>
      </c>
      <c r="AT820" s="25">
        <f t="shared" si="81"/>
        <v>813</v>
      </c>
      <c r="AU820" s="25">
        <f t="shared" si="79"/>
        <v>0</v>
      </c>
      <c r="AV820" s="25">
        <f t="shared" si="82"/>
        <v>0</v>
      </c>
      <c r="BB820" s="51"/>
    </row>
    <row r="821" spans="1:54" x14ac:dyDescent="0.25">
      <c r="A821" t="str">
        <f t="shared" si="77"/>
        <v>821</v>
      </c>
      <c r="B821" s="25">
        <f>IF(OR(ISBLANK($AG821),$AI821="closed",$AI821="old",AND($B$3=Data!$N$6,OR(database!AG821=Data!$K$8,Data!$K$9=database!AG821))),0,MAX(B$8:B820)+1)</f>
        <v>0</v>
      </c>
      <c r="C821" s="25">
        <f ca="1">IF(AND($AL821-C$3&lt;=TODAY(),$AL821&gt;0,AI821&lt;&gt;"closed",AI821&lt;&gt;"old",AND($B$3&lt;&gt;Data!$N$6,OR(database!$AG821&lt;&gt;Data!$K$9,database!$AG821&lt;&gt;Data!$K$8))),MAX(C$8:C820)+1,0)</f>
        <v>0</v>
      </c>
      <c r="D821" s="25">
        <f ca="1">IF(AND($AL821-D$3&lt;=TODAY(),$AL821&gt;0,$AI821&lt;&gt;"closed",AI821&lt;&gt;"old",AND($B$3&lt;&gt;Data!$N$6,OR(database!$AG821&lt;&gt;Data!$K$9,database!$AG821&lt;&gt;Data!$K$8))),MAX(D$8:D820)+1,0)</f>
        <v>0</v>
      </c>
      <c r="E821" s="25">
        <f ca="1">IF(AND($AL821-E$3&lt;=TODAY(),$AL821&gt;0,AI821&lt;&gt;"closed",AI821&lt;&gt;"old",AND($B$3&lt;&gt;Data!$N$6,OR(database!$AG821&lt;&gt;Data!$K$9,database!$AG821&lt;&gt;Data!$K$8))),MAX(E$8:E820)+1,0)</f>
        <v>0</v>
      </c>
      <c r="F821" s="25">
        <f>IF(AH821="X",MAX(F$8:F820)+1,0)</f>
        <v>0</v>
      </c>
      <c r="G821" s="25">
        <f ca="1">IF(AND(AG821=Data!$K$8,database!AI821&lt;&gt;"Closed",AI821&lt;&gt;"old",database!AL821&lt;(TODAY()+Data!$X$4)),MAX(G$8:G820)+1,0)</f>
        <v>0</v>
      </c>
      <c r="H821" s="25">
        <f ca="1">IF(AND(AG821=Data!$K$9,database!AI821&lt;&gt;"Closed",AI821&lt;&gt;"old",database!AL821&lt;(TODAY()+Data!$X$5)),MAX(H$8:H820)+1,0)</f>
        <v>0</v>
      </c>
      <c r="Y821">
        <f>IF(AS821&gt;0,VLOOKUP(AS821,$AT:$AV,3,0)+COUNTIF(AS$8:AS820,AS821),0)</f>
        <v>0</v>
      </c>
      <c r="AA821" s="17"/>
      <c r="AB821" s="18"/>
      <c r="AC821" s="17"/>
      <c r="AD821" s="18"/>
      <c r="AE821" s="17"/>
      <c r="AF821" s="18"/>
      <c r="AG821" s="139"/>
      <c r="AH821" s="24"/>
      <c r="AI821" s="17"/>
      <c r="AJ821" s="24"/>
      <c r="AK821" s="27"/>
      <c r="AL821" s="47"/>
      <c r="AQ821" s="25">
        <f>IF(FollowUp!$AK$3="(Off)",IF(FollowUp!$AA$3=Data!$D$5,C821,IF(FollowUp!$AA$3=Data!$D$6,D821,IF(FollowUp!$AA$3=Data!$D$7,E821,B821))),IF(FollowUp!$AK$3=Data!$N$9,F821,IF(FollowUp!$AK$3=Data!$N$8,H821,IF(FollowUp!$AK$3=Data!$N$7,G821,B821))))</f>
        <v>0</v>
      </c>
      <c r="AR821" s="51">
        <f t="shared" si="80"/>
        <v>0</v>
      </c>
      <c r="AS821" s="25">
        <f t="shared" si="78"/>
        <v>-1</v>
      </c>
      <c r="AT821" s="25">
        <f t="shared" si="81"/>
        <v>814</v>
      </c>
      <c r="AU821" s="25">
        <f t="shared" si="79"/>
        <v>0</v>
      </c>
      <c r="AV821" s="25">
        <f t="shared" si="82"/>
        <v>0</v>
      </c>
      <c r="BB821" s="51"/>
    </row>
    <row r="822" spans="1:54" x14ac:dyDescent="0.25">
      <c r="A822" t="str">
        <f t="shared" si="77"/>
        <v>822</v>
      </c>
      <c r="B822" s="25">
        <f>IF(OR(ISBLANK($AG822),$AI822="closed",$AI822="old",AND($B$3=Data!$N$6,OR(database!AG822=Data!$K$8,Data!$K$9=database!AG822))),0,MAX(B$8:B821)+1)</f>
        <v>0</v>
      </c>
      <c r="C822" s="25">
        <f ca="1">IF(AND($AL822-C$3&lt;=TODAY(),$AL822&gt;0,AI822&lt;&gt;"closed",AI822&lt;&gt;"old",AND($B$3&lt;&gt;Data!$N$6,OR(database!$AG822&lt;&gt;Data!$K$9,database!$AG822&lt;&gt;Data!$K$8))),MAX(C$8:C821)+1,0)</f>
        <v>0</v>
      </c>
      <c r="D822" s="25">
        <f ca="1">IF(AND($AL822-D$3&lt;=TODAY(),$AL822&gt;0,$AI822&lt;&gt;"closed",AI822&lt;&gt;"old",AND($B$3&lt;&gt;Data!$N$6,OR(database!$AG822&lt;&gt;Data!$K$9,database!$AG822&lt;&gt;Data!$K$8))),MAX(D$8:D821)+1,0)</f>
        <v>0</v>
      </c>
      <c r="E822" s="25">
        <f ca="1">IF(AND($AL822-E$3&lt;=TODAY(),$AL822&gt;0,AI822&lt;&gt;"closed",AI822&lt;&gt;"old",AND($B$3&lt;&gt;Data!$N$6,OR(database!$AG822&lt;&gt;Data!$K$9,database!$AG822&lt;&gt;Data!$K$8))),MAX(E$8:E821)+1,0)</f>
        <v>0</v>
      </c>
      <c r="F822" s="25">
        <f>IF(AH822="X",MAX(F$8:F821)+1,0)</f>
        <v>0</v>
      </c>
      <c r="G822" s="25">
        <f ca="1">IF(AND(AG822=Data!$K$8,database!AI822&lt;&gt;"Closed",AI822&lt;&gt;"old",database!AL822&lt;(TODAY()+Data!$X$4)),MAX(G$8:G821)+1,0)</f>
        <v>0</v>
      </c>
      <c r="H822" s="25">
        <f ca="1">IF(AND(AG822=Data!$K$9,database!AI822&lt;&gt;"Closed",AI822&lt;&gt;"old",database!AL822&lt;(TODAY()+Data!$X$5)),MAX(H$8:H821)+1,0)</f>
        <v>0</v>
      </c>
      <c r="Y822">
        <f>IF(AS822&gt;0,VLOOKUP(AS822,$AT:$AV,3,0)+COUNTIF(AS$8:AS821,AS822),0)</f>
        <v>0</v>
      </c>
      <c r="AA822" s="16"/>
      <c r="AB822" s="22"/>
      <c r="AC822" s="16"/>
      <c r="AD822" s="22"/>
      <c r="AE822" s="16"/>
      <c r="AF822" s="22"/>
      <c r="AG822" s="138"/>
      <c r="AH822" s="23"/>
      <c r="AI822" s="16"/>
      <c r="AJ822" s="23"/>
      <c r="AK822" s="28"/>
      <c r="AL822" s="35"/>
      <c r="AQ822" s="25">
        <f>IF(FollowUp!$AK$3="(Off)",IF(FollowUp!$AA$3=Data!$D$5,C822,IF(FollowUp!$AA$3=Data!$D$6,D822,IF(FollowUp!$AA$3=Data!$D$7,E822,B822))),IF(FollowUp!$AK$3=Data!$N$9,F822,IF(FollowUp!$AK$3=Data!$N$8,H822,IF(FollowUp!$AK$3=Data!$N$7,G822,B822))))</f>
        <v>0</v>
      </c>
      <c r="AR822" s="51">
        <f t="shared" si="80"/>
        <v>0</v>
      </c>
      <c r="AS822" s="25">
        <f t="shared" si="78"/>
        <v>-1</v>
      </c>
      <c r="AT822" s="25">
        <f t="shared" si="81"/>
        <v>815</v>
      </c>
      <c r="AU822" s="25">
        <f t="shared" si="79"/>
        <v>0</v>
      </c>
      <c r="AV822" s="25">
        <f t="shared" si="82"/>
        <v>0</v>
      </c>
      <c r="BB822" s="51"/>
    </row>
    <row r="823" spans="1:54" x14ac:dyDescent="0.25">
      <c r="A823" t="str">
        <f t="shared" si="77"/>
        <v>823</v>
      </c>
      <c r="B823" s="25">
        <f>IF(OR(ISBLANK($AG823),$AI823="closed",$AI823="old",AND($B$3=Data!$N$6,OR(database!AG823=Data!$K$8,Data!$K$9=database!AG823))),0,MAX(B$8:B822)+1)</f>
        <v>0</v>
      </c>
      <c r="C823" s="25">
        <f ca="1">IF(AND($AL823-C$3&lt;=TODAY(),$AL823&gt;0,AI823&lt;&gt;"closed",AI823&lt;&gt;"old",AND($B$3&lt;&gt;Data!$N$6,OR(database!$AG823&lt;&gt;Data!$K$9,database!$AG823&lt;&gt;Data!$K$8))),MAX(C$8:C822)+1,0)</f>
        <v>0</v>
      </c>
      <c r="D823" s="25">
        <f ca="1">IF(AND($AL823-D$3&lt;=TODAY(),$AL823&gt;0,$AI823&lt;&gt;"closed",AI823&lt;&gt;"old",AND($B$3&lt;&gt;Data!$N$6,OR(database!$AG823&lt;&gt;Data!$K$9,database!$AG823&lt;&gt;Data!$K$8))),MAX(D$8:D822)+1,0)</f>
        <v>0</v>
      </c>
      <c r="E823" s="25">
        <f ca="1">IF(AND($AL823-E$3&lt;=TODAY(),$AL823&gt;0,AI823&lt;&gt;"closed",AI823&lt;&gt;"old",AND($B$3&lt;&gt;Data!$N$6,OR(database!$AG823&lt;&gt;Data!$K$9,database!$AG823&lt;&gt;Data!$K$8))),MAX(E$8:E822)+1,0)</f>
        <v>0</v>
      </c>
      <c r="F823" s="25">
        <f>IF(AH823="X",MAX(F$8:F822)+1,0)</f>
        <v>0</v>
      </c>
      <c r="G823" s="25">
        <f ca="1">IF(AND(AG823=Data!$K$8,database!AI823&lt;&gt;"Closed",AI823&lt;&gt;"old",database!AL823&lt;(TODAY()+Data!$X$4)),MAX(G$8:G822)+1,0)</f>
        <v>0</v>
      </c>
      <c r="H823" s="25">
        <f ca="1">IF(AND(AG823=Data!$K$9,database!AI823&lt;&gt;"Closed",AI823&lt;&gt;"old",database!AL823&lt;(TODAY()+Data!$X$5)),MAX(H$8:H822)+1,0)</f>
        <v>0</v>
      </c>
      <c r="Y823">
        <f>IF(AS823&gt;0,VLOOKUP(AS823,$AT:$AV,3,0)+COUNTIF(AS$8:AS822,AS823),0)</f>
        <v>0</v>
      </c>
      <c r="AA823" s="17"/>
      <c r="AB823" s="18"/>
      <c r="AC823" s="17"/>
      <c r="AD823" s="18"/>
      <c r="AE823" s="17"/>
      <c r="AF823" s="18"/>
      <c r="AG823" s="139"/>
      <c r="AH823" s="24"/>
      <c r="AI823" s="17"/>
      <c r="AJ823" s="24"/>
      <c r="AK823" s="27"/>
      <c r="AL823" s="47"/>
      <c r="AQ823" s="25">
        <f>IF(FollowUp!$AK$3="(Off)",IF(FollowUp!$AA$3=Data!$D$5,C823,IF(FollowUp!$AA$3=Data!$D$6,D823,IF(FollowUp!$AA$3=Data!$D$7,E823,B823))),IF(FollowUp!$AK$3=Data!$N$9,F823,IF(FollowUp!$AK$3=Data!$N$8,H823,IF(FollowUp!$AK$3=Data!$N$7,G823,B823))))</f>
        <v>0</v>
      </c>
      <c r="AR823" s="51">
        <f t="shared" si="80"/>
        <v>0</v>
      </c>
      <c r="AS823" s="25">
        <f t="shared" si="78"/>
        <v>-1</v>
      </c>
      <c r="AT823" s="25">
        <f t="shared" si="81"/>
        <v>816</v>
      </c>
      <c r="AU823" s="25">
        <f t="shared" si="79"/>
        <v>0</v>
      </c>
      <c r="AV823" s="25">
        <f t="shared" si="82"/>
        <v>0</v>
      </c>
      <c r="BB823" s="51"/>
    </row>
    <row r="824" spans="1:54" x14ac:dyDescent="0.25">
      <c r="A824" t="str">
        <f t="shared" si="77"/>
        <v>824</v>
      </c>
      <c r="B824" s="25">
        <f>IF(OR(ISBLANK($AG824),$AI824="closed",$AI824="old",AND($B$3=Data!$N$6,OR(database!AG824=Data!$K$8,Data!$K$9=database!AG824))),0,MAX(B$8:B823)+1)</f>
        <v>0</v>
      </c>
      <c r="C824" s="25">
        <f ca="1">IF(AND($AL824-C$3&lt;=TODAY(),$AL824&gt;0,AI824&lt;&gt;"closed",AI824&lt;&gt;"old",AND($B$3&lt;&gt;Data!$N$6,OR(database!$AG824&lt;&gt;Data!$K$9,database!$AG824&lt;&gt;Data!$K$8))),MAX(C$8:C823)+1,0)</f>
        <v>0</v>
      </c>
      <c r="D824" s="25">
        <f ca="1">IF(AND($AL824-D$3&lt;=TODAY(),$AL824&gt;0,$AI824&lt;&gt;"closed",AI824&lt;&gt;"old",AND($B$3&lt;&gt;Data!$N$6,OR(database!$AG824&lt;&gt;Data!$K$9,database!$AG824&lt;&gt;Data!$K$8))),MAX(D$8:D823)+1,0)</f>
        <v>0</v>
      </c>
      <c r="E824" s="25">
        <f ca="1">IF(AND($AL824-E$3&lt;=TODAY(),$AL824&gt;0,AI824&lt;&gt;"closed",AI824&lt;&gt;"old",AND($B$3&lt;&gt;Data!$N$6,OR(database!$AG824&lt;&gt;Data!$K$9,database!$AG824&lt;&gt;Data!$K$8))),MAX(E$8:E823)+1,0)</f>
        <v>0</v>
      </c>
      <c r="F824" s="25">
        <f>IF(AH824="X",MAX(F$8:F823)+1,0)</f>
        <v>0</v>
      </c>
      <c r="G824" s="25">
        <f ca="1">IF(AND(AG824=Data!$K$8,database!AI824&lt;&gt;"Closed",AI824&lt;&gt;"old",database!AL824&lt;(TODAY()+Data!$X$4)),MAX(G$8:G823)+1,0)</f>
        <v>0</v>
      </c>
      <c r="H824" s="25">
        <f ca="1">IF(AND(AG824=Data!$K$9,database!AI824&lt;&gt;"Closed",AI824&lt;&gt;"old",database!AL824&lt;(TODAY()+Data!$X$5)),MAX(H$8:H823)+1,0)</f>
        <v>0</v>
      </c>
      <c r="Y824">
        <f>IF(AS824&gt;0,VLOOKUP(AS824,$AT:$AV,3,0)+COUNTIF(AS$8:AS823,AS824),0)</f>
        <v>0</v>
      </c>
      <c r="AA824" s="16"/>
      <c r="AB824" s="22"/>
      <c r="AC824" s="16"/>
      <c r="AD824" s="22"/>
      <c r="AE824" s="16"/>
      <c r="AF824" s="22"/>
      <c r="AG824" s="138"/>
      <c r="AH824" s="23"/>
      <c r="AI824" s="16"/>
      <c r="AJ824" s="23"/>
      <c r="AK824" s="28"/>
      <c r="AL824" s="35"/>
      <c r="AQ824" s="25">
        <f>IF(FollowUp!$AK$3="(Off)",IF(FollowUp!$AA$3=Data!$D$5,C824,IF(FollowUp!$AA$3=Data!$D$6,D824,IF(FollowUp!$AA$3=Data!$D$7,E824,B824))),IF(FollowUp!$AK$3=Data!$N$9,F824,IF(FollowUp!$AK$3=Data!$N$8,H824,IF(FollowUp!$AK$3=Data!$N$7,G824,B824))))</f>
        <v>0</v>
      </c>
      <c r="AR824" s="51">
        <f t="shared" si="80"/>
        <v>0</v>
      </c>
      <c r="AS824" s="25">
        <f t="shared" si="78"/>
        <v>-1</v>
      </c>
      <c r="AT824" s="25">
        <f t="shared" si="81"/>
        <v>817</v>
      </c>
      <c r="AU824" s="25">
        <f t="shared" si="79"/>
        <v>0</v>
      </c>
      <c r="AV824" s="25">
        <f t="shared" si="82"/>
        <v>0</v>
      </c>
      <c r="BB824" s="51"/>
    </row>
    <row r="825" spans="1:54" x14ac:dyDescent="0.25">
      <c r="A825" t="str">
        <f t="shared" si="77"/>
        <v>825</v>
      </c>
      <c r="B825" s="25">
        <f>IF(OR(ISBLANK($AG825),$AI825="closed",$AI825="old",AND($B$3=Data!$N$6,OR(database!AG825=Data!$K$8,Data!$K$9=database!AG825))),0,MAX(B$8:B824)+1)</f>
        <v>0</v>
      </c>
      <c r="C825" s="25">
        <f ca="1">IF(AND($AL825-C$3&lt;=TODAY(),$AL825&gt;0,AI825&lt;&gt;"closed",AI825&lt;&gt;"old",AND($B$3&lt;&gt;Data!$N$6,OR(database!$AG825&lt;&gt;Data!$K$9,database!$AG825&lt;&gt;Data!$K$8))),MAX(C$8:C824)+1,0)</f>
        <v>0</v>
      </c>
      <c r="D825" s="25">
        <f ca="1">IF(AND($AL825-D$3&lt;=TODAY(),$AL825&gt;0,$AI825&lt;&gt;"closed",AI825&lt;&gt;"old",AND($B$3&lt;&gt;Data!$N$6,OR(database!$AG825&lt;&gt;Data!$K$9,database!$AG825&lt;&gt;Data!$K$8))),MAX(D$8:D824)+1,0)</f>
        <v>0</v>
      </c>
      <c r="E825" s="25">
        <f ca="1">IF(AND($AL825-E$3&lt;=TODAY(),$AL825&gt;0,AI825&lt;&gt;"closed",AI825&lt;&gt;"old",AND($B$3&lt;&gt;Data!$N$6,OR(database!$AG825&lt;&gt;Data!$K$9,database!$AG825&lt;&gt;Data!$K$8))),MAX(E$8:E824)+1,0)</f>
        <v>0</v>
      </c>
      <c r="F825" s="25">
        <f>IF(AH825="X",MAX(F$8:F824)+1,0)</f>
        <v>0</v>
      </c>
      <c r="G825" s="25">
        <f ca="1">IF(AND(AG825=Data!$K$8,database!AI825&lt;&gt;"Closed",AI825&lt;&gt;"old",database!AL825&lt;(TODAY()+Data!$X$4)),MAX(G$8:G824)+1,0)</f>
        <v>0</v>
      </c>
      <c r="H825" s="25">
        <f ca="1">IF(AND(AG825=Data!$K$9,database!AI825&lt;&gt;"Closed",AI825&lt;&gt;"old",database!AL825&lt;(TODAY()+Data!$X$5)),MAX(H$8:H824)+1,0)</f>
        <v>0</v>
      </c>
      <c r="Y825">
        <f>IF(AS825&gt;0,VLOOKUP(AS825,$AT:$AV,3,0)+COUNTIF(AS$8:AS824,AS825),0)</f>
        <v>0</v>
      </c>
      <c r="AA825" s="17"/>
      <c r="AB825" s="18"/>
      <c r="AC825" s="17"/>
      <c r="AD825" s="18"/>
      <c r="AE825" s="17"/>
      <c r="AF825" s="18"/>
      <c r="AG825" s="139"/>
      <c r="AH825" s="24"/>
      <c r="AI825" s="17"/>
      <c r="AJ825" s="24"/>
      <c r="AK825" s="27"/>
      <c r="AL825" s="47"/>
      <c r="AQ825" s="25">
        <f>IF(FollowUp!$AK$3="(Off)",IF(FollowUp!$AA$3=Data!$D$5,C825,IF(FollowUp!$AA$3=Data!$D$6,D825,IF(FollowUp!$AA$3=Data!$D$7,E825,B825))),IF(FollowUp!$AK$3=Data!$N$9,F825,IF(FollowUp!$AK$3=Data!$N$8,H825,IF(FollowUp!$AK$3=Data!$N$7,G825,B825))))</f>
        <v>0</v>
      </c>
      <c r="AR825" s="51">
        <f t="shared" si="80"/>
        <v>0</v>
      </c>
      <c r="AS825" s="25">
        <f t="shared" si="78"/>
        <v>-1</v>
      </c>
      <c r="AT825" s="25">
        <f t="shared" si="81"/>
        <v>818</v>
      </c>
      <c r="AU825" s="25">
        <f t="shared" si="79"/>
        <v>0</v>
      </c>
      <c r="AV825" s="25">
        <f t="shared" si="82"/>
        <v>0</v>
      </c>
      <c r="BB825" s="51"/>
    </row>
    <row r="826" spans="1:54" x14ac:dyDescent="0.25">
      <c r="A826" t="str">
        <f t="shared" si="77"/>
        <v>826</v>
      </c>
      <c r="B826" s="25">
        <f>IF(OR(ISBLANK($AG826),$AI826="closed",$AI826="old",AND($B$3=Data!$N$6,OR(database!AG826=Data!$K$8,Data!$K$9=database!AG826))),0,MAX(B$8:B825)+1)</f>
        <v>0</v>
      </c>
      <c r="C826" s="25">
        <f ca="1">IF(AND($AL826-C$3&lt;=TODAY(),$AL826&gt;0,AI826&lt;&gt;"closed",AI826&lt;&gt;"old",AND($B$3&lt;&gt;Data!$N$6,OR(database!$AG826&lt;&gt;Data!$K$9,database!$AG826&lt;&gt;Data!$K$8))),MAX(C$8:C825)+1,0)</f>
        <v>0</v>
      </c>
      <c r="D826" s="25">
        <f ca="1">IF(AND($AL826-D$3&lt;=TODAY(),$AL826&gt;0,$AI826&lt;&gt;"closed",AI826&lt;&gt;"old",AND($B$3&lt;&gt;Data!$N$6,OR(database!$AG826&lt;&gt;Data!$K$9,database!$AG826&lt;&gt;Data!$K$8))),MAX(D$8:D825)+1,0)</f>
        <v>0</v>
      </c>
      <c r="E826" s="25">
        <f ca="1">IF(AND($AL826-E$3&lt;=TODAY(),$AL826&gt;0,AI826&lt;&gt;"closed",AI826&lt;&gt;"old",AND($B$3&lt;&gt;Data!$N$6,OR(database!$AG826&lt;&gt;Data!$K$9,database!$AG826&lt;&gt;Data!$K$8))),MAX(E$8:E825)+1,0)</f>
        <v>0</v>
      </c>
      <c r="F826" s="25">
        <f>IF(AH826="X",MAX(F$8:F825)+1,0)</f>
        <v>0</v>
      </c>
      <c r="G826" s="25">
        <f ca="1">IF(AND(AG826=Data!$K$8,database!AI826&lt;&gt;"Closed",AI826&lt;&gt;"old",database!AL826&lt;(TODAY()+Data!$X$4)),MAX(G$8:G825)+1,0)</f>
        <v>0</v>
      </c>
      <c r="H826" s="25">
        <f ca="1">IF(AND(AG826=Data!$K$9,database!AI826&lt;&gt;"Closed",AI826&lt;&gt;"old",database!AL826&lt;(TODAY()+Data!$X$5)),MAX(H$8:H825)+1,0)</f>
        <v>0</v>
      </c>
      <c r="Y826">
        <f>IF(AS826&gt;0,VLOOKUP(AS826,$AT:$AV,3,0)+COUNTIF(AS$8:AS825,AS826),0)</f>
        <v>0</v>
      </c>
      <c r="AA826" s="16"/>
      <c r="AB826" s="22"/>
      <c r="AC826" s="16"/>
      <c r="AD826" s="22"/>
      <c r="AE826" s="16"/>
      <c r="AF826" s="22"/>
      <c r="AG826" s="138"/>
      <c r="AH826" s="23"/>
      <c r="AI826" s="16"/>
      <c r="AJ826" s="23"/>
      <c r="AK826" s="28"/>
      <c r="AL826" s="35"/>
      <c r="AQ826" s="25">
        <f>IF(FollowUp!$AK$3="(Off)",IF(FollowUp!$AA$3=Data!$D$5,C826,IF(FollowUp!$AA$3=Data!$D$6,D826,IF(FollowUp!$AA$3=Data!$D$7,E826,B826))),IF(FollowUp!$AK$3=Data!$N$9,F826,IF(FollowUp!$AK$3=Data!$N$8,H826,IF(FollowUp!$AK$3=Data!$N$7,G826,B826))))</f>
        <v>0</v>
      </c>
      <c r="AR826" s="51">
        <f t="shared" si="80"/>
        <v>0</v>
      </c>
      <c r="AS826" s="25">
        <f t="shared" si="78"/>
        <v>-1</v>
      </c>
      <c r="AT826" s="25">
        <f t="shared" si="81"/>
        <v>819</v>
      </c>
      <c r="AU826" s="25">
        <f t="shared" si="79"/>
        <v>0</v>
      </c>
      <c r="AV826" s="25">
        <f t="shared" si="82"/>
        <v>0</v>
      </c>
      <c r="BB826" s="51"/>
    </row>
    <row r="827" spans="1:54" x14ac:dyDescent="0.25">
      <c r="A827" t="str">
        <f t="shared" si="77"/>
        <v>827</v>
      </c>
      <c r="B827" s="25">
        <f>IF(OR(ISBLANK($AG827),$AI827="closed",$AI827="old",AND($B$3=Data!$N$6,OR(database!AG827=Data!$K$8,Data!$K$9=database!AG827))),0,MAX(B$8:B826)+1)</f>
        <v>0</v>
      </c>
      <c r="C827" s="25">
        <f ca="1">IF(AND($AL827-C$3&lt;=TODAY(),$AL827&gt;0,AI827&lt;&gt;"closed",AI827&lt;&gt;"old",AND($B$3&lt;&gt;Data!$N$6,OR(database!$AG827&lt;&gt;Data!$K$9,database!$AG827&lt;&gt;Data!$K$8))),MAX(C$8:C826)+1,0)</f>
        <v>0</v>
      </c>
      <c r="D827" s="25">
        <f ca="1">IF(AND($AL827-D$3&lt;=TODAY(),$AL827&gt;0,$AI827&lt;&gt;"closed",AI827&lt;&gt;"old",AND($B$3&lt;&gt;Data!$N$6,OR(database!$AG827&lt;&gt;Data!$K$9,database!$AG827&lt;&gt;Data!$K$8))),MAX(D$8:D826)+1,0)</f>
        <v>0</v>
      </c>
      <c r="E827" s="25">
        <f ca="1">IF(AND($AL827-E$3&lt;=TODAY(),$AL827&gt;0,AI827&lt;&gt;"closed",AI827&lt;&gt;"old",AND($B$3&lt;&gt;Data!$N$6,OR(database!$AG827&lt;&gt;Data!$K$9,database!$AG827&lt;&gt;Data!$K$8))),MAX(E$8:E826)+1,0)</f>
        <v>0</v>
      </c>
      <c r="F827" s="25">
        <f>IF(AH827="X",MAX(F$8:F826)+1,0)</f>
        <v>0</v>
      </c>
      <c r="G827" s="25">
        <f ca="1">IF(AND(AG827=Data!$K$8,database!AI827&lt;&gt;"Closed",AI827&lt;&gt;"old",database!AL827&lt;(TODAY()+Data!$X$4)),MAX(G$8:G826)+1,0)</f>
        <v>0</v>
      </c>
      <c r="H827" s="25">
        <f ca="1">IF(AND(AG827=Data!$K$9,database!AI827&lt;&gt;"Closed",AI827&lt;&gt;"old",database!AL827&lt;(TODAY()+Data!$X$5)),MAX(H$8:H826)+1,0)</f>
        <v>0</v>
      </c>
      <c r="Y827">
        <f>IF(AS827&gt;0,VLOOKUP(AS827,$AT:$AV,3,0)+COUNTIF(AS$8:AS826,AS827),0)</f>
        <v>0</v>
      </c>
      <c r="AA827" s="17"/>
      <c r="AB827" s="18"/>
      <c r="AC827" s="17"/>
      <c r="AD827" s="18"/>
      <c r="AE827" s="17"/>
      <c r="AF827" s="18"/>
      <c r="AG827" s="139"/>
      <c r="AH827" s="24"/>
      <c r="AI827" s="17"/>
      <c r="AJ827" s="24"/>
      <c r="AK827" s="27"/>
      <c r="AL827" s="47"/>
      <c r="AQ827" s="25">
        <f>IF(FollowUp!$AK$3="(Off)",IF(FollowUp!$AA$3=Data!$D$5,C827,IF(FollowUp!$AA$3=Data!$D$6,D827,IF(FollowUp!$AA$3=Data!$D$7,E827,B827))),IF(FollowUp!$AK$3=Data!$N$9,F827,IF(FollowUp!$AK$3=Data!$N$8,H827,IF(FollowUp!$AK$3=Data!$N$7,G827,B827))))</f>
        <v>0</v>
      </c>
      <c r="AR827" s="51">
        <f t="shared" si="80"/>
        <v>0</v>
      </c>
      <c r="AS827" s="25">
        <f t="shared" si="78"/>
        <v>-1</v>
      </c>
      <c r="AT827" s="25">
        <f t="shared" si="81"/>
        <v>820</v>
      </c>
      <c r="AU827" s="25">
        <f t="shared" si="79"/>
        <v>0</v>
      </c>
      <c r="AV827" s="25">
        <f t="shared" si="82"/>
        <v>0</v>
      </c>
      <c r="BB827" s="51"/>
    </row>
    <row r="828" spans="1:54" x14ac:dyDescent="0.25">
      <c r="A828" t="str">
        <f t="shared" si="77"/>
        <v>828</v>
      </c>
      <c r="B828" s="25">
        <f>IF(OR(ISBLANK($AG828),$AI828="closed",$AI828="old",AND($B$3=Data!$N$6,OR(database!AG828=Data!$K$8,Data!$K$9=database!AG828))),0,MAX(B$8:B827)+1)</f>
        <v>0</v>
      </c>
      <c r="C828" s="25">
        <f ca="1">IF(AND($AL828-C$3&lt;=TODAY(),$AL828&gt;0,AI828&lt;&gt;"closed",AI828&lt;&gt;"old",AND($B$3&lt;&gt;Data!$N$6,OR(database!$AG828&lt;&gt;Data!$K$9,database!$AG828&lt;&gt;Data!$K$8))),MAX(C$8:C827)+1,0)</f>
        <v>0</v>
      </c>
      <c r="D828" s="25">
        <f ca="1">IF(AND($AL828-D$3&lt;=TODAY(),$AL828&gt;0,$AI828&lt;&gt;"closed",AI828&lt;&gt;"old",AND($B$3&lt;&gt;Data!$N$6,OR(database!$AG828&lt;&gt;Data!$K$9,database!$AG828&lt;&gt;Data!$K$8))),MAX(D$8:D827)+1,0)</f>
        <v>0</v>
      </c>
      <c r="E828" s="25">
        <f ca="1">IF(AND($AL828-E$3&lt;=TODAY(),$AL828&gt;0,AI828&lt;&gt;"closed",AI828&lt;&gt;"old",AND($B$3&lt;&gt;Data!$N$6,OR(database!$AG828&lt;&gt;Data!$K$9,database!$AG828&lt;&gt;Data!$K$8))),MAX(E$8:E827)+1,0)</f>
        <v>0</v>
      </c>
      <c r="F828" s="25">
        <f>IF(AH828="X",MAX(F$8:F827)+1,0)</f>
        <v>0</v>
      </c>
      <c r="G828" s="25">
        <f ca="1">IF(AND(AG828=Data!$K$8,database!AI828&lt;&gt;"Closed",AI828&lt;&gt;"old",database!AL828&lt;(TODAY()+Data!$X$4)),MAX(G$8:G827)+1,0)</f>
        <v>0</v>
      </c>
      <c r="H828" s="25">
        <f ca="1">IF(AND(AG828=Data!$K$9,database!AI828&lt;&gt;"Closed",AI828&lt;&gt;"old",database!AL828&lt;(TODAY()+Data!$X$5)),MAX(H$8:H827)+1,0)</f>
        <v>0</v>
      </c>
      <c r="Y828">
        <f>IF(AS828&gt;0,VLOOKUP(AS828,$AT:$AV,3,0)+COUNTIF(AS$8:AS827,AS828),0)</f>
        <v>0</v>
      </c>
      <c r="AA828" s="16"/>
      <c r="AB828" s="22"/>
      <c r="AC828" s="16"/>
      <c r="AD828" s="22"/>
      <c r="AE828" s="16"/>
      <c r="AF828" s="22"/>
      <c r="AG828" s="138"/>
      <c r="AH828" s="23"/>
      <c r="AI828" s="16"/>
      <c r="AJ828" s="23"/>
      <c r="AK828" s="28"/>
      <c r="AL828" s="35"/>
      <c r="AQ828" s="25">
        <f>IF(FollowUp!$AK$3="(Off)",IF(FollowUp!$AA$3=Data!$D$5,C828,IF(FollowUp!$AA$3=Data!$D$6,D828,IF(FollowUp!$AA$3=Data!$D$7,E828,B828))),IF(FollowUp!$AK$3=Data!$N$9,F828,IF(FollowUp!$AK$3=Data!$N$8,H828,IF(FollowUp!$AK$3=Data!$N$7,G828,B828))))</f>
        <v>0</v>
      </c>
      <c r="AR828" s="51">
        <f t="shared" si="80"/>
        <v>0</v>
      </c>
      <c r="AS828" s="25">
        <f t="shared" si="78"/>
        <v>-1</v>
      </c>
      <c r="AT828" s="25">
        <f t="shared" si="81"/>
        <v>821</v>
      </c>
      <c r="AU828" s="25">
        <f t="shared" si="79"/>
        <v>0</v>
      </c>
      <c r="AV828" s="25">
        <f t="shared" si="82"/>
        <v>0</v>
      </c>
      <c r="BB828" s="51"/>
    </row>
    <row r="829" spans="1:54" x14ac:dyDescent="0.25">
      <c r="A829" t="str">
        <f t="shared" si="77"/>
        <v>829</v>
      </c>
      <c r="B829" s="25">
        <f>IF(OR(ISBLANK($AG829),$AI829="closed",$AI829="old",AND($B$3=Data!$N$6,OR(database!AG829=Data!$K$8,Data!$K$9=database!AG829))),0,MAX(B$8:B828)+1)</f>
        <v>0</v>
      </c>
      <c r="C829" s="25">
        <f ca="1">IF(AND($AL829-C$3&lt;=TODAY(),$AL829&gt;0,AI829&lt;&gt;"closed",AI829&lt;&gt;"old",AND($B$3&lt;&gt;Data!$N$6,OR(database!$AG829&lt;&gt;Data!$K$9,database!$AG829&lt;&gt;Data!$K$8))),MAX(C$8:C828)+1,0)</f>
        <v>0</v>
      </c>
      <c r="D829" s="25">
        <f ca="1">IF(AND($AL829-D$3&lt;=TODAY(),$AL829&gt;0,$AI829&lt;&gt;"closed",AI829&lt;&gt;"old",AND($B$3&lt;&gt;Data!$N$6,OR(database!$AG829&lt;&gt;Data!$K$9,database!$AG829&lt;&gt;Data!$K$8))),MAX(D$8:D828)+1,0)</f>
        <v>0</v>
      </c>
      <c r="E829" s="25">
        <f ca="1">IF(AND($AL829-E$3&lt;=TODAY(),$AL829&gt;0,AI829&lt;&gt;"closed",AI829&lt;&gt;"old",AND($B$3&lt;&gt;Data!$N$6,OR(database!$AG829&lt;&gt;Data!$K$9,database!$AG829&lt;&gt;Data!$K$8))),MAX(E$8:E828)+1,0)</f>
        <v>0</v>
      </c>
      <c r="F829" s="25">
        <f>IF(AH829="X",MAX(F$8:F828)+1,0)</f>
        <v>0</v>
      </c>
      <c r="G829" s="25">
        <f ca="1">IF(AND(AG829=Data!$K$8,database!AI829&lt;&gt;"Closed",AI829&lt;&gt;"old",database!AL829&lt;(TODAY()+Data!$X$4)),MAX(G$8:G828)+1,0)</f>
        <v>0</v>
      </c>
      <c r="H829" s="25">
        <f ca="1">IF(AND(AG829=Data!$K$9,database!AI829&lt;&gt;"Closed",AI829&lt;&gt;"old",database!AL829&lt;(TODAY()+Data!$X$5)),MAX(H$8:H828)+1,0)</f>
        <v>0</v>
      </c>
      <c r="Y829">
        <f>IF(AS829&gt;0,VLOOKUP(AS829,$AT:$AV,3,0)+COUNTIF(AS$8:AS828,AS829),0)</f>
        <v>0</v>
      </c>
      <c r="AA829" s="17"/>
      <c r="AB829" s="18"/>
      <c r="AC829" s="17"/>
      <c r="AD829" s="18"/>
      <c r="AE829" s="17"/>
      <c r="AF829" s="18"/>
      <c r="AG829" s="139"/>
      <c r="AH829" s="24"/>
      <c r="AI829" s="17"/>
      <c r="AJ829" s="24"/>
      <c r="AK829" s="27"/>
      <c r="AL829" s="47"/>
      <c r="AQ829" s="25">
        <f>IF(FollowUp!$AK$3="(Off)",IF(FollowUp!$AA$3=Data!$D$5,C829,IF(FollowUp!$AA$3=Data!$D$6,D829,IF(FollowUp!$AA$3=Data!$D$7,E829,B829))),IF(FollowUp!$AK$3=Data!$N$9,F829,IF(FollowUp!$AK$3=Data!$N$8,H829,IF(FollowUp!$AK$3=Data!$N$7,G829,B829))))</f>
        <v>0</v>
      </c>
      <c r="AR829" s="51">
        <f t="shared" si="80"/>
        <v>0</v>
      </c>
      <c r="AS829" s="25">
        <f t="shared" si="78"/>
        <v>-1</v>
      </c>
      <c r="AT829" s="25">
        <f t="shared" si="81"/>
        <v>822</v>
      </c>
      <c r="AU829" s="25">
        <f t="shared" si="79"/>
        <v>0</v>
      </c>
      <c r="AV829" s="25">
        <f t="shared" si="82"/>
        <v>0</v>
      </c>
      <c r="BB829" s="51"/>
    </row>
    <row r="830" spans="1:54" x14ac:dyDescent="0.25">
      <c r="A830" t="str">
        <f t="shared" si="77"/>
        <v>830</v>
      </c>
      <c r="B830" s="25">
        <f>IF(OR(ISBLANK($AG830),$AI830="closed",$AI830="old",AND($B$3=Data!$N$6,OR(database!AG830=Data!$K$8,Data!$K$9=database!AG830))),0,MAX(B$8:B829)+1)</f>
        <v>0</v>
      </c>
      <c r="C830" s="25">
        <f ca="1">IF(AND($AL830-C$3&lt;=TODAY(),$AL830&gt;0,AI830&lt;&gt;"closed",AI830&lt;&gt;"old",AND($B$3&lt;&gt;Data!$N$6,OR(database!$AG830&lt;&gt;Data!$K$9,database!$AG830&lt;&gt;Data!$K$8))),MAX(C$8:C829)+1,0)</f>
        <v>0</v>
      </c>
      <c r="D830" s="25">
        <f ca="1">IF(AND($AL830-D$3&lt;=TODAY(),$AL830&gt;0,$AI830&lt;&gt;"closed",AI830&lt;&gt;"old",AND($B$3&lt;&gt;Data!$N$6,OR(database!$AG830&lt;&gt;Data!$K$9,database!$AG830&lt;&gt;Data!$K$8))),MAX(D$8:D829)+1,0)</f>
        <v>0</v>
      </c>
      <c r="E830" s="25">
        <f ca="1">IF(AND($AL830-E$3&lt;=TODAY(),$AL830&gt;0,AI830&lt;&gt;"closed",AI830&lt;&gt;"old",AND($B$3&lt;&gt;Data!$N$6,OR(database!$AG830&lt;&gt;Data!$K$9,database!$AG830&lt;&gt;Data!$K$8))),MAX(E$8:E829)+1,0)</f>
        <v>0</v>
      </c>
      <c r="F830" s="25">
        <f>IF(AH830="X",MAX(F$8:F829)+1,0)</f>
        <v>0</v>
      </c>
      <c r="G830" s="25">
        <f ca="1">IF(AND(AG830=Data!$K$8,database!AI830&lt;&gt;"Closed",AI830&lt;&gt;"old",database!AL830&lt;(TODAY()+Data!$X$4)),MAX(G$8:G829)+1,0)</f>
        <v>0</v>
      </c>
      <c r="H830" s="25">
        <f ca="1">IF(AND(AG830=Data!$K$9,database!AI830&lt;&gt;"Closed",AI830&lt;&gt;"old",database!AL830&lt;(TODAY()+Data!$X$5)),MAX(H$8:H829)+1,0)</f>
        <v>0</v>
      </c>
      <c r="Y830">
        <f>IF(AS830&gt;0,VLOOKUP(AS830,$AT:$AV,3,0)+COUNTIF(AS$8:AS829,AS830),0)</f>
        <v>0</v>
      </c>
      <c r="AA830" s="16"/>
      <c r="AB830" s="22"/>
      <c r="AC830" s="16"/>
      <c r="AD830" s="22"/>
      <c r="AE830" s="16"/>
      <c r="AF830" s="22"/>
      <c r="AG830" s="138"/>
      <c r="AH830" s="23"/>
      <c r="AI830" s="16"/>
      <c r="AJ830" s="23"/>
      <c r="AK830" s="28"/>
      <c r="AL830" s="35"/>
      <c r="AQ830" s="25">
        <f>IF(FollowUp!$AK$3="(Off)",IF(FollowUp!$AA$3=Data!$D$5,C830,IF(FollowUp!$AA$3=Data!$D$6,D830,IF(FollowUp!$AA$3=Data!$D$7,E830,B830))),IF(FollowUp!$AK$3=Data!$N$9,F830,IF(FollowUp!$AK$3=Data!$N$8,H830,IF(FollowUp!$AK$3=Data!$N$7,G830,B830))))</f>
        <v>0</v>
      </c>
      <c r="AR830" s="51">
        <f t="shared" si="80"/>
        <v>0</v>
      </c>
      <c r="AS830" s="25">
        <f t="shared" si="78"/>
        <v>-1</v>
      </c>
      <c r="AT830" s="25">
        <f t="shared" si="81"/>
        <v>823</v>
      </c>
      <c r="AU830" s="25">
        <f t="shared" si="79"/>
        <v>0</v>
      </c>
      <c r="AV830" s="25">
        <f t="shared" si="82"/>
        <v>0</v>
      </c>
      <c r="BB830" s="51"/>
    </row>
    <row r="831" spans="1:54" x14ac:dyDescent="0.25">
      <c r="A831" t="str">
        <f t="shared" si="77"/>
        <v>831</v>
      </c>
      <c r="B831" s="25">
        <f>IF(OR(ISBLANK($AG831),$AI831="closed",$AI831="old",AND($B$3=Data!$N$6,OR(database!AG831=Data!$K$8,Data!$K$9=database!AG831))),0,MAX(B$8:B830)+1)</f>
        <v>0</v>
      </c>
      <c r="C831" s="25">
        <f ca="1">IF(AND($AL831-C$3&lt;=TODAY(),$AL831&gt;0,AI831&lt;&gt;"closed",AI831&lt;&gt;"old",AND($B$3&lt;&gt;Data!$N$6,OR(database!$AG831&lt;&gt;Data!$K$9,database!$AG831&lt;&gt;Data!$K$8))),MAX(C$8:C830)+1,0)</f>
        <v>0</v>
      </c>
      <c r="D831" s="25">
        <f ca="1">IF(AND($AL831-D$3&lt;=TODAY(),$AL831&gt;0,$AI831&lt;&gt;"closed",AI831&lt;&gt;"old",AND($B$3&lt;&gt;Data!$N$6,OR(database!$AG831&lt;&gt;Data!$K$9,database!$AG831&lt;&gt;Data!$K$8))),MAX(D$8:D830)+1,0)</f>
        <v>0</v>
      </c>
      <c r="E831" s="25">
        <f ca="1">IF(AND($AL831-E$3&lt;=TODAY(),$AL831&gt;0,AI831&lt;&gt;"closed",AI831&lt;&gt;"old",AND($B$3&lt;&gt;Data!$N$6,OR(database!$AG831&lt;&gt;Data!$K$9,database!$AG831&lt;&gt;Data!$K$8))),MAX(E$8:E830)+1,0)</f>
        <v>0</v>
      </c>
      <c r="F831" s="25">
        <f>IF(AH831="X",MAX(F$8:F830)+1,0)</f>
        <v>0</v>
      </c>
      <c r="G831" s="25">
        <f ca="1">IF(AND(AG831=Data!$K$8,database!AI831&lt;&gt;"Closed",AI831&lt;&gt;"old",database!AL831&lt;(TODAY()+Data!$X$4)),MAX(G$8:G830)+1,0)</f>
        <v>0</v>
      </c>
      <c r="H831" s="25">
        <f ca="1">IF(AND(AG831=Data!$K$9,database!AI831&lt;&gt;"Closed",AI831&lt;&gt;"old",database!AL831&lt;(TODAY()+Data!$X$5)),MAX(H$8:H830)+1,0)</f>
        <v>0</v>
      </c>
      <c r="Y831">
        <f>IF(AS831&gt;0,VLOOKUP(AS831,$AT:$AV,3,0)+COUNTIF(AS$8:AS830,AS831),0)</f>
        <v>0</v>
      </c>
      <c r="AA831" s="17"/>
      <c r="AB831" s="18"/>
      <c r="AC831" s="17"/>
      <c r="AD831" s="18"/>
      <c r="AE831" s="17"/>
      <c r="AF831" s="18"/>
      <c r="AG831" s="139"/>
      <c r="AH831" s="24"/>
      <c r="AI831" s="17"/>
      <c r="AJ831" s="24"/>
      <c r="AK831" s="27"/>
      <c r="AL831" s="47"/>
      <c r="AQ831" s="25">
        <f>IF(FollowUp!$AK$3="(Off)",IF(FollowUp!$AA$3=Data!$D$5,C831,IF(FollowUp!$AA$3=Data!$D$6,D831,IF(FollowUp!$AA$3=Data!$D$7,E831,B831))),IF(FollowUp!$AK$3=Data!$N$9,F831,IF(FollowUp!$AK$3=Data!$N$8,H831,IF(FollowUp!$AK$3=Data!$N$7,G831,B831))))</f>
        <v>0</v>
      </c>
      <c r="AR831" s="51">
        <f t="shared" si="80"/>
        <v>0</v>
      </c>
      <c r="AS831" s="25">
        <f t="shared" si="78"/>
        <v>-1</v>
      </c>
      <c r="AT831" s="25">
        <f t="shared" si="81"/>
        <v>824</v>
      </c>
      <c r="AU831" s="25">
        <f t="shared" si="79"/>
        <v>0</v>
      </c>
      <c r="AV831" s="25">
        <f t="shared" si="82"/>
        <v>0</v>
      </c>
      <c r="BB831" s="51"/>
    </row>
    <row r="832" spans="1:54" x14ac:dyDescent="0.25">
      <c r="A832" t="str">
        <f t="shared" si="77"/>
        <v>832</v>
      </c>
      <c r="B832" s="25">
        <f>IF(OR(ISBLANK($AG832),$AI832="closed",$AI832="old",AND($B$3=Data!$N$6,OR(database!AG832=Data!$K$8,Data!$K$9=database!AG832))),0,MAX(B$8:B831)+1)</f>
        <v>0</v>
      </c>
      <c r="C832" s="25">
        <f ca="1">IF(AND($AL832-C$3&lt;=TODAY(),$AL832&gt;0,AI832&lt;&gt;"closed",AI832&lt;&gt;"old",AND($B$3&lt;&gt;Data!$N$6,OR(database!$AG832&lt;&gt;Data!$K$9,database!$AG832&lt;&gt;Data!$K$8))),MAX(C$8:C831)+1,0)</f>
        <v>0</v>
      </c>
      <c r="D832" s="25">
        <f ca="1">IF(AND($AL832-D$3&lt;=TODAY(),$AL832&gt;0,$AI832&lt;&gt;"closed",AI832&lt;&gt;"old",AND($B$3&lt;&gt;Data!$N$6,OR(database!$AG832&lt;&gt;Data!$K$9,database!$AG832&lt;&gt;Data!$K$8))),MAX(D$8:D831)+1,0)</f>
        <v>0</v>
      </c>
      <c r="E832" s="25">
        <f ca="1">IF(AND($AL832-E$3&lt;=TODAY(),$AL832&gt;0,AI832&lt;&gt;"closed",AI832&lt;&gt;"old",AND($B$3&lt;&gt;Data!$N$6,OR(database!$AG832&lt;&gt;Data!$K$9,database!$AG832&lt;&gt;Data!$K$8))),MAX(E$8:E831)+1,0)</f>
        <v>0</v>
      </c>
      <c r="F832" s="25">
        <f>IF(AH832="X",MAX(F$8:F831)+1,0)</f>
        <v>0</v>
      </c>
      <c r="G832" s="25">
        <f ca="1">IF(AND(AG832=Data!$K$8,database!AI832&lt;&gt;"Closed",AI832&lt;&gt;"old",database!AL832&lt;(TODAY()+Data!$X$4)),MAX(G$8:G831)+1,0)</f>
        <v>0</v>
      </c>
      <c r="H832" s="25">
        <f ca="1">IF(AND(AG832=Data!$K$9,database!AI832&lt;&gt;"Closed",AI832&lt;&gt;"old",database!AL832&lt;(TODAY()+Data!$X$5)),MAX(H$8:H831)+1,0)</f>
        <v>0</v>
      </c>
      <c r="Y832">
        <f>IF(AS832&gt;0,VLOOKUP(AS832,$AT:$AV,3,0)+COUNTIF(AS$8:AS831,AS832),0)</f>
        <v>0</v>
      </c>
      <c r="AA832" s="16"/>
      <c r="AB832" s="22"/>
      <c r="AC832" s="16"/>
      <c r="AD832" s="22"/>
      <c r="AE832" s="16"/>
      <c r="AF832" s="22"/>
      <c r="AG832" s="138"/>
      <c r="AH832" s="23"/>
      <c r="AI832" s="16"/>
      <c r="AJ832" s="23"/>
      <c r="AK832" s="28"/>
      <c r="AL832" s="35"/>
      <c r="AQ832" s="25">
        <f>IF(FollowUp!$AK$3="(Off)",IF(FollowUp!$AA$3=Data!$D$5,C832,IF(FollowUp!$AA$3=Data!$D$6,D832,IF(FollowUp!$AA$3=Data!$D$7,E832,B832))),IF(FollowUp!$AK$3=Data!$N$9,F832,IF(FollowUp!$AK$3=Data!$N$8,H832,IF(FollowUp!$AK$3=Data!$N$7,G832,B832))))</f>
        <v>0</v>
      </c>
      <c r="AR832" s="51">
        <f t="shared" si="80"/>
        <v>0</v>
      </c>
      <c r="AS832" s="25">
        <f t="shared" si="78"/>
        <v>-1</v>
      </c>
      <c r="AT832" s="25">
        <f t="shared" si="81"/>
        <v>825</v>
      </c>
      <c r="AU832" s="25">
        <f t="shared" si="79"/>
        <v>0</v>
      </c>
      <c r="AV832" s="25">
        <f t="shared" si="82"/>
        <v>0</v>
      </c>
      <c r="BB832" s="51"/>
    </row>
    <row r="833" spans="1:54" x14ac:dyDescent="0.25">
      <c r="A833" t="str">
        <f t="shared" si="77"/>
        <v>833</v>
      </c>
      <c r="B833" s="25">
        <f>IF(OR(ISBLANK($AG833),$AI833="closed",$AI833="old",AND($B$3=Data!$N$6,OR(database!AG833=Data!$K$8,Data!$K$9=database!AG833))),0,MAX(B$8:B832)+1)</f>
        <v>0</v>
      </c>
      <c r="C833" s="25">
        <f ca="1">IF(AND($AL833-C$3&lt;=TODAY(),$AL833&gt;0,AI833&lt;&gt;"closed",AI833&lt;&gt;"old",AND($B$3&lt;&gt;Data!$N$6,OR(database!$AG833&lt;&gt;Data!$K$9,database!$AG833&lt;&gt;Data!$K$8))),MAX(C$8:C832)+1,0)</f>
        <v>0</v>
      </c>
      <c r="D833" s="25">
        <f ca="1">IF(AND($AL833-D$3&lt;=TODAY(),$AL833&gt;0,$AI833&lt;&gt;"closed",AI833&lt;&gt;"old",AND($B$3&lt;&gt;Data!$N$6,OR(database!$AG833&lt;&gt;Data!$K$9,database!$AG833&lt;&gt;Data!$K$8))),MAX(D$8:D832)+1,0)</f>
        <v>0</v>
      </c>
      <c r="E833" s="25">
        <f ca="1">IF(AND($AL833-E$3&lt;=TODAY(),$AL833&gt;0,AI833&lt;&gt;"closed",AI833&lt;&gt;"old",AND($B$3&lt;&gt;Data!$N$6,OR(database!$AG833&lt;&gt;Data!$K$9,database!$AG833&lt;&gt;Data!$K$8))),MAX(E$8:E832)+1,0)</f>
        <v>0</v>
      </c>
      <c r="F833" s="25">
        <f>IF(AH833="X",MAX(F$8:F832)+1,0)</f>
        <v>0</v>
      </c>
      <c r="G833" s="25">
        <f ca="1">IF(AND(AG833=Data!$K$8,database!AI833&lt;&gt;"Closed",AI833&lt;&gt;"old",database!AL833&lt;(TODAY()+Data!$X$4)),MAX(G$8:G832)+1,0)</f>
        <v>0</v>
      </c>
      <c r="H833" s="25">
        <f ca="1">IF(AND(AG833=Data!$K$9,database!AI833&lt;&gt;"Closed",AI833&lt;&gt;"old",database!AL833&lt;(TODAY()+Data!$X$5)),MAX(H$8:H832)+1,0)</f>
        <v>0</v>
      </c>
      <c r="Y833">
        <f>IF(AS833&gt;0,VLOOKUP(AS833,$AT:$AV,3,0)+COUNTIF(AS$8:AS832,AS833),0)</f>
        <v>0</v>
      </c>
      <c r="AA833" s="17"/>
      <c r="AB833" s="18"/>
      <c r="AC833" s="17"/>
      <c r="AD833" s="18"/>
      <c r="AE833" s="17"/>
      <c r="AF833" s="18"/>
      <c r="AG833" s="139"/>
      <c r="AH833" s="24"/>
      <c r="AI833" s="17"/>
      <c r="AJ833" s="24"/>
      <c r="AK833" s="27"/>
      <c r="AL833" s="47"/>
      <c r="AQ833" s="25">
        <f>IF(FollowUp!$AK$3="(Off)",IF(FollowUp!$AA$3=Data!$D$5,C833,IF(FollowUp!$AA$3=Data!$D$6,D833,IF(FollowUp!$AA$3=Data!$D$7,E833,B833))),IF(FollowUp!$AK$3=Data!$N$9,F833,IF(FollowUp!$AK$3=Data!$N$8,H833,IF(FollowUp!$AK$3=Data!$N$7,G833,B833))))</f>
        <v>0</v>
      </c>
      <c r="AR833" s="51">
        <f t="shared" si="80"/>
        <v>0</v>
      </c>
      <c r="AS833" s="25">
        <f t="shared" si="78"/>
        <v>-1</v>
      </c>
      <c r="AT833" s="25">
        <f t="shared" si="81"/>
        <v>826</v>
      </c>
      <c r="AU833" s="25">
        <f t="shared" si="79"/>
        <v>0</v>
      </c>
      <c r="AV833" s="25">
        <f t="shared" si="82"/>
        <v>0</v>
      </c>
      <c r="BB833" s="51"/>
    </row>
    <row r="834" spans="1:54" x14ac:dyDescent="0.25">
      <c r="A834" t="str">
        <f t="shared" si="77"/>
        <v>834</v>
      </c>
      <c r="B834" s="25">
        <f>IF(OR(ISBLANK($AG834),$AI834="closed",$AI834="old",AND($B$3=Data!$N$6,OR(database!AG834=Data!$K$8,Data!$K$9=database!AG834))),0,MAX(B$8:B833)+1)</f>
        <v>0</v>
      </c>
      <c r="C834" s="25">
        <f ca="1">IF(AND($AL834-C$3&lt;=TODAY(),$AL834&gt;0,AI834&lt;&gt;"closed",AI834&lt;&gt;"old",AND($B$3&lt;&gt;Data!$N$6,OR(database!$AG834&lt;&gt;Data!$K$9,database!$AG834&lt;&gt;Data!$K$8))),MAX(C$8:C833)+1,0)</f>
        <v>0</v>
      </c>
      <c r="D834" s="25">
        <f ca="1">IF(AND($AL834-D$3&lt;=TODAY(),$AL834&gt;0,$AI834&lt;&gt;"closed",AI834&lt;&gt;"old",AND($B$3&lt;&gt;Data!$N$6,OR(database!$AG834&lt;&gt;Data!$K$9,database!$AG834&lt;&gt;Data!$K$8))),MAX(D$8:D833)+1,0)</f>
        <v>0</v>
      </c>
      <c r="E834" s="25">
        <f ca="1">IF(AND($AL834-E$3&lt;=TODAY(),$AL834&gt;0,AI834&lt;&gt;"closed",AI834&lt;&gt;"old",AND($B$3&lt;&gt;Data!$N$6,OR(database!$AG834&lt;&gt;Data!$K$9,database!$AG834&lt;&gt;Data!$K$8))),MAX(E$8:E833)+1,0)</f>
        <v>0</v>
      </c>
      <c r="F834" s="25">
        <f>IF(AH834="X",MAX(F$8:F833)+1,0)</f>
        <v>0</v>
      </c>
      <c r="G834" s="25">
        <f ca="1">IF(AND(AG834=Data!$K$8,database!AI834&lt;&gt;"Closed",AI834&lt;&gt;"old",database!AL834&lt;(TODAY()+Data!$X$4)),MAX(G$8:G833)+1,0)</f>
        <v>0</v>
      </c>
      <c r="H834" s="25">
        <f ca="1">IF(AND(AG834=Data!$K$9,database!AI834&lt;&gt;"Closed",AI834&lt;&gt;"old",database!AL834&lt;(TODAY()+Data!$X$5)),MAX(H$8:H833)+1,0)</f>
        <v>0</v>
      </c>
      <c r="Y834">
        <f>IF(AS834&gt;0,VLOOKUP(AS834,$AT:$AV,3,0)+COUNTIF(AS$8:AS833,AS834),0)</f>
        <v>0</v>
      </c>
      <c r="AA834" s="16"/>
      <c r="AB834" s="22"/>
      <c r="AC834" s="16"/>
      <c r="AD834" s="22"/>
      <c r="AE834" s="16"/>
      <c r="AF834" s="22"/>
      <c r="AG834" s="138"/>
      <c r="AH834" s="23"/>
      <c r="AI834" s="16"/>
      <c r="AJ834" s="23"/>
      <c r="AK834" s="28"/>
      <c r="AL834" s="35"/>
      <c r="AQ834" s="25">
        <f>IF(FollowUp!$AK$3="(Off)",IF(FollowUp!$AA$3=Data!$D$5,C834,IF(FollowUp!$AA$3=Data!$D$6,D834,IF(FollowUp!$AA$3=Data!$D$7,E834,B834))),IF(FollowUp!$AK$3=Data!$N$9,F834,IF(FollowUp!$AK$3=Data!$N$8,H834,IF(FollowUp!$AK$3=Data!$N$7,G834,B834))))</f>
        <v>0</v>
      </c>
      <c r="AR834" s="51">
        <f t="shared" si="80"/>
        <v>0</v>
      </c>
      <c r="AS834" s="25">
        <f t="shared" si="78"/>
        <v>-1</v>
      </c>
      <c r="AT834" s="25">
        <f t="shared" si="81"/>
        <v>827</v>
      </c>
      <c r="AU834" s="25">
        <f t="shared" si="79"/>
        <v>0</v>
      </c>
      <c r="AV834" s="25">
        <f t="shared" si="82"/>
        <v>0</v>
      </c>
      <c r="BB834" s="51"/>
    </row>
    <row r="835" spans="1:54" x14ac:dyDescent="0.25">
      <c r="A835" t="str">
        <f t="shared" si="77"/>
        <v>835</v>
      </c>
      <c r="B835" s="25">
        <f>IF(OR(ISBLANK($AG835),$AI835="closed",$AI835="old",AND($B$3=Data!$N$6,OR(database!AG835=Data!$K$8,Data!$K$9=database!AG835))),0,MAX(B$8:B834)+1)</f>
        <v>0</v>
      </c>
      <c r="C835" s="25">
        <f ca="1">IF(AND($AL835-C$3&lt;=TODAY(),$AL835&gt;0,AI835&lt;&gt;"closed",AI835&lt;&gt;"old",AND($B$3&lt;&gt;Data!$N$6,OR(database!$AG835&lt;&gt;Data!$K$9,database!$AG835&lt;&gt;Data!$K$8))),MAX(C$8:C834)+1,0)</f>
        <v>0</v>
      </c>
      <c r="D835" s="25">
        <f ca="1">IF(AND($AL835-D$3&lt;=TODAY(),$AL835&gt;0,$AI835&lt;&gt;"closed",AI835&lt;&gt;"old",AND($B$3&lt;&gt;Data!$N$6,OR(database!$AG835&lt;&gt;Data!$K$9,database!$AG835&lt;&gt;Data!$K$8))),MAX(D$8:D834)+1,0)</f>
        <v>0</v>
      </c>
      <c r="E835" s="25">
        <f ca="1">IF(AND($AL835-E$3&lt;=TODAY(),$AL835&gt;0,AI835&lt;&gt;"closed",AI835&lt;&gt;"old",AND($B$3&lt;&gt;Data!$N$6,OR(database!$AG835&lt;&gt;Data!$K$9,database!$AG835&lt;&gt;Data!$K$8))),MAX(E$8:E834)+1,0)</f>
        <v>0</v>
      </c>
      <c r="F835" s="25">
        <f>IF(AH835="X",MAX(F$8:F834)+1,0)</f>
        <v>0</v>
      </c>
      <c r="G835" s="25">
        <f ca="1">IF(AND(AG835=Data!$K$8,database!AI835&lt;&gt;"Closed",AI835&lt;&gt;"old",database!AL835&lt;(TODAY()+Data!$X$4)),MAX(G$8:G834)+1,0)</f>
        <v>0</v>
      </c>
      <c r="H835" s="25">
        <f ca="1">IF(AND(AG835=Data!$K$9,database!AI835&lt;&gt;"Closed",AI835&lt;&gt;"old",database!AL835&lt;(TODAY()+Data!$X$5)),MAX(H$8:H834)+1,0)</f>
        <v>0</v>
      </c>
      <c r="Y835">
        <f>IF(AS835&gt;0,VLOOKUP(AS835,$AT:$AV,3,0)+COUNTIF(AS$8:AS834,AS835),0)</f>
        <v>0</v>
      </c>
      <c r="AA835" s="17"/>
      <c r="AB835" s="18"/>
      <c r="AC835" s="17"/>
      <c r="AD835" s="18"/>
      <c r="AE835" s="17"/>
      <c r="AF835" s="18"/>
      <c r="AG835" s="139"/>
      <c r="AH835" s="24"/>
      <c r="AI835" s="17"/>
      <c r="AJ835" s="24"/>
      <c r="AK835" s="27"/>
      <c r="AL835" s="47"/>
      <c r="AQ835" s="25">
        <f>IF(FollowUp!$AK$3="(Off)",IF(FollowUp!$AA$3=Data!$D$5,C835,IF(FollowUp!$AA$3=Data!$D$6,D835,IF(FollowUp!$AA$3=Data!$D$7,E835,B835))),IF(FollowUp!$AK$3=Data!$N$9,F835,IF(FollowUp!$AK$3=Data!$N$8,H835,IF(FollowUp!$AK$3=Data!$N$7,G835,B835))))</f>
        <v>0</v>
      </c>
      <c r="AR835" s="51">
        <f t="shared" si="80"/>
        <v>0</v>
      </c>
      <c r="AS835" s="25">
        <f t="shared" si="78"/>
        <v>-1</v>
      </c>
      <c r="AT835" s="25">
        <f t="shared" si="81"/>
        <v>828</v>
      </c>
      <c r="AU835" s="25">
        <f t="shared" si="79"/>
        <v>0</v>
      </c>
      <c r="AV835" s="25">
        <f t="shared" si="82"/>
        <v>0</v>
      </c>
      <c r="BB835" s="51"/>
    </row>
    <row r="836" spans="1:54" x14ac:dyDescent="0.25">
      <c r="A836" t="str">
        <f t="shared" si="77"/>
        <v>836</v>
      </c>
      <c r="B836" s="25">
        <f>IF(OR(ISBLANK($AG836),$AI836="closed",$AI836="old",AND($B$3=Data!$N$6,OR(database!AG836=Data!$K$8,Data!$K$9=database!AG836))),0,MAX(B$8:B835)+1)</f>
        <v>0</v>
      </c>
      <c r="C836" s="25">
        <f ca="1">IF(AND($AL836-C$3&lt;=TODAY(),$AL836&gt;0,AI836&lt;&gt;"closed",AI836&lt;&gt;"old",AND($B$3&lt;&gt;Data!$N$6,OR(database!$AG836&lt;&gt;Data!$K$9,database!$AG836&lt;&gt;Data!$K$8))),MAX(C$8:C835)+1,0)</f>
        <v>0</v>
      </c>
      <c r="D836" s="25">
        <f ca="1">IF(AND($AL836-D$3&lt;=TODAY(),$AL836&gt;0,$AI836&lt;&gt;"closed",AI836&lt;&gt;"old",AND($B$3&lt;&gt;Data!$N$6,OR(database!$AG836&lt;&gt;Data!$K$9,database!$AG836&lt;&gt;Data!$K$8))),MAX(D$8:D835)+1,0)</f>
        <v>0</v>
      </c>
      <c r="E836" s="25">
        <f ca="1">IF(AND($AL836-E$3&lt;=TODAY(),$AL836&gt;0,AI836&lt;&gt;"closed",AI836&lt;&gt;"old",AND($B$3&lt;&gt;Data!$N$6,OR(database!$AG836&lt;&gt;Data!$K$9,database!$AG836&lt;&gt;Data!$K$8))),MAX(E$8:E835)+1,0)</f>
        <v>0</v>
      </c>
      <c r="F836" s="25">
        <f>IF(AH836="X",MAX(F$8:F835)+1,0)</f>
        <v>0</v>
      </c>
      <c r="G836" s="25">
        <f ca="1">IF(AND(AG836=Data!$K$8,database!AI836&lt;&gt;"Closed",AI836&lt;&gt;"old",database!AL836&lt;(TODAY()+Data!$X$4)),MAX(G$8:G835)+1,0)</f>
        <v>0</v>
      </c>
      <c r="H836" s="25">
        <f ca="1">IF(AND(AG836=Data!$K$9,database!AI836&lt;&gt;"Closed",AI836&lt;&gt;"old",database!AL836&lt;(TODAY()+Data!$X$5)),MAX(H$8:H835)+1,0)</f>
        <v>0</v>
      </c>
      <c r="Y836">
        <f>IF(AS836&gt;0,VLOOKUP(AS836,$AT:$AV,3,0)+COUNTIF(AS$8:AS835,AS836),0)</f>
        <v>0</v>
      </c>
      <c r="AA836" s="16"/>
      <c r="AB836" s="22"/>
      <c r="AC836" s="16"/>
      <c r="AD836" s="22"/>
      <c r="AE836" s="16"/>
      <c r="AF836" s="22"/>
      <c r="AG836" s="138"/>
      <c r="AH836" s="23"/>
      <c r="AI836" s="16"/>
      <c r="AJ836" s="23"/>
      <c r="AK836" s="28"/>
      <c r="AL836" s="35"/>
      <c r="AQ836" s="25">
        <f>IF(FollowUp!$AK$3="(Off)",IF(FollowUp!$AA$3=Data!$D$5,C836,IF(FollowUp!$AA$3=Data!$D$6,D836,IF(FollowUp!$AA$3=Data!$D$7,E836,B836))),IF(FollowUp!$AK$3=Data!$N$9,F836,IF(FollowUp!$AK$3=Data!$N$8,H836,IF(FollowUp!$AK$3=Data!$N$7,G836,B836))))</f>
        <v>0</v>
      </c>
      <c r="AR836" s="51">
        <f t="shared" si="80"/>
        <v>0</v>
      </c>
      <c r="AS836" s="25">
        <f t="shared" si="78"/>
        <v>-1</v>
      </c>
      <c r="AT836" s="25">
        <f t="shared" si="81"/>
        <v>829</v>
      </c>
      <c r="AU836" s="25">
        <f t="shared" si="79"/>
        <v>0</v>
      </c>
      <c r="AV836" s="25">
        <f t="shared" si="82"/>
        <v>0</v>
      </c>
      <c r="BB836" s="51"/>
    </row>
    <row r="837" spans="1:54" x14ac:dyDescent="0.25">
      <c r="A837" t="str">
        <f t="shared" si="77"/>
        <v>837</v>
      </c>
      <c r="B837" s="25">
        <f>IF(OR(ISBLANK($AG837),$AI837="closed",$AI837="old",AND($B$3=Data!$N$6,OR(database!AG837=Data!$K$8,Data!$K$9=database!AG837))),0,MAX(B$8:B836)+1)</f>
        <v>0</v>
      </c>
      <c r="C837" s="25">
        <f ca="1">IF(AND($AL837-C$3&lt;=TODAY(),$AL837&gt;0,AI837&lt;&gt;"closed",AI837&lt;&gt;"old",AND($B$3&lt;&gt;Data!$N$6,OR(database!$AG837&lt;&gt;Data!$K$9,database!$AG837&lt;&gt;Data!$K$8))),MAX(C$8:C836)+1,0)</f>
        <v>0</v>
      </c>
      <c r="D837" s="25">
        <f ca="1">IF(AND($AL837-D$3&lt;=TODAY(),$AL837&gt;0,$AI837&lt;&gt;"closed",AI837&lt;&gt;"old",AND($B$3&lt;&gt;Data!$N$6,OR(database!$AG837&lt;&gt;Data!$K$9,database!$AG837&lt;&gt;Data!$K$8))),MAX(D$8:D836)+1,0)</f>
        <v>0</v>
      </c>
      <c r="E837" s="25">
        <f ca="1">IF(AND($AL837-E$3&lt;=TODAY(),$AL837&gt;0,AI837&lt;&gt;"closed",AI837&lt;&gt;"old",AND($B$3&lt;&gt;Data!$N$6,OR(database!$AG837&lt;&gt;Data!$K$9,database!$AG837&lt;&gt;Data!$K$8))),MAX(E$8:E836)+1,0)</f>
        <v>0</v>
      </c>
      <c r="F837" s="25">
        <f>IF(AH837="X",MAX(F$8:F836)+1,0)</f>
        <v>0</v>
      </c>
      <c r="G837" s="25">
        <f ca="1">IF(AND(AG837=Data!$K$8,database!AI837&lt;&gt;"Closed",AI837&lt;&gt;"old",database!AL837&lt;(TODAY()+Data!$X$4)),MAX(G$8:G836)+1,0)</f>
        <v>0</v>
      </c>
      <c r="H837" s="25">
        <f ca="1">IF(AND(AG837=Data!$K$9,database!AI837&lt;&gt;"Closed",AI837&lt;&gt;"old",database!AL837&lt;(TODAY()+Data!$X$5)),MAX(H$8:H836)+1,0)</f>
        <v>0</v>
      </c>
      <c r="Y837">
        <f>IF(AS837&gt;0,VLOOKUP(AS837,$AT:$AV,3,0)+COUNTIF(AS$8:AS836,AS837),0)</f>
        <v>0</v>
      </c>
      <c r="AA837" s="17"/>
      <c r="AB837" s="18"/>
      <c r="AC837" s="17"/>
      <c r="AD837" s="18"/>
      <c r="AE837" s="17"/>
      <c r="AF837" s="18"/>
      <c r="AG837" s="139"/>
      <c r="AH837" s="24"/>
      <c r="AI837" s="17"/>
      <c r="AJ837" s="24"/>
      <c r="AK837" s="27"/>
      <c r="AL837" s="47"/>
      <c r="AQ837" s="25">
        <f>IF(FollowUp!$AK$3="(Off)",IF(FollowUp!$AA$3=Data!$D$5,C837,IF(FollowUp!$AA$3=Data!$D$6,D837,IF(FollowUp!$AA$3=Data!$D$7,E837,B837))),IF(FollowUp!$AK$3=Data!$N$9,F837,IF(FollowUp!$AK$3=Data!$N$8,H837,IF(FollowUp!$AK$3=Data!$N$7,G837,B837))))</f>
        <v>0</v>
      </c>
      <c r="AR837" s="51">
        <f t="shared" si="80"/>
        <v>0</v>
      </c>
      <c r="AS837" s="25">
        <f t="shared" si="78"/>
        <v>-1</v>
      </c>
      <c r="AT837" s="25">
        <f t="shared" si="81"/>
        <v>830</v>
      </c>
      <c r="AU837" s="25">
        <f t="shared" si="79"/>
        <v>0</v>
      </c>
      <c r="AV837" s="25">
        <f t="shared" si="82"/>
        <v>0</v>
      </c>
      <c r="BB837" s="51"/>
    </row>
    <row r="838" spans="1:54" x14ac:dyDescent="0.25">
      <c r="A838" t="str">
        <f t="shared" si="77"/>
        <v>838</v>
      </c>
      <c r="B838" s="25">
        <f>IF(OR(ISBLANK($AG838),$AI838="closed",$AI838="old",AND($B$3=Data!$N$6,OR(database!AG838=Data!$K$8,Data!$K$9=database!AG838))),0,MAX(B$8:B837)+1)</f>
        <v>0</v>
      </c>
      <c r="C838" s="25">
        <f ca="1">IF(AND($AL838-C$3&lt;=TODAY(),$AL838&gt;0,AI838&lt;&gt;"closed",AI838&lt;&gt;"old",AND($B$3&lt;&gt;Data!$N$6,OR(database!$AG838&lt;&gt;Data!$K$9,database!$AG838&lt;&gt;Data!$K$8))),MAX(C$8:C837)+1,0)</f>
        <v>0</v>
      </c>
      <c r="D838" s="25">
        <f ca="1">IF(AND($AL838-D$3&lt;=TODAY(),$AL838&gt;0,$AI838&lt;&gt;"closed",AI838&lt;&gt;"old",AND($B$3&lt;&gt;Data!$N$6,OR(database!$AG838&lt;&gt;Data!$K$9,database!$AG838&lt;&gt;Data!$K$8))),MAX(D$8:D837)+1,0)</f>
        <v>0</v>
      </c>
      <c r="E838" s="25">
        <f ca="1">IF(AND($AL838-E$3&lt;=TODAY(),$AL838&gt;0,AI838&lt;&gt;"closed",AI838&lt;&gt;"old",AND($B$3&lt;&gt;Data!$N$6,OR(database!$AG838&lt;&gt;Data!$K$9,database!$AG838&lt;&gt;Data!$K$8))),MAX(E$8:E837)+1,0)</f>
        <v>0</v>
      </c>
      <c r="F838" s="25">
        <f>IF(AH838="X",MAX(F$8:F837)+1,0)</f>
        <v>0</v>
      </c>
      <c r="G838" s="25">
        <f ca="1">IF(AND(AG838=Data!$K$8,database!AI838&lt;&gt;"Closed",AI838&lt;&gt;"old",database!AL838&lt;(TODAY()+Data!$X$4)),MAX(G$8:G837)+1,0)</f>
        <v>0</v>
      </c>
      <c r="H838" s="25">
        <f ca="1">IF(AND(AG838=Data!$K$9,database!AI838&lt;&gt;"Closed",AI838&lt;&gt;"old",database!AL838&lt;(TODAY()+Data!$X$5)),MAX(H$8:H837)+1,0)</f>
        <v>0</v>
      </c>
      <c r="Y838">
        <f>IF(AS838&gt;0,VLOOKUP(AS838,$AT:$AV,3,0)+COUNTIF(AS$8:AS837,AS838),0)</f>
        <v>0</v>
      </c>
      <c r="AA838" s="16"/>
      <c r="AB838" s="22"/>
      <c r="AC838" s="16"/>
      <c r="AD838" s="22"/>
      <c r="AE838" s="16"/>
      <c r="AF838" s="22"/>
      <c r="AG838" s="138"/>
      <c r="AH838" s="23"/>
      <c r="AI838" s="16"/>
      <c r="AJ838" s="23"/>
      <c r="AK838" s="28"/>
      <c r="AL838" s="35"/>
      <c r="AQ838" s="25">
        <f>IF(FollowUp!$AK$3="(Off)",IF(FollowUp!$AA$3=Data!$D$5,C838,IF(FollowUp!$AA$3=Data!$D$6,D838,IF(FollowUp!$AA$3=Data!$D$7,E838,B838))),IF(FollowUp!$AK$3=Data!$N$9,F838,IF(FollowUp!$AK$3=Data!$N$8,H838,IF(FollowUp!$AK$3=Data!$N$7,G838,B838))))</f>
        <v>0</v>
      </c>
      <c r="AR838" s="51">
        <f t="shared" si="80"/>
        <v>0</v>
      </c>
      <c r="AS838" s="25">
        <f t="shared" si="78"/>
        <v>-1</v>
      </c>
      <c r="AT838" s="25">
        <f t="shared" si="81"/>
        <v>831</v>
      </c>
      <c r="AU838" s="25">
        <f t="shared" si="79"/>
        <v>0</v>
      </c>
      <c r="AV838" s="25">
        <f t="shared" si="82"/>
        <v>0</v>
      </c>
      <c r="BB838" s="51"/>
    </row>
    <row r="839" spans="1:54" x14ac:dyDescent="0.25">
      <c r="A839" t="str">
        <f t="shared" si="77"/>
        <v>839</v>
      </c>
      <c r="B839" s="25">
        <f>IF(OR(ISBLANK($AG839),$AI839="closed",$AI839="old",AND($B$3=Data!$N$6,OR(database!AG839=Data!$K$8,Data!$K$9=database!AG839))),0,MAX(B$8:B838)+1)</f>
        <v>0</v>
      </c>
      <c r="C839" s="25">
        <f ca="1">IF(AND($AL839-C$3&lt;=TODAY(),$AL839&gt;0,AI839&lt;&gt;"closed",AI839&lt;&gt;"old",AND($B$3&lt;&gt;Data!$N$6,OR(database!$AG839&lt;&gt;Data!$K$9,database!$AG839&lt;&gt;Data!$K$8))),MAX(C$8:C838)+1,0)</f>
        <v>0</v>
      </c>
      <c r="D839" s="25">
        <f ca="1">IF(AND($AL839-D$3&lt;=TODAY(),$AL839&gt;0,$AI839&lt;&gt;"closed",AI839&lt;&gt;"old",AND($B$3&lt;&gt;Data!$N$6,OR(database!$AG839&lt;&gt;Data!$K$9,database!$AG839&lt;&gt;Data!$K$8))),MAX(D$8:D838)+1,0)</f>
        <v>0</v>
      </c>
      <c r="E839" s="25">
        <f ca="1">IF(AND($AL839-E$3&lt;=TODAY(),$AL839&gt;0,AI839&lt;&gt;"closed",AI839&lt;&gt;"old",AND($B$3&lt;&gt;Data!$N$6,OR(database!$AG839&lt;&gt;Data!$K$9,database!$AG839&lt;&gt;Data!$K$8))),MAX(E$8:E838)+1,0)</f>
        <v>0</v>
      </c>
      <c r="F839" s="25">
        <f>IF(AH839="X",MAX(F$8:F838)+1,0)</f>
        <v>0</v>
      </c>
      <c r="G839" s="25">
        <f ca="1">IF(AND(AG839=Data!$K$8,database!AI839&lt;&gt;"Closed",AI839&lt;&gt;"old",database!AL839&lt;(TODAY()+Data!$X$4)),MAX(G$8:G838)+1,0)</f>
        <v>0</v>
      </c>
      <c r="H839" s="25">
        <f ca="1">IF(AND(AG839=Data!$K$9,database!AI839&lt;&gt;"Closed",AI839&lt;&gt;"old",database!AL839&lt;(TODAY()+Data!$X$5)),MAX(H$8:H838)+1,0)</f>
        <v>0</v>
      </c>
      <c r="Y839">
        <f>IF(AS839&gt;0,VLOOKUP(AS839,$AT:$AV,3,0)+COUNTIF(AS$8:AS838,AS839),0)</f>
        <v>0</v>
      </c>
      <c r="AA839" s="17"/>
      <c r="AB839" s="18"/>
      <c r="AC839" s="17"/>
      <c r="AD839" s="18"/>
      <c r="AE839" s="17"/>
      <c r="AF839" s="18"/>
      <c r="AG839" s="139"/>
      <c r="AH839" s="24"/>
      <c r="AI839" s="17"/>
      <c r="AJ839" s="24"/>
      <c r="AK839" s="27"/>
      <c r="AL839" s="47"/>
      <c r="AQ839" s="25">
        <f>IF(FollowUp!$AK$3="(Off)",IF(FollowUp!$AA$3=Data!$D$5,C839,IF(FollowUp!$AA$3=Data!$D$6,D839,IF(FollowUp!$AA$3=Data!$D$7,E839,B839))),IF(FollowUp!$AK$3=Data!$N$9,F839,IF(FollowUp!$AK$3=Data!$N$8,H839,IF(FollowUp!$AK$3=Data!$N$7,G839,B839))))</f>
        <v>0</v>
      </c>
      <c r="AR839" s="51">
        <f t="shared" si="80"/>
        <v>0</v>
      </c>
      <c r="AS839" s="25">
        <f t="shared" si="78"/>
        <v>-1</v>
      </c>
      <c r="AT839" s="25">
        <f t="shared" si="81"/>
        <v>832</v>
      </c>
      <c r="AU839" s="25">
        <f t="shared" si="79"/>
        <v>0</v>
      </c>
      <c r="AV839" s="25">
        <f t="shared" si="82"/>
        <v>0</v>
      </c>
      <c r="BB839" s="51"/>
    </row>
    <row r="840" spans="1:54" x14ac:dyDescent="0.25">
      <c r="A840" t="str">
        <f t="shared" ref="A840:A903" si="83">ROW(C840)&amp;AC840</f>
        <v>840</v>
      </c>
      <c r="B840" s="25">
        <f>IF(OR(ISBLANK($AG840),$AI840="closed",$AI840="old",AND($B$3=Data!$N$6,OR(database!AG840=Data!$K$8,Data!$K$9=database!AG840))),0,MAX(B$8:B839)+1)</f>
        <v>0</v>
      </c>
      <c r="C840" s="25">
        <f ca="1">IF(AND($AL840-C$3&lt;=TODAY(),$AL840&gt;0,AI840&lt;&gt;"closed",AI840&lt;&gt;"old",AND($B$3&lt;&gt;Data!$N$6,OR(database!$AG840&lt;&gt;Data!$K$9,database!$AG840&lt;&gt;Data!$K$8))),MAX(C$8:C839)+1,0)</f>
        <v>0</v>
      </c>
      <c r="D840" s="25">
        <f ca="1">IF(AND($AL840-D$3&lt;=TODAY(),$AL840&gt;0,$AI840&lt;&gt;"closed",AI840&lt;&gt;"old",AND($B$3&lt;&gt;Data!$N$6,OR(database!$AG840&lt;&gt;Data!$K$9,database!$AG840&lt;&gt;Data!$K$8))),MAX(D$8:D839)+1,0)</f>
        <v>0</v>
      </c>
      <c r="E840" s="25">
        <f ca="1">IF(AND($AL840-E$3&lt;=TODAY(),$AL840&gt;0,AI840&lt;&gt;"closed",AI840&lt;&gt;"old",AND($B$3&lt;&gt;Data!$N$6,OR(database!$AG840&lt;&gt;Data!$K$9,database!$AG840&lt;&gt;Data!$K$8))),MAX(E$8:E839)+1,0)</f>
        <v>0</v>
      </c>
      <c r="F840" s="25">
        <f>IF(AH840="X",MAX(F$8:F839)+1,0)</f>
        <v>0</v>
      </c>
      <c r="G840" s="25">
        <f ca="1">IF(AND(AG840=Data!$K$8,database!AI840&lt;&gt;"Closed",AI840&lt;&gt;"old",database!AL840&lt;(TODAY()+Data!$X$4)),MAX(G$8:G839)+1,0)</f>
        <v>0</v>
      </c>
      <c r="H840" s="25">
        <f ca="1">IF(AND(AG840=Data!$K$9,database!AI840&lt;&gt;"Closed",AI840&lt;&gt;"old",database!AL840&lt;(TODAY()+Data!$X$5)),MAX(H$8:H839)+1,0)</f>
        <v>0</v>
      </c>
      <c r="Y840">
        <f>IF(AS840&gt;0,VLOOKUP(AS840,$AT:$AV,3,0)+COUNTIF(AS$8:AS839,AS840),0)</f>
        <v>0</v>
      </c>
      <c r="AA840" s="16"/>
      <c r="AB840" s="22"/>
      <c r="AC840" s="16"/>
      <c r="AD840" s="22"/>
      <c r="AE840" s="16"/>
      <c r="AF840" s="22"/>
      <c r="AG840" s="138"/>
      <c r="AH840" s="23"/>
      <c r="AI840" s="16"/>
      <c r="AJ840" s="23"/>
      <c r="AK840" s="28"/>
      <c r="AL840" s="35"/>
      <c r="AQ840" s="25">
        <f>IF(FollowUp!$AK$3="(Off)",IF(FollowUp!$AA$3=Data!$D$5,C840,IF(FollowUp!$AA$3=Data!$D$6,D840,IF(FollowUp!$AA$3=Data!$D$7,E840,B840))),IF(FollowUp!$AK$3=Data!$N$9,F840,IF(FollowUp!$AK$3=Data!$N$8,H840,IF(FollowUp!$AK$3=Data!$N$7,G840,B840))))</f>
        <v>0</v>
      </c>
      <c r="AR840" s="51">
        <f t="shared" si="80"/>
        <v>0</v>
      </c>
      <c r="AS840" s="25">
        <f t="shared" si="78"/>
        <v>-1</v>
      </c>
      <c r="AT840" s="25">
        <f t="shared" si="81"/>
        <v>833</v>
      </c>
      <c r="AU840" s="25">
        <f t="shared" si="79"/>
        <v>0</v>
      </c>
      <c r="AV840" s="25">
        <f t="shared" si="82"/>
        <v>0</v>
      </c>
      <c r="BB840" s="51"/>
    </row>
    <row r="841" spans="1:54" x14ac:dyDescent="0.25">
      <c r="A841" t="str">
        <f t="shared" si="83"/>
        <v>841</v>
      </c>
      <c r="B841" s="25">
        <f>IF(OR(ISBLANK($AG841),$AI841="closed",$AI841="old",AND($B$3=Data!$N$6,OR(database!AG841=Data!$K$8,Data!$K$9=database!AG841))),0,MAX(B$8:B840)+1)</f>
        <v>0</v>
      </c>
      <c r="C841" s="25">
        <f ca="1">IF(AND($AL841-C$3&lt;=TODAY(),$AL841&gt;0,AI841&lt;&gt;"closed",AI841&lt;&gt;"old",AND($B$3&lt;&gt;Data!$N$6,OR(database!$AG841&lt;&gt;Data!$K$9,database!$AG841&lt;&gt;Data!$K$8))),MAX(C$8:C840)+1,0)</f>
        <v>0</v>
      </c>
      <c r="D841" s="25">
        <f ca="1">IF(AND($AL841-D$3&lt;=TODAY(),$AL841&gt;0,$AI841&lt;&gt;"closed",AI841&lt;&gt;"old",AND($B$3&lt;&gt;Data!$N$6,OR(database!$AG841&lt;&gt;Data!$K$9,database!$AG841&lt;&gt;Data!$K$8))),MAX(D$8:D840)+1,0)</f>
        <v>0</v>
      </c>
      <c r="E841" s="25">
        <f ca="1">IF(AND($AL841-E$3&lt;=TODAY(),$AL841&gt;0,AI841&lt;&gt;"closed",AI841&lt;&gt;"old",AND($B$3&lt;&gt;Data!$N$6,OR(database!$AG841&lt;&gt;Data!$K$9,database!$AG841&lt;&gt;Data!$K$8))),MAX(E$8:E840)+1,0)</f>
        <v>0</v>
      </c>
      <c r="F841" s="25">
        <f>IF(AH841="X",MAX(F$8:F840)+1,0)</f>
        <v>0</v>
      </c>
      <c r="G841" s="25">
        <f ca="1">IF(AND(AG841=Data!$K$8,database!AI841&lt;&gt;"Closed",AI841&lt;&gt;"old",database!AL841&lt;(TODAY()+Data!$X$4)),MAX(G$8:G840)+1,0)</f>
        <v>0</v>
      </c>
      <c r="H841" s="25">
        <f ca="1">IF(AND(AG841=Data!$K$9,database!AI841&lt;&gt;"Closed",AI841&lt;&gt;"old",database!AL841&lt;(TODAY()+Data!$X$5)),MAX(H$8:H840)+1,0)</f>
        <v>0</v>
      </c>
      <c r="Y841">
        <f>IF(AS841&gt;0,VLOOKUP(AS841,$AT:$AV,3,0)+COUNTIF(AS$8:AS840,AS841),0)</f>
        <v>0</v>
      </c>
      <c r="AA841" s="17"/>
      <c r="AB841" s="18"/>
      <c r="AC841" s="17"/>
      <c r="AD841" s="18"/>
      <c r="AE841" s="17"/>
      <c r="AF841" s="18"/>
      <c r="AG841" s="139"/>
      <c r="AH841" s="24"/>
      <c r="AI841" s="17"/>
      <c r="AJ841" s="24"/>
      <c r="AK841" s="27"/>
      <c r="AL841" s="47"/>
      <c r="AQ841" s="25">
        <f>IF(FollowUp!$AK$3="(Off)",IF(FollowUp!$AA$3=Data!$D$5,C841,IF(FollowUp!$AA$3=Data!$D$6,D841,IF(FollowUp!$AA$3=Data!$D$7,E841,B841))),IF(FollowUp!$AK$3=Data!$N$9,F841,IF(FollowUp!$AK$3=Data!$N$8,H841,IF(FollowUp!$AK$3=Data!$N$7,G841,B841))))</f>
        <v>0</v>
      </c>
      <c r="AR841" s="51">
        <f t="shared" si="80"/>
        <v>0</v>
      </c>
      <c r="AS841" s="25">
        <f t="shared" ref="AS841:AS904" si="84">IF(AR841=0,-1,RANK(AR841,$AR$8:$AR$5000))</f>
        <v>-1</v>
      </c>
      <c r="AT841" s="25">
        <f t="shared" si="81"/>
        <v>834</v>
      </c>
      <c r="AU841" s="25">
        <f t="shared" ref="AU841:AU904" si="85">COUNTIF(AS:AS,AT841)</f>
        <v>0</v>
      </c>
      <c r="AV841" s="25">
        <f t="shared" si="82"/>
        <v>0</v>
      </c>
      <c r="BB841" s="51"/>
    </row>
    <row r="842" spans="1:54" x14ac:dyDescent="0.25">
      <c r="A842" t="str">
        <f t="shared" si="83"/>
        <v>842</v>
      </c>
      <c r="B842" s="25">
        <f>IF(OR(ISBLANK($AG842),$AI842="closed",$AI842="old",AND($B$3=Data!$N$6,OR(database!AG842=Data!$K$8,Data!$K$9=database!AG842))),0,MAX(B$8:B841)+1)</f>
        <v>0</v>
      </c>
      <c r="C842" s="25">
        <f ca="1">IF(AND($AL842-C$3&lt;=TODAY(),$AL842&gt;0,AI842&lt;&gt;"closed",AI842&lt;&gt;"old",AND($B$3&lt;&gt;Data!$N$6,OR(database!$AG842&lt;&gt;Data!$K$9,database!$AG842&lt;&gt;Data!$K$8))),MAX(C$8:C841)+1,0)</f>
        <v>0</v>
      </c>
      <c r="D842" s="25">
        <f ca="1">IF(AND($AL842-D$3&lt;=TODAY(),$AL842&gt;0,$AI842&lt;&gt;"closed",AI842&lt;&gt;"old",AND($B$3&lt;&gt;Data!$N$6,OR(database!$AG842&lt;&gt;Data!$K$9,database!$AG842&lt;&gt;Data!$K$8))),MAX(D$8:D841)+1,0)</f>
        <v>0</v>
      </c>
      <c r="E842" s="25">
        <f ca="1">IF(AND($AL842-E$3&lt;=TODAY(),$AL842&gt;0,AI842&lt;&gt;"closed",AI842&lt;&gt;"old",AND($B$3&lt;&gt;Data!$N$6,OR(database!$AG842&lt;&gt;Data!$K$9,database!$AG842&lt;&gt;Data!$K$8))),MAX(E$8:E841)+1,0)</f>
        <v>0</v>
      </c>
      <c r="F842" s="25">
        <f>IF(AH842="X",MAX(F$8:F841)+1,0)</f>
        <v>0</v>
      </c>
      <c r="G842" s="25">
        <f ca="1">IF(AND(AG842=Data!$K$8,database!AI842&lt;&gt;"Closed",AI842&lt;&gt;"old",database!AL842&lt;(TODAY()+Data!$X$4)),MAX(G$8:G841)+1,0)</f>
        <v>0</v>
      </c>
      <c r="H842" s="25">
        <f ca="1">IF(AND(AG842=Data!$K$9,database!AI842&lt;&gt;"Closed",AI842&lt;&gt;"old",database!AL842&lt;(TODAY()+Data!$X$5)),MAX(H$8:H841)+1,0)</f>
        <v>0</v>
      </c>
      <c r="Y842">
        <f>IF(AS842&gt;0,VLOOKUP(AS842,$AT:$AV,3,0)+COUNTIF(AS$8:AS841,AS842),0)</f>
        <v>0</v>
      </c>
      <c r="AA842" s="16"/>
      <c r="AB842" s="22"/>
      <c r="AC842" s="16"/>
      <c r="AD842" s="22"/>
      <c r="AE842" s="16"/>
      <c r="AF842" s="22"/>
      <c r="AG842" s="138"/>
      <c r="AH842" s="23"/>
      <c r="AI842" s="16"/>
      <c r="AJ842" s="23"/>
      <c r="AK842" s="28"/>
      <c r="AL842" s="35"/>
      <c r="AQ842" s="25">
        <f>IF(FollowUp!$AK$3="(Off)",IF(FollowUp!$AA$3=Data!$D$5,C842,IF(FollowUp!$AA$3=Data!$D$6,D842,IF(FollowUp!$AA$3=Data!$D$7,E842,B842))),IF(FollowUp!$AK$3=Data!$N$9,F842,IF(FollowUp!$AK$3=Data!$N$8,H842,IF(FollowUp!$AK$3=Data!$N$7,G842,B842))))</f>
        <v>0</v>
      </c>
      <c r="AR842" s="51">
        <f t="shared" si="80"/>
        <v>0</v>
      </c>
      <c r="AS842" s="25">
        <f t="shared" si="84"/>
        <v>-1</v>
      </c>
      <c r="AT842" s="25">
        <f t="shared" si="81"/>
        <v>835</v>
      </c>
      <c r="AU842" s="25">
        <f t="shared" si="85"/>
        <v>0</v>
      </c>
      <c r="AV842" s="25">
        <f t="shared" si="82"/>
        <v>0</v>
      </c>
      <c r="BB842" s="51"/>
    </row>
    <row r="843" spans="1:54" x14ac:dyDescent="0.25">
      <c r="A843" t="str">
        <f t="shared" si="83"/>
        <v>843</v>
      </c>
      <c r="B843" s="25">
        <f>IF(OR(ISBLANK($AG843),$AI843="closed",$AI843="old",AND($B$3=Data!$N$6,OR(database!AG843=Data!$K$8,Data!$K$9=database!AG843))),0,MAX(B$8:B842)+1)</f>
        <v>0</v>
      </c>
      <c r="C843" s="25">
        <f ca="1">IF(AND($AL843-C$3&lt;=TODAY(),$AL843&gt;0,AI843&lt;&gt;"closed",AI843&lt;&gt;"old",AND($B$3&lt;&gt;Data!$N$6,OR(database!$AG843&lt;&gt;Data!$K$9,database!$AG843&lt;&gt;Data!$K$8))),MAX(C$8:C842)+1,0)</f>
        <v>0</v>
      </c>
      <c r="D843" s="25">
        <f ca="1">IF(AND($AL843-D$3&lt;=TODAY(),$AL843&gt;0,$AI843&lt;&gt;"closed",AI843&lt;&gt;"old",AND($B$3&lt;&gt;Data!$N$6,OR(database!$AG843&lt;&gt;Data!$K$9,database!$AG843&lt;&gt;Data!$K$8))),MAX(D$8:D842)+1,0)</f>
        <v>0</v>
      </c>
      <c r="E843" s="25">
        <f ca="1">IF(AND($AL843-E$3&lt;=TODAY(),$AL843&gt;0,AI843&lt;&gt;"closed",AI843&lt;&gt;"old",AND($B$3&lt;&gt;Data!$N$6,OR(database!$AG843&lt;&gt;Data!$K$9,database!$AG843&lt;&gt;Data!$K$8))),MAX(E$8:E842)+1,0)</f>
        <v>0</v>
      </c>
      <c r="F843" s="25">
        <f>IF(AH843="X",MAX(F$8:F842)+1,0)</f>
        <v>0</v>
      </c>
      <c r="G843" s="25">
        <f ca="1">IF(AND(AG843=Data!$K$8,database!AI843&lt;&gt;"Closed",AI843&lt;&gt;"old",database!AL843&lt;(TODAY()+Data!$X$4)),MAX(G$8:G842)+1,0)</f>
        <v>0</v>
      </c>
      <c r="H843" s="25">
        <f ca="1">IF(AND(AG843=Data!$K$9,database!AI843&lt;&gt;"Closed",AI843&lt;&gt;"old",database!AL843&lt;(TODAY()+Data!$X$5)),MAX(H$8:H842)+1,0)</f>
        <v>0</v>
      </c>
      <c r="Y843">
        <f>IF(AS843&gt;0,VLOOKUP(AS843,$AT:$AV,3,0)+COUNTIF(AS$8:AS842,AS843),0)</f>
        <v>0</v>
      </c>
      <c r="AA843" s="17"/>
      <c r="AB843" s="18"/>
      <c r="AC843" s="17"/>
      <c r="AD843" s="18"/>
      <c r="AE843" s="17"/>
      <c r="AF843" s="18"/>
      <c r="AG843" s="139"/>
      <c r="AH843" s="24"/>
      <c r="AI843" s="17"/>
      <c r="AJ843" s="24"/>
      <c r="AK843" s="27"/>
      <c r="AL843" s="47"/>
      <c r="AQ843" s="25">
        <f>IF(FollowUp!$AK$3="(Off)",IF(FollowUp!$AA$3=Data!$D$5,C843,IF(FollowUp!$AA$3=Data!$D$6,D843,IF(FollowUp!$AA$3=Data!$D$7,E843,B843))),IF(FollowUp!$AK$3=Data!$N$9,F843,IF(FollowUp!$AK$3=Data!$N$8,H843,IF(FollowUp!$AK$3=Data!$N$7,G843,B843))))</f>
        <v>0</v>
      </c>
      <c r="AR843" s="51">
        <f t="shared" si="80"/>
        <v>0</v>
      </c>
      <c r="AS843" s="25">
        <f t="shared" si="84"/>
        <v>-1</v>
      </c>
      <c r="AT843" s="25">
        <f t="shared" si="81"/>
        <v>836</v>
      </c>
      <c r="AU843" s="25">
        <f t="shared" si="85"/>
        <v>0</v>
      </c>
      <c r="AV843" s="25">
        <f t="shared" si="82"/>
        <v>0</v>
      </c>
      <c r="BB843" s="51"/>
    </row>
    <row r="844" spans="1:54" x14ac:dyDescent="0.25">
      <c r="A844" t="str">
        <f t="shared" si="83"/>
        <v>844</v>
      </c>
      <c r="B844" s="25">
        <f>IF(OR(ISBLANK($AG844),$AI844="closed",$AI844="old",AND($B$3=Data!$N$6,OR(database!AG844=Data!$K$8,Data!$K$9=database!AG844))),0,MAX(B$8:B843)+1)</f>
        <v>0</v>
      </c>
      <c r="C844" s="25">
        <f ca="1">IF(AND($AL844-C$3&lt;=TODAY(),$AL844&gt;0,AI844&lt;&gt;"closed",AI844&lt;&gt;"old",AND($B$3&lt;&gt;Data!$N$6,OR(database!$AG844&lt;&gt;Data!$K$9,database!$AG844&lt;&gt;Data!$K$8))),MAX(C$8:C843)+1,0)</f>
        <v>0</v>
      </c>
      <c r="D844" s="25">
        <f ca="1">IF(AND($AL844-D$3&lt;=TODAY(),$AL844&gt;0,$AI844&lt;&gt;"closed",AI844&lt;&gt;"old",AND($B$3&lt;&gt;Data!$N$6,OR(database!$AG844&lt;&gt;Data!$K$9,database!$AG844&lt;&gt;Data!$K$8))),MAX(D$8:D843)+1,0)</f>
        <v>0</v>
      </c>
      <c r="E844" s="25">
        <f ca="1">IF(AND($AL844-E$3&lt;=TODAY(),$AL844&gt;0,AI844&lt;&gt;"closed",AI844&lt;&gt;"old",AND($B$3&lt;&gt;Data!$N$6,OR(database!$AG844&lt;&gt;Data!$K$9,database!$AG844&lt;&gt;Data!$K$8))),MAX(E$8:E843)+1,0)</f>
        <v>0</v>
      </c>
      <c r="F844" s="25">
        <f>IF(AH844="X",MAX(F$8:F843)+1,0)</f>
        <v>0</v>
      </c>
      <c r="G844" s="25">
        <f ca="1">IF(AND(AG844=Data!$K$8,database!AI844&lt;&gt;"Closed",AI844&lt;&gt;"old",database!AL844&lt;(TODAY()+Data!$X$4)),MAX(G$8:G843)+1,0)</f>
        <v>0</v>
      </c>
      <c r="H844" s="25">
        <f ca="1">IF(AND(AG844=Data!$K$9,database!AI844&lt;&gt;"Closed",AI844&lt;&gt;"old",database!AL844&lt;(TODAY()+Data!$X$5)),MAX(H$8:H843)+1,0)</f>
        <v>0</v>
      </c>
      <c r="Y844">
        <f>IF(AS844&gt;0,VLOOKUP(AS844,$AT:$AV,3,0)+COUNTIF(AS$8:AS843,AS844),0)</f>
        <v>0</v>
      </c>
      <c r="AA844" s="16"/>
      <c r="AB844" s="22"/>
      <c r="AC844" s="16"/>
      <c r="AD844" s="22"/>
      <c r="AE844" s="16"/>
      <c r="AF844" s="22"/>
      <c r="AG844" s="138"/>
      <c r="AH844" s="23"/>
      <c r="AI844" s="16"/>
      <c r="AJ844" s="23"/>
      <c r="AK844" s="28"/>
      <c r="AL844" s="35"/>
      <c r="AQ844" s="25">
        <f>IF(FollowUp!$AK$3="(Off)",IF(FollowUp!$AA$3=Data!$D$5,C844,IF(FollowUp!$AA$3=Data!$D$6,D844,IF(FollowUp!$AA$3=Data!$D$7,E844,B844))),IF(FollowUp!$AK$3=Data!$N$9,F844,IF(FollowUp!$AK$3=Data!$N$8,H844,IF(FollowUp!$AK$3=Data!$N$7,G844,B844))))</f>
        <v>0</v>
      </c>
      <c r="AR844" s="51">
        <f t="shared" si="80"/>
        <v>0</v>
      </c>
      <c r="AS844" s="25">
        <f t="shared" si="84"/>
        <v>-1</v>
      </c>
      <c r="AT844" s="25">
        <f t="shared" si="81"/>
        <v>837</v>
      </c>
      <c r="AU844" s="25">
        <f t="shared" si="85"/>
        <v>0</v>
      </c>
      <c r="AV844" s="25">
        <f t="shared" si="82"/>
        <v>0</v>
      </c>
      <c r="BB844" s="51"/>
    </row>
    <row r="845" spans="1:54" x14ac:dyDescent="0.25">
      <c r="A845" t="str">
        <f t="shared" si="83"/>
        <v>845</v>
      </c>
      <c r="B845" s="25">
        <f>IF(OR(ISBLANK($AG845),$AI845="closed",$AI845="old",AND($B$3=Data!$N$6,OR(database!AG845=Data!$K$8,Data!$K$9=database!AG845))),0,MAX(B$8:B844)+1)</f>
        <v>0</v>
      </c>
      <c r="C845" s="25">
        <f ca="1">IF(AND($AL845-C$3&lt;=TODAY(),$AL845&gt;0,AI845&lt;&gt;"closed",AI845&lt;&gt;"old",AND($B$3&lt;&gt;Data!$N$6,OR(database!$AG845&lt;&gt;Data!$K$9,database!$AG845&lt;&gt;Data!$K$8))),MAX(C$8:C844)+1,0)</f>
        <v>0</v>
      </c>
      <c r="D845" s="25">
        <f ca="1">IF(AND($AL845-D$3&lt;=TODAY(),$AL845&gt;0,$AI845&lt;&gt;"closed",AI845&lt;&gt;"old",AND($B$3&lt;&gt;Data!$N$6,OR(database!$AG845&lt;&gt;Data!$K$9,database!$AG845&lt;&gt;Data!$K$8))),MAX(D$8:D844)+1,0)</f>
        <v>0</v>
      </c>
      <c r="E845" s="25">
        <f ca="1">IF(AND($AL845-E$3&lt;=TODAY(),$AL845&gt;0,AI845&lt;&gt;"closed",AI845&lt;&gt;"old",AND($B$3&lt;&gt;Data!$N$6,OR(database!$AG845&lt;&gt;Data!$K$9,database!$AG845&lt;&gt;Data!$K$8))),MAX(E$8:E844)+1,0)</f>
        <v>0</v>
      </c>
      <c r="F845" s="25">
        <f>IF(AH845="X",MAX(F$8:F844)+1,0)</f>
        <v>0</v>
      </c>
      <c r="G845" s="25">
        <f ca="1">IF(AND(AG845=Data!$K$8,database!AI845&lt;&gt;"Closed",AI845&lt;&gt;"old",database!AL845&lt;(TODAY()+Data!$X$4)),MAX(G$8:G844)+1,0)</f>
        <v>0</v>
      </c>
      <c r="H845" s="25">
        <f ca="1">IF(AND(AG845=Data!$K$9,database!AI845&lt;&gt;"Closed",AI845&lt;&gt;"old",database!AL845&lt;(TODAY()+Data!$X$5)),MAX(H$8:H844)+1,0)</f>
        <v>0</v>
      </c>
      <c r="Y845">
        <f>IF(AS845&gt;0,VLOOKUP(AS845,$AT:$AV,3,0)+COUNTIF(AS$8:AS844,AS845),0)</f>
        <v>0</v>
      </c>
      <c r="AA845" s="17"/>
      <c r="AB845" s="18"/>
      <c r="AC845" s="17"/>
      <c r="AD845" s="18"/>
      <c r="AE845" s="17"/>
      <c r="AF845" s="18"/>
      <c r="AG845" s="139"/>
      <c r="AH845" s="24"/>
      <c r="AI845" s="17"/>
      <c r="AJ845" s="24"/>
      <c r="AK845" s="27"/>
      <c r="AL845" s="47"/>
      <c r="AQ845" s="25">
        <f>IF(FollowUp!$AK$3="(Off)",IF(FollowUp!$AA$3=Data!$D$5,C845,IF(FollowUp!$AA$3=Data!$D$6,D845,IF(FollowUp!$AA$3=Data!$D$7,E845,B845))),IF(FollowUp!$AK$3=Data!$N$9,F845,IF(FollowUp!$AK$3=Data!$N$8,H845,IF(FollowUp!$AK$3=Data!$N$7,G845,B845))))</f>
        <v>0</v>
      </c>
      <c r="AR845" s="51">
        <f t="shared" si="80"/>
        <v>0</v>
      </c>
      <c r="AS845" s="25">
        <f t="shared" si="84"/>
        <v>-1</v>
      </c>
      <c r="AT845" s="25">
        <f t="shared" si="81"/>
        <v>838</v>
      </c>
      <c r="AU845" s="25">
        <f t="shared" si="85"/>
        <v>0</v>
      </c>
      <c r="AV845" s="25">
        <f t="shared" si="82"/>
        <v>0</v>
      </c>
      <c r="BB845" s="51"/>
    </row>
    <row r="846" spans="1:54" x14ac:dyDescent="0.25">
      <c r="A846" t="str">
        <f t="shared" si="83"/>
        <v>846</v>
      </c>
      <c r="B846" s="25">
        <f>IF(OR(ISBLANK($AG846),$AI846="closed",$AI846="old",AND($B$3=Data!$N$6,OR(database!AG846=Data!$K$8,Data!$K$9=database!AG846))),0,MAX(B$8:B845)+1)</f>
        <v>0</v>
      </c>
      <c r="C846" s="25">
        <f ca="1">IF(AND($AL846-C$3&lt;=TODAY(),$AL846&gt;0,AI846&lt;&gt;"closed",AI846&lt;&gt;"old",AND($B$3&lt;&gt;Data!$N$6,OR(database!$AG846&lt;&gt;Data!$K$9,database!$AG846&lt;&gt;Data!$K$8))),MAX(C$8:C845)+1,0)</f>
        <v>0</v>
      </c>
      <c r="D846" s="25">
        <f ca="1">IF(AND($AL846-D$3&lt;=TODAY(),$AL846&gt;0,$AI846&lt;&gt;"closed",AI846&lt;&gt;"old",AND($B$3&lt;&gt;Data!$N$6,OR(database!$AG846&lt;&gt;Data!$K$9,database!$AG846&lt;&gt;Data!$K$8))),MAX(D$8:D845)+1,0)</f>
        <v>0</v>
      </c>
      <c r="E846" s="25">
        <f ca="1">IF(AND($AL846-E$3&lt;=TODAY(),$AL846&gt;0,AI846&lt;&gt;"closed",AI846&lt;&gt;"old",AND($B$3&lt;&gt;Data!$N$6,OR(database!$AG846&lt;&gt;Data!$K$9,database!$AG846&lt;&gt;Data!$K$8))),MAX(E$8:E845)+1,0)</f>
        <v>0</v>
      </c>
      <c r="F846" s="25">
        <f>IF(AH846="X",MAX(F$8:F845)+1,0)</f>
        <v>0</v>
      </c>
      <c r="G846" s="25">
        <f ca="1">IF(AND(AG846=Data!$K$8,database!AI846&lt;&gt;"Closed",AI846&lt;&gt;"old",database!AL846&lt;(TODAY()+Data!$X$4)),MAX(G$8:G845)+1,0)</f>
        <v>0</v>
      </c>
      <c r="H846" s="25">
        <f ca="1">IF(AND(AG846=Data!$K$9,database!AI846&lt;&gt;"Closed",AI846&lt;&gt;"old",database!AL846&lt;(TODAY()+Data!$X$5)),MAX(H$8:H845)+1,0)</f>
        <v>0</v>
      </c>
      <c r="Y846">
        <f>IF(AS846&gt;0,VLOOKUP(AS846,$AT:$AV,3,0)+COUNTIF(AS$8:AS845,AS846),0)</f>
        <v>0</v>
      </c>
      <c r="AA846" s="16"/>
      <c r="AB846" s="22"/>
      <c r="AC846" s="16"/>
      <c r="AD846" s="22"/>
      <c r="AE846" s="16"/>
      <c r="AF846" s="22"/>
      <c r="AG846" s="138"/>
      <c r="AH846" s="23"/>
      <c r="AI846" s="16"/>
      <c r="AJ846" s="23"/>
      <c r="AK846" s="28"/>
      <c r="AL846" s="35"/>
      <c r="AQ846" s="25">
        <f>IF(FollowUp!$AK$3="(Off)",IF(FollowUp!$AA$3=Data!$D$5,C846,IF(FollowUp!$AA$3=Data!$D$6,D846,IF(FollowUp!$AA$3=Data!$D$7,E846,B846))),IF(FollowUp!$AK$3=Data!$N$9,F846,IF(FollowUp!$AK$3=Data!$N$8,H846,IF(FollowUp!$AK$3=Data!$N$7,G846,B846))))</f>
        <v>0</v>
      </c>
      <c r="AR846" s="51">
        <f t="shared" si="80"/>
        <v>0</v>
      </c>
      <c r="AS846" s="25">
        <f t="shared" si="84"/>
        <v>-1</v>
      </c>
      <c r="AT846" s="25">
        <f t="shared" si="81"/>
        <v>839</v>
      </c>
      <c r="AU846" s="25">
        <f t="shared" si="85"/>
        <v>0</v>
      </c>
      <c r="AV846" s="25">
        <f t="shared" si="82"/>
        <v>0</v>
      </c>
      <c r="BB846" s="51"/>
    </row>
    <row r="847" spans="1:54" x14ac:dyDescent="0.25">
      <c r="A847" t="str">
        <f t="shared" si="83"/>
        <v>847</v>
      </c>
      <c r="B847" s="25">
        <f>IF(OR(ISBLANK($AG847),$AI847="closed",$AI847="old",AND($B$3=Data!$N$6,OR(database!AG847=Data!$K$8,Data!$K$9=database!AG847))),0,MAX(B$8:B846)+1)</f>
        <v>0</v>
      </c>
      <c r="C847" s="25">
        <f ca="1">IF(AND($AL847-C$3&lt;=TODAY(),$AL847&gt;0,AI847&lt;&gt;"closed",AI847&lt;&gt;"old",AND($B$3&lt;&gt;Data!$N$6,OR(database!$AG847&lt;&gt;Data!$K$9,database!$AG847&lt;&gt;Data!$K$8))),MAX(C$8:C846)+1,0)</f>
        <v>0</v>
      </c>
      <c r="D847" s="25">
        <f ca="1">IF(AND($AL847-D$3&lt;=TODAY(),$AL847&gt;0,$AI847&lt;&gt;"closed",AI847&lt;&gt;"old",AND($B$3&lt;&gt;Data!$N$6,OR(database!$AG847&lt;&gt;Data!$K$9,database!$AG847&lt;&gt;Data!$K$8))),MAX(D$8:D846)+1,0)</f>
        <v>0</v>
      </c>
      <c r="E847" s="25">
        <f ca="1">IF(AND($AL847-E$3&lt;=TODAY(),$AL847&gt;0,AI847&lt;&gt;"closed",AI847&lt;&gt;"old",AND($B$3&lt;&gt;Data!$N$6,OR(database!$AG847&lt;&gt;Data!$K$9,database!$AG847&lt;&gt;Data!$K$8))),MAX(E$8:E846)+1,0)</f>
        <v>0</v>
      </c>
      <c r="F847" s="25">
        <f>IF(AH847="X",MAX(F$8:F846)+1,0)</f>
        <v>0</v>
      </c>
      <c r="G847" s="25">
        <f ca="1">IF(AND(AG847=Data!$K$8,database!AI847&lt;&gt;"Closed",AI847&lt;&gt;"old",database!AL847&lt;(TODAY()+Data!$X$4)),MAX(G$8:G846)+1,0)</f>
        <v>0</v>
      </c>
      <c r="H847" s="25">
        <f ca="1">IF(AND(AG847=Data!$K$9,database!AI847&lt;&gt;"Closed",AI847&lt;&gt;"old",database!AL847&lt;(TODAY()+Data!$X$5)),MAX(H$8:H846)+1,0)</f>
        <v>0</v>
      </c>
      <c r="Y847">
        <f>IF(AS847&gt;0,VLOOKUP(AS847,$AT:$AV,3,0)+COUNTIF(AS$8:AS846,AS847),0)</f>
        <v>0</v>
      </c>
      <c r="AA847" s="17"/>
      <c r="AB847" s="18"/>
      <c r="AC847" s="17"/>
      <c r="AD847" s="18"/>
      <c r="AE847" s="17"/>
      <c r="AF847" s="18"/>
      <c r="AG847" s="139"/>
      <c r="AH847" s="24"/>
      <c r="AI847" s="17"/>
      <c r="AJ847" s="24"/>
      <c r="AK847" s="27"/>
      <c r="AL847" s="47"/>
      <c r="AQ847" s="25">
        <f>IF(FollowUp!$AK$3="(Off)",IF(FollowUp!$AA$3=Data!$D$5,C847,IF(FollowUp!$AA$3=Data!$D$6,D847,IF(FollowUp!$AA$3=Data!$D$7,E847,B847))),IF(FollowUp!$AK$3=Data!$N$9,F847,IF(FollowUp!$AK$3=Data!$N$8,H847,IF(FollowUp!$AK$3=Data!$N$7,G847,B847))))</f>
        <v>0</v>
      </c>
      <c r="AR847" s="51">
        <f t="shared" si="80"/>
        <v>0</v>
      </c>
      <c r="AS847" s="25">
        <f t="shared" si="84"/>
        <v>-1</v>
      </c>
      <c r="AT847" s="25">
        <f t="shared" si="81"/>
        <v>840</v>
      </c>
      <c r="AU847" s="25">
        <f t="shared" si="85"/>
        <v>0</v>
      </c>
      <c r="AV847" s="25">
        <f t="shared" si="82"/>
        <v>0</v>
      </c>
      <c r="BB847" s="51"/>
    </row>
    <row r="848" spans="1:54" x14ac:dyDescent="0.25">
      <c r="A848" t="str">
        <f t="shared" si="83"/>
        <v>848</v>
      </c>
      <c r="B848" s="25">
        <f>IF(OR(ISBLANK($AG848),$AI848="closed",$AI848="old",AND($B$3=Data!$N$6,OR(database!AG848=Data!$K$8,Data!$K$9=database!AG848))),0,MAX(B$8:B847)+1)</f>
        <v>0</v>
      </c>
      <c r="C848" s="25">
        <f ca="1">IF(AND($AL848-C$3&lt;=TODAY(),$AL848&gt;0,AI848&lt;&gt;"closed",AI848&lt;&gt;"old",AND($B$3&lt;&gt;Data!$N$6,OR(database!$AG848&lt;&gt;Data!$K$9,database!$AG848&lt;&gt;Data!$K$8))),MAX(C$8:C847)+1,0)</f>
        <v>0</v>
      </c>
      <c r="D848" s="25">
        <f ca="1">IF(AND($AL848-D$3&lt;=TODAY(),$AL848&gt;0,$AI848&lt;&gt;"closed",AI848&lt;&gt;"old",AND($B$3&lt;&gt;Data!$N$6,OR(database!$AG848&lt;&gt;Data!$K$9,database!$AG848&lt;&gt;Data!$K$8))),MAX(D$8:D847)+1,0)</f>
        <v>0</v>
      </c>
      <c r="E848" s="25">
        <f ca="1">IF(AND($AL848-E$3&lt;=TODAY(),$AL848&gt;0,AI848&lt;&gt;"closed",AI848&lt;&gt;"old",AND($B$3&lt;&gt;Data!$N$6,OR(database!$AG848&lt;&gt;Data!$K$9,database!$AG848&lt;&gt;Data!$K$8))),MAX(E$8:E847)+1,0)</f>
        <v>0</v>
      </c>
      <c r="F848" s="25">
        <f>IF(AH848="X",MAX(F$8:F847)+1,0)</f>
        <v>0</v>
      </c>
      <c r="G848" s="25">
        <f ca="1">IF(AND(AG848=Data!$K$8,database!AI848&lt;&gt;"Closed",AI848&lt;&gt;"old",database!AL848&lt;(TODAY()+Data!$X$4)),MAX(G$8:G847)+1,0)</f>
        <v>0</v>
      </c>
      <c r="H848" s="25">
        <f ca="1">IF(AND(AG848=Data!$K$9,database!AI848&lt;&gt;"Closed",AI848&lt;&gt;"old",database!AL848&lt;(TODAY()+Data!$X$5)),MAX(H$8:H847)+1,0)</f>
        <v>0</v>
      </c>
      <c r="Y848">
        <f>IF(AS848&gt;0,VLOOKUP(AS848,$AT:$AV,3,0)+COUNTIF(AS$8:AS847,AS848),0)</f>
        <v>0</v>
      </c>
      <c r="AA848" s="16"/>
      <c r="AB848" s="22"/>
      <c r="AC848" s="16"/>
      <c r="AD848" s="22"/>
      <c r="AE848" s="16"/>
      <c r="AF848" s="22"/>
      <c r="AG848" s="138"/>
      <c r="AH848" s="23"/>
      <c r="AI848" s="16"/>
      <c r="AJ848" s="23"/>
      <c r="AK848" s="28"/>
      <c r="AL848" s="35"/>
      <c r="AQ848" s="25">
        <f>IF(FollowUp!$AK$3="(Off)",IF(FollowUp!$AA$3=Data!$D$5,C848,IF(FollowUp!$AA$3=Data!$D$6,D848,IF(FollowUp!$AA$3=Data!$D$7,E848,B848))),IF(FollowUp!$AK$3=Data!$N$9,F848,IF(FollowUp!$AK$3=Data!$N$8,H848,IF(FollowUp!$AK$3=Data!$N$7,G848,B848))))</f>
        <v>0</v>
      </c>
      <c r="AR848" s="51">
        <f t="shared" si="80"/>
        <v>0</v>
      </c>
      <c r="AS848" s="25">
        <f t="shared" si="84"/>
        <v>-1</v>
      </c>
      <c r="AT848" s="25">
        <f t="shared" si="81"/>
        <v>841</v>
      </c>
      <c r="AU848" s="25">
        <f t="shared" si="85"/>
        <v>0</v>
      </c>
      <c r="AV848" s="25">
        <f t="shared" si="82"/>
        <v>0</v>
      </c>
      <c r="BB848" s="51"/>
    </row>
    <row r="849" spans="1:54" x14ac:dyDescent="0.25">
      <c r="A849" t="str">
        <f t="shared" si="83"/>
        <v>849</v>
      </c>
      <c r="B849" s="25">
        <f>IF(OR(ISBLANK($AG849),$AI849="closed",$AI849="old",AND($B$3=Data!$N$6,OR(database!AG849=Data!$K$8,Data!$K$9=database!AG849))),0,MAX(B$8:B848)+1)</f>
        <v>0</v>
      </c>
      <c r="C849" s="25">
        <f ca="1">IF(AND($AL849-C$3&lt;=TODAY(),$AL849&gt;0,AI849&lt;&gt;"closed",AI849&lt;&gt;"old",AND($B$3&lt;&gt;Data!$N$6,OR(database!$AG849&lt;&gt;Data!$K$9,database!$AG849&lt;&gt;Data!$K$8))),MAX(C$8:C848)+1,0)</f>
        <v>0</v>
      </c>
      <c r="D849" s="25">
        <f ca="1">IF(AND($AL849-D$3&lt;=TODAY(),$AL849&gt;0,$AI849&lt;&gt;"closed",AI849&lt;&gt;"old",AND($B$3&lt;&gt;Data!$N$6,OR(database!$AG849&lt;&gt;Data!$K$9,database!$AG849&lt;&gt;Data!$K$8))),MAX(D$8:D848)+1,0)</f>
        <v>0</v>
      </c>
      <c r="E849" s="25">
        <f ca="1">IF(AND($AL849-E$3&lt;=TODAY(),$AL849&gt;0,AI849&lt;&gt;"closed",AI849&lt;&gt;"old",AND($B$3&lt;&gt;Data!$N$6,OR(database!$AG849&lt;&gt;Data!$K$9,database!$AG849&lt;&gt;Data!$K$8))),MAX(E$8:E848)+1,0)</f>
        <v>0</v>
      </c>
      <c r="F849" s="25">
        <f>IF(AH849="X",MAX(F$8:F848)+1,0)</f>
        <v>0</v>
      </c>
      <c r="G849" s="25">
        <f ca="1">IF(AND(AG849=Data!$K$8,database!AI849&lt;&gt;"Closed",AI849&lt;&gt;"old",database!AL849&lt;(TODAY()+Data!$X$4)),MAX(G$8:G848)+1,0)</f>
        <v>0</v>
      </c>
      <c r="H849" s="25">
        <f ca="1">IF(AND(AG849=Data!$K$9,database!AI849&lt;&gt;"Closed",AI849&lt;&gt;"old",database!AL849&lt;(TODAY()+Data!$X$5)),MAX(H$8:H848)+1,0)</f>
        <v>0</v>
      </c>
      <c r="Y849">
        <f>IF(AS849&gt;0,VLOOKUP(AS849,$AT:$AV,3,0)+COUNTIF(AS$8:AS848,AS849),0)</f>
        <v>0</v>
      </c>
      <c r="AA849" s="17"/>
      <c r="AB849" s="18"/>
      <c r="AC849" s="17"/>
      <c r="AD849" s="18"/>
      <c r="AE849" s="17"/>
      <c r="AF849" s="18"/>
      <c r="AG849" s="139"/>
      <c r="AH849" s="24"/>
      <c r="AI849" s="17"/>
      <c r="AJ849" s="24"/>
      <c r="AK849" s="27"/>
      <c r="AL849" s="47"/>
      <c r="AQ849" s="25">
        <f>IF(FollowUp!$AK$3="(Off)",IF(FollowUp!$AA$3=Data!$D$5,C849,IF(FollowUp!$AA$3=Data!$D$6,D849,IF(FollowUp!$AA$3=Data!$D$7,E849,B849))),IF(FollowUp!$AK$3=Data!$N$9,F849,IF(FollowUp!$AK$3=Data!$N$8,H849,IF(FollowUp!$AK$3=Data!$N$7,G849,B849))))</f>
        <v>0</v>
      </c>
      <c r="AR849" s="51">
        <f t="shared" si="80"/>
        <v>0</v>
      </c>
      <c r="AS849" s="25">
        <f t="shared" si="84"/>
        <v>-1</v>
      </c>
      <c r="AT849" s="25">
        <f t="shared" si="81"/>
        <v>842</v>
      </c>
      <c r="AU849" s="25">
        <f t="shared" si="85"/>
        <v>0</v>
      </c>
      <c r="AV849" s="25">
        <f t="shared" si="82"/>
        <v>0</v>
      </c>
      <c r="BB849" s="51"/>
    </row>
    <row r="850" spans="1:54" x14ac:dyDescent="0.25">
      <c r="A850" t="str">
        <f t="shared" si="83"/>
        <v>850</v>
      </c>
      <c r="B850" s="25">
        <f>IF(OR(ISBLANK($AG850),$AI850="closed",$AI850="old",AND($B$3=Data!$N$6,OR(database!AG850=Data!$K$8,Data!$K$9=database!AG850))),0,MAX(B$8:B849)+1)</f>
        <v>0</v>
      </c>
      <c r="C850" s="25">
        <f ca="1">IF(AND($AL850-C$3&lt;=TODAY(),$AL850&gt;0,AI850&lt;&gt;"closed",AI850&lt;&gt;"old",AND($B$3&lt;&gt;Data!$N$6,OR(database!$AG850&lt;&gt;Data!$K$9,database!$AG850&lt;&gt;Data!$K$8))),MAX(C$8:C849)+1,0)</f>
        <v>0</v>
      </c>
      <c r="D850" s="25">
        <f ca="1">IF(AND($AL850-D$3&lt;=TODAY(),$AL850&gt;0,$AI850&lt;&gt;"closed",AI850&lt;&gt;"old",AND($B$3&lt;&gt;Data!$N$6,OR(database!$AG850&lt;&gt;Data!$K$9,database!$AG850&lt;&gt;Data!$K$8))),MAX(D$8:D849)+1,0)</f>
        <v>0</v>
      </c>
      <c r="E850" s="25">
        <f ca="1">IF(AND($AL850-E$3&lt;=TODAY(),$AL850&gt;0,AI850&lt;&gt;"closed",AI850&lt;&gt;"old",AND($B$3&lt;&gt;Data!$N$6,OR(database!$AG850&lt;&gt;Data!$K$9,database!$AG850&lt;&gt;Data!$K$8))),MAX(E$8:E849)+1,0)</f>
        <v>0</v>
      </c>
      <c r="F850" s="25">
        <f>IF(AH850="X",MAX(F$8:F849)+1,0)</f>
        <v>0</v>
      </c>
      <c r="G850" s="25">
        <f ca="1">IF(AND(AG850=Data!$K$8,database!AI850&lt;&gt;"Closed",AI850&lt;&gt;"old",database!AL850&lt;(TODAY()+Data!$X$4)),MAX(G$8:G849)+1,0)</f>
        <v>0</v>
      </c>
      <c r="H850" s="25">
        <f ca="1">IF(AND(AG850=Data!$K$9,database!AI850&lt;&gt;"Closed",AI850&lt;&gt;"old",database!AL850&lt;(TODAY()+Data!$X$5)),MAX(H$8:H849)+1,0)</f>
        <v>0</v>
      </c>
      <c r="Y850">
        <f>IF(AS850&gt;0,VLOOKUP(AS850,$AT:$AV,3,0)+COUNTIF(AS$8:AS849,AS850),0)</f>
        <v>0</v>
      </c>
      <c r="AA850" s="16"/>
      <c r="AB850" s="22"/>
      <c r="AC850" s="16"/>
      <c r="AD850" s="22"/>
      <c r="AE850" s="16"/>
      <c r="AF850" s="22"/>
      <c r="AG850" s="138"/>
      <c r="AH850" s="23"/>
      <c r="AI850" s="16"/>
      <c r="AJ850" s="23"/>
      <c r="AK850" s="28"/>
      <c r="AL850" s="35"/>
      <c r="AQ850" s="25">
        <f>IF(FollowUp!$AK$3="(Off)",IF(FollowUp!$AA$3=Data!$D$5,C850,IF(FollowUp!$AA$3=Data!$D$6,D850,IF(FollowUp!$AA$3=Data!$D$7,E850,B850))),IF(FollowUp!$AK$3=Data!$N$9,F850,IF(FollowUp!$AK$3=Data!$N$8,H850,IF(FollowUp!$AK$3=Data!$N$7,G850,B850))))</f>
        <v>0</v>
      </c>
      <c r="AR850" s="51">
        <f t="shared" si="80"/>
        <v>0</v>
      </c>
      <c r="AS850" s="25">
        <f t="shared" si="84"/>
        <v>-1</v>
      </c>
      <c r="AT850" s="25">
        <f t="shared" si="81"/>
        <v>843</v>
      </c>
      <c r="AU850" s="25">
        <f t="shared" si="85"/>
        <v>0</v>
      </c>
      <c r="AV850" s="25">
        <f t="shared" si="82"/>
        <v>0</v>
      </c>
      <c r="BB850" s="51"/>
    </row>
    <row r="851" spans="1:54" x14ac:dyDescent="0.25">
      <c r="A851" t="str">
        <f t="shared" si="83"/>
        <v>851</v>
      </c>
      <c r="B851" s="25">
        <f>IF(OR(ISBLANK($AG851),$AI851="closed",$AI851="old",AND($B$3=Data!$N$6,OR(database!AG851=Data!$K$8,Data!$K$9=database!AG851))),0,MAX(B$8:B850)+1)</f>
        <v>0</v>
      </c>
      <c r="C851" s="25">
        <f ca="1">IF(AND($AL851-C$3&lt;=TODAY(),$AL851&gt;0,AI851&lt;&gt;"closed",AI851&lt;&gt;"old",AND($B$3&lt;&gt;Data!$N$6,OR(database!$AG851&lt;&gt;Data!$K$9,database!$AG851&lt;&gt;Data!$K$8))),MAX(C$8:C850)+1,0)</f>
        <v>0</v>
      </c>
      <c r="D851" s="25">
        <f ca="1">IF(AND($AL851-D$3&lt;=TODAY(),$AL851&gt;0,$AI851&lt;&gt;"closed",AI851&lt;&gt;"old",AND($B$3&lt;&gt;Data!$N$6,OR(database!$AG851&lt;&gt;Data!$K$9,database!$AG851&lt;&gt;Data!$K$8))),MAX(D$8:D850)+1,0)</f>
        <v>0</v>
      </c>
      <c r="E851" s="25">
        <f ca="1">IF(AND($AL851-E$3&lt;=TODAY(),$AL851&gt;0,AI851&lt;&gt;"closed",AI851&lt;&gt;"old",AND($B$3&lt;&gt;Data!$N$6,OR(database!$AG851&lt;&gt;Data!$K$9,database!$AG851&lt;&gt;Data!$K$8))),MAX(E$8:E850)+1,0)</f>
        <v>0</v>
      </c>
      <c r="F851" s="25">
        <f>IF(AH851="X",MAX(F$8:F850)+1,0)</f>
        <v>0</v>
      </c>
      <c r="G851" s="25">
        <f ca="1">IF(AND(AG851=Data!$K$8,database!AI851&lt;&gt;"Closed",AI851&lt;&gt;"old",database!AL851&lt;(TODAY()+Data!$X$4)),MAX(G$8:G850)+1,0)</f>
        <v>0</v>
      </c>
      <c r="H851" s="25">
        <f ca="1">IF(AND(AG851=Data!$K$9,database!AI851&lt;&gt;"Closed",AI851&lt;&gt;"old",database!AL851&lt;(TODAY()+Data!$X$5)),MAX(H$8:H850)+1,0)</f>
        <v>0</v>
      </c>
      <c r="Y851">
        <f>IF(AS851&gt;0,VLOOKUP(AS851,$AT:$AV,3,0)+COUNTIF(AS$8:AS850,AS851),0)</f>
        <v>0</v>
      </c>
      <c r="AA851" s="17"/>
      <c r="AB851" s="18"/>
      <c r="AC851" s="17"/>
      <c r="AD851" s="18"/>
      <c r="AE851" s="17"/>
      <c r="AF851" s="18"/>
      <c r="AG851" s="139"/>
      <c r="AH851" s="24"/>
      <c r="AI851" s="17"/>
      <c r="AJ851" s="24"/>
      <c r="AK851" s="27"/>
      <c r="AL851" s="47"/>
      <c r="AQ851" s="25">
        <f>IF(FollowUp!$AK$3="(Off)",IF(FollowUp!$AA$3=Data!$D$5,C851,IF(FollowUp!$AA$3=Data!$D$6,D851,IF(FollowUp!$AA$3=Data!$D$7,E851,B851))),IF(FollowUp!$AK$3=Data!$N$9,F851,IF(FollowUp!$AK$3=Data!$N$8,H851,IF(FollowUp!$AK$3=Data!$N$7,G851,B851))))</f>
        <v>0</v>
      </c>
      <c r="AR851" s="51">
        <f t="shared" si="80"/>
        <v>0</v>
      </c>
      <c r="AS851" s="25">
        <f t="shared" si="84"/>
        <v>-1</v>
      </c>
      <c r="AT851" s="25">
        <f t="shared" si="81"/>
        <v>844</v>
      </c>
      <c r="AU851" s="25">
        <f t="shared" si="85"/>
        <v>0</v>
      </c>
      <c r="AV851" s="25">
        <f t="shared" si="82"/>
        <v>0</v>
      </c>
      <c r="BB851" s="51"/>
    </row>
    <row r="852" spans="1:54" x14ac:dyDescent="0.25">
      <c r="A852" t="str">
        <f t="shared" si="83"/>
        <v>852</v>
      </c>
      <c r="B852" s="25">
        <f>IF(OR(ISBLANK($AG852),$AI852="closed",$AI852="old",AND($B$3=Data!$N$6,OR(database!AG852=Data!$K$8,Data!$K$9=database!AG852))),0,MAX(B$8:B851)+1)</f>
        <v>0</v>
      </c>
      <c r="C852" s="25">
        <f ca="1">IF(AND($AL852-C$3&lt;=TODAY(),$AL852&gt;0,AI852&lt;&gt;"closed",AI852&lt;&gt;"old",AND($B$3&lt;&gt;Data!$N$6,OR(database!$AG852&lt;&gt;Data!$K$9,database!$AG852&lt;&gt;Data!$K$8))),MAX(C$8:C851)+1,0)</f>
        <v>0</v>
      </c>
      <c r="D852" s="25">
        <f ca="1">IF(AND($AL852-D$3&lt;=TODAY(),$AL852&gt;0,$AI852&lt;&gt;"closed",AI852&lt;&gt;"old",AND($B$3&lt;&gt;Data!$N$6,OR(database!$AG852&lt;&gt;Data!$K$9,database!$AG852&lt;&gt;Data!$K$8))),MAX(D$8:D851)+1,0)</f>
        <v>0</v>
      </c>
      <c r="E852" s="25">
        <f ca="1">IF(AND($AL852-E$3&lt;=TODAY(),$AL852&gt;0,AI852&lt;&gt;"closed",AI852&lt;&gt;"old",AND($B$3&lt;&gt;Data!$N$6,OR(database!$AG852&lt;&gt;Data!$K$9,database!$AG852&lt;&gt;Data!$K$8))),MAX(E$8:E851)+1,0)</f>
        <v>0</v>
      </c>
      <c r="F852" s="25">
        <f>IF(AH852="X",MAX(F$8:F851)+1,0)</f>
        <v>0</v>
      </c>
      <c r="G852" s="25">
        <f ca="1">IF(AND(AG852=Data!$K$8,database!AI852&lt;&gt;"Closed",AI852&lt;&gt;"old",database!AL852&lt;(TODAY()+Data!$X$4)),MAX(G$8:G851)+1,0)</f>
        <v>0</v>
      </c>
      <c r="H852" s="25">
        <f ca="1">IF(AND(AG852=Data!$K$9,database!AI852&lt;&gt;"Closed",AI852&lt;&gt;"old",database!AL852&lt;(TODAY()+Data!$X$5)),MAX(H$8:H851)+1,0)</f>
        <v>0</v>
      </c>
      <c r="Y852">
        <f>IF(AS852&gt;0,VLOOKUP(AS852,$AT:$AV,3,0)+COUNTIF(AS$8:AS851,AS852),0)</f>
        <v>0</v>
      </c>
      <c r="AA852" s="16"/>
      <c r="AB852" s="22"/>
      <c r="AC852" s="16"/>
      <c r="AD852" s="22"/>
      <c r="AE852" s="16"/>
      <c r="AF852" s="22"/>
      <c r="AG852" s="138"/>
      <c r="AH852" s="23"/>
      <c r="AI852" s="16"/>
      <c r="AJ852" s="23"/>
      <c r="AK852" s="28"/>
      <c r="AL852" s="35"/>
      <c r="AQ852" s="25">
        <f>IF(FollowUp!$AK$3="(Off)",IF(FollowUp!$AA$3=Data!$D$5,C852,IF(FollowUp!$AA$3=Data!$D$6,D852,IF(FollowUp!$AA$3=Data!$D$7,E852,B852))),IF(FollowUp!$AK$3=Data!$N$9,F852,IF(FollowUp!$AK$3=Data!$N$8,H852,IF(FollowUp!$AK$3=Data!$N$7,G852,B852))))</f>
        <v>0</v>
      </c>
      <c r="AR852" s="51">
        <f t="shared" si="80"/>
        <v>0</v>
      </c>
      <c r="AS852" s="25">
        <f t="shared" si="84"/>
        <v>-1</v>
      </c>
      <c r="AT852" s="25">
        <f t="shared" si="81"/>
        <v>845</v>
      </c>
      <c r="AU852" s="25">
        <f t="shared" si="85"/>
        <v>0</v>
      </c>
      <c r="AV852" s="25">
        <f t="shared" si="82"/>
        <v>0</v>
      </c>
      <c r="BB852" s="51"/>
    </row>
    <row r="853" spans="1:54" x14ac:dyDescent="0.25">
      <c r="A853" t="str">
        <f t="shared" si="83"/>
        <v>853</v>
      </c>
      <c r="B853" s="25">
        <f>IF(OR(ISBLANK($AG853),$AI853="closed",$AI853="old",AND($B$3=Data!$N$6,OR(database!AG853=Data!$K$8,Data!$K$9=database!AG853))),0,MAX(B$8:B852)+1)</f>
        <v>0</v>
      </c>
      <c r="C853" s="25">
        <f ca="1">IF(AND($AL853-C$3&lt;=TODAY(),$AL853&gt;0,AI853&lt;&gt;"closed",AI853&lt;&gt;"old",AND($B$3&lt;&gt;Data!$N$6,OR(database!$AG853&lt;&gt;Data!$K$9,database!$AG853&lt;&gt;Data!$K$8))),MAX(C$8:C852)+1,0)</f>
        <v>0</v>
      </c>
      <c r="D853" s="25">
        <f ca="1">IF(AND($AL853-D$3&lt;=TODAY(),$AL853&gt;0,$AI853&lt;&gt;"closed",AI853&lt;&gt;"old",AND($B$3&lt;&gt;Data!$N$6,OR(database!$AG853&lt;&gt;Data!$K$9,database!$AG853&lt;&gt;Data!$K$8))),MAX(D$8:D852)+1,0)</f>
        <v>0</v>
      </c>
      <c r="E853" s="25">
        <f ca="1">IF(AND($AL853-E$3&lt;=TODAY(),$AL853&gt;0,AI853&lt;&gt;"closed",AI853&lt;&gt;"old",AND($B$3&lt;&gt;Data!$N$6,OR(database!$AG853&lt;&gt;Data!$K$9,database!$AG853&lt;&gt;Data!$K$8))),MAX(E$8:E852)+1,0)</f>
        <v>0</v>
      </c>
      <c r="F853" s="25">
        <f>IF(AH853="X",MAX(F$8:F852)+1,0)</f>
        <v>0</v>
      </c>
      <c r="G853" s="25">
        <f ca="1">IF(AND(AG853=Data!$K$8,database!AI853&lt;&gt;"Closed",AI853&lt;&gt;"old",database!AL853&lt;(TODAY()+Data!$X$4)),MAX(G$8:G852)+1,0)</f>
        <v>0</v>
      </c>
      <c r="H853" s="25">
        <f ca="1">IF(AND(AG853=Data!$K$9,database!AI853&lt;&gt;"Closed",AI853&lt;&gt;"old",database!AL853&lt;(TODAY()+Data!$X$5)),MAX(H$8:H852)+1,0)</f>
        <v>0</v>
      </c>
      <c r="Y853">
        <f>IF(AS853&gt;0,VLOOKUP(AS853,$AT:$AV,3,0)+COUNTIF(AS$8:AS852,AS853),0)</f>
        <v>0</v>
      </c>
      <c r="AA853" s="17"/>
      <c r="AB853" s="18"/>
      <c r="AC853" s="17"/>
      <c r="AD853" s="18"/>
      <c r="AE853" s="17"/>
      <c r="AF853" s="18"/>
      <c r="AG853" s="139"/>
      <c r="AH853" s="24"/>
      <c r="AI853" s="17"/>
      <c r="AJ853" s="24"/>
      <c r="AK853" s="27"/>
      <c r="AL853" s="47"/>
      <c r="AQ853" s="25">
        <f>IF(FollowUp!$AK$3="(Off)",IF(FollowUp!$AA$3=Data!$D$5,C853,IF(FollowUp!$AA$3=Data!$D$6,D853,IF(FollowUp!$AA$3=Data!$D$7,E853,B853))),IF(FollowUp!$AK$3=Data!$N$9,F853,IF(FollowUp!$AK$3=Data!$N$8,H853,IF(FollowUp!$AK$3=Data!$N$7,G853,B853))))</f>
        <v>0</v>
      </c>
      <c r="AR853" s="51">
        <f t="shared" si="80"/>
        <v>0</v>
      </c>
      <c r="AS853" s="25">
        <f t="shared" si="84"/>
        <v>-1</v>
      </c>
      <c r="AT853" s="25">
        <f t="shared" si="81"/>
        <v>846</v>
      </c>
      <c r="AU853" s="25">
        <f t="shared" si="85"/>
        <v>0</v>
      </c>
      <c r="AV853" s="25">
        <f t="shared" si="82"/>
        <v>0</v>
      </c>
      <c r="BB853" s="51"/>
    </row>
    <row r="854" spans="1:54" x14ac:dyDescent="0.25">
      <c r="A854" t="str">
        <f t="shared" si="83"/>
        <v>854</v>
      </c>
      <c r="B854" s="25">
        <f>IF(OR(ISBLANK($AG854),$AI854="closed",$AI854="old",AND($B$3=Data!$N$6,OR(database!AG854=Data!$K$8,Data!$K$9=database!AG854))),0,MAX(B$8:B853)+1)</f>
        <v>0</v>
      </c>
      <c r="C854" s="25">
        <f ca="1">IF(AND($AL854-C$3&lt;=TODAY(),$AL854&gt;0,AI854&lt;&gt;"closed",AI854&lt;&gt;"old",AND($B$3&lt;&gt;Data!$N$6,OR(database!$AG854&lt;&gt;Data!$K$9,database!$AG854&lt;&gt;Data!$K$8))),MAX(C$8:C853)+1,0)</f>
        <v>0</v>
      </c>
      <c r="D854" s="25">
        <f ca="1">IF(AND($AL854-D$3&lt;=TODAY(),$AL854&gt;0,$AI854&lt;&gt;"closed",AI854&lt;&gt;"old",AND($B$3&lt;&gt;Data!$N$6,OR(database!$AG854&lt;&gt;Data!$K$9,database!$AG854&lt;&gt;Data!$K$8))),MAX(D$8:D853)+1,0)</f>
        <v>0</v>
      </c>
      <c r="E854" s="25">
        <f ca="1">IF(AND($AL854-E$3&lt;=TODAY(),$AL854&gt;0,AI854&lt;&gt;"closed",AI854&lt;&gt;"old",AND($B$3&lt;&gt;Data!$N$6,OR(database!$AG854&lt;&gt;Data!$K$9,database!$AG854&lt;&gt;Data!$K$8))),MAX(E$8:E853)+1,0)</f>
        <v>0</v>
      </c>
      <c r="F854" s="25">
        <f>IF(AH854="X",MAX(F$8:F853)+1,0)</f>
        <v>0</v>
      </c>
      <c r="G854" s="25">
        <f ca="1">IF(AND(AG854=Data!$K$8,database!AI854&lt;&gt;"Closed",AI854&lt;&gt;"old",database!AL854&lt;(TODAY()+Data!$X$4)),MAX(G$8:G853)+1,0)</f>
        <v>0</v>
      </c>
      <c r="H854" s="25">
        <f ca="1">IF(AND(AG854=Data!$K$9,database!AI854&lt;&gt;"Closed",AI854&lt;&gt;"old",database!AL854&lt;(TODAY()+Data!$X$5)),MAX(H$8:H853)+1,0)</f>
        <v>0</v>
      </c>
      <c r="Y854">
        <f>IF(AS854&gt;0,VLOOKUP(AS854,$AT:$AV,3,0)+COUNTIF(AS$8:AS853,AS854),0)</f>
        <v>0</v>
      </c>
      <c r="AA854" s="16"/>
      <c r="AB854" s="22"/>
      <c r="AC854" s="16"/>
      <c r="AD854" s="22"/>
      <c r="AE854" s="16"/>
      <c r="AF854" s="22"/>
      <c r="AG854" s="138"/>
      <c r="AH854" s="23"/>
      <c r="AI854" s="16"/>
      <c r="AJ854" s="23"/>
      <c r="AK854" s="28"/>
      <c r="AL854" s="35"/>
      <c r="AQ854" s="25">
        <f>IF(FollowUp!$AK$3="(Off)",IF(FollowUp!$AA$3=Data!$D$5,C854,IF(FollowUp!$AA$3=Data!$D$6,D854,IF(FollowUp!$AA$3=Data!$D$7,E854,B854))),IF(FollowUp!$AK$3=Data!$N$9,F854,IF(FollowUp!$AK$3=Data!$N$8,H854,IF(FollowUp!$AK$3=Data!$N$7,G854,B854))))</f>
        <v>0</v>
      </c>
      <c r="AR854" s="51">
        <f t="shared" si="80"/>
        <v>0</v>
      </c>
      <c r="AS854" s="25">
        <f t="shared" si="84"/>
        <v>-1</v>
      </c>
      <c r="AT854" s="25">
        <f t="shared" si="81"/>
        <v>847</v>
      </c>
      <c r="AU854" s="25">
        <f t="shared" si="85"/>
        <v>0</v>
      </c>
      <c r="AV854" s="25">
        <f t="shared" si="82"/>
        <v>0</v>
      </c>
      <c r="BB854" s="51"/>
    </row>
    <row r="855" spans="1:54" x14ac:dyDescent="0.25">
      <c r="A855" t="str">
        <f t="shared" si="83"/>
        <v>855</v>
      </c>
      <c r="B855" s="25">
        <f>IF(OR(ISBLANK($AG855),$AI855="closed",$AI855="old",AND($B$3=Data!$N$6,OR(database!AG855=Data!$K$8,Data!$K$9=database!AG855))),0,MAX(B$8:B854)+1)</f>
        <v>0</v>
      </c>
      <c r="C855" s="25">
        <f ca="1">IF(AND($AL855-C$3&lt;=TODAY(),$AL855&gt;0,AI855&lt;&gt;"closed",AI855&lt;&gt;"old",AND($B$3&lt;&gt;Data!$N$6,OR(database!$AG855&lt;&gt;Data!$K$9,database!$AG855&lt;&gt;Data!$K$8))),MAX(C$8:C854)+1,0)</f>
        <v>0</v>
      </c>
      <c r="D855" s="25">
        <f ca="1">IF(AND($AL855-D$3&lt;=TODAY(),$AL855&gt;0,$AI855&lt;&gt;"closed",AI855&lt;&gt;"old",AND($B$3&lt;&gt;Data!$N$6,OR(database!$AG855&lt;&gt;Data!$K$9,database!$AG855&lt;&gt;Data!$K$8))),MAX(D$8:D854)+1,0)</f>
        <v>0</v>
      </c>
      <c r="E855" s="25">
        <f ca="1">IF(AND($AL855-E$3&lt;=TODAY(),$AL855&gt;0,AI855&lt;&gt;"closed",AI855&lt;&gt;"old",AND($B$3&lt;&gt;Data!$N$6,OR(database!$AG855&lt;&gt;Data!$K$9,database!$AG855&lt;&gt;Data!$K$8))),MAX(E$8:E854)+1,0)</f>
        <v>0</v>
      </c>
      <c r="F855" s="25">
        <f>IF(AH855="X",MAX(F$8:F854)+1,0)</f>
        <v>0</v>
      </c>
      <c r="G855" s="25">
        <f ca="1">IF(AND(AG855=Data!$K$8,database!AI855&lt;&gt;"Closed",AI855&lt;&gt;"old",database!AL855&lt;(TODAY()+Data!$X$4)),MAX(G$8:G854)+1,0)</f>
        <v>0</v>
      </c>
      <c r="H855" s="25">
        <f ca="1">IF(AND(AG855=Data!$K$9,database!AI855&lt;&gt;"Closed",AI855&lt;&gt;"old",database!AL855&lt;(TODAY()+Data!$X$5)),MAX(H$8:H854)+1,0)</f>
        <v>0</v>
      </c>
      <c r="Y855">
        <f>IF(AS855&gt;0,VLOOKUP(AS855,$AT:$AV,3,0)+COUNTIF(AS$8:AS854,AS855),0)</f>
        <v>0</v>
      </c>
      <c r="AA855" s="17"/>
      <c r="AB855" s="18"/>
      <c r="AC855" s="17"/>
      <c r="AD855" s="18"/>
      <c r="AE855" s="17"/>
      <c r="AF855" s="18"/>
      <c r="AG855" s="139"/>
      <c r="AH855" s="24"/>
      <c r="AI855" s="17"/>
      <c r="AJ855" s="24"/>
      <c r="AK855" s="27"/>
      <c r="AL855" s="47"/>
      <c r="AQ855" s="25">
        <f>IF(FollowUp!$AK$3="(Off)",IF(FollowUp!$AA$3=Data!$D$5,C855,IF(FollowUp!$AA$3=Data!$D$6,D855,IF(FollowUp!$AA$3=Data!$D$7,E855,B855))),IF(FollowUp!$AK$3=Data!$N$9,F855,IF(FollowUp!$AK$3=Data!$N$8,H855,IF(FollowUp!$AK$3=Data!$N$7,G855,B855))))</f>
        <v>0</v>
      </c>
      <c r="AR855" s="51">
        <f t="shared" si="80"/>
        <v>0</v>
      </c>
      <c r="AS855" s="25">
        <f t="shared" si="84"/>
        <v>-1</v>
      </c>
      <c r="AT855" s="25">
        <f t="shared" si="81"/>
        <v>848</v>
      </c>
      <c r="AU855" s="25">
        <f t="shared" si="85"/>
        <v>0</v>
      </c>
      <c r="AV855" s="25">
        <f t="shared" si="82"/>
        <v>0</v>
      </c>
      <c r="BB855" s="51"/>
    </row>
    <row r="856" spans="1:54" x14ac:dyDescent="0.25">
      <c r="A856" t="str">
        <f t="shared" si="83"/>
        <v>856</v>
      </c>
      <c r="B856" s="25">
        <f>IF(OR(ISBLANK($AG856),$AI856="closed",$AI856="old",AND($B$3=Data!$N$6,OR(database!AG856=Data!$K$8,Data!$K$9=database!AG856))),0,MAX(B$8:B855)+1)</f>
        <v>0</v>
      </c>
      <c r="C856" s="25">
        <f ca="1">IF(AND($AL856-C$3&lt;=TODAY(),$AL856&gt;0,AI856&lt;&gt;"closed",AI856&lt;&gt;"old",AND($B$3&lt;&gt;Data!$N$6,OR(database!$AG856&lt;&gt;Data!$K$9,database!$AG856&lt;&gt;Data!$K$8))),MAX(C$8:C855)+1,0)</f>
        <v>0</v>
      </c>
      <c r="D856" s="25">
        <f ca="1">IF(AND($AL856-D$3&lt;=TODAY(),$AL856&gt;0,$AI856&lt;&gt;"closed",AI856&lt;&gt;"old",AND($B$3&lt;&gt;Data!$N$6,OR(database!$AG856&lt;&gt;Data!$K$9,database!$AG856&lt;&gt;Data!$K$8))),MAX(D$8:D855)+1,0)</f>
        <v>0</v>
      </c>
      <c r="E856" s="25">
        <f ca="1">IF(AND($AL856-E$3&lt;=TODAY(),$AL856&gt;0,AI856&lt;&gt;"closed",AI856&lt;&gt;"old",AND($B$3&lt;&gt;Data!$N$6,OR(database!$AG856&lt;&gt;Data!$K$9,database!$AG856&lt;&gt;Data!$K$8))),MAX(E$8:E855)+1,0)</f>
        <v>0</v>
      </c>
      <c r="F856" s="25">
        <f>IF(AH856="X",MAX(F$8:F855)+1,0)</f>
        <v>0</v>
      </c>
      <c r="G856" s="25">
        <f ca="1">IF(AND(AG856=Data!$K$8,database!AI856&lt;&gt;"Closed",AI856&lt;&gt;"old",database!AL856&lt;(TODAY()+Data!$X$4)),MAX(G$8:G855)+1,0)</f>
        <v>0</v>
      </c>
      <c r="H856" s="25">
        <f ca="1">IF(AND(AG856=Data!$K$9,database!AI856&lt;&gt;"Closed",AI856&lt;&gt;"old",database!AL856&lt;(TODAY()+Data!$X$5)),MAX(H$8:H855)+1,0)</f>
        <v>0</v>
      </c>
      <c r="Y856">
        <f>IF(AS856&gt;0,VLOOKUP(AS856,$AT:$AV,3,0)+COUNTIF(AS$8:AS855,AS856),0)</f>
        <v>0</v>
      </c>
      <c r="AA856" s="16"/>
      <c r="AB856" s="22"/>
      <c r="AC856" s="16"/>
      <c r="AD856" s="22"/>
      <c r="AE856" s="16"/>
      <c r="AF856" s="22"/>
      <c r="AG856" s="138"/>
      <c r="AH856" s="23"/>
      <c r="AI856" s="16"/>
      <c r="AJ856" s="23"/>
      <c r="AK856" s="28"/>
      <c r="AL856" s="35"/>
      <c r="AQ856" s="25">
        <f>IF(FollowUp!$AK$3="(Off)",IF(FollowUp!$AA$3=Data!$D$5,C856,IF(FollowUp!$AA$3=Data!$D$6,D856,IF(FollowUp!$AA$3=Data!$D$7,E856,B856))),IF(FollowUp!$AK$3=Data!$N$9,F856,IF(FollowUp!$AK$3=Data!$N$8,H856,IF(FollowUp!$AK$3=Data!$N$7,G856,B856))))</f>
        <v>0</v>
      </c>
      <c r="AR856" s="51">
        <f t="shared" si="80"/>
        <v>0</v>
      </c>
      <c r="AS856" s="25">
        <f t="shared" si="84"/>
        <v>-1</v>
      </c>
      <c r="AT856" s="25">
        <f t="shared" si="81"/>
        <v>849</v>
      </c>
      <c r="AU856" s="25">
        <f t="shared" si="85"/>
        <v>0</v>
      </c>
      <c r="AV856" s="25">
        <f t="shared" si="82"/>
        <v>0</v>
      </c>
      <c r="BB856" s="51"/>
    </row>
    <row r="857" spans="1:54" x14ac:dyDescent="0.25">
      <c r="A857" t="str">
        <f t="shared" si="83"/>
        <v>857</v>
      </c>
      <c r="B857" s="25">
        <f>IF(OR(ISBLANK($AG857),$AI857="closed",$AI857="old",AND($B$3=Data!$N$6,OR(database!AG857=Data!$K$8,Data!$K$9=database!AG857))),0,MAX(B$8:B856)+1)</f>
        <v>0</v>
      </c>
      <c r="C857" s="25">
        <f ca="1">IF(AND($AL857-C$3&lt;=TODAY(),$AL857&gt;0,AI857&lt;&gt;"closed",AI857&lt;&gt;"old",AND($B$3&lt;&gt;Data!$N$6,OR(database!$AG857&lt;&gt;Data!$K$9,database!$AG857&lt;&gt;Data!$K$8))),MAX(C$8:C856)+1,0)</f>
        <v>0</v>
      </c>
      <c r="D857" s="25">
        <f ca="1">IF(AND($AL857-D$3&lt;=TODAY(),$AL857&gt;0,$AI857&lt;&gt;"closed",AI857&lt;&gt;"old",AND($B$3&lt;&gt;Data!$N$6,OR(database!$AG857&lt;&gt;Data!$K$9,database!$AG857&lt;&gt;Data!$K$8))),MAX(D$8:D856)+1,0)</f>
        <v>0</v>
      </c>
      <c r="E857" s="25">
        <f ca="1">IF(AND($AL857-E$3&lt;=TODAY(),$AL857&gt;0,AI857&lt;&gt;"closed",AI857&lt;&gt;"old",AND($B$3&lt;&gt;Data!$N$6,OR(database!$AG857&lt;&gt;Data!$K$9,database!$AG857&lt;&gt;Data!$K$8))),MAX(E$8:E856)+1,0)</f>
        <v>0</v>
      </c>
      <c r="F857" s="25">
        <f>IF(AH857="X",MAX(F$8:F856)+1,0)</f>
        <v>0</v>
      </c>
      <c r="G857" s="25">
        <f ca="1">IF(AND(AG857=Data!$K$8,database!AI857&lt;&gt;"Closed",AI857&lt;&gt;"old",database!AL857&lt;(TODAY()+Data!$X$4)),MAX(G$8:G856)+1,0)</f>
        <v>0</v>
      </c>
      <c r="H857" s="25">
        <f ca="1">IF(AND(AG857=Data!$K$9,database!AI857&lt;&gt;"Closed",AI857&lt;&gt;"old",database!AL857&lt;(TODAY()+Data!$X$5)),MAX(H$8:H856)+1,0)</f>
        <v>0</v>
      </c>
      <c r="Y857">
        <f>IF(AS857&gt;0,VLOOKUP(AS857,$AT:$AV,3,0)+COUNTIF(AS$8:AS856,AS857),0)</f>
        <v>0</v>
      </c>
      <c r="AA857" s="17"/>
      <c r="AB857" s="18"/>
      <c r="AC857" s="17"/>
      <c r="AD857" s="18"/>
      <c r="AE857" s="17"/>
      <c r="AF857" s="18"/>
      <c r="AG857" s="139"/>
      <c r="AH857" s="24"/>
      <c r="AI857" s="17"/>
      <c r="AJ857" s="24"/>
      <c r="AK857" s="27"/>
      <c r="AL857" s="47"/>
      <c r="AQ857" s="25">
        <f>IF(FollowUp!$AK$3="(Off)",IF(FollowUp!$AA$3=Data!$D$5,C857,IF(FollowUp!$AA$3=Data!$D$6,D857,IF(FollowUp!$AA$3=Data!$D$7,E857,B857))),IF(FollowUp!$AK$3=Data!$N$9,F857,IF(FollowUp!$AK$3=Data!$N$8,H857,IF(FollowUp!$AK$3=Data!$N$7,G857,B857))))</f>
        <v>0</v>
      </c>
      <c r="AR857" s="51">
        <f t="shared" ref="AR857:AR920" si="86">IF(AQ857&gt;0,AL857,0)</f>
        <v>0</v>
      </c>
      <c r="AS857" s="25">
        <f t="shared" si="84"/>
        <v>-1</v>
      </c>
      <c r="AT857" s="25">
        <f t="shared" ref="AT857:AT920" si="87">AT856+1</f>
        <v>850</v>
      </c>
      <c r="AU857" s="25">
        <f t="shared" si="85"/>
        <v>0</v>
      </c>
      <c r="AV857" s="25">
        <f t="shared" ref="AV857:AV920" si="88">IF(AND(AU857&gt;0,AV858=0),1,(AU858+AV858))</f>
        <v>0</v>
      </c>
      <c r="BB857" s="51"/>
    </row>
    <row r="858" spans="1:54" x14ac:dyDescent="0.25">
      <c r="A858" t="str">
        <f t="shared" si="83"/>
        <v>858</v>
      </c>
      <c r="B858" s="25">
        <f>IF(OR(ISBLANK($AG858),$AI858="closed",$AI858="old",AND($B$3=Data!$N$6,OR(database!AG858=Data!$K$8,Data!$K$9=database!AG858))),0,MAX(B$8:B857)+1)</f>
        <v>0</v>
      </c>
      <c r="C858" s="25">
        <f ca="1">IF(AND($AL858-C$3&lt;=TODAY(),$AL858&gt;0,AI858&lt;&gt;"closed",AI858&lt;&gt;"old",AND($B$3&lt;&gt;Data!$N$6,OR(database!$AG858&lt;&gt;Data!$K$9,database!$AG858&lt;&gt;Data!$K$8))),MAX(C$8:C857)+1,0)</f>
        <v>0</v>
      </c>
      <c r="D858" s="25">
        <f ca="1">IF(AND($AL858-D$3&lt;=TODAY(),$AL858&gt;0,$AI858&lt;&gt;"closed",AI858&lt;&gt;"old",AND($B$3&lt;&gt;Data!$N$6,OR(database!$AG858&lt;&gt;Data!$K$9,database!$AG858&lt;&gt;Data!$K$8))),MAX(D$8:D857)+1,0)</f>
        <v>0</v>
      </c>
      <c r="E858" s="25">
        <f ca="1">IF(AND($AL858-E$3&lt;=TODAY(),$AL858&gt;0,AI858&lt;&gt;"closed",AI858&lt;&gt;"old",AND($B$3&lt;&gt;Data!$N$6,OR(database!$AG858&lt;&gt;Data!$K$9,database!$AG858&lt;&gt;Data!$K$8))),MAX(E$8:E857)+1,0)</f>
        <v>0</v>
      </c>
      <c r="F858" s="25">
        <f>IF(AH858="X",MAX(F$8:F857)+1,0)</f>
        <v>0</v>
      </c>
      <c r="G858" s="25">
        <f ca="1">IF(AND(AG858=Data!$K$8,database!AI858&lt;&gt;"Closed",AI858&lt;&gt;"old",database!AL858&lt;(TODAY()+Data!$X$4)),MAX(G$8:G857)+1,0)</f>
        <v>0</v>
      </c>
      <c r="H858" s="25">
        <f ca="1">IF(AND(AG858=Data!$K$9,database!AI858&lt;&gt;"Closed",AI858&lt;&gt;"old",database!AL858&lt;(TODAY()+Data!$X$5)),MAX(H$8:H857)+1,0)</f>
        <v>0</v>
      </c>
      <c r="Y858">
        <f>IF(AS858&gt;0,VLOOKUP(AS858,$AT:$AV,3,0)+COUNTIF(AS$8:AS857,AS858),0)</f>
        <v>0</v>
      </c>
      <c r="AA858" s="16"/>
      <c r="AB858" s="22"/>
      <c r="AC858" s="16"/>
      <c r="AD858" s="22"/>
      <c r="AE858" s="16"/>
      <c r="AF858" s="22"/>
      <c r="AG858" s="138"/>
      <c r="AH858" s="23"/>
      <c r="AI858" s="16"/>
      <c r="AJ858" s="23"/>
      <c r="AK858" s="28"/>
      <c r="AL858" s="35"/>
      <c r="AQ858" s="25">
        <f>IF(FollowUp!$AK$3="(Off)",IF(FollowUp!$AA$3=Data!$D$5,C858,IF(FollowUp!$AA$3=Data!$D$6,D858,IF(FollowUp!$AA$3=Data!$D$7,E858,B858))),IF(FollowUp!$AK$3=Data!$N$9,F858,IF(FollowUp!$AK$3=Data!$N$8,H858,IF(FollowUp!$AK$3=Data!$N$7,G858,B858))))</f>
        <v>0</v>
      </c>
      <c r="AR858" s="51">
        <f t="shared" si="86"/>
        <v>0</v>
      </c>
      <c r="AS858" s="25">
        <f t="shared" si="84"/>
        <v>-1</v>
      </c>
      <c r="AT858" s="25">
        <f t="shared" si="87"/>
        <v>851</v>
      </c>
      <c r="AU858" s="25">
        <f t="shared" si="85"/>
        <v>0</v>
      </c>
      <c r="AV858" s="25">
        <f t="shared" si="88"/>
        <v>0</v>
      </c>
      <c r="BB858" s="51"/>
    </row>
    <row r="859" spans="1:54" x14ac:dyDescent="0.25">
      <c r="A859" t="str">
        <f t="shared" si="83"/>
        <v>859</v>
      </c>
      <c r="B859" s="25">
        <f>IF(OR(ISBLANK($AG859),$AI859="closed",$AI859="old",AND($B$3=Data!$N$6,OR(database!AG859=Data!$K$8,Data!$K$9=database!AG859))),0,MAX(B$8:B858)+1)</f>
        <v>0</v>
      </c>
      <c r="C859" s="25">
        <f ca="1">IF(AND($AL859-C$3&lt;=TODAY(),$AL859&gt;0,AI859&lt;&gt;"closed",AI859&lt;&gt;"old",AND($B$3&lt;&gt;Data!$N$6,OR(database!$AG859&lt;&gt;Data!$K$9,database!$AG859&lt;&gt;Data!$K$8))),MAX(C$8:C858)+1,0)</f>
        <v>0</v>
      </c>
      <c r="D859" s="25">
        <f ca="1">IF(AND($AL859-D$3&lt;=TODAY(),$AL859&gt;0,$AI859&lt;&gt;"closed",AI859&lt;&gt;"old",AND($B$3&lt;&gt;Data!$N$6,OR(database!$AG859&lt;&gt;Data!$K$9,database!$AG859&lt;&gt;Data!$K$8))),MAX(D$8:D858)+1,0)</f>
        <v>0</v>
      </c>
      <c r="E859" s="25">
        <f ca="1">IF(AND($AL859-E$3&lt;=TODAY(),$AL859&gt;0,AI859&lt;&gt;"closed",AI859&lt;&gt;"old",AND($B$3&lt;&gt;Data!$N$6,OR(database!$AG859&lt;&gt;Data!$K$9,database!$AG859&lt;&gt;Data!$K$8))),MAX(E$8:E858)+1,0)</f>
        <v>0</v>
      </c>
      <c r="F859" s="25">
        <f>IF(AH859="X",MAX(F$8:F858)+1,0)</f>
        <v>0</v>
      </c>
      <c r="G859" s="25">
        <f ca="1">IF(AND(AG859=Data!$K$8,database!AI859&lt;&gt;"Closed",AI859&lt;&gt;"old",database!AL859&lt;(TODAY()+Data!$X$4)),MAX(G$8:G858)+1,0)</f>
        <v>0</v>
      </c>
      <c r="H859" s="25">
        <f ca="1">IF(AND(AG859=Data!$K$9,database!AI859&lt;&gt;"Closed",AI859&lt;&gt;"old",database!AL859&lt;(TODAY()+Data!$X$5)),MAX(H$8:H858)+1,0)</f>
        <v>0</v>
      </c>
      <c r="Y859">
        <f>IF(AS859&gt;0,VLOOKUP(AS859,$AT:$AV,3,0)+COUNTIF(AS$8:AS858,AS859),0)</f>
        <v>0</v>
      </c>
      <c r="AA859" s="17"/>
      <c r="AB859" s="18"/>
      <c r="AC859" s="17"/>
      <c r="AD859" s="18"/>
      <c r="AE859" s="17"/>
      <c r="AF859" s="18"/>
      <c r="AG859" s="139"/>
      <c r="AH859" s="24"/>
      <c r="AI859" s="17"/>
      <c r="AJ859" s="24"/>
      <c r="AK859" s="27"/>
      <c r="AL859" s="47"/>
      <c r="AQ859" s="25">
        <f>IF(FollowUp!$AK$3="(Off)",IF(FollowUp!$AA$3=Data!$D$5,C859,IF(FollowUp!$AA$3=Data!$D$6,D859,IF(FollowUp!$AA$3=Data!$D$7,E859,B859))),IF(FollowUp!$AK$3=Data!$N$9,F859,IF(FollowUp!$AK$3=Data!$N$8,H859,IF(FollowUp!$AK$3=Data!$N$7,G859,B859))))</f>
        <v>0</v>
      </c>
      <c r="AR859" s="51">
        <f t="shared" si="86"/>
        <v>0</v>
      </c>
      <c r="AS859" s="25">
        <f t="shared" si="84"/>
        <v>-1</v>
      </c>
      <c r="AT859" s="25">
        <f t="shared" si="87"/>
        <v>852</v>
      </c>
      <c r="AU859" s="25">
        <f t="shared" si="85"/>
        <v>0</v>
      </c>
      <c r="AV859" s="25">
        <f t="shared" si="88"/>
        <v>0</v>
      </c>
      <c r="BB859" s="51"/>
    </row>
    <row r="860" spans="1:54" x14ac:dyDescent="0.25">
      <c r="A860" t="str">
        <f t="shared" si="83"/>
        <v>860</v>
      </c>
      <c r="B860" s="25">
        <f>IF(OR(ISBLANK($AG860),$AI860="closed",$AI860="old",AND($B$3=Data!$N$6,OR(database!AG860=Data!$K$8,Data!$K$9=database!AG860))),0,MAX(B$8:B859)+1)</f>
        <v>0</v>
      </c>
      <c r="C860" s="25">
        <f ca="1">IF(AND($AL860-C$3&lt;=TODAY(),$AL860&gt;0,AI860&lt;&gt;"closed",AI860&lt;&gt;"old",AND($B$3&lt;&gt;Data!$N$6,OR(database!$AG860&lt;&gt;Data!$K$9,database!$AG860&lt;&gt;Data!$K$8))),MAX(C$8:C859)+1,0)</f>
        <v>0</v>
      </c>
      <c r="D860" s="25">
        <f ca="1">IF(AND($AL860-D$3&lt;=TODAY(),$AL860&gt;0,$AI860&lt;&gt;"closed",AI860&lt;&gt;"old",AND($B$3&lt;&gt;Data!$N$6,OR(database!$AG860&lt;&gt;Data!$K$9,database!$AG860&lt;&gt;Data!$K$8))),MAX(D$8:D859)+1,0)</f>
        <v>0</v>
      </c>
      <c r="E860" s="25">
        <f ca="1">IF(AND($AL860-E$3&lt;=TODAY(),$AL860&gt;0,AI860&lt;&gt;"closed",AI860&lt;&gt;"old",AND($B$3&lt;&gt;Data!$N$6,OR(database!$AG860&lt;&gt;Data!$K$9,database!$AG860&lt;&gt;Data!$K$8))),MAX(E$8:E859)+1,0)</f>
        <v>0</v>
      </c>
      <c r="F860" s="25">
        <f>IF(AH860="X",MAX(F$8:F859)+1,0)</f>
        <v>0</v>
      </c>
      <c r="G860" s="25">
        <f ca="1">IF(AND(AG860=Data!$K$8,database!AI860&lt;&gt;"Closed",AI860&lt;&gt;"old",database!AL860&lt;(TODAY()+Data!$X$4)),MAX(G$8:G859)+1,0)</f>
        <v>0</v>
      </c>
      <c r="H860" s="25">
        <f ca="1">IF(AND(AG860=Data!$K$9,database!AI860&lt;&gt;"Closed",AI860&lt;&gt;"old",database!AL860&lt;(TODAY()+Data!$X$5)),MAX(H$8:H859)+1,0)</f>
        <v>0</v>
      </c>
      <c r="Y860">
        <f>IF(AS860&gt;0,VLOOKUP(AS860,$AT:$AV,3,0)+COUNTIF(AS$8:AS859,AS860),0)</f>
        <v>0</v>
      </c>
      <c r="AA860" s="16"/>
      <c r="AB860" s="22"/>
      <c r="AC860" s="16"/>
      <c r="AD860" s="22"/>
      <c r="AE860" s="16"/>
      <c r="AF860" s="22"/>
      <c r="AG860" s="138"/>
      <c r="AH860" s="23"/>
      <c r="AI860" s="16"/>
      <c r="AJ860" s="23"/>
      <c r="AK860" s="28"/>
      <c r="AL860" s="35"/>
      <c r="AQ860" s="25">
        <f>IF(FollowUp!$AK$3="(Off)",IF(FollowUp!$AA$3=Data!$D$5,C860,IF(FollowUp!$AA$3=Data!$D$6,D860,IF(FollowUp!$AA$3=Data!$D$7,E860,B860))),IF(FollowUp!$AK$3=Data!$N$9,F860,IF(FollowUp!$AK$3=Data!$N$8,H860,IF(FollowUp!$AK$3=Data!$N$7,G860,B860))))</f>
        <v>0</v>
      </c>
      <c r="AR860" s="51">
        <f t="shared" si="86"/>
        <v>0</v>
      </c>
      <c r="AS860" s="25">
        <f t="shared" si="84"/>
        <v>-1</v>
      </c>
      <c r="AT860" s="25">
        <f t="shared" si="87"/>
        <v>853</v>
      </c>
      <c r="AU860" s="25">
        <f t="shared" si="85"/>
        <v>0</v>
      </c>
      <c r="AV860" s="25">
        <f t="shared" si="88"/>
        <v>0</v>
      </c>
      <c r="BB860" s="51"/>
    </row>
    <row r="861" spans="1:54" x14ac:dyDescent="0.25">
      <c r="A861" t="str">
        <f t="shared" si="83"/>
        <v>861</v>
      </c>
      <c r="B861" s="25">
        <f>IF(OR(ISBLANK($AG861),$AI861="closed",$AI861="old",AND($B$3=Data!$N$6,OR(database!AG861=Data!$K$8,Data!$K$9=database!AG861))),0,MAX(B$8:B860)+1)</f>
        <v>0</v>
      </c>
      <c r="C861" s="25">
        <f ca="1">IF(AND($AL861-C$3&lt;=TODAY(),$AL861&gt;0,AI861&lt;&gt;"closed",AI861&lt;&gt;"old",AND($B$3&lt;&gt;Data!$N$6,OR(database!$AG861&lt;&gt;Data!$K$9,database!$AG861&lt;&gt;Data!$K$8))),MAX(C$8:C860)+1,0)</f>
        <v>0</v>
      </c>
      <c r="D861" s="25">
        <f ca="1">IF(AND($AL861-D$3&lt;=TODAY(),$AL861&gt;0,$AI861&lt;&gt;"closed",AI861&lt;&gt;"old",AND($B$3&lt;&gt;Data!$N$6,OR(database!$AG861&lt;&gt;Data!$K$9,database!$AG861&lt;&gt;Data!$K$8))),MAX(D$8:D860)+1,0)</f>
        <v>0</v>
      </c>
      <c r="E861" s="25">
        <f ca="1">IF(AND($AL861-E$3&lt;=TODAY(),$AL861&gt;0,AI861&lt;&gt;"closed",AI861&lt;&gt;"old",AND($B$3&lt;&gt;Data!$N$6,OR(database!$AG861&lt;&gt;Data!$K$9,database!$AG861&lt;&gt;Data!$K$8))),MAX(E$8:E860)+1,0)</f>
        <v>0</v>
      </c>
      <c r="F861" s="25">
        <f>IF(AH861="X",MAX(F$8:F860)+1,0)</f>
        <v>0</v>
      </c>
      <c r="G861" s="25">
        <f ca="1">IF(AND(AG861=Data!$K$8,database!AI861&lt;&gt;"Closed",AI861&lt;&gt;"old",database!AL861&lt;(TODAY()+Data!$X$4)),MAX(G$8:G860)+1,0)</f>
        <v>0</v>
      </c>
      <c r="H861" s="25">
        <f ca="1">IF(AND(AG861=Data!$K$9,database!AI861&lt;&gt;"Closed",AI861&lt;&gt;"old",database!AL861&lt;(TODAY()+Data!$X$5)),MAX(H$8:H860)+1,0)</f>
        <v>0</v>
      </c>
      <c r="Y861">
        <f>IF(AS861&gt;0,VLOOKUP(AS861,$AT:$AV,3,0)+COUNTIF(AS$8:AS860,AS861),0)</f>
        <v>0</v>
      </c>
      <c r="AA861" s="17"/>
      <c r="AB861" s="18"/>
      <c r="AC861" s="17"/>
      <c r="AD861" s="18"/>
      <c r="AE861" s="17"/>
      <c r="AF861" s="18"/>
      <c r="AG861" s="139"/>
      <c r="AH861" s="24"/>
      <c r="AI861" s="17"/>
      <c r="AJ861" s="24"/>
      <c r="AK861" s="27"/>
      <c r="AL861" s="47"/>
      <c r="AQ861" s="25">
        <f>IF(FollowUp!$AK$3="(Off)",IF(FollowUp!$AA$3=Data!$D$5,C861,IF(FollowUp!$AA$3=Data!$D$6,D861,IF(FollowUp!$AA$3=Data!$D$7,E861,B861))),IF(FollowUp!$AK$3=Data!$N$9,F861,IF(FollowUp!$AK$3=Data!$N$8,H861,IF(FollowUp!$AK$3=Data!$N$7,G861,B861))))</f>
        <v>0</v>
      </c>
      <c r="AR861" s="51">
        <f t="shared" si="86"/>
        <v>0</v>
      </c>
      <c r="AS861" s="25">
        <f t="shared" si="84"/>
        <v>-1</v>
      </c>
      <c r="AT861" s="25">
        <f t="shared" si="87"/>
        <v>854</v>
      </c>
      <c r="AU861" s="25">
        <f t="shared" si="85"/>
        <v>0</v>
      </c>
      <c r="AV861" s="25">
        <f t="shared" si="88"/>
        <v>0</v>
      </c>
      <c r="BB861" s="51"/>
    </row>
    <row r="862" spans="1:54" x14ac:dyDescent="0.25">
      <c r="A862" t="str">
        <f t="shared" si="83"/>
        <v>862</v>
      </c>
      <c r="B862" s="25">
        <f>IF(OR(ISBLANK($AG862),$AI862="closed",$AI862="old",AND($B$3=Data!$N$6,OR(database!AG862=Data!$K$8,Data!$K$9=database!AG862))),0,MAX(B$8:B861)+1)</f>
        <v>0</v>
      </c>
      <c r="C862" s="25">
        <f ca="1">IF(AND($AL862-C$3&lt;=TODAY(),$AL862&gt;0,AI862&lt;&gt;"closed",AI862&lt;&gt;"old",AND($B$3&lt;&gt;Data!$N$6,OR(database!$AG862&lt;&gt;Data!$K$9,database!$AG862&lt;&gt;Data!$K$8))),MAX(C$8:C861)+1,0)</f>
        <v>0</v>
      </c>
      <c r="D862" s="25">
        <f ca="1">IF(AND($AL862-D$3&lt;=TODAY(),$AL862&gt;0,$AI862&lt;&gt;"closed",AI862&lt;&gt;"old",AND($B$3&lt;&gt;Data!$N$6,OR(database!$AG862&lt;&gt;Data!$K$9,database!$AG862&lt;&gt;Data!$K$8))),MAX(D$8:D861)+1,0)</f>
        <v>0</v>
      </c>
      <c r="E862" s="25">
        <f ca="1">IF(AND($AL862-E$3&lt;=TODAY(),$AL862&gt;0,AI862&lt;&gt;"closed",AI862&lt;&gt;"old",AND($B$3&lt;&gt;Data!$N$6,OR(database!$AG862&lt;&gt;Data!$K$9,database!$AG862&lt;&gt;Data!$K$8))),MAX(E$8:E861)+1,0)</f>
        <v>0</v>
      </c>
      <c r="F862" s="25">
        <f>IF(AH862="X",MAX(F$8:F861)+1,0)</f>
        <v>0</v>
      </c>
      <c r="G862" s="25">
        <f ca="1">IF(AND(AG862=Data!$K$8,database!AI862&lt;&gt;"Closed",AI862&lt;&gt;"old",database!AL862&lt;(TODAY()+Data!$X$4)),MAX(G$8:G861)+1,0)</f>
        <v>0</v>
      </c>
      <c r="H862" s="25">
        <f ca="1">IF(AND(AG862=Data!$K$9,database!AI862&lt;&gt;"Closed",AI862&lt;&gt;"old",database!AL862&lt;(TODAY()+Data!$X$5)),MAX(H$8:H861)+1,0)</f>
        <v>0</v>
      </c>
      <c r="Y862">
        <f>IF(AS862&gt;0,VLOOKUP(AS862,$AT:$AV,3,0)+COUNTIF(AS$8:AS861,AS862),0)</f>
        <v>0</v>
      </c>
      <c r="AA862" s="16"/>
      <c r="AB862" s="22"/>
      <c r="AC862" s="16"/>
      <c r="AD862" s="22"/>
      <c r="AE862" s="16"/>
      <c r="AF862" s="22"/>
      <c r="AG862" s="138"/>
      <c r="AH862" s="23"/>
      <c r="AI862" s="16"/>
      <c r="AJ862" s="23"/>
      <c r="AK862" s="28"/>
      <c r="AL862" s="35"/>
      <c r="AQ862" s="25">
        <f>IF(FollowUp!$AK$3="(Off)",IF(FollowUp!$AA$3=Data!$D$5,C862,IF(FollowUp!$AA$3=Data!$D$6,D862,IF(FollowUp!$AA$3=Data!$D$7,E862,B862))),IF(FollowUp!$AK$3=Data!$N$9,F862,IF(FollowUp!$AK$3=Data!$N$8,H862,IF(FollowUp!$AK$3=Data!$N$7,G862,B862))))</f>
        <v>0</v>
      </c>
      <c r="AR862" s="51">
        <f t="shared" si="86"/>
        <v>0</v>
      </c>
      <c r="AS862" s="25">
        <f t="shared" si="84"/>
        <v>-1</v>
      </c>
      <c r="AT862" s="25">
        <f t="shared" si="87"/>
        <v>855</v>
      </c>
      <c r="AU862" s="25">
        <f t="shared" si="85"/>
        <v>0</v>
      </c>
      <c r="AV862" s="25">
        <f t="shared" si="88"/>
        <v>0</v>
      </c>
      <c r="BB862" s="51"/>
    </row>
    <row r="863" spans="1:54" x14ac:dyDescent="0.25">
      <c r="A863" t="str">
        <f t="shared" si="83"/>
        <v>863</v>
      </c>
      <c r="B863" s="25">
        <f>IF(OR(ISBLANK($AG863),$AI863="closed",$AI863="old",AND($B$3=Data!$N$6,OR(database!AG863=Data!$K$8,Data!$K$9=database!AG863))),0,MAX(B$8:B862)+1)</f>
        <v>0</v>
      </c>
      <c r="C863" s="25">
        <f ca="1">IF(AND($AL863-C$3&lt;=TODAY(),$AL863&gt;0,AI863&lt;&gt;"closed",AI863&lt;&gt;"old",AND($B$3&lt;&gt;Data!$N$6,OR(database!$AG863&lt;&gt;Data!$K$9,database!$AG863&lt;&gt;Data!$K$8))),MAX(C$8:C862)+1,0)</f>
        <v>0</v>
      </c>
      <c r="D863" s="25">
        <f ca="1">IF(AND($AL863-D$3&lt;=TODAY(),$AL863&gt;0,$AI863&lt;&gt;"closed",AI863&lt;&gt;"old",AND($B$3&lt;&gt;Data!$N$6,OR(database!$AG863&lt;&gt;Data!$K$9,database!$AG863&lt;&gt;Data!$K$8))),MAX(D$8:D862)+1,0)</f>
        <v>0</v>
      </c>
      <c r="E863" s="25">
        <f ca="1">IF(AND($AL863-E$3&lt;=TODAY(),$AL863&gt;0,AI863&lt;&gt;"closed",AI863&lt;&gt;"old",AND($B$3&lt;&gt;Data!$N$6,OR(database!$AG863&lt;&gt;Data!$K$9,database!$AG863&lt;&gt;Data!$K$8))),MAX(E$8:E862)+1,0)</f>
        <v>0</v>
      </c>
      <c r="F863" s="25">
        <f>IF(AH863="X",MAX(F$8:F862)+1,0)</f>
        <v>0</v>
      </c>
      <c r="G863" s="25">
        <f ca="1">IF(AND(AG863=Data!$K$8,database!AI863&lt;&gt;"Closed",AI863&lt;&gt;"old",database!AL863&lt;(TODAY()+Data!$X$4)),MAX(G$8:G862)+1,0)</f>
        <v>0</v>
      </c>
      <c r="H863" s="25">
        <f ca="1">IF(AND(AG863=Data!$K$9,database!AI863&lt;&gt;"Closed",AI863&lt;&gt;"old",database!AL863&lt;(TODAY()+Data!$X$5)),MAX(H$8:H862)+1,0)</f>
        <v>0</v>
      </c>
      <c r="Y863">
        <f>IF(AS863&gt;0,VLOOKUP(AS863,$AT:$AV,3,0)+COUNTIF(AS$8:AS862,AS863),0)</f>
        <v>0</v>
      </c>
      <c r="AA863" s="17"/>
      <c r="AB863" s="18"/>
      <c r="AC863" s="17"/>
      <c r="AD863" s="18"/>
      <c r="AE863" s="17"/>
      <c r="AF863" s="18"/>
      <c r="AG863" s="139"/>
      <c r="AH863" s="24"/>
      <c r="AI863" s="17"/>
      <c r="AJ863" s="24"/>
      <c r="AK863" s="27"/>
      <c r="AL863" s="47"/>
      <c r="AQ863" s="25">
        <f>IF(FollowUp!$AK$3="(Off)",IF(FollowUp!$AA$3=Data!$D$5,C863,IF(FollowUp!$AA$3=Data!$D$6,D863,IF(FollowUp!$AA$3=Data!$D$7,E863,B863))),IF(FollowUp!$AK$3=Data!$N$9,F863,IF(FollowUp!$AK$3=Data!$N$8,H863,IF(FollowUp!$AK$3=Data!$N$7,G863,B863))))</f>
        <v>0</v>
      </c>
      <c r="AR863" s="51">
        <f t="shared" si="86"/>
        <v>0</v>
      </c>
      <c r="AS863" s="25">
        <f t="shared" si="84"/>
        <v>-1</v>
      </c>
      <c r="AT863" s="25">
        <f t="shared" si="87"/>
        <v>856</v>
      </c>
      <c r="AU863" s="25">
        <f t="shared" si="85"/>
        <v>0</v>
      </c>
      <c r="AV863" s="25">
        <f t="shared" si="88"/>
        <v>0</v>
      </c>
      <c r="BB863" s="51"/>
    </row>
    <row r="864" spans="1:54" x14ac:dyDescent="0.25">
      <c r="A864" t="str">
        <f t="shared" si="83"/>
        <v>864</v>
      </c>
      <c r="B864" s="25">
        <f>IF(OR(ISBLANK($AG864),$AI864="closed",$AI864="old",AND($B$3=Data!$N$6,OR(database!AG864=Data!$K$8,Data!$K$9=database!AG864))),0,MAX(B$8:B863)+1)</f>
        <v>0</v>
      </c>
      <c r="C864" s="25">
        <f ca="1">IF(AND($AL864-C$3&lt;=TODAY(),$AL864&gt;0,AI864&lt;&gt;"closed",AI864&lt;&gt;"old",AND($B$3&lt;&gt;Data!$N$6,OR(database!$AG864&lt;&gt;Data!$K$9,database!$AG864&lt;&gt;Data!$K$8))),MAX(C$8:C863)+1,0)</f>
        <v>0</v>
      </c>
      <c r="D864" s="25">
        <f ca="1">IF(AND($AL864-D$3&lt;=TODAY(),$AL864&gt;0,$AI864&lt;&gt;"closed",AI864&lt;&gt;"old",AND($B$3&lt;&gt;Data!$N$6,OR(database!$AG864&lt;&gt;Data!$K$9,database!$AG864&lt;&gt;Data!$K$8))),MAX(D$8:D863)+1,0)</f>
        <v>0</v>
      </c>
      <c r="E864" s="25">
        <f ca="1">IF(AND($AL864-E$3&lt;=TODAY(),$AL864&gt;0,AI864&lt;&gt;"closed",AI864&lt;&gt;"old",AND($B$3&lt;&gt;Data!$N$6,OR(database!$AG864&lt;&gt;Data!$K$9,database!$AG864&lt;&gt;Data!$K$8))),MAX(E$8:E863)+1,0)</f>
        <v>0</v>
      </c>
      <c r="F864" s="25">
        <f>IF(AH864="X",MAX(F$8:F863)+1,0)</f>
        <v>0</v>
      </c>
      <c r="G864" s="25">
        <f ca="1">IF(AND(AG864=Data!$K$8,database!AI864&lt;&gt;"Closed",AI864&lt;&gt;"old",database!AL864&lt;(TODAY()+Data!$X$4)),MAX(G$8:G863)+1,0)</f>
        <v>0</v>
      </c>
      <c r="H864" s="25">
        <f ca="1">IF(AND(AG864=Data!$K$9,database!AI864&lt;&gt;"Closed",AI864&lt;&gt;"old",database!AL864&lt;(TODAY()+Data!$X$5)),MAX(H$8:H863)+1,0)</f>
        <v>0</v>
      </c>
      <c r="Y864">
        <f>IF(AS864&gt;0,VLOOKUP(AS864,$AT:$AV,3,0)+COUNTIF(AS$8:AS863,AS864),0)</f>
        <v>0</v>
      </c>
      <c r="AA864" s="16"/>
      <c r="AB864" s="22"/>
      <c r="AC864" s="16"/>
      <c r="AD864" s="22"/>
      <c r="AE864" s="16"/>
      <c r="AF864" s="22"/>
      <c r="AG864" s="138"/>
      <c r="AH864" s="23"/>
      <c r="AI864" s="16"/>
      <c r="AJ864" s="23"/>
      <c r="AK864" s="28"/>
      <c r="AL864" s="35"/>
      <c r="AQ864" s="25">
        <f>IF(FollowUp!$AK$3="(Off)",IF(FollowUp!$AA$3=Data!$D$5,C864,IF(FollowUp!$AA$3=Data!$D$6,D864,IF(FollowUp!$AA$3=Data!$D$7,E864,B864))),IF(FollowUp!$AK$3=Data!$N$9,F864,IF(FollowUp!$AK$3=Data!$N$8,H864,IF(FollowUp!$AK$3=Data!$N$7,G864,B864))))</f>
        <v>0</v>
      </c>
      <c r="AR864" s="51">
        <f t="shared" si="86"/>
        <v>0</v>
      </c>
      <c r="AS864" s="25">
        <f t="shared" si="84"/>
        <v>-1</v>
      </c>
      <c r="AT864" s="25">
        <f t="shared" si="87"/>
        <v>857</v>
      </c>
      <c r="AU864" s="25">
        <f t="shared" si="85"/>
        <v>0</v>
      </c>
      <c r="AV864" s="25">
        <f t="shared" si="88"/>
        <v>0</v>
      </c>
      <c r="BB864" s="51"/>
    </row>
    <row r="865" spans="1:54" x14ac:dyDescent="0.25">
      <c r="A865" t="str">
        <f t="shared" si="83"/>
        <v>865</v>
      </c>
      <c r="B865" s="25">
        <f>IF(OR(ISBLANK($AG865),$AI865="closed",$AI865="old",AND($B$3=Data!$N$6,OR(database!AG865=Data!$K$8,Data!$K$9=database!AG865))),0,MAX(B$8:B864)+1)</f>
        <v>0</v>
      </c>
      <c r="C865" s="25">
        <f ca="1">IF(AND($AL865-C$3&lt;=TODAY(),$AL865&gt;0,AI865&lt;&gt;"closed",AI865&lt;&gt;"old",AND($B$3&lt;&gt;Data!$N$6,OR(database!$AG865&lt;&gt;Data!$K$9,database!$AG865&lt;&gt;Data!$K$8))),MAX(C$8:C864)+1,0)</f>
        <v>0</v>
      </c>
      <c r="D865" s="25">
        <f ca="1">IF(AND($AL865-D$3&lt;=TODAY(),$AL865&gt;0,$AI865&lt;&gt;"closed",AI865&lt;&gt;"old",AND($B$3&lt;&gt;Data!$N$6,OR(database!$AG865&lt;&gt;Data!$K$9,database!$AG865&lt;&gt;Data!$K$8))),MAX(D$8:D864)+1,0)</f>
        <v>0</v>
      </c>
      <c r="E865" s="25">
        <f ca="1">IF(AND($AL865-E$3&lt;=TODAY(),$AL865&gt;0,AI865&lt;&gt;"closed",AI865&lt;&gt;"old",AND($B$3&lt;&gt;Data!$N$6,OR(database!$AG865&lt;&gt;Data!$K$9,database!$AG865&lt;&gt;Data!$K$8))),MAX(E$8:E864)+1,0)</f>
        <v>0</v>
      </c>
      <c r="F865" s="25">
        <f>IF(AH865="X",MAX(F$8:F864)+1,0)</f>
        <v>0</v>
      </c>
      <c r="G865" s="25">
        <f ca="1">IF(AND(AG865=Data!$K$8,database!AI865&lt;&gt;"Closed",AI865&lt;&gt;"old",database!AL865&lt;(TODAY()+Data!$X$4)),MAX(G$8:G864)+1,0)</f>
        <v>0</v>
      </c>
      <c r="H865" s="25">
        <f ca="1">IF(AND(AG865=Data!$K$9,database!AI865&lt;&gt;"Closed",AI865&lt;&gt;"old",database!AL865&lt;(TODAY()+Data!$X$5)),MAX(H$8:H864)+1,0)</f>
        <v>0</v>
      </c>
      <c r="Y865">
        <f>IF(AS865&gt;0,VLOOKUP(AS865,$AT:$AV,3,0)+COUNTIF(AS$8:AS864,AS865),0)</f>
        <v>0</v>
      </c>
      <c r="AA865" s="17"/>
      <c r="AB865" s="18"/>
      <c r="AC865" s="17"/>
      <c r="AD865" s="18"/>
      <c r="AE865" s="17"/>
      <c r="AF865" s="18"/>
      <c r="AG865" s="139"/>
      <c r="AH865" s="24"/>
      <c r="AI865" s="17"/>
      <c r="AJ865" s="24"/>
      <c r="AK865" s="27"/>
      <c r="AL865" s="47"/>
      <c r="AQ865" s="25">
        <f>IF(FollowUp!$AK$3="(Off)",IF(FollowUp!$AA$3=Data!$D$5,C865,IF(FollowUp!$AA$3=Data!$D$6,D865,IF(FollowUp!$AA$3=Data!$D$7,E865,B865))),IF(FollowUp!$AK$3=Data!$N$9,F865,IF(FollowUp!$AK$3=Data!$N$8,H865,IF(FollowUp!$AK$3=Data!$N$7,G865,B865))))</f>
        <v>0</v>
      </c>
      <c r="AR865" s="51">
        <f t="shared" si="86"/>
        <v>0</v>
      </c>
      <c r="AS865" s="25">
        <f t="shared" si="84"/>
        <v>-1</v>
      </c>
      <c r="AT865" s="25">
        <f t="shared" si="87"/>
        <v>858</v>
      </c>
      <c r="AU865" s="25">
        <f t="shared" si="85"/>
        <v>0</v>
      </c>
      <c r="AV865" s="25">
        <f t="shared" si="88"/>
        <v>0</v>
      </c>
      <c r="BB865" s="51"/>
    </row>
    <row r="866" spans="1:54" x14ac:dyDescent="0.25">
      <c r="A866" t="str">
        <f t="shared" si="83"/>
        <v>866</v>
      </c>
      <c r="B866" s="25">
        <f>IF(OR(ISBLANK($AG866),$AI866="closed",$AI866="old",AND($B$3=Data!$N$6,OR(database!AG866=Data!$K$8,Data!$K$9=database!AG866))),0,MAX(B$8:B865)+1)</f>
        <v>0</v>
      </c>
      <c r="C866" s="25">
        <f ca="1">IF(AND($AL866-C$3&lt;=TODAY(),$AL866&gt;0,AI866&lt;&gt;"closed",AI866&lt;&gt;"old",AND($B$3&lt;&gt;Data!$N$6,OR(database!$AG866&lt;&gt;Data!$K$9,database!$AG866&lt;&gt;Data!$K$8))),MAX(C$8:C865)+1,0)</f>
        <v>0</v>
      </c>
      <c r="D866" s="25">
        <f ca="1">IF(AND($AL866-D$3&lt;=TODAY(),$AL866&gt;0,$AI866&lt;&gt;"closed",AI866&lt;&gt;"old",AND($B$3&lt;&gt;Data!$N$6,OR(database!$AG866&lt;&gt;Data!$K$9,database!$AG866&lt;&gt;Data!$K$8))),MAX(D$8:D865)+1,0)</f>
        <v>0</v>
      </c>
      <c r="E866" s="25">
        <f ca="1">IF(AND($AL866-E$3&lt;=TODAY(),$AL866&gt;0,AI866&lt;&gt;"closed",AI866&lt;&gt;"old",AND($B$3&lt;&gt;Data!$N$6,OR(database!$AG866&lt;&gt;Data!$K$9,database!$AG866&lt;&gt;Data!$K$8))),MAX(E$8:E865)+1,0)</f>
        <v>0</v>
      </c>
      <c r="F866" s="25">
        <f>IF(AH866="X",MAX(F$8:F865)+1,0)</f>
        <v>0</v>
      </c>
      <c r="G866" s="25">
        <f ca="1">IF(AND(AG866=Data!$K$8,database!AI866&lt;&gt;"Closed",AI866&lt;&gt;"old",database!AL866&lt;(TODAY()+Data!$X$4)),MAX(G$8:G865)+1,0)</f>
        <v>0</v>
      </c>
      <c r="H866" s="25">
        <f ca="1">IF(AND(AG866=Data!$K$9,database!AI866&lt;&gt;"Closed",AI866&lt;&gt;"old",database!AL866&lt;(TODAY()+Data!$X$5)),MAX(H$8:H865)+1,0)</f>
        <v>0</v>
      </c>
      <c r="Y866">
        <f>IF(AS866&gt;0,VLOOKUP(AS866,$AT:$AV,3,0)+COUNTIF(AS$8:AS865,AS866),0)</f>
        <v>0</v>
      </c>
      <c r="AA866" s="16"/>
      <c r="AB866" s="22"/>
      <c r="AC866" s="16"/>
      <c r="AD866" s="22"/>
      <c r="AE866" s="16"/>
      <c r="AF866" s="22"/>
      <c r="AG866" s="138"/>
      <c r="AH866" s="23"/>
      <c r="AI866" s="16"/>
      <c r="AJ866" s="23"/>
      <c r="AK866" s="28"/>
      <c r="AL866" s="35"/>
      <c r="AQ866" s="25">
        <f>IF(FollowUp!$AK$3="(Off)",IF(FollowUp!$AA$3=Data!$D$5,C866,IF(FollowUp!$AA$3=Data!$D$6,D866,IF(FollowUp!$AA$3=Data!$D$7,E866,B866))),IF(FollowUp!$AK$3=Data!$N$9,F866,IF(FollowUp!$AK$3=Data!$N$8,H866,IF(FollowUp!$AK$3=Data!$N$7,G866,B866))))</f>
        <v>0</v>
      </c>
      <c r="AR866" s="51">
        <f t="shared" si="86"/>
        <v>0</v>
      </c>
      <c r="AS866" s="25">
        <f t="shared" si="84"/>
        <v>-1</v>
      </c>
      <c r="AT866" s="25">
        <f t="shared" si="87"/>
        <v>859</v>
      </c>
      <c r="AU866" s="25">
        <f t="shared" si="85"/>
        <v>0</v>
      </c>
      <c r="AV866" s="25">
        <f t="shared" si="88"/>
        <v>0</v>
      </c>
      <c r="BB866" s="51"/>
    </row>
    <row r="867" spans="1:54" x14ac:dyDescent="0.25">
      <c r="A867" t="str">
        <f t="shared" si="83"/>
        <v>867</v>
      </c>
      <c r="B867" s="25">
        <f>IF(OR(ISBLANK($AG867),$AI867="closed",$AI867="old",AND($B$3=Data!$N$6,OR(database!AG867=Data!$K$8,Data!$K$9=database!AG867))),0,MAX(B$8:B866)+1)</f>
        <v>0</v>
      </c>
      <c r="C867" s="25">
        <f ca="1">IF(AND($AL867-C$3&lt;=TODAY(),$AL867&gt;0,AI867&lt;&gt;"closed",AI867&lt;&gt;"old",AND($B$3&lt;&gt;Data!$N$6,OR(database!$AG867&lt;&gt;Data!$K$9,database!$AG867&lt;&gt;Data!$K$8))),MAX(C$8:C866)+1,0)</f>
        <v>0</v>
      </c>
      <c r="D867" s="25">
        <f ca="1">IF(AND($AL867-D$3&lt;=TODAY(),$AL867&gt;0,$AI867&lt;&gt;"closed",AI867&lt;&gt;"old",AND($B$3&lt;&gt;Data!$N$6,OR(database!$AG867&lt;&gt;Data!$K$9,database!$AG867&lt;&gt;Data!$K$8))),MAX(D$8:D866)+1,0)</f>
        <v>0</v>
      </c>
      <c r="E867" s="25">
        <f ca="1">IF(AND($AL867-E$3&lt;=TODAY(),$AL867&gt;0,AI867&lt;&gt;"closed",AI867&lt;&gt;"old",AND($B$3&lt;&gt;Data!$N$6,OR(database!$AG867&lt;&gt;Data!$K$9,database!$AG867&lt;&gt;Data!$K$8))),MAX(E$8:E866)+1,0)</f>
        <v>0</v>
      </c>
      <c r="F867" s="25">
        <f>IF(AH867="X",MAX(F$8:F866)+1,0)</f>
        <v>0</v>
      </c>
      <c r="G867" s="25">
        <f ca="1">IF(AND(AG867=Data!$K$8,database!AI867&lt;&gt;"Closed",AI867&lt;&gt;"old",database!AL867&lt;(TODAY()+Data!$X$4)),MAX(G$8:G866)+1,0)</f>
        <v>0</v>
      </c>
      <c r="H867" s="25">
        <f ca="1">IF(AND(AG867=Data!$K$9,database!AI867&lt;&gt;"Closed",AI867&lt;&gt;"old",database!AL867&lt;(TODAY()+Data!$X$5)),MAX(H$8:H866)+1,0)</f>
        <v>0</v>
      </c>
      <c r="Y867">
        <f>IF(AS867&gt;0,VLOOKUP(AS867,$AT:$AV,3,0)+COUNTIF(AS$8:AS866,AS867),0)</f>
        <v>0</v>
      </c>
      <c r="AA867" s="17"/>
      <c r="AB867" s="18"/>
      <c r="AC867" s="17"/>
      <c r="AD867" s="18"/>
      <c r="AE867" s="17"/>
      <c r="AF867" s="18"/>
      <c r="AG867" s="139"/>
      <c r="AH867" s="24"/>
      <c r="AI867" s="17"/>
      <c r="AJ867" s="24"/>
      <c r="AK867" s="27"/>
      <c r="AL867" s="47"/>
      <c r="AQ867" s="25">
        <f>IF(FollowUp!$AK$3="(Off)",IF(FollowUp!$AA$3=Data!$D$5,C867,IF(FollowUp!$AA$3=Data!$D$6,D867,IF(FollowUp!$AA$3=Data!$D$7,E867,B867))),IF(FollowUp!$AK$3=Data!$N$9,F867,IF(FollowUp!$AK$3=Data!$N$8,H867,IF(FollowUp!$AK$3=Data!$N$7,G867,B867))))</f>
        <v>0</v>
      </c>
      <c r="AR867" s="51">
        <f t="shared" si="86"/>
        <v>0</v>
      </c>
      <c r="AS867" s="25">
        <f t="shared" si="84"/>
        <v>-1</v>
      </c>
      <c r="AT867" s="25">
        <f t="shared" si="87"/>
        <v>860</v>
      </c>
      <c r="AU867" s="25">
        <f t="shared" si="85"/>
        <v>0</v>
      </c>
      <c r="AV867" s="25">
        <f t="shared" si="88"/>
        <v>0</v>
      </c>
      <c r="BB867" s="51"/>
    </row>
    <row r="868" spans="1:54" x14ac:dyDescent="0.25">
      <c r="A868" t="str">
        <f t="shared" si="83"/>
        <v>868</v>
      </c>
      <c r="B868" s="25">
        <f>IF(OR(ISBLANK($AG868),$AI868="closed",$AI868="old",AND($B$3=Data!$N$6,OR(database!AG868=Data!$K$8,Data!$K$9=database!AG868))),0,MAX(B$8:B867)+1)</f>
        <v>0</v>
      </c>
      <c r="C868" s="25">
        <f ca="1">IF(AND($AL868-C$3&lt;=TODAY(),$AL868&gt;0,AI868&lt;&gt;"closed",AI868&lt;&gt;"old",AND($B$3&lt;&gt;Data!$N$6,OR(database!$AG868&lt;&gt;Data!$K$9,database!$AG868&lt;&gt;Data!$K$8))),MAX(C$8:C867)+1,0)</f>
        <v>0</v>
      </c>
      <c r="D868" s="25">
        <f ca="1">IF(AND($AL868-D$3&lt;=TODAY(),$AL868&gt;0,$AI868&lt;&gt;"closed",AI868&lt;&gt;"old",AND($B$3&lt;&gt;Data!$N$6,OR(database!$AG868&lt;&gt;Data!$K$9,database!$AG868&lt;&gt;Data!$K$8))),MAX(D$8:D867)+1,0)</f>
        <v>0</v>
      </c>
      <c r="E868" s="25">
        <f ca="1">IF(AND($AL868-E$3&lt;=TODAY(),$AL868&gt;0,AI868&lt;&gt;"closed",AI868&lt;&gt;"old",AND($B$3&lt;&gt;Data!$N$6,OR(database!$AG868&lt;&gt;Data!$K$9,database!$AG868&lt;&gt;Data!$K$8))),MAX(E$8:E867)+1,0)</f>
        <v>0</v>
      </c>
      <c r="F868" s="25">
        <f>IF(AH868="X",MAX(F$8:F867)+1,0)</f>
        <v>0</v>
      </c>
      <c r="G868" s="25">
        <f ca="1">IF(AND(AG868=Data!$K$8,database!AI868&lt;&gt;"Closed",AI868&lt;&gt;"old",database!AL868&lt;(TODAY()+Data!$X$4)),MAX(G$8:G867)+1,0)</f>
        <v>0</v>
      </c>
      <c r="H868" s="25">
        <f ca="1">IF(AND(AG868=Data!$K$9,database!AI868&lt;&gt;"Closed",AI868&lt;&gt;"old",database!AL868&lt;(TODAY()+Data!$X$5)),MAX(H$8:H867)+1,0)</f>
        <v>0</v>
      </c>
      <c r="Y868">
        <f>IF(AS868&gt;0,VLOOKUP(AS868,$AT:$AV,3,0)+COUNTIF(AS$8:AS867,AS868),0)</f>
        <v>0</v>
      </c>
      <c r="AA868" s="16"/>
      <c r="AB868" s="22"/>
      <c r="AC868" s="16"/>
      <c r="AD868" s="22"/>
      <c r="AE868" s="16"/>
      <c r="AF868" s="22"/>
      <c r="AG868" s="138"/>
      <c r="AH868" s="23"/>
      <c r="AI868" s="16"/>
      <c r="AJ868" s="23"/>
      <c r="AK868" s="28"/>
      <c r="AL868" s="35"/>
      <c r="AQ868" s="25">
        <f>IF(FollowUp!$AK$3="(Off)",IF(FollowUp!$AA$3=Data!$D$5,C868,IF(FollowUp!$AA$3=Data!$D$6,D868,IF(FollowUp!$AA$3=Data!$D$7,E868,B868))),IF(FollowUp!$AK$3=Data!$N$9,F868,IF(FollowUp!$AK$3=Data!$N$8,H868,IF(FollowUp!$AK$3=Data!$N$7,G868,B868))))</f>
        <v>0</v>
      </c>
      <c r="AR868" s="51">
        <f t="shared" si="86"/>
        <v>0</v>
      </c>
      <c r="AS868" s="25">
        <f t="shared" si="84"/>
        <v>-1</v>
      </c>
      <c r="AT868" s="25">
        <f t="shared" si="87"/>
        <v>861</v>
      </c>
      <c r="AU868" s="25">
        <f t="shared" si="85"/>
        <v>0</v>
      </c>
      <c r="AV868" s="25">
        <f t="shared" si="88"/>
        <v>0</v>
      </c>
      <c r="BB868" s="51"/>
    </row>
    <row r="869" spans="1:54" x14ac:dyDescent="0.25">
      <c r="A869" t="str">
        <f t="shared" si="83"/>
        <v>869</v>
      </c>
      <c r="B869" s="25">
        <f>IF(OR(ISBLANK($AG869),$AI869="closed",$AI869="old",AND($B$3=Data!$N$6,OR(database!AG869=Data!$K$8,Data!$K$9=database!AG869))),0,MAX(B$8:B868)+1)</f>
        <v>0</v>
      </c>
      <c r="C869" s="25">
        <f ca="1">IF(AND($AL869-C$3&lt;=TODAY(),$AL869&gt;0,AI869&lt;&gt;"closed",AI869&lt;&gt;"old",AND($B$3&lt;&gt;Data!$N$6,OR(database!$AG869&lt;&gt;Data!$K$9,database!$AG869&lt;&gt;Data!$K$8))),MAX(C$8:C868)+1,0)</f>
        <v>0</v>
      </c>
      <c r="D869" s="25">
        <f ca="1">IF(AND($AL869-D$3&lt;=TODAY(),$AL869&gt;0,$AI869&lt;&gt;"closed",AI869&lt;&gt;"old",AND($B$3&lt;&gt;Data!$N$6,OR(database!$AG869&lt;&gt;Data!$K$9,database!$AG869&lt;&gt;Data!$K$8))),MAX(D$8:D868)+1,0)</f>
        <v>0</v>
      </c>
      <c r="E869" s="25">
        <f ca="1">IF(AND($AL869-E$3&lt;=TODAY(),$AL869&gt;0,AI869&lt;&gt;"closed",AI869&lt;&gt;"old",AND($B$3&lt;&gt;Data!$N$6,OR(database!$AG869&lt;&gt;Data!$K$9,database!$AG869&lt;&gt;Data!$K$8))),MAX(E$8:E868)+1,0)</f>
        <v>0</v>
      </c>
      <c r="F869" s="25">
        <f>IF(AH869="X",MAX(F$8:F868)+1,0)</f>
        <v>0</v>
      </c>
      <c r="G869" s="25">
        <f ca="1">IF(AND(AG869=Data!$K$8,database!AI869&lt;&gt;"Closed",AI869&lt;&gt;"old",database!AL869&lt;(TODAY()+Data!$X$4)),MAX(G$8:G868)+1,0)</f>
        <v>0</v>
      </c>
      <c r="H869" s="25">
        <f ca="1">IF(AND(AG869=Data!$K$9,database!AI869&lt;&gt;"Closed",AI869&lt;&gt;"old",database!AL869&lt;(TODAY()+Data!$X$5)),MAX(H$8:H868)+1,0)</f>
        <v>0</v>
      </c>
      <c r="Y869">
        <f>IF(AS869&gt;0,VLOOKUP(AS869,$AT:$AV,3,0)+COUNTIF(AS$8:AS868,AS869),0)</f>
        <v>0</v>
      </c>
      <c r="AA869" s="17"/>
      <c r="AB869" s="18"/>
      <c r="AC869" s="17"/>
      <c r="AD869" s="18"/>
      <c r="AE869" s="17"/>
      <c r="AF869" s="18"/>
      <c r="AG869" s="139"/>
      <c r="AH869" s="24"/>
      <c r="AI869" s="17"/>
      <c r="AJ869" s="24"/>
      <c r="AK869" s="27"/>
      <c r="AL869" s="47"/>
      <c r="AQ869" s="25">
        <f>IF(FollowUp!$AK$3="(Off)",IF(FollowUp!$AA$3=Data!$D$5,C869,IF(FollowUp!$AA$3=Data!$D$6,D869,IF(FollowUp!$AA$3=Data!$D$7,E869,B869))),IF(FollowUp!$AK$3=Data!$N$9,F869,IF(FollowUp!$AK$3=Data!$N$8,H869,IF(FollowUp!$AK$3=Data!$N$7,G869,B869))))</f>
        <v>0</v>
      </c>
      <c r="AR869" s="51">
        <f t="shared" si="86"/>
        <v>0</v>
      </c>
      <c r="AS869" s="25">
        <f t="shared" si="84"/>
        <v>-1</v>
      </c>
      <c r="AT869" s="25">
        <f t="shared" si="87"/>
        <v>862</v>
      </c>
      <c r="AU869" s="25">
        <f t="shared" si="85"/>
        <v>0</v>
      </c>
      <c r="AV869" s="25">
        <f t="shared" si="88"/>
        <v>0</v>
      </c>
      <c r="BB869" s="51"/>
    </row>
    <row r="870" spans="1:54" x14ac:dyDescent="0.25">
      <c r="A870" t="str">
        <f t="shared" si="83"/>
        <v>870</v>
      </c>
      <c r="B870" s="25">
        <f>IF(OR(ISBLANK($AG870),$AI870="closed",$AI870="old",AND($B$3=Data!$N$6,OR(database!AG870=Data!$K$8,Data!$K$9=database!AG870))),0,MAX(B$8:B869)+1)</f>
        <v>0</v>
      </c>
      <c r="C870" s="25">
        <f ca="1">IF(AND($AL870-C$3&lt;=TODAY(),$AL870&gt;0,AI870&lt;&gt;"closed",AI870&lt;&gt;"old",AND($B$3&lt;&gt;Data!$N$6,OR(database!$AG870&lt;&gt;Data!$K$9,database!$AG870&lt;&gt;Data!$K$8))),MAX(C$8:C869)+1,0)</f>
        <v>0</v>
      </c>
      <c r="D870" s="25">
        <f ca="1">IF(AND($AL870-D$3&lt;=TODAY(),$AL870&gt;0,$AI870&lt;&gt;"closed",AI870&lt;&gt;"old",AND($B$3&lt;&gt;Data!$N$6,OR(database!$AG870&lt;&gt;Data!$K$9,database!$AG870&lt;&gt;Data!$K$8))),MAX(D$8:D869)+1,0)</f>
        <v>0</v>
      </c>
      <c r="E870" s="25">
        <f ca="1">IF(AND($AL870-E$3&lt;=TODAY(),$AL870&gt;0,AI870&lt;&gt;"closed",AI870&lt;&gt;"old",AND($B$3&lt;&gt;Data!$N$6,OR(database!$AG870&lt;&gt;Data!$K$9,database!$AG870&lt;&gt;Data!$K$8))),MAX(E$8:E869)+1,0)</f>
        <v>0</v>
      </c>
      <c r="F870" s="25">
        <f>IF(AH870="X",MAX(F$8:F869)+1,0)</f>
        <v>0</v>
      </c>
      <c r="G870" s="25">
        <f ca="1">IF(AND(AG870=Data!$K$8,database!AI870&lt;&gt;"Closed",AI870&lt;&gt;"old",database!AL870&lt;(TODAY()+Data!$X$4)),MAX(G$8:G869)+1,0)</f>
        <v>0</v>
      </c>
      <c r="H870" s="25">
        <f ca="1">IF(AND(AG870=Data!$K$9,database!AI870&lt;&gt;"Closed",AI870&lt;&gt;"old",database!AL870&lt;(TODAY()+Data!$X$5)),MAX(H$8:H869)+1,0)</f>
        <v>0</v>
      </c>
      <c r="Y870">
        <f>IF(AS870&gt;0,VLOOKUP(AS870,$AT:$AV,3,0)+COUNTIF(AS$8:AS869,AS870),0)</f>
        <v>0</v>
      </c>
      <c r="AA870" s="16"/>
      <c r="AB870" s="22"/>
      <c r="AC870" s="16"/>
      <c r="AD870" s="22"/>
      <c r="AE870" s="16"/>
      <c r="AF870" s="22"/>
      <c r="AG870" s="138"/>
      <c r="AH870" s="23"/>
      <c r="AI870" s="16"/>
      <c r="AJ870" s="23"/>
      <c r="AK870" s="28"/>
      <c r="AL870" s="35"/>
      <c r="AQ870" s="25">
        <f>IF(FollowUp!$AK$3="(Off)",IF(FollowUp!$AA$3=Data!$D$5,C870,IF(FollowUp!$AA$3=Data!$D$6,D870,IF(FollowUp!$AA$3=Data!$D$7,E870,B870))),IF(FollowUp!$AK$3=Data!$N$9,F870,IF(FollowUp!$AK$3=Data!$N$8,H870,IF(FollowUp!$AK$3=Data!$N$7,G870,B870))))</f>
        <v>0</v>
      </c>
      <c r="AR870" s="51">
        <f t="shared" si="86"/>
        <v>0</v>
      </c>
      <c r="AS870" s="25">
        <f t="shared" si="84"/>
        <v>-1</v>
      </c>
      <c r="AT870" s="25">
        <f t="shared" si="87"/>
        <v>863</v>
      </c>
      <c r="AU870" s="25">
        <f t="shared" si="85"/>
        <v>0</v>
      </c>
      <c r="AV870" s="25">
        <f t="shared" si="88"/>
        <v>0</v>
      </c>
      <c r="BB870" s="51"/>
    </row>
    <row r="871" spans="1:54" x14ac:dyDescent="0.25">
      <c r="A871" t="str">
        <f t="shared" si="83"/>
        <v>871</v>
      </c>
      <c r="B871" s="25">
        <f>IF(OR(ISBLANK($AG871),$AI871="closed",$AI871="old",AND($B$3=Data!$N$6,OR(database!AG871=Data!$K$8,Data!$K$9=database!AG871))),0,MAX(B$8:B870)+1)</f>
        <v>0</v>
      </c>
      <c r="C871" s="25">
        <f ca="1">IF(AND($AL871-C$3&lt;=TODAY(),$AL871&gt;0,AI871&lt;&gt;"closed",AI871&lt;&gt;"old",AND($B$3&lt;&gt;Data!$N$6,OR(database!$AG871&lt;&gt;Data!$K$9,database!$AG871&lt;&gt;Data!$K$8))),MAX(C$8:C870)+1,0)</f>
        <v>0</v>
      </c>
      <c r="D871" s="25">
        <f ca="1">IF(AND($AL871-D$3&lt;=TODAY(),$AL871&gt;0,$AI871&lt;&gt;"closed",AI871&lt;&gt;"old",AND($B$3&lt;&gt;Data!$N$6,OR(database!$AG871&lt;&gt;Data!$K$9,database!$AG871&lt;&gt;Data!$K$8))),MAX(D$8:D870)+1,0)</f>
        <v>0</v>
      </c>
      <c r="E871" s="25">
        <f ca="1">IF(AND($AL871-E$3&lt;=TODAY(),$AL871&gt;0,AI871&lt;&gt;"closed",AI871&lt;&gt;"old",AND($B$3&lt;&gt;Data!$N$6,OR(database!$AG871&lt;&gt;Data!$K$9,database!$AG871&lt;&gt;Data!$K$8))),MAX(E$8:E870)+1,0)</f>
        <v>0</v>
      </c>
      <c r="F871" s="25">
        <f>IF(AH871="X",MAX(F$8:F870)+1,0)</f>
        <v>0</v>
      </c>
      <c r="G871" s="25">
        <f ca="1">IF(AND(AG871=Data!$K$8,database!AI871&lt;&gt;"Closed",AI871&lt;&gt;"old",database!AL871&lt;(TODAY()+Data!$X$4)),MAX(G$8:G870)+1,0)</f>
        <v>0</v>
      </c>
      <c r="H871" s="25">
        <f ca="1">IF(AND(AG871=Data!$K$9,database!AI871&lt;&gt;"Closed",AI871&lt;&gt;"old",database!AL871&lt;(TODAY()+Data!$X$5)),MAX(H$8:H870)+1,0)</f>
        <v>0</v>
      </c>
      <c r="Y871">
        <f>IF(AS871&gt;0,VLOOKUP(AS871,$AT:$AV,3,0)+COUNTIF(AS$8:AS870,AS871),0)</f>
        <v>0</v>
      </c>
      <c r="AA871" s="17"/>
      <c r="AB871" s="18"/>
      <c r="AC871" s="17"/>
      <c r="AD871" s="18"/>
      <c r="AE871" s="17"/>
      <c r="AF871" s="18"/>
      <c r="AG871" s="139"/>
      <c r="AH871" s="24"/>
      <c r="AI871" s="17"/>
      <c r="AJ871" s="24"/>
      <c r="AK871" s="27"/>
      <c r="AL871" s="47"/>
      <c r="AQ871" s="25">
        <f>IF(FollowUp!$AK$3="(Off)",IF(FollowUp!$AA$3=Data!$D$5,C871,IF(FollowUp!$AA$3=Data!$D$6,D871,IF(FollowUp!$AA$3=Data!$D$7,E871,B871))),IF(FollowUp!$AK$3=Data!$N$9,F871,IF(FollowUp!$AK$3=Data!$N$8,H871,IF(FollowUp!$AK$3=Data!$N$7,G871,B871))))</f>
        <v>0</v>
      </c>
      <c r="AR871" s="51">
        <f t="shared" si="86"/>
        <v>0</v>
      </c>
      <c r="AS871" s="25">
        <f t="shared" si="84"/>
        <v>-1</v>
      </c>
      <c r="AT871" s="25">
        <f t="shared" si="87"/>
        <v>864</v>
      </c>
      <c r="AU871" s="25">
        <f t="shared" si="85"/>
        <v>0</v>
      </c>
      <c r="AV871" s="25">
        <f t="shared" si="88"/>
        <v>0</v>
      </c>
      <c r="BB871" s="51"/>
    </row>
    <row r="872" spans="1:54" x14ac:dyDescent="0.25">
      <c r="A872" t="str">
        <f t="shared" si="83"/>
        <v>872</v>
      </c>
      <c r="B872" s="25">
        <f>IF(OR(ISBLANK($AG872),$AI872="closed",$AI872="old",AND($B$3=Data!$N$6,OR(database!AG872=Data!$K$8,Data!$K$9=database!AG872))),0,MAX(B$8:B871)+1)</f>
        <v>0</v>
      </c>
      <c r="C872" s="25">
        <f ca="1">IF(AND($AL872-C$3&lt;=TODAY(),$AL872&gt;0,AI872&lt;&gt;"closed",AI872&lt;&gt;"old",AND($B$3&lt;&gt;Data!$N$6,OR(database!$AG872&lt;&gt;Data!$K$9,database!$AG872&lt;&gt;Data!$K$8))),MAX(C$8:C871)+1,0)</f>
        <v>0</v>
      </c>
      <c r="D872" s="25">
        <f ca="1">IF(AND($AL872-D$3&lt;=TODAY(),$AL872&gt;0,$AI872&lt;&gt;"closed",AI872&lt;&gt;"old",AND($B$3&lt;&gt;Data!$N$6,OR(database!$AG872&lt;&gt;Data!$K$9,database!$AG872&lt;&gt;Data!$K$8))),MAX(D$8:D871)+1,0)</f>
        <v>0</v>
      </c>
      <c r="E872" s="25">
        <f ca="1">IF(AND($AL872-E$3&lt;=TODAY(),$AL872&gt;0,AI872&lt;&gt;"closed",AI872&lt;&gt;"old",AND($B$3&lt;&gt;Data!$N$6,OR(database!$AG872&lt;&gt;Data!$K$9,database!$AG872&lt;&gt;Data!$K$8))),MAX(E$8:E871)+1,0)</f>
        <v>0</v>
      </c>
      <c r="F872" s="25">
        <f>IF(AH872="X",MAX(F$8:F871)+1,0)</f>
        <v>0</v>
      </c>
      <c r="G872" s="25">
        <f ca="1">IF(AND(AG872=Data!$K$8,database!AI872&lt;&gt;"Closed",AI872&lt;&gt;"old",database!AL872&lt;(TODAY()+Data!$X$4)),MAX(G$8:G871)+1,0)</f>
        <v>0</v>
      </c>
      <c r="H872" s="25">
        <f ca="1">IF(AND(AG872=Data!$K$9,database!AI872&lt;&gt;"Closed",AI872&lt;&gt;"old",database!AL872&lt;(TODAY()+Data!$X$5)),MAX(H$8:H871)+1,0)</f>
        <v>0</v>
      </c>
      <c r="Y872">
        <f>IF(AS872&gt;0,VLOOKUP(AS872,$AT:$AV,3,0)+COUNTIF(AS$8:AS871,AS872),0)</f>
        <v>0</v>
      </c>
      <c r="AA872" s="16"/>
      <c r="AB872" s="22"/>
      <c r="AC872" s="16"/>
      <c r="AD872" s="22"/>
      <c r="AE872" s="16"/>
      <c r="AF872" s="22"/>
      <c r="AG872" s="138"/>
      <c r="AH872" s="23"/>
      <c r="AI872" s="16"/>
      <c r="AJ872" s="23"/>
      <c r="AK872" s="28"/>
      <c r="AL872" s="35"/>
      <c r="AQ872" s="25">
        <f>IF(FollowUp!$AK$3="(Off)",IF(FollowUp!$AA$3=Data!$D$5,C872,IF(FollowUp!$AA$3=Data!$D$6,D872,IF(FollowUp!$AA$3=Data!$D$7,E872,B872))),IF(FollowUp!$AK$3=Data!$N$9,F872,IF(FollowUp!$AK$3=Data!$N$8,H872,IF(FollowUp!$AK$3=Data!$N$7,G872,B872))))</f>
        <v>0</v>
      </c>
      <c r="AR872" s="51">
        <f t="shared" si="86"/>
        <v>0</v>
      </c>
      <c r="AS872" s="25">
        <f t="shared" si="84"/>
        <v>-1</v>
      </c>
      <c r="AT872" s="25">
        <f t="shared" si="87"/>
        <v>865</v>
      </c>
      <c r="AU872" s="25">
        <f t="shared" si="85"/>
        <v>0</v>
      </c>
      <c r="AV872" s="25">
        <f t="shared" si="88"/>
        <v>0</v>
      </c>
      <c r="BB872" s="51"/>
    </row>
    <row r="873" spans="1:54" x14ac:dyDescent="0.25">
      <c r="A873" t="str">
        <f t="shared" si="83"/>
        <v>873</v>
      </c>
      <c r="B873" s="25">
        <f>IF(OR(ISBLANK($AG873),$AI873="closed",$AI873="old",AND($B$3=Data!$N$6,OR(database!AG873=Data!$K$8,Data!$K$9=database!AG873))),0,MAX(B$8:B872)+1)</f>
        <v>0</v>
      </c>
      <c r="C873" s="25">
        <f ca="1">IF(AND($AL873-C$3&lt;=TODAY(),$AL873&gt;0,AI873&lt;&gt;"closed",AI873&lt;&gt;"old",AND($B$3&lt;&gt;Data!$N$6,OR(database!$AG873&lt;&gt;Data!$K$9,database!$AG873&lt;&gt;Data!$K$8))),MAX(C$8:C872)+1,0)</f>
        <v>0</v>
      </c>
      <c r="D873" s="25">
        <f ca="1">IF(AND($AL873-D$3&lt;=TODAY(),$AL873&gt;0,$AI873&lt;&gt;"closed",AI873&lt;&gt;"old",AND($B$3&lt;&gt;Data!$N$6,OR(database!$AG873&lt;&gt;Data!$K$9,database!$AG873&lt;&gt;Data!$K$8))),MAX(D$8:D872)+1,0)</f>
        <v>0</v>
      </c>
      <c r="E873" s="25">
        <f ca="1">IF(AND($AL873-E$3&lt;=TODAY(),$AL873&gt;0,AI873&lt;&gt;"closed",AI873&lt;&gt;"old",AND($B$3&lt;&gt;Data!$N$6,OR(database!$AG873&lt;&gt;Data!$K$9,database!$AG873&lt;&gt;Data!$K$8))),MAX(E$8:E872)+1,0)</f>
        <v>0</v>
      </c>
      <c r="F873" s="25">
        <f>IF(AH873="X",MAX(F$8:F872)+1,0)</f>
        <v>0</v>
      </c>
      <c r="G873" s="25">
        <f ca="1">IF(AND(AG873=Data!$K$8,database!AI873&lt;&gt;"Closed",AI873&lt;&gt;"old",database!AL873&lt;(TODAY()+Data!$X$4)),MAX(G$8:G872)+1,0)</f>
        <v>0</v>
      </c>
      <c r="H873" s="25">
        <f ca="1">IF(AND(AG873=Data!$K$9,database!AI873&lt;&gt;"Closed",AI873&lt;&gt;"old",database!AL873&lt;(TODAY()+Data!$X$5)),MAX(H$8:H872)+1,0)</f>
        <v>0</v>
      </c>
      <c r="Y873">
        <f>IF(AS873&gt;0,VLOOKUP(AS873,$AT:$AV,3,0)+COUNTIF(AS$8:AS872,AS873),0)</f>
        <v>0</v>
      </c>
      <c r="AA873" s="17"/>
      <c r="AB873" s="18"/>
      <c r="AC873" s="17"/>
      <c r="AD873" s="18"/>
      <c r="AE873" s="17"/>
      <c r="AF873" s="18"/>
      <c r="AG873" s="139"/>
      <c r="AH873" s="24"/>
      <c r="AI873" s="17"/>
      <c r="AJ873" s="24"/>
      <c r="AK873" s="27"/>
      <c r="AL873" s="47"/>
      <c r="AQ873" s="25">
        <f>IF(FollowUp!$AK$3="(Off)",IF(FollowUp!$AA$3=Data!$D$5,C873,IF(FollowUp!$AA$3=Data!$D$6,D873,IF(FollowUp!$AA$3=Data!$D$7,E873,B873))),IF(FollowUp!$AK$3=Data!$N$9,F873,IF(FollowUp!$AK$3=Data!$N$8,H873,IF(FollowUp!$AK$3=Data!$N$7,G873,B873))))</f>
        <v>0</v>
      </c>
      <c r="AR873" s="51">
        <f t="shared" si="86"/>
        <v>0</v>
      </c>
      <c r="AS873" s="25">
        <f t="shared" si="84"/>
        <v>-1</v>
      </c>
      <c r="AT873" s="25">
        <f t="shared" si="87"/>
        <v>866</v>
      </c>
      <c r="AU873" s="25">
        <f t="shared" si="85"/>
        <v>0</v>
      </c>
      <c r="AV873" s="25">
        <f t="shared" si="88"/>
        <v>0</v>
      </c>
      <c r="BB873" s="51"/>
    </row>
    <row r="874" spans="1:54" x14ac:dyDescent="0.25">
      <c r="A874" t="str">
        <f t="shared" si="83"/>
        <v>874</v>
      </c>
      <c r="B874" s="25">
        <f>IF(OR(ISBLANK($AG874),$AI874="closed",$AI874="old",AND($B$3=Data!$N$6,OR(database!AG874=Data!$K$8,Data!$K$9=database!AG874))),0,MAX(B$8:B873)+1)</f>
        <v>0</v>
      </c>
      <c r="C874" s="25">
        <f ca="1">IF(AND($AL874-C$3&lt;=TODAY(),$AL874&gt;0,AI874&lt;&gt;"closed",AI874&lt;&gt;"old",AND($B$3&lt;&gt;Data!$N$6,OR(database!$AG874&lt;&gt;Data!$K$9,database!$AG874&lt;&gt;Data!$K$8))),MAX(C$8:C873)+1,0)</f>
        <v>0</v>
      </c>
      <c r="D874" s="25">
        <f ca="1">IF(AND($AL874-D$3&lt;=TODAY(),$AL874&gt;0,$AI874&lt;&gt;"closed",AI874&lt;&gt;"old",AND($B$3&lt;&gt;Data!$N$6,OR(database!$AG874&lt;&gt;Data!$K$9,database!$AG874&lt;&gt;Data!$K$8))),MAX(D$8:D873)+1,0)</f>
        <v>0</v>
      </c>
      <c r="E874" s="25">
        <f ca="1">IF(AND($AL874-E$3&lt;=TODAY(),$AL874&gt;0,AI874&lt;&gt;"closed",AI874&lt;&gt;"old",AND($B$3&lt;&gt;Data!$N$6,OR(database!$AG874&lt;&gt;Data!$K$9,database!$AG874&lt;&gt;Data!$K$8))),MAX(E$8:E873)+1,0)</f>
        <v>0</v>
      </c>
      <c r="F874" s="25">
        <f>IF(AH874="X",MAX(F$8:F873)+1,0)</f>
        <v>0</v>
      </c>
      <c r="G874" s="25">
        <f ca="1">IF(AND(AG874=Data!$K$8,database!AI874&lt;&gt;"Closed",AI874&lt;&gt;"old",database!AL874&lt;(TODAY()+Data!$X$4)),MAX(G$8:G873)+1,0)</f>
        <v>0</v>
      </c>
      <c r="H874" s="25">
        <f ca="1">IF(AND(AG874=Data!$K$9,database!AI874&lt;&gt;"Closed",AI874&lt;&gt;"old",database!AL874&lt;(TODAY()+Data!$X$5)),MAX(H$8:H873)+1,0)</f>
        <v>0</v>
      </c>
      <c r="Y874">
        <f>IF(AS874&gt;0,VLOOKUP(AS874,$AT:$AV,3,0)+COUNTIF(AS$8:AS873,AS874),0)</f>
        <v>0</v>
      </c>
      <c r="AA874" s="16"/>
      <c r="AB874" s="22"/>
      <c r="AC874" s="16"/>
      <c r="AD874" s="22"/>
      <c r="AE874" s="16"/>
      <c r="AF874" s="22"/>
      <c r="AG874" s="138"/>
      <c r="AH874" s="23"/>
      <c r="AI874" s="16"/>
      <c r="AJ874" s="23"/>
      <c r="AK874" s="28"/>
      <c r="AL874" s="35"/>
      <c r="AQ874" s="25">
        <f>IF(FollowUp!$AK$3="(Off)",IF(FollowUp!$AA$3=Data!$D$5,C874,IF(FollowUp!$AA$3=Data!$D$6,D874,IF(FollowUp!$AA$3=Data!$D$7,E874,B874))),IF(FollowUp!$AK$3=Data!$N$9,F874,IF(FollowUp!$AK$3=Data!$N$8,H874,IF(FollowUp!$AK$3=Data!$N$7,G874,B874))))</f>
        <v>0</v>
      </c>
      <c r="AR874" s="51">
        <f t="shared" si="86"/>
        <v>0</v>
      </c>
      <c r="AS874" s="25">
        <f t="shared" si="84"/>
        <v>-1</v>
      </c>
      <c r="AT874" s="25">
        <f t="shared" si="87"/>
        <v>867</v>
      </c>
      <c r="AU874" s="25">
        <f t="shared" si="85"/>
        <v>0</v>
      </c>
      <c r="AV874" s="25">
        <f t="shared" si="88"/>
        <v>0</v>
      </c>
      <c r="BB874" s="51"/>
    </row>
    <row r="875" spans="1:54" x14ac:dyDescent="0.25">
      <c r="A875" t="str">
        <f t="shared" si="83"/>
        <v>875</v>
      </c>
      <c r="B875" s="25">
        <f>IF(OR(ISBLANK($AG875),$AI875="closed",$AI875="old",AND($B$3=Data!$N$6,OR(database!AG875=Data!$K$8,Data!$K$9=database!AG875))),0,MAX(B$8:B874)+1)</f>
        <v>0</v>
      </c>
      <c r="C875" s="25">
        <f ca="1">IF(AND($AL875-C$3&lt;=TODAY(),$AL875&gt;0,AI875&lt;&gt;"closed",AI875&lt;&gt;"old",AND($B$3&lt;&gt;Data!$N$6,OR(database!$AG875&lt;&gt;Data!$K$9,database!$AG875&lt;&gt;Data!$K$8))),MAX(C$8:C874)+1,0)</f>
        <v>0</v>
      </c>
      <c r="D875" s="25">
        <f ca="1">IF(AND($AL875-D$3&lt;=TODAY(),$AL875&gt;0,$AI875&lt;&gt;"closed",AI875&lt;&gt;"old",AND($B$3&lt;&gt;Data!$N$6,OR(database!$AG875&lt;&gt;Data!$K$9,database!$AG875&lt;&gt;Data!$K$8))),MAX(D$8:D874)+1,0)</f>
        <v>0</v>
      </c>
      <c r="E875" s="25">
        <f ca="1">IF(AND($AL875-E$3&lt;=TODAY(),$AL875&gt;0,AI875&lt;&gt;"closed",AI875&lt;&gt;"old",AND($B$3&lt;&gt;Data!$N$6,OR(database!$AG875&lt;&gt;Data!$K$9,database!$AG875&lt;&gt;Data!$K$8))),MAX(E$8:E874)+1,0)</f>
        <v>0</v>
      </c>
      <c r="F875" s="25">
        <f>IF(AH875="X",MAX(F$8:F874)+1,0)</f>
        <v>0</v>
      </c>
      <c r="G875" s="25">
        <f ca="1">IF(AND(AG875=Data!$K$8,database!AI875&lt;&gt;"Closed",AI875&lt;&gt;"old",database!AL875&lt;(TODAY()+Data!$X$4)),MAX(G$8:G874)+1,0)</f>
        <v>0</v>
      </c>
      <c r="H875" s="25">
        <f ca="1">IF(AND(AG875=Data!$K$9,database!AI875&lt;&gt;"Closed",AI875&lt;&gt;"old",database!AL875&lt;(TODAY()+Data!$X$5)),MAX(H$8:H874)+1,0)</f>
        <v>0</v>
      </c>
      <c r="Y875">
        <f>IF(AS875&gt;0,VLOOKUP(AS875,$AT:$AV,3,0)+COUNTIF(AS$8:AS874,AS875),0)</f>
        <v>0</v>
      </c>
      <c r="AA875" s="17"/>
      <c r="AB875" s="18"/>
      <c r="AC875" s="17"/>
      <c r="AD875" s="18"/>
      <c r="AE875" s="17"/>
      <c r="AF875" s="18"/>
      <c r="AG875" s="139"/>
      <c r="AH875" s="24"/>
      <c r="AI875" s="17"/>
      <c r="AJ875" s="24"/>
      <c r="AK875" s="27"/>
      <c r="AL875" s="47"/>
      <c r="AQ875" s="25">
        <f>IF(FollowUp!$AK$3="(Off)",IF(FollowUp!$AA$3=Data!$D$5,C875,IF(FollowUp!$AA$3=Data!$D$6,D875,IF(FollowUp!$AA$3=Data!$D$7,E875,B875))),IF(FollowUp!$AK$3=Data!$N$9,F875,IF(FollowUp!$AK$3=Data!$N$8,H875,IF(FollowUp!$AK$3=Data!$N$7,G875,B875))))</f>
        <v>0</v>
      </c>
      <c r="AR875" s="51">
        <f t="shared" si="86"/>
        <v>0</v>
      </c>
      <c r="AS875" s="25">
        <f t="shared" si="84"/>
        <v>-1</v>
      </c>
      <c r="AT875" s="25">
        <f t="shared" si="87"/>
        <v>868</v>
      </c>
      <c r="AU875" s="25">
        <f t="shared" si="85"/>
        <v>0</v>
      </c>
      <c r="AV875" s="25">
        <f t="shared" si="88"/>
        <v>0</v>
      </c>
      <c r="BB875" s="51"/>
    </row>
    <row r="876" spans="1:54" x14ac:dyDescent="0.25">
      <c r="A876" t="str">
        <f t="shared" si="83"/>
        <v>876</v>
      </c>
      <c r="B876" s="25">
        <f>IF(OR(ISBLANK($AG876),$AI876="closed",$AI876="old",AND($B$3=Data!$N$6,OR(database!AG876=Data!$K$8,Data!$K$9=database!AG876))),0,MAX(B$8:B875)+1)</f>
        <v>0</v>
      </c>
      <c r="C876" s="25">
        <f ca="1">IF(AND($AL876-C$3&lt;=TODAY(),$AL876&gt;0,AI876&lt;&gt;"closed",AI876&lt;&gt;"old",AND($B$3&lt;&gt;Data!$N$6,OR(database!$AG876&lt;&gt;Data!$K$9,database!$AG876&lt;&gt;Data!$K$8))),MAX(C$8:C875)+1,0)</f>
        <v>0</v>
      </c>
      <c r="D876" s="25">
        <f ca="1">IF(AND($AL876-D$3&lt;=TODAY(),$AL876&gt;0,$AI876&lt;&gt;"closed",AI876&lt;&gt;"old",AND($B$3&lt;&gt;Data!$N$6,OR(database!$AG876&lt;&gt;Data!$K$9,database!$AG876&lt;&gt;Data!$K$8))),MAX(D$8:D875)+1,0)</f>
        <v>0</v>
      </c>
      <c r="E876" s="25">
        <f ca="1">IF(AND($AL876-E$3&lt;=TODAY(),$AL876&gt;0,AI876&lt;&gt;"closed",AI876&lt;&gt;"old",AND($B$3&lt;&gt;Data!$N$6,OR(database!$AG876&lt;&gt;Data!$K$9,database!$AG876&lt;&gt;Data!$K$8))),MAX(E$8:E875)+1,0)</f>
        <v>0</v>
      </c>
      <c r="F876" s="25">
        <f>IF(AH876="X",MAX(F$8:F875)+1,0)</f>
        <v>0</v>
      </c>
      <c r="G876" s="25">
        <f ca="1">IF(AND(AG876=Data!$K$8,database!AI876&lt;&gt;"Closed",AI876&lt;&gt;"old",database!AL876&lt;(TODAY()+Data!$X$4)),MAX(G$8:G875)+1,0)</f>
        <v>0</v>
      </c>
      <c r="H876" s="25">
        <f ca="1">IF(AND(AG876=Data!$K$9,database!AI876&lt;&gt;"Closed",AI876&lt;&gt;"old",database!AL876&lt;(TODAY()+Data!$X$5)),MAX(H$8:H875)+1,0)</f>
        <v>0</v>
      </c>
      <c r="Y876">
        <f>IF(AS876&gt;0,VLOOKUP(AS876,$AT:$AV,3,0)+COUNTIF(AS$8:AS875,AS876),0)</f>
        <v>0</v>
      </c>
      <c r="AA876" s="16"/>
      <c r="AB876" s="22"/>
      <c r="AC876" s="16"/>
      <c r="AD876" s="22"/>
      <c r="AE876" s="16"/>
      <c r="AF876" s="22"/>
      <c r="AG876" s="138"/>
      <c r="AH876" s="23"/>
      <c r="AI876" s="16"/>
      <c r="AJ876" s="23"/>
      <c r="AK876" s="28"/>
      <c r="AL876" s="35"/>
      <c r="AQ876" s="25">
        <f>IF(FollowUp!$AK$3="(Off)",IF(FollowUp!$AA$3=Data!$D$5,C876,IF(FollowUp!$AA$3=Data!$D$6,D876,IF(FollowUp!$AA$3=Data!$D$7,E876,B876))),IF(FollowUp!$AK$3=Data!$N$9,F876,IF(FollowUp!$AK$3=Data!$N$8,H876,IF(FollowUp!$AK$3=Data!$N$7,G876,B876))))</f>
        <v>0</v>
      </c>
      <c r="AR876" s="51">
        <f t="shared" si="86"/>
        <v>0</v>
      </c>
      <c r="AS876" s="25">
        <f t="shared" si="84"/>
        <v>-1</v>
      </c>
      <c r="AT876" s="25">
        <f t="shared" si="87"/>
        <v>869</v>
      </c>
      <c r="AU876" s="25">
        <f t="shared" si="85"/>
        <v>0</v>
      </c>
      <c r="AV876" s="25">
        <f t="shared" si="88"/>
        <v>0</v>
      </c>
      <c r="BB876" s="51"/>
    </row>
    <row r="877" spans="1:54" x14ac:dyDescent="0.25">
      <c r="A877" t="str">
        <f t="shared" si="83"/>
        <v>877</v>
      </c>
      <c r="B877" s="25">
        <f>IF(OR(ISBLANK($AG877),$AI877="closed",$AI877="old",AND($B$3=Data!$N$6,OR(database!AG877=Data!$K$8,Data!$K$9=database!AG877))),0,MAX(B$8:B876)+1)</f>
        <v>0</v>
      </c>
      <c r="C877" s="25">
        <f ca="1">IF(AND($AL877-C$3&lt;=TODAY(),$AL877&gt;0,AI877&lt;&gt;"closed",AI877&lt;&gt;"old",AND($B$3&lt;&gt;Data!$N$6,OR(database!$AG877&lt;&gt;Data!$K$9,database!$AG877&lt;&gt;Data!$K$8))),MAX(C$8:C876)+1,0)</f>
        <v>0</v>
      </c>
      <c r="D877" s="25">
        <f ca="1">IF(AND($AL877-D$3&lt;=TODAY(),$AL877&gt;0,$AI877&lt;&gt;"closed",AI877&lt;&gt;"old",AND($B$3&lt;&gt;Data!$N$6,OR(database!$AG877&lt;&gt;Data!$K$9,database!$AG877&lt;&gt;Data!$K$8))),MAX(D$8:D876)+1,0)</f>
        <v>0</v>
      </c>
      <c r="E877" s="25">
        <f ca="1">IF(AND($AL877-E$3&lt;=TODAY(),$AL877&gt;0,AI877&lt;&gt;"closed",AI877&lt;&gt;"old",AND($B$3&lt;&gt;Data!$N$6,OR(database!$AG877&lt;&gt;Data!$K$9,database!$AG877&lt;&gt;Data!$K$8))),MAX(E$8:E876)+1,0)</f>
        <v>0</v>
      </c>
      <c r="F877" s="25">
        <f>IF(AH877="X",MAX(F$8:F876)+1,0)</f>
        <v>0</v>
      </c>
      <c r="G877" s="25">
        <f ca="1">IF(AND(AG877=Data!$K$8,database!AI877&lt;&gt;"Closed",AI877&lt;&gt;"old",database!AL877&lt;(TODAY()+Data!$X$4)),MAX(G$8:G876)+1,0)</f>
        <v>0</v>
      </c>
      <c r="H877" s="25">
        <f ca="1">IF(AND(AG877=Data!$K$9,database!AI877&lt;&gt;"Closed",AI877&lt;&gt;"old",database!AL877&lt;(TODAY()+Data!$X$5)),MAX(H$8:H876)+1,0)</f>
        <v>0</v>
      </c>
      <c r="Y877">
        <f>IF(AS877&gt;0,VLOOKUP(AS877,$AT:$AV,3,0)+COUNTIF(AS$8:AS876,AS877),0)</f>
        <v>0</v>
      </c>
      <c r="AA877" s="17"/>
      <c r="AB877" s="18"/>
      <c r="AC877" s="17"/>
      <c r="AD877" s="18"/>
      <c r="AE877" s="17"/>
      <c r="AF877" s="18"/>
      <c r="AG877" s="139"/>
      <c r="AH877" s="24"/>
      <c r="AI877" s="17"/>
      <c r="AJ877" s="24"/>
      <c r="AK877" s="27"/>
      <c r="AL877" s="47"/>
      <c r="AQ877" s="25">
        <f>IF(FollowUp!$AK$3="(Off)",IF(FollowUp!$AA$3=Data!$D$5,C877,IF(FollowUp!$AA$3=Data!$D$6,D877,IF(FollowUp!$AA$3=Data!$D$7,E877,B877))),IF(FollowUp!$AK$3=Data!$N$9,F877,IF(FollowUp!$AK$3=Data!$N$8,H877,IF(FollowUp!$AK$3=Data!$N$7,G877,B877))))</f>
        <v>0</v>
      </c>
      <c r="AR877" s="51">
        <f t="shared" si="86"/>
        <v>0</v>
      </c>
      <c r="AS877" s="25">
        <f t="shared" si="84"/>
        <v>-1</v>
      </c>
      <c r="AT877" s="25">
        <f t="shared" si="87"/>
        <v>870</v>
      </c>
      <c r="AU877" s="25">
        <f t="shared" si="85"/>
        <v>0</v>
      </c>
      <c r="AV877" s="25">
        <f t="shared" si="88"/>
        <v>0</v>
      </c>
      <c r="BB877" s="51"/>
    </row>
    <row r="878" spans="1:54" x14ac:dyDescent="0.25">
      <c r="A878" t="str">
        <f t="shared" si="83"/>
        <v>878</v>
      </c>
      <c r="B878" s="25">
        <f>IF(OR(ISBLANK($AG878),$AI878="closed",$AI878="old",AND($B$3=Data!$N$6,OR(database!AG878=Data!$K$8,Data!$K$9=database!AG878))),0,MAX(B$8:B877)+1)</f>
        <v>0</v>
      </c>
      <c r="C878" s="25">
        <f ca="1">IF(AND($AL878-C$3&lt;=TODAY(),$AL878&gt;0,AI878&lt;&gt;"closed",AI878&lt;&gt;"old",AND($B$3&lt;&gt;Data!$N$6,OR(database!$AG878&lt;&gt;Data!$K$9,database!$AG878&lt;&gt;Data!$K$8))),MAX(C$8:C877)+1,0)</f>
        <v>0</v>
      </c>
      <c r="D878" s="25">
        <f ca="1">IF(AND($AL878-D$3&lt;=TODAY(),$AL878&gt;0,$AI878&lt;&gt;"closed",AI878&lt;&gt;"old",AND($B$3&lt;&gt;Data!$N$6,OR(database!$AG878&lt;&gt;Data!$K$9,database!$AG878&lt;&gt;Data!$K$8))),MAX(D$8:D877)+1,0)</f>
        <v>0</v>
      </c>
      <c r="E878" s="25">
        <f ca="1">IF(AND($AL878-E$3&lt;=TODAY(),$AL878&gt;0,AI878&lt;&gt;"closed",AI878&lt;&gt;"old",AND($B$3&lt;&gt;Data!$N$6,OR(database!$AG878&lt;&gt;Data!$K$9,database!$AG878&lt;&gt;Data!$K$8))),MAX(E$8:E877)+1,0)</f>
        <v>0</v>
      </c>
      <c r="F878" s="25">
        <f>IF(AH878="X",MAX(F$8:F877)+1,0)</f>
        <v>0</v>
      </c>
      <c r="G878" s="25">
        <f ca="1">IF(AND(AG878=Data!$K$8,database!AI878&lt;&gt;"Closed",AI878&lt;&gt;"old",database!AL878&lt;(TODAY()+Data!$X$4)),MAX(G$8:G877)+1,0)</f>
        <v>0</v>
      </c>
      <c r="H878" s="25">
        <f ca="1">IF(AND(AG878=Data!$K$9,database!AI878&lt;&gt;"Closed",AI878&lt;&gt;"old",database!AL878&lt;(TODAY()+Data!$X$5)),MAX(H$8:H877)+1,0)</f>
        <v>0</v>
      </c>
      <c r="Y878">
        <f>IF(AS878&gt;0,VLOOKUP(AS878,$AT:$AV,3,0)+COUNTIF(AS$8:AS877,AS878),0)</f>
        <v>0</v>
      </c>
      <c r="AA878" s="16"/>
      <c r="AB878" s="22"/>
      <c r="AC878" s="16"/>
      <c r="AD878" s="22"/>
      <c r="AE878" s="16"/>
      <c r="AF878" s="22"/>
      <c r="AG878" s="138"/>
      <c r="AH878" s="23"/>
      <c r="AI878" s="16"/>
      <c r="AJ878" s="23"/>
      <c r="AK878" s="28"/>
      <c r="AL878" s="35"/>
      <c r="AQ878" s="25">
        <f>IF(FollowUp!$AK$3="(Off)",IF(FollowUp!$AA$3=Data!$D$5,C878,IF(FollowUp!$AA$3=Data!$D$6,D878,IF(FollowUp!$AA$3=Data!$D$7,E878,B878))),IF(FollowUp!$AK$3=Data!$N$9,F878,IF(FollowUp!$AK$3=Data!$N$8,H878,IF(FollowUp!$AK$3=Data!$N$7,G878,B878))))</f>
        <v>0</v>
      </c>
      <c r="AR878" s="51">
        <f t="shared" si="86"/>
        <v>0</v>
      </c>
      <c r="AS878" s="25">
        <f t="shared" si="84"/>
        <v>-1</v>
      </c>
      <c r="AT878" s="25">
        <f t="shared" si="87"/>
        <v>871</v>
      </c>
      <c r="AU878" s="25">
        <f t="shared" si="85"/>
        <v>0</v>
      </c>
      <c r="AV878" s="25">
        <f t="shared" si="88"/>
        <v>0</v>
      </c>
      <c r="BB878" s="51"/>
    </row>
    <row r="879" spans="1:54" x14ac:dyDescent="0.25">
      <c r="A879" t="str">
        <f t="shared" si="83"/>
        <v>879</v>
      </c>
      <c r="B879" s="25">
        <f>IF(OR(ISBLANK($AG879),$AI879="closed",$AI879="old",AND($B$3=Data!$N$6,OR(database!AG879=Data!$K$8,Data!$K$9=database!AG879))),0,MAX(B$8:B878)+1)</f>
        <v>0</v>
      </c>
      <c r="C879" s="25">
        <f ca="1">IF(AND($AL879-C$3&lt;=TODAY(),$AL879&gt;0,AI879&lt;&gt;"closed",AI879&lt;&gt;"old",AND($B$3&lt;&gt;Data!$N$6,OR(database!$AG879&lt;&gt;Data!$K$9,database!$AG879&lt;&gt;Data!$K$8))),MAX(C$8:C878)+1,0)</f>
        <v>0</v>
      </c>
      <c r="D879" s="25">
        <f ca="1">IF(AND($AL879-D$3&lt;=TODAY(),$AL879&gt;0,$AI879&lt;&gt;"closed",AI879&lt;&gt;"old",AND($B$3&lt;&gt;Data!$N$6,OR(database!$AG879&lt;&gt;Data!$K$9,database!$AG879&lt;&gt;Data!$K$8))),MAX(D$8:D878)+1,0)</f>
        <v>0</v>
      </c>
      <c r="E879" s="25">
        <f ca="1">IF(AND($AL879-E$3&lt;=TODAY(),$AL879&gt;0,AI879&lt;&gt;"closed",AI879&lt;&gt;"old",AND($B$3&lt;&gt;Data!$N$6,OR(database!$AG879&lt;&gt;Data!$K$9,database!$AG879&lt;&gt;Data!$K$8))),MAX(E$8:E878)+1,0)</f>
        <v>0</v>
      </c>
      <c r="F879" s="25">
        <f>IF(AH879="X",MAX(F$8:F878)+1,0)</f>
        <v>0</v>
      </c>
      <c r="G879" s="25">
        <f ca="1">IF(AND(AG879=Data!$K$8,database!AI879&lt;&gt;"Closed",AI879&lt;&gt;"old",database!AL879&lt;(TODAY()+Data!$X$4)),MAX(G$8:G878)+1,0)</f>
        <v>0</v>
      </c>
      <c r="H879" s="25">
        <f ca="1">IF(AND(AG879=Data!$K$9,database!AI879&lt;&gt;"Closed",AI879&lt;&gt;"old",database!AL879&lt;(TODAY()+Data!$X$5)),MAX(H$8:H878)+1,0)</f>
        <v>0</v>
      </c>
      <c r="Y879">
        <f>IF(AS879&gt;0,VLOOKUP(AS879,$AT:$AV,3,0)+COUNTIF(AS$8:AS878,AS879),0)</f>
        <v>0</v>
      </c>
      <c r="AA879" s="17"/>
      <c r="AB879" s="18"/>
      <c r="AC879" s="17"/>
      <c r="AD879" s="18"/>
      <c r="AE879" s="17"/>
      <c r="AF879" s="18"/>
      <c r="AG879" s="139"/>
      <c r="AH879" s="24"/>
      <c r="AI879" s="17"/>
      <c r="AJ879" s="24"/>
      <c r="AK879" s="27"/>
      <c r="AL879" s="47"/>
      <c r="AQ879" s="25">
        <f>IF(FollowUp!$AK$3="(Off)",IF(FollowUp!$AA$3=Data!$D$5,C879,IF(FollowUp!$AA$3=Data!$D$6,D879,IF(FollowUp!$AA$3=Data!$D$7,E879,B879))),IF(FollowUp!$AK$3=Data!$N$9,F879,IF(FollowUp!$AK$3=Data!$N$8,H879,IF(FollowUp!$AK$3=Data!$N$7,G879,B879))))</f>
        <v>0</v>
      </c>
      <c r="AR879" s="51">
        <f t="shared" si="86"/>
        <v>0</v>
      </c>
      <c r="AS879" s="25">
        <f t="shared" si="84"/>
        <v>-1</v>
      </c>
      <c r="AT879" s="25">
        <f t="shared" si="87"/>
        <v>872</v>
      </c>
      <c r="AU879" s="25">
        <f t="shared" si="85"/>
        <v>0</v>
      </c>
      <c r="AV879" s="25">
        <f t="shared" si="88"/>
        <v>0</v>
      </c>
      <c r="BB879" s="51"/>
    </row>
    <row r="880" spans="1:54" x14ac:dyDescent="0.25">
      <c r="A880" t="str">
        <f t="shared" si="83"/>
        <v>880</v>
      </c>
      <c r="B880" s="25">
        <f>IF(OR(ISBLANK($AG880),$AI880="closed",$AI880="old",AND($B$3=Data!$N$6,OR(database!AG880=Data!$K$8,Data!$K$9=database!AG880))),0,MAX(B$8:B879)+1)</f>
        <v>0</v>
      </c>
      <c r="C880" s="25">
        <f ca="1">IF(AND($AL880-C$3&lt;=TODAY(),$AL880&gt;0,AI880&lt;&gt;"closed",AI880&lt;&gt;"old",AND($B$3&lt;&gt;Data!$N$6,OR(database!$AG880&lt;&gt;Data!$K$9,database!$AG880&lt;&gt;Data!$K$8))),MAX(C$8:C879)+1,0)</f>
        <v>0</v>
      </c>
      <c r="D880" s="25">
        <f ca="1">IF(AND($AL880-D$3&lt;=TODAY(),$AL880&gt;0,$AI880&lt;&gt;"closed",AI880&lt;&gt;"old",AND($B$3&lt;&gt;Data!$N$6,OR(database!$AG880&lt;&gt;Data!$K$9,database!$AG880&lt;&gt;Data!$K$8))),MAX(D$8:D879)+1,0)</f>
        <v>0</v>
      </c>
      <c r="E880" s="25">
        <f ca="1">IF(AND($AL880-E$3&lt;=TODAY(),$AL880&gt;0,AI880&lt;&gt;"closed",AI880&lt;&gt;"old",AND($B$3&lt;&gt;Data!$N$6,OR(database!$AG880&lt;&gt;Data!$K$9,database!$AG880&lt;&gt;Data!$K$8))),MAX(E$8:E879)+1,0)</f>
        <v>0</v>
      </c>
      <c r="F880" s="25">
        <f>IF(AH880="X",MAX(F$8:F879)+1,0)</f>
        <v>0</v>
      </c>
      <c r="G880" s="25">
        <f ca="1">IF(AND(AG880=Data!$K$8,database!AI880&lt;&gt;"Closed",AI880&lt;&gt;"old",database!AL880&lt;(TODAY()+Data!$X$4)),MAX(G$8:G879)+1,0)</f>
        <v>0</v>
      </c>
      <c r="H880" s="25">
        <f ca="1">IF(AND(AG880=Data!$K$9,database!AI880&lt;&gt;"Closed",AI880&lt;&gt;"old",database!AL880&lt;(TODAY()+Data!$X$5)),MAX(H$8:H879)+1,0)</f>
        <v>0</v>
      </c>
      <c r="Y880">
        <f>IF(AS880&gt;0,VLOOKUP(AS880,$AT:$AV,3,0)+COUNTIF(AS$8:AS879,AS880),0)</f>
        <v>0</v>
      </c>
      <c r="AA880" s="16"/>
      <c r="AB880" s="22"/>
      <c r="AC880" s="16"/>
      <c r="AD880" s="22"/>
      <c r="AE880" s="16"/>
      <c r="AF880" s="22"/>
      <c r="AG880" s="138"/>
      <c r="AH880" s="23"/>
      <c r="AI880" s="16"/>
      <c r="AJ880" s="23"/>
      <c r="AK880" s="28"/>
      <c r="AL880" s="35"/>
      <c r="AQ880" s="25">
        <f>IF(FollowUp!$AK$3="(Off)",IF(FollowUp!$AA$3=Data!$D$5,C880,IF(FollowUp!$AA$3=Data!$D$6,D880,IF(FollowUp!$AA$3=Data!$D$7,E880,B880))),IF(FollowUp!$AK$3=Data!$N$9,F880,IF(FollowUp!$AK$3=Data!$N$8,H880,IF(FollowUp!$AK$3=Data!$N$7,G880,B880))))</f>
        <v>0</v>
      </c>
      <c r="AR880" s="51">
        <f t="shared" si="86"/>
        <v>0</v>
      </c>
      <c r="AS880" s="25">
        <f t="shared" si="84"/>
        <v>-1</v>
      </c>
      <c r="AT880" s="25">
        <f t="shared" si="87"/>
        <v>873</v>
      </c>
      <c r="AU880" s="25">
        <f t="shared" si="85"/>
        <v>0</v>
      </c>
      <c r="AV880" s="25">
        <f t="shared" si="88"/>
        <v>0</v>
      </c>
      <c r="BB880" s="51"/>
    </row>
    <row r="881" spans="1:54" x14ac:dyDescent="0.25">
      <c r="A881" t="str">
        <f t="shared" si="83"/>
        <v>881</v>
      </c>
      <c r="B881" s="25">
        <f>IF(OR(ISBLANK($AG881),$AI881="closed",$AI881="old",AND($B$3=Data!$N$6,OR(database!AG881=Data!$K$8,Data!$K$9=database!AG881))),0,MAX(B$8:B880)+1)</f>
        <v>0</v>
      </c>
      <c r="C881" s="25">
        <f ca="1">IF(AND($AL881-C$3&lt;=TODAY(),$AL881&gt;0,AI881&lt;&gt;"closed",AI881&lt;&gt;"old",AND($B$3&lt;&gt;Data!$N$6,OR(database!$AG881&lt;&gt;Data!$K$9,database!$AG881&lt;&gt;Data!$K$8))),MAX(C$8:C880)+1,0)</f>
        <v>0</v>
      </c>
      <c r="D881" s="25">
        <f ca="1">IF(AND($AL881-D$3&lt;=TODAY(),$AL881&gt;0,$AI881&lt;&gt;"closed",AI881&lt;&gt;"old",AND($B$3&lt;&gt;Data!$N$6,OR(database!$AG881&lt;&gt;Data!$K$9,database!$AG881&lt;&gt;Data!$K$8))),MAX(D$8:D880)+1,0)</f>
        <v>0</v>
      </c>
      <c r="E881" s="25">
        <f ca="1">IF(AND($AL881-E$3&lt;=TODAY(),$AL881&gt;0,AI881&lt;&gt;"closed",AI881&lt;&gt;"old",AND($B$3&lt;&gt;Data!$N$6,OR(database!$AG881&lt;&gt;Data!$K$9,database!$AG881&lt;&gt;Data!$K$8))),MAX(E$8:E880)+1,0)</f>
        <v>0</v>
      </c>
      <c r="F881" s="25">
        <f>IF(AH881="X",MAX(F$8:F880)+1,0)</f>
        <v>0</v>
      </c>
      <c r="G881" s="25">
        <f ca="1">IF(AND(AG881=Data!$K$8,database!AI881&lt;&gt;"Closed",AI881&lt;&gt;"old",database!AL881&lt;(TODAY()+Data!$X$4)),MAX(G$8:G880)+1,0)</f>
        <v>0</v>
      </c>
      <c r="H881" s="25">
        <f ca="1">IF(AND(AG881=Data!$K$9,database!AI881&lt;&gt;"Closed",AI881&lt;&gt;"old",database!AL881&lt;(TODAY()+Data!$X$5)),MAX(H$8:H880)+1,0)</f>
        <v>0</v>
      </c>
      <c r="Y881">
        <f>IF(AS881&gt;0,VLOOKUP(AS881,$AT:$AV,3,0)+COUNTIF(AS$8:AS880,AS881),0)</f>
        <v>0</v>
      </c>
      <c r="AA881" s="17"/>
      <c r="AB881" s="18"/>
      <c r="AC881" s="17"/>
      <c r="AD881" s="18"/>
      <c r="AE881" s="17"/>
      <c r="AF881" s="18"/>
      <c r="AG881" s="139"/>
      <c r="AH881" s="24"/>
      <c r="AI881" s="17"/>
      <c r="AJ881" s="24"/>
      <c r="AK881" s="27"/>
      <c r="AL881" s="47"/>
      <c r="AQ881" s="25">
        <f>IF(FollowUp!$AK$3="(Off)",IF(FollowUp!$AA$3=Data!$D$5,C881,IF(FollowUp!$AA$3=Data!$D$6,D881,IF(FollowUp!$AA$3=Data!$D$7,E881,B881))),IF(FollowUp!$AK$3=Data!$N$9,F881,IF(FollowUp!$AK$3=Data!$N$8,H881,IF(FollowUp!$AK$3=Data!$N$7,G881,B881))))</f>
        <v>0</v>
      </c>
      <c r="AR881" s="51">
        <f t="shared" si="86"/>
        <v>0</v>
      </c>
      <c r="AS881" s="25">
        <f t="shared" si="84"/>
        <v>-1</v>
      </c>
      <c r="AT881" s="25">
        <f t="shared" si="87"/>
        <v>874</v>
      </c>
      <c r="AU881" s="25">
        <f t="shared" si="85"/>
        <v>0</v>
      </c>
      <c r="AV881" s="25">
        <f t="shared" si="88"/>
        <v>0</v>
      </c>
      <c r="BB881" s="51"/>
    </row>
    <row r="882" spans="1:54" x14ac:dyDescent="0.25">
      <c r="A882" t="str">
        <f t="shared" si="83"/>
        <v>882</v>
      </c>
      <c r="B882" s="25">
        <f>IF(OR(ISBLANK($AG882),$AI882="closed",$AI882="old",AND($B$3=Data!$N$6,OR(database!AG882=Data!$K$8,Data!$K$9=database!AG882))),0,MAX(B$8:B881)+1)</f>
        <v>0</v>
      </c>
      <c r="C882" s="25">
        <f ca="1">IF(AND($AL882-C$3&lt;=TODAY(),$AL882&gt;0,AI882&lt;&gt;"closed",AI882&lt;&gt;"old",AND($B$3&lt;&gt;Data!$N$6,OR(database!$AG882&lt;&gt;Data!$K$9,database!$AG882&lt;&gt;Data!$K$8))),MAX(C$8:C881)+1,0)</f>
        <v>0</v>
      </c>
      <c r="D882" s="25">
        <f ca="1">IF(AND($AL882-D$3&lt;=TODAY(),$AL882&gt;0,$AI882&lt;&gt;"closed",AI882&lt;&gt;"old",AND($B$3&lt;&gt;Data!$N$6,OR(database!$AG882&lt;&gt;Data!$K$9,database!$AG882&lt;&gt;Data!$K$8))),MAX(D$8:D881)+1,0)</f>
        <v>0</v>
      </c>
      <c r="E882" s="25">
        <f ca="1">IF(AND($AL882-E$3&lt;=TODAY(),$AL882&gt;0,AI882&lt;&gt;"closed",AI882&lt;&gt;"old",AND($B$3&lt;&gt;Data!$N$6,OR(database!$AG882&lt;&gt;Data!$K$9,database!$AG882&lt;&gt;Data!$K$8))),MAX(E$8:E881)+1,0)</f>
        <v>0</v>
      </c>
      <c r="F882" s="25">
        <f>IF(AH882="X",MAX(F$8:F881)+1,0)</f>
        <v>0</v>
      </c>
      <c r="G882" s="25">
        <f ca="1">IF(AND(AG882=Data!$K$8,database!AI882&lt;&gt;"Closed",AI882&lt;&gt;"old",database!AL882&lt;(TODAY()+Data!$X$4)),MAX(G$8:G881)+1,0)</f>
        <v>0</v>
      </c>
      <c r="H882" s="25">
        <f ca="1">IF(AND(AG882=Data!$K$9,database!AI882&lt;&gt;"Closed",AI882&lt;&gt;"old",database!AL882&lt;(TODAY()+Data!$X$5)),MAX(H$8:H881)+1,0)</f>
        <v>0</v>
      </c>
      <c r="Y882">
        <f>IF(AS882&gt;0,VLOOKUP(AS882,$AT:$AV,3,0)+COUNTIF(AS$8:AS881,AS882),0)</f>
        <v>0</v>
      </c>
      <c r="AA882" s="16"/>
      <c r="AB882" s="22"/>
      <c r="AC882" s="16"/>
      <c r="AD882" s="22"/>
      <c r="AE882" s="16"/>
      <c r="AF882" s="22"/>
      <c r="AG882" s="138"/>
      <c r="AH882" s="23"/>
      <c r="AI882" s="16"/>
      <c r="AJ882" s="23"/>
      <c r="AK882" s="28"/>
      <c r="AL882" s="35"/>
      <c r="AQ882" s="25">
        <f>IF(FollowUp!$AK$3="(Off)",IF(FollowUp!$AA$3=Data!$D$5,C882,IF(FollowUp!$AA$3=Data!$D$6,D882,IF(FollowUp!$AA$3=Data!$D$7,E882,B882))),IF(FollowUp!$AK$3=Data!$N$9,F882,IF(FollowUp!$AK$3=Data!$N$8,H882,IF(FollowUp!$AK$3=Data!$N$7,G882,B882))))</f>
        <v>0</v>
      </c>
      <c r="AR882" s="51">
        <f t="shared" si="86"/>
        <v>0</v>
      </c>
      <c r="AS882" s="25">
        <f t="shared" si="84"/>
        <v>-1</v>
      </c>
      <c r="AT882" s="25">
        <f t="shared" si="87"/>
        <v>875</v>
      </c>
      <c r="AU882" s="25">
        <f t="shared" si="85"/>
        <v>0</v>
      </c>
      <c r="AV882" s="25">
        <f t="shared" si="88"/>
        <v>0</v>
      </c>
      <c r="BB882" s="51"/>
    </row>
    <row r="883" spans="1:54" x14ac:dyDescent="0.25">
      <c r="A883" t="str">
        <f t="shared" si="83"/>
        <v>883</v>
      </c>
      <c r="B883" s="25">
        <f>IF(OR(ISBLANK($AG883),$AI883="closed",$AI883="old",AND($B$3=Data!$N$6,OR(database!AG883=Data!$K$8,Data!$K$9=database!AG883))),0,MAX(B$8:B882)+1)</f>
        <v>0</v>
      </c>
      <c r="C883" s="25">
        <f ca="1">IF(AND($AL883-C$3&lt;=TODAY(),$AL883&gt;0,AI883&lt;&gt;"closed",AI883&lt;&gt;"old",AND($B$3&lt;&gt;Data!$N$6,OR(database!$AG883&lt;&gt;Data!$K$9,database!$AG883&lt;&gt;Data!$K$8))),MAX(C$8:C882)+1,0)</f>
        <v>0</v>
      </c>
      <c r="D883" s="25">
        <f ca="1">IF(AND($AL883-D$3&lt;=TODAY(),$AL883&gt;0,$AI883&lt;&gt;"closed",AI883&lt;&gt;"old",AND($B$3&lt;&gt;Data!$N$6,OR(database!$AG883&lt;&gt;Data!$K$9,database!$AG883&lt;&gt;Data!$K$8))),MAX(D$8:D882)+1,0)</f>
        <v>0</v>
      </c>
      <c r="E883" s="25">
        <f ca="1">IF(AND($AL883-E$3&lt;=TODAY(),$AL883&gt;0,AI883&lt;&gt;"closed",AI883&lt;&gt;"old",AND($B$3&lt;&gt;Data!$N$6,OR(database!$AG883&lt;&gt;Data!$K$9,database!$AG883&lt;&gt;Data!$K$8))),MAX(E$8:E882)+1,0)</f>
        <v>0</v>
      </c>
      <c r="F883" s="25">
        <f>IF(AH883="X",MAX(F$8:F882)+1,0)</f>
        <v>0</v>
      </c>
      <c r="G883" s="25">
        <f ca="1">IF(AND(AG883=Data!$K$8,database!AI883&lt;&gt;"Closed",AI883&lt;&gt;"old",database!AL883&lt;(TODAY()+Data!$X$4)),MAX(G$8:G882)+1,0)</f>
        <v>0</v>
      </c>
      <c r="H883" s="25">
        <f ca="1">IF(AND(AG883=Data!$K$9,database!AI883&lt;&gt;"Closed",AI883&lt;&gt;"old",database!AL883&lt;(TODAY()+Data!$X$5)),MAX(H$8:H882)+1,0)</f>
        <v>0</v>
      </c>
      <c r="Y883">
        <f>IF(AS883&gt;0,VLOOKUP(AS883,$AT:$AV,3,0)+COUNTIF(AS$8:AS882,AS883),0)</f>
        <v>0</v>
      </c>
      <c r="AA883" s="17"/>
      <c r="AB883" s="18"/>
      <c r="AC883" s="17"/>
      <c r="AD883" s="18"/>
      <c r="AE883" s="17"/>
      <c r="AF883" s="18"/>
      <c r="AG883" s="139"/>
      <c r="AH883" s="24"/>
      <c r="AI883" s="17"/>
      <c r="AJ883" s="24"/>
      <c r="AK883" s="27"/>
      <c r="AL883" s="47"/>
      <c r="AQ883" s="25">
        <f>IF(FollowUp!$AK$3="(Off)",IF(FollowUp!$AA$3=Data!$D$5,C883,IF(FollowUp!$AA$3=Data!$D$6,D883,IF(FollowUp!$AA$3=Data!$D$7,E883,B883))),IF(FollowUp!$AK$3=Data!$N$9,F883,IF(FollowUp!$AK$3=Data!$N$8,H883,IF(FollowUp!$AK$3=Data!$N$7,G883,B883))))</f>
        <v>0</v>
      </c>
      <c r="AR883" s="51">
        <f t="shared" si="86"/>
        <v>0</v>
      </c>
      <c r="AS883" s="25">
        <f t="shared" si="84"/>
        <v>-1</v>
      </c>
      <c r="AT883" s="25">
        <f t="shared" si="87"/>
        <v>876</v>
      </c>
      <c r="AU883" s="25">
        <f t="shared" si="85"/>
        <v>0</v>
      </c>
      <c r="AV883" s="25">
        <f t="shared" si="88"/>
        <v>0</v>
      </c>
      <c r="BB883" s="51"/>
    </row>
    <row r="884" spans="1:54" x14ac:dyDescent="0.25">
      <c r="A884" t="str">
        <f t="shared" si="83"/>
        <v>884</v>
      </c>
      <c r="B884" s="25">
        <f>IF(OR(ISBLANK($AG884),$AI884="closed",$AI884="old",AND($B$3=Data!$N$6,OR(database!AG884=Data!$K$8,Data!$K$9=database!AG884))),0,MAX(B$8:B883)+1)</f>
        <v>0</v>
      </c>
      <c r="C884" s="25">
        <f ca="1">IF(AND($AL884-C$3&lt;=TODAY(),$AL884&gt;0,AI884&lt;&gt;"closed",AI884&lt;&gt;"old",AND($B$3&lt;&gt;Data!$N$6,OR(database!$AG884&lt;&gt;Data!$K$9,database!$AG884&lt;&gt;Data!$K$8))),MAX(C$8:C883)+1,0)</f>
        <v>0</v>
      </c>
      <c r="D884" s="25">
        <f ca="1">IF(AND($AL884-D$3&lt;=TODAY(),$AL884&gt;0,$AI884&lt;&gt;"closed",AI884&lt;&gt;"old",AND($B$3&lt;&gt;Data!$N$6,OR(database!$AG884&lt;&gt;Data!$K$9,database!$AG884&lt;&gt;Data!$K$8))),MAX(D$8:D883)+1,0)</f>
        <v>0</v>
      </c>
      <c r="E884" s="25">
        <f ca="1">IF(AND($AL884-E$3&lt;=TODAY(),$AL884&gt;0,AI884&lt;&gt;"closed",AI884&lt;&gt;"old",AND($B$3&lt;&gt;Data!$N$6,OR(database!$AG884&lt;&gt;Data!$K$9,database!$AG884&lt;&gt;Data!$K$8))),MAX(E$8:E883)+1,0)</f>
        <v>0</v>
      </c>
      <c r="F884" s="25">
        <f>IF(AH884="X",MAX(F$8:F883)+1,0)</f>
        <v>0</v>
      </c>
      <c r="G884" s="25">
        <f ca="1">IF(AND(AG884=Data!$K$8,database!AI884&lt;&gt;"Closed",AI884&lt;&gt;"old",database!AL884&lt;(TODAY()+Data!$X$4)),MAX(G$8:G883)+1,0)</f>
        <v>0</v>
      </c>
      <c r="H884" s="25">
        <f ca="1">IF(AND(AG884=Data!$K$9,database!AI884&lt;&gt;"Closed",AI884&lt;&gt;"old",database!AL884&lt;(TODAY()+Data!$X$5)),MAX(H$8:H883)+1,0)</f>
        <v>0</v>
      </c>
      <c r="Y884">
        <f>IF(AS884&gt;0,VLOOKUP(AS884,$AT:$AV,3,0)+COUNTIF(AS$8:AS883,AS884),0)</f>
        <v>0</v>
      </c>
      <c r="AA884" s="16"/>
      <c r="AB884" s="22"/>
      <c r="AC884" s="16"/>
      <c r="AD884" s="22"/>
      <c r="AE884" s="16"/>
      <c r="AF884" s="22"/>
      <c r="AG884" s="138"/>
      <c r="AH884" s="23"/>
      <c r="AI884" s="16"/>
      <c r="AJ884" s="23"/>
      <c r="AK884" s="28"/>
      <c r="AL884" s="35"/>
      <c r="AQ884" s="25">
        <f>IF(FollowUp!$AK$3="(Off)",IF(FollowUp!$AA$3=Data!$D$5,C884,IF(FollowUp!$AA$3=Data!$D$6,D884,IF(FollowUp!$AA$3=Data!$D$7,E884,B884))),IF(FollowUp!$AK$3=Data!$N$9,F884,IF(FollowUp!$AK$3=Data!$N$8,H884,IF(FollowUp!$AK$3=Data!$N$7,G884,B884))))</f>
        <v>0</v>
      </c>
      <c r="AR884" s="51">
        <f t="shared" si="86"/>
        <v>0</v>
      </c>
      <c r="AS884" s="25">
        <f t="shared" si="84"/>
        <v>-1</v>
      </c>
      <c r="AT884" s="25">
        <f t="shared" si="87"/>
        <v>877</v>
      </c>
      <c r="AU884" s="25">
        <f t="shared" si="85"/>
        <v>0</v>
      </c>
      <c r="AV884" s="25">
        <f t="shared" si="88"/>
        <v>0</v>
      </c>
      <c r="BB884" s="51"/>
    </row>
    <row r="885" spans="1:54" x14ac:dyDescent="0.25">
      <c r="A885" t="str">
        <f t="shared" si="83"/>
        <v>885</v>
      </c>
      <c r="B885" s="25">
        <f>IF(OR(ISBLANK($AG885),$AI885="closed",$AI885="old",AND($B$3=Data!$N$6,OR(database!AG885=Data!$K$8,Data!$K$9=database!AG885))),0,MAX(B$8:B884)+1)</f>
        <v>0</v>
      </c>
      <c r="C885" s="25">
        <f ca="1">IF(AND($AL885-C$3&lt;=TODAY(),$AL885&gt;0,AI885&lt;&gt;"closed",AI885&lt;&gt;"old",AND($B$3&lt;&gt;Data!$N$6,OR(database!$AG885&lt;&gt;Data!$K$9,database!$AG885&lt;&gt;Data!$K$8))),MAX(C$8:C884)+1,0)</f>
        <v>0</v>
      </c>
      <c r="D885" s="25">
        <f ca="1">IF(AND($AL885-D$3&lt;=TODAY(),$AL885&gt;0,$AI885&lt;&gt;"closed",AI885&lt;&gt;"old",AND($B$3&lt;&gt;Data!$N$6,OR(database!$AG885&lt;&gt;Data!$K$9,database!$AG885&lt;&gt;Data!$K$8))),MAX(D$8:D884)+1,0)</f>
        <v>0</v>
      </c>
      <c r="E885" s="25">
        <f ca="1">IF(AND($AL885-E$3&lt;=TODAY(),$AL885&gt;0,AI885&lt;&gt;"closed",AI885&lt;&gt;"old",AND($B$3&lt;&gt;Data!$N$6,OR(database!$AG885&lt;&gt;Data!$K$9,database!$AG885&lt;&gt;Data!$K$8))),MAX(E$8:E884)+1,0)</f>
        <v>0</v>
      </c>
      <c r="F885" s="25">
        <f>IF(AH885="X",MAX(F$8:F884)+1,0)</f>
        <v>0</v>
      </c>
      <c r="G885" s="25">
        <f ca="1">IF(AND(AG885=Data!$K$8,database!AI885&lt;&gt;"Closed",AI885&lt;&gt;"old",database!AL885&lt;(TODAY()+Data!$X$4)),MAX(G$8:G884)+1,0)</f>
        <v>0</v>
      </c>
      <c r="H885" s="25">
        <f ca="1">IF(AND(AG885=Data!$K$9,database!AI885&lt;&gt;"Closed",AI885&lt;&gt;"old",database!AL885&lt;(TODAY()+Data!$X$5)),MAX(H$8:H884)+1,0)</f>
        <v>0</v>
      </c>
      <c r="Y885">
        <f>IF(AS885&gt;0,VLOOKUP(AS885,$AT:$AV,3,0)+COUNTIF(AS$8:AS884,AS885),0)</f>
        <v>0</v>
      </c>
      <c r="AA885" s="17"/>
      <c r="AB885" s="18"/>
      <c r="AC885" s="17"/>
      <c r="AD885" s="18"/>
      <c r="AE885" s="17"/>
      <c r="AF885" s="18"/>
      <c r="AG885" s="139"/>
      <c r="AH885" s="24"/>
      <c r="AI885" s="17"/>
      <c r="AJ885" s="24"/>
      <c r="AK885" s="27"/>
      <c r="AL885" s="47"/>
      <c r="AQ885" s="25">
        <f>IF(FollowUp!$AK$3="(Off)",IF(FollowUp!$AA$3=Data!$D$5,C885,IF(FollowUp!$AA$3=Data!$D$6,D885,IF(FollowUp!$AA$3=Data!$D$7,E885,B885))),IF(FollowUp!$AK$3=Data!$N$9,F885,IF(FollowUp!$AK$3=Data!$N$8,H885,IF(FollowUp!$AK$3=Data!$N$7,G885,B885))))</f>
        <v>0</v>
      </c>
      <c r="AR885" s="51">
        <f t="shared" si="86"/>
        <v>0</v>
      </c>
      <c r="AS885" s="25">
        <f t="shared" si="84"/>
        <v>-1</v>
      </c>
      <c r="AT885" s="25">
        <f t="shared" si="87"/>
        <v>878</v>
      </c>
      <c r="AU885" s="25">
        <f t="shared" si="85"/>
        <v>0</v>
      </c>
      <c r="AV885" s="25">
        <f t="shared" si="88"/>
        <v>0</v>
      </c>
      <c r="BB885" s="51"/>
    </row>
    <row r="886" spans="1:54" x14ac:dyDescent="0.25">
      <c r="A886" t="str">
        <f t="shared" si="83"/>
        <v>886</v>
      </c>
      <c r="B886" s="25">
        <f>IF(OR(ISBLANK($AG886),$AI886="closed",$AI886="old",AND($B$3=Data!$N$6,OR(database!AG886=Data!$K$8,Data!$K$9=database!AG886))),0,MAX(B$8:B885)+1)</f>
        <v>0</v>
      </c>
      <c r="C886" s="25">
        <f ca="1">IF(AND($AL886-C$3&lt;=TODAY(),$AL886&gt;0,AI886&lt;&gt;"closed",AI886&lt;&gt;"old",AND($B$3&lt;&gt;Data!$N$6,OR(database!$AG886&lt;&gt;Data!$K$9,database!$AG886&lt;&gt;Data!$K$8))),MAX(C$8:C885)+1,0)</f>
        <v>0</v>
      </c>
      <c r="D886" s="25">
        <f ca="1">IF(AND($AL886-D$3&lt;=TODAY(),$AL886&gt;0,$AI886&lt;&gt;"closed",AI886&lt;&gt;"old",AND($B$3&lt;&gt;Data!$N$6,OR(database!$AG886&lt;&gt;Data!$K$9,database!$AG886&lt;&gt;Data!$K$8))),MAX(D$8:D885)+1,0)</f>
        <v>0</v>
      </c>
      <c r="E886" s="25">
        <f ca="1">IF(AND($AL886-E$3&lt;=TODAY(),$AL886&gt;0,AI886&lt;&gt;"closed",AI886&lt;&gt;"old",AND($B$3&lt;&gt;Data!$N$6,OR(database!$AG886&lt;&gt;Data!$K$9,database!$AG886&lt;&gt;Data!$K$8))),MAX(E$8:E885)+1,0)</f>
        <v>0</v>
      </c>
      <c r="F886" s="25">
        <f>IF(AH886="X",MAX(F$8:F885)+1,0)</f>
        <v>0</v>
      </c>
      <c r="G886" s="25">
        <f ca="1">IF(AND(AG886=Data!$K$8,database!AI886&lt;&gt;"Closed",AI886&lt;&gt;"old",database!AL886&lt;(TODAY()+Data!$X$4)),MAX(G$8:G885)+1,0)</f>
        <v>0</v>
      </c>
      <c r="H886" s="25">
        <f ca="1">IF(AND(AG886=Data!$K$9,database!AI886&lt;&gt;"Closed",AI886&lt;&gt;"old",database!AL886&lt;(TODAY()+Data!$X$5)),MAX(H$8:H885)+1,0)</f>
        <v>0</v>
      </c>
      <c r="Y886">
        <f>IF(AS886&gt;0,VLOOKUP(AS886,$AT:$AV,3,0)+COUNTIF(AS$8:AS885,AS886),0)</f>
        <v>0</v>
      </c>
      <c r="AA886" s="16"/>
      <c r="AB886" s="22"/>
      <c r="AC886" s="16"/>
      <c r="AD886" s="22"/>
      <c r="AE886" s="16"/>
      <c r="AF886" s="22"/>
      <c r="AG886" s="138"/>
      <c r="AH886" s="23"/>
      <c r="AI886" s="16"/>
      <c r="AJ886" s="23"/>
      <c r="AK886" s="28"/>
      <c r="AL886" s="35"/>
      <c r="AQ886" s="25">
        <f>IF(FollowUp!$AK$3="(Off)",IF(FollowUp!$AA$3=Data!$D$5,C886,IF(FollowUp!$AA$3=Data!$D$6,D886,IF(FollowUp!$AA$3=Data!$D$7,E886,B886))),IF(FollowUp!$AK$3=Data!$N$9,F886,IF(FollowUp!$AK$3=Data!$N$8,H886,IF(FollowUp!$AK$3=Data!$N$7,G886,B886))))</f>
        <v>0</v>
      </c>
      <c r="AR886" s="51">
        <f t="shared" si="86"/>
        <v>0</v>
      </c>
      <c r="AS886" s="25">
        <f t="shared" si="84"/>
        <v>-1</v>
      </c>
      <c r="AT886" s="25">
        <f t="shared" si="87"/>
        <v>879</v>
      </c>
      <c r="AU886" s="25">
        <f t="shared" si="85"/>
        <v>0</v>
      </c>
      <c r="AV886" s="25">
        <f t="shared" si="88"/>
        <v>0</v>
      </c>
      <c r="BB886" s="51"/>
    </row>
    <row r="887" spans="1:54" x14ac:dyDescent="0.25">
      <c r="A887" t="str">
        <f t="shared" si="83"/>
        <v>887</v>
      </c>
      <c r="B887" s="25">
        <f>IF(OR(ISBLANK($AG887),$AI887="closed",$AI887="old",AND($B$3=Data!$N$6,OR(database!AG887=Data!$K$8,Data!$K$9=database!AG887))),0,MAX(B$8:B886)+1)</f>
        <v>0</v>
      </c>
      <c r="C887" s="25">
        <f ca="1">IF(AND($AL887-C$3&lt;=TODAY(),$AL887&gt;0,AI887&lt;&gt;"closed",AI887&lt;&gt;"old",AND($B$3&lt;&gt;Data!$N$6,OR(database!$AG887&lt;&gt;Data!$K$9,database!$AG887&lt;&gt;Data!$K$8))),MAX(C$8:C886)+1,0)</f>
        <v>0</v>
      </c>
      <c r="D887" s="25">
        <f ca="1">IF(AND($AL887-D$3&lt;=TODAY(),$AL887&gt;0,$AI887&lt;&gt;"closed",AI887&lt;&gt;"old",AND($B$3&lt;&gt;Data!$N$6,OR(database!$AG887&lt;&gt;Data!$K$9,database!$AG887&lt;&gt;Data!$K$8))),MAX(D$8:D886)+1,0)</f>
        <v>0</v>
      </c>
      <c r="E887" s="25">
        <f ca="1">IF(AND($AL887-E$3&lt;=TODAY(),$AL887&gt;0,AI887&lt;&gt;"closed",AI887&lt;&gt;"old",AND($B$3&lt;&gt;Data!$N$6,OR(database!$AG887&lt;&gt;Data!$K$9,database!$AG887&lt;&gt;Data!$K$8))),MAX(E$8:E886)+1,0)</f>
        <v>0</v>
      </c>
      <c r="F887" s="25">
        <f>IF(AH887="X",MAX(F$8:F886)+1,0)</f>
        <v>0</v>
      </c>
      <c r="G887" s="25">
        <f ca="1">IF(AND(AG887=Data!$K$8,database!AI887&lt;&gt;"Closed",AI887&lt;&gt;"old",database!AL887&lt;(TODAY()+Data!$X$4)),MAX(G$8:G886)+1,0)</f>
        <v>0</v>
      </c>
      <c r="H887" s="25">
        <f ca="1">IF(AND(AG887=Data!$K$9,database!AI887&lt;&gt;"Closed",AI887&lt;&gt;"old",database!AL887&lt;(TODAY()+Data!$X$5)),MAX(H$8:H886)+1,0)</f>
        <v>0</v>
      </c>
      <c r="Y887">
        <f>IF(AS887&gt;0,VLOOKUP(AS887,$AT:$AV,3,0)+COUNTIF(AS$8:AS886,AS887),0)</f>
        <v>0</v>
      </c>
      <c r="AA887" s="17"/>
      <c r="AB887" s="18"/>
      <c r="AC887" s="17"/>
      <c r="AD887" s="18"/>
      <c r="AE887" s="17"/>
      <c r="AF887" s="18"/>
      <c r="AG887" s="139"/>
      <c r="AH887" s="24"/>
      <c r="AI887" s="17"/>
      <c r="AJ887" s="24"/>
      <c r="AK887" s="27"/>
      <c r="AL887" s="47"/>
      <c r="AQ887" s="25">
        <f>IF(FollowUp!$AK$3="(Off)",IF(FollowUp!$AA$3=Data!$D$5,C887,IF(FollowUp!$AA$3=Data!$D$6,D887,IF(FollowUp!$AA$3=Data!$D$7,E887,B887))),IF(FollowUp!$AK$3=Data!$N$9,F887,IF(FollowUp!$AK$3=Data!$N$8,H887,IF(FollowUp!$AK$3=Data!$N$7,G887,B887))))</f>
        <v>0</v>
      </c>
      <c r="AR887" s="51">
        <f t="shared" si="86"/>
        <v>0</v>
      </c>
      <c r="AS887" s="25">
        <f t="shared" si="84"/>
        <v>-1</v>
      </c>
      <c r="AT887" s="25">
        <f t="shared" si="87"/>
        <v>880</v>
      </c>
      <c r="AU887" s="25">
        <f t="shared" si="85"/>
        <v>0</v>
      </c>
      <c r="AV887" s="25">
        <f t="shared" si="88"/>
        <v>0</v>
      </c>
      <c r="BB887" s="51"/>
    </row>
    <row r="888" spans="1:54" x14ac:dyDescent="0.25">
      <c r="A888" t="str">
        <f t="shared" si="83"/>
        <v>888</v>
      </c>
      <c r="B888" s="25">
        <f>IF(OR(ISBLANK($AG888),$AI888="closed",$AI888="old",AND($B$3=Data!$N$6,OR(database!AG888=Data!$K$8,Data!$K$9=database!AG888))),0,MAX(B$8:B887)+1)</f>
        <v>0</v>
      </c>
      <c r="C888" s="25">
        <f ca="1">IF(AND($AL888-C$3&lt;=TODAY(),$AL888&gt;0,AI888&lt;&gt;"closed",AI888&lt;&gt;"old",AND($B$3&lt;&gt;Data!$N$6,OR(database!$AG888&lt;&gt;Data!$K$9,database!$AG888&lt;&gt;Data!$K$8))),MAX(C$8:C887)+1,0)</f>
        <v>0</v>
      </c>
      <c r="D888" s="25">
        <f ca="1">IF(AND($AL888-D$3&lt;=TODAY(),$AL888&gt;0,$AI888&lt;&gt;"closed",AI888&lt;&gt;"old",AND($B$3&lt;&gt;Data!$N$6,OR(database!$AG888&lt;&gt;Data!$K$9,database!$AG888&lt;&gt;Data!$K$8))),MAX(D$8:D887)+1,0)</f>
        <v>0</v>
      </c>
      <c r="E888" s="25">
        <f ca="1">IF(AND($AL888-E$3&lt;=TODAY(),$AL888&gt;0,AI888&lt;&gt;"closed",AI888&lt;&gt;"old",AND($B$3&lt;&gt;Data!$N$6,OR(database!$AG888&lt;&gt;Data!$K$9,database!$AG888&lt;&gt;Data!$K$8))),MAX(E$8:E887)+1,0)</f>
        <v>0</v>
      </c>
      <c r="F888" s="25">
        <f>IF(AH888="X",MAX(F$8:F887)+1,0)</f>
        <v>0</v>
      </c>
      <c r="G888" s="25">
        <f ca="1">IF(AND(AG888=Data!$K$8,database!AI888&lt;&gt;"Closed",AI888&lt;&gt;"old",database!AL888&lt;(TODAY()+Data!$X$4)),MAX(G$8:G887)+1,0)</f>
        <v>0</v>
      </c>
      <c r="H888" s="25">
        <f ca="1">IF(AND(AG888=Data!$K$9,database!AI888&lt;&gt;"Closed",AI888&lt;&gt;"old",database!AL888&lt;(TODAY()+Data!$X$5)),MAX(H$8:H887)+1,0)</f>
        <v>0</v>
      </c>
      <c r="Y888">
        <f>IF(AS888&gt;0,VLOOKUP(AS888,$AT:$AV,3,0)+COUNTIF(AS$8:AS887,AS888),0)</f>
        <v>0</v>
      </c>
      <c r="AA888" s="16"/>
      <c r="AB888" s="22"/>
      <c r="AC888" s="16"/>
      <c r="AD888" s="22"/>
      <c r="AE888" s="16"/>
      <c r="AF888" s="22"/>
      <c r="AG888" s="138"/>
      <c r="AH888" s="23"/>
      <c r="AI888" s="16"/>
      <c r="AJ888" s="23"/>
      <c r="AK888" s="28"/>
      <c r="AL888" s="35"/>
      <c r="AQ888" s="25">
        <f>IF(FollowUp!$AK$3="(Off)",IF(FollowUp!$AA$3=Data!$D$5,C888,IF(FollowUp!$AA$3=Data!$D$6,D888,IF(FollowUp!$AA$3=Data!$D$7,E888,B888))),IF(FollowUp!$AK$3=Data!$N$9,F888,IF(FollowUp!$AK$3=Data!$N$8,H888,IF(FollowUp!$AK$3=Data!$N$7,G888,B888))))</f>
        <v>0</v>
      </c>
      <c r="AR888" s="51">
        <f t="shared" si="86"/>
        <v>0</v>
      </c>
      <c r="AS888" s="25">
        <f t="shared" si="84"/>
        <v>-1</v>
      </c>
      <c r="AT888" s="25">
        <f t="shared" si="87"/>
        <v>881</v>
      </c>
      <c r="AU888" s="25">
        <f t="shared" si="85"/>
        <v>0</v>
      </c>
      <c r="AV888" s="25">
        <f t="shared" si="88"/>
        <v>0</v>
      </c>
      <c r="BB888" s="51"/>
    </row>
    <row r="889" spans="1:54" x14ac:dyDescent="0.25">
      <c r="A889" t="str">
        <f t="shared" si="83"/>
        <v>889</v>
      </c>
      <c r="B889" s="25">
        <f>IF(OR(ISBLANK($AG889),$AI889="closed",$AI889="old",AND($B$3=Data!$N$6,OR(database!AG889=Data!$K$8,Data!$K$9=database!AG889))),0,MAX(B$8:B888)+1)</f>
        <v>0</v>
      </c>
      <c r="C889" s="25">
        <f ca="1">IF(AND($AL889-C$3&lt;=TODAY(),$AL889&gt;0,AI889&lt;&gt;"closed",AI889&lt;&gt;"old",AND($B$3&lt;&gt;Data!$N$6,OR(database!$AG889&lt;&gt;Data!$K$9,database!$AG889&lt;&gt;Data!$K$8))),MAX(C$8:C888)+1,0)</f>
        <v>0</v>
      </c>
      <c r="D889" s="25">
        <f ca="1">IF(AND($AL889-D$3&lt;=TODAY(),$AL889&gt;0,$AI889&lt;&gt;"closed",AI889&lt;&gt;"old",AND($B$3&lt;&gt;Data!$N$6,OR(database!$AG889&lt;&gt;Data!$K$9,database!$AG889&lt;&gt;Data!$K$8))),MAX(D$8:D888)+1,0)</f>
        <v>0</v>
      </c>
      <c r="E889" s="25">
        <f ca="1">IF(AND($AL889-E$3&lt;=TODAY(),$AL889&gt;0,AI889&lt;&gt;"closed",AI889&lt;&gt;"old",AND($B$3&lt;&gt;Data!$N$6,OR(database!$AG889&lt;&gt;Data!$K$9,database!$AG889&lt;&gt;Data!$K$8))),MAX(E$8:E888)+1,0)</f>
        <v>0</v>
      </c>
      <c r="F889" s="25">
        <f>IF(AH889="X",MAX(F$8:F888)+1,0)</f>
        <v>0</v>
      </c>
      <c r="G889" s="25">
        <f ca="1">IF(AND(AG889=Data!$K$8,database!AI889&lt;&gt;"Closed",AI889&lt;&gt;"old",database!AL889&lt;(TODAY()+Data!$X$4)),MAX(G$8:G888)+1,0)</f>
        <v>0</v>
      </c>
      <c r="H889" s="25">
        <f ca="1">IF(AND(AG889=Data!$K$9,database!AI889&lt;&gt;"Closed",AI889&lt;&gt;"old",database!AL889&lt;(TODAY()+Data!$X$5)),MAX(H$8:H888)+1,0)</f>
        <v>0</v>
      </c>
      <c r="Y889">
        <f>IF(AS889&gt;0,VLOOKUP(AS889,$AT:$AV,3,0)+COUNTIF(AS$8:AS888,AS889),0)</f>
        <v>0</v>
      </c>
      <c r="AA889" s="17"/>
      <c r="AB889" s="18"/>
      <c r="AC889" s="17"/>
      <c r="AD889" s="18"/>
      <c r="AE889" s="17"/>
      <c r="AF889" s="18"/>
      <c r="AG889" s="139"/>
      <c r="AH889" s="24"/>
      <c r="AI889" s="17"/>
      <c r="AJ889" s="24"/>
      <c r="AK889" s="27"/>
      <c r="AL889" s="47"/>
      <c r="AQ889" s="25">
        <f>IF(FollowUp!$AK$3="(Off)",IF(FollowUp!$AA$3=Data!$D$5,C889,IF(FollowUp!$AA$3=Data!$D$6,D889,IF(FollowUp!$AA$3=Data!$D$7,E889,B889))),IF(FollowUp!$AK$3=Data!$N$9,F889,IF(FollowUp!$AK$3=Data!$N$8,H889,IF(FollowUp!$AK$3=Data!$N$7,G889,B889))))</f>
        <v>0</v>
      </c>
      <c r="AR889" s="51">
        <f t="shared" si="86"/>
        <v>0</v>
      </c>
      <c r="AS889" s="25">
        <f t="shared" si="84"/>
        <v>-1</v>
      </c>
      <c r="AT889" s="25">
        <f t="shared" si="87"/>
        <v>882</v>
      </c>
      <c r="AU889" s="25">
        <f t="shared" si="85"/>
        <v>0</v>
      </c>
      <c r="AV889" s="25">
        <f t="shared" si="88"/>
        <v>0</v>
      </c>
      <c r="BB889" s="51"/>
    </row>
    <row r="890" spans="1:54" x14ac:dyDescent="0.25">
      <c r="A890" t="str">
        <f t="shared" si="83"/>
        <v>890</v>
      </c>
      <c r="B890" s="25">
        <f>IF(OR(ISBLANK($AG890),$AI890="closed",$AI890="old",AND($B$3=Data!$N$6,OR(database!AG890=Data!$K$8,Data!$K$9=database!AG890))),0,MAX(B$8:B889)+1)</f>
        <v>0</v>
      </c>
      <c r="C890" s="25">
        <f ca="1">IF(AND($AL890-C$3&lt;=TODAY(),$AL890&gt;0,AI890&lt;&gt;"closed",AI890&lt;&gt;"old",AND($B$3&lt;&gt;Data!$N$6,OR(database!$AG890&lt;&gt;Data!$K$9,database!$AG890&lt;&gt;Data!$K$8))),MAX(C$8:C889)+1,0)</f>
        <v>0</v>
      </c>
      <c r="D890" s="25">
        <f ca="1">IF(AND($AL890-D$3&lt;=TODAY(),$AL890&gt;0,$AI890&lt;&gt;"closed",AI890&lt;&gt;"old",AND($B$3&lt;&gt;Data!$N$6,OR(database!$AG890&lt;&gt;Data!$K$9,database!$AG890&lt;&gt;Data!$K$8))),MAX(D$8:D889)+1,0)</f>
        <v>0</v>
      </c>
      <c r="E890" s="25">
        <f ca="1">IF(AND($AL890-E$3&lt;=TODAY(),$AL890&gt;0,AI890&lt;&gt;"closed",AI890&lt;&gt;"old",AND($B$3&lt;&gt;Data!$N$6,OR(database!$AG890&lt;&gt;Data!$K$9,database!$AG890&lt;&gt;Data!$K$8))),MAX(E$8:E889)+1,0)</f>
        <v>0</v>
      </c>
      <c r="F890" s="25">
        <f>IF(AH890="X",MAX(F$8:F889)+1,0)</f>
        <v>0</v>
      </c>
      <c r="G890" s="25">
        <f ca="1">IF(AND(AG890=Data!$K$8,database!AI890&lt;&gt;"Closed",AI890&lt;&gt;"old",database!AL890&lt;(TODAY()+Data!$X$4)),MAX(G$8:G889)+1,0)</f>
        <v>0</v>
      </c>
      <c r="H890" s="25">
        <f ca="1">IF(AND(AG890=Data!$K$9,database!AI890&lt;&gt;"Closed",AI890&lt;&gt;"old",database!AL890&lt;(TODAY()+Data!$X$5)),MAX(H$8:H889)+1,0)</f>
        <v>0</v>
      </c>
      <c r="Y890">
        <f>IF(AS890&gt;0,VLOOKUP(AS890,$AT:$AV,3,0)+COUNTIF(AS$8:AS889,AS890),0)</f>
        <v>0</v>
      </c>
      <c r="AA890" s="16"/>
      <c r="AB890" s="22"/>
      <c r="AC890" s="16"/>
      <c r="AD890" s="22"/>
      <c r="AE890" s="16"/>
      <c r="AF890" s="22"/>
      <c r="AG890" s="138"/>
      <c r="AH890" s="23"/>
      <c r="AI890" s="16"/>
      <c r="AJ890" s="23"/>
      <c r="AK890" s="28"/>
      <c r="AL890" s="35"/>
      <c r="AQ890" s="25">
        <f>IF(FollowUp!$AK$3="(Off)",IF(FollowUp!$AA$3=Data!$D$5,C890,IF(FollowUp!$AA$3=Data!$D$6,D890,IF(FollowUp!$AA$3=Data!$D$7,E890,B890))),IF(FollowUp!$AK$3=Data!$N$9,F890,IF(FollowUp!$AK$3=Data!$N$8,H890,IF(FollowUp!$AK$3=Data!$N$7,G890,B890))))</f>
        <v>0</v>
      </c>
      <c r="AR890" s="51">
        <f t="shared" si="86"/>
        <v>0</v>
      </c>
      <c r="AS890" s="25">
        <f t="shared" si="84"/>
        <v>-1</v>
      </c>
      <c r="AT890" s="25">
        <f t="shared" si="87"/>
        <v>883</v>
      </c>
      <c r="AU890" s="25">
        <f t="shared" si="85"/>
        <v>0</v>
      </c>
      <c r="AV890" s="25">
        <f t="shared" si="88"/>
        <v>0</v>
      </c>
      <c r="BB890" s="51"/>
    </row>
    <row r="891" spans="1:54" x14ac:dyDescent="0.25">
      <c r="A891" t="str">
        <f t="shared" si="83"/>
        <v>891</v>
      </c>
      <c r="B891" s="25">
        <f>IF(OR(ISBLANK($AG891),$AI891="closed",$AI891="old",AND($B$3=Data!$N$6,OR(database!AG891=Data!$K$8,Data!$K$9=database!AG891))),0,MAX(B$8:B890)+1)</f>
        <v>0</v>
      </c>
      <c r="C891" s="25">
        <f ca="1">IF(AND($AL891-C$3&lt;=TODAY(),$AL891&gt;0,AI891&lt;&gt;"closed",AI891&lt;&gt;"old",AND($B$3&lt;&gt;Data!$N$6,OR(database!$AG891&lt;&gt;Data!$K$9,database!$AG891&lt;&gt;Data!$K$8))),MAX(C$8:C890)+1,0)</f>
        <v>0</v>
      </c>
      <c r="D891" s="25">
        <f ca="1">IF(AND($AL891-D$3&lt;=TODAY(),$AL891&gt;0,$AI891&lt;&gt;"closed",AI891&lt;&gt;"old",AND($B$3&lt;&gt;Data!$N$6,OR(database!$AG891&lt;&gt;Data!$K$9,database!$AG891&lt;&gt;Data!$K$8))),MAX(D$8:D890)+1,0)</f>
        <v>0</v>
      </c>
      <c r="E891" s="25">
        <f ca="1">IF(AND($AL891-E$3&lt;=TODAY(),$AL891&gt;0,AI891&lt;&gt;"closed",AI891&lt;&gt;"old",AND($B$3&lt;&gt;Data!$N$6,OR(database!$AG891&lt;&gt;Data!$K$9,database!$AG891&lt;&gt;Data!$K$8))),MAX(E$8:E890)+1,0)</f>
        <v>0</v>
      </c>
      <c r="F891" s="25">
        <f>IF(AH891="X",MAX(F$8:F890)+1,0)</f>
        <v>0</v>
      </c>
      <c r="G891" s="25">
        <f ca="1">IF(AND(AG891=Data!$K$8,database!AI891&lt;&gt;"Closed",AI891&lt;&gt;"old",database!AL891&lt;(TODAY()+Data!$X$4)),MAX(G$8:G890)+1,0)</f>
        <v>0</v>
      </c>
      <c r="H891" s="25">
        <f ca="1">IF(AND(AG891=Data!$K$9,database!AI891&lt;&gt;"Closed",AI891&lt;&gt;"old",database!AL891&lt;(TODAY()+Data!$X$5)),MAX(H$8:H890)+1,0)</f>
        <v>0</v>
      </c>
      <c r="Y891">
        <f>IF(AS891&gt;0,VLOOKUP(AS891,$AT:$AV,3,0)+COUNTIF(AS$8:AS890,AS891),0)</f>
        <v>0</v>
      </c>
      <c r="AA891" s="17"/>
      <c r="AB891" s="18"/>
      <c r="AC891" s="17"/>
      <c r="AD891" s="18"/>
      <c r="AE891" s="17"/>
      <c r="AF891" s="18"/>
      <c r="AG891" s="139"/>
      <c r="AH891" s="24"/>
      <c r="AI891" s="17"/>
      <c r="AJ891" s="24"/>
      <c r="AK891" s="27"/>
      <c r="AL891" s="47"/>
      <c r="AQ891" s="25">
        <f>IF(FollowUp!$AK$3="(Off)",IF(FollowUp!$AA$3=Data!$D$5,C891,IF(FollowUp!$AA$3=Data!$D$6,D891,IF(FollowUp!$AA$3=Data!$D$7,E891,B891))),IF(FollowUp!$AK$3=Data!$N$9,F891,IF(FollowUp!$AK$3=Data!$N$8,H891,IF(FollowUp!$AK$3=Data!$N$7,G891,B891))))</f>
        <v>0</v>
      </c>
      <c r="AR891" s="51">
        <f t="shared" si="86"/>
        <v>0</v>
      </c>
      <c r="AS891" s="25">
        <f t="shared" si="84"/>
        <v>-1</v>
      </c>
      <c r="AT891" s="25">
        <f t="shared" si="87"/>
        <v>884</v>
      </c>
      <c r="AU891" s="25">
        <f t="shared" si="85"/>
        <v>0</v>
      </c>
      <c r="AV891" s="25">
        <f t="shared" si="88"/>
        <v>0</v>
      </c>
      <c r="BB891" s="51"/>
    </row>
    <row r="892" spans="1:54" x14ac:dyDescent="0.25">
      <c r="A892" t="str">
        <f t="shared" si="83"/>
        <v>892</v>
      </c>
      <c r="B892" s="25">
        <f>IF(OR(ISBLANK($AG892),$AI892="closed",$AI892="old",AND($B$3=Data!$N$6,OR(database!AG892=Data!$K$8,Data!$K$9=database!AG892))),0,MAX(B$8:B891)+1)</f>
        <v>0</v>
      </c>
      <c r="C892" s="25">
        <f ca="1">IF(AND($AL892-C$3&lt;=TODAY(),$AL892&gt;0,AI892&lt;&gt;"closed",AI892&lt;&gt;"old",AND($B$3&lt;&gt;Data!$N$6,OR(database!$AG892&lt;&gt;Data!$K$9,database!$AG892&lt;&gt;Data!$K$8))),MAX(C$8:C891)+1,0)</f>
        <v>0</v>
      </c>
      <c r="D892" s="25">
        <f ca="1">IF(AND($AL892-D$3&lt;=TODAY(),$AL892&gt;0,$AI892&lt;&gt;"closed",AI892&lt;&gt;"old",AND($B$3&lt;&gt;Data!$N$6,OR(database!$AG892&lt;&gt;Data!$K$9,database!$AG892&lt;&gt;Data!$K$8))),MAX(D$8:D891)+1,0)</f>
        <v>0</v>
      </c>
      <c r="E892" s="25">
        <f ca="1">IF(AND($AL892-E$3&lt;=TODAY(),$AL892&gt;0,AI892&lt;&gt;"closed",AI892&lt;&gt;"old",AND($B$3&lt;&gt;Data!$N$6,OR(database!$AG892&lt;&gt;Data!$K$9,database!$AG892&lt;&gt;Data!$K$8))),MAX(E$8:E891)+1,0)</f>
        <v>0</v>
      </c>
      <c r="F892" s="25">
        <f>IF(AH892="X",MAX(F$8:F891)+1,0)</f>
        <v>0</v>
      </c>
      <c r="G892" s="25">
        <f ca="1">IF(AND(AG892=Data!$K$8,database!AI892&lt;&gt;"Closed",AI892&lt;&gt;"old",database!AL892&lt;(TODAY()+Data!$X$4)),MAX(G$8:G891)+1,0)</f>
        <v>0</v>
      </c>
      <c r="H892" s="25">
        <f ca="1">IF(AND(AG892=Data!$K$9,database!AI892&lt;&gt;"Closed",AI892&lt;&gt;"old",database!AL892&lt;(TODAY()+Data!$X$5)),MAX(H$8:H891)+1,0)</f>
        <v>0</v>
      </c>
      <c r="Y892">
        <f>IF(AS892&gt;0,VLOOKUP(AS892,$AT:$AV,3,0)+COUNTIF(AS$8:AS891,AS892),0)</f>
        <v>0</v>
      </c>
      <c r="AA892" s="16"/>
      <c r="AB892" s="22"/>
      <c r="AC892" s="16"/>
      <c r="AD892" s="22"/>
      <c r="AE892" s="16"/>
      <c r="AF892" s="22"/>
      <c r="AG892" s="138"/>
      <c r="AH892" s="23"/>
      <c r="AI892" s="16"/>
      <c r="AJ892" s="23"/>
      <c r="AK892" s="28"/>
      <c r="AL892" s="35"/>
      <c r="AQ892" s="25">
        <f>IF(FollowUp!$AK$3="(Off)",IF(FollowUp!$AA$3=Data!$D$5,C892,IF(FollowUp!$AA$3=Data!$D$6,D892,IF(FollowUp!$AA$3=Data!$D$7,E892,B892))),IF(FollowUp!$AK$3=Data!$N$9,F892,IF(FollowUp!$AK$3=Data!$N$8,H892,IF(FollowUp!$AK$3=Data!$N$7,G892,B892))))</f>
        <v>0</v>
      </c>
      <c r="AR892" s="51">
        <f t="shared" si="86"/>
        <v>0</v>
      </c>
      <c r="AS892" s="25">
        <f t="shared" si="84"/>
        <v>-1</v>
      </c>
      <c r="AT892" s="25">
        <f t="shared" si="87"/>
        <v>885</v>
      </c>
      <c r="AU892" s="25">
        <f t="shared" si="85"/>
        <v>0</v>
      </c>
      <c r="AV892" s="25">
        <f t="shared" si="88"/>
        <v>0</v>
      </c>
      <c r="BB892" s="51"/>
    </row>
    <row r="893" spans="1:54" x14ac:dyDescent="0.25">
      <c r="A893" t="str">
        <f t="shared" si="83"/>
        <v>893</v>
      </c>
      <c r="B893" s="25">
        <f>IF(OR(ISBLANK($AG893),$AI893="closed",$AI893="old",AND($B$3=Data!$N$6,OR(database!AG893=Data!$K$8,Data!$K$9=database!AG893))),0,MAX(B$8:B892)+1)</f>
        <v>0</v>
      </c>
      <c r="C893" s="25">
        <f ca="1">IF(AND($AL893-C$3&lt;=TODAY(),$AL893&gt;0,AI893&lt;&gt;"closed",AI893&lt;&gt;"old",AND($B$3&lt;&gt;Data!$N$6,OR(database!$AG893&lt;&gt;Data!$K$9,database!$AG893&lt;&gt;Data!$K$8))),MAX(C$8:C892)+1,0)</f>
        <v>0</v>
      </c>
      <c r="D893" s="25">
        <f ca="1">IF(AND($AL893-D$3&lt;=TODAY(),$AL893&gt;0,$AI893&lt;&gt;"closed",AI893&lt;&gt;"old",AND($B$3&lt;&gt;Data!$N$6,OR(database!$AG893&lt;&gt;Data!$K$9,database!$AG893&lt;&gt;Data!$K$8))),MAX(D$8:D892)+1,0)</f>
        <v>0</v>
      </c>
      <c r="E893" s="25">
        <f ca="1">IF(AND($AL893-E$3&lt;=TODAY(),$AL893&gt;0,AI893&lt;&gt;"closed",AI893&lt;&gt;"old",AND($B$3&lt;&gt;Data!$N$6,OR(database!$AG893&lt;&gt;Data!$K$9,database!$AG893&lt;&gt;Data!$K$8))),MAX(E$8:E892)+1,0)</f>
        <v>0</v>
      </c>
      <c r="F893" s="25">
        <f>IF(AH893="X",MAX(F$8:F892)+1,0)</f>
        <v>0</v>
      </c>
      <c r="G893" s="25">
        <f ca="1">IF(AND(AG893=Data!$K$8,database!AI893&lt;&gt;"Closed",AI893&lt;&gt;"old",database!AL893&lt;(TODAY()+Data!$X$4)),MAX(G$8:G892)+1,0)</f>
        <v>0</v>
      </c>
      <c r="H893" s="25">
        <f ca="1">IF(AND(AG893=Data!$K$9,database!AI893&lt;&gt;"Closed",AI893&lt;&gt;"old",database!AL893&lt;(TODAY()+Data!$X$5)),MAX(H$8:H892)+1,0)</f>
        <v>0</v>
      </c>
      <c r="Y893">
        <f>IF(AS893&gt;0,VLOOKUP(AS893,$AT:$AV,3,0)+COUNTIF(AS$8:AS892,AS893),0)</f>
        <v>0</v>
      </c>
      <c r="AA893" s="17"/>
      <c r="AB893" s="18"/>
      <c r="AC893" s="17"/>
      <c r="AD893" s="18"/>
      <c r="AE893" s="17"/>
      <c r="AF893" s="18"/>
      <c r="AG893" s="139"/>
      <c r="AH893" s="24"/>
      <c r="AI893" s="17"/>
      <c r="AJ893" s="24"/>
      <c r="AK893" s="27"/>
      <c r="AL893" s="47"/>
      <c r="AQ893" s="25">
        <f>IF(FollowUp!$AK$3="(Off)",IF(FollowUp!$AA$3=Data!$D$5,C893,IF(FollowUp!$AA$3=Data!$D$6,D893,IF(FollowUp!$AA$3=Data!$D$7,E893,B893))),IF(FollowUp!$AK$3=Data!$N$9,F893,IF(FollowUp!$AK$3=Data!$N$8,H893,IF(FollowUp!$AK$3=Data!$N$7,G893,B893))))</f>
        <v>0</v>
      </c>
      <c r="AR893" s="51">
        <f t="shared" si="86"/>
        <v>0</v>
      </c>
      <c r="AS893" s="25">
        <f t="shared" si="84"/>
        <v>-1</v>
      </c>
      <c r="AT893" s="25">
        <f t="shared" si="87"/>
        <v>886</v>
      </c>
      <c r="AU893" s="25">
        <f t="shared" si="85"/>
        <v>0</v>
      </c>
      <c r="AV893" s="25">
        <f t="shared" si="88"/>
        <v>0</v>
      </c>
      <c r="BB893" s="51"/>
    </row>
    <row r="894" spans="1:54" x14ac:dyDescent="0.25">
      <c r="A894" t="str">
        <f t="shared" si="83"/>
        <v>894</v>
      </c>
      <c r="B894" s="25">
        <f>IF(OR(ISBLANK($AG894),$AI894="closed",$AI894="old",AND($B$3=Data!$N$6,OR(database!AG894=Data!$K$8,Data!$K$9=database!AG894))),0,MAX(B$8:B893)+1)</f>
        <v>0</v>
      </c>
      <c r="C894" s="25">
        <f ca="1">IF(AND($AL894-C$3&lt;=TODAY(),$AL894&gt;0,AI894&lt;&gt;"closed",AI894&lt;&gt;"old",AND($B$3&lt;&gt;Data!$N$6,OR(database!$AG894&lt;&gt;Data!$K$9,database!$AG894&lt;&gt;Data!$K$8))),MAX(C$8:C893)+1,0)</f>
        <v>0</v>
      </c>
      <c r="D894" s="25">
        <f ca="1">IF(AND($AL894-D$3&lt;=TODAY(),$AL894&gt;0,$AI894&lt;&gt;"closed",AI894&lt;&gt;"old",AND($B$3&lt;&gt;Data!$N$6,OR(database!$AG894&lt;&gt;Data!$K$9,database!$AG894&lt;&gt;Data!$K$8))),MAX(D$8:D893)+1,0)</f>
        <v>0</v>
      </c>
      <c r="E894" s="25">
        <f ca="1">IF(AND($AL894-E$3&lt;=TODAY(),$AL894&gt;0,AI894&lt;&gt;"closed",AI894&lt;&gt;"old",AND($B$3&lt;&gt;Data!$N$6,OR(database!$AG894&lt;&gt;Data!$K$9,database!$AG894&lt;&gt;Data!$K$8))),MAX(E$8:E893)+1,0)</f>
        <v>0</v>
      </c>
      <c r="F894" s="25">
        <f>IF(AH894="X",MAX(F$8:F893)+1,0)</f>
        <v>0</v>
      </c>
      <c r="G894" s="25">
        <f ca="1">IF(AND(AG894=Data!$K$8,database!AI894&lt;&gt;"Closed",AI894&lt;&gt;"old",database!AL894&lt;(TODAY()+Data!$X$4)),MAX(G$8:G893)+1,0)</f>
        <v>0</v>
      </c>
      <c r="H894" s="25">
        <f ca="1">IF(AND(AG894=Data!$K$9,database!AI894&lt;&gt;"Closed",AI894&lt;&gt;"old",database!AL894&lt;(TODAY()+Data!$X$5)),MAX(H$8:H893)+1,0)</f>
        <v>0</v>
      </c>
      <c r="Y894">
        <f>IF(AS894&gt;0,VLOOKUP(AS894,$AT:$AV,3,0)+COUNTIF(AS$8:AS893,AS894),0)</f>
        <v>0</v>
      </c>
      <c r="AA894" s="16"/>
      <c r="AB894" s="22"/>
      <c r="AC894" s="16"/>
      <c r="AD894" s="22"/>
      <c r="AE894" s="16"/>
      <c r="AF894" s="22"/>
      <c r="AG894" s="138"/>
      <c r="AH894" s="23"/>
      <c r="AI894" s="16"/>
      <c r="AJ894" s="23"/>
      <c r="AK894" s="28"/>
      <c r="AL894" s="35"/>
      <c r="AQ894" s="25">
        <f>IF(FollowUp!$AK$3="(Off)",IF(FollowUp!$AA$3=Data!$D$5,C894,IF(FollowUp!$AA$3=Data!$D$6,D894,IF(FollowUp!$AA$3=Data!$D$7,E894,B894))),IF(FollowUp!$AK$3=Data!$N$9,F894,IF(FollowUp!$AK$3=Data!$N$8,H894,IF(FollowUp!$AK$3=Data!$N$7,G894,B894))))</f>
        <v>0</v>
      </c>
      <c r="AR894" s="51">
        <f t="shared" si="86"/>
        <v>0</v>
      </c>
      <c r="AS894" s="25">
        <f t="shared" si="84"/>
        <v>-1</v>
      </c>
      <c r="AT894" s="25">
        <f t="shared" si="87"/>
        <v>887</v>
      </c>
      <c r="AU894" s="25">
        <f t="shared" si="85"/>
        <v>0</v>
      </c>
      <c r="AV894" s="25">
        <f t="shared" si="88"/>
        <v>0</v>
      </c>
      <c r="BB894" s="51"/>
    </row>
    <row r="895" spans="1:54" x14ac:dyDescent="0.25">
      <c r="A895" t="str">
        <f t="shared" si="83"/>
        <v>895</v>
      </c>
      <c r="B895" s="25">
        <f>IF(OR(ISBLANK($AG895),$AI895="closed",$AI895="old",AND($B$3=Data!$N$6,OR(database!AG895=Data!$K$8,Data!$K$9=database!AG895))),0,MAX(B$8:B894)+1)</f>
        <v>0</v>
      </c>
      <c r="C895" s="25">
        <f ca="1">IF(AND($AL895-C$3&lt;=TODAY(),$AL895&gt;0,AI895&lt;&gt;"closed",AI895&lt;&gt;"old",AND($B$3&lt;&gt;Data!$N$6,OR(database!$AG895&lt;&gt;Data!$K$9,database!$AG895&lt;&gt;Data!$K$8))),MAX(C$8:C894)+1,0)</f>
        <v>0</v>
      </c>
      <c r="D895" s="25">
        <f ca="1">IF(AND($AL895-D$3&lt;=TODAY(),$AL895&gt;0,$AI895&lt;&gt;"closed",AI895&lt;&gt;"old",AND($B$3&lt;&gt;Data!$N$6,OR(database!$AG895&lt;&gt;Data!$K$9,database!$AG895&lt;&gt;Data!$K$8))),MAX(D$8:D894)+1,0)</f>
        <v>0</v>
      </c>
      <c r="E895" s="25">
        <f ca="1">IF(AND($AL895-E$3&lt;=TODAY(),$AL895&gt;0,AI895&lt;&gt;"closed",AI895&lt;&gt;"old",AND($B$3&lt;&gt;Data!$N$6,OR(database!$AG895&lt;&gt;Data!$K$9,database!$AG895&lt;&gt;Data!$K$8))),MAX(E$8:E894)+1,0)</f>
        <v>0</v>
      </c>
      <c r="F895" s="25">
        <f>IF(AH895="X",MAX(F$8:F894)+1,0)</f>
        <v>0</v>
      </c>
      <c r="G895" s="25">
        <f ca="1">IF(AND(AG895=Data!$K$8,database!AI895&lt;&gt;"Closed",AI895&lt;&gt;"old",database!AL895&lt;(TODAY()+Data!$X$4)),MAX(G$8:G894)+1,0)</f>
        <v>0</v>
      </c>
      <c r="H895" s="25">
        <f ca="1">IF(AND(AG895=Data!$K$9,database!AI895&lt;&gt;"Closed",AI895&lt;&gt;"old",database!AL895&lt;(TODAY()+Data!$X$5)),MAX(H$8:H894)+1,0)</f>
        <v>0</v>
      </c>
      <c r="Y895">
        <f>IF(AS895&gt;0,VLOOKUP(AS895,$AT:$AV,3,0)+COUNTIF(AS$8:AS894,AS895),0)</f>
        <v>0</v>
      </c>
      <c r="AA895" s="17"/>
      <c r="AB895" s="18"/>
      <c r="AC895" s="17"/>
      <c r="AD895" s="18"/>
      <c r="AE895" s="17"/>
      <c r="AF895" s="18"/>
      <c r="AG895" s="139"/>
      <c r="AH895" s="24"/>
      <c r="AI895" s="17"/>
      <c r="AJ895" s="24"/>
      <c r="AK895" s="27"/>
      <c r="AL895" s="47"/>
      <c r="AQ895" s="25">
        <f>IF(FollowUp!$AK$3="(Off)",IF(FollowUp!$AA$3=Data!$D$5,C895,IF(FollowUp!$AA$3=Data!$D$6,D895,IF(FollowUp!$AA$3=Data!$D$7,E895,B895))),IF(FollowUp!$AK$3=Data!$N$9,F895,IF(FollowUp!$AK$3=Data!$N$8,H895,IF(FollowUp!$AK$3=Data!$N$7,G895,B895))))</f>
        <v>0</v>
      </c>
      <c r="AR895" s="51">
        <f t="shared" si="86"/>
        <v>0</v>
      </c>
      <c r="AS895" s="25">
        <f t="shared" si="84"/>
        <v>-1</v>
      </c>
      <c r="AT895" s="25">
        <f t="shared" si="87"/>
        <v>888</v>
      </c>
      <c r="AU895" s="25">
        <f t="shared" si="85"/>
        <v>0</v>
      </c>
      <c r="AV895" s="25">
        <f t="shared" si="88"/>
        <v>0</v>
      </c>
      <c r="BB895" s="51"/>
    </row>
    <row r="896" spans="1:54" x14ac:dyDescent="0.25">
      <c r="A896" t="str">
        <f t="shared" si="83"/>
        <v>896</v>
      </c>
      <c r="B896" s="25">
        <f>IF(OR(ISBLANK($AG896),$AI896="closed",$AI896="old",AND($B$3=Data!$N$6,OR(database!AG896=Data!$K$8,Data!$K$9=database!AG896))),0,MAX(B$8:B895)+1)</f>
        <v>0</v>
      </c>
      <c r="C896" s="25">
        <f ca="1">IF(AND($AL896-C$3&lt;=TODAY(),$AL896&gt;0,AI896&lt;&gt;"closed",AI896&lt;&gt;"old",AND($B$3&lt;&gt;Data!$N$6,OR(database!$AG896&lt;&gt;Data!$K$9,database!$AG896&lt;&gt;Data!$K$8))),MAX(C$8:C895)+1,0)</f>
        <v>0</v>
      </c>
      <c r="D896" s="25">
        <f ca="1">IF(AND($AL896-D$3&lt;=TODAY(),$AL896&gt;0,$AI896&lt;&gt;"closed",AI896&lt;&gt;"old",AND($B$3&lt;&gt;Data!$N$6,OR(database!$AG896&lt;&gt;Data!$K$9,database!$AG896&lt;&gt;Data!$K$8))),MAX(D$8:D895)+1,0)</f>
        <v>0</v>
      </c>
      <c r="E896" s="25">
        <f ca="1">IF(AND($AL896-E$3&lt;=TODAY(),$AL896&gt;0,AI896&lt;&gt;"closed",AI896&lt;&gt;"old",AND($B$3&lt;&gt;Data!$N$6,OR(database!$AG896&lt;&gt;Data!$K$9,database!$AG896&lt;&gt;Data!$K$8))),MAX(E$8:E895)+1,0)</f>
        <v>0</v>
      </c>
      <c r="F896" s="25">
        <f>IF(AH896="X",MAX(F$8:F895)+1,0)</f>
        <v>0</v>
      </c>
      <c r="G896" s="25">
        <f ca="1">IF(AND(AG896=Data!$K$8,database!AI896&lt;&gt;"Closed",AI896&lt;&gt;"old",database!AL896&lt;(TODAY()+Data!$X$4)),MAX(G$8:G895)+1,0)</f>
        <v>0</v>
      </c>
      <c r="H896" s="25">
        <f ca="1">IF(AND(AG896=Data!$K$9,database!AI896&lt;&gt;"Closed",AI896&lt;&gt;"old",database!AL896&lt;(TODAY()+Data!$X$5)),MAX(H$8:H895)+1,0)</f>
        <v>0</v>
      </c>
      <c r="Y896">
        <f>IF(AS896&gt;0,VLOOKUP(AS896,$AT:$AV,3,0)+COUNTIF(AS$8:AS895,AS896),0)</f>
        <v>0</v>
      </c>
      <c r="AA896" s="16"/>
      <c r="AB896" s="22"/>
      <c r="AC896" s="16"/>
      <c r="AD896" s="22"/>
      <c r="AE896" s="16"/>
      <c r="AF896" s="22"/>
      <c r="AG896" s="138"/>
      <c r="AH896" s="23"/>
      <c r="AI896" s="16"/>
      <c r="AJ896" s="23"/>
      <c r="AK896" s="28"/>
      <c r="AL896" s="35"/>
      <c r="AQ896" s="25">
        <f>IF(FollowUp!$AK$3="(Off)",IF(FollowUp!$AA$3=Data!$D$5,C896,IF(FollowUp!$AA$3=Data!$D$6,D896,IF(FollowUp!$AA$3=Data!$D$7,E896,B896))),IF(FollowUp!$AK$3=Data!$N$9,F896,IF(FollowUp!$AK$3=Data!$N$8,H896,IF(FollowUp!$AK$3=Data!$N$7,G896,B896))))</f>
        <v>0</v>
      </c>
      <c r="AR896" s="51">
        <f t="shared" si="86"/>
        <v>0</v>
      </c>
      <c r="AS896" s="25">
        <f t="shared" si="84"/>
        <v>-1</v>
      </c>
      <c r="AT896" s="25">
        <f t="shared" si="87"/>
        <v>889</v>
      </c>
      <c r="AU896" s="25">
        <f t="shared" si="85"/>
        <v>0</v>
      </c>
      <c r="AV896" s="25">
        <f t="shared" si="88"/>
        <v>0</v>
      </c>
      <c r="BB896" s="51"/>
    </row>
    <row r="897" spans="1:54" x14ac:dyDescent="0.25">
      <c r="A897" t="str">
        <f t="shared" si="83"/>
        <v>897</v>
      </c>
      <c r="B897" s="25">
        <f>IF(OR(ISBLANK($AG897),$AI897="closed",$AI897="old",AND($B$3=Data!$N$6,OR(database!AG897=Data!$K$8,Data!$K$9=database!AG897))),0,MAX(B$8:B896)+1)</f>
        <v>0</v>
      </c>
      <c r="C897" s="25">
        <f ca="1">IF(AND($AL897-C$3&lt;=TODAY(),$AL897&gt;0,AI897&lt;&gt;"closed",AI897&lt;&gt;"old",AND($B$3&lt;&gt;Data!$N$6,OR(database!$AG897&lt;&gt;Data!$K$9,database!$AG897&lt;&gt;Data!$K$8))),MAX(C$8:C896)+1,0)</f>
        <v>0</v>
      </c>
      <c r="D897" s="25">
        <f ca="1">IF(AND($AL897-D$3&lt;=TODAY(),$AL897&gt;0,$AI897&lt;&gt;"closed",AI897&lt;&gt;"old",AND($B$3&lt;&gt;Data!$N$6,OR(database!$AG897&lt;&gt;Data!$K$9,database!$AG897&lt;&gt;Data!$K$8))),MAX(D$8:D896)+1,0)</f>
        <v>0</v>
      </c>
      <c r="E897" s="25">
        <f ca="1">IF(AND($AL897-E$3&lt;=TODAY(),$AL897&gt;0,AI897&lt;&gt;"closed",AI897&lt;&gt;"old",AND($B$3&lt;&gt;Data!$N$6,OR(database!$AG897&lt;&gt;Data!$K$9,database!$AG897&lt;&gt;Data!$K$8))),MAX(E$8:E896)+1,0)</f>
        <v>0</v>
      </c>
      <c r="F897" s="25">
        <f>IF(AH897="X",MAX(F$8:F896)+1,0)</f>
        <v>0</v>
      </c>
      <c r="G897" s="25">
        <f ca="1">IF(AND(AG897=Data!$K$8,database!AI897&lt;&gt;"Closed",AI897&lt;&gt;"old",database!AL897&lt;(TODAY()+Data!$X$4)),MAX(G$8:G896)+1,0)</f>
        <v>0</v>
      </c>
      <c r="H897" s="25">
        <f ca="1">IF(AND(AG897=Data!$K$9,database!AI897&lt;&gt;"Closed",AI897&lt;&gt;"old",database!AL897&lt;(TODAY()+Data!$X$5)),MAX(H$8:H896)+1,0)</f>
        <v>0</v>
      </c>
      <c r="Y897">
        <f>IF(AS897&gt;0,VLOOKUP(AS897,$AT:$AV,3,0)+COUNTIF(AS$8:AS896,AS897),0)</f>
        <v>0</v>
      </c>
      <c r="AA897" s="17"/>
      <c r="AB897" s="18"/>
      <c r="AC897" s="17"/>
      <c r="AD897" s="18"/>
      <c r="AE897" s="17"/>
      <c r="AF897" s="18"/>
      <c r="AG897" s="139"/>
      <c r="AH897" s="24"/>
      <c r="AI897" s="17"/>
      <c r="AJ897" s="24"/>
      <c r="AK897" s="27"/>
      <c r="AL897" s="47"/>
      <c r="AQ897" s="25">
        <f>IF(FollowUp!$AK$3="(Off)",IF(FollowUp!$AA$3=Data!$D$5,C897,IF(FollowUp!$AA$3=Data!$D$6,D897,IF(FollowUp!$AA$3=Data!$D$7,E897,B897))),IF(FollowUp!$AK$3=Data!$N$9,F897,IF(FollowUp!$AK$3=Data!$N$8,H897,IF(FollowUp!$AK$3=Data!$N$7,G897,B897))))</f>
        <v>0</v>
      </c>
      <c r="AR897" s="51">
        <f t="shared" si="86"/>
        <v>0</v>
      </c>
      <c r="AS897" s="25">
        <f t="shared" si="84"/>
        <v>-1</v>
      </c>
      <c r="AT897" s="25">
        <f t="shared" si="87"/>
        <v>890</v>
      </c>
      <c r="AU897" s="25">
        <f t="shared" si="85"/>
        <v>0</v>
      </c>
      <c r="AV897" s="25">
        <f t="shared" si="88"/>
        <v>0</v>
      </c>
      <c r="BB897" s="51"/>
    </row>
    <row r="898" spans="1:54" x14ac:dyDescent="0.25">
      <c r="A898" t="str">
        <f t="shared" si="83"/>
        <v>898</v>
      </c>
      <c r="B898" s="25">
        <f>IF(OR(ISBLANK($AG898),$AI898="closed",$AI898="old",AND($B$3=Data!$N$6,OR(database!AG898=Data!$K$8,Data!$K$9=database!AG898))),0,MAX(B$8:B897)+1)</f>
        <v>0</v>
      </c>
      <c r="C898" s="25">
        <f ca="1">IF(AND($AL898-C$3&lt;=TODAY(),$AL898&gt;0,AI898&lt;&gt;"closed",AI898&lt;&gt;"old",AND($B$3&lt;&gt;Data!$N$6,OR(database!$AG898&lt;&gt;Data!$K$9,database!$AG898&lt;&gt;Data!$K$8))),MAX(C$8:C897)+1,0)</f>
        <v>0</v>
      </c>
      <c r="D898" s="25">
        <f ca="1">IF(AND($AL898-D$3&lt;=TODAY(),$AL898&gt;0,$AI898&lt;&gt;"closed",AI898&lt;&gt;"old",AND($B$3&lt;&gt;Data!$N$6,OR(database!$AG898&lt;&gt;Data!$K$9,database!$AG898&lt;&gt;Data!$K$8))),MAX(D$8:D897)+1,0)</f>
        <v>0</v>
      </c>
      <c r="E898" s="25">
        <f ca="1">IF(AND($AL898-E$3&lt;=TODAY(),$AL898&gt;0,AI898&lt;&gt;"closed",AI898&lt;&gt;"old",AND($B$3&lt;&gt;Data!$N$6,OR(database!$AG898&lt;&gt;Data!$K$9,database!$AG898&lt;&gt;Data!$K$8))),MAX(E$8:E897)+1,0)</f>
        <v>0</v>
      </c>
      <c r="F898" s="25">
        <f>IF(AH898="X",MAX(F$8:F897)+1,0)</f>
        <v>0</v>
      </c>
      <c r="G898" s="25">
        <f ca="1">IF(AND(AG898=Data!$K$8,database!AI898&lt;&gt;"Closed",AI898&lt;&gt;"old",database!AL898&lt;(TODAY()+Data!$X$4)),MAX(G$8:G897)+1,0)</f>
        <v>0</v>
      </c>
      <c r="H898" s="25">
        <f ca="1">IF(AND(AG898=Data!$K$9,database!AI898&lt;&gt;"Closed",AI898&lt;&gt;"old",database!AL898&lt;(TODAY()+Data!$X$5)),MAX(H$8:H897)+1,0)</f>
        <v>0</v>
      </c>
      <c r="Y898">
        <f>IF(AS898&gt;0,VLOOKUP(AS898,$AT:$AV,3,0)+COUNTIF(AS$8:AS897,AS898),0)</f>
        <v>0</v>
      </c>
      <c r="AA898" s="16"/>
      <c r="AB898" s="22"/>
      <c r="AC898" s="16"/>
      <c r="AD898" s="22"/>
      <c r="AE898" s="16"/>
      <c r="AF898" s="22"/>
      <c r="AG898" s="138"/>
      <c r="AH898" s="23"/>
      <c r="AI898" s="16"/>
      <c r="AJ898" s="23"/>
      <c r="AK898" s="28"/>
      <c r="AL898" s="35"/>
      <c r="AQ898" s="25">
        <f>IF(FollowUp!$AK$3="(Off)",IF(FollowUp!$AA$3=Data!$D$5,C898,IF(FollowUp!$AA$3=Data!$D$6,D898,IF(FollowUp!$AA$3=Data!$D$7,E898,B898))),IF(FollowUp!$AK$3=Data!$N$9,F898,IF(FollowUp!$AK$3=Data!$N$8,H898,IF(FollowUp!$AK$3=Data!$N$7,G898,B898))))</f>
        <v>0</v>
      </c>
      <c r="AR898" s="51">
        <f t="shared" si="86"/>
        <v>0</v>
      </c>
      <c r="AS898" s="25">
        <f t="shared" si="84"/>
        <v>-1</v>
      </c>
      <c r="AT898" s="25">
        <f t="shared" si="87"/>
        <v>891</v>
      </c>
      <c r="AU898" s="25">
        <f t="shared" si="85"/>
        <v>0</v>
      </c>
      <c r="AV898" s="25">
        <f t="shared" si="88"/>
        <v>0</v>
      </c>
      <c r="BB898" s="51"/>
    </row>
    <row r="899" spans="1:54" x14ac:dyDescent="0.25">
      <c r="A899" t="str">
        <f t="shared" si="83"/>
        <v>899</v>
      </c>
      <c r="B899" s="25">
        <f>IF(OR(ISBLANK($AG899),$AI899="closed",$AI899="old",AND($B$3=Data!$N$6,OR(database!AG899=Data!$K$8,Data!$K$9=database!AG899))),0,MAX(B$8:B898)+1)</f>
        <v>0</v>
      </c>
      <c r="C899" s="25">
        <f ca="1">IF(AND($AL899-C$3&lt;=TODAY(),$AL899&gt;0,AI899&lt;&gt;"closed",AI899&lt;&gt;"old",AND($B$3&lt;&gt;Data!$N$6,OR(database!$AG899&lt;&gt;Data!$K$9,database!$AG899&lt;&gt;Data!$K$8))),MAX(C$8:C898)+1,0)</f>
        <v>0</v>
      </c>
      <c r="D899" s="25">
        <f ca="1">IF(AND($AL899-D$3&lt;=TODAY(),$AL899&gt;0,$AI899&lt;&gt;"closed",AI899&lt;&gt;"old",AND($B$3&lt;&gt;Data!$N$6,OR(database!$AG899&lt;&gt;Data!$K$9,database!$AG899&lt;&gt;Data!$K$8))),MAX(D$8:D898)+1,0)</f>
        <v>0</v>
      </c>
      <c r="E899" s="25">
        <f ca="1">IF(AND($AL899-E$3&lt;=TODAY(),$AL899&gt;0,AI899&lt;&gt;"closed",AI899&lt;&gt;"old",AND($B$3&lt;&gt;Data!$N$6,OR(database!$AG899&lt;&gt;Data!$K$9,database!$AG899&lt;&gt;Data!$K$8))),MAX(E$8:E898)+1,0)</f>
        <v>0</v>
      </c>
      <c r="F899" s="25">
        <f>IF(AH899="X",MAX(F$8:F898)+1,0)</f>
        <v>0</v>
      </c>
      <c r="G899" s="25">
        <f ca="1">IF(AND(AG899=Data!$K$8,database!AI899&lt;&gt;"Closed",AI899&lt;&gt;"old",database!AL899&lt;(TODAY()+Data!$X$4)),MAX(G$8:G898)+1,0)</f>
        <v>0</v>
      </c>
      <c r="H899" s="25">
        <f ca="1">IF(AND(AG899=Data!$K$9,database!AI899&lt;&gt;"Closed",AI899&lt;&gt;"old",database!AL899&lt;(TODAY()+Data!$X$5)),MAX(H$8:H898)+1,0)</f>
        <v>0</v>
      </c>
      <c r="Y899">
        <f>IF(AS899&gt;0,VLOOKUP(AS899,$AT:$AV,3,0)+COUNTIF(AS$8:AS898,AS899),0)</f>
        <v>0</v>
      </c>
      <c r="AA899" s="17"/>
      <c r="AB899" s="18"/>
      <c r="AC899" s="17"/>
      <c r="AD899" s="18"/>
      <c r="AE899" s="17"/>
      <c r="AF899" s="18"/>
      <c r="AG899" s="139"/>
      <c r="AH899" s="24"/>
      <c r="AI899" s="17"/>
      <c r="AJ899" s="24"/>
      <c r="AK899" s="27"/>
      <c r="AL899" s="47"/>
      <c r="AQ899" s="25">
        <f>IF(FollowUp!$AK$3="(Off)",IF(FollowUp!$AA$3=Data!$D$5,C899,IF(FollowUp!$AA$3=Data!$D$6,D899,IF(FollowUp!$AA$3=Data!$D$7,E899,B899))),IF(FollowUp!$AK$3=Data!$N$9,F899,IF(FollowUp!$AK$3=Data!$N$8,H899,IF(FollowUp!$AK$3=Data!$N$7,G899,B899))))</f>
        <v>0</v>
      </c>
      <c r="AR899" s="51">
        <f t="shared" si="86"/>
        <v>0</v>
      </c>
      <c r="AS899" s="25">
        <f t="shared" si="84"/>
        <v>-1</v>
      </c>
      <c r="AT899" s="25">
        <f t="shared" si="87"/>
        <v>892</v>
      </c>
      <c r="AU899" s="25">
        <f t="shared" si="85"/>
        <v>0</v>
      </c>
      <c r="AV899" s="25">
        <f t="shared" si="88"/>
        <v>0</v>
      </c>
      <c r="BB899" s="51"/>
    </row>
    <row r="900" spans="1:54" x14ac:dyDescent="0.25">
      <c r="A900" t="str">
        <f t="shared" si="83"/>
        <v>900</v>
      </c>
      <c r="B900" s="25">
        <f>IF(OR(ISBLANK($AG900),$AI900="closed",$AI900="old",AND($B$3=Data!$N$6,OR(database!AG900=Data!$K$8,Data!$K$9=database!AG900))),0,MAX(B$8:B899)+1)</f>
        <v>0</v>
      </c>
      <c r="C900" s="25">
        <f ca="1">IF(AND($AL900-C$3&lt;=TODAY(),$AL900&gt;0,AI900&lt;&gt;"closed",AI900&lt;&gt;"old",AND($B$3&lt;&gt;Data!$N$6,OR(database!$AG900&lt;&gt;Data!$K$9,database!$AG900&lt;&gt;Data!$K$8))),MAX(C$8:C899)+1,0)</f>
        <v>0</v>
      </c>
      <c r="D900" s="25">
        <f ca="1">IF(AND($AL900-D$3&lt;=TODAY(),$AL900&gt;0,$AI900&lt;&gt;"closed",AI900&lt;&gt;"old",AND($B$3&lt;&gt;Data!$N$6,OR(database!$AG900&lt;&gt;Data!$K$9,database!$AG900&lt;&gt;Data!$K$8))),MAX(D$8:D899)+1,0)</f>
        <v>0</v>
      </c>
      <c r="E900" s="25">
        <f ca="1">IF(AND($AL900-E$3&lt;=TODAY(),$AL900&gt;0,AI900&lt;&gt;"closed",AI900&lt;&gt;"old",AND($B$3&lt;&gt;Data!$N$6,OR(database!$AG900&lt;&gt;Data!$K$9,database!$AG900&lt;&gt;Data!$K$8))),MAX(E$8:E899)+1,0)</f>
        <v>0</v>
      </c>
      <c r="F900" s="25">
        <f>IF(AH900="X",MAX(F$8:F899)+1,0)</f>
        <v>0</v>
      </c>
      <c r="G900" s="25">
        <f ca="1">IF(AND(AG900=Data!$K$8,database!AI900&lt;&gt;"Closed",AI900&lt;&gt;"old",database!AL900&lt;(TODAY()+Data!$X$4)),MAX(G$8:G899)+1,0)</f>
        <v>0</v>
      </c>
      <c r="H900" s="25">
        <f ca="1">IF(AND(AG900=Data!$K$9,database!AI900&lt;&gt;"Closed",AI900&lt;&gt;"old",database!AL900&lt;(TODAY()+Data!$X$5)),MAX(H$8:H899)+1,0)</f>
        <v>0</v>
      </c>
      <c r="Y900">
        <f>IF(AS900&gt;0,VLOOKUP(AS900,$AT:$AV,3,0)+COUNTIF(AS$8:AS899,AS900),0)</f>
        <v>0</v>
      </c>
      <c r="AA900" s="16"/>
      <c r="AB900" s="22"/>
      <c r="AC900" s="16"/>
      <c r="AD900" s="22"/>
      <c r="AE900" s="16"/>
      <c r="AF900" s="22"/>
      <c r="AG900" s="138"/>
      <c r="AH900" s="23"/>
      <c r="AI900" s="16"/>
      <c r="AJ900" s="23"/>
      <c r="AK900" s="28"/>
      <c r="AL900" s="35"/>
      <c r="AQ900" s="25">
        <f>IF(FollowUp!$AK$3="(Off)",IF(FollowUp!$AA$3=Data!$D$5,C900,IF(FollowUp!$AA$3=Data!$D$6,D900,IF(FollowUp!$AA$3=Data!$D$7,E900,B900))),IF(FollowUp!$AK$3=Data!$N$9,F900,IF(FollowUp!$AK$3=Data!$N$8,H900,IF(FollowUp!$AK$3=Data!$N$7,G900,B900))))</f>
        <v>0</v>
      </c>
      <c r="AR900" s="51">
        <f t="shared" si="86"/>
        <v>0</v>
      </c>
      <c r="AS900" s="25">
        <f t="shared" si="84"/>
        <v>-1</v>
      </c>
      <c r="AT900" s="25">
        <f t="shared" si="87"/>
        <v>893</v>
      </c>
      <c r="AU900" s="25">
        <f t="shared" si="85"/>
        <v>0</v>
      </c>
      <c r="AV900" s="25">
        <f t="shared" si="88"/>
        <v>0</v>
      </c>
      <c r="BB900" s="51"/>
    </row>
    <row r="901" spans="1:54" x14ac:dyDescent="0.25">
      <c r="A901" t="str">
        <f t="shared" si="83"/>
        <v>901</v>
      </c>
      <c r="B901" s="25">
        <f>IF(OR(ISBLANK($AG901),$AI901="closed",$AI901="old",AND($B$3=Data!$N$6,OR(database!AG901=Data!$K$8,Data!$K$9=database!AG901))),0,MAX(B$8:B900)+1)</f>
        <v>0</v>
      </c>
      <c r="C901" s="25">
        <f ca="1">IF(AND($AL901-C$3&lt;=TODAY(),$AL901&gt;0,AI901&lt;&gt;"closed",AI901&lt;&gt;"old",AND($B$3&lt;&gt;Data!$N$6,OR(database!$AG901&lt;&gt;Data!$K$9,database!$AG901&lt;&gt;Data!$K$8))),MAX(C$8:C900)+1,0)</f>
        <v>0</v>
      </c>
      <c r="D901" s="25">
        <f ca="1">IF(AND($AL901-D$3&lt;=TODAY(),$AL901&gt;0,$AI901&lt;&gt;"closed",AI901&lt;&gt;"old",AND($B$3&lt;&gt;Data!$N$6,OR(database!$AG901&lt;&gt;Data!$K$9,database!$AG901&lt;&gt;Data!$K$8))),MAX(D$8:D900)+1,0)</f>
        <v>0</v>
      </c>
      <c r="E901" s="25">
        <f ca="1">IF(AND($AL901-E$3&lt;=TODAY(),$AL901&gt;0,AI901&lt;&gt;"closed",AI901&lt;&gt;"old",AND($B$3&lt;&gt;Data!$N$6,OR(database!$AG901&lt;&gt;Data!$K$9,database!$AG901&lt;&gt;Data!$K$8))),MAX(E$8:E900)+1,0)</f>
        <v>0</v>
      </c>
      <c r="F901" s="25">
        <f>IF(AH901="X",MAX(F$8:F900)+1,0)</f>
        <v>0</v>
      </c>
      <c r="G901" s="25">
        <f ca="1">IF(AND(AG901=Data!$K$8,database!AI901&lt;&gt;"Closed",AI901&lt;&gt;"old",database!AL901&lt;(TODAY()+Data!$X$4)),MAX(G$8:G900)+1,0)</f>
        <v>0</v>
      </c>
      <c r="H901" s="25">
        <f ca="1">IF(AND(AG901=Data!$K$9,database!AI901&lt;&gt;"Closed",AI901&lt;&gt;"old",database!AL901&lt;(TODAY()+Data!$X$5)),MAX(H$8:H900)+1,0)</f>
        <v>0</v>
      </c>
      <c r="Y901">
        <f>IF(AS901&gt;0,VLOOKUP(AS901,$AT:$AV,3,0)+COUNTIF(AS$8:AS900,AS901),0)</f>
        <v>0</v>
      </c>
      <c r="AA901" s="17"/>
      <c r="AB901" s="18"/>
      <c r="AC901" s="17"/>
      <c r="AD901" s="18"/>
      <c r="AE901" s="17"/>
      <c r="AF901" s="18"/>
      <c r="AG901" s="139"/>
      <c r="AH901" s="24"/>
      <c r="AI901" s="17"/>
      <c r="AJ901" s="24"/>
      <c r="AK901" s="27"/>
      <c r="AL901" s="47"/>
      <c r="AQ901" s="25">
        <f>IF(FollowUp!$AK$3="(Off)",IF(FollowUp!$AA$3=Data!$D$5,C901,IF(FollowUp!$AA$3=Data!$D$6,D901,IF(FollowUp!$AA$3=Data!$D$7,E901,B901))),IF(FollowUp!$AK$3=Data!$N$9,F901,IF(FollowUp!$AK$3=Data!$N$8,H901,IF(FollowUp!$AK$3=Data!$N$7,G901,B901))))</f>
        <v>0</v>
      </c>
      <c r="AR901" s="51">
        <f t="shared" si="86"/>
        <v>0</v>
      </c>
      <c r="AS901" s="25">
        <f t="shared" si="84"/>
        <v>-1</v>
      </c>
      <c r="AT901" s="25">
        <f t="shared" si="87"/>
        <v>894</v>
      </c>
      <c r="AU901" s="25">
        <f t="shared" si="85"/>
        <v>0</v>
      </c>
      <c r="AV901" s="25">
        <f t="shared" si="88"/>
        <v>0</v>
      </c>
      <c r="BB901" s="51"/>
    </row>
    <row r="902" spans="1:54" x14ac:dyDescent="0.25">
      <c r="A902" t="str">
        <f t="shared" si="83"/>
        <v>902</v>
      </c>
      <c r="B902" s="25">
        <f>IF(OR(ISBLANK($AG902),$AI902="closed",$AI902="old",AND($B$3=Data!$N$6,OR(database!AG902=Data!$K$8,Data!$K$9=database!AG902))),0,MAX(B$8:B901)+1)</f>
        <v>0</v>
      </c>
      <c r="C902" s="25">
        <f ca="1">IF(AND($AL902-C$3&lt;=TODAY(),$AL902&gt;0,AI902&lt;&gt;"closed",AI902&lt;&gt;"old",AND($B$3&lt;&gt;Data!$N$6,OR(database!$AG902&lt;&gt;Data!$K$9,database!$AG902&lt;&gt;Data!$K$8))),MAX(C$8:C901)+1,0)</f>
        <v>0</v>
      </c>
      <c r="D902" s="25">
        <f ca="1">IF(AND($AL902-D$3&lt;=TODAY(),$AL902&gt;0,$AI902&lt;&gt;"closed",AI902&lt;&gt;"old",AND($B$3&lt;&gt;Data!$N$6,OR(database!$AG902&lt;&gt;Data!$K$9,database!$AG902&lt;&gt;Data!$K$8))),MAX(D$8:D901)+1,0)</f>
        <v>0</v>
      </c>
      <c r="E902" s="25">
        <f ca="1">IF(AND($AL902-E$3&lt;=TODAY(),$AL902&gt;0,AI902&lt;&gt;"closed",AI902&lt;&gt;"old",AND($B$3&lt;&gt;Data!$N$6,OR(database!$AG902&lt;&gt;Data!$K$9,database!$AG902&lt;&gt;Data!$K$8))),MAX(E$8:E901)+1,0)</f>
        <v>0</v>
      </c>
      <c r="F902" s="25">
        <f>IF(AH902="X",MAX(F$8:F901)+1,0)</f>
        <v>0</v>
      </c>
      <c r="G902" s="25">
        <f ca="1">IF(AND(AG902=Data!$K$8,database!AI902&lt;&gt;"Closed",AI902&lt;&gt;"old",database!AL902&lt;(TODAY()+Data!$X$4)),MAX(G$8:G901)+1,0)</f>
        <v>0</v>
      </c>
      <c r="H902" s="25">
        <f ca="1">IF(AND(AG902=Data!$K$9,database!AI902&lt;&gt;"Closed",AI902&lt;&gt;"old",database!AL902&lt;(TODAY()+Data!$X$5)),MAX(H$8:H901)+1,0)</f>
        <v>0</v>
      </c>
      <c r="Y902">
        <f>IF(AS902&gt;0,VLOOKUP(AS902,$AT:$AV,3,0)+COUNTIF(AS$8:AS901,AS902),0)</f>
        <v>0</v>
      </c>
      <c r="AA902" s="16"/>
      <c r="AB902" s="22"/>
      <c r="AC902" s="16"/>
      <c r="AD902" s="22"/>
      <c r="AE902" s="16"/>
      <c r="AF902" s="22"/>
      <c r="AG902" s="138"/>
      <c r="AH902" s="23"/>
      <c r="AI902" s="16"/>
      <c r="AJ902" s="23"/>
      <c r="AK902" s="28"/>
      <c r="AL902" s="35"/>
      <c r="AQ902" s="25">
        <f>IF(FollowUp!$AK$3="(Off)",IF(FollowUp!$AA$3=Data!$D$5,C902,IF(FollowUp!$AA$3=Data!$D$6,D902,IF(FollowUp!$AA$3=Data!$D$7,E902,B902))),IF(FollowUp!$AK$3=Data!$N$9,F902,IF(FollowUp!$AK$3=Data!$N$8,H902,IF(FollowUp!$AK$3=Data!$N$7,G902,B902))))</f>
        <v>0</v>
      </c>
      <c r="AR902" s="51">
        <f t="shared" si="86"/>
        <v>0</v>
      </c>
      <c r="AS902" s="25">
        <f t="shared" si="84"/>
        <v>-1</v>
      </c>
      <c r="AT902" s="25">
        <f t="shared" si="87"/>
        <v>895</v>
      </c>
      <c r="AU902" s="25">
        <f t="shared" si="85"/>
        <v>0</v>
      </c>
      <c r="AV902" s="25">
        <f t="shared" si="88"/>
        <v>0</v>
      </c>
      <c r="BB902" s="51"/>
    </row>
    <row r="903" spans="1:54" x14ac:dyDescent="0.25">
      <c r="A903" t="str">
        <f t="shared" si="83"/>
        <v>903</v>
      </c>
      <c r="B903" s="25">
        <f>IF(OR(ISBLANK($AG903),$AI903="closed",$AI903="old",AND($B$3=Data!$N$6,OR(database!AG903=Data!$K$8,Data!$K$9=database!AG903))),0,MAX(B$8:B902)+1)</f>
        <v>0</v>
      </c>
      <c r="C903" s="25">
        <f ca="1">IF(AND($AL903-C$3&lt;=TODAY(),$AL903&gt;0,AI903&lt;&gt;"closed",AI903&lt;&gt;"old",AND($B$3&lt;&gt;Data!$N$6,OR(database!$AG903&lt;&gt;Data!$K$9,database!$AG903&lt;&gt;Data!$K$8))),MAX(C$8:C902)+1,0)</f>
        <v>0</v>
      </c>
      <c r="D903" s="25">
        <f ca="1">IF(AND($AL903-D$3&lt;=TODAY(),$AL903&gt;0,$AI903&lt;&gt;"closed",AI903&lt;&gt;"old",AND($B$3&lt;&gt;Data!$N$6,OR(database!$AG903&lt;&gt;Data!$K$9,database!$AG903&lt;&gt;Data!$K$8))),MAX(D$8:D902)+1,0)</f>
        <v>0</v>
      </c>
      <c r="E903" s="25">
        <f ca="1">IF(AND($AL903-E$3&lt;=TODAY(),$AL903&gt;0,AI903&lt;&gt;"closed",AI903&lt;&gt;"old",AND($B$3&lt;&gt;Data!$N$6,OR(database!$AG903&lt;&gt;Data!$K$9,database!$AG903&lt;&gt;Data!$K$8))),MAX(E$8:E902)+1,0)</f>
        <v>0</v>
      </c>
      <c r="F903" s="25">
        <f>IF(AH903="X",MAX(F$8:F902)+1,0)</f>
        <v>0</v>
      </c>
      <c r="G903" s="25">
        <f ca="1">IF(AND(AG903=Data!$K$8,database!AI903&lt;&gt;"Closed",AI903&lt;&gt;"old",database!AL903&lt;(TODAY()+Data!$X$4)),MAX(G$8:G902)+1,0)</f>
        <v>0</v>
      </c>
      <c r="H903" s="25">
        <f ca="1">IF(AND(AG903=Data!$K$9,database!AI903&lt;&gt;"Closed",AI903&lt;&gt;"old",database!AL903&lt;(TODAY()+Data!$X$5)),MAX(H$8:H902)+1,0)</f>
        <v>0</v>
      </c>
      <c r="Y903">
        <f>IF(AS903&gt;0,VLOOKUP(AS903,$AT:$AV,3,0)+COUNTIF(AS$8:AS902,AS903),0)</f>
        <v>0</v>
      </c>
      <c r="AA903" s="17"/>
      <c r="AB903" s="18"/>
      <c r="AC903" s="17"/>
      <c r="AD903" s="18"/>
      <c r="AE903" s="17"/>
      <c r="AF903" s="18"/>
      <c r="AG903" s="139"/>
      <c r="AH903" s="24"/>
      <c r="AI903" s="17"/>
      <c r="AJ903" s="24"/>
      <c r="AK903" s="27"/>
      <c r="AL903" s="47"/>
      <c r="AQ903" s="25">
        <f>IF(FollowUp!$AK$3="(Off)",IF(FollowUp!$AA$3=Data!$D$5,C903,IF(FollowUp!$AA$3=Data!$D$6,D903,IF(FollowUp!$AA$3=Data!$D$7,E903,B903))),IF(FollowUp!$AK$3=Data!$N$9,F903,IF(FollowUp!$AK$3=Data!$N$8,H903,IF(FollowUp!$AK$3=Data!$N$7,G903,B903))))</f>
        <v>0</v>
      </c>
      <c r="AR903" s="51">
        <f t="shared" si="86"/>
        <v>0</v>
      </c>
      <c r="AS903" s="25">
        <f t="shared" si="84"/>
        <v>-1</v>
      </c>
      <c r="AT903" s="25">
        <f t="shared" si="87"/>
        <v>896</v>
      </c>
      <c r="AU903" s="25">
        <f t="shared" si="85"/>
        <v>0</v>
      </c>
      <c r="AV903" s="25">
        <f t="shared" si="88"/>
        <v>0</v>
      </c>
      <c r="BB903" s="51"/>
    </row>
    <row r="904" spans="1:54" x14ac:dyDescent="0.25">
      <c r="A904" t="str">
        <f t="shared" ref="A904:A967" si="89">ROW(C904)&amp;AC904</f>
        <v>904</v>
      </c>
      <c r="B904" s="25">
        <f>IF(OR(ISBLANK($AG904),$AI904="closed",$AI904="old",AND($B$3=Data!$N$6,OR(database!AG904=Data!$K$8,Data!$K$9=database!AG904))),0,MAX(B$8:B903)+1)</f>
        <v>0</v>
      </c>
      <c r="C904" s="25">
        <f ca="1">IF(AND($AL904-C$3&lt;=TODAY(),$AL904&gt;0,AI904&lt;&gt;"closed",AI904&lt;&gt;"old",AND($B$3&lt;&gt;Data!$N$6,OR(database!$AG904&lt;&gt;Data!$K$9,database!$AG904&lt;&gt;Data!$K$8))),MAX(C$8:C903)+1,0)</f>
        <v>0</v>
      </c>
      <c r="D904" s="25">
        <f ca="1">IF(AND($AL904-D$3&lt;=TODAY(),$AL904&gt;0,$AI904&lt;&gt;"closed",AI904&lt;&gt;"old",AND($B$3&lt;&gt;Data!$N$6,OR(database!$AG904&lt;&gt;Data!$K$9,database!$AG904&lt;&gt;Data!$K$8))),MAX(D$8:D903)+1,0)</f>
        <v>0</v>
      </c>
      <c r="E904" s="25">
        <f ca="1">IF(AND($AL904-E$3&lt;=TODAY(),$AL904&gt;0,AI904&lt;&gt;"closed",AI904&lt;&gt;"old",AND($B$3&lt;&gt;Data!$N$6,OR(database!$AG904&lt;&gt;Data!$K$9,database!$AG904&lt;&gt;Data!$K$8))),MAX(E$8:E903)+1,0)</f>
        <v>0</v>
      </c>
      <c r="F904" s="25">
        <f>IF(AH904="X",MAX(F$8:F903)+1,0)</f>
        <v>0</v>
      </c>
      <c r="G904" s="25">
        <f ca="1">IF(AND(AG904=Data!$K$8,database!AI904&lt;&gt;"Closed",AI904&lt;&gt;"old",database!AL904&lt;(TODAY()+Data!$X$4)),MAX(G$8:G903)+1,0)</f>
        <v>0</v>
      </c>
      <c r="H904" s="25">
        <f ca="1">IF(AND(AG904=Data!$K$9,database!AI904&lt;&gt;"Closed",AI904&lt;&gt;"old",database!AL904&lt;(TODAY()+Data!$X$5)),MAX(H$8:H903)+1,0)</f>
        <v>0</v>
      </c>
      <c r="Y904">
        <f>IF(AS904&gt;0,VLOOKUP(AS904,$AT:$AV,3,0)+COUNTIF(AS$8:AS903,AS904),0)</f>
        <v>0</v>
      </c>
      <c r="AA904" s="16"/>
      <c r="AB904" s="22"/>
      <c r="AC904" s="16"/>
      <c r="AD904" s="22"/>
      <c r="AE904" s="16"/>
      <c r="AF904" s="22"/>
      <c r="AG904" s="138"/>
      <c r="AH904" s="23"/>
      <c r="AI904" s="16"/>
      <c r="AJ904" s="23"/>
      <c r="AK904" s="28"/>
      <c r="AL904" s="35"/>
      <c r="AQ904" s="25">
        <f>IF(FollowUp!$AK$3="(Off)",IF(FollowUp!$AA$3=Data!$D$5,C904,IF(FollowUp!$AA$3=Data!$D$6,D904,IF(FollowUp!$AA$3=Data!$D$7,E904,B904))),IF(FollowUp!$AK$3=Data!$N$9,F904,IF(FollowUp!$AK$3=Data!$N$8,H904,IF(FollowUp!$AK$3=Data!$N$7,G904,B904))))</f>
        <v>0</v>
      </c>
      <c r="AR904" s="51">
        <f t="shared" si="86"/>
        <v>0</v>
      </c>
      <c r="AS904" s="25">
        <f t="shared" si="84"/>
        <v>-1</v>
      </c>
      <c r="AT904" s="25">
        <f t="shared" si="87"/>
        <v>897</v>
      </c>
      <c r="AU904" s="25">
        <f t="shared" si="85"/>
        <v>0</v>
      </c>
      <c r="AV904" s="25">
        <f t="shared" si="88"/>
        <v>0</v>
      </c>
      <c r="BB904" s="51"/>
    </row>
    <row r="905" spans="1:54" x14ac:dyDescent="0.25">
      <c r="A905" t="str">
        <f t="shared" si="89"/>
        <v>905</v>
      </c>
      <c r="B905" s="25">
        <f>IF(OR(ISBLANK($AG905),$AI905="closed",$AI905="old",AND($B$3=Data!$N$6,OR(database!AG905=Data!$K$8,Data!$K$9=database!AG905))),0,MAX(B$8:B904)+1)</f>
        <v>0</v>
      </c>
      <c r="C905" s="25">
        <f ca="1">IF(AND($AL905-C$3&lt;=TODAY(),$AL905&gt;0,AI905&lt;&gt;"closed",AI905&lt;&gt;"old",AND($B$3&lt;&gt;Data!$N$6,OR(database!$AG905&lt;&gt;Data!$K$9,database!$AG905&lt;&gt;Data!$K$8))),MAX(C$8:C904)+1,0)</f>
        <v>0</v>
      </c>
      <c r="D905" s="25">
        <f ca="1">IF(AND($AL905-D$3&lt;=TODAY(),$AL905&gt;0,$AI905&lt;&gt;"closed",AI905&lt;&gt;"old",AND($B$3&lt;&gt;Data!$N$6,OR(database!$AG905&lt;&gt;Data!$K$9,database!$AG905&lt;&gt;Data!$K$8))),MAX(D$8:D904)+1,0)</f>
        <v>0</v>
      </c>
      <c r="E905" s="25">
        <f ca="1">IF(AND($AL905-E$3&lt;=TODAY(),$AL905&gt;0,AI905&lt;&gt;"closed",AI905&lt;&gt;"old",AND($B$3&lt;&gt;Data!$N$6,OR(database!$AG905&lt;&gt;Data!$K$9,database!$AG905&lt;&gt;Data!$K$8))),MAX(E$8:E904)+1,0)</f>
        <v>0</v>
      </c>
      <c r="F905" s="25">
        <f>IF(AH905="X",MAX(F$8:F904)+1,0)</f>
        <v>0</v>
      </c>
      <c r="G905" s="25">
        <f ca="1">IF(AND(AG905=Data!$K$8,database!AI905&lt;&gt;"Closed",AI905&lt;&gt;"old",database!AL905&lt;(TODAY()+Data!$X$4)),MAX(G$8:G904)+1,0)</f>
        <v>0</v>
      </c>
      <c r="H905" s="25">
        <f ca="1">IF(AND(AG905=Data!$K$9,database!AI905&lt;&gt;"Closed",AI905&lt;&gt;"old",database!AL905&lt;(TODAY()+Data!$X$5)),MAX(H$8:H904)+1,0)</f>
        <v>0</v>
      </c>
      <c r="Y905">
        <f>IF(AS905&gt;0,VLOOKUP(AS905,$AT:$AV,3,0)+COUNTIF(AS$8:AS904,AS905),0)</f>
        <v>0</v>
      </c>
      <c r="AA905" s="17"/>
      <c r="AB905" s="18"/>
      <c r="AC905" s="17"/>
      <c r="AD905" s="18"/>
      <c r="AE905" s="17"/>
      <c r="AF905" s="18"/>
      <c r="AG905" s="139"/>
      <c r="AH905" s="24"/>
      <c r="AI905" s="17"/>
      <c r="AJ905" s="24"/>
      <c r="AK905" s="27"/>
      <c r="AL905" s="47"/>
      <c r="AQ905" s="25">
        <f>IF(FollowUp!$AK$3="(Off)",IF(FollowUp!$AA$3=Data!$D$5,C905,IF(FollowUp!$AA$3=Data!$D$6,D905,IF(FollowUp!$AA$3=Data!$D$7,E905,B905))),IF(FollowUp!$AK$3=Data!$N$9,F905,IF(FollowUp!$AK$3=Data!$N$8,H905,IF(FollowUp!$AK$3=Data!$N$7,G905,B905))))</f>
        <v>0</v>
      </c>
      <c r="AR905" s="51">
        <f t="shared" si="86"/>
        <v>0</v>
      </c>
      <c r="AS905" s="25">
        <f t="shared" ref="AS905:AS968" si="90">IF(AR905=0,-1,RANK(AR905,$AR$8:$AR$5000))</f>
        <v>-1</v>
      </c>
      <c r="AT905" s="25">
        <f t="shared" si="87"/>
        <v>898</v>
      </c>
      <c r="AU905" s="25">
        <f t="shared" ref="AU905:AU968" si="91">COUNTIF(AS:AS,AT905)</f>
        <v>0</v>
      </c>
      <c r="AV905" s="25">
        <f t="shared" si="88"/>
        <v>0</v>
      </c>
      <c r="BB905" s="51"/>
    </row>
    <row r="906" spans="1:54" x14ac:dyDescent="0.25">
      <c r="A906" t="str">
        <f t="shared" si="89"/>
        <v>906</v>
      </c>
      <c r="B906" s="25">
        <f>IF(OR(ISBLANK($AG906),$AI906="closed",$AI906="old",AND($B$3=Data!$N$6,OR(database!AG906=Data!$K$8,Data!$K$9=database!AG906))),0,MAX(B$8:B905)+1)</f>
        <v>0</v>
      </c>
      <c r="C906" s="25">
        <f ca="1">IF(AND($AL906-C$3&lt;=TODAY(),$AL906&gt;0,AI906&lt;&gt;"closed",AI906&lt;&gt;"old",AND($B$3&lt;&gt;Data!$N$6,OR(database!$AG906&lt;&gt;Data!$K$9,database!$AG906&lt;&gt;Data!$K$8))),MAX(C$8:C905)+1,0)</f>
        <v>0</v>
      </c>
      <c r="D906" s="25">
        <f ca="1">IF(AND($AL906-D$3&lt;=TODAY(),$AL906&gt;0,$AI906&lt;&gt;"closed",AI906&lt;&gt;"old",AND($B$3&lt;&gt;Data!$N$6,OR(database!$AG906&lt;&gt;Data!$K$9,database!$AG906&lt;&gt;Data!$K$8))),MAX(D$8:D905)+1,0)</f>
        <v>0</v>
      </c>
      <c r="E906" s="25">
        <f ca="1">IF(AND($AL906-E$3&lt;=TODAY(),$AL906&gt;0,AI906&lt;&gt;"closed",AI906&lt;&gt;"old",AND($B$3&lt;&gt;Data!$N$6,OR(database!$AG906&lt;&gt;Data!$K$9,database!$AG906&lt;&gt;Data!$K$8))),MAX(E$8:E905)+1,0)</f>
        <v>0</v>
      </c>
      <c r="F906" s="25">
        <f>IF(AH906="X",MAX(F$8:F905)+1,0)</f>
        <v>0</v>
      </c>
      <c r="G906" s="25">
        <f ca="1">IF(AND(AG906=Data!$K$8,database!AI906&lt;&gt;"Closed",AI906&lt;&gt;"old",database!AL906&lt;(TODAY()+Data!$X$4)),MAX(G$8:G905)+1,0)</f>
        <v>0</v>
      </c>
      <c r="H906" s="25">
        <f ca="1">IF(AND(AG906=Data!$K$9,database!AI906&lt;&gt;"Closed",AI906&lt;&gt;"old",database!AL906&lt;(TODAY()+Data!$X$5)),MAX(H$8:H905)+1,0)</f>
        <v>0</v>
      </c>
      <c r="Y906">
        <f>IF(AS906&gt;0,VLOOKUP(AS906,$AT:$AV,3,0)+COUNTIF(AS$8:AS905,AS906),0)</f>
        <v>0</v>
      </c>
      <c r="AA906" s="16"/>
      <c r="AB906" s="22"/>
      <c r="AC906" s="16"/>
      <c r="AD906" s="22"/>
      <c r="AE906" s="16"/>
      <c r="AF906" s="22"/>
      <c r="AG906" s="138"/>
      <c r="AH906" s="23"/>
      <c r="AI906" s="16"/>
      <c r="AJ906" s="23"/>
      <c r="AK906" s="28"/>
      <c r="AL906" s="35"/>
      <c r="AQ906" s="25">
        <f>IF(FollowUp!$AK$3="(Off)",IF(FollowUp!$AA$3=Data!$D$5,C906,IF(FollowUp!$AA$3=Data!$D$6,D906,IF(FollowUp!$AA$3=Data!$D$7,E906,B906))),IF(FollowUp!$AK$3=Data!$N$9,F906,IF(FollowUp!$AK$3=Data!$N$8,H906,IF(FollowUp!$AK$3=Data!$N$7,G906,B906))))</f>
        <v>0</v>
      </c>
      <c r="AR906" s="51">
        <f t="shared" si="86"/>
        <v>0</v>
      </c>
      <c r="AS906" s="25">
        <f t="shared" si="90"/>
        <v>-1</v>
      </c>
      <c r="AT906" s="25">
        <f t="shared" si="87"/>
        <v>899</v>
      </c>
      <c r="AU906" s="25">
        <f t="shared" si="91"/>
        <v>0</v>
      </c>
      <c r="AV906" s="25">
        <f t="shared" si="88"/>
        <v>0</v>
      </c>
      <c r="BB906" s="51"/>
    </row>
    <row r="907" spans="1:54" x14ac:dyDescent="0.25">
      <c r="A907" t="str">
        <f t="shared" si="89"/>
        <v>907</v>
      </c>
      <c r="B907" s="25">
        <f>IF(OR(ISBLANK($AG907),$AI907="closed",$AI907="old",AND($B$3=Data!$N$6,OR(database!AG907=Data!$K$8,Data!$K$9=database!AG907))),0,MAX(B$8:B906)+1)</f>
        <v>0</v>
      </c>
      <c r="C907" s="25">
        <f ca="1">IF(AND($AL907-C$3&lt;=TODAY(),$AL907&gt;0,AI907&lt;&gt;"closed",AI907&lt;&gt;"old",AND($B$3&lt;&gt;Data!$N$6,OR(database!$AG907&lt;&gt;Data!$K$9,database!$AG907&lt;&gt;Data!$K$8))),MAX(C$8:C906)+1,0)</f>
        <v>0</v>
      </c>
      <c r="D907" s="25">
        <f ca="1">IF(AND($AL907-D$3&lt;=TODAY(),$AL907&gt;0,$AI907&lt;&gt;"closed",AI907&lt;&gt;"old",AND($B$3&lt;&gt;Data!$N$6,OR(database!$AG907&lt;&gt;Data!$K$9,database!$AG907&lt;&gt;Data!$K$8))),MAX(D$8:D906)+1,0)</f>
        <v>0</v>
      </c>
      <c r="E907" s="25">
        <f ca="1">IF(AND($AL907-E$3&lt;=TODAY(),$AL907&gt;0,AI907&lt;&gt;"closed",AI907&lt;&gt;"old",AND($B$3&lt;&gt;Data!$N$6,OR(database!$AG907&lt;&gt;Data!$K$9,database!$AG907&lt;&gt;Data!$K$8))),MAX(E$8:E906)+1,0)</f>
        <v>0</v>
      </c>
      <c r="F907" s="25">
        <f>IF(AH907="X",MAX(F$8:F906)+1,0)</f>
        <v>0</v>
      </c>
      <c r="G907" s="25">
        <f ca="1">IF(AND(AG907=Data!$K$8,database!AI907&lt;&gt;"Closed",AI907&lt;&gt;"old",database!AL907&lt;(TODAY()+Data!$X$4)),MAX(G$8:G906)+1,0)</f>
        <v>0</v>
      </c>
      <c r="H907" s="25">
        <f ca="1">IF(AND(AG907=Data!$K$9,database!AI907&lt;&gt;"Closed",AI907&lt;&gt;"old",database!AL907&lt;(TODAY()+Data!$X$5)),MAX(H$8:H906)+1,0)</f>
        <v>0</v>
      </c>
      <c r="Y907">
        <f>IF(AS907&gt;0,VLOOKUP(AS907,$AT:$AV,3,0)+COUNTIF(AS$8:AS906,AS907),0)</f>
        <v>0</v>
      </c>
      <c r="AA907" s="17"/>
      <c r="AB907" s="18"/>
      <c r="AC907" s="17"/>
      <c r="AD907" s="18"/>
      <c r="AE907" s="17"/>
      <c r="AF907" s="18"/>
      <c r="AG907" s="139"/>
      <c r="AH907" s="24"/>
      <c r="AI907" s="17"/>
      <c r="AJ907" s="24"/>
      <c r="AK907" s="27"/>
      <c r="AL907" s="47"/>
      <c r="AQ907" s="25">
        <f>IF(FollowUp!$AK$3="(Off)",IF(FollowUp!$AA$3=Data!$D$5,C907,IF(FollowUp!$AA$3=Data!$D$6,D907,IF(FollowUp!$AA$3=Data!$D$7,E907,B907))),IF(FollowUp!$AK$3=Data!$N$9,F907,IF(FollowUp!$AK$3=Data!$N$8,H907,IF(FollowUp!$AK$3=Data!$N$7,G907,B907))))</f>
        <v>0</v>
      </c>
      <c r="AR907" s="51">
        <f t="shared" si="86"/>
        <v>0</v>
      </c>
      <c r="AS907" s="25">
        <f t="shared" si="90"/>
        <v>-1</v>
      </c>
      <c r="AT907" s="25">
        <f t="shared" si="87"/>
        <v>900</v>
      </c>
      <c r="AU907" s="25">
        <f t="shared" si="91"/>
        <v>0</v>
      </c>
      <c r="AV907" s="25">
        <f t="shared" si="88"/>
        <v>0</v>
      </c>
      <c r="BB907" s="51"/>
    </row>
    <row r="908" spans="1:54" x14ac:dyDescent="0.25">
      <c r="A908" t="str">
        <f t="shared" si="89"/>
        <v>908</v>
      </c>
      <c r="B908" s="25">
        <f>IF(OR(ISBLANK($AG908),$AI908="closed",$AI908="old",AND($B$3=Data!$N$6,OR(database!AG908=Data!$K$8,Data!$K$9=database!AG908))),0,MAX(B$8:B907)+1)</f>
        <v>0</v>
      </c>
      <c r="C908" s="25">
        <f ca="1">IF(AND($AL908-C$3&lt;=TODAY(),$AL908&gt;0,AI908&lt;&gt;"closed",AI908&lt;&gt;"old",AND($B$3&lt;&gt;Data!$N$6,OR(database!$AG908&lt;&gt;Data!$K$9,database!$AG908&lt;&gt;Data!$K$8))),MAX(C$8:C907)+1,0)</f>
        <v>0</v>
      </c>
      <c r="D908" s="25">
        <f ca="1">IF(AND($AL908-D$3&lt;=TODAY(),$AL908&gt;0,$AI908&lt;&gt;"closed",AI908&lt;&gt;"old",AND($B$3&lt;&gt;Data!$N$6,OR(database!$AG908&lt;&gt;Data!$K$9,database!$AG908&lt;&gt;Data!$K$8))),MAX(D$8:D907)+1,0)</f>
        <v>0</v>
      </c>
      <c r="E908" s="25">
        <f ca="1">IF(AND($AL908-E$3&lt;=TODAY(),$AL908&gt;0,AI908&lt;&gt;"closed",AI908&lt;&gt;"old",AND($B$3&lt;&gt;Data!$N$6,OR(database!$AG908&lt;&gt;Data!$K$9,database!$AG908&lt;&gt;Data!$K$8))),MAX(E$8:E907)+1,0)</f>
        <v>0</v>
      </c>
      <c r="F908" s="25">
        <f>IF(AH908="X",MAX(F$8:F907)+1,0)</f>
        <v>0</v>
      </c>
      <c r="G908" s="25">
        <f ca="1">IF(AND(AG908=Data!$K$8,database!AI908&lt;&gt;"Closed",AI908&lt;&gt;"old",database!AL908&lt;(TODAY()+Data!$X$4)),MAX(G$8:G907)+1,0)</f>
        <v>0</v>
      </c>
      <c r="H908" s="25">
        <f ca="1">IF(AND(AG908=Data!$K$9,database!AI908&lt;&gt;"Closed",AI908&lt;&gt;"old",database!AL908&lt;(TODAY()+Data!$X$5)),MAX(H$8:H907)+1,0)</f>
        <v>0</v>
      </c>
      <c r="Y908">
        <f>IF(AS908&gt;0,VLOOKUP(AS908,$AT:$AV,3,0)+COUNTIF(AS$8:AS907,AS908),0)</f>
        <v>0</v>
      </c>
      <c r="AA908" s="16"/>
      <c r="AB908" s="22"/>
      <c r="AC908" s="16"/>
      <c r="AD908" s="22"/>
      <c r="AE908" s="16"/>
      <c r="AF908" s="22"/>
      <c r="AG908" s="138"/>
      <c r="AH908" s="23"/>
      <c r="AI908" s="16"/>
      <c r="AJ908" s="23"/>
      <c r="AK908" s="28"/>
      <c r="AL908" s="35"/>
      <c r="AQ908" s="25">
        <f>IF(FollowUp!$AK$3="(Off)",IF(FollowUp!$AA$3=Data!$D$5,C908,IF(FollowUp!$AA$3=Data!$D$6,D908,IF(FollowUp!$AA$3=Data!$D$7,E908,B908))),IF(FollowUp!$AK$3=Data!$N$9,F908,IF(FollowUp!$AK$3=Data!$N$8,H908,IF(FollowUp!$AK$3=Data!$N$7,G908,B908))))</f>
        <v>0</v>
      </c>
      <c r="AR908" s="51">
        <f t="shared" si="86"/>
        <v>0</v>
      </c>
      <c r="AS908" s="25">
        <f t="shared" si="90"/>
        <v>-1</v>
      </c>
      <c r="AT908" s="25">
        <f t="shared" si="87"/>
        <v>901</v>
      </c>
      <c r="AU908" s="25">
        <f t="shared" si="91"/>
        <v>0</v>
      </c>
      <c r="AV908" s="25">
        <f t="shared" si="88"/>
        <v>0</v>
      </c>
      <c r="BB908" s="51"/>
    </row>
    <row r="909" spans="1:54" x14ac:dyDescent="0.25">
      <c r="A909" t="str">
        <f t="shared" si="89"/>
        <v>909</v>
      </c>
      <c r="B909" s="25">
        <f>IF(OR(ISBLANK($AG909),$AI909="closed",$AI909="old",AND($B$3=Data!$N$6,OR(database!AG909=Data!$K$8,Data!$K$9=database!AG909))),0,MAX(B$8:B908)+1)</f>
        <v>0</v>
      </c>
      <c r="C909" s="25">
        <f ca="1">IF(AND($AL909-C$3&lt;=TODAY(),$AL909&gt;0,AI909&lt;&gt;"closed",AI909&lt;&gt;"old",AND($B$3&lt;&gt;Data!$N$6,OR(database!$AG909&lt;&gt;Data!$K$9,database!$AG909&lt;&gt;Data!$K$8))),MAX(C$8:C908)+1,0)</f>
        <v>0</v>
      </c>
      <c r="D909" s="25">
        <f ca="1">IF(AND($AL909-D$3&lt;=TODAY(),$AL909&gt;0,$AI909&lt;&gt;"closed",AI909&lt;&gt;"old",AND($B$3&lt;&gt;Data!$N$6,OR(database!$AG909&lt;&gt;Data!$K$9,database!$AG909&lt;&gt;Data!$K$8))),MAX(D$8:D908)+1,0)</f>
        <v>0</v>
      </c>
      <c r="E909" s="25">
        <f ca="1">IF(AND($AL909-E$3&lt;=TODAY(),$AL909&gt;0,AI909&lt;&gt;"closed",AI909&lt;&gt;"old",AND($B$3&lt;&gt;Data!$N$6,OR(database!$AG909&lt;&gt;Data!$K$9,database!$AG909&lt;&gt;Data!$K$8))),MAX(E$8:E908)+1,0)</f>
        <v>0</v>
      </c>
      <c r="F909" s="25">
        <f>IF(AH909="X",MAX(F$8:F908)+1,0)</f>
        <v>0</v>
      </c>
      <c r="G909" s="25">
        <f ca="1">IF(AND(AG909=Data!$K$8,database!AI909&lt;&gt;"Closed",AI909&lt;&gt;"old",database!AL909&lt;(TODAY()+Data!$X$4)),MAX(G$8:G908)+1,0)</f>
        <v>0</v>
      </c>
      <c r="H909" s="25">
        <f ca="1">IF(AND(AG909=Data!$K$9,database!AI909&lt;&gt;"Closed",AI909&lt;&gt;"old",database!AL909&lt;(TODAY()+Data!$X$5)),MAX(H$8:H908)+1,0)</f>
        <v>0</v>
      </c>
      <c r="Y909">
        <f>IF(AS909&gt;0,VLOOKUP(AS909,$AT:$AV,3,0)+COUNTIF(AS$8:AS908,AS909),0)</f>
        <v>0</v>
      </c>
      <c r="AA909" s="17"/>
      <c r="AB909" s="18"/>
      <c r="AC909" s="17"/>
      <c r="AD909" s="18"/>
      <c r="AE909" s="17"/>
      <c r="AF909" s="18"/>
      <c r="AG909" s="139"/>
      <c r="AH909" s="24"/>
      <c r="AI909" s="17"/>
      <c r="AJ909" s="24"/>
      <c r="AK909" s="27"/>
      <c r="AL909" s="47"/>
      <c r="AQ909" s="25">
        <f>IF(FollowUp!$AK$3="(Off)",IF(FollowUp!$AA$3=Data!$D$5,C909,IF(FollowUp!$AA$3=Data!$D$6,D909,IF(FollowUp!$AA$3=Data!$D$7,E909,B909))),IF(FollowUp!$AK$3=Data!$N$9,F909,IF(FollowUp!$AK$3=Data!$N$8,H909,IF(FollowUp!$AK$3=Data!$N$7,G909,B909))))</f>
        <v>0</v>
      </c>
      <c r="AR909" s="51">
        <f t="shared" si="86"/>
        <v>0</v>
      </c>
      <c r="AS909" s="25">
        <f t="shared" si="90"/>
        <v>-1</v>
      </c>
      <c r="AT909" s="25">
        <f t="shared" si="87"/>
        <v>902</v>
      </c>
      <c r="AU909" s="25">
        <f t="shared" si="91"/>
        <v>0</v>
      </c>
      <c r="AV909" s="25">
        <f t="shared" si="88"/>
        <v>0</v>
      </c>
      <c r="BB909" s="51"/>
    </row>
    <row r="910" spans="1:54" x14ac:dyDescent="0.25">
      <c r="A910" t="str">
        <f t="shared" si="89"/>
        <v>910</v>
      </c>
      <c r="B910" s="25">
        <f>IF(OR(ISBLANK($AG910),$AI910="closed",$AI910="old",AND($B$3=Data!$N$6,OR(database!AG910=Data!$K$8,Data!$K$9=database!AG910))),0,MAX(B$8:B909)+1)</f>
        <v>0</v>
      </c>
      <c r="C910" s="25">
        <f ca="1">IF(AND($AL910-C$3&lt;=TODAY(),$AL910&gt;0,AI910&lt;&gt;"closed",AI910&lt;&gt;"old",AND($B$3&lt;&gt;Data!$N$6,OR(database!$AG910&lt;&gt;Data!$K$9,database!$AG910&lt;&gt;Data!$K$8))),MAX(C$8:C909)+1,0)</f>
        <v>0</v>
      </c>
      <c r="D910" s="25">
        <f ca="1">IF(AND($AL910-D$3&lt;=TODAY(),$AL910&gt;0,$AI910&lt;&gt;"closed",AI910&lt;&gt;"old",AND($B$3&lt;&gt;Data!$N$6,OR(database!$AG910&lt;&gt;Data!$K$9,database!$AG910&lt;&gt;Data!$K$8))),MAX(D$8:D909)+1,0)</f>
        <v>0</v>
      </c>
      <c r="E910" s="25">
        <f ca="1">IF(AND($AL910-E$3&lt;=TODAY(),$AL910&gt;0,AI910&lt;&gt;"closed",AI910&lt;&gt;"old",AND($B$3&lt;&gt;Data!$N$6,OR(database!$AG910&lt;&gt;Data!$K$9,database!$AG910&lt;&gt;Data!$K$8))),MAX(E$8:E909)+1,0)</f>
        <v>0</v>
      </c>
      <c r="F910" s="25">
        <f>IF(AH910="X",MAX(F$8:F909)+1,0)</f>
        <v>0</v>
      </c>
      <c r="G910" s="25">
        <f ca="1">IF(AND(AG910=Data!$K$8,database!AI910&lt;&gt;"Closed",AI910&lt;&gt;"old",database!AL910&lt;(TODAY()+Data!$X$4)),MAX(G$8:G909)+1,0)</f>
        <v>0</v>
      </c>
      <c r="H910" s="25">
        <f ca="1">IF(AND(AG910=Data!$K$9,database!AI910&lt;&gt;"Closed",AI910&lt;&gt;"old",database!AL910&lt;(TODAY()+Data!$X$5)),MAX(H$8:H909)+1,0)</f>
        <v>0</v>
      </c>
      <c r="Y910">
        <f>IF(AS910&gt;0,VLOOKUP(AS910,$AT:$AV,3,0)+COUNTIF(AS$8:AS909,AS910),0)</f>
        <v>0</v>
      </c>
      <c r="AA910" s="16"/>
      <c r="AB910" s="22"/>
      <c r="AC910" s="16"/>
      <c r="AD910" s="22"/>
      <c r="AE910" s="16"/>
      <c r="AF910" s="22"/>
      <c r="AG910" s="138"/>
      <c r="AH910" s="23"/>
      <c r="AI910" s="16"/>
      <c r="AJ910" s="23"/>
      <c r="AK910" s="28"/>
      <c r="AL910" s="35"/>
      <c r="AQ910" s="25">
        <f>IF(FollowUp!$AK$3="(Off)",IF(FollowUp!$AA$3=Data!$D$5,C910,IF(FollowUp!$AA$3=Data!$D$6,D910,IF(FollowUp!$AA$3=Data!$D$7,E910,B910))),IF(FollowUp!$AK$3=Data!$N$9,F910,IF(FollowUp!$AK$3=Data!$N$8,H910,IF(FollowUp!$AK$3=Data!$N$7,G910,B910))))</f>
        <v>0</v>
      </c>
      <c r="AR910" s="51">
        <f t="shared" si="86"/>
        <v>0</v>
      </c>
      <c r="AS910" s="25">
        <f t="shared" si="90"/>
        <v>-1</v>
      </c>
      <c r="AT910" s="25">
        <f t="shared" si="87"/>
        <v>903</v>
      </c>
      <c r="AU910" s="25">
        <f t="shared" si="91"/>
        <v>0</v>
      </c>
      <c r="AV910" s="25">
        <f t="shared" si="88"/>
        <v>0</v>
      </c>
      <c r="BB910" s="51"/>
    </row>
    <row r="911" spans="1:54" x14ac:dyDescent="0.25">
      <c r="A911" t="str">
        <f t="shared" si="89"/>
        <v>911</v>
      </c>
      <c r="B911" s="25">
        <f>IF(OR(ISBLANK($AG911),$AI911="closed",$AI911="old",AND($B$3=Data!$N$6,OR(database!AG911=Data!$K$8,Data!$K$9=database!AG911))),0,MAX(B$8:B910)+1)</f>
        <v>0</v>
      </c>
      <c r="C911" s="25">
        <f ca="1">IF(AND($AL911-C$3&lt;=TODAY(),$AL911&gt;0,AI911&lt;&gt;"closed",AI911&lt;&gt;"old",AND($B$3&lt;&gt;Data!$N$6,OR(database!$AG911&lt;&gt;Data!$K$9,database!$AG911&lt;&gt;Data!$K$8))),MAX(C$8:C910)+1,0)</f>
        <v>0</v>
      </c>
      <c r="D911" s="25">
        <f ca="1">IF(AND($AL911-D$3&lt;=TODAY(),$AL911&gt;0,$AI911&lt;&gt;"closed",AI911&lt;&gt;"old",AND($B$3&lt;&gt;Data!$N$6,OR(database!$AG911&lt;&gt;Data!$K$9,database!$AG911&lt;&gt;Data!$K$8))),MAX(D$8:D910)+1,0)</f>
        <v>0</v>
      </c>
      <c r="E911" s="25">
        <f ca="1">IF(AND($AL911-E$3&lt;=TODAY(),$AL911&gt;0,AI911&lt;&gt;"closed",AI911&lt;&gt;"old",AND($B$3&lt;&gt;Data!$N$6,OR(database!$AG911&lt;&gt;Data!$K$9,database!$AG911&lt;&gt;Data!$K$8))),MAX(E$8:E910)+1,0)</f>
        <v>0</v>
      </c>
      <c r="F911" s="25">
        <f>IF(AH911="X",MAX(F$8:F910)+1,0)</f>
        <v>0</v>
      </c>
      <c r="G911" s="25">
        <f ca="1">IF(AND(AG911=Data!$K$8,database!AI911&lt;&gt;"Closed",AI911&lt;&gt;"old",database!AL911&lt;(TODAY()+Data!$X$4)),MAX(G$8:G910)+1,0)</f>
        <v>0</v>
      </c>
      <c r="H911" s="25">
        <f ca="1">IF(AND(AG911=Data!$K$9,database!AI911&lt;&gt;"Closed",AI911&lt;&gt;"old",database!AL911&lt;(TODAY()+Data!$X$5)),MAX(H$8:H910)+1,0)</f>
        <v>0</v>
      </c>
      <c r="Y911">
        <f>IF(AS911&gt;0,VLOOKUP(AS911,$AT:$AV,3,0)+COUNTIF(AS$8:AS910,AS911),0)</f>
        <v>0</v>
      </c>
      <c r="AA911" s="17"/>
      <c r="AB911" s="18"/>
      <c r="AC911" s="17"/>
      <c r="AD911" s="18"/>
      <c r="AE911" s="17"/>
      <c r="AF911" s="18"/>
      <c r="AG911" s="139"/>
      <c r="AH911" s="24"/>
      <c r="AI911" s="17"/>
      <c r="AJ911" s="24"/>
      <c r="AK911" s="27"/>
      <c r="AL911" s="47"/>
      <c r="AQ911" s="25">
        <f>IF(FollowUp!$AK$3="(Off)",IF(FollowUp!$AA$3=Data!$D$5,C911,IF(FollowUp!$AA$3=Data!$D$6,D911,IF(FollowUp!$AA$3=Data!$D$7,E911,B911))),IF(FollowUp!$AK$3=Data!$N$9,F911,IF(FollowUp!$AK$3=Data!$N$8,H911,IF(FollowUp!$AK$3=Data!$N$7,G911,B911))))</f>
        <v>0</v>
      </c>
      <c r="AR911" s="51">
        <f t="shared" si="86"/>
        <v>0</v>
      </c>
      <c r="AS911" s="25">
        <f t="shared" si="90"/>
        <v>-1</v>
      </c>
      <c r="AT911" s="25">
        <f t="shared" si="87"/>
        <v>904</v>
      </c>
      <c r="AU911" s="25">
        <f t="shared" si="91"/>
        <v>0</v>
      </c>
      <c r="AV911" s="25">
        <f t="shared" si="88"/>
        <v>0</v>
      </c>
      <c r="BB911" s="51"/>
    </row>
    <row r="912" spans="1:54" x14ac:dyDescent="0.25">
      <c r="A912" t="str">
        <f t="shared" si="89"/>
        <v>912</v>
      </c>
      <c r="B912" s="25">
        <f>IF(OR(ISBLANK($AG912),$AI912="closed",$AI912="old",AND($B$3=Data!$N$6,OR(database!AG912=Data!$K$8,Data!$K$9=database!AG912))),0,MAX(B$8:B911)+1)</f>
        <v>0</v>
      </c>
      <c r="C912" s="25">
        <f ca="1">IF(AND($AL912-C$3&lt;=TODAY(),$AL912&gt;0,AI912&lt;&gt;"closed",AI912&lt;&gt;"old",AND($B$3&lt;&gt;Data!$N$6,OR(database!$AG912&lt;&gt;Data!$K$9,database!$AG912&lt;&gt;Data!$K$8))),MAX(C$8:C911)+1,0)</f>
        <v>0</v>
      </c>
      <c r="D912" s="25">
        <f ca="1">IF(AND($AL912-D$3&lt;=TODAY(),$AL912&gt;0,$AI912&lt;&gt;"closed",AI912&lt;&gt;"old",AND($B$3&lt;&gt;Data!$N$6,OR(database!$AG912&lt;&gt;Data!$K$9,database!$AG912&lt;&gt;Data!$K$8))),MAX(D$8:D911)+1,0)</f>
        <v>0</v>
      </c>
      <c r="E912" s="25">
        <f ca="1">IF(AND($AL912-E$3&lt;=TODAY(),$AL912&gt;0,AI912&lt;&gt;"closed",AI912&lt;&gt;"old",AND($B$3&lt;&gt;Data!$N$6,OR(database!$AG912&lt;&gt;Data!$K$9,database!$AG912&lt;&gt;Data!$K$8))),MAX(E$8:E911)+1,0)</f>
        <v>0</v>
      </c>
      <c r="F912" s="25">
        <f>IF(AH912="X",MAX(F$8:F911)+1,0)</f>
        <v>0</v>
      </c>
      <c r="G912" s="25">
        <f ca="1">IF(AND(AG912=Data!$K$8,database!AI912&lt;&gt;"Closed",AI912&lt;&gt;"old",database!AL912&lt;(TODAY()+Data!$X$4)),MAX(G$8:G911)+1,0)</f>
        <v>0</v>
      </c>
      <c r="H912" s="25">
        <f ca="1">IF(AND(AG912=Data!$K$9,database!AI912&lt;&gt;"Closed",AI912&lt;&gt;"old",database!AL912&lt;(TODAY()+Data!$X$5)),MAX(H$8:H911)+1,0)</f>
        <v>0</v>
      </c>
      <c r="Y912">
        <f>IF(AS912&gt;0,VLOOKUP(AS912,$AT:$AV,3,0)+COUNTIF(AS$8:AS911,AS912),0)</f>
        <v>0</v>
      </c>
      <c r="AA912" s="16"/>
      <c r="AB912" s="22"/>
      <c r="AC912" s="16"/>
      <c r="AD912" s="22"/>
      <c r="AE912" s="16"/>
      <c r="AF912" s="22"/>
      <c r="AG912" s="138"/>
      <c r="AH912" s="23"/>
      <c r="AI912" s="16"/>
      <c r="AJ912" s="23"/>
      <c r="AK912" s="28"/>
      <c r="AL912" s="35"/>
      <c r="AQ912" s="25">
        <f>IF(FollowUp!$AK$3="(Off)",IF(FollowUp!$AA$3=Data!$D$5,C912,IF(FollowUp!$AA$3=Data!$D$6,D912,IF(FollowUp!$AA$3=Data!$D$7,E912,B912))),IF(FollowUp!$AK$3=Data!$N$9,F912,IF(FollowUp!$AK$3=Data!$N$8,H912,IF(FollowUp!$AK$3=Data!$N$7,G912,B912))))</f>
        <v>0</v>
      </c>
      <c r="AR912" s="51">
        <f t="shared" si="86"/>
        <v>0</v>
      </c>
      <c r="AS912" s="25">
        <f t="shared" si="90"/>
        <v>-1</v>
      </c>
      <c r="AT912" s="25">
        <f t="shared" si="87"/>
        <v>905</v>
      </c>
      <c r="AU912" s="25">
        <f t="shared" si="91"/>
        <v>0</v>
      </c>
      <c r="AV912" s="25">
        <f t="shared" si="88"/>
        <v>0</v>
      </c>
      <c r="BB912" s="51"/>
    </row>
    <row r="913" spans="1:54" x14ac:dyDescent="0.25">
      <c r="A913" t="str">
        <f t="shared" si="89"/>
        <v>913</v>
      </c>
      <c r="B913" s="25">
        <f>IF(OR(ISBLANK($AG913),$AI913="closed",$AI913="old",AND($B$3=Data!$N$6,OR(database!AG913=Data!$K$8,Data!$K$9=database!AG913))),0,MAX(B$8:B912)+1)</f>
        <v>0</v>
      </c>
      <c r="C913" s="25">
        <f ca="1">IF(AND($AL913-C$3&lt;=TODAY(),$AL913&gt;0,AI913&lt;&gt;"closed",AI913&lt;&gt;"old",AND($B$3&lt;&gt;Data!$N$6,OR(database!$AG913&lt;&gt;Data!$K$9,database!$AG913&lt;&gt;Data!$K$8))),MAX(C$8:C912)+1,0)</f>
        <v>0</v>
      </c>
      <c r="D913" s="25">
        <f ca="1">IF(AND($AL913-D$3&lt;=TODAY(),$AL913&gt;0,$AI913&lt;&gt;"closed",AI913&lt;&gt;"old",AND($B$3&lt;&gt;Data!$N$6,OR(database!$AG913&lt;&gt;Data!$K$9,database!$AG913&lt;&gt;Data!$K$8))),MAX(D$8:D912)+1,0)</f>
        <v>0</v>
      </c>
      <c r="E913" s="25">
        <f ca="1">IF(AND($AL913-E$3&lt;=TODAY(),$AL913&gt;0,AI913&lt;&gt;"closed",AI913&lt;&gt;"old",AND($B$3&lt;&gt;Data!$N$6,OR(database!$AG913&lt;&gt;Data!$K$9,database!$AG913&lt;&gt;Data!$K$8))),MAX(E$8:E912)+1,0)</f>
        <v>0</v>
      </c>
      <c r="F913" s="25">
        <f>IF(AH913="X",MAX(F$8:F912)+1,0)</f>
        <v>0</v>
      </c>
      <c r="G913" s="25">
        <f ca="1">IF(AND(AG913=Data!$K$8,database!AI913&lt;&gt;"Closed",AI913&lt;&gt;"old",database!AL913&lt;(TODAY()+Data!$X$4)),MAX(G$8:G912)+1,0)</f>
        <v>0</v>
      </c>
      <c r="H913" s="25">
        <f ca="1">IF(AND(AG913=Data!$K$9,database!AI913&lt;&gt;"Closed",AI913&lt;&gt;"old",database!AL913&lt;(TODAY()+Data!$X$5)),MAX(H$8:H912)+1,0)</f>
        <v>0</v>
      </c>
      <c r="Y913">
        <f>IF(AS913&gt;0,VLOOKUP(AS913,$AT:$AV,3,0)+COUNTIF(AS$8:AS912,AS913),0)</f>
        <v>0</v>
      </c>
      <c r="AA913" s="17"/>
      <c r="AB913" s="18"/>
      <c r="AC913" s="17"/>
      <c r="AD913" s="18"/>
      <c r="AE913" s="17"/>
      <c r="AF913" s="18"/>
      <c r="AG913" s="139"/>
      <c r="AH913" s="24"/>
      <c r="AI913" s="17"/>
      <c r="AJ913" s="24"/>
      <c r="AK913" s="27"/>
      <c r="AL913" s="47"/>
      <c r="AQ913" s="25">
        <f>IF(FollowUp!$AK$3="(Off)",IF(FollowUp!$AA$3=Data!$D$5,C913,IF(FollowUp!$AA$3=Data!$D$6,D913,IF(FollowUp!$AA$3=Data!$D$7,E913,B913))),IF(FollowUp!$AK$3=Data!$N$9,F913,IF(FollowUp!$AK$3=Data!$N$8,H913,IF(FollowUp!$AK$3=Data!$N$7,G913,B913))))</f>
        <v>0</v>
      </c>
      <c r="AR913" s="51">
        <f t="shared" si="86"/>
        <v>0</v>
      </c>
      <c r="AS913" s="25">
        <f t="shared" si="90"/>
        <v>-1</v>
      </c>
      <c r="AT913" s="25">
        <f t="shared" si="87"/>
        <v>906</v>
      </c>
      <c r="AU913" s="25">
        <f t="shared" si="91"/>
        <v>0</v>
      </c>
      <c r="AV913" s="25">
        <f t="shared" si="88"/>
        <v>0</v>
      </c>
      <c r="BB913" s="51"/>
    </row>
    <row r="914" spans="1:54" x14ac:dyDescent="0.25">
      <c r="A914" t="str">
        <f t="shared" si="89"/>
        <v>914</v>
      </c>
      <c r="B914" s="25">
        <f>IF(OR(ISBLANK($AG914),$AI914="closed",$AI914="old",AND($B$3=Data!$N$6,OR(database!AG914=Data!$K$8,Data!$K$9=database!AG914))),0,MAX(B$8:B913)+1)</f>
        <v>0</v>
      </c>
      <c r="C914" s="25">
        <f ca="1">IF(AND($AL914-C$3&lt;=TODAY(),$AL914&gt;0,AI914&lt;&gt;"closed",AI914&lt;&gt;"old",AND($B$3&lt;&gt;Data!$N$6,OR(database!$AG914&lt;&gt;Data!$K$9,database!$AG914&lt;&gt;Data!$K$8))),MAX(C$8:C913)+1,0)</f>
        <v>0</v>
      </c>
      <c r="D914" s="25">
        <f ca="1">IF(AND($AL914-D$3&lt;=TODAY(),$AL914&gt;0,$AI914&lt;&gt;"closed",AI914&lt;&gt;"old",AND($B$3&lt;&gt;Data!$N$6,OR(database!$AG914&lt;&gt;Data!$K$9,database!$AG914&lt;&gt;Data!$K$8))),MAX(D$8:D913)+1,0)</f>
        <v>0</v>
      </c>
      <c r="E914" s="25">
        <f ca="1">IF(AND($AL914-E$3&lt;=TODAY(),$AL914&gt;0,AI914&lt;&gt;"closed",AI914&lt;&gt;"old",AND($B$3&lt;&gt;Data!$N$6,OR(database!$AG914&lt;&gt;Data!$K$9,database!$AG914&lt;&gt;Data!$K$8))),MAX(E$8:E913)+1,0)</f>
        <v>0</v>
      </c>
      <c r="F914" s="25">
        <f>IF(AH914="X",MAX(F$8:F913)+1,0)</f>
        <v>0</v>
      </c>
      <c r="G914" s="25">
        <f ca="1">IF(AND(AG914=Data!$K$8,database!AI914&lt;&gt;"Closed",AI914&lt;&gt;"old",database!AL914&lt;(TODAY()+Data!$X$4)),MAX(G$8:G913)+1,0)</f>
        <v>0</v>
      </c>
      <c r="H914" s="25">
        <f ca="1">IF(AND(AG914=Data!$K$9,database!AI914&lt;&gt;"Closed",AI914&lt;&gt;"old",database!AL914&lt;(TODAY()+Data!$X$5)),MAX(H$8:H913)+1,0)</f>
        <v>0</v>
      </c>
      <c r="Y914">
        <f>IF(AS914&gt;0,VLOOKUP(AS914,$AT:$AV,3,0)+COUNTIF(AS$8:AS913,AS914),0)</f>
        <v>0</v>
      </c>
      <c r="AA914" s="16"/>
      <c r="AB914" s="22"/>
      <c r="AC914" s="16"/>
      <c r="AD914" s="22"/>
      <c r="AE914" s="16"/>
      <c r="AF914" s="22"/>
      <c r="AG914" s="138"/>
      <c r="AH914" s="23"/>
      <c r="AI914" s="16"/>
      <c r="AJ914" s="23"/>
      <c r="AK914" s="28"/>
      <c r="AL914" s="35"/>
      <c r="AQ914" s="25">
        <f>IF(FollowUp!$AK$3="(Off)",IF(FollowUp!$AA$3=Data!$D$5,C914,IF(FollowUp!$AA$3=Data!$D$6,D914,IF(FollowUp!$AA$3=Data!$D$7,E914,B914))),IF(FollowUp!$AK$3=Data!$N$9,F914,IF(FollowUp!$AK$3=Data!$N$8,H914,IF(FollowUp!$AK$3=Data!$N$7,G914,B914))))</f>
        <v>0</v>
      </c>
      <c r="AR914" s="51">
        <f t="shared" si="86"/>
        <v>0</v>
      </c>
      <c r="AS914" s="25">
        <f t="shared" si="90"/>
        <v>-1</v>
      </c>
      <c r="AT914" s="25">
        <f t="shared" si="87"/>
        <v>907</v>
      </c>
      <c r="AU914" s="25">
        <f t="shared" si="91"/>
        <v>0</v>
      </c>
      <c r="AV914" s="25">
        <f t="shared" si="88"/>
        <v>0</v>
      </c>
      <c r="BB914" s="51"/>
    </row>
    <row r="915" spans="1:54" x14ac:dyDescent="0.25">
      <c r="A915" t="str">
        <f t="shared" si="89"/>
        <v>915</v>
      </c>
      <c r="B915" s="25">
        <f>IF(OR(ISBLANK($AG915),$AI915="closed",$AI915="old",AND($B$3=Data!$N$6,OR(database!AG915=Data!$K$8,Data!$K$9=database!AG915))),0,MAX(B$8:B914)+1)</f>
        <v>0</v>
      </c>
      <c r="C915" s="25">
        <f ca="1">IF(AND($AL915-C$3&lt;=TODAY(),$AL915&gt;0,AI915&lt;&gt;"closed",AI915&lt;&gt;"old",AND($B$3&lt;&gt;Data!$N$6,OR(database!$AG915&lt;&gt;Data!$K$9,database!$AG915&lt;&gt;Data!$K$8))),MAX(C$8:C914)+1,0)</f>
        <v>0</v>
      </c>
      <c r="D915" s="25">
        <f ca="1">IF(AND($AL915-D$3&lt;=TODAY(),$AL915&gt;0,$AI915&lt;&gt;"closed",AI915&lt;&gt;"old",AND($B$3&lt;&gt;Data!$N$6,OR(database!$AG915&lt;&gt;Data!$K$9,database!$AG915&lt;&gt;Data!$K$8))),MAX(D$8:D914)+1,0)</f>
        <v>0</v>
      </c>
      <c r="E915" s="25">
        <f ca="1">IF(AND($AL915-E$3&lt;=TODAY(),$AL915&gt;0,AI915&lt;&gt;"closed",AI915&lt;&gt;"old",AND($B$3&lt;&gt;Data!$N$6,OR(database!$AG915&lt;&gt;Data!$K$9,database!$AG915&lt;&gt;Data!$K$8))),MAX(E$8:E914)+1,0)</f>
        <v>0</v>
      </c>
      <c r="F915" s="25">
        <f>IF(AH915="X",MAX(F$8:F914)+1,0)</f>
        <v>0</v>
      </c>
      <c r="G915" s="25">
        <f ca="1">IF(AND(AG915=Data!$K$8,database!AI915&lt;&gt;"Closed",AI915&lt;&gt;"old",database!AL915&lt;(TODAY()+Data!$X$4)),MAX(G$8:G914)+1,0)</f>
        <v>0</v>
      </c>
      <c r="H915" s="25">
        <f ca="1">IF(AND(AG915=Data!$K$9,database!AI915&lt;&gt;"Closed",AI915&lt;&gt;"old",database!AL915&lt;(TODAY()+Data!$X$5)),MAX(H$8:H914)+1,0)</f>
        <v>0</v>
      </c>
      <c r="Y915">
        <f>IF(AS915&gt;0,VLOOKUP(AS915,$AT:$AV,3,0)+COUNTIF(AS$8:AS914,AS915),0)</f>
        <v>0</v>
      </c>
      <c r="AA915" s="17"/>
      <c r="AB915" s="18"/>
      <c r="AC915" s="17"/>
      <c r="AD915" s="18"/>
      <c r="AE915" s="17"/>
      <c r="AF915" s="18"/>
      <c r="AG915" s="139"/>
      <c r="AH915" s="24"/>
      <c r="AI915" s="17"/>
      <c r="AJ915" s="24"/>
      <c r="AK915" s="27"/>
      <c r="AL915" s="47"/>
      <c r="AQ915" s="25">
        <f>IF(FollowUp!$AK$3="(Off)",IF(FollowUp!$AA$3=Data!$D$5,C915,IF(FollowUp!$AA$3=Data!$D$6,D915,IF(FollowUp!$AA$3=Data!$D$7,E915,B915))),IF(FollowUp!$AK$3=Data!$N$9,F915,IF(FollowUp!$AK$3=Data!$N$8,H915,IF(FollowUp!$AK$3=Data!$N$7,G915,B915))))</f>
        <v>0</v>
      </c>
      <c r="AR915" s="51">
        <f t="shared" si="86"/>
        <v>0</v>
      </c>
      <c r="AS915" s="25">
        <f t="shared" si="90"/>
        <v>-1</v>
      </c>
      <c r="AT915" s="25">
        <f t="shared" si="87"/>
        <v>908</v>
      </c>
      <c r="AU915" s="25">
        <f t="shared" si="91"/>
        <v>0</v>
      </c>
      <c r="AV915" s="25">
        <f t="shared" si="88"/>
        <v>0</v>
      </c>
      <c r="BB915" s="51"/>
    </row>
    <row r="916" spans="1:54" x14ac:dyDescent="0.25">
      <c r="A916" t="str">
        <f t="shared" si="89"/>
        <v>916</v>
      </c>
      <c r="B916" s="25">
        <f>IF(OR(ISBLANK($AG916),$AI916="closed",$AI916="old",AND($B$3=Data!$N$6,OR(database!AG916=Data!$K$8,Data!$K$9=database!AG916))),0,MAX(B$8:B915)+1)</f>
        <v>0</v>
      </c>
      <c r="C916" s="25">
        <f ca="1">IF(AND($AL916-C$3&lt;=TODAY(),$AL916&gt;0,AI916&lt;&gt;"closed",AI916&lt;&gt;"old",AND($B$3&lt;&gt;Data!$N$6,OR(database!$AG916&lt;&gt;Data!$K$9,database!$AG916&lt;&gt;Data!$K$8))),MAX(C$8:C915)+1,0)</f>
        <v>0</v>
      </c>
      <c r="D916" s="25">
        <f ca="1">IF(AND($AL916-D$3&lt;=TODAY(),$AL916&gt;0,$AI916&lt;&gt;"closed",AI916&lt;&gt;"old",AND($B$3&lt;&gt;Data!$N$6,OR(database!$AG916&lt;&gt;Data!$K$9,database!$AG916&lt;&gt;Data!$K$8))),MAX(D$8:D915)+1,0)</f>
        <v>0</v>
      </c>
      <c r="E916" s="25">
        <f ca="1">IF(AND($AL916-E$3&lt;=TODAY(),$AL916&gt;0,AI916&lt;&gt;"closed",AI916&lt;&gt;"old",AND($B$3&lt;&gt;Data!$N$6,OR(database!$AG916&lt;&gt;Data!$K$9,database!$AG916&lt;&gt;Data!$K$8))),MAX(E$8:E915)+1,0)</f>
        <v>0</v>
      </c>
      <c r="F916" s="25">
        <f>IF(AH916="X",MAX(F$8:F915)+1,0)</f>
        <v>0</v>
      </c>
      <c r="G916" s="25">
        <f ca="1">IF(AND(AG916=Data!$K$8,database!AI916&lt;&gt;"Closed",AI916&lt;&gt;"old",database!AL916&lt;(TODAY()+Data!$X$4)),MAX(G$8:G915)+1,0)</f>
        <v>0</v>
      </c>
      <c r="H916" s="25">
        <f ca="1">IF(AND(AG916=Data!$K$9,database!AI916&lt;&gt;"Closed",AI916&lt;&gt;"old",database!AL916&lt;(TODAY()+Data!$X$5)),MAX(H$8:H915)+1,0)</f>
        <v>0</v>
      </c>
      <c r="Y916">
        <f>IF(AS916&gt;0,VLOOKUP(AS916,$AT:$AV,3,0)+COUNTIF(AS$8:AS915,AS916),0)</f>
        <v>0</v>
      </c>
      <c r="AA916" s="16"/>
      <c r="AB916" s="22"/>
      <c r="AC916" s="16"/>
      <c r="AD916" s="22"/>
      <c r="AE916" s="16"/>
      <c r="AF916" s="22"/>
      <c r="AG916" s="138"/>
      <c r="AH916" s="23"/>
      <c r="AI916" s="16"/>
      <c r="AJ916" s="23"/>
      <c r="AK916" s="28"/>
      <c r="AL916" s="35"/>
      <c r="AQ916" s="25">
        <f>IF(FollowUp!$AK$3="(Off)",IF(FollowUp!$AA$3=Data!$D$5,C916,IF(FollowUp!$AA$3=Data!$D$6,D916,IF(FollowUp!$AA$3=Data!$D$7,E916,B916))),IF(FollowUp!$AK$3=Data!$N$9,F916,IF(FollowUp!$AK$3=Data!$N$8,H916,IF(FollowUp!$AK$3=Data!$N$7,G916,B916))))</f>
        <v>0</v>
      </c>
      <c r="AR916" s="51">
        <f t="shared" si="86"/>
        <v>0</v>
      </c>
      <c r="AS916" s="25">
        <f t="shared" si="90"/>
        <v>-1</v>
      </c>
      <c r="AT916" s="25">
        <f t="shared" si="87"/>
        <v>909</v>
      </c>
      <c r="AU916" s="25">
        <f t="shared" si="91"/>
        <v>0</v>
      </c>
      <c r="AV916" s="25">
        <f t="shared" si="88"/>
        <v>0</v>
      </c>
      <c r="BB916" s="51"/>
    </row>
    <row r="917" spans="1:54" x14ac:dyDescent="0.25">
      <c r="A917" t="str">
        <f t="shared" si="89"/>
        <v>917</v>
      </c>
      <c r="B917" s="25">
        <f>IF(OR(ISBLANK($AG917),$AI917="closed",$AI917="old",AND($B$3=Data!$N$6,OR(database!AG917=Data!$K$8,Data!$K$9=database!AG917))),0,MAX(B$8:B916)+1)</f>
        <v>0</v>
      </c>
      <c r="C917" s="25">
        <f ca="1">IF(AND($AL917-C$3&lt;=TODAY(),$AL917&gt;0,AI917&lt;&gt;"closed",AI917&lt;&gt;"old",AND($B$3&lt;&gt;Data!$N$6,OR(database!$AG917&lt;&gt;Data!$K$9,database!$AG917&lt;&gt;Data!$K$8))),MAX(C$8:C916)+1,0)</f>
        <v>0</v>
      </c>
      <c r="D917" s="25">
        <f ca="1">IF(AND($AL917-D$3&lt;=TODAY(),$AL917&gt;0,$AI917&lt;&gt;"closed",AI917&lt;&gt;"old",AND($B$3&lt;&gt;Data!$N$6,OR(database!$AG917&lt;&gt;Data!$K$9,database!$AG917&lt;&gt;Data!$K$8))),MAX(D$8:D916)+1,0)</f>
        <v>0</v>
      </c>
      <c r="E917" s="25">
        <f ca="1">IF(AND($AL917-E$3&lt;=TODAY(),$AL917&gt;0,AI917&lt;&gt;"closed",AI917&lt;&gt;"old",AND($B$3&lt;&gt;Data!$N$6,OR(database!$AG917&lt;&gt;Data!$K$9,database!$AG917&lt;&gt;Data!$K$8))),MAX(E$8:E916)+1,0)</f>
        <v>0</v>
      </c>
      <c r="F917" s="25">
        <f>IF(AH917="X",MAX(F$8:F916)+1,0)</f>
        <v>0</v>
      </c>
      <c r="G917" s="25">
        <f ca="1">IF(AND(AG917=Data!$K$8,database!AI917&lt;&gt;"Closed",AI917&lt;&gt;"old",database!AL917&lt;(TODAY()+Data!$X$4)),MAX(G$8:G916)+1,0)</f>
        <v>0</v>
      </c>
      <c r="H917" s="25">
        <f ca="1">IF(AND(AG917=Data!$K$9,database!AI917&lt;&gt;"Closed",AI917&lt;&gt;"old",database!AL917&lt;(TODAY()+Data!$X$5)),MAX(H$8:H916)+1,0)</f>
        <v>0</v>
      </c>
      <c r="Y917">
        <f>IF(AS917&gt;0,VLOOKUP(AS917,$AT:$AV,3,0)+COUNTIF(AS$8:AS916,AS917),0)</f>
        <v>0</v>
      </c>
      <c r="AA917" s="17"/>
      <c r="AB917" s="18"/>
      <c r="AC917" s="17"/>
      <c r="AD917" s="18"/>
      <c r="AE917" s="17"/>
      <c r="AF917" s="18"/>
      <c r="AG917" s="139"/>
      <c r="AH917" s="24"/>
      <c r="AI917" s="17"/>
      <c r="AJ917" s="24"/>
      <c r="AK917" s="27"/>
      <c r="AL917" s="47"/>
      <c r="AQ917" s="25">
        <f>IF(FollowUp!$AK$3="(Off)",IF(FollowUp!$AA$3=Data!$D$5,C917,IF(FollowUp!$AA$3=Data!$D$6,D917,IF(FollowUp!$AA$3=Data!$D$7,E917,B917))),IF(FollowUp!$AK$3=Data!$N$9,F917,IF(FollowUp!$AK$3=Data!$N$8,H917,IF(FollowUp!$AK$3=Data!$N$7,G917,B917))))</f>
        <v>0</v>
      </c>
      <c r="AR917" s="51">
        <f t="shared" si="86"/>
        <v>0</v>
      </c>
      <c r="AS917" s="25">
        <f t="shared" si="90"/>
        <v>-1</v>
      </c>
      <c r="AT917" s="25">
        <f t="shared" si="87"/>
        <v>910</v>
      </c>
      <c r="AU917" s="25">
        <f t="shared" si="91"/>
        <v>0</v>
      </c>
      <c r="AV917" s="25">
        <f t="shared" si="88"/>
        <v>0</v>
      </c>
      <c r="BB917" s="51"/>
    </row>
    <row r="918" spans="1:54" x14ac:dyDescent="0.25">
      <c r="A918" t="str">
        <f t="shared" si="89"/>
        <v>918</v>
      </c>
      <c r="B918" s="25">
        <f>IF(OR(ISBLANK($AG918),$AI918="closed",$AI918="old",AND($B$3=Data!$N$6,OR(database!AG918=Data!$K$8,Data!$K$9=database!AG918))),0,MAX(B$8:B917)+1)</f>
        <v>0</v>
      </c>
      <c r="C918" s="25">
        <f ca="1">IF(AND($AL918-C$3&lt;=TODAY(),$AL918&gt;0,AI918&lt;&gt;"closed",AI918&lt;&gt;"old",AND($B$3&lt;&gt;Data!$N$6,OR(database!$AG918&lt;&gt;Data!$K$9,database!$AG918&lt;&gt;Data!$K$8))),MAX(C$8:C917)+1,0)</f>
        <v>0</v>
      </c>
      <c r="D918" s="25">
        <f ca="1">IF(AND($AL918-D$3&lt;=TODAY(),$AL918&gt;0,$AI918&lt;&gt;"closed",AI918&lt;&gt;"old",AND($B$3&lt;&gt;Data!$N$6,OR(database!$AG918&lt;&gt;Data!$K$9,database!$AG918&lt;&gt;Data!$K$8))),MAX(D$8:D917)+1,0)</f>
        <v>0</v>
      </c>
      <c r="E918" s="25">
        <f ca="1">IF(AND($AL918-E$3&lt;=TODAY(),$AL918&gt;0,AI918&lt;&gt;"closed",AI918&lt;&gt;"old",AND($B$3&lt;&gt;Data!$N$6,OR(database!$AG918&lt;&gt;Data!$K$9,database!$AG918&lt;&gt;Data!$K$8))),MAX(E$8:E917)+1,0)</f>
        <v>0</v>
      </c>
      <c r="F918" s="25">
        <f>IF(AH918="X",MAX(F$8:F917)+1,0)</f>
        <v>0</v>
      </c>
      <c r="G918" s="25">
        <f ca="1">IF(AND(AG918=Data!$K$8,database!AI918&lt;&gt;"Closed",AI918&lt;&gt;"old",database!AL918&lt;(TODAY()+Data!$X$4)),MAX(G$8:G917)+1,0)</f>
        <v>0</v>
      </c>
      <c r="H918" s="25">
        <f ca="1">IF(AND(AG918=Data!$K$9,database!AI918&lt;&gt;"Closed",AI918&lt;&gt;"old",database!AL918&lt;(TODAY()+Data!$X$5)),MAX(H$8:H917)+1,0)</f>
        <v>0</v>
      </c>
      <c r="Y918">
        <f>IF(AS918&gt;0,VLOOKUP(AS918,$AT:$AV,3,0)+COUNTIF(AS$8:AS917,AS918),0)</f>
        <v>0</v>
      </c>
      <c r="AA918" s="16"/>
      <c r="AB918" s="22"/>
      <c r="AC918" s="16"/>
      <c r="AD918" s="22"/>
      <c r="AE918" s="16"/>
      <c r="AF918" s="22"/>
      <c r="AG918" s="138"/>
      <c r="AH918" s="23"/>
      <c r="AI918" s="16"/>
      <c r="AJ918" s="23"/>
      <c r="AK918" s="28"/>
      <c r="AL918" s="35"/>
      <c r="AQ918" s="25">
        <f>IF(FollowUp!$AK$3="(Off)",IF(FollowUp!$AA$3=Data!$D$5,C918,IF(FollowUp!$AA$3=Data!$D$6,D918,IF(FollowUp!$AA$3=Data!$D$7,E918,B918))),IF(FollowUp!$AK$3=Data!$N$9,F918,IF(FollowUp!$AK$3=Data!$N$8,H918,IF(FollowUp!$AK$3=Data!$N$7,G918,B918))))</f>
        <v>0</v>
      </c>
      <c r="AR918" s="51">
        <f t="shared" si="86"/>
        <v>0</v>
      </c>
      <c r="AS918" s="25">
        <f t="shared" si="90"/>
        <v>-1</v>
      </c>
      <c r="AT918" s="25">
        <f t="shared" si="87"/>
        <v>911</v>
      </c>
      <c r="AU918" s="25">
        <f t="shared" si="91"/>
        <v>0</v>
      </c>
      <c r="AV918" s="25">
        <f t="shared" si="88"/>
        <v>0</v>
      </c>
      <c r="BB918" s="51"/>
    </row>
    <row r="919" spans="1:54" x14ac:dyDescent="0.25">
      <c r="A919" t="str">
        <f t="shared" si="89"/>
        <v>919</v>
      </c>
      <c r="B919" s="25">
        <f>IF(OR(ISBLANK($AG919),$AI919="closed",$AI919="old",AND($B$3=Data!$N$6,OR(database!AG919=Data!$K$8,Data!$K$9=database!AG919))),0,MAX(B$8:B918)+1)</f>
        <v>0</v>
      </c>
      <c r="C919" s="25">
        <f ca="1">IF(AND($AL919-C$3&lt;=TODAY(),$AL919&gt;0,AI919&lt;&gt;"closed",AI919&lt;&gt;"old",AND($B$3&lt;&gt;Data!$N$6,OR(database!$AG919&lt;&gt;Data!$K$9,database!$AG919&lt;&gt;Data!$K$8))),MAX(C$8:C918)+1,0)</f>
        <v>0</v>
      </c>
      <c r="D919" s="25">
        <f ca="1">IF(AND($AL919-D$3&lt;=TODAY(),$AL919&gt;0,$AI919&lt;&gt;"closed",AI919&lt;&gt;"old",AND($B$3&lt;&gt;Data!$N$6,OR(database!$AG919&lt;&gt;Data!$K$9,database!$AG919&lt;&gt;Data!$K$8))),MAX(D$8:D918)+1,0)</f>
        <v>0</v>
      </c>
      <c r="E919" s="25">
        <f ca="1">IF(AND($AL919-E$3&lt;=TODAY(),$AL919&gt;0,AI919&lt;&gt;"closed",AI919&lt;&gt;"old",AND($B$3&lt;&gt;Data!$N$6,OR(database!$AG919&lt;&gt;Data!$K$9,database!$AG919&lt;&gt;Data!$K$8))),MAX(E$8:E918)+1,0)</f>
        <v>0</v>
      </c>
      <c r="F919" s="25">
        <f>IF(AH919="X",MAX(F$8:F918)+1,0)</f>
        <v>0</v>
      </c>
      <c r="G919" s="25">
        <f ca="1">IF(AND(AG919=Data!$K$8,database!AI919&lt;&gt;"Closed",AI919&lt;&gt;"old",database!AL919&lt;(TODAY()+Data!$X$4)),MAX(G$8:G918)+1,0)</f>
        <v>0</v>
      </c>
      <c r="H919" s="25">
        <f ca="1">IF(AND(AG919=Data!$K$9,database!AI919&lt;&gt;"Closed",AI919&lt;&gt;"old",database!AL919&lt;(TODAY()+Data!$X$5)),MAX(H$8:H918)+1,0)</f>
        <v>0</v>
      </c>
      <c r="Y919">
        <f>IF(AS919&gt;0,VLOOKUP(AS919,$AT:$AV,3,0)+COUNTIF(AS$8:AS918,AS919),0)</f>
        <v>0</v>
      </c>
      <c r="AA919" s="17"/>
      <c r="AB919" s="18"/>
      <c r="AC919" s="17"/>
      <c r="AD919" s="18"/>
      <c r="AE919" s="17"/>
      <c r="AF919" s="18"/>
      <c r="AG919" s="139"/>
      <c r="AH919" s="24"/>
      <c r="AI919" s="17"/>
      <c r="AJ919" s="24"/>
      <c r="AK919" s="27"/>
      <c r="AL919" s="47"/>
      <c r="AQ919" s="25">
        <f>IF(FollowUp!$AK$3="(Off)",IF(FollowUp!$AA$3=Data!$D$5,C919,IF(FollowUp!$AA$3=Data!$D$6,D919,IF(FollowUp!$AA$3=Data!$D$7,E919,B919))),IF(FollowUp!$AK$3=Data!$N$9,F919,IF(FollowUp!$AK$3=Data!$N$8,H919,IF(FollowUp!$AK$3=Data!$N$7,G919,B919))))</f>
        <v>0</v>
      </c>
      <c r="AR919" s="51">
        <f t="shared" si="86"/>
        <v>0</v>
      </c>
      <c r="AS919" s="25">
        <f t="shared" si="90"/>
        <v>-1</v>
      </c>
      <c r="AT919" s="25">
        <f t="shared" si="87"/>
        <v>912</v>
      </c>
      <c r="AU919" s="25">
        <f t="shared" si="91"/>
        <v>0</v>
      </c>
      <c r="AV919" s="25">
        <f t="shared" si="88"/>
        <v>0</v>
      </c>
      <c r="BB919" s="51"/>
    </row>
    <row r="920" spans="1:54" x14ac:dyDescent="0.25">
      <c r="A920" t="str">
        <f t="shared" si="89"/>
        <v>920</v>
      </c>
      <c r="B920" s="25">
        <f>IF(OR(ISBLANK($AG920),$AI920="closed",$AI920="old",AND($B$3=Data!$N$6,OR(database!AG920=Data!$K$8,Data!$K$9=database!AG920))),0,MAX(B$8:B919)+1)</f>
        <v>0</v>
      </c>
      <c r="C920" s="25">
        <f ca="1">IF(AND($AL920-C$3&lt;=TODAY(),$AL920&gt;0,AI920&lt;&gt;"closed",AI920&lt;&gt;"old",AND($B$3&lt;&gt;Data!$N$6,OR(database!$AG920&lt;&gt;Data!$K$9,database!$AG920&lt;&gt;Data!$K$8))),MAX(C$8:C919)+1,0)</f>
        <v>0</v>
      </c>
      <c r="D920" s="25">
        <f ca="1">IF(AND($AL920-D$3&lt;=TODAY(),$AL920&gt;0,$AI920&lt;&gt;"closed",AI920&lt;&gt;"old",AND($B$3&lt;&gt;Data!$N$6,OR(database!$AG920&lt;&gt;Data!$K$9,database!$AG920&lt;&gt;Data!$K$8))),MAX(D$8:D919)+1,0)</f>
        <v>0</v>
      </c>
      <c r="E920" s="25">
        <f ca="1">IF(AND($AL920-E$3&lt;=TODAY(),$AL920&gt;0,AI920&lt;&gt;"closed",AI920&lt;&gt;"old",AND($B$3&lt;&gt;Data!$N$6,OR(database!$AG920&lt;&gt;Data!$K$9,database!$AG920&lt;&gt;Data!$K$8))),MAX(E$8:E919)+1,0)</f>
        <v>0</v>
      </c>
      <c r="F920" s="25">
        <f>IF(AH920="X",MAX(F$8:F919)+1,0)</f>
        <v>0</v>
      </c>
      <c r="G920" s="25">
        <f ca="1">IF(AND(AG920=Data!$K$8,database!AI920&lt;&gt;"Closed",AI920&lt;&gt;"old",database!AL920&lt;(TODAY()+Data!$X$4)),MAX(G$8:G919)+1,0)</f>
        <v>0</v>
      </c>
      <c r="H920" s="25">
        <f ca="1">IF(AND(AG920=Data!$K$9,database!AI920&lt;&gt;"Closed",AI920&lt;&gt;"old",database!AL920&lt;(TODAY()+Data!$X$5)),MAX(H$8:H919)+1,0)</f>
        <v>0</v>
      </c>
      <c r="Y920">
        <f>IF(AS920&gt;0,VLOOKUP(AS920,$AT:$AV,3,0)+COUNTIF(AS$8:AS919,AS920),0)</f>
        <v>0</v>
      </c>
      <c r="AA920" s="16"/>
      <c r="AB920" s="22"/>
      <c r="AC920" s="16"/>
      <c r="AD920" s="22"/>
      <c r="AE920" s="16"/>
      <c r="AF920" s="22"/>
      <c r="AG920" s="138"/>
      <c r="AH920" s="23"/>
      <c r="AI920" s="16"/>
      <c r="AJ920" s="23"/>
      <c r="AK920" s="28"/>
      <c r="AL920" s="35"/>
      <c r="AQ920" s="25">
        <f>IF(FollowUp!$AK$3="(Off)",IF(FollowUp!$AA$3=Data!$D$5,C920,IF(FollowUp!$AA$3=Data!$D$6,D920,IF(FollowUp!$AA$3=Data!$D$7,E920,B920))),IF(FollowUp!$AK$3=Data!$N$9,F920,IF(FollowUp!$AK$3=Data!$N$8,H920,IF(FollowUp!$AK$3=Data!$N$7,G920,B920))))</f>
        <v>0</v>
      </c>
      <c r="AR920" s="51">
        <f t="shared" si="86"/>
        <v>0</v>
      </c>
      <c r="AS920" s="25">
        <f t="shared" si="90"/>
        <v>-1</v>
      </c>
      <c r="AT920" s="25">
        <f t="shared" si="87"/>
        <v>913</v>
      </c>
      <c r="AU920" s="25">
        <f t="shared" si="91"/>
        <v>0</v>
      </c>
      <c r="AV920" s="25">
        <f t="shared" si="88"/>
        <v>0</v>
      </c>
      <c r="BB920" s="51"/>
    </row>
    <row r="921" spans="1:54" x14ac:dyDescent="0.25">
      <c r="A921" t="str">
        <f t="shared" si="89"/>
        <v>921</v>
      </c>
      <c r="B921" s="25">
        <f>IF(OR(ISBLANK($AG921),$AI921="closed",$AI921="old",AND($B$3=Data!$N$6,OR(database!AG921=Data!$K$8,Data!$K$9=database!AG921))),0,MAX(B$8:B920)+1)</f>
        <v>0</v>
      </c>
      <c r="C921" s="25">
        <f ca="1">IF(AND($AL921-C$3&lt;=TODAY(),$AL921&gt;0,AI921&lt;&gt;"closed",AI921&lt;&gt;"old",AND($B$3&lt;&gt;Data!$N$6,OR(database!$AG921&lt;&gt;Data!$K$9,database!$AG921&lt;&gt;Data!$K$8))),MAX(C$8:C920)+1,0)</f>
        <v>0</v>
      </c>
      <c r="D921" s="25">
        <f ca="1">IF(AND($AL921-D$3&lt;=TODAY(),$AL921&gt;0,$AI921&lt;&gt;"closed",AI921&lt;&gt;"old",AND($B$3&lt;&gt;Data!$N$6,OR(database!$AG921&lt;&gt;Data!$K$9,database!$AG921&lt;&gt;Data!$K$8))),MAX(D$8:D920)+1,0)</f>
        <v>0</v>
      </c>
      <c r="E921" s="25">
        <f ca="1">IF(AND($AL921-E$3&lt;=TODAY(),$AL921&gt;0,AI921&lt;&gt;"closed",AI921&lt;&gt;"old",AND($B$3&lt;&gt;Data!$N$6,OR(database!$AG921&lt;&gt;Data!$K$9,database!$AG921&lt;&gt;Data!$K$8))),MAX(E$8:E920)+1,0)</f>
        <v>0</v>
      </c>
      <c r="F921" s="25">
        <f>IF(AH921="X",MAX(F$8:F920)+1,0)</f>
        <v>0</v>
      </c>
      <c r="G921" s="25">
        <f ca="1">IF(AND(AG921=Data!$K$8,database!AI921&lt;&gt;"Closed",AI921&lt;&gt;"old",database!AL921&lt;(TODAY()+Data!$X$4)),MAX(G$8:G920)+1,0)</f>
        <v>0</v>
      </c>
      <c r="H921" s="25">
        <f ca="1">IF(AND(AG921=Data!$K$9,database!AI921&lt;&gt;"Closed",AI921&lt;&gt;"old",database!AL921&lt;(TODAY()+Data!$X$5)),MAX(H$8:H920)+1,0)</f>
        <v>0</v>
      </c>
      <c r="Y921">
        <f>IF(AS921&gt;0,VLOOKUP(AS921,$AT:$AV,3,0)+COUNTIF(AS$8:AS920,AS921),0)</f>
        <v>0</v>
      </c>
      <c r="AA921" s="17"/>
      <c r="AB921" s="18"/>
      <c r="AC921" s="17"/>
      <c r="AD921" s="18"/>
      <c r="AE921" s="17"/>
      <c r="AF921" s="18"/>
      <c r="AG921" s="139"/>
      <c r="AH921" s="24"/>
      <c r="AI921" s="17"/>
      <c r="AJ921" s="24"/>
      <c r="AK921" s="27"/>
      <c r="AL921" s="47"/>
      <c r="AQ921" s="25">
        <f>IF(FollowUp!$AK$3="(Off)",IF(FollowUp!$AA$3=Data!$D$5,C921,IF(FollowUp!$AA$3=Data!$D$6,D921,IF(FollowUp!$AA$3=Data!$D$7,E921,B921))),IF(FollowUp!$AK$3=Data!$N$9,F921,IF(FollowUp!$AK$3=Data!$N$8,H921,IF(FollowUp!$AK$3=Data!$N$7,G921,B921))))</f>
        <v>0</v>
      </c>
      <c r="AR921" s="51">
        <f t="shared" ref="AR921:AR984" si="92">IF(AQ921&gt;0,AL921,0)</f>
        <v>0</v>
      </c>
      <c r="AS921" s="25">
        <f t="shared" si="90"/>
        <v>-1</v>
      </c>
      <c r="AT921" s="25">
        <f t="shared" ref="AT921:AT984" si="93">AT920+1</f>
        <v>914</v>
      </c>
      <c r="AU921" s="25">
        <f t="shared" si="91"/>
        <v>0</v>
      </c>
      <c r="AV921" s="25">
        <f t="shared" ref="AV921:AV984" si="94">IF(AND(AU921&gt;0,AV922=0),1,(AU922+AV922))</f>
        <v>0</v>
      </c>
      <c r="BB921" s="51"/>
    </row>
    <row r="922" spans="1:54" x14ac:dyDescent="0.25">
      <c r="A922" t="str">
        <f t="shared" si="89"/>
        <v>922</v>
      </c>
      <c r="B922" s="25">
        <f>IF(OR(ISBLANK($AG922),$AI922="closed",$AI922="old",AND($B$3=Data!$N$6,OR(database!AG922=Data!$K$8,Data!$K$9=database!AG922))),0,MAX(B$8:B921)+1)</f>
        <v>0</v>
      </c>
      <c r="C922" s="25">
        <f ca="1">IF(AND($AL922-C$3&lt;=TODAY(),$AL922&gt;0,AI922&lt;&gt;"closed",AI922&lt;&gt;"old",AND($B$3&lt;&gt;Data!$N$6,OR(database!$AG922&lt;&gt;Data!$K$9,database!$AG922&lt;&gt;Data!$K$8))),MAX(C$8:C921)+1,0)</f>
        <v>0</v>
      </c>
      <c r="D922" s="25">
        <f ca="1">IF(AND($AL922-D$3&lt;=TODAY(),$AL922&gt;0,$AI922&lt;&gt;"closed",AI922&lt;&gt;"old",AND($B$3&lt;&gt;Data!$N$6,OR(database!$AG922&lt;&gt;Data!$K$9,database!$AG922&lt;&gt;Data!$K$8))),MAX(D$8:D921)+1,0)</f>
        <v>0</v>
      </c>
      <c r="E922" s="25">
        <f ca="1">IF(AND($AL922-E$3&lt;=TODAY(),$AL922&gt;0,AI922&lt;&gt;"closed",AI922&lt;&gt;"old",AND($B$3&lt;&gt;Data!$N$6,OR(database!$AG922&lt;&gt;Data!$K$9,database!$AG922&lt;&gt;Data!$K$8))),MAX(E$8:E921)+1,0)</f>
        <v>0</v>
      </c>
      <c r="F922" s="25">
        <f>IF(AH922="X",MAX(F$8:F921)+1,0)</f>
        <v>0</v>
      </c>
      <c r="G922" s="25">
        <f ca="1">IF(AND(AG922=Data!$K$8,database!AI922&lt;&gt;"Closed",AI922&lt;&gt;"old",database!AL922&lt;(TODAY()+Data!$X$4)),MAX(G$8:G921)+1,0)</f>
        <v>0</v>
      </c>
      <c r="H922" s="25">
        <f ca="1">IF(AND(AG922=Data!$K$9,database!AI922&lt;&gt;"Closed",AI922&lt;&gt;"old",database!AL922&lt;(TODAY()+Data!$X$5)),MAX(H$8:H921)+1,0)</f>
        <v>0</v>
      </c>
      <c r="Y922">
        <f>IF(AS922&gt;0,VLOOKUP(AS922,$AT:$AV,3,0)+COUNTIF(AS$8:AS921,AS922),0)</f>
        <v>0</v>
      </c>
      <c r="AA922" s="16"/>
      <c r="AB922" s="22"/>
      <c r="AC922" s="16"/>
      <c r="AD922" s="22"/>
      <c r="AE922" s="16"/>
      <c r="AF922" s="22"/>
      <c r="AG922" s="138"/>
      <c r="AH922" s="23"/>
      <c r="AI922" s="16"/>
      <c r="AJ922" s="23"/>
      <c r="AK922" s="28"/>
      <c r="AL922" s="35"/>
      <c r="AQ922" s="25">
        <f>IF(FollowUp!$AK$3="(Off)",IF(FollowUp!$AA$3=Data!$D$5,C922,IF(FollowUp!$AA$3=Data!$D$6,D922,IF(FollowUp!$AA$3=Data!$D$7,E922,B922))),IF(FollowUp!$AK$3=Data!$N$9,F922,IF(FollowUp!$AK$3=Data!$N$8,H922,IF(FollowUp!$AK$3=Data!$N$7,G922,B922))))</f>
        <v>0</v>
      </c>
      <c r="AR922" s="51">
        <f t="shared" si="92"/>
        <v>0</v>
      </c>
      <c r="AS922" s="25">
        <f t="shared" si="90"/>
        <v>-1</v>
      </c>
      <c r="AT922" s="25">
        <f t="shared" si="93"/>
        <v>915</v>
      </c>
      <c r="AU922" s="25">
        <f t="shared" si="91"/>
        <v>0</v>
      </c>
      <c r="AV922" s="25">
        <f t="shared" si="94"/>
        <v>0</v>
      </c>
      <c r="BB922" s="51"/>
    </row>
    <row r="923" spans="1:54" x14ac:dyDescent="0.25">
      <c r="A923" t="str">
        <f t="shared" si="89"/>
        <v>923</v>
      </c>
      <c r="B923" s="25">
        <f>IF(OR(ISBLANK($AG923),$AI923="closed",$AI923="old",AND($B$3=Data!$N$6,OR(database!AG923=Data!$K$8,Data!$K$9=database!AG923))),0,MAX(B$8:B922)+1)</f>
        <v>0</v>
      </c>
      <c r="C923" s="25">
        <f ca="1">IF(AND($AL923-C$3&lt;=TODAY(),$AL923&gt;0,AI923&lt;&gt;"closed",AI923&lt;&gt;"old",AND($B$3&lt;&gt;Data!$N$6,OR(database!$AG923&lt;&gt;Data!$K$9,database!$AG923&lt;&gt;Data!$K$8))),MAX(C$8:C922)+1,0)</f>
        <v>0</v>
      </c>
      <c r="D923" s="25">
        <f ca="1">IF(AND($AL923-D$3&lt;=TODAY(),$AL923&gt;0,$AI923&lt;&gt;"closed",AI923&lt;&gt;"old",AND($B$3&lt;&gt;Data!$N$6,OR(database!$AG923&lt;&gt;Data!$K$9,database!$AG923&lt;&gt;Data!$K$8))),MAX(D$8:D922)+1,0)</f>
        <v>0</v>
      </c>
      <c r="E923" s="25">
        <f ca="1">IF(AND($AL923-E$3&lt;=TODAY(),$AL923&gt;0,AI923&lt;&gt;"closed",AI923&lt;&gt;"old",AND($B$3&lt;&gt;Data!$N$6,OR(database!$AG923&lt;&gt;Data!$K$9,database!$AG923&lt;&gt;Data!$K$8))),MAX(E$8:E922)+1,0)</f>
        <v>0</v>
      </c>
      <c r="F923" s="25">
        <f>IF(AH923="X",MAX(F$8:F922)+1,0)</f>
        <v>0</v>
      </c>
      <c r="G923" s="25">
        <f ca="1">IF(AND(AG923=Data!$K$8,database!AI923&lt;&gt;"Closed",AI923&lt;&gt;"old",database!AL923&lt;(TODAY()+Data!$X$4)),MAX(G$8:G922)+1,0)</f>
        <v>0</v>
      </c>
      <c r="H923" s="25">
        <f ca="1">IF(AND(AG923=Data!$K$9,database!AI923&lt;&gt;"Closed",AI923&lt;&gt;"old",database!AL923&lt;(TODAY()+Data!$X$5)),MAX(H$8:H922)+1,0)</f>
        <v>0</v>
      </c>
      <c r="Y923">
        <f>IF(AS923&gt;0,VLOOKUP(AS923,$AT:$AV,3,0)+COUNTIF(AS$8:AS922,AS923),0)</f>
        <v>0</v>
      </c>
      <c r="AA923" s="17"/>
      <c r="AB923" s="18"/>
      <c r="AC923" s="17"/>
      <c r="AD923" s="18"/>
      <c r="AE923" s="17"/>
      <c r="AF923" s="18"/>
      <c r="AG923" s="139"/>
      <c r="AH923" s="24"/>
      <c r="AI923" s="17"/>
      <c r="AJ923" s="24"/>
      <c r="AK923" s="27"/>
      <c r="AL923" s="47"/>
      <c r="AQ923" s="25">
        <f>IF(FollowUp!$AK$3="(Off)",IF(FollowUp!$AA$3=Data!$D$5,C923,IF(FollowUp!$AA$3=Data!$D$6,D923,IF(FollowUp!$AA$3=Data!$D$7,E923,B923))),IF(FollowUp!$AK$3=Data!$N$9,F923,IF(FollowUp!$AK$3=Data!$N$8,H923,IF(FollowUp!$AK$3=Data!$N$7,G923,B923))))</f>
        <v>0</v>
      </c>
      <c r="AR923" s="51">
        <f t="shared" si="92"/>
        <v>0</v>
      </c>
      <c r="AS923" s="25">
        <f t="shared" si="90"/>
        <v>-1</v>
      </c>
      <c r="AT923" s="25">
        <f t="shared" si="93"/>
        <v>916</v>
      </c>
      <c r="AU923" s="25">
        <f t="shared" si="91"/>
        <v>0</v>
      </c>
      <c r="AV923" s="25">
        <f t="shared" si="94"/>
        <v>0</v>
      </c>
      <c r="BB923" s="51"/>
    </row>
    <row r="924" spans="1:54" x14ac:dyDescent="0.25">
      <c r="A924" t="str">
        <f t="shared" si="89"/>
        <v>924</v>
      </c>
      <c r="B924" s="25">
        <f>IF(OR(ISBLANK($AG924),$AI924="closed",$AI924="old",AND($B$3=Data!$N$6,OR(database!AG924=Data!$K$8,Data!$K$9=database!AG924))),0,MAX(B$8:B923)+1)</f>
        <v>0</v>
      </c>
      <c r="C924" s="25">
        <f ca="1">IF(AND($AL924-C$3&lt;=TODAY(),$AL924&gt;0,AI924&lt;&gt;"closed",AI924&lt;&gt;"old",AND($B$3&lt;&gt;Data!$N$6,OR(database!$AG924&lt;&gt;Data!$K$9,database!$AG924&lt;&gt;Data!$K$8))),MAX(C$8:C923)+1,0)</f>
        <v>0</v>
      </c>
      <c r="D924" s="25">
        <f ca="1">IF(AND($AL924-D$3&lt;=TODAY(),$AL924&gt;0,$AI924&lt;&gt;"closed",AI924&lt;&gt;"old",AND($B$3&lt;&gt;Data!$N$6,OR(database!$AG924&lt;&gt;Data!$K$9,database!$AG924&lt;&gt;Data!$K$8))),MAX(D$8:D923)+1,0)</f>
        <v>0</v>
      </c>
      <c r="E924" s="25">
        <f ca="1">IF(AND($AL924-E$3&lt;=TODAY(),$AL924&gt;0,AI924&lt;&gt;"closed",AI924&lt;&gt;"old",AND($B$3&lt;&gt;Data!$N$6,OR(database!$AG924&lt;&gt;Data!$K$9,database!$AG924&lt;&gt;Data!$K$8))),MAX(E$8:E923)+1,0)</f>
        <v>0</v>
      </c>
      <c r="F924" s="25">
        <f>IF(AH924="X",MAX(F$8:F923)+1,0)</f>
        <v>0</v>
      </c>
      <c r="G924" s="25">
        <f ca="1">IF(AND(AG924=Data!$K$8,database!AI924&lt;&gt;"Closed",AI924&lt;&gt;"old",database!AL924&lt;(TODAY()+Data!$X$4)),MAX(G$8:G923)+1,0)</f>
        <v>0</v>
      </c>
      <c r="H924" s="25">
        <f ca="1">IF(AND(AG924=Data!$K$9,database!AI924&lt;&gt;"Closed",AI924&lt;&gt;"old",database!AL924&lt;(TODAY()+Data!$X$5)),MAX(H$8:H923)+1,0)</f>
        <v>0</v>
      </c>
      <c r="Y924">
        <f>IF(AS924&gt;0,VLOOKUP(AS924,$AT:$AV,3,0)+COUNTIF(AS$8:AS923,AS924),0)</f>
        <v>0</v>
      </c>
      <c r="AA924" s="16"/>
      <c r="AB924" s="22"/>
      <c r="AC924" s="16"/>
      <c r="AD924" s="22"/>
      <c r="AE924" s="16"/>
      <c r="AF924" s="22"/>
      <c r="AG924" s="138"/>
      <c r="AH924" s="23"/>
      <c r="AI924" s="16"/>
      <c r="AJ924" s="23"/>
      <c r="AK924" s="28"/>
      <c r="AL924" s="35"/>
      <c r="AQ924" s="25">
        <f>IF(FollowUp!$AK$3="(Off)",IF(FollowUp!$AA$3=Data!$D$5,C924,IF(FollowUp!$AA$3=Data!$D$6,D924,IF(FollowUp!$AA$3=Data!$D$7,E924,B924))),IF(FollowUp!$AK$3=Data!$N$9,F924,IF(FollowUp!$AK$3=Data!$N$8,H924,IF(FollowUp!$AK$3=Data!$N$7,G924,B924))))</f>
        <v>0</v>
      </c>
      <c r="AR924" s="51">
        <f t="shared" si="92"/>
        <v>0</v>
      </c>
      <c r="AS924" s="25">
        <f t="shared" si="90"/>
        <v>-1</v>
      </c>
      <c r="AT924" s="25">
        <f t="shared" si="93"/>
        <v>917</v>
      </c>
      <c r="AU924" s="25">
        <f t="shared" si="91"/>
        <v>0</v>
      </c>
      <c r="AV924" s="25">
        <f t="shared" si="94"/>
        <v>0</v>
      </c>
      <c r="BB924" s="51"/>
    </row>
    <row r="925" spans="1:54" x14ac:dyDescent="0.25">
      <c r="A925" t="str">
        <f t="shared" si="89"/>
        <v>925</v>
      </c>
      <c r="B925" s="25">
        <f>IF(OR(ISBLANK($AG925),$AI925="closed",$AI925="old",AND($B$3=Data!$N$6,OR(database!AG925=Data!$K$8,Data!$K$9=database!AG925))),0,MAX(B$8:B924)+1)</f>
        <v>0</v>
      </c>
      <c r="C925" s="25">
        <f ca="1">IF(AND($AL925-C$3&lt;=TODAY(),$AL925&gt;0,AI925&lt;&gt;"closed",AI925&lt;&gt;"old",AND($B$3&lt;&gt;Data!$N$6,OR(database!$AG925&lt;&gt;Data!$K$9,database!$AG925&lt;&gt;Data!$K$8))),MAX(C$8:C924)+1,0)</f>
        <v>0</v>
      </c>
      <c r="D925" s="25">
        <f ca="1">IF(AND($AL925-D$3&lt;=TODAY(),$AL925&gt;0,$AI925&lt;&gt;"closed",AI925&lt;&gt;"old",AND($B$3&lt;&gt;Data!$N$6,OR(database!$AG925&lt;&gt;Data!$K$9,database!$AG925&lt;&gt;Data!$K$8))),MAX(D$8:D924)+1,0)</f>
        <v>0</v>
      </c>
      <c r="E925" s="25">
        <f ca="1">IF(AND($AL925-E$3&lt;=TODAY(),$AL925&gt;0,AI925&lt;&gt;"closed",AI925&lt;&gt;"old",AND($B$3&lt;&gt;Data!$N$6,OR(database!$AG925&lt;&gt;Data!$K$9,database!$AG925&lt;&gt;Data!$K$8))),MAX(E$8:E924)+1,0)</f>
        <v>0</v>
      </c>
      <c r="F925" s="25">
        <f>IF(AH925="X",MAX(F$8:F924)+1,0)</f>
        <v>0</v>
      </c>
      <c r="G925" s="25">
        <f ca="1">IF(AND(AG925=Data!$K$8,database!AI925&lt;&gt;"Closed",AI925&lt;&gt;"old",database!AL925&lt;(TODAY()+Data!$X$4)),MAX(G$8:G924)+1,0)</f>
        <v>0</v>
      </c>
      <c r="H925" s="25">
        <f ca="1">IF(AND(AG925=Data!$K$9,database!AI925&lt;&gt;"Closed",AI925&lt;&gt;"old",database!AL925&lt;(TODAY()+Data!$X$5)),MAX(H$8:H924)+1,0)</f>
        <v>0</v>
      </c>
      <c r="Y925">
        <f>IF(AS925&gt;0,VLOOKUP(AS925,$AT:$AV,3,0)+COUNTIF(AS$8:AS924,AS925),0)</f>
        <v>0</v>
      </c>
      <c r="AA925" s="17"/>
      <c r="AB925" s="18"/>
      <c r="AC925" s="17"/>
      <c r="AD925" s="18"/>
      <c r="AE925" s="17"/>
      <c r="AF925" s="18"/>
      <c r="AG925" s="139"/>
      <c r="AH925" s="24"/>
      <c r="AI925" s="17"/>
      <c r="AJ925" s="24"/>
      <c r="AK925" s="27"/>
      <c r="AL925" s="47"/>
      <c r="AQ925" s="25">
        <f>IF(FollowUp!$AK$3="(Off)",IF(FollowUp!$AA$3=Data!$D$5,C925,IF(FollowUp!$AA$3=Data!$D$6,D925,IF(FollowUp!$AA$3=Data!$D$7,E925,B925))),IF(FollowUp!$AK$3=Data!$N$9,F925,IF(FollowUp!$AK$3=Data!$N$8,H925,IF(FollowUp!$AK$3=Data!$N$7,G925,B925))))</f>
        <v>0</v>
      </c>
      <c r="AR925" s="51">
        <f t="shared" si="92"/>
        <v>0</v>
      </c>
      <c r="AS925" s="25">
        <f t="shared" si="90"/>
        <v>-1</v>
      </c>
      <c r="AT925" s="25">
        <f t="shared" si="93"/>
        <v>918</v>
      </c>
      <c r="AU925" s="25">
        <f t="shared" si="91"/>
        <v>0</v>
      </c>
      <c r="AV925" s="25">
        <f t="shared" si="94"/>
        <v>0</v>
      </c>
      <c r="BB925" s="51"/>
    </row>
    <row r="926" spans="1:54" x14ac:dyDescent="0.25">
      <c r="A926" t="str">
        <f t="shared" si="89"/>
        <v>926</v>
      </c>
      <c r="B926" s="25">
        <f>IF(OR(ISBLANK($AG926),$AI926="closed",$AI926="old",AND($B$3=Data!$N$6,OR(database!AG926=Data!$K$8,Data!$K$9=database!AG926))),0,MAX(B$8:B925)+1)</f>
        <v>0</v>
      </c>
      <c r="C926" s="25">
        <f ca="1">IF(AND($AL926-C$3&lt;=TODAY(),$AL926&gt;0,AI926&lt;&gt;"closed",AI926&lt;&gt;"old",AND($B$3&lt;&gt;Data!$N$6,OR(database!$AG926&lt;&gt;Data!$K$9,database!$AG926&lt;&gt;Data!$K$8))),MAX(C$8:C925)+1,0)</f>
        <v>0</v>
      </c>
      <c r="D926" s="25">
        <f ca="1">IF(AND($AL926-D$3&lt;=TODAY(),$AL926&gt;0,$AI926&lt;&gt;"closed",AI926&lt;&gt;"old",AND($B$3&lt;&gt;Data!$N$6,OR(database!$AG926&lt;&gt;Data!$K$9,database!$AG926&lt;&gt;Data!$K$8))),MAX(D$8:D925)+1,0)</f>
        <v>0</v>
      </c>
      <c r="E926" s="25">
        <f ca="1">IF(AND($AL926-E$3&lt;=TODAY(),$AL926&gt;0,AI926&lt;&gt;"closed",AI926&lt;&gt;"old",AND($B$3&lt;&gt;Data!$N$6,OR(database!$AG926&lt;&gt;Data!$K$9,database!$AG926&lt;&gt;Data!$K$8))),MAX(E$8:E925)+1,0)</f>
        <v>0</v>
      </c>
      <c r="F926" s="25">
        <f>IF(AH926="X",MAX(F$8:F925)+1,0)</f>
        <v>0</v>
      </c>
      <c r="G926" s="25">
        <f ca="1">IF(AND(AG926=Data!$K$8,database!AI926&lt;&gt;"Closed",AI926&lt;&gt;"old",database!AL926&lt;(TODAY()+Data!$X$4)),MAX(G$8:G925)+1,0)</f>
        <v>0</v>
      </c>
      <c r="H926" s="25">
        <f ca="1">IF(AND(AG926=Data!$K$9,database!AI926&lt;&gt;"Closed",AI926&lt;&gt;"old",database!AL926&lt;(TODAY()+Data!$X$5)),MAX(H$8:H925)+1,0)</f>
        <v>0</v>
      </c>
      <c r="Y926">
        <f>IF(AS926&gt;0,VLOOKUP(AS926,$AT:$AV,3,0)+COUNTIF(AS$8:AS925,AS926),0)</f>
        <v>0</v>
      </c>
      <c r="AA926" s="16"/>
      <c r="AB926" s="22"/>
      <c r="AC926" s="16"/>
      <c r="AD926" s="22"/>
      <c r="AE926" s="16"/>
      <c r="AF926" s="22"/>
      <c r="AG926" s="138"/>
      <c r="AH926" s="23"/>
      <c r="AI926" s="16"/>
      <c r="AJ926" s="23"/>
      <c r="AK926" s="28"/>
      <c r="AL926" s="35"/>
      <c r="AQ926" s="25">
        <f>IF(FollowUp!$AK$3="(Off)",IF(FollowUp!$AA$3=Data!$D$5,C926,IF(FollowUp!$AA$3=Data!$D$6,D926,IF(FollowUp!$AA$3=Data!$D$7,E926,B926))),IF(FollowUp!$AK$3=Data!$N$9,F926,IF(FollowUp!$AK$3=Data!$N$8,H926,IF(FollowUp!$AK$3=Data!$N$7,G926,B926))))</f>
        <v>0</v>
      </c>
      <c r="AR926" s="51">
        <f t="shared" si="92"/>
        <v>0</v>
      </c>
      <c r="AS926" s="25">
        <f t="shared" si="90"/>
        <v>-1</v>
      </c>
      <c r="AT926" s="25">
        <f t="shared" si="93"/>
        <v>919</v>
      </c>
      <c r="AU926" s="25">
        <f t="shared" si="91"/>
        <v>0</v>
      </c>
      <c r="AV926" s="25">
        <f t="shared" si="94"/>
        <v>0</v>
      </c>
      <c r="BB926" s="51"/>
    </row>
    <row r="927" spans="1:54" x14ac:dyDescent="0.25">
      <c r="A927" t="str">
        <f t="shared" si="89"/>
        <v>927</v>
      </c>
      <c r="B927" s="25">
        <f>IF(OR(ISBLANK($AG927),$AI927="closed",$AI927="old",AND($B$3=Data!$N$6,OR(database!AG927=Data!$K$8,Data!$K$9=database!AG927))),0,MAX(B$8:B926)+1)</f>
        <v>0</v>
      </c>
      <c r="C927" s="25">
        <f ca="1">IF(AND($AL927-C$3&lt;=TODAY(),$AL927&gt;0,AI927&lt;&gt;"closed",AI927&lt;&gt;"old",AND($B$3&lt;&gt;Data!$N$6,OR(database!$AG927&lt;&gt;Data!$K$9,database!$AG927&lt;&gt;Data!$K$8))),MAX(C$8:C926)+1,0)</f>
        <v>0</v>
      </c>
      <c r="D927" s="25">
        <f ca="1">IF(AND($AL927-D$3&lt;=TODAY(),$AL927&gt;0,$AI927&lt;&gt;"closed",AI927&lt;&gt;"old",AND($B$3&lt;&gt;Data!$N$6,OR(database!$AG927&lt;&gt;Data!$K$9,database!$AG927&lt;&gt;Data!$K$8))),MAX(D$8:D926)+1,0)</f>
        <v>0</v>
      </c>
      <c r="E927" s="25">
        <f ca="1">IF(AND($AL927-E$3&lt;=TODAY(),$AL927&gt;0,AI927&lt;&gt;"closed",AI927&lt;&gt;"old",AND($B$3&lt;&gt;Data!$N$6,OR(database!$AG927&lt;&gt;Data!$K$9,database!$AG927&lt;&gt;Data!$K$8))),MAX(E$8:E926)+1,0)</f>
        <v>0</v>
      </c>
      <c r="F927" s="25">
        <f>IF(AH927="X",MAX(F$8:F926)+1,0)</f>
        <v>0</v>
      </c>
      <c r="G927" s="25">
        <f ca="1">IF(AND(AG927=Data!$K$8,database!AI927&lt;&gt;"Closed",AI927&lt;&gt;"old",database!AL927&lt;(TODAY()+Data!$X$4)),MAX(G$8:G926)+1,0)</f>
        <v>0</v>
      </c>
      <c r="H927" s="25">
        <f ca="1">IF(AND(AG927=Data!$K$9,database!AI927&lt;&gt;"Closed",AI927&lt;&gt;"old",database!AL927&lt;(TODAY()+Data!$X$5)),MAX(H$8:H926)+1,0)</f>
        <v>0</v>
      </c>
      <c r="Y927">
        <f>IF(AS927&gt;0,VLOOKUP(AS927,$AT:$AV,3,0)+COUNTIF(AS$8:AS926,AS927),0)</f>
        <v>0</v>
      </c>
      <c r="AA927" s="17"/>
      <c r="AB927" s="18"/>
      <c r="AC927" s="17"/>
      <c r="AD927" s="18"/>
      <c r="AE927" s="17"/>
      <c r="AF927" s="18"/>
      <c r="AG927" s="139"/>
      <c r="AH927" s="24"/>
      <c r="AI927" s="17"/>
      <c r="AJ927" s="24"/>
      <c r="AK927" s="27"/>
      <c r="AL927" s="47"/>
      <c r="AQ927" s="25">
        <f>IF(FollowUp!$AK$3="(Off)",IF(FollowUp!$AA$3=Data!$D$5,C927,IF(FollowUp!$AA$3=Data!$D$6,D927,IF(FollowUp!$AA$3=Data!$D$7,E927,B927))),IF(FollowUp!$AK$3=Data!$N$9,F927,IF(FollowUp!$AK$3=Data!$N$8,H927,IF(FollowUp!$AK$3=Data!$N$7,G927,B927))))</f>
        <v>0</v>
      </c>
      <c r="AR927" s="51">
        <f t="shared" si="92"/>
        <v>0</v>
      </c>
      <c r="AS927" s="25">
        <f t="shared" si="90"/>
        <v>-1</v>
      </c>
      <c r="AT927" s="25">
        <f t="shared" si="93"/>
        <v>920</v>
      </c>
      <c r="AU927" s="25">
        <f t="shared" si="91"/>
        <v>0</v>
      </c>
      <c r="AV927" s="25">
        <f t="shared" si="94"/>
        <v>0</v>
      </c>
      <c r="BB927" s="51"/>
    </row>
    <row r="928" spans="1:54" x14ac:dyDescent="0.25">
      <c r="A928" t="str">
        <f t="shared" si="89"/>
        <v>928</v>
      </c>
      <c r="B928" s="25">
        <f>IF(OR(ISBLANK($AG928),$AI928="closed",$AI928="old",AND($B$3=Data!$N$6,OR(database!AG928=Data!$K$8,Data!$K$9=database!AG928))),0,MAX(B$8:B927)+1)</f>
        <v>0</v>
      </c>
      <c r="C928" s="25">
        <f ca="1">IF(AND($AL928-C$3&lt;=TODAY(),$AL928&gt;0,AI928&lt;&gt;"closed",AI928&lt;&gt;"old",AND($B$3&lt;&gt;Data!$N$6,OR(database!$AG928&lt;&gt;Data!$K$9,database!$AG928&lt;&gt;Data!$K$8))),MAX(C$8:C927)+1,0)</f>
        <v>0</v>
      </c>
      <c r="D928" s="25">
        <f ca="1">IF(AND($AL928-D$3&lt;=TODAY(),$AL928&gt;0,$AI928&lt;&gt;"closed",AI928&lt;&gt;"old",AND($B$3&lt;&gt;Data!$N$6,OR(database!$AG928&lt;&gt;Data!$K$9,database!$AG928&lt;&gt;Data!$K$8))),MAX(D$8:D927)+1,0)</f>
        <v>0</v>
      </c>
      <c r="E928" s="25">
        <f ca="1">IF(AND($AL928-E$3&lt;=TODAY(),$AL928&gt;0,AI928&lt;&gt;"closed",AI928&lt;&gt;"old",AND($B$3&lt;&gt;Data!$N$6,OR(database!$AG928&lt;&gt;Data!$K$9,database!$AG928&lt;&gt;Data!$K$8))),MAX(E$8:E927)+1,0)</f>
        <v>0</v>
      </c>
      <c r="F928" s="25">
        <f>IF(AH928="X",MAX(F$8:F927)+1,0)</f>
        <v>0</v>
      </c>
      <c r="G928" s="25">
        <f ca="1">IF(AND(AG928=Data!$K$8,database!AI928&lt;&gt;"Closed",AI928&lt;&gt;"old",database!AL928&lt;(TODAY()+Data!$X$4)),MAX(G$8:G927)+1,0)</f>
        <v>0</v>
      </c>
      <c r="H928" s="25">
        <f ca="1">IF(AND(AG928=Data!$K$9,database!AI928&lt;&gt;"Closed",AI928&lt;&gt;"old",database!AL928&lt;(TODAY()+Data!$X$5)),MAX(H$8:H927)+1,0)</f>
        <v>0</v>
      </c>
      <c r="Y928">
        <f>IF(AS928&gt;0,VLOOKUP(AS928,$AT:$AV,3,0)+COUNTIF(AS$8:AS927,AS928),0)</f>
        <v>0</v>
      </c>
      <c r="AA928" s="16"/>
      <c r="AB928" s="22"/>
      <c r="AC928" s="16"/>
      <c r="AD928" s="22"/>
      <c r="AE928" s="16"/>
      <c r="AF928" s="22"/>
      <c r="AG928" s="138"/>
      <c r="AH928" s="23"/>
      <c r="AI928" s="16"/>
      <c r="AJ928" s="23"/>
      <c r="AK928" s="28"/>
      <c r="AL928" s="35"/>
      <c r="AQ928" s="25">
        <f>IF(FollowUp!$AK$3="(Off)",IF(FollowUp!$AA$3=Data!$D$5,C928,IF(FollowUp!$AA$3=Data!$D$6,D928,IF(FollowUp!$AA$3=Data!$D$7,E928,B928))),IF(FollowUp!$AK$3=Data!$N$9,F928,IF(FollowUp!$AK$3=Data!$N$8,H928,IF(FollowUp!$AK$3=Data!$N$7,G928,B928))))</f>
        <v>0</v>
      </c>
      <c r="AR928" s="51">
        <f t="shared" si="92"/>
        <v>0</v>
      </c>
      <c r="AS928" s="25">
        <f t="shared" si="90"/>
        <v>-1</v>
      </c>
      <c r="AT928" s="25">
        <f t="shared" si="93"/>
        <v>921</v>
      </c>
      <c r="AU928" s="25">
        <f t="shared" si="91"/>
        <v>0</v>
      </c>
      <c r="AV928" s="25">
        <f t="shared" si="94"/>
        <v>0</v>
      </c>
      <c r="BB928" s="51"/>
    </row>
    <row r="929" spans="1:54" x14ac:dyDescent="0.25">
      <c r="A929" t="str">
        <f t="shared" si="89"/>
        <v>929</v>
      </c>
      <c r="B929" s="25">
        <f>IF(OR(ISBLANK($AG929),$AI929="closed",$AI929="old",AND($B$3=Data!$N$6,OR(database!AG929=Data!$K$8,Data!$K$9=database!AG929))),0,MAX(B$8:B928)+1)</f>
        <v>0</v>
      </c>
      <c r="C929" s="25">
        <f ca="1">IF(AND($AL929-C$3&lt;=TODAY(),$AL929&gt;0,AI929&lt;&gt;"closed",AI929&lt;&gt;"old",AND($B$3&lt;&gt;Data!$N$6,OR(database!$AG929&lt;&gt;Data!$K$9,database!$AG929&lt;&gt;Data!$K$8))),MAX(C$8:C928)+1,0)</f>
        <v>0</v>
      </c>
      <c r="D929" s="25">
        <f ca="1">IF(AND($AL929-D$3&lt;=TODAY(),$AL929&gt;0,$AI929&lt;&gt;"closed",AI929&lt;&gt;"old",AND($B$3&lt;&gt;Data!$N$6,OR(database!$AG929&lt;&gt;Data!$K$9,database!$AG929&lt;&gt;Data!$K$8))),MAX(D$8:D928)+1,0)</f>
        <v>0</v>
      </c>
      <c r="E929" s="25">
        <f ca="1">IF(AND($AL929-E$3&lt;=TODAY(),$AL929&gt;0,AI929&lt;&gt;"closed",AI929&lt;&gt;"old",AND($B$3&lt;&gt;Data!$N$6,OR(database!$AG929&lt;&gt;Data!$K$9,database!$AG929&lt;&gt;Data!$K$8))),MAX(E$8:E928)+1,0)</f>
        <v>0</v>
      </c>
      <c r="F929" s="25">
        <f>IF(AH929="X",MAX(F$8:F928)+1,0)</f>
        <v>0</v>
      </c>
      <c r="G929" s="25">
        <f ca="1">IF(AND(AG929=Data!$K$8,database!AI929&lt;&gt;"Closed",AI929&lt;&gt;"old",database!AL929&lt;(TODAY()+Data!$X$4)),MAX(G$8:G928)+1,0)</f>
        <v>0</v>
      </c>
      <c r="H929" s="25">
        <f ca="1">IF(AND(AG929=Data!$K$9,database!AI929&lt;&gt;"Closed",AI929&lt;&gt;"old",database!AL929&lt;(TODAY()+Data!$X$5)),MAX(H$8:H928)+1,0)</f>
        <v>0</v>
      </c>
      <c r="Y929">
        <f>IF(AS929&gt;0,VLOOKUP(AS929,$AT:$AV,3,0)+COUNTIF(AS$8:AS928,AS929),0)</f>
        <v>0</v>
      </c>
      <c r="AA929" s="17"/>
      <c r="AB929" s="18"/>
      <c r="AC929" s="17"/>
      <c r="AD929" s="18"/>
      <c r="AE929" s="17"/>
      <c r="AF929" s="18"/>
      <c r="AG929" s="139"/>
      <c r="AH929" s="24"/>
      <c r="AI929" s="17"/>
      <c r="AJ929" s="24"/>
      <c r="AK929" s="27"/>
      <c r="AL929" s="47"/>
      <c r="AQ929" s="25">
        <f>IF(FollowUp!$AK$3="(Off)",IF(FollowUp!$AA$3=Data!$D$5,C929,IF(FollowUp!$AA$3=Data!$D$6,D929,IF(FollowUp!$AA$3=Data!$D$7,E929,B929))),IF(FollowUp!$AK$3=Data!$N$9,F929,IF(FollowUp!$AK$3=Data!$N$8,H929,IF(FollowUp!$AK$3=Data!$N$7,G929,B929))))</f>
        <v>0</v>
      </c>
      <c r="AR929" s="51">
        <f t="shared" si="92"/>
        <v>0</v>
      </c>
      <c r="AS929" s="25">
        <f t="shared" si="90"/>
        <v>-1</v>
      </c>
      <c r="AT929" s="25">
        <f t="shared" si="93"/>
        <v>922</v>
      </c>
      <c r="AU929" s="25">
        <f t="shared" si="91"/>
        <v>0</v>
      </c>
      <c r="AV929" s="25">
        <f t="shared" si="94"/>
        <v>0</v>
      </c>
      <c r="BB929" s="51"/>
    </row>
    <row r="930" spans="1:54" x14ac:dyDescent="0.25">
      <c r="A930" t="str">
        <f t="shared" si="89"/>
        <v>930</v>
      </c>
      <c r="B930" s="25">
        <f>IF(OR(ISBLANK($AG930),$AI930="closed",$AI930="old",AND($B$3=Data!$N$6,OR(database!AG930=Data!$K$8,Data!$K$9=database!AG930))),0,MAX(B$8:B929)+1)</f>
        <v>0</v>
      </c>
      <c r="C930" s="25">
        <f ca="1">IF(AND($AL930-C$3&lt;=TODAY(),$AL930&gt;0,AI930&lt;&gt;"closed",AI930&lt;&gt;"old",AND($B$3&lt;&gt;Data!$N$6,OR(database!$AG930&lt;&gt;Data!$K$9,database!$AG930&lt;&gt;Data!$K$8))),MAX(C$8:C929)+1,0)</f>
        <v>0</v>
      </c>
      <c r="D930" s="25">
        <f ca="1">IF(AND($AL930-D$3&lt;=TODAY(),$AL930&gt;0,$AI930&lt;&gt;"closed",AI930&lt;&gt;"old",AND($B$3&lt;&gt;Data!$N$6,OR(database!$AG930&lt;&gt;Data!$K$9,database!$AG930&lt;&gt;Data!$K$8))),MAX(D$8:D929)+1,0)</f>
        <v>0</v>
      </c>
      <c r="E930" s="25">
        <f ca="1">IF(AND($AL930-E$3&lt;=TODAY(),$AL930&gt;0,AI930&lt;&gt;"closed",AI930&lt;&gt;"old",AND($B$3&lt;&gt;Data!$N$6,OR(database!$AG930&lt;&gt;Data!$K$9,database!$AG930&lt;&gt;Data!$K$8))),MAX(E$8:E929)+1,0)</f>
        <v>0</v>
      </c>
      <c r="F930" s="25">
        <f>IF(AH930="X",MAX(F$8:F929)+1,0)</f>
        <v>0</v>
      </c>
      <c r="G930" s="25">
        <f ca="1">IF(AND(AG930=Data!$K$8,database!AI930&lt;&gt;"Closed",AI930&lt;&gt;"old",database!AL930&lt;(TODAY()+Data!$X$4)),MAX(G$8:G929)+1,0)</f>
        <v>0</v>
      </c>
      <c r="H930" s="25">
        <f ca="1">IF(AND(AG930=Data!$K$9,database!AI930&lt;&gt;"Closed",AI930&lt;&gt;"old",database!AL930&lt;(TODAY()+Data!$X$5)),MAX(H$8:H929)+1,0)</f>
        <v>0</v>
      </c>
      <c r="Y930">
        <f>IF(AS930&gt;0,VLOOKUP(AS930,$AT:$AV,3,0)+COUNTIF(AS$8:AS929,AS930),0)</f>
        <v>0</v>
      </c>
      <c r="AA930" s="16"/>
      <c r="AB930" s="22"/>
      <c r="AC930" s="16"/>
      <c r="AD930" s="22"/>
      <c r="AE930" s="16"/>
      <c r="AF930" s="22"/>
      <c r="AG930" s="138"/>
      <c r="AH930" s="23"/>
      <c r="AI930" s="16"/>
      <c r="AJ930" s="23"/>
      <c r="AK930" s="28"/>
      <c r="AL930" s="35"/>
      <c r="AQ930" s="25">
        <f>IF(FollowUp!$AK$3="(Off)",IF(FollowUp!$AA$3=Data!$D$5,C930,IF(FollowUp!$AA$3=Data!$D$6,D930,IF(FollowUp!$AA$3=Data!$D$7,E930,B930))),IF(FollowUp!$AK$3=Data!$N$9,F930,IF(FollowUp!$AK$3=Data!$N$8,H930,IF(FollowUp!$AK$3=Data!$N$7,G930,B930))))</f>
        <v>0</v>
      </c>
      <c r="AR930" s="51">
        <f t="shared" si="92"/>
        <v>0</v>
      </c>
      <c r="AS930" s="25">
        <f t="shared" si="90"/>
        <v>-1</v>
      </c>
      <c r="AT930" s="25">
        <f t="shared" si="93"/>
        <v>923</v>
      </c>
      <c r="AU930" s="25">
        <f t="shared" si="91"/>
        <v>0</v>
      </c>
      <c r="AV930" s="25">
        <f t="shared" si="94"/>
        <v>0</v>
      </c>
      <c r="BB930" s="51"/>
    </row>
    <row r="931" spans="1:54" x14ac:dyDescent="0.25">
      <c r="A931" t="str">
        <f t="shared" si="89"/>
        <v>931</v>
      </c>
      <c r="B931" s="25">
        <f>IF(OR(ISBLANK($AG931),$AI931="closed",$AI931="old",AND($B$3=Data!$N$6,OR(database!AG931=Data!$K$8,Data!$K$9=database!AG931))),0,MAX(B$8:B930)+1)</f>
        <v>0</v>
      </c>
      <c r="C931" s="25">
        <f ca="1">IF(AND($AL931-C$3&lt;=TODAY(),$AL931&gt;0,AI931&lt;&gt;"closed",AI931&lt;&gt;"old",AND($B$3&lt;&gt;Data!$N$6,OR(database!$AG931&lt;&gt;Data!$K$9,database!$AG931&lt;&gt;Data!$K$8))),MAX(C$8:C930)+1,0)</f>
        <v>0</v>
      </c>
      <c r="D931" s="25">
        <f ca="1">IF(AND($AL931-D$3&lt;=TODAY(),$AL931&gt;0,$AI931&lt;&gt;"closed",AI931&lt;&gt;"old",AND($B$3&lt;&gt;Data!$N$6,OR(database!$AG931&lt;&gt;Data!$K$9,database!$AG931&lt;&gt;Data!$K$8))),MAX(D$8:D930)+1,0)</f>
        <v>0</v>
      </c>
      <c r="E931" s="25">
        <f ca="1">IF(AND($AL931-E$3&lt;=TODAY(),$AL931&gt;0,AI931&lt;&gt;"closed",AI931&lt;&gt;"old",AND($B$3&lt;&gt;Data!$N$6,OR(database!$AG931&lt;&gt;Data!$K$9,database!$AG931&lt;&gt;Data!$K$8))),MAX(E$8:E930)+1,0)</f>
        <v>0</v>
      </c>
      <c r="F931" s="25">
        <f>IF(AH931="X",MAX(F$8:F930)+1,0)</f>
        <v>0</v>
      </c>
      <c r="G931" s="25">
        <f ca="1">IF(AND(AG931=Data!$K$8,database!AI931&lt;&gt;"Closed",AI931&lt;&gt;"old",database!AL931&lt;(TODAY()+Data!$X$4)),MAX(G$8:G930)+1,0)</f>
        <v>0</v>
      </c>
      <c r="H931" s="25">
        <f ca="1">IF(AND(AG931=Data!$K$9,database!AI931&lt;&gt;"Closed",AI931&lt;&gt;"old",database!AL931&lt;(TODAY()+Data!$X$5)),MAX(H$8:H930)+1,0)</f>
        <v>0</v>
      </c>
      <c r="Y931">
        <f>IF(AS931&gt;0,VLOOKUP(AS931,$AT:$AV,3,0)+COUNTIF(AS$8:AS930,AS931),0)</f>
        <v>0</v>
      </c>
      <c r="AA931" s="17"/>
      <c r="AB931" s="18"/>
      <c r="AC931" s="17"/>
      <c r="AD931" s="18"/>
      <c r="AE931" s="17"/>
      <c r="AF931" s="18"/>
      <c r="AG931" s="139"/>
      <c r="AH931" s="24"/>
      <c r="AI931" s="17"/>
      <c r="AJ931" s="24"/>
      <c r="AK931" s="27"/>
      <c r="AL931" s="47"/>
      <c r="AQ931" s="25">
        <f>IF(FollowUp!$AK$3="(Off)",IF(FollowUp!$AA$3=Data!$D$5,C931,IF(FollowUp!$AA$3=Data!$D$6,D931,IF(FollowUp!$AA$3=Data!$D$7,E931,B931))),IF(FollowUp!$AK$3=Data!$N$9,F931,IF(FollowUp!$AK$3=Data!$N$8,H931,IF(FollowUp!$AK$3=Data!$N$7,G931,B931))))</f>
        <v>0</v>
      </c>
      <c r="AR931" s="51">
        <f t="shared" si="92"/>
        <v>0</v>
      </c>
      <c r="AS931" s="25">
        <f t="shared" si="90"/>
        <v>-1</v>
      </c>
      <c r="AT931" s="25">
        <f t="shared" si="93"/>
        <v>924</v>
      </c>
      <c r="AU931" s="25">
        <f t="shared" si="91"/>
        <v>0</v>
      </c>
      <c r="AV931" s="25">
        <f t="shared" si="94"/>
        <v>0</v>
      </c>
      <c r="BB931" s="51"/>
    </row>
    <row r="932" spans="1:54" x14ac:dyDescent="0.25">
      <c r="A932" t="str">
        <f t="shared" si="89"/>
        <v>932</v>
      </c>
      <c r="B932" s="25">
        <f>IF(OR(ISBLANK($AG932),$AI932="closed",$AI932="old",AND($B$3=Data!$N$6,OR(database!AG932=Data!$K$8,Data!$K$9=database!AG932))),0,MAX(B$8:B931)+1)</f>
        <v>0</v>
      </c>
      <c r="C932" s="25">
        <f ca="1">IF(AND($AL932-C$3&lt;=TODAY(),$AL932&gt;0,AI932&lt;&gt;"closed",AI932&lt;&gt;"old",AND($B$3&lt;&gt;Data!$N$6,OR(database!$AG932&lt;&gt;Data!$K$9,database!$AG932&lt;&gt;Data!$K$8))),MAX(C$8:C931)+1,0)</f>
        <v>0</v>
      </c>
      <c r="D932" s="25">
        <f ca="1">IF(AND($AL932-D$3&lt;=TODAY(),$AL932&gt;0,$AI932&lt;&gt;"closed",AI932&lt;&gt;"old",AND($B$3&lt;&gt;Data!$N$6,OR(database!$AG932&lt;&gt;Data!$K$9,database!$AG932&lt;&gt;Data!$K$8))),MAX(D$8:D931)+1,0)</f>
        <v>0</v>
      </c>
      <c r="E932" s="25">
        <f ca="1">IF(AND($AL932-E$3&lt;=TODAY(),$AL932&gt;0,AI932&lt;&gt;"closed",AI932&lt;&gt;"old",AND($B$3&lt;&gt;Data!$N$6,OR(database!$AG932&lt;&gt;Data!$K$9,database!$AG932&lt;&gt;Data!$K$8))),MAX(E$8:E931)+1,0)</f>
        <v>0</v>
      </c>
      <c r="F932" s="25">
        <f>IF(AH932="X",MAX(F$8:F931)+1,0)</f>
        <v>0</v>
      </c>
      <c r="G932" s="25">
        <f ca="1">IF(AND(AG932=Data!$K$8,database!AI932&lt;&gt;"Closed",AI932&lt;&gt;"old",database!AL932&lt;(TODAY()+Data!$X$4)),MAX(G$8:G931)+1,0)</f>
        <v>0</v>
      </c>
      <c r="H932" s="25">
        <f ca="1">IF(AND(AG932=Data!$K$9,database!AI932&lt;&gt;"Closed",AI932&lt;&gt;"old",database!AL932&lt;(TODAY()+Data!$X$5)),MAX(H$8:H931)+1,0)</f>
        <v>0</v>
      </c>
      <c r="Y932">
        <f>IF(AS932&gt;0,VLOOKUP(AS932,$AT:$AV,3,0)+COUNTIF(AS$8:AS931,AS932),0)</f>
        <v>0</v>
      </c>
      <c r="AA932" s="16"/>
      <c r="AB932" s="22"/>
      <c r="AC932" s="16"/>
      <c r="AD932" s="22"/>
      <c r="AE932" s="16"/>
      <c r="AF932" s="22"/>
      <c r="AG932" s="138"/>
      <c r="AH932" s="23"/>
      <c r="AI932" s="16"/>
      <c r="AJ932" s="23"/>
      <c r="AK932" s="28"/>
      <c r="AL932" s="35"/>
      <c r="AQ932" s="25">
        <f>IF(FollowUp!$AK$3="(Off)",IF(FollowUp!$AA$3=Data!$D$5,C932,IF(FollowUp!$AA$3=Data!$D$6,D932,IF(FollowUp!$AA$3=Data!$D$7,E932,B932))),IF(FollowUp!$AK$3=Data!$N$9,F932,IF(FollowUp!$AK$3=Data!$N$8,H932,IF(FollowUp!$AK$3=Data!$N$7,G932,B932))))</f>
        <v>0</v>
      </c>
      <c r="AR932" s="51">
        <f t="shared" si="92"/>
        <v>0</v>
      </c>
      <c r="AS932" s="25">
        <f t="shared" si="90"/>
        <v>-1</v>
      </c>
      <c r="AT932" s="25">
        <f t="shared" si="93"/>
        <v>925</v>
      </c>
      <c r="AU932" s="25">
        <f t="shared" si="91"/>
        <v>0</v>
      </c>
      <c r="AV932" s="25">
        <f t="shared" si="94"/>
        <v>0</v>
      </c>
      <c r="BB932" s="51"/>
    </row>
    <row r="933" spans="1:54" x14ac:dyDescent="0.25">
      <c r="A933" t="str">
        <f t="shared" si="89"/>
        <v>933</v>
      </c>
      <c r="B933" s="25">
        <f>IF(OR(ISBLANK($AG933),$AI933="closed",$AI933="old",AND($B$3=Data!$N$6,OR(database!AG933=Data!$K$8,Data!$K$9=database!AG933))),0,MAX(B$8:B932)+1)</f>
        <v>0</v>
      </c>
      <c r="C933" s="25">
        <f ca="1">IF(AND($AL933-C$3&lt;=TODAY(),$AL933&gt;0,AI933&lt;&gt;"closed",AI933&lt;&gt;"old",AND($B$3&lt;&gt;Data!$N$6,OR(database!$AG933&lt;&gt;Data!$K$9,database!$AG933&lt;&gt;Data!$K$8))),MAX(C$8:C932)+1,0)</f>
        <v>0</v>
      </c>
      <c r="D933" s="25">
        <f ca="1">IF(AND($AL933-D$3&lt;=TODAY(),$AL933&gt;0,$AI933&lt;&gt;"closed",AI933&lt;&gt;"old",AND($B$3&lt;&gt;Data!$N$6,OR(database!$AG933&lt;&gt;Data!$K$9,database!$AG933&lt;&gt;Data!$K$8))),MAX(D$8:D932)+1,0)</f>
        <v>0</v>
      </c>
      <c r="E933" s="25">
        <f ca="1">IF(AND($AL933-E$3&lt;=TODAY(),$AL933&gt;0,AI933&lt;&gt;"closed",AI933&lt;&gt;"old",AND($B$3&lt;&gt;Data!$N$6,OR(database!$AG933&lt;&gt;Data!$K$9,database!$AG933&lt;&gt;Data!$K$8))),MAX(E$8:E932)+1,0)</f>
        <v>0</v>
      </c>
      <c r="F933" s="25">
        <f>IF(AH933="X",MAX(F$8:F932)+1,0)</f>
        <v>0</v>
      </c>
      <c r="G933" s="25">
        <f ca="1">IF(AND(AG933=Data!$K$8,database!AI933&lt;&gt;"Closed",AI933&lt;&gt;"old",database!AL933&lt;(TODAY()+Data!$X$4)),MAX(G$8:G932)+1,0)</f>
        <v>0</v>
      </c>
      <c r="H933" s="25">
        <f ca="1">IF(AND(AG933=Data!$K$9,database!AI933&lt;&gt;"Closed",AI933&lt;&gt;"old",database!AL933&lt;(TODAY()+Data!$X$5)),MAX(H$8:H932)+1,0)</f>
        <v>0</v>
      </c>
      <c r="Y933">
        <f>IF(AS933&gt;0,VLOOKUP(AS933,$AT:$AV,3,0)+COUNTIF(AS$8:AS932,AS933),0)</f>
        <v>0</v>
      </c>
      <c r="AA933" s="17"/>
      <c r="AB933" s="18"/>
      <c r="AC933" s="17"/>
      <c r="AD933" s="18"/>
      <c r="AE933" s="17"/>
      <c r="AF933" s="18"/>
      <c r="AG933" s="139"/>
      <c r="AH933" s="24"/>
      <c r="AI933" s="17"/>
      <c r="AJ933" s="24"/>
      <c r="AK933" s="27"/>
      <c r="AL933" s="47"/>
      <c r="AQ933" s="25">
        <f>IF(FollowUp!$AK$3="(Off)",IF(FollowUp!$AA$3=Data!$D$5,C933,IF(FollowUp!$AA$3=Data!$D$6,D933,IF(FollowUp!$AA$3=Data!$D$7,E933,B933))),IF(FollowUp!$AK$3=Data!$N$9,F933,IF(FollowUp!$AK$3=Data!$N$8,H933,IF(FollowUp!$AK$3=Data!$N$7,G933,B933))))</f>
        <v>0</v>
      </c>
      <c r="AR933" s="51">
        <f t="shared" si="92"/>
        <v>0</v>
      </c>
      <c r="AS933" s="25">
        <f t="shared" si="90"/>
        <v>-1</v>
      </c>
      <c r="AT933" s="25">
        <f t="shared" si="93"/>
        <v>926</v>
      </c>
      <c r="AU933" s="25">
        <f t="shared" si="91"/>
        <v>0</v>
      </c>
      <c r="AV933" s="25">
        <f t="shared" si="94"/>
        <v>0</v>
      </c>
      <c r="BB933" s="51"/>
    </row>
    <row r="934" spans="1:54" x14ac:dyDescent="0.25">
      <c r="A934" t="str">
        <f t="shared" si="89"/>
        <v>934</v>
      </c>
      <c r="B934" s="25">
        <f>IF(OR(ISBLANK($AG934),$AI934="closed",$AI934="old",AND($B$3=Data!$N$6,OR(database!AG934=Data!$K$8,Data!$K$9=database!AG934))),0,MAX(B$8:B933)+1)</f>
        <v>0</v>
      </c>
      <c r="C934" s="25">
        <f ca="1">IF(AND($AL934-C$3&lt;=TODAY(),$AL934&gt;0,AI934&lt;&gt;"closed",AI934&lt;&gt;"old",AND($B$3&lt;&gt;Data!$N$6,OR(database!$AG934&lt;&gt;Data!$K$9,database!$AG934&lt;&gt;Data!$K$8))),MAX(C$8:C933)+1,0)</f>
        <v>0</v>
      </c>
      <c r="D934" s="25">
        <f ca="1">IF(AND($AL934-D$3&lt;=TODAY(),$AL934&gt;0,$AI934&lt;&gt;"closed",AI934&lt;&gt;"old",AND($B$3&lt;&gt;Data!$N$6,OR(database!$AG934&lt;&gt;Data!$K$9,database!$AG934&lt;&gt;Data!$K$8))),MAX(D$8:D933)+1,0)</f>
        <v>0</v>
      </c>
      <c r="E934" s="25">
        <f ca="1">IF(AND($AL934-E$3&lt;=TODAY(),$AL934&gt;0,AI934&lt;&gt;"closed",AI934&lt;&gt;"old",AND($B$3&lt;&gt;Data!$N$6,OR(database!$AG934&lt;&gt;Data!$K$9,database!$AG934&lt;&gt;Data!$K$8))),MAX(E$8:E933)+1,0)</f>
        <v>0</v>
      </c>
      <c r="F934" s="25">
        <f>IF(AH934="X",MAX(F$8:F933)+1,0)</f>
        <v>0</v>
      </c>
      <c r="G934" s="25">
        <f ca="1">IF(AND(AG934=Data!$K$8,database!AI934&lt;&gt;"Closed",AI934&lt;&gt;"old",database!AL934&lt;(TODAY()+Data!$X$4)),MAX(G$8:G933)+1,0)</f>
        <v>0</v>
      </c>
      <c r="H934" s="25">
        <f ca="1">IF(AND(AG934=Data!$K$9,database!AI934&lt;&gt;"Closed",AI934&lt;&gt;"old",database!AL934&lt;(TODAY()+Data!$X$5)),MAX(H$8:H933)+1,0)</f>
        <v>0</v>
      </c>
      <c r="Y934">
        <f>IF(AS934&gt;0,VLOOKUP(AS934,$AT:$AV,3,0)+COUNTIF(AS$8:AS933,AS934),0)</f>
        <v>0</v>
      </c>
      <c r="AA934" s="16"/>
      <c r="AB934" s="22"/>
      <c r="AC934" s="16"/>
      <c r="AD934" s="22"/>
      <c r="AE934" s="16"/>
      <c r="AF934" s="22"/>
      <c r="AG934" s="138"/>
      <c r="AH934" s="23"/>
      <c r="AI934" s="16"/>
      <c r="AJ934" s="23"/>
      <c r="AK934" s="28"/>
      <c r="AL934" s="35"/>
      <c r="AQ934" s="25">
        <f>IF(FollowUp!$AK$3="(Off)",IF(FollowUp!$AA$3=Data!$D$5,C934,IF(FollowUp!$AA$3=Data!$D$6,D934,IF(FollowUp!$AA$3=Data!$D$7,E934,B934))),IF(FollowUp!$AK$3=Data!$N$9,F934,IF(FollowUp!$AK$3=Data!$N$8,H934,IF(FollowUp!$AK$3=Data!$N$7,G934,B934))))</f>
        <v>0</v>
      </c>
      <c r="AR934" s="51">
        <f t="shared" si="92"/>
        <v>0</v>
      </c>
      <c r="AS934" s="25">
        <f t="shared" si="90"/>
        <v>-1</v>
      </c>
      <c r="AT934" s="25">
        <f t="shared" si="93"/>
        <v>927</v>
      </c>
      <c r="AU934" s="25">
        <f t="shared" si="91"/>
        <v>0</v>
      </c>
      <c r="AV934" s="25">
        <f t="shared" si="94"/>
        <v>0</v>
      </c>
      <c r="BB934" s="51"/>
    </row>
    <row r="935" spans="1:54" x14ac:dyDescent="0.25">
      <c r="A935" t="str">
        <f t="shared" si="89"/>
        <v>935</v>
      </c>
      <c r="B935" s="25">
        <f>IF(OR(ISBLANK($AG935),$AI935="closed",$AI935="old",AND($B$3=Data!$N$6,OR(database!AG935=Data!$K$8,Data!$K$9=database!AG935))),0,MAX(B$8:B934)+1)</f>
        <v>0</v>
      </c>
      <c r="C935" s="25">
        <f ca="1">IF(AND($AL935-C$3&lt;=TODAY(),$AL935&gt;0,AI935&lt;&gt;"closed",AI935&lt;&gt;"old",AND($B$3&lt;&gt;Data!$N$6,OR(database!$AG935&lt;&gt;Data!$K$9,database!$AG935&lt;&gt;Data!$K$8))),MAX(C$8:C934)+1,0)</f>
        <v>0</v>
      </c>
      <c r="D935" s="25">
        <f ca="1">IF(AND($AL935-D$3&lt;=TODAY(),$AL935&gt;0,$AI935&lt;&gt;"closed",AI935&lt;&gt;"old",AND($B$3&lt;&gt;Data!$N$6,OR(database!$AG935&lt;&gt;Data!$K$9,database!$AG935&lt;&gt;Data!$K$8))),MAX(D$8:D934)+1,0)</f>
        <v>0</v>
      </c>
      <c r="E935" s="25">
        <f ca="1">IF(AND($AL935-E$3&lt;=TODAY(),$AL935&gt;0,AI935&lt;&gt;"closed",AI935&lt;&gt;"old",AND($B$3&lt;&gt;Data!$N$6,OR(database!$AG935&lt;&gt;Data!$K$9,database!$AG935&lt;&gt;Data!$K$8))),MAX(E$8:E934)+1,0)</f>
        <v>0</v>
      </c>
      <c r="F935" s="25">
        <f>IF(AH935="X",MAX(F$8:F934)+1,0)</f>
        <v>0</v>
      </c>
      <c r="G935" s="25">
        <f ca="1">IF(AND(AG935=Data!$K$8,database!AI935&lt;&gt;"Closed",AI935&lt;&gt;"old",database!AL935&lt;(TODAY()+Data!$X$4)),MAX(G$8:G934)+1,0)</f>
        <v>0</v>
      </c>
      <c r="H935" s="25">
        <f ca="1">IF(AND(AG935=Data!$K$9,database!AI935&lt;&gt;"Closed",AI935&lt;&gt;"old",database!AL935&lt;(TODAY()+Data!$X$5)),MAX(H$8:H934)+1,0)</f>
        <v>0</v>
      </c>
      <c r="Y935">
        <f>IF(AS935&gt;0,VLOOKUP(AS935,$AT:$AV,3,0)+COUNTIF(AS$8:AS934,AS935),0)</f>
        <v>0</v>
      </c>
      <c r="AA935" s="17"/>
      <c r="AB935" s="18"/>
      <c r="AC935" s="17"/>
      <c r="AD935" s="18"/>
      <c r="AE935" s="17"/>
      <c r="AF935" s="18"/>
      <c r="AG935" s="139"/>
      <c r="AH935" s="24"/>
      <c r="AI935" s="17"/>
      <c r="AJ935" s="24"/>
      <c r="AK935" s="27"/>
      <c r="AL935" s="47"/>
      <c r="AQ935" s="25">
        <f>IF(FollowUp!$AK$3="(Off)",IF(FollowUp!$AA$3=Data!$D$5,C935,IF(FollowUp!$AA$3=Data!$D$6,D935,IF(FollowUp!$AA$3=Data!$D$7,E935,B935))),IF(FollowUp!$AK$3=Data!$N$9,F935,IF(FollowUp!$AK$3=Data!$N$8,H935,IF(FollowUp!$AK$3=Data!$N$7,G935,B935))))</f>
        <v>0</v>
      </c>
      <c r="AR935" s="51">
        <f t="shared" si="92"/>
        <v>0</v>
      </c>
      <c r="AS935" s="25">
        <f t="shared" si="90"/>
        <v>-1</v>
      </c>
      <c r="AT935" s="25">
        <f t="shared" si="93"/>
        <v>928</v>
      </c>
      <c r="AU935" s="25">
        <f t="shared" si="91"/>
        <v>0</v>
      </c>
      <c r="AV935" s="25">
        <f t="shared" si="94"/>
        <v>0</v>
      </c>
      <c r="BB935" s="51"/>
    </row>
    <row r="936" spans="1:54" x14ac:dyDescent="0.25">
      <c r="A936" t="str">
        <f t="shared" si="89"/>
        <v>936</v>
      </c>
      <c r="B936" s="25">
        <f>IF(OR(ISBLANK($AG936),$AI936="closed",$AI936="old",AND($B$3=Data!$N$6,OR(database!AG936=Data!$K$8,Data!$K$9=database!AG936))),0,MAX(B$8:B935)+1)</f>
        <v>0</v>
      </c>
      <c r="C936" s="25">
        <f ca="1">IF(AND($AL936-C$3&lt;=TODAY(),$AL936&gt;0,AI936&lt;&gt;"closed",AI936&lt;&gt;"old",AND($B$3&lt;&gt;Data!$N$6,OR(database!$AG936&lt;&gt;Data!$K$9,database!$AG936&lt;&gt;Data!$K$8))),MAX(C$8:C935)+1,0)</f>
        <v>0</v>
      </c>
      <c r="D936" s="25">
        <f ca="1">IF(AND($AL936-D$3&lt;=TODAY(),$AL936&gt;0,$AI936&lt;&gt;"closed",AI936&lt;&gt;"old",AND($B$3&lt;&gt;Data!$N$6,OR(database!$AG936&lt;&gt;Data!$K$9,database!$AG936&lt;&gt;Data!$K$8))),MAX(D$8:D935)+1,0)</f>
        <v>0</v>
      </c>
      <c r="E936" s="25">
        <f ca="1">IF(AND($AL936-E$3&lt;=TODAY(),$AL936&gt;0,AI936&lt;&gt;"closed",AI936&lt;&gt;"old",AND($B$3&lt;&gt;Data!$N$6,OR(database!$AG936&lt;&gt;Data!$K$9,database!$AG936&lt;&gt;Data!$K$8))),MAX(E$8:E935)+1,0)</f>
        <v>0</v>
      </c>
      <c r="F936" s="25">
        <f>IF(AH936="X",MAX(F$8:F935)+1,0)</f>
        <v>0</v>
      </c>
      <c r="G936" s="25">
        <f ca="1">IF(AND(AG936=Data!$K$8,database!AI936&lt;&gt;"Closed",AI936&lt;&gt;"old",database!AL936&lt;(TODAY()+Data!$X$4)),MAX(G$8:G935)+1,0)</f>
        <v>0</v>
      </c>
      <c r="H936" s="25">
        <f ca="1">IF(AND(AG936=Data!$K$9,database!AI936&lt;&gt;"Closed",AI936&lt;&gt;"old",database!AL936&lt;(TODAY()+Data!$X$5)),MAX(H$8:H935)+1,0)</f>
        <v>0</v>
      </c>
      <c r="Y936">
        <f>IF(AS936&gt;0,VLOOKUP(AS936,$AT:$AV,3,0)+COUNTIF(AS$8:AS935,AS936),0)</f>
        <v>0</v>
      </c>
      <c r="AA936" s="16"/>
      <c r="AB936" s="22"/>
      <c r="AC936" s="16"/>
      <c r="AD936" s="22"/>
      <c r="AE936" s="16"/>
      <c r="AF936" s="22"/>
      <c r="AG936" s="138"/>
      <c r="AH936" s="23"/>
      <c r="AI936" s="16"/>
      <c r="AJ936" s="23"/>
      <c r="AK936" s="28"/>
      <c r="AL936" s="35"/>
      <c r="AQ936" s="25">
        <f>IF(FollowUp!$AK$3="(Off)",IF(FollowUp!$AA$3=Data!$D$5,C936,IF(FollowUp!$AA$3=Data!$D$6,D936,IF(FollowUp!$AA$3=Data!$D$7,E936,B936))),IF(FollowUp!$AK$3=Data!$N$9,F936,IF(FollowUp!$AK$3=Data!$N$8,H936,IF(FollowUp!$AK$3=Data!$N$7,G936,B936))))</f>
        <v>0</v>
      </c>
      <c r="AR936" s="51">
        <f t="shared" si="92"/>
        <v>0</v>
      </c>
      <c r="AS936" s="25">
        <f t="shared" si="90"/>
        <v>-1</v>
      </c>
      <c r="AT936" s="25">
        <f t="shared" si="93"/>
        <v>929</v>
      </c>
      <c r="AU936" s="25">
        <f t="shared" si="91"/>
        <v>0</v>
      </c>
      <c r="AV936" s="25">
        <f t="shared" si="94"/>
        <v>0</v>
      </c>
      <c r="BB936" s="51"/>
    </row>
    <row r="937" spans="1:54" x14ac:dyDescent="0.25">
      <c r="A937" t="str">
        <f t="shared" si="89"/>
        <v>937</v>
      </c>
      <c r="B937" s="25">
        <f>IF(OR(ISBLANK($AG937),$AI937="closed",$AI937="old",AND($B$3=Data!$N$6,OR(database!AG937=Data!$K$8,Data!$K$9=database!AG937))),0,MAX(B$8:B936)+1)</f>
        <v>0</v>
      </c>
      <c r="C937" s="25">
        <f ca="1">IF(AND($AL937-C$3&lt;=TODAY(),$AL937&gt;0,AI937&lt;&gt;"closed",AI937&lt;&gt;"old",AND($B$3&lt;&gt;Data!$N$6,OR(database!$AG937&lt;&gt;Data!$K$9,database!$AG937&lt;&gt;Data!$K$8))),MAX(C$8:C936)+1,0)</f>
        <v>0</v>
      </c>
      <c r="D937" s="25">
        <f ca="1">IF(AND($AL937-D$3&lt;=TODAY(),$AL937&gt;0,$AI937&lt;&gt;"closed",AI937&lt;&gt;"old",AND($B$3&lt;&gt;Data!$N$6,OR(database!$AG937&lt;&gt;Data!$K$9,database!$AG937&lt;&gt;Data!$K$8))),MAX(D$8:D936)+1,0)</f>
        <v>0</v>
      </c>
      <c r="E937" s="25">
        <f ca="1">IF(AND($AL937-E$3&lt;=TODAY(),$AL937&gt;0,AI937&lt;&gt;"closed",AI937&lt;&gt;"old",AND($B$3&lt;&gt;Data!$N$6,OR(database!$AG937&lt;&gt;Data!$K$9,database!$AG937&lt;&gt;Data!$K$8))),MAX(E$8:E936)+1,0)</f>
        <v>0</v>
      </c>
      <c r="F937" s="25">
        <f>IF(AH937="X",MAX(F$8:F936)+1,0)</f>
        <v>0</v>
      </c>
      <c r="G937" s="25">
        <f ca="1">IF(AND(AG937=Data!$K$8,database!AI937&lt;&gt;"Closed",AI937&lt;&gt;"old",database!AL937&lt;(TODAY()+Data!$X$4)),MAX(G$8:G936)+1,0)</f>
        <v>0</v>
      </c>
      <c r="H937" s="25">
        <f ca="1">IF(AND(AG937=Data!$K$9,database!AI937&lt;&gt;"Closed",AI937&lt;&gt;"old",database!AL937&lt;(TODAY()+Data!$X$5)),MAX(H$8:H936)+1,0)</f>
        <v>0</v>
      </c>
      <c r="Y937">
        <f>IF(AS937&gt;0,VLOOKUP(AS937,$AT:$AV,3,0)+COUNTIF(AS$8:AS936,AS937),0)</f>
        <v>0</v>
      </c>
      <c r="AA937" s="17"/>
      <c r="AB937" s="18"/>
      <c r="AC937" s="17"/>
      <c r="AD937" s="18"/>
      <c r="AE937" s="17"/>
      <c r="AF937" s="18"/>
      <c r="AG937" s="139"/>
      <c r="AH937" s="24"/>
      <c r="AI937" s="17"/>
      <c r="AJ937" s="24"/>
      <c r="AK937" s="27"/>
      <c r="AL937" s="47"/>
      <c r="AQ937" s="25">
        <f>IF(FollowUp!$AK$3="(Off)",IF(FollowUp!$AA$3=Data!$D$5,C937,IF(FollowUp!$AA$3=Data!$D$6,D937,IF(FollowUp!$AA$3=Data!$D$7,E937,B937))),IF(FollowUp!$AK$3=Data!$N$9,F937,IF(FollowUp!$AK$3=Data!$N$8,H937,IF(FollowUp!$AK$3=Data!$N$7,G937,B937))))</f>
        <v>0</v>
      </c>
      <c r="AR937" s="51">
        <f t="shared" si="92"/>
        <v>0</v>
      </c>
      <c r="AS937" s="25">
        <f t="shared" si="90"/>
        <v>-1</v>
      </c>
      <c r="AT937" s="25">
        <f t="shared" si="93"/>
        <v>930</v>
      </c>
      <c r="AU937" s="25">
        <f t="shared" si="91"/>
        <v>0</v>
      </c>
      <c r="AV937" s="25">
        <f t="shared" si="94"/>
        <v>0</v>
      </c>
      <c r="BB937" s="51"/>
    </row>
    <row r="938" spans="1:54" x14ac:dyDescent="0.25">
      <c r="A938" t="str">
        <f t="shared" si="89"/>
        <v>938</v>
      </c>
      <c r="B938" s="25">
        <f>IF(OR(ISBLANK($AG938),$AI938="closed",$AI938="old",AND($B$3=Data!$N$6,OR(database!AG938=Data!$K$8,Data!$K$9=database!AG938))),0,MAX(B$8:B937)+1)</f>
        <v>0</v>
      </c>
      <c r="C938" s="25">
        <f ca="1">IF(AND($AL938-C$3&lt;=TODAY(),$AL938&gt;0,AI938&lt;&gt;"closed",AI938&lt;&gt;"old",AND($B$3&lt;&gt;Data!$N$6,OR(database!$AG938&lt;&gt;Data!$K$9,database!$AG938&lt;&gt;Data!$K$8))),MAX(C$8:C937)+1,0)</f>
        <v>0</v>
      </c>
      <c r="D938" s="25">
        <f ca="1">IF(AND($AL938-D$3&lt;=TODAY(),$AL938&gt;0,$AI938&lt;&gt;"closed",AI938&lt;&gt;"old",AND($B$3&lt;&gt;Data!$N$6,OR(database!$AG938&lt;&gt;Data!$K$9,database!$AG938&lt;&gt;Data!$K$8))),MAX(D$8:D937)+1,0)</f>
        <v>0</v>
      </c>
      <c r="E938" s="25">
        <f ca="1">IF(AND($AL938-E$3&lt;=TODAY(),$AL938&gt;0,AI938&lt;&gt;"closed",AI938&lt;&gt;"old",AND($B$3&lt;&gt;Data!$N$6,OR(database!$AG938&lt;&gt;Data!$K$9,database!$AG938&lt;&gt;Data!$K$8))),MAX(E$8:E937)+1,0)</f>
        <v>0</v>
      </c>
      <c r="F938" s="25">
        <f>IF(AH938="X",MAX(F$8:F937)+1,0)</f>
        <v>0</v>
      </c>
      <c r="G938" s="25">
        <f ca="1">IF(AND(AG938=Data!$K$8,database!AI938&lt;&gt;"Closed",AI938&lt;&gt;"old",database!AL938&lt;(TODAY()+Data!$X$4)),MAX(G$8:G937)+1,0)</f>
        <v>0</v>
      </c>
      <c r="H938" s="25">
        <f ca="1">IF(AND(AG938=Data!$K$9,database!AI938&lt;&gt;"Closed",AI938&lt;&gt;"old",database!AL938&lt;(TODAY()+Data!$X$5)),MAX(H$8:H937)+1,0)</f>
        <v>0</v>
      </c>
      <c r="Y938">
        <f>IF(AS938&gt;0,VLOOKUP(AS938,$AT:$AV,3,0)+COUNTIF(AS$8:AS937,AS938),0)</f>
        <v>0</v>
      </c>
      <c r="AA938" s="16"/>
      <c r="AB938" s="22"/>
      <c r="AC938" s="16"/>
      <c r="AD938" s="22"/>
      <c r="AE938" s="16"/>
      <c r="AF938" s="22"/>
      <c r="AG938" s="138"/>
      <c r="AH938" s="23"/>
      <c r="AI938" s="16"/>
      <c r="AJ938" s="23"/>
      <c r="AK938" s="28"/>
      <c r="AL938" s="35"/>
      <c r="AQ938" s="25">
        <f>IF(FollowUp!$AK$3="(Off)",IF(FollowUp!$AA$3=Data!$D$5,C938,IF(FollowUp!$AA$3=Data!$D$6,D938,IF(FollowUp!$AA$3=Data!$D$7,E938,B938))),IF(FollowUp!$AK$3=Data!$N$9,F938,IF(FollowUp!$AK$3=Data!$N$8,H938,IF(FollowUp!$AK$3=Data!$N$7,G938,B938))))</f>
        <v>0</v>
      </c>
      <c r="AR938" s="51">
        <f t="shared" si="92"/>
        <v>0</v>
      </c>
      <c r="AS938" s="25">
        <f t="shared" si="90"/>
        <v>-1</v>
      </c>
      <c r="AT938" s="25">
        <f t="shared" si="93"/>
        <v>931</v>
      </c>
      <c r="AU938" s="25">
        <f t="shared" si="91"/>
        <v>0</v>
      </c>
      <c r="AV938" s="25">
        <f t="shared" si="94"/>
        <v>0</v>
      </c>
      <c r="BB938" s="51"/>
    </row>
    <row r="939" spans="1:54" x14ac:dyDescent="0.25">
      <c r="A939" t="str">
        <f t="shared" si="89"/>
        <v>939</v>
      </c>
      <c r="B939" s="25">
        <f>IF(OR(ISBLANK($AG939),$AI939="closed",$AI939="old",AND($B$3=Data!$N$6,OR(database!AG939=Data!$K$8,Data!$K$9=database!AG939))),0,MAX(B$8:B938)+1)</f>
        <v>0</v>
      </c>
      <c r="C939" s="25">
        <f ca="1">IF(AND($AL939-C$3&lt;=TODAY(),$AL939&gt;0,AI939&lt;&gt;"closed",AI939&lt;&gt;"old",AND($B$3&lt;&gt;Data!$N$6,OR(database!$AG939&lt;&gt;Data!$K$9,database!$AG939&lt;&gt;Data!$K$8))),MAX(C$8:C938)+1,0)</f>
        <v>0</v>
      </c>
      <c r="D939" s="25">
        <f ca="1">IF(AND($AL939-D$3&lt;=TODAY(),$AL939&gt;0,$AI939&lt;&gt;"closed",AI939&lt;&gt;"old",AND($B$3&lt;&gt;Data!$N$6,OR(database!$AG939&lt;&gt;Data!$K$9,database!$AG939&lt;&gt;Data!$K$8))),MAX(D$8:D938)+1,0)</f>
        <v>0</v>
      </c>
      <c r="E939" s="25">
        <f ca="1">IF(AND($AL939-E$3&lt;=TODAY(),$AL939&gt;0,AI939&lt;&gt;"closed",AI939&lt;&gt;"old",AND($B$3&lt;&gt;Data!$N$6,OR(database!$AG939&lt;&gt;Data!$K$9,database!$AG939&lt;&gt;Data!$K$8))),MAX(E$8:E938)+1,0)</f>
        <v>0</v>
      </c>
      <c r="F939" s="25">
        <f>IF(AH939="X",MAX(F$8:F938)+1,0)</f>
        <v>0</v>
      </c>
      <c r="G939" s="25">
        <f ca="1">IF(AND(AG939=Data!$K$8,database!AI939&lt;&gt;"Closed",AI939&lt;&gt;"old",database!AL939&lt;(TODAY()+Data!$X$4)),MAX(G$8:G938)+1,0)</f>
        <v>0</v>
      </c>
      <c r="H939" s="25">
        <f ca="1">IF(AND(AG939=Data!$K$9,database!AI939&lt;&gt;"Closed",AI939&lt;&gt;"old",database!AL939&lt;(TODAY()+Data!$X$5)),MAX(H$8:H938)+1,0)</f>
        <v>0</v>
      </c>
      <c r="Y939">
        <f>IF(AS939&gt;0,VLOOKUP(AS939,$AT:$AV,3,0)+COUNTIF(AS$8:AS938,AS939),0)</f>
        <v>0</v>
      </c>
      <c r="AA939" s="17"/>
      <c r="AB939" s="18"/>
      <c r="AC939" s="17"/>
      <c r="AD939" s="18"/>
      <c r="AE939" s="17"/>
      <c r="AF939" s="18"/>
      <c r="AG939" s="139"/>
      <c r="AH939" s="24"/>
      <c r="AI939" s="17"/>
      <c r="AJ939" s="24"/>
      <c r="AK939" s="27"/>
      <c r="AL939" s="47"/>
      <c r="AQ939" s="25">
        <f>IF(FollowUp!$AK$3="(Off)",IF(FollowUp!$AA$3=Data!$D$5,C939,IF(FollowUp!$AA$3=Data!$D$6,D939,IF(FollowUp!$AA$3=Data!$D$7,E939,B939))),IF(FollowUp!$AK$3=Data!$N$9,F939,IF(FollowUp!$AK$3=Data!$N$8,H939,IF(FollowUp!$AK$3=Data!$N$7,G939,B939))))</f>
        <v>0</v>
      </c>
      <c r="AR939" s="51">
        <f t="shared" si="92"/>
        <v>0</v>
      </c>
      <c r="AS939" s="25">
        <f t="shared" si="90"/>
        <v>-1</v>
      </c>
      <c r="AT939" s="25">
        <f t="shared" si="93"/>
        <v>932</v>
      </c>
      <c r="AU939" s="25">
        <f t="shared" si="91"/>
        <v>0</v>
      </c>
      <c r="AV939" s="25">
        <f t="shared" si="94"/>
        <v>0</v>
      </c>
      <c r="BB939" s="51"/>
    </row>
    <row r="940" spans="1:54" x14ac:dyDescent="0.25">
      <c r="A940" t="str">
        <f t="shared" si="89"/>
        <v>940</v>
      </c>
      <c r="B940" s="25">
        <f>IF(OR(ISBLANK($AG940),$AI940="closed",$AI940="old",AND($B$3=Data!$N$6,OR(database!AG940=Data!$K$8,Data!$K$9=database!AG940))),0,MAX(B$8:B939)+1)</f>
        <v>0</v>
      </c>
      <c r="C940" s="25">
        <f ca="1">IF(AND($AL940-C$3&lt;=TODAY(),$AL940&gt;0,AI940&lt;&gt;"closed",AI940&lt;&gt;"old",AND($B$3&lt;&gt;Data!$N$6,OR(database!$AG940&lt;&gt;Data!$K$9,database!$AG940&lt;&gt;Data!$K$8))),MAX(C$8:C939)+1,0)</f>
        <v>0</v>
      </c>
      <c r="D940" s="25">
        <f ca="1">IF(AND($AL940-D$3&lt;=TODAY(),$AL940&gt;0,$AI940&lt;&gt;"closed",AI940&lt;&gt;"old",AND($B$3&lt;&gt;Data!$N$6,OR(database!$AG940&lt;&gt;Data!$K$9,database!$AG940&lt;&gt;Data!$K$8))),MAX(D$8:D939)+1,0)</f>
        <v>0</v>
      </c>
      <c r="E940" s="25">
        <f ca="1">IF(AND($AL940-E$3&lt;=TODAY(),$AL940&gt;0,AI940&lt;&gt;"closed",AI940&lt;&gt;"old",AND($B$3&lt;&gt;Data!$N$6,OR(database!$AG940&lt;&gt;Data!$K$9,database!$AG940&lt;&gt;Data!$K$8))),MAX(E$8:E939)+1,0)</f>
        <v>0</v>
      </c>
      <c r="F940" s="25">
        <f>IF(AH940="X",MAX(F$8:F939)+1,0)</f>
        <v>0</v>
      </c>
      <c r="G940" s="25">
        <f ca="1">IF(AND(AG940=Data!$K$8,database!AI940&lt;&gt;"Closed",AI940&lt;&gt;"old",database!AL940&lt;(TODAY()+Data!$X$4)),MAX(G$8:G939)+1,0)</f>
        <v>0</v>
      </c>
      <c r="H940" s="25">
        <f ca="1">IF(AND(AG940=Data!$K$9,database!AI940&lt;&gt;"Closed",AI940&lt;&gt;"old",database!AL940&lt;(TODAY()+Data!$X$5)),MAX(H$8:H939)+1,0)</f>
        <v>0</v>
      </c>
      <c r="Y940">
        <f>IF(AS940&gt;0,VLOOKUP(AS940,$AT:$AV,3,0)+COUNTIF(AS$8:AS939,AS940),0)</f>
        <v>0</v>
      </c>
      <c r="AA940" s="16"/>
      <c r="AB940" s="22"/>
      <c r="AC940" s="16"/>
      <c r="AD940" s="22"/>
      <c r="AE940" s="16"/>
      <c r="AF940" s="22"/>
      <c r="AG940" s="138"/>
      <c r="AH940" s="23"/>
      <c r="AI940" s="16"/>
      <c r="AJ940" s="23"/>
      <c r="AK940" s="28"/>
      <c r="AL940" s="35"/>
      <c r="AQ940" s="25">
        <f>IF(FollowUp!$AK$3="(Off)",IF(FollowUp!$AA$3=Data!$D$5,C940,IF(FollowUp!$AA$3=Data!$D$6,D940,IF(FollowUp!$AA$3=Data!$D$7,E940,B940))),IF(FollowUp!$AK$3=Data!$N$9,F940,IF(FollowUp!$AK$3=Data!$N$8,H940,IF(FollowUp!$AK$3=Data!$N$7,G940,B940))))</f>
        <v>0</v>
      </c>
      <c r="AR940" s="51">
        <f t="shared" si="92"/>
        <v>0</v>
      </c>
      <c r="AS940" s="25">
        <f t="shared" si="90"/>
        <v>-1</v>
      </c>
      <c r="AT940" s="25">
        <f t="shared" si="93"/>
        <v>933</v>
      </c>
      <c r="AU940" s="25">
        <f t="shared" si="91"/>
        <v>0</v>
      </c>
      <c r="AV940" s="25">
        <f t="shared" si="94"/>
        <v>0</v>
      </c>
      <c r="BB940" s="51"/>
    </row>
    <row r="941" spans="1:54" x14ac:dyDescent="0.25">
      <c r="A941" t="str">
        <f t="shared" si="89"/>
        <v>941</v>
      </c>
      <c r="B941" s="25">
        <f>IF(OR(ISBLANK($AG941),$AI941="closed",$AI941="old",AND($B$3=Data!$N$6,OR(database!AG941=Data!$K$8,Data!$K$9=database!AG941))),0,MAX(B$8:B940)+1)</f>
        <v>0</v>
      </c>
      <c r="C941" s="25">
        <f ca="1">IF(AND($AL941-C$3&lt;=TODAY(),$AL941&gt;0,AI941&lt;&gt;"closed",AI941&lt;&gt;"old",AND($B$3&lt;&gt;Data!$N$6,OR(database!$AG941&lt;&gt;Data!$K$9,database!$AG941&lt;&gt;Data!$K$8))),MAX(C$8:C940)+1,0)</f>
        <v>0</v>
      </c>
      <c r="D941" s="25">
        <f ca="1">IF(AND($AL941-D$3&lt;=TODAY(),$AL941&gt;0,$AI941&lt;&gt;"closed",AI941&lt;&gt;"old",AND($B$3&lt;&gt;Data!$N$6,OR(database!$AG941&lt;&gt;Data!$K$9,database!$AG941&lt;&gt;Data!$K$8))),MAX(D$8:D940)+1,0)</f>
        <v>0</v>
      </c>
      <c r="E941" s="25">
        <f ca="1">IF(AND($AL941-E$3&lt;=TODAY(),$AL941&gt;0,AI941&lt;&gt;"closed",AI941&lt;&gt;"old",AND($B$3&lt;&gt;Data!$N$6,OR(database!$AG941&lt;&gt;Data!$K$9,database!$AG941&lt;&gt;Data!$K$8))),MAX(E$8:E940)+1,0)</f>
        <v>0</v>
      </c>
      <c r="F941" s="25">
        <f>IF(AH941="X",MAX(F$8:F940)+1,0)</f>
        <v>0</v>
      </c>
      <c r="G941" s="25">
        <f ca="1">IF(AND(AG941=Data!$K$8,database!AI941&lt;&gt;"Closed",AI941&lt;&gt;"old",database!AL941&lt;(TODAY()+Data!$X$4)),MAX(G$8:G940)+1,0)</f>
        <v>0</v>
      </c>
      <c r="H941" s="25">
        <f ca="1">IF(AND(AG941=Data!$K$9,database!AI941&lt;&gt;"Closed",AI941&lt;&gt;"old",database!AL941&lt;(TODAY()+Data!$X$5)),MAX(H$8:H940)+1,0)</f>
        <v>0</v>
      </c>
      <c r="Y941">
        <f>IF(AS941&gt;0,VLOOKUP(AS941,$AT:$AV,3,0)+COUNTIF(AS$8:AS940,AS941),0)</f>
        <v>0</v>
      </c>
      <c r="AA941" s="17"/>
      <c r="AB941" s="18"/>
      <c r="AC941" s="17"/>
      <c r="AD941" s="18"/>
      <c r="AE941" s="17"/>
      <c r="AF941" s="18"/>
      <c r="AG941" s="139"/>
      <c r="AH941" s="24"/>
      <c r="AI941" s="17"/>
      <c r="AJ941" s="24"/>
      <c r="AK941" s="27"/>
      <c r="AL941" s="47"/>
      <c r="AQ941" s="25">
        <f>IF(FollowUp!$AK$3="(Off)",IF(FollowUp!$AA$3=Data!$D$5,C941,IF(FollowUp!$AA$3=Data!$D$6,D941,IF(FollowUp!$AA$3=Data!$D$7,E941,B941))),IF(FollowUp!$AK$3=Data!$N$9,F941,IF(FollowUp!$AK$3=Data!$N$8,H941,IF(FollowUp!$AK$3=Data!$N$7,G941,B941))))</f>
        <v>0</v>
      </c>
      <c r="AR941" s="51">
        <f t="shared" si="92"/>
        <v>0</v>
      </c>
      <c r="AS941" s="25">
        <f t="shared" si="90"/>
        <v>-1</v>
      </c>
      <c r="AT941" s="25">
        <f t="shared" si="93"/>
        <v>934</v>
      </c>
      <c r="AU941" s="25">
        <f t="shared" si="91"/>
        <v>0</v>
      </c>
      <c r="AV941" s="25">
        <f t="shared" si="94"/>
        <v>0</v>
      </c>
      <c r="BB941" s="51"/>
    </row>
    <row r="942" spans="1:54" x14ac:dyDescent="0.25">
      <c r="A942" t="str">
        <f t="shared" si="89"/>
        <v>942</v>
      </c>
      <c r="B942" s="25">
        <f>IF(OR(ISBLANK($AG942),$AI942="closed",$AI942="old",AND($B$3=Data!$N$6,OR(database!AG942=Data!$K$8,Data!$K$9=database!AG942))),0,MAX(B$8:B941)+1)</f>
        <v>0</v>
      </c>
      <c r="C942" s="25">
        <f ca="1">IF(AND($AL942-C$3&lt;=TODAY(),$AL942&gt;0,AI942&lt;&gt;"closed",AI942&lt;&gt;"old",AND($B$3&lt;&gt;Data!$N$6,OR(database!$AG942&lt;&gt;Data!$K$9,database!$AG942&lt;&gt;Data!$K$8))),MAX(C$8:C941)+1,0)</f>
        <v>0</v>
      </c>
      <c r="D942" s="25">
        <f ca="1">IF(AND($AL942-D$3&lt;=TODAY(),$AL942&gt;0,$AI942&lt;&gt;"closed",AI942&lt;&gt;"old",AND($B$3&lt;&gt;Data!$N$6,OR(database!$AG942&lt;&gt;Data!$K$9,database!$AG942&lt;&gt;Data!$K$8))),MAX(D$8:D941)+1,0)</f>
        <v>0</v>
      </c>
      <c r="E942" s="25">
        <f ca="1">IF(AND($AL942-E$3&lt;=TODAY(),$AL942&gt;0,AI942&lt;&gt;"closed",AI942&lt;&gt;"old",AND($B$3&lt;&gt;Data!$N$6,OR(database!$AG942&lt;&gt;Data!$K$9,database!$AG942&lt;&gt;Data!$K$8))),MAX(E$8:E941)+1,0)</f>
        <v>0</v>
      </c>
      <c r="F942" s="25">
        <f>IF(AH942="X",MAX(F$8:F941)+1,0)</f>
        <v>0</v>
      </c>
      <c r="G942" s="25">
        <f ca="1">IF(AND(AG942=Data!$K$8,database!AI942&lt;&gt;"Closed",AI942&lt;&gt;"old",database!AL942&lt;(TODAY()+Data!$X$4)),MAX(G$8:G941)+1,0)</f>
        <v>0</v>
      </c>
      <c r="H942" s="25">
        <f ca="1">IF(AND(AG942=Data!$K$9,database!AI942&lt;&gt;"Closed",AI942&lt;&gt;"old",database!AL942&lt;(TODAY()+Data!$X$5)),MAX(H$8:H941)+1,0)</f>
        <v>0</v>
      </c>
      <c r="Y942">
        <f>IF(AS942&gt;0,VLOOKUP(AS942,$AT:$AV,3,0)+COUNTIF(AS$8:AS941,AS942),0)</f>
        <v>0</v>
      </c>
      <c r="AA942" s="16"/>
      <c r="AB942" s="22"/>
      <c r="AC942" s="16"/>
      <c r="AD942" s="22"/>
      <c r="AE942" s="16"/>
      <c r="AF942" s="22"/>
      <c r="AG942" s="138"/>
      <c r="AH942" s="23"/>
      <c r="AI942" s="16"/>
      <c r="AJ942" s="23"/>
      <c r="AK942" s="28"/>
      <c r="AL942" s="35"/>
      <c r="AQ942" s="25">
        <f>IF(FollowUp!$AK$3="(Off)",IF(FollowUp!$AA$3=Data!$D$5,C942,IF(FollowUp!$AA$3=Data!$D$6,D942,IF(FollowUp!$AA$3=Data!$D$7,E942,B942))),IF(FollowUp!$AK$3=Data!$N$9,F942,IF(FollowUp!$AK$3=Data!$N$8,H942,IF(FollowUp!$AK$3=Data!$N$7,G942,B942))))</f>
        <v>0</v>
      </c>
      <c r="AR942" s="51">
        <f t="shared" si="92"/>
        <v>0</v>
      </c>
      <c r="AS942" s="25">
        <f t="shared" si="90"/>
        <v>-1</v>
      </c>
      <c r="AT942" s="25">
        <f t="shared" si="93"/>
        <v>935</v>
      </c>
      <c r="AU942" s="25">
        <f t="shared" si="91"/>
        <v>0</v>
      </c>
      <c r="AV942" s="25">
        <f t="shared" si="94"/>
        <v>0</v>
      </c>
      <c r="BB942" s="51"/>
    </row>
    <row r="943" spans="1:54" x14ac:dyDescent="0.25">
      <c r="A943" t="str">
        <f t="shared" si="89"/>
        <v>943</v>
      </c>
      <c r="B943" s="25">
        <f>IF(OR(ISBLANK($AG943),$AI943="closed",$AI943="old",AND($B$3=Data!$N$6,OR(database!AG943=Data!$K$8,Data!$K$9=database!AG943))),0,MAX(B$8:B942)+1)</f>
        <v>0</v>
      </c>
      <c r="C943" s="25">
        <f ca="1">IF(AND($AL943-C$3&lt;=TODAY(),$AL943&gt;0,AI943&lt;&gt;"closed",AI943&lt;&gt;"old",AND($B$3&lt;&gt;Data!$N$6,OR(database!$AG943&lt;&gt;Data!$K$9,database!$AG943&lt;&gt;Data!$K$8))),MAX(C$8:C942)+1,0)</f>
        <v>0</v>
      </c>
      <c r="D943" s="25">
        <f ca="1">IF(AND($AL943-D$3&lt;=TODAY(),$AL943&gt;0,$AI943&lt;&gt;"closed",AI943&lt;&gt;"old",AND($B$3&lt;&gt;Data!$N$6,OR(database!$AG943&lt;&gt;Data!$K$9,database!$AG943&lt;&gt;Data!$K$8))),MAX(D$8:D942)+1,0)</f>
        <v>0</v>
      </c>
      <c r="E943" s="25">
        <f ca="1">IF(AND($AL943-E$3&lt;=TODAY(),$AL943&gt;0,AI943&lt;&gt;"closed",AI943&lt;&gt;"old",AND($B$3&lt;&gt;Data!$N$6,OR(database!$AG943&lt;&gt;Data!$K$9,database!$AG943&lt;&gt;Data!$K$8))),MAX(E$8:E942)+1,0)</f>
        <v>0</v>
      </c>
      <c r="F943" s="25">
        <f>IF(AH943="X",MAX(F$8:F942)+1,0)</f>
        <v>0</v>
      </c>
      <c r="G943" s="25">
        <f ca="1">IF(AND(AG943=Data!$K$8,database!AI943&lt;&gt;"Closed",AI943&lt;&gt;"old",database!AL943&lt;(TODAY()+Data!$X$4)),MAX(G$8:G942)+1,0)</f>
        <v>0</v>
      </c>
      <c r="H943" s="25">
        <f ca="1">IF(AND(AG943=Data!$K$9,database!AI943&lt;&gt;"Closed",AI943&lt;&gt;"old",database!AL943&lt;(TODAY()+Data!$X$5)),MAX(H$8:H942)+1,0)</f>
        <v>0</v>
      </c>
      <c r="Y943">
        <f>IF(AS943&gt;0,VLOOKUP(AS943,$AT:$AV,3,0)+COUNTIF(AS$8:AS942,AS943),0)</f>
        <v>0</v>
      </c>
      <c r="AA943" s="17"/>
      <c r="AB943" s="18"/>
      <c r="AC943" s="17"/>
      <c r="AD943" s="18"/>
      <c r="AE943" s="17"/>
      <c r="AF943" s="18"/>
      <c r="AG943" s="139"/>
      <c r="AH943" s="24"/>
      <c r="AI943" s="17"/>
      <c r="AJ943" s="24"/>
      <c r="AK943" s="27"/>
      <c r="AL943" s="47"/>
      <c r="AQ943" s="25">
        <f>IF(FollowUp!$AK$3="(Off)",IF(FollowUp!$AA$3=Data!$D$5,C943,IF(FollowUp!$AA$3=Data!$D$6,D943,IF(FollowUp!$AA$3=Data!$D$7,E943,B943))),IF(FollowUp!$AK$3=Data!$N$9,F943,IF(FollowUp!$AK$3=Data!$N$8,H943,IF(FollowUp!$AK$3=Data!$N$7,G943,B943))))</f>
        <v>0</v>
      </c>
      <c r="AR943" s="51">
        <f t="shared" si="92"/>
        <v>0</v>
      </c>
      <c r="AS943" s="25">
        <f t="shared" si="90"/>
        <v>-1</v>
      </c>
      <c r="AT943" s="25">
        <f t="shared" si="93"/>
        <v>936</v>
      </c>
      <c r="AU943" s="25">
        <f t="shared" si="91"/>
        <v>0</v>
      </c>
      <c r="AV943" s="25">
        <f t="shared" si="94"/>
        <v>0</v>
      </c>
      <c r="BB943" s="51"/>
    </row>
    <row r="944" spans="1:54" x14ac:dyDescent="0.25">
      <c r="A944" t="str">
        <f t="shared" si="89"/>
        <v>944</v>
      </c>
      <c r="B944" s="25">
        <f>IF(OR(ISBLANK($AG944),$AI944="closed",$AI944="old",AND($B$3=Data!$N$6,OR(database!AG944=Data!$K$8,Data!$K$9=database!AG944))),0,MAX(B$8:B943)+1)</f>
        <v>0</v>
      </c>
      <c r="C944" s="25">
        <f ca="1">IF(AND($AL944-C$3&lt;=TODAY(),$AL944&gt;0,AI944&lt;&gt;"closed",AI944&lt;&gt;"old",AND($B$3&lt;&gt;Data!$N$6,OR(database!$AG944&lt;&gt;Data!$K$9,database!$AG944&lt;&gt;Data!$K$8))),MAX(C$8:C943)+1,0)</f>
        <v>0</v>
      </c>
      <c r="D944" s="25">
        <f ca="1">IF(AND($AL944-D$3&lt;=TODAY(),$AL944&gt;0,$AI944&lt;&gt;"closed",AI944&lt;&gt;"old",AND($B$3&lt;&gt;Data!$N$6,OR(database!$AG944&lt;&gt;Data!$K$9,database!$AG944&lt;&gt;Data!$K$8))),MAX(D$8:D943)+1,0)</f>
        <v>0</v>
      </c>
      <c r="E944" s="25">
        <f ca="1">IF(AND($AL944-E$3&lt;=TODAY(),$AL944&gt;0,AI944&lt;&gt;"closed",AI944&lt;&gt;"old",AND($B$3&lt;&gt;Data!$N$6,OR(database!$AG944&lt;&gt;Data!$K$9,database!$AG944&lt;&gt;Data!$K$8))),MAX(E$8:E943)+1,0)</f>
        <v>0</v>
      </c>
      <c r="F944" s="25">
        <f>IF(AH944="X",MAX(F$8:F943)+1,0)</f>
        <v>0</v>
      </c>
      <c r="G944" s="25">
        <f ca="1">IF(AND(AG944=Data!$K$8,database!AI944&lt;&gt;"Closed",AI944&lt;&gt;"old",database!AL944&lt;(TODAY()+Data!$X$4)),MAX(G$8:G943)+1,0)</f>
        <v>0</v>
      </c>
      <c r="H944" s="25">
        <f ca="1">IF(AND(AG944=Data!$K$9,database!AI944&lt;&gt;"Closed",AI944&lt;&gt;"old",database!AL944&lt;(TODAY()+Data!$X$5)),MAX(H$8:H943)+1,0)</f>
        <v>0</v>
      </c>
      <c r="Y944">
        <f>IF(AS944&gt;0,VLOOKUP(AS944,$AT:$AV,3,0)+COUNTIF(AS$8:AS943,AS944),0)</f>
        <v>0</v>
      </c>
      <c r="AA944" s="16"/>
      <c r="AB944" s="22"/>
      <c r="AC944" s="16"/>
      <c r="AD944" s="22"/>
      <c r="AE944" s="16"/>
      <c r="AF944" s="22"/>
      <c r="AG944" s="138"/>
      <c r="AH944" s="23"/>
      <c r="AI944" s="16"/>
      <c r="AJ944" s="23"/>
      <c r="AK944" s="28"/>
      <c r="AL944" s="35"/>
      <c r="AQ944" s="25">
        <f>IF(FollowUp!$AK$3="(Off)",IF(FollowUp!$AA$3=Data!$D$5,C944,IF(FollowUp!$AA$3=Data!$D$6,D944,IF(FollowUp!$AA$3=Data!$D$7,E944,B944))),IF(FollowUp!$AK$3=Data!$N$9,F944,IF(FollowUp!$AK$3=Data!$N$8,H944,IF(FollowUp!$AK$3=Data!$N$7,G944,B944))))</f>
        <v>0</v>
      </c>
      <c r="AR944" s="51">
        <f t="shared" si="92"/>
        <v>0</v>
      </c>
      <c r="AS944" s="25">
        <f t="shared" si="90"/>
        <v>-1</v>
      </c>
      <c r="AT944" s="25">
        <f t="shared" si="93"/>
        <v>937</v>
      </c>
      <c r="AU944" s="25">
        <f t="shared" si="91"/>
        <v>0</v>
      </c>
      <c r="AV944" s="25">
        <f t="shared" si="94"/>
        <v>0</v>
      </c>
      <c r="BB944" s="51"/>
    </row>
    <row r="945" spans="1:54" x14ac:dyDescent="0.25">
      <c r="A945" t="str">
        <f t="shared" si="89"/>
        <v>945</v>
      </c>
      <c r="B945" s="25">
        <f>IF(OR(ISBLANK($AG945),$AI945="closed",$AI945="old",AND($B$3=Data!$N$6,OR(database!AG945=Data!$K$8,Data!$K$9=database!AG945))),0,MAX(B$8:B944)+1)</f>
        <v>0</v>
      </c>
      <c r="C945" s="25">
        <f ca="1">IF(AND($AL945-C$3&lt;=TODAY(),$AL945&gt;0,AI945&lt;&gt;"closed",AI945&lt;&gt;"old",AND($B$3&lt;&gt;Data!$N$6,OR(database!$AG945&lt;&gt;Data!$K$9,database!$AG945&lt;&gt;Data!$K$8))),MAX(C$8:C944)+1,0)</f>
        <v>0</v>
      </c>
      <c r="D945" s="25">
        <f ca="1">IF(AND($AL945-D$3&lt;=TODAY(),$AL945&gt;0,$AI945&lt;&gt;"closed",AI945&lt;&gt;"old",AND($B$3&lt;&gt;Data!$N$6,OR(database!$AG945&lt;&gt;Data!$K$9,database!$AG945&lt;&gt;Data!$K$8))),MAX(D$8:D944)+1,0)</f>
        <v>0</v>
      </c>
      <c r="E945" s="25">
        <f ca="1">IF(AND($AL945-E$3&lt;=TODAY(),$AL945&gt;0,AI945&lt;&gt;"closed",AI945&lt;&gt;"old",AND($B$3&lt;&gt;Data!$N$6,OR(database!$AG945&lt;&gt;Data!$K$9,database!$AG945&lt;&gt;Data!$K$8))),MAX(E$8:E944)+1,0)</f>
        <v>0</v>
      </c>
      <c r="F945" s="25">
        <f>IF(AH945="X",MAX(F$8:F944)+1,0)</f>
        <v>0</v>
      </c>
      <c r="G945" s="25">
        <f ca="1">IF(AND(AG945=Data!$K$8,database!AI945&lt;&gt;"Closed",AI945&lt;&gt;"old",database!AL945&lt;(TODAY()+Data!$X$4)),MAX(G$8:G944)+1,0)</f>
        <v>0</v>
      </c>
      <c r="H945" s="25">
        <f ca="1">IF(AND(AG945=Data!$K$9,database!AI945&lt;&gt;"Closed",AI945&lt;&gt;"old",database!AL945&lt;(TODAY()+Data!$X$5)),MAX(H$8:H944)+1,0)</f>
        <v>0</v>
      </c>
      <c r="Y945">
        <f>IF(AS945&gt;0,VLOOKUP(AS945,$AT:$AV,3,0)+COUNTIF(AS$8:AS944,AS945),0)</f>
        <v>0</v>
      </c>
      <c r="AA945" s="17"/>
      <c r="AB945" s="18"/>
      <c r="AC945" s="17"/>
      <c r="AD945" s="18"/>
      <c r="AE945" s="17"/>
      <c r="AF945" s="18"/>
      <c r="AG945" s="139"/>
      <c r="AH945" s="24"/>
      <c r="AI945" s="17"/>
      <c r="AJ945" s="24"/>
      <c r="AK945" s="27"/>
      <c r="AL945" s="47"/>
      <c r="AQ945" s="25">
        <f>IF(FollowUp!$AK$3="(Off)",IF(FollowUp!$AA$3=Data!$D$5,C945,IF(FollowUp!$AA$3=Data!$D$6,D945,IF(FollowUp!$AA$3=Data!$D$7,E945,B945))),IF(FollowUp!$AK$3=Data!$N$9,F945,IF(FollowUp!$AK$3=Data!$N$8,H945,IF(FollowUp!$AK$3=Data!$N$7,G945,B945))))</f>
        <v>0</v>
      </c>
      <c r="AR945" s="51">
        <f t="shared" si="92"/>
        <v>0</v>
      </c>
      <c r="AS945" s="25">
        <f t="shared" si="90"/>
        <v>-1</v>
      </c>
      <c r="AT945" s="25">
        <f t="shared" si="93"/>
        <v>938</v>
      </c>
      <c r="AU945" s="25">
        <f t="shared" si="91"/>
        <v>0</v>
      </c>
      <c r="AV945" s="25">
        <f t="shared" si="94"/>
        <v>0</v>
      </c>
      <c r="BB945" s="51"/>
    </row>
    <row r="946" spans="1:54" x14ac:dyDescent="0.25">
      <c r="A946" t="str">
        <f t="shared" si="89"/>
        <v>946</v>
      </c>
      <c r="B946" s="25">
        <f>IF(OR(ISBLANK($AG946),$AI946="closed",$AI946="old",AND($B$3=Data!$N$6,OR(database!AG946=Data!$K$8,Data!$K$9=database!AG946))),0,MAX(B$8:B945)+1)</f>
        <v>0</v>
      </c>
      <c r="C946" s="25">
        <f ca="1">IF(AND($AL946-C$3&lt;=TODAY(),$AL946&gt;0,AI946&lt;&gt;"closed",AI946&lt;&gt;"old",AND($B$3&lt;&gt;Data!$N$6,OR(database!$AG946&lt;&gt;Data!$K$9,database!$AG946&lt;&gt;Data!$K$8))),MAX(C$8:C945)+1,0)</f>
        <v>0</v>
      </c>
      <c r="D946" s="25">
        <f ca="1">IF(AND($AL946-D$3&lt;=TODAY(),$AL946&gt;0,$AI946&lt;&gt;"closed",AI946&lt;&gt;"old",AND($B$3&lt;&gt;Data!$N$6,OR(database!$AG946&lt;&gt;Data!$K$9,database!$AG946&lt;&gt;Data!$K$8))),MAX(D$8:D945)+1,0)</f>
        <v>0</v>
      </c>
      <c r="E946" s="25">
        <f ca="1">IF(AND($AL946-E$3&lt;=TODAY(),$AL946&gt;0,AI946&lt;&gt;"closed",AI946&lt;&gt;"old",AND($B$3&lt;&gt;Data!$N$6,OR(database!$AG946&lt;&gt;Data!$K$9,database!$AG946&lt;&gt;Data!$K$8))),MAX(E$8:E945)+1,0)</f>
        <v>0</v>
      </c>
      <c r="F946" s="25">
        <f>IF(AH946="X",MAX(F$8:F945)+1,0)</f>
        <v>0</v>
      </c>
      <c r="G946" s="25">
        <f ca="1">IF(AND(AG946=Data!$K$8,database!AI946&lt;&gt;"Closed",AI946&lt;&gt;"old",database!AL946&lt;(TODAY()+Data!$X$4)),MAX(G$8:G945)+1,0)</f>
        <v>0</v>
      </c>
      <c r="H946" s="25">
        <f ca="1">IF(AND(AG946=Data!$K$9,database!AI946&lt;&gt;"Closed",AI946&lt;&gt;"old",database!AL946&lt;(TODAY()+Data!$X$5)),MAX(H$8:H945)+1,0)</f>
        <v>0</v>
      </c>
      <c r="Y946">
        <f>IF(AS946&gt;0,VLOOKUP(AS946,$AT:$AV,3,0)+COUNTIF(AS$8:AS945,AS946),0)</f>
        <v>0</v>
      </c>
      <c r="AA946" s="16"/>
      <c r="AB946" s="22"/>
      <c r="AC946" s="16"/>
      <c r="AD946" s="22"/>
      <c r="AE946" s="16"/>
      <c r="AF946" s="22"/>
      <c r="AG946" s="138"/>
      <c r="AH946" s="23"/>
      <c r="AI946" s="16"/>
      <c r="AJ946" s="23"/>
      <c r="AK946" s="28"/>
      <c r="AL946" s="35"/>
      <c r="AQ946" s="25">
        <f>IF(FollowUp!$AK$3="(Off)",IF(FollowUp!$AA$3=Data!$D$5,C946,IF(FollowUp!$AA$3=Data!$D$6,D946,IF(FollowUp!$AA$3=Data!$D$7,E946,B946))),IF(FollowUp!$AK$3=Data!$N$9,F946,IF(FollowUp!$AK$3=Data!$N$8,H946,IF(FollowUp!$AK$3=Data!$N$7,G946,B946))))</f>
        <v>0</v>
      </c>
      <c r="AR946" s="51">
        <f t="shared" si="92"/>
        <v>0</v>
      </c>
      <c r="AS946" s="25">
        <f t="shared" si="90"/>
        <v>-1</v>
      </c>
      <c r="AT946" s="25">
        <f t="shared" si="93"/>
        <v>939</v>
      </c>
      <c r="AU946" s="25">
        <f t="shared" si="91"/>
        <v>0</v>
      </c>
      <c r="AV946" s="25">
        <f t="shared" si="94"/>
        <v>0</v>
      </c>
      <c r="BB946" s="51"/>
    </row>
    <row r="947" spans="1:54" x14ac:dyDescent="0.25">
      <c r="A947" t="str">
        <f t="shared" si="89"/>
        <v>947</v>
      </c>
      <c r="B947" s="25">
        <f>IF(OR(ISBLANK($AG947),$AI947="closed",$AI947="old",AND($B$3=Data!$N$6,OR(database!AG947=Data!$K$8,Data!$K$9=database!AG947))),0,MAX(B$8:B946)+1)</f>
        <v>0</v>
      </c>
      <c r="C947" s="25">
        <f ca="1">IF(AND($AL947-C$3&lt;=TODAY(),$AL947&gt;0,AI947&lt;&gt;"closed",AI947&lt;&gt;"old",AND($B$3&lt;&gt;Data!$N$6,OR(database!$AG947&lt;&gt;Data!$K$9,database!$AG947&lt;&gt;Data!$K$8))),MAX(C$8:C946)+1,0)</f>
        <v>0</v>
      </c>
      <c r="D947" s="25">
        <f ca="1">IF(AND($AL947-D$3&lt;=TODAY(),$AL947&gt;0,$AI947&lt;&gt;"closed",AI947&lt;&gt;"old",AND($B$3&lt;&gt;Data!$N$6,OR(database!$AG947&lt;&gt;Data!$K$9,database!$AG947&lt;&gt;Data!$K$8))),MAX(D$8:D946)+1,0)</f>
        <v>0</v>
      </c>
      <c r="E947" s="25">
        <f ca="1">IF(AND($AL947-E$3&lt;=TODAY(),$AL947&gt;0,AI947&lt;&gt;"closed",AI947&lt;&gt;"old",AND($B$3&lt;&gt;Data!$N$6,OR(database!$AG947&lt;&gt;Data!$K$9,database!$AG947&lt;&gt;Data!$K$8))),MAX(E$8:E946)+1,0)</f>
        <v>0</v>
      </c>
      <c r="F947" s="25">
        <f>IF(AH947="X",MAX(F$8:F946)+1,0)</f>
        <v>0</v>
      </c>
      <c r="G947" s="25">
        <f ca="1">IF(AND(AG947=Data!$K$8,database!AI947&lt;&gt;"Closed",AI947&lt;&gt;"old",database!AL947&lt;(TODAY()+Data!$X$4)),MAX(G$8:G946)+1,0)</f>
        <v>0</v>
      </c>
      <c r="H947" s="25">
        <f ca="1">IF(AND(AG947=Data!$K$9,database!AI947&lt;&gt;"Closed",AI947&lt;&gt;"old",database!AL947&lt;(TODAY()+Data!$X$5)),MAX(H$8:H946)+1,0)</f>
        <v>0</v>
      </c>
      <c r="Y947">
        <f>IF(AS947&gt;0,VLOOKUP(AS947,$AT:$AV,3,0)+COUNTIF(AS$8:AS946,AS947),0)</f>
        <v>0</v>
      </c>
      <c r="AA947" s="17"/>
      <c r="AB947" s="18"/>
      <c r="AC947" s="17"/>
      <c r="AD947" s="18"/>
      <c r="AE947" s="17"/>
      <c r="AF947" s="18"/>
      <c r="AG947" s="139"/>
      <c r="AH947" s="24"/>
      <c r="AI947" s="17"/>
      <c r="AJ947" s="24"/>
      <c r="AK947" s="27"/>
      <c r="AL947" s="47"/>
      <c r="AQ947" s="25">
        <f>IF(FollowUp!$AK$3="(Off)",IF(FollowUp!$AA$3=Data!$D$5,C947,IF(FollowUp!$AA$3=Data!$D$6,D947,IF(FollowUp!$AA$3=Data!$D$7,E947,B947))),IF(FollowUp!$AK$3=Data!$N$9,F947,IF(FollowUp!$AK$3=Data!$N$8,H947,IF(FollowUp!$AK$3=Data!$N$7,G947,B947))))</f>
        <v>0</v>
      </c>
      <c r="AR947" s="51">
        <f t="shared" si="92"/>
        <v>0</v>
      </c>
      <c r="AS947" s="25">
        <f t="shared" si="90"/>
        <v>-1</v>
      </c>
      <c r="AT947" s="25">
        <f t="shared" si="93"/>
        <v>940</v>
      </c>
      <c r="AU947" s="25">
        <f t="shared" si="91"/>
        <v>0</v>
      </c>
      <c r="AV947" s="25">
        <f t="shared" si="94"/>
        <v>0</v>
      </c>
      <c r="BB947" s="51"/>
    </row>
    <row r="948" spans="1:54" x14ac:dyDescent="0.25">
      <c r="A948" t="str">
        <f t="shared" si="89"/>
        <v>948</v>
      </c>
      <c r="B948" s="25">
        <f>IF(OR(ISBLANK($AG948),$AI948="closed",$AI948="old",AND($B$3=Data!$N$6,OR(database!AG948=Data!$K$8,Data!$K$9=database!AG948))),0,MAX(B$8:B947)+1)</f>
        <v>0</v>
      </c>
      <c r="C948" s="25">
        <f ca="1">IF(AND($AL948-C$3&lt;=TODAY(),$AL948&gt;0,AI948&lt;&gt;"closed",AI948&lt;&gt;"old",AND($B$3&lt;&gt;Data!$N$6,OR(database!$AG948&lt;&gt;Data!$K$9,database!$AG948&lt;&gt;Data!$K$8))),MAX(C$8:C947)+1,0)</f>
        <v>0</v>
      </c>
      <c r="D948" s="25">
        <f ca="1">IF(AND($AL948-D$3&lt;=TODAY(),$AL948&gt;0,$AI948&lt;&gt;"closed",AI948&lt;&gt;"old",AND($B$3&lt;&gt;Data!$N$6,OR(database!$AG948&lt;&gt;Data!$K$9,database!$AG948&lt;&gt;Data!$K$8))),MAX(D$8:D947)+1,0)</f>
        <v>0</v>
      </c>
      <c r="E948" s="25">
        <f ca="1">IF(AND($AL948-E$3&lt;=TODAY(),$AL948&gt;0,AI948&lt;&gt;"closed",AI948&lt;&gt;"old",AND($B$3&lt;&gt;Data!$N$6,OR(database!$AG948&lt;&gt;Data!$K$9,database!$AG948&lt;&gt;Data!$K$8))),MAX(E$8:E947)+1,0)</f>
        <v>0</v>
      </c>
      <c r="F948" s="25">
        <f>IF(AH948="X",MAX(F$8:F947)+1,0)</f>
        <v>0</v>
      </c>
      <c r="G948" s="25">
        <f ca="1">IF(AND(AG948=Data!$K$8,database!AI948&lt;&gt;"Closed",AI948&lt;&gt;"old",database!AL948&lt;(TODAY()+Data!$X$4)),MAX(G$8:G947)+1,0)</f>
        <v>0</v>
      </c>
      <c r="H948" s="25">
        <f ca="1">IF(AND(AG948=Data!$K$9,database!AI948&lt;&gt;"Closed",AI948&lt;&gt;"old",database!AL948&lt;(TODAY()+Data!$X$5)),MAX(H$8:H947)+1,0)</f>
        <v>0</v>
      </c>
      <c r="Y948">
        <f>IF(AS948&gt;0,VLOOKUP(AS948,$AT:$AV,3,0)+COUNTIF(AS$8:AS947,AS948),0)</f>
        <v>0</v>
      </c>
      <c r="AA948" s="16"/>
      <c r="AB948" s="22"/>
      <c r="AC948" s="16"/>
      <c r="AD948" s="22"/>
      <c r="AE948" s="16"/>
      <c r="AF948" s="22"/>
      <c r="AG948" s="138"/>
      <c r="AH948" s="23"/>
      <c r="AI948" s="16"/>
      <c r="AJ948" s="23"/>
      <c r="AK948" s="28"/>
      <c r="AL948" s="35"/>
      <c r="AQ948" s="25">
        <f>IF(FollowUp!$AK$3="(Off)",IF(FollowUp!$AA$3=Data!$D$5,C948,IF(FollowUp!$AA$3=Data!$D$6,D948,IF(FollowUp!$AA$3=Data!$D$7,E948,B948))),IF(FollowUp!$AK$3=Data!$N$9,F948,IF(FollowUp!$AK$3=Data!$N$8,H948,IF(FollowUp!$AK$3=Data!$N$7,G948,B948))))</f>
        <v>0</v>
      </c>
      <c r="AR948" s="51">
        <f t="shared" si="92"/>
        <v>0</v>
      </c>
      <c r="AS948" s="25">
        <f t="shared" si="90"/>
        <v>-1</v>
      </c>
      <c r="AT948" s="25">
        <f t="shared" si="93"/>
        <v>941</v>
      </c>
      <c r="AU948" s="25">
        <f t="shared" si="91"/>
        <v>0</v>
      </c>
      <c r="AV948" s="25">
        <f t="shared" si="94"/>
        <v>0</v>
      </c>
      <c r="BB948" s="51"/>
    </row>
    <row r="949" spans="1:54" x14ac:dyDescent="0.25">
      <c r="A949" t="str">
        <f t="shared" si="89"/>
        <v>949</v>
      </c>
      <c r="B949" s="25">
        <f>IF(OR(ISBLANK($AG949),$AI949="closed",$AI949="old",AND($B$3=Data!$N$6,OR(database!AG949=Data!$K$8,Data!$K$9=database!AG949))),0,MAX(B$8:B948)+1)</f>
        <v>0</v>
      </c>
      <c r="C949" s="25">
        <f ca="1">IF(AND($AL949-C$3&lt;=TODAY(),$AL949&gt;0,AI949&lt;&gt;"closed",AI949&lt;&gt;"old",AND($B$3&lt;&gt;Data!$N$6,OR(database!$AG949&lt;&gt;Data!$K$9,database!$AG949&lt;&gt;Data!$K$8))),MAX(C$8:C948)+1,0)</f>
        <v>0</v>
      </c>
      <c r="D949" s="25">
        <f ca="1">IF(AND($AL949-D$3&lt;=TODAY(),$AL949&gt;0,$AI949&lt;&gt;"closed",AI949&lt;&gt;"old",AND($B$3&lt;&gt;Data!$N$6,OR(database!$AG949&lt;&gt;Data!$K$9,database!$AG949&lt;&gt;Data!$K$8))),MAX(D$8:D948)+1,0)</f>
        <v>0</v>
      </c>
      <c r="E949" s="25">
        <f ca="1">IF(AND($AL949-E$3&lt;=TODAY(),$AL949&gt;0,AI949&lt;&gt;"closed",AI949&lt;&gt;"old",AND($B$3&lt;&gt;Data!$N$6,OR(database!$AG949&lt;&gt;Data!$K$9,database!$AG949&lt;&gt;Data!$K$8))),MAX(E$8:E948)+1,0)</f>
        <v>0</v>
      </c>
      <c r="F949" s="25">
        <f>IF(AH949="X",MAX(F$8:F948)+1,0)</f>
        <v>0</v>
      </c>
      <c r="G949" s="25">
        <f ca="1">IF(AND(AG949=Data!$K$8,database!AI949&lt;&gt;"Closed",AI949&lt;&gt;"old",database!AL949&lt;(TODAY()+Data!$X$4)),MAX(G$8:G948)+1,0)</f>
        <v>0</v>
      </c>
      <c r="H949" s="25">
        <f ca="1">IF(AND(AG949=Data!$K$9,database!AI949&lt;&gt;"Closed",AI949&lt;&gt;"old",database!AL949&lt;(TODAY()+Data!$X$5)),MAX(H$8:H948)+1,0)</f>
        <v>0</v>
      </c>
      <c r="Y949">
        <f>IF(AS949&gt;0,VLOOKUP(AS949,$AT:$AV,3,0)+COUNTIF(AS$8:AS948,AS949),0)</f>
        <v>0</v>
      </c>
      <c r="AA949" s="17"/>
      <c r="AB949" s="18"/>
      <c r="AC949" s="17"/>
      <c r="AD949" s="18"/>
      <c r="AE949" s="17"/>
      <c r="AF949" s="18"/>
      <c r="AG949" s="139"/>
      <c r="AH949" s="24"/>
      <c r="AI949" s="17"/>
      <c r="AJ949" s="24"/>
      <c r="AK949" s="27"/>
      <c r="AL949" s="47"/>
      <c r="AQ949" s="25">
        <f>IF(FollowUp!$AK$3="(Off)",IF(FollowUp!$AA$3=Data!$D$5,C949,IF(FollowUp!$AA$3=Data!$D$6,D949,IF(FollowUp!$AA$3=Data!$D$7,E949,B949))),IF(FollowUp!$AK$3=Data!$N$9,F949,IF(FollowUp!$AK$3=Data!$N$8,H949,IF(FollowUp!$AK$3=Data!$N$7,G949,B949))))</f>
        <v>0</v>
      </c>
      <c r="AR949" s="51">
        <f t="shared" si="92"/>
        <v>0</v>
      </c>
      <c r="AS949" s="25">
        <f t="shared" si="90"/>
        <v>-1</v>
      </c>
      <c r="AT949" s="25">
        <f t="shared" si="93"/>
        <v>942</v>
      </c>
      <c r="AU949" s="25">
        <f t="shared" si="91"/>
        <v>0</v>
      </c>
      <c r="AV949" s="25">
        <f t="shared" si="94"/>
        <v>0</v>
      </c>
      <c r="BB949" s="51"/>
    </row>
    <row r="950" spans="1:54" x14ac:dyDescent="0.25">
      <c r="A950" t="str">
        <f t="shared" si="89"/>
        <v>950</v>
      </c>
      <c r="B950" s="25">
        <f>IF(OR(ISBLANK($AG950),$AI950="closed",$AI950="old",AND($B$3=Data!$N$6,OR(database!AG950=Data!$K$8,Data!$K$9=database!AG950))),0,MAX(B$8:B949)+1)</f>
        <v>0</v>
      </c>
      <c r="C950" s="25">
        <f ca="1">IF(AND($AL950-C$3&lt;=TODAY(),$AL950&gt;0,AI950&lt;&gt;"closed",AI950&lt;&gt;"old",AND($B$3&lt;&gt;Data!$N$6,OR(database!$AG950&lt;&gt;Data!$K$9,database!$AG950&lt;&gt;Data!$K$8))),MAX(C$8:C949)+1,0)</f>
        <v>0</v>
      </c>
      <c r="D950" s="25">
        <f ca="1">IF(AND($AL950-D$3&lt;=TODAY(),$AL950&gt;0,$AI950&lt;&gt;"closed",AI950&lt;&gt;"old",AND($B$3&lt;&gt;Data!$N$6,OR(database!$AG950&lt;&gt;Data!$K$9,database!$AG950&lt;&gt;Data!$K$8))),MAX(D$8:D949)+1,0)</f>
        <v>0</v>
      </c>
      <c r="E950" s="25">
        <f ca="1">IF(AND($AL950-E$3&lt;=TODAY(),$AL950&gt;0,AI950&lt;&gt;"closed",AI950&lt;&gt;"old",AND($B$3&lt;&gt;Data!$N$6,OR(database!$AG950&lt;&gt;Data!$K$9,database!$AG950&lt;&gt;Data!$K$8))),MAX(E$8:E949)+1,0)</f>
        <v>0</v>
      </c>
      <c r="F950" s="25">
        <f>IF(AH950="X",MAX(F$8:F949)+1,0)</f>
        <v>0</v>
      </c>
      <c r="G950" s="25">
        <f ca="1">IF(AND(AG950=Data!$K$8,database!AI950&lt;&gt;"Closed",AI950&lt;&gt;"old",database!AL950&lt;(TODAY()+Data!$X$4)),MAX(G$8:G949)+1,0)</f>
        <v>0</v>
      </c>
      <c r="H950" s="25">
        <f ca="1">IF(AND(AG950=Data!$K$9,database!AI950&lt;&gt;"Closed",AI950&lt;&gt;"old",database!AL950&lt;(TODAY()+Data!$X$5)),MAX(H$8:H949)+1,0)</f>
        <v>0</v>
      </c>
      <c r="Y950">
        <f>IF(AS950&gt;0,VLOOKUP(AS950,$AT:$AV,3,0)+COUNTIF(AS$8:AS949,AS950),0)</f>
        <v>0</v>
      </c>
      <c r="AA950" s="16"/>
      <c r="AB950" s="22"/>
      <c r="AC950" s="16"/>
      <c r="AD950" s="22"/>
      <c r="AE950" s="16"/>
      <c r="AF950" s="22"/>
      <c r="AG950" s="138"/>
      <c r="AH950" s="23"/>
      <c r="AI950" s="16"/>
      <c r="AJ950" s="23"/>
      <c r="AK950" s="28"/>
      <c r="AL950" s="35"/>
      <c r="AQ950" s="25">
        <f>IF(FollowUp!$AK$3="(Off)",IF(FollowUp!$AA$3=Data!$D$5,C950,IF(FollowUp!$AA$3=Data!$D$6,D950,IF(FollowUp!$AA$3=Data!$D$7,E950,B950))),IF(FollowUp!$AK$3=Data!$N$9,F950,IF(FollowUp!$AK$3=Data!$N$8,H950,IF(FollowUp!$AK$3=Data!$N$7,G950,B950))))</f>
        <v>0</v>
      </c>
      <c r="AR950" s="51">
        <f t="shared" si="92"/>
        <v>0</v>
      </c>
      <c r="AS950" s="25">
        <f t="shared" si="90"/>
        <v>-1</v>
      </c>
      <c r="AT950" s="25">
        <f t="shared" si="93"/>
        <v>943</v>
      </c>
      <c r="AU950" s="25">
        <f t="shared" si="91"/>
        <v>0</v>
      </c>
      <c r="AV950" s="25">
        <f t="shared" si="94"/>
        <v>0</v>
      </c>
      <c r="BB950" s="51"/>
    </row>
    <row r="951" spans="1:54" x14ac:dyDescent="0.25">
      <c r="A951" t="str">
        <f t="shared" si="89"/>
        <v>951</v>
      </c>
      <c r="B951" s="25">
        <f>IF(OR(ISBLANK($AG951),$AI951="closed",$AI951="old",AND($B$3=Data!$N$6,OR(database!AG951=Data!$K$8,Data!$K$9=database!AG951))),0,MAX(B$8:B950)+1)</f>
        <v>0</v>
      </c>
      <c r="C951" s="25">
        <f ca="1">IF(AND($AL951-C$3&lt;=TODAY(),$AL951&gt;0,AI951&lt;&gt;"closed",AI951&lt;&gt;"old",AND($B$3&lt;&gt;Data!$N$6,OR(database!$AG951&lt;&gt;Data!$K$9,database!$AG951&lt;&gt;Data!$K$8))),MAX(C$8:C950)+1,0)</f>
        <v>0</v>
      </c>
      <c r="D951" s="25">
        <f ca="1">IF(AND($AL951-D$3&lt;=TODAY(),$AL951&gt;0,$AI951&lt;&gt;"closed",AI951&lt;&gt;"old",AND($B$3&lt;&gt;Data!$N$6,OR(database!$AG951&lt;&gt;Data!$K$9,database!$AG951&lt;&gt;Data!$K$8))),MAX(D$8:D950)+1,0)</f>
        <v>0</v>
      </c>
      <c r="E951" s="25">
        <f ca="1">IF(AND($AL951-E$3&lt;=TODAY(),$AL951&gt;0,AI951&lt;&gt;"closed",AI951&lt;&gt;"old",AND($B$3&lt;&gt;Data!$N$6,OR(database!$AG951&lt;&gt;Data!$K$9,database!$AG951&lt;&gt;Data!$K$8))),MAX(E$8:E950)+1,0)</f>
        <v>0</v>
      </c>
      <c r="F951" s="25">
        <f>IF(AH951="X",MAX(F$8:F950)+1,0)</f>
        <v>0</v>
      </c>
      <c r="G951" s="25">
        <f ca="1">IF(AND(AG951=Data!$K$8,database!AI951&lt;&gt;"Closed",AI951&lt;&gt;"old",database!AL951&lt;(TODAY()+Data!$X$4)),MAX(G$8:G950)+1,0)</f>
        <v>0</v>
      </c>
      <c r="H951" s="25">
        <f ca="1">IF(AND(AG951=Data!$K$9,database!AI951&lt;&gt;"Closed",AI951&lt;&gt;"old",database!AL951&lt;(TODAY()+Data!$X$5)),MAX(H$8:H950)+1,0)</f>
        <v>0</v>
      </c>
      <c r="Y951">
        <f>IF(AS951&gt;0,VLOOKUP(AS951,$AT:$AV,3,0)+COUNTIF(AS$8:AS950,AS951),0)</f>
        <v>0</v>
      </c>
      <c r="AA951" s="17"/>
      <c r="AB951" s="18"/>
      <c r="AC951" s="17"/>
      <c r="AD951" s="18"/>
      <c r="AE951" s="17"/>
      <c r="AF951" s="18"/>
      <c r="AG951" s="139"/>
      <c r="AH951" s="24"/>
      <c r="AI951" s="17"/>
      <c r="AJ951" s="24"/>
      <c r="AK951" s="27"/>
      <c r="AL951" s="47"/>
      <c r="AQ951" s="25">
        <f>IF(FollowUp!$AK$3="(Off)",IF(FollowUp!$AA$3=Data!$D$5,C951,IF(FollowUp!$AA$3=Data!$D$6,D951,IF(FollowUp!$AA$3=Data!$D$7,E951,B951))),IF(FollowUp!$AK$3=Data!$N$9,F951,IF(FollowUp!$AK$3=Data!$N$8,H951,IF(FollowUp!$AK$3=Data!$N$7,G951,B951))))</f>
        <v>0</v>
      </c>
      <c r="AR951" s="51">
        <f t="shared" si="92"/>
        <v>0</v>
      </c>
      <c r="AS951" s="25">
        <f t="shared" si="90"/>
        <v>-1</v>
      </c>
      <c r="AT951" s="25">
        <f t="shared" si="93"/>
        <v>944</v>
      </c>
      <c r="AU951" s="25">
        <f t="shared" si="91"/>
        <v>0</v>
      </c>
      <c r="AV951" s="25">
        <f t="shared" si="94"/>
        <v>0</v>
      </c>
      <c r="BB951" s="51"/>
    </row>
    <row r="952" spans="1:54" x14ac:dyDescent="0.25">
      <c r="A952" t="str">
        <f t="shared" si="89"/>
        <v>952</v>
      </c>
      <c r="B952" s="25">
        <f>IF(OR(ISBLANK($AG952),$AI952="closed",$AI952="old",AND($B$3=Data!$N$6,OR(database!AG952=Data!$K$8,Data!$K$9=database!AG952))),0,MAX(B$8:B951)+1)</f>
        <v>0</v>
      </c>
      <c r="C952" s="25">
        <f ca="1">IF(AND($AL952-C$3&lt;=TODAY(),$AL952&gt;0,AI952&lt;&gt;"closed",AI952&lt;&gt;"old",AND($B$3&lt;&gt;Data!$N$6,OR(database!$AG952&lt;&gt;Data!$K$9,database!$AG952&lt;&gt;Data!$K$8))),MAX(C$8:C951)+1,0)</f>
        <v>0</v>
      </c>
      <c r="D952" s="25">
        <f ca="1">IF(AND($AL952-D$3&lt;=TODAY(),$AL952&gt;0,$AI952&lt;&gt;"closed",AI952&lt;&gt;"old",AND($B$3&lt;&gt;Data!$N$6,OR(database!$AG952&lt;&gt;Data!$K$9,database!$AG952&lt;&gt;Data!$K$8))),MAX(D$8:D951)+1,0)</f>
        <v>0</v>
      </c>
      <c r="E952" s="25">
        <f ca="1">IF(AND($AL952-E$3&lt;=TODAY(),$AL952&gt;0,AI952&lt;&gt;"closed",AI952&lt;&gt;"old",AND($B$3&lt;&gt;Data!$N$6,OR(database!$AG952&lt;&gt;Data!$K$9,database!$AG952&lt;&gt;Data!$K$8))),MAX(E$8:E951)+1,0)</f>
        <v>0</v>
      </c>
      <c r="F952" s="25">
        <f>IF(AH952="X",MAX(F$8:F951)+1,0)</f>
        <v>0</v>
      </c>
      <c r="G952" s="25">
        <f ca="1">IF(AND(AG952=Data!$K$8,database!AI952&lt;&gt;"Closed",AI952&lt;&gt;"old",database!AL952&lt;(TODAY()+Data!$X$4)),MAX(G$8:G951)+1,0)</f>
        <v>0</v>
      </c>
      <c r="H952" s="25">
        <f ca="1">IF(AND(AG952=Data!$K$9,database!AI952&lt;&gt;"Closed",AI952&lt;&gt;"old",database!AL952&lt;(TODAY()+Data!$X$5)),MAX(H$8:H951)+1,0)</f>
        <v>0</v>
      </c>
      <c r="Y952">
        <f>IF(AS952&gt;0,VLOOKUP(AS952,$AT:$AV,3,0)+COUNTIF(AS$8:AS951,AS952),0)</f>
        <v>0</v>
      </c>
      <c r="AA952" s="16"/>
      <c r="AB952" s="22"/>
      <c r="AC952" s="16"/>
      <c r="AD952" s="22"/>
      <c r="AE952" s="16"/>
      <c r="AF952" s="22"/>
      <c r="AG952" s="138"/>
      <c r="AH952" s="23"/>
      <c r="AI952" s="16"/>
      <c r="AJ952" s="23"/>
      <c r="AK952" s="28"/>
      <c r="AL952" s="35"/>
      <c r="AQ952" s="25">
        <f>IF(FollowUp!$AK$3="(Off)",IF(FollowUp!$AA$3=Data!$D$5,C952,IF(FollowUp!$AA$3=Data!$D$6,D952,IF(FollowUp!$AA$3=Data!$D$7,E952,B952))),IF(FollowUp!$AK$3=Data!$N$9,F952,IF(FollowUp!$AK$3=Data!$N$8,H952,IF(FollowUp!$AK$3=Data!$N$7,G952,B952))))</f>
        <v>0</v>
      </c>
      <c r="AR952" s="51">
        <f t="shared" si="92"/>
        <v>0</v>
      </c>
      <c r="AS952" s="25">
        <f t="shared" si="90"/>
        <v>-1</v>
      </c>
      <c r="AT952" s="25">
        <f t="shared" si="93"/>
        <v>945</v>
      </c>
      <c r="AU952" s="25">
        <f t="shared" si="91"/>
        <v>0</v>
      </c>
      <c r="AV952" s="25">
        <f t="shared" si="94"/>
        <v>0</v>
      </c>
      <c r="BB952" s="51"/>
    </row>
    <row r="953" spans="1:54" x14ac:dyDescent="0.25">
      <c r="A953" t="str">
        <f t="shared" si="89"/>
        <v>953</v>
      </c>
      <c r="B953" s="25">
        <f>IF(OR(ISBLANK($AG953),$AI953="closed",$AI953="old",AND($B$3=Data!$N$6,OR(database!AG953=Data!$K$8,Data!$K$9=database!AG953))),0,MAX(B$8:B952)+1)</f>
        <v>0</v>
      </c>
      <c r="C953" s="25">
        <f ca="1">IF(AND($AL953-C$3&lt;=TODAY(),$AL953&gt;0,AI953&lt;&gt;"closed",AI953&lt;&gt;"old",AND($B$3&lt;&gt;Data!$N$6,OR(database!$AG953&lt;&gt;Data!$K$9,database!$AG953&lt;&gt;Data!$K$8))),MAX(C$8:C952)+1,0)</f>
        <v>0</v>
      </c>
      <c r="D953" s="25">
        <f ca="1">IF(AND($AL953-D$3&lt;=TODAY(),$AL953&gt;0,$AI953&lt;&gt;"closed",AI953&lt;&gt;"old",AND($B$3&lt;&gt;Data!$N$6,OR(database!$AG953&lt;&gt;Data!$K$9,database!$AG953&lt;&gt;Data!$K$8))),MAX(D$8:D952)+1,0)</f>
        <v>0</v>
      </c>
      <c r="E953" s="25">
        <f ca="1">IF(AND($AL953-E$3&lt;=TODAY(),$AL953&gt;0,AI953&lt;&gt;"closed",AI953&lt;&gt;"old",AND($B$3&lt;&gt;Data!$N$6,OR(database!$AG953&lt;&gt;Data!$K$9,database!$AG953&lt;&gt;Data!$K$8))),MAX(E$8:E952)+1,0)</f>
        <v>0</v>
      </c>
      <c r="F953" s="25">
        <f>IF(AH953="X",MAX(F$8:F952)+1,0)</f>
        <v>0</v>
      </c>
      <c r="G953" s="25">
        <f ca="1">IF(AND(AG953=Data!$K$8,database!AI953&lt;&gt;"Closed",AI953&lt;&gt;"old",database!AL953&lt;(TODAY()+Data!$X$4)),MAX(G$8:G952)+1,0)</f>
        <v>0</v>
      </c>
      <c r="H953" s="25">
        <f ca="1">IF(AND(AG953=Data!$K$9,database!AI953&lt;&gt;"Closed",AI953&lt;&gt;"old",database!AL953&lt;(TODAY()+Data!$X$5)),MAX(H$8:H952)+1,0)</f>
        <v>0</v>
      </c>
      <c r="Y953">
        <f>IF(AS953&gt;0,VLOOKUP(AS953,$AT:$AV,3,0)+COUNTIF(AS$8:AS952,AS953),0)</f>
        <v>0</v>
      </c>
      <c r="AA953" s="17"/>
      <c r="AB953" s="18"/>
      <c r="AC953" s="17"/>
      <c r="AD953" s="18"/>
      <c r="AE953" s="17"/>
      <c r="AF953" s="18"/>
      <c r="AG953" s="139"/>
      <c r="AH953" s="24"/>
      <c r="AI953" s="17"/>
      <c r="AJ953" s="24"/>
      <c r="AK953" s="27"/>
      <c r="AL953" s="47"/>
      <c r="AQ953" s="25">
        <f>IF(FollowUp!$AK$3="(Off)",IF(FollowUp!$AA$3=Data!$D$5,C953,IF(FollowUp!$AA$3=Data!$D$6,D953,IF(FollowUp!$AA$3=Data!$D$7,E953,B953))),IF(FollowUp!$AK$3=Data!$N$9,F953,IF(FollowUp!$AK$3=Data!$N$8,H953,IF(FollowUp!$AK$3=Data!$N$7,G953,B953))))</f>
        <v>0</v>
      </c>
      <c r="AR953" s="51">
        <f t="shared" si="92"/>
        <v>0</v>
      </c>
      <c r="AS953" s="25">
        <f t="shared" si="90"/>
        <v>-1</v>
      </c>
      <c r="AT953" s="25">
        <f t="shared" si="93"/>
        <v>946</v>
      </c>
      <c r="AU953" s="25">
        <f t="shared" si="91"/>
        <v>0</v>
      </c>
      <c r="AV953" s="25">
        <f t="shared" si="94"/>
        <v>0</v>
      </c>
      <c r="BB953" s="51"/>
    </row>
    <row r="954" spans="1:54" x14ac:dyDescent="0.25">
      <c r="A954" t="str">
        <f t="shared" si="89"/>
        <v>954</v>
      </c>
      <c r="B954" s="25">
        <f>IF(OR(ISBLANK($AG954),$AI954="closed",$AI954="old",AND($B$3=Data!$N$6,OR(database!AG954=Data!$K$8,Data!$K$9=database!AG954))),0,MAX(B$8:B953)+1)</f>
        <v>0</v>
      </c>
      <c r="C954" s="25">
        <f ca="1">IF(AND($AL954-C$3&lt;=TODAY(),$AL954&gt;0,AI954&lt;&gt;"closed",AI954&lt;&gt;"old",AND($B$3&lt;&gt;Data!$N$6,OR(database!$AG954&lt;&gt;Data!$K$9,database!$AG954&lt;&gt;Data!$K$8))),MAX(C$8:C953)+1,0)</f>
        <v>0</v>
      </c>
      <c r="D954" s="25">
        <f ca="1">IF(AND($AL954-D$3&lt;=TODAY(),$AL954&gt;0,$AI954&lt;&gt;"closed",AI954&lt;&gt;"old",AND($B$3&lt;&gt;Data!$N$6,OR(database!$AG954&lt;&gt;Data!$K$9,database!$AG954&lt;&gt;Data!$K$8))),MAX(D$8:D953)+1,0)</f>
        <v>0</v>
      </c>
      <c r="E954" s="25">
        <f ca="1">IF(AND($AL954-E$3&lt;=TODAY(),$AL954&gt;0,AI954&lt;&gt;"closed",AI954&lt;&gt;"old",AND($B$3&lt;&gt;Data!$N$6,OR(database!$AG954&lt;&gt;Data!$K$9,database!$AG954&lt;&gt;Data!$K$8))),MAX(E$8:E953)+1,0)</f>
        <v>0</v>
      </c>
      <c r="F954" s="25">
        <f>IF(AH954="X",MAX(F$8:F953)+1,0)</f>
        <v>0</v>
      </c>
      <c r="G954" s="25">
        <f ca="1">IF(AND(AG954=Data!$K$8,database!AI954&lt;&gt;"Closed",AI954&lt;&gt;"old",database!AL954&lt;(TODAY()+Data!$X$4)),MAX(G$8:G953)+1,0)</f>
        <v>0</v>
      </c>
      <c r="H954" s="25">
        <f ca="1">IF(AND(AG954=Data!$K$9,database!AI954&lt;&gt;"Closed",AI954&lt;&gt;"old",database!AL954&lt;(TODAY()+Data!$X$5)),MAX(H$8:H953)+1,0)</f>
        <v>0</v>
      </c>
      <c r="Y954">
        <f>IF(AS954&gt;0,VLOOKUP(AS954,$AT:$AV,3,0)+COUNTIF(AS$8:AS953,AS954),0)</f>
        <v>0</v>
      </c>
      <c r="AA954" s="16"/>
      <c r="AB954" s="22"/>
      <c r="AC954" s="16"/>
      <c r="AD954" s="22"/>
      <c r="AE954" s="16"/>
      <c r="AF954" s="22"/>
      <c r="AG954" s="138"/>
      <c r="AH954" s="23"/>
      <c r="AI954" s="16"/>
      <c r="AJ954" s="23"/>
      <c r="AK954" s="28"/>
      <c r="AL954" s="35"/>
      <c r="AQ954" s="25">
        <f>IF(FollowUp!$AK$3="(Off)",IF(FollowUp!$AA$3=Data!$D$5,C954,IF(FollowUp!$AA$3=Data!$D$6,D954,IF(FollowUp!$AA$3=Data!$D$7,E954,B954))),IF(FollowUp!$AK$3=Data!$N$9,F954,IF(FollowUp!$AK$3=Data!$N$8,H954,IF(FollowUp!$AK$3=Data!$N$7,G954,B954))))</f>
        <v>0</v>
      </c>
      <c r="AR954" s="51">
        <f t="shared" si="92"/>
        <v>0</v>
      </c>
      <c r="AS954" s="25">
        <f t="shared" si="90"/>
        <v>-1</v>
      </c>
      <c r="AT954" s="25">
        <f t="shared" si="93"/>
        <v>947</v>
      </c>
      <c r="AU954" s="25">
        <f t="shared" si="91"/>
        <v>0</v>
      </c>
      <c r="AV954" s="25">
        <f t="shared" si="94"/>
        <v>0</v>
      </c>
      <c r="BB954" s="51"/>
    </row>
    <row r="955" spans="1:54" x14ac:dyDescent="0.25">
      <c r="A955" t="str">
        <f t="shared" si="89"/>
        <v>955</v>
      </c>
      <c r="B955" s="25">
        <f>IF(OR(ISBLANK($AG955),$AI955="closed",$AI955="old",AND($B$3=Data!$N$6,OR(database!AG955=Data!$K$8,Data!$K$9=database!AG955))),0,MAX(B$8:B954)+1)</f>
        <v>0</v>
      </c>
      <c r="C955" s="25">
        <f ca="1">IF(AND($AL955-C$3&lt;=TODAY(),$AL955&gt;0,AI955&lt;&gt;"closed",AI955&lt;&gt;"old",AND($B$3&lt;&gt;Data!$N$6,OR(database!$AG955&lt;&gt;Data!$K$9,database!$AG955&lt;&gt;Data!$K$8))),MAX(C$8:C954)+1,0)</f>
        <v>0</v>
      </c>
      <c r="D955" s="25">
        <f ca="1">IF(AND($AL955-D$3&lt;=TODAY(),$AL955&gt;0,$AI955&lt;&gt;"closed",AI955&lt;&gt;"old",AND($B$3&lt;&gt;Data!$N$6,OR(database!$AG955&lt;&gt;Data!$K$9,database!$AG955&lt;&gt;Data!$K$8))),MAX(D$8:D954)+1,0)</f>
        <v>0</v>
      </c>
      <c r="E955" s="25">
        <f ca="1">IF(AND($AL955-E$3&lt;=TODAY(),$AL955&gt;0,AI955&lt;&gt;"closed",AI955&lt;&gt;"old",AND($B$3&lt;&gt;Data!$N$6,OR(database!$AG955&lt;&gt;Data!$K$9,database!$AG955&lt;&gt;Data!$K$8))),MAX(E$8:E954)+1,0)</f>
        <v>0</v>
      </c>
      <c r="F955" s="25">
        <f>IF(AH955="X",MAX(F$8:F954)+1,0)</f>
        <v>0</v>
      </c>
      <c r="G955" s="25">
        <f ca="1">IF(AND(AG955=Data!$K$8,database!AI955&lt;&gt;"Closed",AI955&lt;&gt;"old",database!AL955&lt;(TODAY()+Data!$X$4)),MAX(G$8:G954)+1,0)</f>
        <v>0</v>
      </c>
      <c r="H955" s="25">
        <f ca="1">IF(AND(AG955=Data!$K$9,database!AI955&lt;&gt;"Closed",AI955&lt;&gt;"old",database!AL955&lt;(TODAY()+Data!$X$5)),MAX(H$8:H954)+1,0)</f>
        <v>0</v>
      </c>
      <c r="Y955">
        <f>IF(AS955&gt;0,VLOOKUP(AS955,$AT:$AV,3,0)+COUNTIF(AS$8:AS954,AS955),0)</f>
        <v>0</v>
      </c>
      <c r="AA955" s="17"/>
      <c r="AB955" s="18"/>
      <c r="AC955" s="17"/>
      <c r="AD955" s="18"/>
      <c r="AE955" s="17"/>
      <c r="AF955" s="18"/>
      <c r="AG955" s="139"/>
      <c r="AH955" s="24"/>
      <c r="AI955" s="17"/>
      <c r="AJ955" s="24"/>
      <c r="AK955" s="27"/>
      <c r="AL955" s="47"/>
      <c r="AQ955" s="25">
        <f>IF(FollowUp!$AK$3="(Off)",IF(FollowUp!$AA$3=Data!$D$5,C955,IF(FollowUp!$AA$3=Data!$D$6,D955,IF(FollowUp!$AA$3=Data!$D$7,E955,B955))),IF(FollowUp!$AK$3=Data!$N$9,F955,IF(FollowUp!$AK$3=Data!$N$8,H955,IF(FollowUp!$AK$3=Data!$N$7,G955,B955))))</f>
        <v>0</v>
      </c>
      <c r="AR955" s="51">
        <f t="shared" si="92"/>
        <v>0</v>
      </c>
      <c r="AS955" s="25">
        <f t="shared" si="90"/>
        <v>-1</v>
      </c>
      <c r="AT955" s="25">
        <f t="shared" si="93"/>
        <v>948</v>
      </c>
      <c r="AU955" s="25">
        <f t="shared" si="91"/>
        <v>0</v>
      </c>
      <c r="AV955" s="25">
        <f t="shared" si="94"/>
        <v>0</v>
      </c>
      <c r="BB955" s="51"/>
    </row>
    <row r="956" spans="1:54" x14ac:dyDescent="0.25">
      <c r="A956" t="str">
        <f t="shared" si="89"/>
        <v>956</v>
      </c>
      <c r="B956" s="25">
        <f>IF(OR(ISBLANK($AG956),$AI956="closed",$AI956="old",AND($B$3=Data!$N$6,OR(database!AG956=Data!$K$8,Data!$K$9=database!AG956))),0,MAX(B$8:B955)+1)</f>
        <v>0</v>
      </c>
      <c r="C956" s="25">
        <f ca="1">IF(AND($AL956-C$3&lt;=TODAY(),$AL956&gt;0,AI956&lt;&gt;"closed",AI956&lt;&gt;"old",AND($B$3&lt;&gt;Data!$N$6,OR(database!$AG956&lt;&gt;Data!$K$9,database!$AG956&lt;&gt;Data!$K$8))),MAX(C$8:C955)+1,0)</f>
        <v>0</v>
      </c>
      <c r="D956" s="25">
        <f ca="1">IF(AND($AL956-D$3&lt;=TODAY(),$AL956&gt;0,$AI956&lt;&gt;"closed",AI956&lt;&gt;"old",AND($B$3&lt;&gt;Data!$N$6,OR(database!$AG956&lt;&gt;Data!$K$9,database!$AG956&lt;&gt;Data!$K$8))),MAX(D$8:D955)+1,0)</f>
        <v>0</v>
      </c>
      <c r="E956" s="25">
        <f ca="1">IF(AND($AL956-E$3&lt;=TODAY(),$AL956&gt;0,AI956&lt;&gt;"closed",AI956&lt;&gt;"old",AND($B$3&lt;&gt;Data!$N$6,OR(database!$AG956&lt;&gt;Data!$K$9,database!$AG956&lt;&gt;Data!$K$8))),MAX(E$8:E955)+1,0)</f>
        <v>0</v>
      </c>
      <c r="F956" s="25">
        <f>IF(AH956="X",MAX(F$8:F955)+1,0)</f>
        <v>0</v>
      </c>
      <c r="G956" s="25">
        <f ca="1">IF(AND(AG956=Data!$K$8,database!AI956&lt;&gt;"Closed",AI956&lt;&gt;"old",database!AL956&lt;(TODAY()+Data!$X$4)),MAX(G$8:G955)+1,0)</f>
        <v>0</v>
      </c>
      <c r="H956" s="25">
        <f ca="1">IF(AND(AG956=Data!$K$9,database!AI956&lt;&gt;"Closed",AI956&lt;&gt;"old",database!AL956&lt;(TODAY()+Data!$X$5)),MAX(H$8:H955)+1,0)</f>
        <v>0</v>
      </c>
      <c r="Y956">
        <f>IF(AS956&gt;0,VLOOKUP(AS956,$AT:$AV,3,0)+COUNTIF(AS$8:AS955,AS956),0)</f>
        <v>0</v>
      </c>
      <c r="AA956" s="16"/>
      <c r="AB956" s="22"/>
      <c r="AC956" s="16"/>
      <c r="AD956" s="22"/>
      <c r="AE956" s="16"/>
      <c r="AF956" s="22"/>
      <c r="AG956" s="138"/>
      <c r="AH956" s="23"/>
      <c r="AI956" s="16"/>
      <c r="AJ956" s="23"/>
      <c r="AK956" s="28"/>
      <c r="AL956" s="35"/>
      <c r="AQ956" s="25">
        <f>IF(FollowUp!$AK$3="(Off)",IF(FollowUp!$AA$3=Data!$D$5,C956,IF(FollowUp!$AA$3=Data!$D$6,D956,IF(FollowUp!$AA$3=Data!$D$7,E956,B956))),IF(FollowUp!$AK$3=Data!$N$9,F956,IF(FollowUp!$AK$3=Data!$N$8,H956,IF(FollowUp!$AK$3=Data!$N$7,G956,B956))))</f>
        <v>0</v>
      </c>
      <c r="AR956" s="51">
        <f t="shared" si="92"/>
        <v>0</v>
      </c>
      <c r="AS956" s="25">
        <f t="shared" si="90"/>
        <v>-1</v>
      </c>
      <c r="AT956" s="25">
        <f t="shared" si="93"/>
        <v>949</v>
      </c>
      <c r="AU956" s="25">
        <f t="shared" si="91"/>
        <v>0</v>
      </c>
      <c r="AV956" s="25">
        <f t="shared" si="94"/>
        <v>0</v>
      </c>
      <c r="BB956" s="51"/>
    </row>
    <row r="957" spans="1:54" x14ac:dyDescent="0.25">
      <c r="A957" t="str">
        <f t="shared" si="89"/>
        <v>957</v>
      </c>
      <c r="B957" s="25">
        <f>IF(OR(ISBLANK($AG957),$AI957="closed",$AI957="old",AND($B$3=Data!$N$6,OR(database!AG957=Data!$K$8,Data!$K$9=database!AG957))),0,MAX(B$8:B956)+1)</f>
        <v>0</v>
      </c>
      <c r="C957" s="25">
        <f ca="1">IF(AND($AL957-C$3&lt;=TODAY(),$AL957&gt;0,AI957&lt;&gt;"closed",AI957&lt;&gt;"old",AND($B$3&lt;&gt;Data!$N$6,OR(database!$AG957&lt;&gt;Data!$K$9,database!$AG957&lt;&gt;Data!$K$8))),MAX(C$8:C956)+1,0)</f>
        <v>0</v>
      </c>
      <c r="D957" s="25">
        <f ca="1">IF(AND($AL957-D$3&lt;=TODAY(),$AL957&gt;0,$AI957&lt;&gt;"closed",AI957&lt;&gt;"old",AND($B$3&lt;&gt;Data!$N$6,OR(database!$AG957&lt;&gt;Data!$K$9,database!$AG957&lt;&gt;Data!$K$8))),MAX(D$8:D956)+1,0)</f>
        <v>0</v>
      </c>
      <c r="E957" s="25">
        <f ca="1">IF(AND($AL957-E$3&lt;=TODAY(),$AL957&gt;0,AI957&lt;&gt;"closed",AI957&lt;&gt;"old",AND($B$3&lt;&gt;Data!$N$6,OR(database!$AG957&lt;&gt;Data!$K$9,database!$AG957&lt;&gt;Data!$K$8))),MAX(E$8:E956)+1,0)</f>
        <v>0</v>
      </c>
      <c r="F957" s="25">
        <f>IF(AH957="X",MAX(F$8:F956)+1,0)</f>
        <v>0</v>
      </c>
      <c r="G957" s="25">
        <f ca="1">IF(AND(AG957=Data!$K$8,database!AI957&lt;&gt;"Closed",AI957&lt;&gt;"old",database!AL957&lt;(TODAY()+Data!$X$4)),MAX(G$8:G956)+1,0)</f>
        <v>0</v>
      </c>
      <c r="H957" s="25">
        <f ca="1">IF(AND(AG957=Data!$K$9,database!AI957&lt;&gt;"Closed",AI957&lt;&gt;"old",database!AL957&lt;(TODAY()+Data!$X$5)),MAX(H$8:H956)+1,0)</f>
        <v>0</v>
      </c>
      <c r="Y957">
        <f>IF(AS957&gt;0,VLOOKUP(AS957,$AT:$AV,3,0)+COUNTIF(AS$8:AS956,AS957),0)</f>
        <v>0</v>
      </c>
      <c r="AA957" s="17"/>
      <c r="AB957" s="18"/>
      <c r="AC957" s="17"/>
      <c r="AD957" s="18"/>
      <c r="AE957" s="17"/>
      <c r="AF957" s="18"/>
      <c r="AG957" s="139"/>
      <c r="AH957" s="24"/>
      <c r="AI957" s="17"/>
      <c r="AJ957" s="24"/>
      <c r="AK957" s="27"/>
      <c r="AL957" s="47"/>
      <c r="AQ957" s="25">
        <f>IF(FollowUp!$AK$3="(Off)",IF(FollowUp!$AA$3=Data!$D$5,C957,IF(FollowUp!$AA$3=Data!$D$6,D957,IF(FollowUp!$AA$3=Data!$D$7,E957,B957))),IF(FollowUp!$AK$3=Data!$N$9,F957,IF(FollowUp!$AK$3=Data!$N$8,H957,IF(FollowUp!$AK$3=Data!$N$7,G957,B957))))</f>
        <v>0</v>
      </c>
      <c r="AR957" s="51">
        <f t="shared" si="92"/>
        <v>0</v>
      </c>
      <c r="AS957" s="25">
        <f t="shared" si="90"/>
        <v>-1</v>
      </c>
      <c r="AT957" s="25">
        <f t="shared" si="93"/>
        <v>950</v>
      </c>
      <c r="AU957" s="25">
        <f t="shared" si="91"/>
        <v>0</v>
      </c>
      <c r="AV957" s="25">
        <f t="shared" si="94"/>
        <v>0</v>
      </c>
      <c r="BB957" s="51"/>
    </row>
    <row r="958" spans="1:54" x14ac:dyDescent="0.25">
      <c r="A958" t="str">
        <f t="shared" si="89"/>
        <v>958</v>
      </c>
      <c r="B958" s="25">
        <f>IF(OR(ISBLANK($AG958),$AI958="closed",$AI958="old",AND($B$3=Data!$N$6,OR(database!AG958=Data!$K$8,Data!$K$9=database!AG958))),0,MAX(B$8:B957)+1)</f>
        <v>0</v>
      </c>
      <c r="C958" s="25">
        <f ca="1">IF(AND($AL958-C$3&lt;=TODAY(),$AL958&gt;0,AI958&lt;&gt;"closed",AI958&lt;&gt;"old",AND($B$3&lt;&gt;Data!$N$6,OR(database!$AG958&lt;&gt;Data!$K$9,database!$AG958&lt;&gt;Data!$K$8))),MAX(C$8:C957)+1,0)</f>
        <v>0</v>
      </c>
      <c r="D958" s="25">
        <f ca="1">IF(AND($AL958-D$3&lt;=TODAY(),$AL958&gt;0,$AI958&lt;&gt;"closed",AI958&lt;&gt;"old",AND($B$3&lt;&gt;Data!$N$6,OR(database!$AG958&lt;&gt;Data!$K$9,database!$AG958&lt;&gt;Data!$K$8))),MAX(D$8:D957)+1,0)</f>
        <v>0</v>
      </c>
      <c r="E958" s="25">
        <f ca="1">IF(AND($AL958-E$3&lt;=TODAY(),$AL958&gt;0,AI958&lt;&gt;"closed",AI958&lt;&gt;"old",AND($B$3&lt;&gt;Data!$N$6,OR(database!$AG958&lt;&gt;Data!$K$9,database!$AG958&lt;&gt;Data!$K$8))),MAX(E$8:E957)+1,0)</f>
        <v>0</v>
      </c>
      <c r="F958" s="25">
        <f>IF(AH958="X",MAX(F$8:F957)+1,0)</f>
        <v>0</v>
      </c>
      <c r="G958" s="25">
        <f ca="1">IF(AND(AG958=Data!$K$8,database!AI958&lt;&gt;"Closed",AI958&lt;&gt;"old",database!AL958&lt;(TODAY()+Data!$X$4)),MAX(G$8:G957)+1,0)</f>
        <v>0</v>
      </c>
      <c r="H958" s="25">
        <f ca="1">IF(AND(AG958=Data!$K$9,database!AI958&lt;&gt;"Closed",AI958&lt;&gt;"old",database!AL958&lt;(TODAY()+Data!$X$5)),MAX(H$8:H957)+1,0)</f>
        <v>0</v>
      </c>
      <c r="Y958">
        <f>IF(AS958&gt;0,VLOOKUP(AS958,$AT:$AV,3,0)+COUNTIF(AS$8:AS957,AS958),0)</f>
        <v>0</v>
      </c>
      <c r="AA958" s="16"/>
      <c r="AB958" s="22"/>
      <c r="AC958" s="16"/>
      <c r="AD958" s="22"/>
      <c r="AE958" s="16"/>
      <c r="AF958" s="22"/>
      <c r="AG958" s="138"/>
      <c r="AH958" s="23"/>
      <c r="AI958" s="16"/>
      <c r="AJ958" s="23"/>
      <c r="AK958" s="28"/>
      <c r="AL958" s="35"/>
      <c r="AQ958" s="25">
        <f>IF(FollowUp!$AK$3="(Off)",IF(FollowUp!$AA$3=Data!$D$5,C958,IF(FollowUp!$AA$3=Data!$D$6,D958,IF(FollowUp!$AA$3=Data!$D$7,E958,B958))),IF(FollowUp!$AK$3=Data!$N$9,F958,IF(FollowUp!$AK$3=Data!$N$8,H958,IF(FollowUp!$AK$3=Data!$N$7,G958,B958))))</f>
        <v>0</v>
      </c>
      <c r="AR958" s="51">
        <f t="shared" si="92"/>
        <v>0</v>
      </c>
      <c r="AS958" s="25">
        <f t="shared" si="90"/>
        <v>-1</v>
      </c>
      <c r="AT958" s="25">
        <f t="shared" si="93"/>
        <v>951</v>
      </c>
      <c r="AU958" s="25">
        <f t="shared" si="91"/>
        <v>0</v>
      </c>
      <c r="AV958" s="25">
        <f t="shared" si="94"/>
        <v>0</v>
      </c>
      <c r="BB958" s="51"/>
    </row>
    <row r="959" spans="1:54" x14ac:dyDescent="0.25">
      <c r="A959" t="str">
        <f t="shared" si="89"/>
        <v>959</v>
      </c>
      <c r="B959" s="25">
        <f>IF(OR(ISBLANK($AG959),$AI959="closed",$AI959="old",AND($B$3=Data!$N$6,OR(database!AG959=Data!$K$8,Data!$K$9=database!AG959))),0,MAX(B$8:B958)+1)</f>
        <v>0</v>
      </c>
      <c r="C959" s="25">
        <f ca="1">IF(AND($AL959-C$3&lt;=TODAY(),$AL959&gt;0,AI959&lt;&gt;"closed",AI959&lt;&gt;"old",AND($B$3&lt;&gt;Data!$N$6,OR(database!$AG959&lt;&gt;Data!$K$9,database!$AG959&lt;&gt;Data!$K$8))),MAX(C$8:C958)+1,0)</f>
        <v>0</v>
      </c>
      <c r="D959" s="25">
        <f ca="1">IF(AND($AL959-D$3&lt;=TODAY(),$AL959&gt;0,$AI959&lt;&gt;"closed",AI959&lt;&gt;"old",AND($B$3&lt;&gt;Data!$N$6,OR(database!$AG959&lt;&gt;Data!$K$9,database!$AG959&lt;&gt;Data!$K$8))),MAX(D$8:D958)+1,0)</f>
        <v>0</v>
      </c>
      <c r="E959" s="25">
        <f ca="1">IF(AND($AL959-E$3&lt;=TODAY(),$AL959&gt;0,AI959&lt;&gt;"closed",AI959&lt;&gt;"old",AND($B$3&lt;&gt;Data!$N$6,OR(database!$AG959&lt;&gt;Data!$K$9,database!$AG959&lt;&gt;Data!$K$8))),MAX(E$8:E958)+1,0)</f>
        <v>0</v>
      </c>
      <c r="F959" s="25">
        <f>IF(AH959="X",MAX(F$8:F958)+1,0)</f>
        <v>0</v>
      </c>
      <c r="G959" s="25">
        <f ca="1">IF(AND(AG959=Data!$K$8,database!AI959&lt;&gt;"Closed",AI959&lt;&gt;"old",database!AL959&lt;(TODAY()+Data!$X$4)),MAX(G$8:G958)+1,0)</f>
        <v>0</v>
      </c>
      <c r="H959" s="25">
        <f ca="1">IF(AND(AG959=Data!$K$9,database!AI959&lt;&gt;"Closed",AI959&lt;&gt;"old",database!AL959&lt;(TODAY()+Data!$X$5)),MAX(H$8:H958)+1,0)</f>
        <v>0</v>
      </c>
      <c r="Y959">
        <f>IF(AS959&gt;0,VLOOKUP(AS959,$AT:$AV,3,0)+COUNTIF(AS$8:AS958,AS959),0)</f>
        <v>0</v>
      </c>
      <c r="AA959" s="17"/>
      <c r="AB959" s="18"/>
      <c r="AC959" s="17"/>
      <c r="AD959" s="18"/>
      <c r="AE959" s="17"/>
      <c r="AF959" s="18"/>
      <c r="AG959" s="139"/>
      <c r="AH959" s="24"/>
      <c r="AI959" s="17"/>
      <c r="AJ959" s="24"/>
      <c r="AK959" s="27"/>
      <c r="AL959" s="47"/>
      <c r="AQ959" s="25">
        <f>IF(FollowUp!$AK$3="(Off)",IF(FollowUp!$AA$3=Data!$D$5,C959,IF(FollowUp!$AA$3=Data!$D$6,D959,IF(FollowUp!$AA$3=Data!$D$7,E959,B959))),IF(FollowUp!$AK$3=Data!$N$9,F959,IF(FollowUp!$AK$3=Data!$N$8,H959,IF(FollowUp!$AK$3=Data!$N$7,G959,B959))))</f>
        <v>0</v>
      </c>
      <c r="AR959" s="51">
        <f t="shared" si="92"/>
        <v>0</v>
      </c>
      <c r="AS959" s="25">
        <f t="shared" si="90"/>
        <v>-1</v>
      </c>
      <c r="AT959" s="25">
        <f t="shared" si="93"/>
        <v>952</v>
      </c>
      <c r="AU959" s="25">
        <f t="shared" si="91"/>
        <v>0</v>
      </c>
      <c r="AV959" s="25">
        <f t="shared" si="94"/>
        <v>0</v>
      </c>
      <c r="BB959" s="51"/>
    </row>
    <row r="960" spans="1:54" x14ac:dyDescent="0.25">
      <c r="A960" t="str">
        <f t="shared" si="89"/>
        <v>960</v>
      </c>
      <c r="B960" s="25">
        <f>IF(OR(ISBLANK($AG960),$AI960="closed",$AI960="old",AND($B$3=Data!$N$6,OR(database!AG960=Data!$K$8,Data!$K$9=database!AG960))),0,MAX(B$8:B959)+1)</f>
        <v>0</v>
      </c>
      <c r="C960" s="25">
        <f ca="1">IF(AND($AL960-C$3&lt;=TODAY(),$AL960&gt;0,AI960&lt;&gt;"closed",AI960&lt;&gt;"old",AND($B$3&lt;&gt;Data!$N$6,OR(database!$AG960&lt;&gt;Data!$K$9,database!$AG960&lt;&gt;Data!$K$8))),MAX(C$8:C959)+1,0)</f>
        <v>0</v>
      </c>
      <c r="D960" s="25">
        <f ca="1">IF(AND($AL960-D$3&lt;=TODAY(),$AL960&gt;0,$AI960&lt;&gt;"closed",AI960&lt;&gt;"old",AND($B$3&lt;&gt;Data!$N$6,OR(database!$AG960&lt;&gt;Data!$K$9,database!$AG960&lt;&gt;Data!$K$8))),MAX(D$8:D959)+1,0)</f>
        <v>0</v>
      </c>
      <c r="E960" s="25">
        <f ca="1">IF(AND($AL960-E$3&lt;=TODAY(),$AL960&gt;0,AI960&lt;&gt;"closed",AI960&lt;&gt;"old",AND($B$3&lt;&gt;Data!$N$6,OR(database!$AG960&lt;&gt;Data!$K$9,database!$AG960&lt;&gt;Data!$K$8))),MAX(E$8:E959)+1,0)</f>
        <v>0</v>
      </c>
      <c r="F960" s="25">
        <f>IF(AH960="X",MAX(F$8:F959)+1,0)</f>
        <v>0</v>
      </c>
      <c r="G960" s="25">
        <f ca="1">IF(AND(AG960=Data!$K$8,database!AI960&lt;&gt;"Closed",AI960&lt;&gt;"old",database!AL960&lt;(TODAY()+Data!$X$4)),MAX(G$8:G959)+1,0)</f>
        <v>0</v>
      </c>
      <c r="H960" s="25">
        <f ca="1">IF(AND(AG960=Data!$K$9,database!AI960&lt;&gt;"Closed",AI960&lt;&gt;"old",database!AL960&lt;(TODAY()+Data!$X$5)),MAX(H$8:H959)+1,0)</f>
        <v>0</v>
      </c>
      <c r="Y960">
        <f>IF(AS960&gt;0,VLOOKUP(AS960,$AT:$AV,3,0)+COUNTIF(AS$8:AS959,AS960),0)</f>
        <v>0</v>
      </c>
      <c r="AA960" s="16"/>
      <c r="AB960" s="22"/>
      <c r="AC960" s="16"/>
      <c r="AD960" s="22"/>
      <c r="AE960" s="16"/>
      <c r="AF960" s="22"/>
      <c r="AG960" s="138"/>
      <c r="AH960" s="23"/>
      <c r="AI960" s="16"/>
      <c r="AJ960" s="23"/>
      <c r="AK960" s="28"/>
      <c r="AL960" s="35"/>
      <c r="AQ960" s="25">
        <f>IF(FollowUp!$AK$3="(Off)",IF(FollowUp!$AA$3=Data!$D$5,C960,IF(FollowUp!$AA$3=Data!$D$6,D960,IF(FollowUp!$AA$3=Data!$D$7,E960,B960))),IF(FollowUp!$AK$3=Data!$N$9,F960,IF(FollowUp!$AK$3=Data!$N$8,H960,IF(FollowUp!$AK$3=Data!$N$7,G960,B960))))</f>
        <v>0</v>
      </c>
      <c r="AR960" s="51">
        <f t="shared" si="92"/>
        <v>0</v>
      </c>
      <c r="AS960" s="25">
        <f t="shared" si="90"/>
        <v>-1</v>
      </c>
      <c r="AT960" s="25">
        <f t="shared" si="93"/>
        <v>953</v>
      </c>
      <c r="AU960" s="25">
        <f t="shared" si="91"/>
        <v>0</v>
      </c>
      <c r="AV960" s="25">
        <f t="shared" si="94"/>
        <v>0</v>
      </c>
      <c r="BB960" s="51"/>
    </row>
    <row r="961" spans="1:54" x14ac:dyDescent="0.25">
      <c r="A961" t="str">
        <f t="shared" si="89"/>
        <v>961</v>
      </c>
      <c r="B961" s="25">
        <f>IF(OR(ISBLANK($AG961),$AI961="closed",$AI961="old",AND($B$3=Data!$N$6,OR(database!AG961=Data!$K$8,Data!$K$9=database!AG961))),0,MAX(B$8:B960)+1)</f>
        <v>0</v>
      </c>
      <c r="C961" s="25">
        <f ca="1">IF(AND($AL961-C$3&lt;=TODAY(),$AL961&gt;0,AI961&lt;&gt;"closed",AI961&lt;&gt;"old",AND($B$3&lt;&gt;Data!$N$6,OR(database!$AG961&lt;&gt;Data!$K$9,database!$AG961&lt;&gt;Data!$K$8))),MAX(C$8:C960)+1,0)</f>
        <v>0</v>
      </c>
      <c r="D961" s="25">
        <f ca="1">IF(AND($AL961-D$3&lt;=TODAY(),$AL961&gt;0,$AI961&lt;&gt;"closed",AI961&lt;&gt;"old",AND($B$3&lt;&gt;Data!$N$6,OR(database!$AG961&lt;&gt;Data!$K$9,database!$AG961&lt;&gt;Data!$K$8))),MAX(D$8:D960)+1,0)</f>
        <v>0</v>
      </c>
      <c r="E961" s="25">
        <f ca="1">IF(AND($AL961-E$3&lt;=TODAY(),$AL961&gt;0,AI961&lt;&gt;"closed",AI961&lt;&gt;"old",AND($B$3&lt;&gt;Data!$N$6,OR(database!$AG961&lt;&gt;Data!$K$9,database!$AG961&lt;&gt;Data!$K$8))),MAX(E$8:E960)+1,0)</f>
        <v>0</v>
      </c>
      <c r="F961" s="25">
        <f>IF(AH961="X",MAX(F$8:F960)+1,0)</f>
        <v>0</v>
      </c>
      <c r="G961" s="25">
        <f ca="1">IF(AND(AG961=Data!$K$8,database!AI961&lt;&gt;"Closed",AI961&lt;&gt;"old",database!AL961&lt;(TODAY()+Data!$X$4)),MAX(G$8:G960)+1,0)</f>
        <v>0</v>
      </c>
      <c r="H961" s="25">
        <f ca="1">IF(AND(AG961=Data!$K$9,database!AI961&lt;&gt;"Closed",AI961&lt;&gt;"old",database!AL961&lt;(TODAY()+Data!$X$5)),MAX(H$8:H960)+1,0)</f>
        <v>0</v>
      </c>
      <c r="Y961">
        <f>IF(AS961&gt;0,VLOOKUP(AS961,$AT:$AV,3,0)+COUNTIF(AS$8:AS960,AS961),0)</f>
        <v>0</v>
      </c>
      <c r="AA961" s="17"/>
      <c r="AB961" s="18"/>
      <c r="AC961" s="17"/>
      <c r="AD961" s="18"/>
      <c r="AE961" s="17"/>
      <c r="AF961" s="18"/>
      <c r="AG961" s="139"/>
      <c r="AH961" s="24"/>
      <c r="AI961" s="17"/>
      <c r="AJ961" s="24"/>
      <c r="AK961" s="27"/>
      <c r="AL961" s="47"/>
      <c r="AQ961" s="25">
        <f>IF(FollowUp!$AK$3="(Off)",IF(FollowUp!$AA$3=Data!$D$5,C961,IF(FollowUp!$AA$3=Data!$D$6,D961,IF(FollowUp!$AA$3=Data!$D$7,E961,B961))),IF(FollowUp!$AK$3=Data!$N$9,F961,IF(FollowUp!$AK$3=Data!$N$8,H961,IF(FollowUp!$AK$3=Data!$N$7,G961,B961))))</f>
        <v>0</v>
      </c>
      <c r="AR961" s="51">
        <f t="shared" si="92"/>
        <v>0</v>
      </c>
      <c r="AS961" s="25">
        <f t="shared" si="90"/>
        <v>-1</v>
      </c>
      <c r="AT961" s="25">
        <f t="shared" si="93"/>
        <v>954</v>
      </c>
      <c r="AU961" s="25">
        <f t="shared" si="91"/>
        <v>0</v>
      </c>
      <c r="AV961" s="25">
        <f t="shared" si="94"/>
        <v>0</v>
      </c>
      <c r="BB961" s="51"/>
    </row>
    <row r="962" spans="1:54" x14ac:dyDescent="0.25">
      <c r="A962" t="str">
        <f t="shared" si="89"/>
        <v>962</v>
      </c>
      <c r="B962" s="25">
        <f>IF(OR(ISBLANK($AG962),$AI962="closed",$AI962="old",AND($B$3=Data!$N$6,OR(database!AG962=Data!$K$8,Data!$K$9=database!AG962))),0,MAX(B$8:B961)+1)</f>
        <v>0</v>
      </c>
      <c r="C962" s="25">
        <f ca="1">IF(AND($AL962-C$3&lt;=TODAY(),$AL962&gt;0,AI962&lt;&gt;"closed",AI962&lt;&gt;"old",AND($B$3&lt;&gt;Data!$N$6,OR(database!$AG962&lt;&gt;Data!$K$9,database!$AG962&lt;&gt;Data!$K$8))),MAX(C$8:C961)+1,0)</f>
        <v>0</v>
      </c>
      <c r="D962" s="25">
        <f ca="1">IF(AND($AL962-D$3&lt;=TODAY(),$AL962&gt;0,$AI962&lt;&gt;"closed",AI962&lt;&gt;"old",AND($B$3&lt;&gt;Data!$N$6,OR(database!$AG962&lt;&gt;Data!$K$9,database!$AG962&lt;&gt;Data!$K$8))),MAX(D$8:D961)+1,0)</f>
        <v>0</v>
      </c>
      <c r="E962" s="25">
        <f ca="1">IF(AND($AL962-E$3&lt;=TODAY(),$AL962&gt;0,AI962&lt;&gt;"closed",AI962&lt;&gt;"old",AND($B$3&lt;&gt;Data!$N$6,OR(database!$AG962&lt;&gt;Data!$K$9,database!$AG962&lt;&gt;Data!$K$8))),MAX(E$8:E961)+1,0)</f>
        <v>0</v>
      </c>
      <c r="F962" s="25">
        <f>IF(AH962="X",MAX(F$8:F961)+1,0)</f>
        <v>0</v>
      </c>
      <c r="G962" s="25">
        <f ca="1">IF(AND(AG962=Data!$K$8,database!AI962&lt;&gt;"Closed",AI962&lt;&gt;"old",database!AL962&lt;(TODAY()+Data!$X$4)),MAX(G$8:G961)+1,0)</f>
        <v>0</v>
      </c>
      <c r="H962" s="25">
        <f ca="1">IF(AND(AG962=Data!$K$9,database!AI962&lt;&gt;"Closed",AI962&lt;&gt;"old",database!AL962&lt;(TODAY()+Data!$X$5)),MAX(H$8:H961)+1,0)</f>
        <v>0</v>
      </c>
      <c r="Y962">
        <f>IF(AS962&gt;0,VLOOKUP(AS962,$AT:$AV,3,0)+COUNTIF(AS$8:AS961,AS962),0)</f>
        <v>0</v>
      </c>
      <c r="AA962" s="16"/>
      <c r="AB962" s="22"/>
      <c r="AC962" s="16"/>
      <c r="AD962" s="22"/>
      <c r="AE962" s="16"/>
      <c r="AF962" s="22"/>
      <c r="AG962" s="138"/>
      <c r="AH962" s="23"/>
      <c r="AI962" s="16"/>
      <c r="AJ962" s="23"/>
      <c r="AK962" s="28"/>
      <c r="AL962" s="35"/>
      <c r="AQ962" s="25">
        <f>IF(FollowUp!$AK$3="(Off)",IF(FollowUp!$AA$3=Data!$D$5,C962,IF(FollowUp!$AA$3=Data!$D$6,D962,IF(FollowUp!$AA$3=Data!$D$7,E962,B962))),IF(FollowUp!$AK$3=Data!$N$9,F962,IF(FollowUp!$AK$3=Data!$N$8,H962,IF(FollowUp!$AK$3=Data!$N$7,G962,B962))))</f>
        <v>0</v>
      </c>
      <c r="AR962" s="51">
        <f t="shared" si="92"/>
        <v>0</v>
      </c>
      <c r="AS962" s="25">
        <f t="shared" si="90"/>
        <v>-1</v>
      </c>
      <c r="AT962" s="25">
        <f t="shared" si="93"/>
        <v>955</v>
      </c>
      <c r="AU962" s="25">
        <f t="shared" si="91"/>
        <v>0</v>
      </c>
      <c r="AV962" s="25">
        <f t="shared" si="94"/>
        <v>0</v>
      </c>
      <c r="BB962" s="51"/>
    </row>
    <row r="963" spans="1:54" x14ac:dyDescent="0.25">
      <c r="A963" t="str">
        <f t="shared" si="89"/>
        <v>963</v>
      </c>
      <c r="B963" s="25">
        <f>IF(OR(ISBLANK($AG963),$AI963="closed",$AI963="old",AND($B$3=Data!$N$6,OR(database!AG963=Data!$K$8,Data!$K$9=database!AG963))),0,MAX(B$8:B962)+1)</f>
        <v>0</v>
      </c>
      <c r="C963" s="25">
        <f ca="1">IF(AND($AL963-C$3&lt;=TODAY(),$AL963&gt;0,AI963&lt;&gt;"closed",AI963&lt;&gt;"old",AND($B$3&lt;&gt;Data!$N$6,OR(database!$AG963&lt;&gt;Data!$K$9,database!$AG963&lt;&gt;Data!$K$8))),MAX(C$8:C962)+1,0)</f>
        <v>0</v>
      </c>
      <c r="D963" s="25">
        <f ca="1">IF(AND($AL963-D$3&lt;=TODAY(),$AL963&gt;0,$AI963&lt;&gt;"closed",AI963&lt;&gt;"old",AND($B$3&lt;&gt;Data!$N$6,OR(database!$AG963&lt;&gt;Data!$K$9,database!$AG963&lt;&gt;Data!$K$8))),MAX(D$8:D962)+1,0)</f>
        <v>0</v>
      </c>
      <c r="E963" s="25">
        <f ca="1">IF(AND($AL963-E$3&lt;=TODAY(),$AL963&gt;0,AI963&lt;&gt;"closed",AI963&lt;&gt;"old",AND($B$3&lt;&gt;Data!$N$6,OR(database!$AG963&lt;&gt;Data!$K$9,database!$AG963&lt;&gt;Data!$K$8))),MAX(E$8:E962)+1,0)</f>
        <v>0</v>
      </c>
      <c r="F963" s="25">
        <f>IF(AH963="X",MAX(F$8:F962)+1,0)</f>
        <v>0</v>
      </c>
      <c r="G963" s="25">
        <f ca="1">IF(AND(AG963=Data!$K$8,database!AI963&lt;&gt;"Closed",AI963&lt;&gt;"old",database!AL963&lt;(TODAY()+Data!$X$4)),MAX(G$8:G962)+1,0)</f>
        <v>0</v>
      </c>
      <c r="H963" s="25">
        <f ca="1">IF(AND(AG963=Data!$K$9,database!AI963&lt;&gt;"Closed",AI963&lt;&gt;"old",database!AL963&lt;(TODAY()+Data!$X$5)),MAX(H$8:H962)+1,0)</f>
        <v>0</v>
      </c>
      <c r="Y963">
        <f>IF(AS963&gt;0,VLOOKUP(AS963,$AT:$AV,3,0)+COUNTIF(AS$8:AS962,AS963),0)</f>
        <v>0</v>
      </c>
      <c r="AA963" s="17"/>
      <c r="AB963" s="18"/>
      <c r="AC963" s="17"/>
      <c r="AD963" s="18"/>
      <c r="AE963" s="17"/>
      <c r="AF963" s="18"/>
      <c r="AG963" s="139"/>
      <c r="AH963" s="24"/>
      <c r="AI963" s="17"/>
      <c r="AJ963" s="24"/>
      <c r="AK963" s="27"/>
      <c r="AL963" s="47"/>
      <c r="AQ963" s="25">
        <f>IF(FollowUp!$AK$3="(Off)",IF(FollowUp!$AA$3=Data!$D$5,C963,IF(FollowUp!$AA$3=Data!$D$6,D963,IF(FollowUp!$AA$3=Data!$D$7,E963,B963))),IF(FollowUp!$AK$3=Data!$N$9,F963,IF(FollowUp!$AK$3=Data!$N$8,H963,IF(FollowUp!$AK$3=Data!$N$7,G963,B963))))</f>
        <v>0</v>
      </c>
      <c r="AR963" s="51">
        <f t="shared" si="92"/>
        <v>0</v>
      </c>
      <c r="AS963" s="25">
        <f t="shared" si="90"/>
        <v>-1</v>
      </c>
      <c r="AT963" s="25">
        <f t="shared" si="93"/>
        <v>956</v>
      </c>
      <c r="AU963" s="25">
        <f t="shared" si="91"/>
        <v>0</v>
      </c>
      <c r="AV963" s="25">
        <f t="shared" si="94"/>
        <v>0</v>
      </c>
      <c r="BB963" s="51"/>
    </row>
    <row r="964" spans="1:54" x14ac:dyDescent="0.25">
      <c r="A964" t="str">
        <f t="shared" si="89"/>
        <v>964</v>
      </c>
      <c r="B964" s="25">
        <f>IF(OR(ISBLANK($AG964),$AI964="closed",$AI964="old",AND($B$3=Data!$N$6,OR(database!AG964=Data!$K$8,Data!$K$9=database!AG964))),0,MAX(B$8:B963)+1)</f>
        <v>0</v>
      </c>
      <c r="C964" s="25">
        <f ca="1">IF(AND($AL964-C$3&lt;=TODAY(),$AL964&gt;0,AI964&lt;&gt;"closed",AI964&lt;&gt;"old",AND($B$3&lt;&gt;Data!$N$6,OR(database!$AG964&lt;&gt;Data!$K$9,database!$AG964&lt;&gt;Data!$K$8))),MAX(C$8:C963)+1,0)</f>
        <v>0</v>
      </c>
      <c r="D964" s="25">
        <f ca="1">IF(AND($AL964-D$3&lt;=TODAY(),$AL964&gt;0,$AI964&lt;&gt;"closed",AI964&lt;&gt;"old",AND($B$3&lt;&gt;Data!$N$6,OR(database!$AG964&lt;&gt;Data!$K$9,database!$AG964&lt;&gt;Data!$K$8))),MAX(D$8:D963)+1,0)</f>
        <v>0</v>
      </c>
      <c r="E964" s="25">
        <f ca="1">IF(AND($AL964-E$3&lt;=TODAY(),$AL964&gt;0,AI964&lt;&gt;"closed",AI964&lt;&gt;"old",AND($B$3&lt;&gt;Data!$N$6,OR(database!$AG964&lt;&gt;Data!$K$9,database!$AG964&lt;&gt;Data!$K$8))),MAX(E$8:E963)+1,0)</f>
        <v>0</v>
      </c>
      <c r="F964" s="25">
        <f>IF(AH964="X",MAX(F$8:F963)+1,0)</f>
        <v>0</v>
      </c>
      <c r="G964" s="25">
        <f ca="1">IF(AND(AG964=Data!$K$8,database!AI964&lt;&gt;"Closed",AI964&lt;&gt;"old",database!AL964&lt;(TODAY()+Data!$X$4)),MAX(G$8:G963)+1,0)</f>
        <v>0</v>
      </c>
      <c r="H964" s="25">
        <f ca="1">IF(AND(AG964=Data!$K$9,database!AI964&lt;&gt;"Closed",AI964&lt;&gt;"old",database!AL964&lt;(TODAY()+Data!$X$5)),MAX(H$8:H963)+1,0)</f>
        <v>0</v>
      </c>
      <c r="Y964">
        <f>IF(AS964&gt;0,VLOOKUP(AS964,$AT:$AV,3,0)+COUNTIF(AS$8:AS963,AS964),0)</f>
        <v>0</v>
      </c>
      <c r="AA964" s="16"/>
      <c r="AB964" s="22"/>
      <c r="AC964" s="16"/>
      <c r="AD964" s="22"/>
      <c r="AE964" s="16"/>
      <c r="AF964" s="22"/>
      <c r="AG964" s="138"/>
      <c r="AH964" s="23"/>
      <c r="AI964" s="16"/>
      <c r="AJ964" s="23"/>
      <c r="AK964" s="28"/>
      <c r="AL964" s="35"/>
      <c r="AQ964" s="25">
        <f>IF(FollowUp!$AK$3="(Off)",IF(FollowUp!$AA$3=Data!$D$5,C964,IF(FollowUp!$AA$3=Data!$D$6,D964,IF(FollowUp!$AA$3=Data!$D$7,E964,B964))),IF(FollowUp!$AK$3=Data!$N$9,F964,IF(FollowUp!$AK$3=Data!$N$8,H964,IF(FollowUp!$AK$3=Data!$N$7,G964,B964))))</f>
        <v>0</v>
      </c>
      <c r="AR964" s="51">
        <f t="shared" si="92"/>
        <v>0</v>
      </c>
      <c r="AS964" s="25">
        <f t="shared" si="90"/>
        <v>-1</v>
      </c>
      <c r="AT964" s="25">
        <f t="shared" si="93"/>
        <v>957</v>
      </c>
      <c r="AU964" s="25">
        <f t="shared" si="91"/>
        <v>0</v>
      </c>
      <c r="AV964" s="25">
        <f t="shared" si="94"/>
        <v>0</v>
      </c>
      <c r="BB964" s="51"/>
    </row>
    <row r="965" spans="1:54" x14ac:dyDescent="0.25">
      <c r="A965" t="str">
        <f t="shared" si="89"/>
        <v>965</v>
      </c>
      <c r="B965" s="25">
        <f>IF(OR(ISBLANK($AG965),$AI965="closed",$AI965="old",AND($B$3=Data!$N$6,OR(database!AG965=Data!$K$8,Data!$K$9=database!AG965))),0,MAX(B$8:B964)+1)</f>
        <v>0</v>
      </c>
      <c r="C965" s="25">
        <f ca="1">IF(AND($AL965-C$3&lt;=TODAY(),$AL965&gt;0,AI965&lt;&gt;"closed",AI965&lt;&gt;"old",AND($B$3&lt;&gt;Data!$N$6,OR(database!$AG965&lt;&gt;Data!$K$9,database!$AG965&lt;&gt;Data!$K$8))),MAX(C$8:C964)+1,0)</f>
        <v>0</v>
      </c>
      <c r="D965" s="25">
        <f ca="1">IF(AND($AL965-D$3&lt;=TODAY(),$AL965&gt;0,$AI965&lt;&gt;"closed",AI965&lt;&gt;"old",AND($B$3&lt;&gt;Data!$N$6,OR(database!$AG965&lt;&gt;Data!$K$9,database!$AG965&lt;&gt;Data!$K$8))),MAX(D$8:D964)+1,0)</f>
        <v>0</v>
      </c>
      <c r="E965" s="25">
        <f ca="1">IF(AND($AL965-E$3&lt;=TODAY(),$AL965&gt;0,AI965&lt;&gt;"closed",AI965&lt;&gt;"old",AND($B$3&lt;&gt;Data!$N$6,OR(database!$AG965&lt;&gt;Data!$K$9,database!$AG965&lt;&gt;Data!$K$8))),MAX(E$8:E964)+1,0)</f>
        <v>0</v>
      </c>
      <c r="F965" s="25">
        <f>IF(AH965="X",MAX(F$8:F964)+1,0)</f>
        <v>0</v>
      </c>
      <c r="G965" s="25">
        <f ca="1">IF(AND(AG965=Data!$K$8,database!AI965&lt;&gt;"Closed",AI965&lt;&gt;"old",database!AL965&lt;(TODAY()+Data!$X$4)),MAX(G$8:G964)+1,0)</f>
        <v>0</v>
      </c>
      <c r="H965" s="25">
        <f ca="1">IF(AND(AG965=Data!$K$9,database!AI965&lt;&gt;"Closed",AI965&lt;&gt;"old",database!AL965&lt;(TODAY()+Data!$X$5)),MAX(H$8:H964)+1,0)</f>
        <v>0</v>
      </c>
      <c r="Y965">
        <f>IF(AS965&gt;0,VLOOKUP(AS965,$AT:$AV,3,0)+COUNTIF(AS$8:AS964,AS965),0)</f>
        <v>0</v>
      </c>
      <c r="AA965" s="17"/>
      <c r="AB965" s="18"/>
      <c r="AC965" s="17"/>
      <c r="AD965" s="18"/>
      <c r="AE965" s="17"/>
      <c r="AF965" s="18"/>
      <c r="AG965" s="139"/>
      <c r="AH965" s="24"/>
      <c r="AI965" s="17"/>
      <c r="AJ965" s="24"/>
      <c r="AK965" s="27"/>
      <c r="AL965" s="47"/>
      <c r="AQ965" s="25">
        <f>IF(FollowUp!$AK$3="(Off)",IF(FollowUp!$AA$3=Data!$D$5,C965,IF(FollowUp!$AA$3=Data!$D$6,D965,IF(FollowUp!$AA$3=Data!$D$7,E965,B965))),IF(FollowUp!$AK$3=Data!$N$9,F965,IF(FollowUp!$AK$3=Data!$N$8,H965,IF(FollowUp!$AK$3=Data!$N$7,G965,B965))))</f>
        <v>0</v>
      </c>
      <c r="AR965" s="51">
        <f t="shared" si="92"/>
        <v>0</v>
      </c>
      <c r="AS965" s="25">
        <f t="shared" si="90"/>
        <v>-1</v>
      </c>
      <c r="AT965" s="25">
        <f t="shared" si="93"/>
        <v>958</v>
      </c>
      <c r="AU965" s="25">
        <f t="shared" si="91"/>
        <v>0</v>
      </c>
      <c r="AV965" s="25">
        <f t="shared" si="94"/>
        <v>0</v>
      </c>
      <c r="BB965" s="51"/>
    </row>
    <row r="966" spans="1:54" x14ac:dyDescent="0.25">
      <c r="A966" t="str">
        <f t="shared" si="89"/>
        <v>966</v>
      </c>
      <c r="B966" s="25">
        <f>IF(OR(ISBLANK($AG966),$AI966="closed",$AI966="old",AND($B$3=Data!$N$6,OR(database!AG966=Data!$K$8,Data!$K$9=database!AG966))),0,MAX(B$8:B965)+1)</f>
        <v>0</v>
      </c>
      <c r="C966" s="25">
        <f ca="1">IF(AND($AL966-C$3&lt;=TODAY(),$AL966&gt;0,AI966&lt;&gt;"closed",AI966&lt;&gt;"old",AND($B$3&lt;&gt;Data!$N$6,OR(database!$AG966&lt;&gt;Data!$K$9,database!$AG966&lt;&gt;Data!$K$8))),MAX(C$8:C965)+1,0)</f>
        <v>0</v>
      </c>
      <c r="D966" s="25">
        <f ca="1">IF(AND($AL966-D$3&lt;=TODAY(),$AL966&gt;0,$AI966&lt;&gt;"closed",AI966&lt;&gt;"old",AND($B$3&lt;&gt;Data!$N$6,OR(database!$AG966&lt;&gt;Data!$K$9,database!$AG966&lt;&gt;Data!$K$8))),MAX(D$8:D965)+1,0)</f>
        <v>0</v>
      </c>
      <c r="E966" s="25">
        <f ca="1">IF(AND($AL966-E$3&lt;=TODAY(),$AL966&gt;0,AI966&lt;&gt;"closed",AI966&lt;&gt;"old",AND($B$3&lt;&gt;Data!$N$6,OR(database!$AG966&lt;&gt;Data!$K$9,database!$AG966&lt;&gt;Data!$K$8))),MAX(E$8:E965)+1,0)</f>
        <v>0</v>
      </c>
      <c r="F966" s="25">
        <f>IF(AH966="X",MAX(F$8:F965)+1,0)</f>
        <v>0</v>
      </c>
      <c r="G966" s="25">
        <f ca="1">IF(AND(AG966=Data!$K$8,database!AI966&lt;&gt;"Closed",AI966&lt;&gt;"old",database!AL966&lt;(TODAY()+Data!$X$4)),MAX(G$8:G965)+1,0)</f>
        <v>0</v>
      </c>
      <c r="H966" s="25">
        <f ca="1">IF(AND(AG966=Data!$K$9,database!AI966&lt;&gt;"Closed",AI966&lt;&gt;"old",database!AL966&lt;(TODAY()+Data!$X$5)),MAX(H$8:H965)+1,0)</f>
        <v>0</v>
      </c>
      <c r="Y966">
        <f>IF(AS966&gt;0,VLOOKUP(AS966,$AT:$AV,3,0)+COUNTIF(AS$8:AS965,AS966),0)</f>
        <v>0</v>
      </c>
      <c r="AA966" s="16"/>
      <c r="AB966" s="22"/>
      <c r="AC966" s="16"/>
      <c r="AD966" s="22"/>
      <c r="AE966" s="16"/>
      <c r="AF966" s="22"/>
      <c r="AG966" s="138"/>
      <c r="AH966" s="23"/>
      <c r="AI966" s="16"/>
      <c r="AJ966" s="23"/>
      <c r="AK966" s="28"/>
      <c r="AL966" s="35"/>
      <c r="AQ966" s="25">
        <f>IF(FollowUp!$AK$3="(Off)",IF(FollowUp!$AA$3=Data!$D$5,C966,IF(FollowUp!$AA$3=Data!$D$6,D966,IF(FollowUp!$AA$3=Data!$D$7,E966,B966))),IF(FollowUp!$AK$3=Data!$N$9,F966,IF(FollowUp!$AK$3=Data!$N$8,H966,IF(FollowUp!$AK$3=Data!$N$7,G966,B966))))</f>
        <v>0</v>
      </c>
      <c r="AR966" s="51">
        <f t="shared" si="92"/>
        <v>0</v>
      </c>
      <c r="AS966" s="25">
        <f t="shared" si="90"/>
        <v>-1</v>
      </c>
      <c r="AT966" s="25">
        <f t="shared" si="93"/>
        <v>959</v>
      </c>
      <c r="AU966" s="25">
        <f t="shared" si="91"/>
        <v>0</v>
      </c>
      <c r="AV966" s="25">
        <f t="shared" si="94"/>
        <v>0</v>
      </c>
      <c r="BB966" s="51"/>
    </row>
    <row r="967" spans="1:54" x14ac:dyDescent="0.25">
      <c r="A967" t="str">
        <f t="shared" si="89"/>
        <v>967</v>
      </c>
      <c r="B967" s="25">
        <f>IF(OR(ISBLANK($AG967),$AI967="closed",$AI967="old",AND($B$3=Data!$N$6,OR(database!AG967=Data!$K$8,Data!$K$9=database!AG967))),0,MAX(B$8:B966)+1)</f>
        <v>0</v>
      </c>
      <c r="C967" s="25">
        <f ca="1">IF(AND($AL967-C$3&lt;=TODAY(),$AL967&gt;0,AI967&lt;&gt;"closed",AI967&lt;&gt;"old",AND($B$3&lt;&gt;Data!$N$6,OR(database!$AG967&lt;&gt;Data!$K$9,database!$AG967&lt;&gt;Data!$K$8))),MAX(C$8:C966)+1,0)</f>
        <v>0</v>
      </c>
      <c r="D967" s="25">
        <f ca="1">IF(AND($AL967-D$3&lt;=TODAY(),$AL967&gt;0,$AI967&lt;&gt;"closed",AI967&lt;&gt;"old",AND($B$3&lt;&gt;Data!$N$6,OR(database!$AG967&lt;&gt;Data!$K$9,database!$AG967&lt;&gt;Data!$K$8))),MAX(D$8:D966)+1,0)</f>
        <v>0</v>
      </c>
      <c r="E967" s="25">
        <f ca="1">IF(AND($AL967-E$3&lt;=TODAY(),$AL967&gt;0,AI967&lt;&gt;"closed",AI967&lt;&gt;"old",AND($B$3&lt;&gt;Data!$N$6,OR(database!$AG967&lt;&gt;Data!$K$9,database!$AG967&lt;&gt;Data!$K$8))),MAX(E$8:E966)+1,0)</f>
        <v>0</v>
      </c>
      <c r="F967" s="25">
        <f>IF(AH967="X",MAX(F$8:F966)+1,0)</f>
        <v>0</v>
      </c>
      <c r="G967" s="25">
        <f ca="1">IF(AND(AG967=Data!$K$8,database!AI967&lt;&gt;"Closed",AI967&lt;&gt;"old",database!AL967&lt;(TODAY()+Data!$X$4)),MAX(G$8:G966)+1,0)</f>
        <v>0</v>
      </c>
      <c r="H967" s="25">
        <f ca="1">IF(AND(AG967=Data!$K$9,database!AI967&lt;&gt;"Closed",AI967&lt;&gt;"old",database!AL967&lt;(TODAY()+Data!$X$5)),MAX(H$8:H966)+1,0)</f>
        <v>0</v>
      </c>
      <c r="Y967">
        <f>IF(AS967&gt;0,VLOOKUP(AS967,$AT:$AV,3,0)+COUNTIF(AS$8:AS966,AS967),0)</f>
        <v>0</v>
      </c>
      <c r="AA967" s="17"/>
      <c r="AB967" s="18"/>
      <c r="AC967" s="17"/>
      <c r="AD967" s="18"/>
      <c r="AE967" s="17"/>
      <c r="AF967" s="18"/>
      <c r="AG967" s="139"/>
      <c r="AH967" s="24"/>
      <c r="AI967" s="17"/>
      <c r="AJ967" s="24"/>
      <c r="AK967" s="27"/>
      <c r="AL967" s="47"/>
      <c r="AQ967" s="25">
        <f>IF(FollowUp!$AK$3="(Off)",IF(FollowUp!$AA$3=Data!$D$5,C967,IF(FollowUp!$AA$3=Data!$D$6,D967,IF(FollowUp!$AA$3=Data!$D$7,E967,B967))),IF(FollowUp!$AK$3=Data!$N$9,F967,IF(FollowUp!$AK$3=Data!$N$8,H967,IF(FollowUp!$AK$3=Data!$N$7,G967,B967))))</f>
        <v>0</v>
      </c>
      <c r="AR967" s="51">
        <f t="shared" si="92"/>
        <v>0</v>
      </c>
      <c r="AS967" s="25">
        <f t="shared" si="90"/>
        <v>-1</v>
      </c>
      <c r="AT967" s="25">
        <f t="shared" si="93"/>
        <v>960</v>
      </c>
      <c r="AU967" s="25">
        <f t="shared" si="91"/>
        <v>0</v>
      </c>
      <c r="AV967" s="25">
        <f t="shared" si="94"/>
        <v>0</v>
      </c>
      <c r="BB967" s="51"/>
    </row>
    <row r="968" spans="1:54" x14ac:dyDescent="0.25">
      <c r="A968" t="str">
        <f t="shared" ref="A968:A1031" si="95">ROW(C968)&amp;AC968</f>
        <v>968</v>
      </c>
      <c r="B968" s="25">
        <f>IF(OR(ISBLANK($AG968),$AI968="closed",$AI968="old",AND($B$3=Data!$N$6,OR(database!AG968=Data!$K$8,Data!$K$9=database!AG968))),0,MAX(B$8:B967)+1)</f>
        <v>0</v>
      </c>
      <c r="C968" s="25">
        <f ca="1">IF(AND($AL968-C$3&lt;=TODAY(),$AL968&gt;0,AI968&lt;&gt;"closed",AI968&lt;&gt;"old",AND($B$3&lt;&gt;Data!$N$6,OR(database!$AG968&lt;&gt;Data!$K$9,database!$AG968&lt;&gt;Data!$K$8))),MAX(C$8:C967)+1,0)</f>
        <v>0</v>
      </c>
      <c r="D968" s="25">
        <f ca="1">IF(AND($AL968-D$3&lt;=TODAY(),$AL968&gt;0,$AI968&lt;&gt;"closed",AI968&lt;&gt;"old",AND($B$3&lt;&gt;Data!$N$6,OR(database!$AG968&lt;&gt;Data!$K$9,database!$AG968&lt;&gt;Data!$K$8))),MAX(D$8:D967)+1,0)</f>
        <v>0</v>
      </c>
      <c r="E968" s="25">
        <f ca="1">IF(AND($AL968-E$3&lt;=TODAY(),$AL968&gt;0,AI968&lt;&gt;"closed",AI968&lt;&gt;"old",AND($B$3&lt;&gt;Data!$N$6,OR(database!$AG968&lt;&gt;Data!$K$9,database!$AG968&lt;&gt;Data!$K$8))),MAX(E$8:E967)+1,0)</f>
        <v>0</v>
      </c>
      <c r="F968" s="25">
        <f>IF(AH968="X",MAX(F$8:F967)+1,0)</f>
        <v>0</v>
      </c>
      <c r="G968" s="25">
        <f ca="1">IF(AND(AG968=Data!$K$8,database!AI968&lt;&gt;"Closed",AI968&lt;&gt;"old",database!AL968&lt;(TODAY()+Data!$X$4)),MAX(G$8:G967)+1,0)</f>
        <v>0</v>
      </c>
      <c r="H968" s="25">
        <f ca="1">IF(AND(AG968=Data!$K$9,database!AI968&lt;&gt;"Closed",AI968&lt;&gt;"old",database!AL968&lt;(TODAY()+Data!$X$5)),MAX(H$8:H967)+1,0)</f>
        <v>0</v>
      </c>
      <c r="Y968">
        <f>IF(AS968&gt;0,VLOOKUP(AS968,$AT:$AV,3,0)+COUNTIF(AS$8:AS967,AS968),0)</f>
        <v>0</v>
      </c>
      <c r="AA968" s="16"/>
      <c r="AB968" s="22"/>
      <c r="AC968" s="16"/>
      <c r="AD968" s="22"/>
      <c r="AE968" s="16"/>
      <c r="AF968" s="22"/>
      <c r="AG968" s="138"/>
      <c r="AH968" s="23"/>
      <c r="AI968" s="16"/>
      <c r="AJ968" s="23"/>
      <c r="AK968" s="28"/>
      <c r="AL968" s="35"/>
      <c r="AQ968" s="25">
        <f>IF(FollowUp!$AK$3="(Off)",IF(FollowUp!$AA$3=Data!$D$5,C968,IF(FollowUp!$AA$3=Data!$D$6,D968,IF(FollowUp!$AA$3=Data!$D$7,E968,B968))),IF(FollowUp!$AK$3=Data!$N$9,F968,IF(FollowUp!$AK$3=Data!$N$8,H968,IF(FollowUp!$AK$3=Data!$N$7,G968,B968))))</f>
        <v>0</v>
      </c>
      <c r="AR968" s="51">
        <f t="shared" si="92"/>
        <v>0</v>
      </c>
      <c r="AS968" s="25">
        <f t="shared" si="90"/>
        <v>-1</v>
      </c>
      <c r="AT968" s="25">
        <f t="shared" si="93"/>
        <v>961</v>
      </c>
      <c r="AU968" s="25">
        <f t="shared" si="91"/>
        <v>0</v>
      </c>
      <c r="AV968" s="25">
        <f t="shared" si="94"/>
        <v>0</v>
      </c>
      <c r="BB968" s="51"/>
    </row>
    <row r="969" spans="1:54" x14ac:dyDescent="0.25">
      <c r="A969" t="str">
        <f t="shared" si="95"/>
        <v>969</v>
      </c>
      <c r="B969" s="25">
        <f>IF(OR(ISBLANK($AG969),$AI969="closed",$AI969="old",AND($B$3=Data!$N$6,OR(database!AG969=Data!$K$8,Data!$K$9=database!AG969))),0,MAX(B$8:B968)+1)</f>
        <v>0</v>
      </c>
      <c r="C969" s="25">
        <f ca="1">IF(AND($AL969-C$3&lt;=TODAY(),$AL969&gt;0,AI969&lt;&gt;"closed",AI969&lt;&gt;"old",AND($B$3&lt;&gt;Data!$N$6,OR(database!$AG969&lt;&gt;Data!$K$9,database!$AG969&lt;&gt;Data!$K$8))),MAX(C$8:C968)+1,0)</f>
        <v>0</v>
      </c>
      <c r="D969" s="25">
        <f ca="1">IF(AND($AL969-D$3&lt;=TODAY(),$AL969&gt;0,$AI969&lt;&gt;"closed",AI969&lt;&gt;"old",AND($B$3&lt;&gt;Data!$N$6,OR(database!$AG969&lt;&gt;Data!$K$9,database!$AG969&lt;&gt;Data!$K$8))),MAX(D$8:D968)+1,0)</f>
        <v>0</v>
      </c>
      <c r="E969" s="25">
        <f ca="1">IF(AND($AL969-E$3&lt;=TODAY(),$AL969&gt;0,AI969&lt;&gt;"closed",AI969&lt;&gt;"old",AND($B$3&lt;&gt;Data!$N$6,OR(database!$AG969&lt;&gt;Data!$K$9,database!$AG969&lt;&gt;Data!$K$8))),MAX(E$8:E968)+1,0)</f>
        <v>0</v>
      </c>
      <c r="F969" s="25">
        <f>IF(AH969="X",MAX(F$8:F968)+1,0)</f>
        <v>0</v>
      </c>
      <c r="G969" s="25">
        <f ca="1">IF(AND(AG969=Data!$K$8,database!AI969&lt;&gt;"Closed",AI969&lt;&gt;"old",database!AL969&lt;(TODAY()+Data!$X$4)),MAX(G$8:G968)+1,0)</f>
        <v>0</v>
      </c>
      <c r="H969" s="25">
        <f ca="1">IF(AND(AG969=Data!$K$9,database!AI969&lt;&gt;"Closed",AI969&lt;&gt;"old",database!AL969&lt;(TODAY()+Data!$X$5)),MAX(H$8:H968)+1,0)</f>
        <v>0</v>
      </c>
      <c r="Y969">
        <f>IF(AS969&gt;0,VLOOKUP(AS969,$AT:$AV,3,0)+COUNTIF(AS$8:AS968,AS969),0)</f>
        <v>0</v>
      </c>
      <c r="AA969" s="17"/>
      <c r="AB969" s="18"/>
      <c r="AC969" s="17"/>
      <c r="AD969" s="18"/>
      <c r="AE969" s="17"/>
      <c r="AF969" s="18"/>
      <c r="AG969" s="139"/>
      <c r="AH969" s="24"/>
      <c r="AI969" s="17"/>
      <c r="AJ969" s="24"/>
      <c r="AK969" s="27"/>
      <c r="AL969" s="47"/>
      <c r="AQ969" s="25">
        <f>IF(FollowUp!$AK$3="(Off)",IF(FollowUp!$AA$3=Data!$D$5,C969,IF(FollowUp!$AA$3=Data!$D$6,D969,IF(FollowUp!$AA$3=Data!$D$7,E969,B969))),IF(FollowUp!$AK$3=Data!$N$9,F969,IF(FollowUp!$AK$3=Data!$N$8,H969,IF(FollowUp!$AK$3=Data!$N$7,G969,B969))))</f>
        <v>0</v>
      </c>
      <c r="AR969" s="51">
        <f t="shared" si="92"/>
        <v>0</v>
      </c>
      <c r="AS969" s="25">
        <f t="shared" ref="AS969:AS1032" si="96">IF(AR969=0,-1,RANK(AR969,$AR$8:$AR$5000))</f>
        <v>-1</v>
      </c>
      <c r="AT969" s="25">
        <f t="shared" si="93"/>
        <v>962</v>
      </c>
      <c r="AU969" s="25">
        <f t="shared" ref="AU969:AU1032" si="97">COUNTIF(AS:AS,AT969)</f>
        <v>0</v>
      </c>
      <c r="AV969" s="25">
        <f t="shared" si="94"/>
        <v>0</v>
      </c>
      <c r="BB969" s="51"/>
    </row>
    <row r="970" spans="1:54" x14ac:dyDescent="0.25">
      <c r="A970" t="str">
        <f t="shared" si="95"/>
        <v>970</v>
      </c>
      <c r="B970" s="25">
        <f>IF(OR(ISBLANK($AG970),$AI970="closed",$AI970="old",AND($B$3=Data!$N$6,OR(database!AG970=Data!$K$8,Data!$K$9=database!AG970))),0,MAX(B$8:B969)+1)</f>
        <v>0</v>
      </c>
      <c r="C970" s="25">
        <f ca="1">IF(AND($AL970-C$3&lt;=TODAY(),$AL970&gt;0,AI970&lt;&gt;"closed",AI970&lt;&gt;"old",AND($B$3&lt;&gt;Data!$N$6,OR(database!$AG970&lt;&gt;Data!$K$9,database!$AG970&lt;&gt;Data!$K$8))),MAX(C$8:C969)+1,0)</f>
        <v>0</v>
      </c>
      <c r="D970" s="25">
        <f ca="1">IF(AND($AL970-D$3&lt;=TODAY(),$AL970&gt;0,$AI970&lt;&gt;"closed",AI970&lt;&gt;"old",AND($B$3&lt;&gt;Data!$N$6,OR(database!$AG970&lt;&gt;Data!$K$9,database!$AG970&lt;&gt;Data!$K$8))),MAX(D$8:D969)+1,0)</f>
        <v>0</v>
      </c>
      <c r="E970" s="25">
        <f ca="1">IF(AND($AL970-E$3&lt;=TODAY(),$AL970&gt;0,AI970&lt;&gt;"closed",AI970&lt;&gt;"old",AND($B$3&lt;&gt;Data!$N$6,OR(database!$AG970&lt;&gt;Data!$K$9,database!$AG970&lt;&gt;Data!$K$8))),MAX(E$8:E969)+1,0)</f>
        <v>0</v>
      </c>
      <c r="F970" s="25">
        <f>IF(AH970="X",MAX(F$8:F969)+1,0)</f>
        <v>0</v>
      </c>
      <c r="G970" s="25">
        <f ca="1">IF(AND(AG970=Data!$K$8,database!AI970&lt;&gt;"Closed",AI970&lt;&gt;"old",database!AL970&lt;(TODAY()+Data!$X$4)),MAX(G$8:G969)+1,0)</f>
        <v>0</v>
      </c>
      <c r="H970" s="25">
        <f ca="1">IF(AND(AG970=Data!$K$9,database!AI970&lt;&gt;"Closed",AI970&lt;&gt;"old",database!AL970&lt;(TODAY()+Data!$X$5)),MAX(H$8:H969)+1,0)</f>
        <v>0</v>
      </c>
      <c r="Y970">
        <f>IF(AS970&gt;0,VLOOKUP(AS970,$AT:$AV,3,0)+COUNTIF(AS$8:AS969,AS970),0)</f>
        <v>0</v>
      </c>
      <c r="AA970" s="16"/>
      <c r="AB970" s="22"/>
      <c r="AC970" s="16"/>
      <c r="AD970" s="22"/>
      <c r="AE970" s="16"/>
      <c r="AF970" s="22"/>
      <c r="AG970" s="138"/>
      <c r="AH970" s="23"/>
      <c r="AI970" s="16"/>
      <c r="AJ970" s="23"/>
      <c r="AK970" s="28"/>
      <c r="AL970" s="35"/>
      <c r="AQ970" s="25">
        <f>IF(FollowUp!$AK$3="(Off)",IF(FollowUp!$AA$3=Data!$D$5,C970,IF(FollowUp!$AA$3=Data!$D$6,D970,IF(FollowUp!$AA$3=Data!$D$7,E970,B970))),IF(FollowUp!$AK$3=Data!$N$9,F970,IF(FollowUp!$AK$3=Data!$N$8,H970,IF(FollowUp!$AK$3=Data!$N$7,G970,B970))))</f>
        <v>0</v>
      </c>
      <c r="AR970" s="51">
        <f t="shared" si="92"/>
        <v>0</v>
      </c>
      <c r="AS970" s="25">
        <f t="shared" si="96"/>
        <v>-1</v>
      </c>
      <c r="AT970" s="25">
        <f t="shared" si="93"/>
        <v>963</v>
      </c>
      <c r="AU970" s="25">
        <f t="shared" si="97"/>
        <v>0</v>
      </c>
      <c r="AV970" s="25">
        <f t="shared" si="94"/>
        <v>0</v>
      </c>
      <c r="BB970" s="51"/>
    </row>
    <row r="971" spans="1:54" x14ac:dyDescent="0.25">
      <c r="A971" t="str">
        <f t="shared" si="95"/>
        <v>971</v>
      </c>
      <c r="B971" s="25">
        <f>IF(OR(ISBLANK($AG971),$AI971="closed",$AI971="old",AND($B$3=Data!$N$6,OR(database!AG971=Data!$K$8,Data!$K$9=database!AG971))),0,MAX(B$8:B970)+1)</f>
        <v>0</v>
      </c>
      <c r="C971" s="25">
        <f ca="1">IF(AND($AL971-C$3&lt;=TODAY(),$AL971&gt;0,AI971&lt;&gt;"closed",AI971&lt;&gt;"old",AND($B$3&lt;&gt;Data!$N$6,OR(database!$AG971&lt;&gt;Data!$K$9,database!$AG971&lt;&gt;Data!$K$8))),MAX(C$8:C970)+1,0)</f>
        <v>0</v>
      </c>
      <c r="D971" s="25">
        <f ca="1">IF(AND($AL971-D$3&lt;=TODAY(),$AL971&gt;0,$AI971&lt;&gt;"closed",AI971&lt;&gt;"old",AND($B$3&lt;&gt;Data!$N$6,OR(database!$AG971&lt;&gt;Data!$K$9,database!$AG971&lt;&gt;Data!$K$8))),MAX(D$8:D970)+1,0)</f>
        <v>0</v>
      </c>
      <c r="E971" s="25">
        <f ca="1">IF(AND($AL971-E$3&lt;=TODAY(),$AL971&gt;0,AI971&lt;&gt;"closed",AI971&lt;&gt;"old",AND($B$3&lt;&gt;Data!$N$6,OR(database!$AG971&lt;&gt;Data!$K$9,database!$AG971&lt;&gt;Data!$K$8))),MAX(E$8:E970)+1,0)</f>
        <v>0</v>
      </c>
      <c r="F971" s="25">
        <f>IF(AH971="X",MAX(F$8:F970)+1,0)</f>
        <v>0</v>
      </c>
      <c r="G971" s="25">
        <f ca="1">IF(AND(AG971=Data!$K$8,database!AI971&lt;&gt;"Closed",AI971&lt;&gt;"old",database!AL971&lt;(TODAY()+Data!$X$4)),MAX(G$8:G970)+1,0)</f>
        <v>0</v>
      </c>
      <c r="H971" s="25">
        <f ca="1">IF(AND(AG971=Data!$K$9,database!AI971&lt;&gt;"Closed",AI971&lt;&gt;"old",database!AL971&lt;(TODAY()+Data!$X$5)),MAX(H$8:H970)+1,0)</f>
        <v>0</v>
      </c>
      <c r="Y971">
        <f>IF(AS971&gt;0,VLOOKUP(AS971,$AT:$AV,3,0)+COUNTIF(AS$8:AS970,AS971),0)</f>
        <v>0</v>
      </c>
      <c r="AA971" s="17"/>
      <c r="AB971" s="18"/>
      <c r="AC971" s="17"/>
      <c r="AD971" s="18"/>
      <c r="AE971" s="17"/>
      <c r="AF971" s="18"/>
      <c r="AG971" s="139"/>
      <c r="AH971" s="24"/>
      <c r="AI971" s="17"/>
      <c r="AJ971" s="24"/>
      <c r="AK971" s="27"/>
      <c r="AL971" s="47"/>
      <c r="AQ971" s="25">
        <f>IF(FollowUp!$AK$3="(Off)",IF(FollowUp!$AA$3=Data!$D$5,C971,IF(FollowUp!$AA$3=Data!$D$6,D971,IF(FollowUp!$AA$3=Data!$D$7,E971,B971))),IF(FollowUp!$AK$3=Data!$N$9,F971,IF(FollowUp!$AK$3=Data!$N$8,H971,IF(FollowUp!$AK$3=Data!$N$7,G971,B971))))</f>
        <v>0</v>
      </c>
      <c r="AR971" s="51">
        <f t="shared" si="92"/>
        <v>0</v>
      </c>
      <c r="AS971" s="25">
        <f t="shared" si="96"/>
        <v>-1</v>
      </c>
      <c r="AT971" s="25">
        <f t="shared" si="93"/>
        <v>964</v>
      </c>
      <c r="AU971" s="25">
        <f t="shared" si="97"/>
        <v>0</v>
      </c>
      <c r="AV971" s="25">
        <f t="shared" si="94"/>
        <v>0</v>
      </c>
      <c r="BB971" s="51"/>
    </row>
    <row r="972" spans="1:54" x14ac:dyDescent="0.25">
      <c r="A972" t="str">
        <f t="shared" si="95"/>
        <v>972</v>
      </c>
      <c r="B972" s="25">
        <f>IF(OR(ISBLANK($AG972),$AI972="closed",$AI972="old",AND($B$3=Data!$N$6,OR(database!AG972=Data!$K$8,Data!$K$9=database!AG972))),0,MAX(B$8:B971)+1)</f>
        <v>0</v>
      </c>
      <c r="C972" s="25">
        <f ca="1">IF(AND($AL972-C$3&lt;=TODAY(),$AL972&gt;0,AI972&lt;&gt;"closed",AI972&lt;&gt;"old",AND($B$3&lt;&gt;Data!$N$6,OR(database!$AG972&lt;&gt;Data!$K$9,database!$AG972&lt;&gt;Data!$K$8))),MAX(C$8:C971)+1,0)</f>
        <v>0</v>
      </c>
      <c r="D972" s="25">
        <f ca="1">IF(AND($AL972-D$3&lt;=TODAY(),$AL972&gt;0,$AI972&lt;&gt;"closed",AI972&lt;&gt;"old",AND($B$3&lt;&gt;Data!$N$6,OR(database!$AG972&lt;&gt;Data!$K$9,database!$AG972&lt;&gt;Data!$K$8))),MAX(D$8:D971)+1,0)</f>
        <v>0</v>
      </c>
      <c r="E972" s="25">
        <f ca="1">IF(AND($AL972-E$3&lt;=TODAY(),$AL972&gt;0,AI972&lt;&gt;"closed",AI972&lt;&gt;"old",AND($B$3&lt;&gt;Data!$N$6,OR(database!$AG972&lt;&gt;Data!$K$9,database!$AG972&lt;&gt;Data!$K$8))),MAX(E$8:E971)+1,0)</f>
        <v>0</v>
      </c>
      <c r="F972" s="25">
        <f>IF(AH972="X",MAX(F$8:F971)+1,0)</f>
        <v>0</v>
      </c>
      <c r="G972" s="25">
        <f ca="1">IF(AND(AG972=Data!$K$8,database!AI972&lt;&gt;"Closed",AI972&lt;&gt;"old",database!AL972&lt;(TODAY()+Data!$X$4)),MAX(G$8:G971)+1,0)</f>
        <v>0</v>
      </c>
      <c r="H972" s="25">
        <f ca="1">IF(AND(AG972=Data!$K$9,database!AI972&lt;&gt;"Closed",AI972&lt;&gt;"old",database!AL972&lt;(TODAY()+Data!$X$5)),MAX(H$8:H971)+1,0)</f>
        <v>0</v>
      </c>
      <c r="Y972">
        <f>IF(AS972&gt;0,VLOOKUP(AS972,$AT:$AV,3,0)+COUNTIF(AS$8:AS971,AS972),0)</f>
        <v>0</v>
      </c>
      <c r="AA972" s="16"/>
      <c r="AB972" s="22"/>
      <c r="AC972" s="16"/>
      <c r="AD972" s="22"/>
      <c r="AE972" s="16"/>
      <c r="AF972" s="22"/>
      <c r="AG972" s="138"/>
      <c r="AH972" s="23"/>
      <c r="AI972" s="16"/>
      <c r="AJ972" s="23"/>
      <c r="AK972" s="28"/>
      <c r="AL972" s="35"/>
      <c r="AQ972" s="25">
        <f>IF(FollowUp!$AK$3="(Off)",IF(FollowUp!$AA$3=Data!$D$5,C972,IF(FollowUp!$AA$3=Data!$D$6,D972,IF(FollowUp!$AA$3=Data!$D$7,E972,B972))),IF(FollowUp!$AK$3=Data!$N$9,F972,IF(FollowUp!$AK$3=Data!$N$8,H972,IF(FollowUp!$AK$3=Data!$N$7,G972,B972))))</f>
        <v>0</v>
      </c>
      <c r="AR972" s="51">
        <f t="shared" si="92"/>
        <v>0</v>
      </c>
      <c r="AS972" s="25">
        <f t="shared" si="96"/>
        <v>-1</v>
      </c>
      <c r="AT972" s="25">
        <f t="shared" si="93"/>
        <v>965</v>
      </c>
      <c r="AU972" s="25">
        <f t="shared" si="97"/>
        <v>0</v>
      </c>
      <c r="AV972" s="25">
        <f t="shared" si="94"/>
        <v>0</v>
      </c>
      <c r="BB972" s="51"/>
    </row>
    <row r="973" spans="1:54" x14ac:dyDescent="0.25">
      <c r="A973" t="str">
        <f t="shared" si="95"/>
        <v>973</v>
      </c>
      <c r="B973" s="25">
        <f>IF(OR(ISBLANK($AG973),$AI973="closed",$AI973="old",AND($B$3=Data!$N$6,OR(database!AG973=Data!$K$8,Data!$K$9=database!AG973))),0,MAX(B$8:B972)+1)</f>
        <v>0</v>
      </c>
      <c r="C973" s="25">
        <f ca="1">IF(AND($AL973-C$3&lt;=TODAY(),$AL973&gt;0,AI973&lt;&gt;"closed",AI973&lt;&gt;"old",AND($B$3&lt;&gt;Data!$N$6,OR(database!$AG973&lt;&gt;Data!$K$9,database!$AG973&lt;&gt;Data!$K$8))),MAX(C$8:C972)+1,0)</f>
        <v>0</v>
      </c>
      <c r="D973" s="25">
        <f ca="1">IF(AND($AL973-D$3&lt;=TODAY(),$AL973&gt;0,$AI973&lt;&gt;"closed",AI973&lt;&gt;"old",AND($B$3&lt;&gt;Data!$N$6,OR(database!$AG973&lt;&gt;Data!$K$9,database!$AG973&lt;&gt;Data!$K$8))),MAX(D$8:D972)+1,0)</f>
        <v>0</v>
      </c>
      <c r="E973" s="25">
        <f ca="1">IF(AND($AL973-E$3&lt;=TODAY(),$AL973&gt;0,AI973&lt;&gt;"closed",AI973&lt;&gt;"old",AND($B$3&lt;&gt;Data!$N$6,OR(database!$AG973&lt;&gt;Data!$K$9,database!$AG973&lt;&gt;Data!$K$8))),MAX(E$8:E972)+1,0)</f>
        <v>0</v>
      </c>
      <c r="F973" s="25">
        <f>IF(AH973="X",MAX(F$8:F972)+1,0)</f>
        <v>0</v>
      </c>
      <c r="G973" s="25">
        <f ca="1">IF(AND(AG973=Data!$K$8,database!AI973&lt;&gt;"Closed",AI973&lt;&gt;"old",database!AL973&lt;(TODAY()+Data!$X$4)),MAX(G$8:G972)+1,0)</f>
        <v>0</v>
      </c>
      <c r="H973" s="25">
        <f ca="1">IF(AND(AG973=Data!$K$9,database!AI973&lt;&gt;"Closed",AI973&lt;&gt;"old",database!AL973&lt;(TODAY()+Data!$X$5)),MAX(H$8:H972)+1,0)</f>
        <v>0</v>
      </c>
      <c r="Y973">
        <f>IF(AS973&gt;0,VLOOKUP(AS973,$AT:$AV,3,0)+COUNTIF(AS$8:AS972,AS973),0)</f>
        <v>0</v>
      </c>
      <c r="AA973" s="17"/>
      <c r="AB973" s="18"/>
      <c r="AC973" s="17"/>
      <c r="AD973" s="18"/>
      <c r="AE973" s="17"/>
      <c r="AF973" s="18"/>
      <c r="AG973" s="139"/>
      <c r="AH973" s="24"/>
      <c r="AI973" s="17"/>
      <c r="AJ973" s="24"/>
      <c r="AK973" s="27"/>
      <c r="AL973" s="47"/>
      <c r="AQ973" s="25">
        <f>IF(FollowUp!$AK$3="(Off)",IF(FollowUp!$AA$3=Data!$D$5,C973,IF(FollowUp!$AA$3=Data!$D$6,D973,IF(FollowUp!$AA$3=Data!$D$7,E973,B973))),IF(FollowUp!$AK$3=Data!$N$9,F973,IF(FollowUp!$AK$3=Data!$N$8,H973,IF(FollowUp!$AK$3=Data!$N$7,G973,B973))))</f>
        <v>0</v>
      </c>
      <c r="AR973" s="51">
        <f t="shared" si="92"/>
        <v>0</v>
      </c>
      <c r="AS973" s="25">
        <f t="shared" si="96"/>
        <v>-1</v>
      </c>
      <c r="AT973" s="25">
        <f t="shared" si="93"/>
        <v>966</v>
      </c>
      <c r="AU973" s="25">
        <f t="shared" si="97"/>
        <v>0</v>
      </c>
      <c r="AV973" s="25">
        <f t="shared" si="94"/>
        <v>0</v>
      </c>
      <c r="BB973" s="51"/>
    </row>
    <row r="974" spans="1:54" x14ac:dyDescent="0.25">
      <c r="A974" t="str">
        <f t="shared" si="95"/>
        <v>974</v>
      </c>
      <c r="B974" s="25">
        <f>IF(OR(ISBLANK($AG974),$AI974="closed",$AI974="old",AND($B$3=Data!$N$6,OR(database!AG974=Data!$K$8,Data!$K$9=database!AG974))),0,MAX(B$8:B973)+1)</f>
        <v>0</v>
      </c>
      <c r="C974" s="25">
        <f ca="1">IF(AND($AL974-C$3&lt;=TODAY(),$AL974&gt;0,AI974&lt;&gt;"closed",AI974&lt;&gt;"old",AND($B$3&lt;&gt;Data!$N$6,OR(database!$AG974&lt;&gt;Data!$K$9,database!$AG974&lt;&gt;Data!$K$8))),MAX(C$8:C973)+1,0)</f>
        <v>0</v>
      </c>
      <c r="D974" s="25">
        <f ca="1">IF(AND($AL974-D$3&lt;=TODAY(),$AL974&gt;0,$AI974&lt;&gt;"closed",AI974&lt;&gt;"old",AND($B$3&lt;&gt;Data!$N$6,OR(database!$AG974&lt;&gt;Data!$K$9,database!$AG974&lt;&gt;Data!$K$8))),MAX(D$8:D973)+1,0)</f>
        <v>0</v>
      </c>
      <c r="E974" s="25">
        <f ca="1">IF(AND($AL974-E$3&lt;=TODAY(),$AL974&gt;0,AI974&lt;&gt;"closed",AI974&lt;&gt;"old",AND($B$3&lt;&gt;Data!$N$6,OR(database!$AG974&lt;&gt;Data!$K$9,database!$AG974&lt;&gt;Data!$K$8))),MAX(E$8:E973)+1,0)</f>
        <v>0</v>
      </c>
      <c r="F974" s="25">
        <f>IF(AH974="X",MAX(F$8:F973)+1,0)</f>
        <v>0</v>
      </c>
      <c r="G974" s="25">
        <f ca="1">IF(AND(AG974=Data!$K$8,database!AI974&lt;&gt;"Closed",AI974&lt;&gt;"old",database!AL974&lt;(TODAY()+Data!$X$4)),MAX(G$8:G973)+1,0)</f>
        <v>0</v>
      </c>
      <c r="H974" s="25">
        <f ca="1">IF(AND(AG974=Data!$K$9,database!AI974&lt;&gt;"Closed",AI974&lt;&gt;"old",database!AL974&lt;(TODAY()+Data!$X$5)),MAX(H$8:H973)+1,0)</f>
        <v>0</v>
      </c>
      <c r="Y974">
        <f>IF(AS974&gt;0,VLOOKUP(AS974,$AT:$AV,3,0)+COUNTIF(AS$8:AS973,AS974),0)</f>
        <v>0</v>
      </c>
      <c r="AA974" s="16"/>
      <c r="AB974" s="22"/>
      <c r="AC974" s="16"/>
      <c r="AD974" s="22"/>
      <c r="AE974" s="16"/>
      <c r="AF974" s="22"/>
      <c r="AG974" s="138"/>
      <c r="AH974" s="23"/>
      <c r="AI974" s="16"/>
      <c r="AJ974" s="23"/>
      <c r="AK974" s="28"/>
      <c r="AL974" s="35"/>
      <c r="AQ974" s="25">
        <f>IF(FollowUp!$AK$3="(Off)",IF(FollowUp!$AA$3=Data!$D$5,C974,IF(FollowUp!$AA$3=Data!$D$6,D974,IF(FollowUp!$AA$3=Data!$D$7,E974,B974))),IF(FollowUp!$AK$3=Data!$N$9,F974,IF(FollowUp!$AK$3=Data!$N$8,H974,IF(FollowUp!$AK$3=Data!$N$7,G974,B974))))</f>
        <v>0</v>
      </c>
      <c r="AR974" s="51">
        <f t="shared" si="92"/>
        <v>0</v>
      </c>
      <c r="AS974" s="25">
        <f t="shared" si="96"/>
        <v>-1</v>
      </c>
      <c r="AT974" s="25">
        <f t="shared" si="93"/>
        <v>967</v>
      </c>
      <c r="AU974" s="25">
        <f t="shared" si="97"/>
        <v>0</v>
      </c>
      <c r="AV974" s="25">
        <f t="shared" si="94"/>
        <v>0</v>
      </c>
      <c r="BB974" s="51"/>
    </row>
    <row r="975" spans="1:54" x14ac:dyDescent="0.25">
      <c r="A975" t="str">
        <f t="shared" si="95"/>
        <v>975</v>
      </c>
      <c r="B975" s="25">
        <f>IF(OR(ISBLANK($AG975),$AI975="closed",$AI975="old",AND($B$3=Data!$N$6,OR(database!AG975=Data!$K$8,Data!$K$9=database!AG975))),0,MAX(B$8:B974)+1)</f>
        <v>0</v>
      </c>
      <c r="C975" s="25">
        <f ca="1">IF(AND($AL975-C$3&lt;=TODAY(),$AL975&gt;0,AI975&lt;&gt;"closed",AI975&lt;&gt;"old",AND($B$3&lt;&gt;Data!$N$6,OR(database!$AG975&lt;&gt;Data!$K$9,database!$AG975&lt;&gt;Data!$K$8))),MAX(C$8:C974)+1,0)</f>
        <v>0</v>
      </c>
      <c r="D975" s="25">
        <f ca="1">IF(AND($AL975-D$3&lt;=TODAY(),$AL975&gt;0,$AI975&lt;&gt;"closed",AI975&lt;&gt;"old",AND($B$3&lt;&gt;Data!$N$6,OR(database!$AG975&lt;&gt;Data!$K$9,database!$AG975&lt;&gt;Data!$K$8))),MAX(D$8:D974)+1,0)</f>
        <v>0</v>
      </c>
      <c r="E975" s="25">
        <f ca="1">IF(AND($AL975-E$3&lt;=TODAY(),$AL975&gt;0,AI975&lt;&gt;"closed",AI975&lt;&gt;"old",AND($B$3&lt;&gt;Data!$N$6,OR(database!$AG975&lt;&gt;Data!$K$9,database!$AG975&lt;&gt;Data!$K$8))),MAX(E$8:E974)+1,0)</f>
        <v>0</v>
      </c>
      <c r="F975" s="25">
        <f>IF(AH975="X",MAX(F$8:F974)+1,0)</f>
        <v>0</v>
      </c>
      <c r="G975" s="25">
        <f ca="1">IF(AND(AG975=Data!$K$8,database!AI975&lt;&gt;"Closed",AI975&lt;&gt;"old",database!AL975&lt;(TODAY()+Data!$X$4)),MAX(G$8:G974)+1,0)</f>
        <v>0</v>
      </c>
      <c r="H975" s="25">
        <f ca="1">IF(AND(AG975=Data!$K$9,database!AI975&lt;&gt;"Closed",AI975&lt;&gt;"old",database!AL975&lt;(TODAY()+Data!$X$5)),MAX(H$8:H974)+1,0)</f>
        <v>0</v>
      </c>
      <c r="Y975">
        <f>IF(AS975&gt;0,VLOOKUP(AS975,$AT:$AV,3,0)+COUNTIF(AS$8:AS974,AS975),0)</f>
        <v>0</v>
      </c>
      <c r="AA975" s="17"/>
      <c r="AB975" s="18"/>
      <c r="AC975" s="17"/>
      <c r="AD975" s="18"/>
      <c r="AE975" s="17"/>
      <c r="AF975" s="18"/>
      <c r="AG975" s="139"/>
      <c r="AH975" s="24"/>
      <c r="AI975" s="17"/>
      <c r="AJ975" s="24"/>
      <c r="AK975" s="27"/>
      <c r="AL975" s="47"/>
      <c r="AQ975" s="25">
        <f>IF(FollowUp!$AK$3="(Off)",IF(FollowUp!$AA$3=Data!$D$5,C975,IF(FollowUp!$AA$3=Data!$D$6,D975,IF(FollowUp!$AA$3=Data!$D$7,E975,B975))),IF(FollowUp!$AK$3=Data!$N$9,F975,IF(FollowUp!$AK$3=Data!$N$8,H975,IF(FollowUp!$AK$3=Data!$N$7,G975,B975))))</f>
        <v>0</v>
      </c>
      <c r="AR975" s="51">
        <f t="shared" si="92"/>
        <v>0</v>
      </c>
      <c r="AS975" s="25">
        <f t="shared" si="96"/>
        <v>-1</v>
      </c>
      <c r="AT975" s="25">
        <f t="shared" si="93"/>
        <v>968</v>
      </c>
      <c r="AU975" s="25">
        <f t="shared" si="97"/>
        <v>0</v>
      </c>
      <c r="AV975" s="25">
        <f t="shared" si="94"/>
        <v>0</v>
      </c>
      <c r="BB975" s="51"/>
    </row>
    <row r="976" spans="1:54" x14ac:dyDescent="0.25">
      <c r="A976" t="str">
        <f t="shared" si="95"/>
        <v>976</v>
      </c>
      <c r="B976" s="25">
        <f>IF(OR(ISBLANK($AG976),$AI976="closed",$AI976="old",AND($B$3=Data!$N$6,OR(database!AG976=Data!$K$8,Data!$K$9=database!AG976))),0,MAX(B$8:B975)+1)</f>
        <v>0</v>
      </c>
      <c r="C976" s="25">
        <f ca="1">IF(AND($AL976-C$3&lt;=TODAY(),$AL976&gt;0,AI976&lt;&gt;"closed",AI976&lt;&gt;"old",AND($B$3&lt;&gt;Data!$N$6,OR(database!$AG976&lt;&gt;Data!$K$9,database!$AG976&lt;&gt;Data!$K$8))),MAX(C$8:C975)+1,0)</f>
        <v>0</v>
      </c>
      <c r="D976" s="25">
        <f ca="1">IF(AND($AL976-D$3&lt;=TODAY(),$AL976&gt;0,$AI976&lt;&gt;"closed",AI976&lt;&gt;"old",AND($B$3&lt;&gt;Data!$N$6,OR(database!$AG976&lt;&gt;Data!$K$9,database!$AG976&lt;&gt;Data!$K$8))),MAX(D$8:D975)+1,0)</f>
        <v>0</v>
      </c>
      <c r="E976" s="25">
        <f ca="1">IF(AND($AL976-E$3&lt;=TODAY(),$AL976&gt;0,AI976&lt;&gt;"closed",AI976&lt;&gt;"old",AND($B$3&lt;&gt;Data!$N$6,OR(database!$AG976&lt;&gt;Data!$K$9,database!$AG976&lt;&gt;Data!$K$8))),MAX(E$8:E975)+1,0)</f>
        <v>0</v>
      </c>
      <c r="F976" s="25">
        <f>IF(AH976="X",MAX(F$8:F975)+1,0)</f>
        <v>0</v>
      </c>
      <c r="G976" s="25">
        <f ca="1">IF(AND(AG976=Data!$K$8,database!AI976&lt;&gt;"Closed",AI976&lt;&gt;"old",database!AL976&lt;(TODAY()+Data!$X$4)),MAX(G$8:G975)+1,0)</f>
        <v>0</v>
      </c>
      <c r="H976" s="25">
        <f ca="1">IF(AND(AG976=Data!$K$9,database!AI976&lt;&gt;"Closed",AI976&lt;&gt;"old",database!AL976&lt;(TODAY()+Data!$X$5)),MAX(H$8:H975)+1,0)</f>
        <v>0</v>
      </c>
      <c r="Y976">
        <f>IF(AS976&gt;0,VLOOKUP(AS976,$AT:$AV,3,0)+COUNTIF(AS$8:AS975,AS976),0)</f>
        <v>0</v>
      </c>
      <c r="AA976" s="16"/>
      <c r="AB976" s="22"/>
      <c r="AC976" s="16"/>
      <c r="AD976" s="22"/>
      <c r="AE976" s="16"/>
      <c r="AF976" s="22"/>
      <c r="AG976" s="138"/>
      <c r="AH976" s="23"/>
      <c r="AI976" s="16"/>
      <c r="AJ976" s="23"/>
      <c r="AK976" s="28"/>
      <c r="AL976" s="35"/>
      <c r="AQ976" s="25">
        <f>IF(FollowUp!$AK$3="(Off)",IF(FollowUp!$AA$3=Data!$D$5,C976,IF(FollowUp!$AA$3=Data!$D$6,D976,IF(FollowUp!$AA$3=Data!$D$7,E976,B976))),IF(FollowUp!$AK$3=Data!$N$9,F976,IF(FollowUp!$AK$3=Data!$N$8,H976,IF(FollowUp!$AK$3=Data!$N$7,G976,B976))))</f>
        <v>0</v>
      </c>
      <c r="AR976" s="51">
        <f t="shared" si="92"/>
        <v>0</v>
      </c>
      <c r="AS976" s="25">
        <f t="shared" si="96"/>
        <v>-1</v>
      </c>
      <c r="AT976" s="25">
        <f t="shared" si="93"/>
        <v>969</v>
      </c>
      <c r="AU976" s="25">
        <f t="shared" si="97"/>
        <v>0</v>
      </c>
      <c r="AV976" s="25">
        <f t="shared" si="94"/>
        <v>0</v>
      </c>
      <c r="BB976" s="51"/>
    </row>
    <row r="977" spans="1:54" x14ac:dyDescent="0.25">
      <c r="A977" t="str">
        <f t="shared" si="95"/>
        <v>977</v>
      </c>
      <c r="B977" s="25">
        <f>IF(OR(ISBLANK($AG977),$AI977="closed",$AI977="old",AND($B$3=Data!$N$6,OR(database!AG977=Data!$K$8,Data!$K$9=database!AG977))),0,MAX(B$8:B976)+1)</f>
        <v>0</v>
      </c>
      <c r="C977" s="25">
        <f ca="1">IF(AND($AL977-C$3&lt;=TODAY(),$AL977&gt;0,AI977&lt;&gt;"closed",AI977&lt;&gt;"old",AND($B$3&lt;&gt;Data!$N$6,OR(database!$AG977&lt;&gt;Data!$K$9,database!$AG977&lt;&gt;Data!$K$8))),MAX(C$8:C976)+1,0)</f>
        <v>0</v>
      </c>
      <c r="D977" s="25">
        <f ca="1">IF(AND($AL977-D$3&lt;=TODAY(),$AL977&gt;0,$AI977&lt;&gt;"closed",AI977&lt;&gt;"old",AND($B$3&lt;&gt;Data!$N$6,OR(database!$AG977&lt;&gt;Data!$K$9,database!$AG977&lt;&gt;Data!$K$8))),MAX(D$8:D976)+1,0)</f>
        <v>0</v>
      </c>
      <c r="E977" s="25">
        <f ca="1">IF(AND($AL977-E$3&lt;=TODAY(),$AL977&gt;0,AI977&lt;&gt;"closed",AI977&lt;&gt;"old",AND($B$3&lt;&gt;Data!$N$6,OR(database!$AG977&lt;&gt;Data!$K$9,database!$AG977&lt;&gt;Data!$K$8))),MAX(E$8:E976)+1,0)</f>
        <v>0</v>
      </c>
      <c r="F977" s="25">
        <f>IF(AH977="X",MAX(F$8:F976)+1,0)</f>
        <v>0</v>
      </c>
      <c r="G977" s="25">
        <f ca="1">IF(AND(AG977=Data!$K$8,database!AI977&lt;&gt;"Closed",AI977&lt;&gt;"old",database!AL977&lt;(TODAY()+Data!$X$4)),MAX(G$8:G976)+1,0)</f>
        <v>0</v>
      </c>
      <c r="H977" s="25">
        <f ca="1">IF(AND(AG977=Data!$K$9,database!AI977&lt;&gt;"Closed",AI977&lt;&gt;"old",database!AL977&lt;(TODAY()+Data!$X$5)),MAX(H$8:H976)+1,0)</f>
        <v>0</v>
      </c>
      <c r="Y977">
        <f>IF(AS977&gt;0,VLOOKUP(AS977,$AT:$AV,3,0)+COUNTIF(AS$8:AS976,AS977),0)</f>
        <v>0</v>
      </c>
      <c r="AA977" s="17"/>
      <c r="AB977" s="18"/>
      <c r="AC977" s="17"/>
      <c r="AD977" s="18"/>
      <c r="AE977" s="17"/>
      <c r="AF977" s="18"/>
      <c r="AG977" s="139"/>
      <c r="AH977" s="24"/>
      <c r="AI977" s="17"/>
      <c r="AJ977" s="24"/>
      <c r="AK977" s="27"/>
      <c r="AL977" s="47"/>
      <c r="AQ977" s="25">
        <f>IF(FollowUp!$AK$3="(Off)",IF(FollowUp!$AA$3=Data!$D$5,C977,IF(FollowUp!$AA$3=Data!$D$6,D977,IF(FollowUp!$AA$3=Data!$D$7,E977,B977))),IF(FollowUp!$AK$3=Data!$N$9,F977,IF(FollowUp!$AK$3=Data!$N$8,H977,IF(FollowUp!$AK$3=Data!$N$7,G977,B977))))</f>
        <v>0</v>
      </c>
      <c r="AR977" s="51">
        <f t="shared" si="92"/>
        <v>0</v>
      </c>
      <c r="AS977" s="25">
        <f t="shared" si="96"/>
        <v>-1</v>
      </c>
      <c r="AT977" s="25">
        <f t="shared" si="93"/>
        <v>970</v>
      </c>
      <c r="AU977" s="25">
        <f t="shared" si="97"/>
        <v>0</v>
      </c>
      <c r="AV977" s="25">
        <f t="shared" si="94"/>
        <v>0</v>
      </c>
      <c r="BB977" s="51"/>
    </row>
    <row r="978" spans="1:54" x14ac:dyDescent="0.25">
      <c r="A978" t="str">
        <f t="shared" si="95"/>
        <v>978</v>
      </c>
      <c r="B978" s="25">
        <f>IF(OR(ISBLANK($AG978),$AI978="closed",$AI978="old",AND($B$3=Data!$N$6,OR(database!AG978=Data!$K$8,Data!$K$9=database!AG978))),0,MAX(B$8:B977)+1)</f>
        <v>0</v>
      </c>
      <c r="C978" s="25">
        <f ca="1">IF(AND($AL978-C$3&lt;=TODAY(),$AL978&gt;0,AI978&lt;&gt;"closed",AI978&lt;&gt;"old",AND($B$3&lt;&gt;Data!$N$6,OR(database!$AG978&lt;&gt;Data!$K$9,database!$AG978&lt;&gt;Data!$K$8))),MAX(C$8:C977)+1,0)</f>
        <v>0</v>
      </c>
      <c r="D978" s="25">
        <f ca="1">IF(AND($AL978-D$3&lt;=TODAY(),$AL978&gt;0,$AI978&lt;&gt;"closed",AI978&lt;&gt;"old",AND($B$3&lt;&gt;Data!$N$6,OR(database!$AG978&lt;&gt;Data!$K$9,database!$AG978&lt;&gt;Data!$K$8))),MAX(D$8:D977)+1,0)</f>
        <v>0</v>
      </c>
      <c r="E978" s="25">
        <f ca="1">IF(AND($AL978-E$3&lt;=TODAY(),$AL978&gt;0,AI978&lt;&gt;"closed",AI978&lt;&gt;"old",AND($B$3&lt;&gt;Data!$N$6,OR(database!$AG978&lt;&gt;Data!$K$9,database!$AG978&lt;&gt;Data!$K$8))),MAX(E$8:E977)+1,0)</f>
        <v>0</v>
      </c>
      <c r="F978" s="25">
        <f>IF(AH978="X",MAX(F$8:F977)+1,0)</f>
        <v>0</v>
      </c>
      <c r="G978" s="25">
        <f ca="1">IF(AND(AG978=Data!$K$8,database!AI978&lt;&gt;"Closed",AI978&lt;&gt;"old",database!AL978&lt;(TODAY()+Data!$X$4)),MAX(G$8:G977)+1,0)</f>
        <v>0</v>
      </c>
      <c r="H978" s="25">
        <f ca="1">IF(AND(AG978=Data!$K$9,database!AI978&lt;&gt;"Closed",AI978&lt;&gt;"old",database!AL978&lt;(TODAY()+Data!$X$5)),MAX(H$8:H977)+1,0)</f>
        <v>0</v>
      </c>
      <c r="Y978">
        <f>IF(AS978&gt;0,VLOOKUP(AS978,$AT:$AV,3,0)+COUNTIF(AS$8:AS977,AS978),0)</f>
        <v>0</v>
      </c>
      <c r="AA978" s="16"/>
      <c r="AB978" s="22"/>
      <c r="AC978" s="16"/>
      <c r="AD978" s="22"/>
      <c r="AE978" s="16"/>
      <c r="AF978" s="22"/>
      <c r="AG978" s="138"/>
      <c r="AH978" s="23"/>
      <c r="AI978" s="16"/>
      <c r="AJ978" s="23"/>
      <c r="AK978" s="28"/>
      <c r="AL978" s="35"/>
      <c r="AQ978" s="25">
        <f>IF(FollowUp!$AK$3="(Off)",IF(FollowUp!$AA$3=Data!$D$5,C978,IF(FollowUp!$AA$3=Data!$D$6,D978,IF(FollowUp!$AA$3=Data!$D$7,E978,B978))),IF(FollowUp!$AK$3=Data!$N$9,F978,IF(FollowUp!$AK$3=Data!$N$8,H978,IF(FollowUp!$AK$3=Data!$N$7,G978,B978))))</f>
        <v>0</v>
      </c>
      <c r="AR978" s="51">
        <f t="shared" si="92"/>
        <v>0</v>
      </c>
      <c r="AS978" s="25">
        <f t="shared" si="96"/>
        <v>-1</v>
      </c>
      <c r="AT978" s="25">
        <f t="shared" si="93"/>
        <v>971</v>
      </c>
      <c r="AU978" s="25">
        <f t="shared" si="97"/>
        <v>0</v>
      </c>
      <c r="AV978" s="25">
        <f t="shared" si="94"/>
        <v>0</v>
      </c>
      <c r="BB978" s="51"/>
    </row>
    <row r="979" spans="1:54" x14ac:dyDescent="0.25">
      <c r="A979" t="str">
        <f t="shared" si="95"/>
        <v>979</v>
      </c>
      <c r="B979" s="25">
        <f>IF(OR(ISBLANK($AG979),$AI979="closed",$AI979="old",AND($B$3=Data!$N$6,OR(database!AG979=Data!$K$8,Data!$K$9=database!AG979))),0,MAX(B$8:B978)+1)</f>
        <v>0</v>
      </c>
      <c r="C979" s="25">
        <f ca="1">IF(AND($AL979-C$3&lt;=TODAY(),$AL979&gt;0,AI979&lt;&gt;"closed",AI979&lt;&gt;"old",AND($B$3&lt;&gt;Data!$N$6,OR(database!$AG979&lt;&gt;Data!$K$9,database!$AG979&lt;&gt;Data!$K$8))),MAX(C$8:C978)+1,0)</f>
        <v>0</v>
      </c>
      <c r="D979" s="25">
        <f ca="1">IF(AND($AL979-D$3&lt;=TODAY(),$AL979&gt;0,$AI979&lt;&gt;"closed",AI979&lt;&gt;"old",AND($B$3&lt;&gt;Data!$N$6,OR(database!$AG979&lt;&gt;Data!$K$9,database!$AG979&lt;&gt;Data!$K$8))),MAX(D$8:D978)+1,0)</f>
        <v>0</v>
      </c>
      <c r="E979" s="25">
        <f ca="1">IF(AND($AL979-E$3&lt;=TODAY(),$AL979&gt;0,AI979&lt;&gt;"closed",AI979&lt;&gt;"old",AND($B$3&lt;&gt;Data!$N$6,OR(database!$AG979&lt;&gt;Data!$K$9,database!$AG979&lt;&gt;Data!$K$8))),MAX(E$8:E978)+1,0)</f>
        <v>0</v>
      </c>
      <c r="F979" s="25">
        <f>IF(AH979="X",MAX(F$8:F978)+1,0)</f>
        <v>0</v>
      </c>
      <c r="G979" s="25">
        <f ca="1">IF(AND(AG979=Data!$K$8,database!AI979&lt;&gt;"Closed",AI979&lt;&gt;"old",database!AL979&lt;(TODAY()+Data!$X$4)),MAX(G$8:G978)+1,0)</f>
        <v>0</v>
      </c>
      <c r="H979" s="25">
        <f ca="1">IF(AND(AG979=Data!$K$9,database!AI979&lt;&gt;"Closed",AI979&lt;&gt;"old",database!AL979&lt;(TODAY()+Data!$X$5)),MAX(H$8:H978)+1,0)</f>
        <v>0</v>
      </c>
      <c r="Y979">
        <f>IF(AS979&gt;0,VLOOKUP(AS979,$AT:$AV,3,0)+COUNTIF(AS$8:AS978,AS979),0)</f>
        <v>0</v>
      </c>
      <c r="AA979" s="17"/>
      <c r="AB979" s="18"/>
      <c r="AC979" s="17"/>
      <c r="AD979" s="18"/>
      <c r="AE979" s="17"/>
      <c r="AF979" s="18"/>
      <c r="AG979" s="139"/>
      <c r="AH979" s="24"/>
      <c r="AI979" s="17"/>
      <c r="AJ979" s="24"/>
      <c r="AK979" s="27"/>
      <c r="AL979" s="47"/>
      <c r="AQ979" s="25">
        <f>IF(FollowUp!$AK$3="(Off)",IF(FollowUp!$AA$3=Data!$D$5,C979,IF(FollowUp!$AA$3=Data!$D$6,D979,IF(FollowUp!$AA$3=Data!$D$7,E979,B979))),IF(FollowUp!$AK$3=Data!$N$9,F979,IF(FollowUp!$AK$3=Data!$N$8,H979,IF(FollowUp!$AK$3=Data!$N$7,G979,B979))))</f>
        <v>0</v>
      </c>
      <c r="AR979" s="51">
        <f t="shared" si="92"/>
        <v>0</v>
      </c>
      <c r="AS979" s="25">
        <f t="shared" si="96"/>
        <v>-1</v>
      </c>
      <c r="AT979" s="25">
        <f t="shared" si="93"/>
        <v>972</v>
      </c>
      <c r="AU979" s="25">
        <f t="shared" si="97"/>
        <v>0</v>
      </c>
      <c r="AV979" s="25">
        <f t="shared" si="94"/>
        <v>0</v>
      </c>
      <c r="BB979" s="51"/>
    </row>
    <row r="980" spans="1:54" x14ac:dyDescent="0.25">
      <c r="A980" t="str">
        <f t="shared" si="95"/>
        <v>980</v>
      </c>
      <c r="B980" s="25">
        <f>IF(OR(ISBLANK($AG980),$AI980="closed",$AI980="old",AND($B$3=Data!$N$6,OR(database!AG980=Data!$K$8,Data!$K$9=database!AG980))),0,MAX(B$8:B979)+1)</f>
        <v>0</v>
      </c>
      <c r="C980" s="25">
        <f ca="1">IF(AND($AL980-C$3&lt;=TODAY(),$AL980&gt;0,AI980&lt;&gt;"closed",AI980&lt;&gt;"old",AND($B$3&lt;&gt;Data!$N$6,OR(database!$AG980&lt;&gt;Data!$K$9,database!$AG980&lt;&gt;Data!$K$8))),MAX(C$8:C979)+1,0)</f>
        <v>0</v>
      </c>
      <c r="D980" s="25">
        <f ca="1">IF(AND($AL980-D$3&lt;=TODAY(),$AL980&gt;0,$AI980&lt;&gt;"closed",AI980&lt;&gt;"old",AND($B$3&lt;&gt;Data!$N$6,OR(database!$AG980&lt;&gt;Data!$K$9,database!$AG980&lt;&gt;Data!$K$8))),MAX(D$8:D979)+1,0)</f>
        <v>0</v>
      </c>
      <c r="E980" s="25">
        <f ca="1">IF(AND($AL980-E$3&lt;=TODAY(),$AL980&gt;0,AI980&lt;&gt;"closed",AI980&lt;&gt;"old",AND($B$3&lt;&gt;Data!$N$6,OR(database!$AG980&lt;&gt;Data!$K$9,database!$AG980&lt;&gt;Data!$K$8))),MAX(E$8:E979)+1,0)</f>
        <v>0</v>
      </c>
      <c r="F980" s="25">
        <f>IF(AH980="X",MAX(F$8:F979)+1,0)</f>
        <v>0</v>
      </c>
      <c r="G980" s="25">
        <f ca="1">IF(AND(AG980=Data!$K$8,database!AI980&lt;&gt;"Closed",AI980&lt;&gt;"old",database!AL980&lt;(TODAY()+Data!$X$4)),MAX(G$8:G979)+1,0)</f>
        <v>0</v>
      </c>
      <c r="H980" s="25">
        <f ca="1">IF(AND(AG980=Data!$K$9,database!AI980&lt;&gt;"Closed",AI980&lt;&gt;"old",database!AL980&lt;(TODAY()+Data!$X$5)),MAX(H$8:H979)+1,0)</f>
        <v>0</v>
      </c>
      <c r="Y980">
        <f>IF(AS980&gt;0,VLOOKUP(AS980,$AT:$AV,3,0)+COUNTIF(AS$8:AS979,AS980),0)</f>
        <v>0</v>
      </c>
      <c r="AA980" s="16"/>
      <c r="AB980" s="22"/>
      <c r="AC980" s="16"/>
      <c r="AD980" s="22"/>
      <c r="AE980" s="16"/>
      <c r="AF980" s="22"/>
      <c r="AG980" s="138"/>
      <c r="AH980" s="23"/>
      <c r="AI980" s="16"/>
      <c r="AJ980" s="23"/>
      <c r="AK980" s="28"/>
      <c r="AL980" s="35"/>
      <c r="AQ980" s="25">
        <f>IF(FollowUp!$AK$3="(Off)",IF(FollowUp!$AA$3=Data!$D$5,C980,IF(FollowUp!$AA$3=Data!$D$6,D980,IF(FollowUp!$AA$3=Data!$D$7,E980,B980))),IF(FollowUp!$AK$3=Data!$N$9,F980,IF(FollowUp!$AK$3=Data!$N$8,H980,IF(FollowUp!$AK$3=Data!$N$7,G980,B980))))</f>
        <v>0</v>
      </c>
      <c r="AR980" s="51">
        <f t="shared" si="92"/>
        <v>0</v>
      </c>
      <c r="AS980" s="25">
        <f t="shared" si="96"/>
        <v>-1</v>
      </c>
      <c r="AT980" s="25">
        <f t="shared" si="93"/>
        <v>973</v>
      </c>
      <c r="AU980" s="25">
        <f t="shared" si="97"/>
        <v>0</v>
      </c>
      <c r="AV980" s="25">
        <f t="shared" si="94"/>
        <v>0</v>
      </c>
      <c r="BB980" s="51"/>
    </row>
    <row r="981" spans="1:54" x14ac:dyDescent="0.25">
      <c r="A981" t="str">
        <f t="shared" si="95"/>
        <v>981</v>
      </c>
      <c r="B981" s="25">
        <f>IF(OR(ISBLANK($AG981),$AI981="closed",$AI981="old",AND($B$3=Data!$N$6,OR(database!AG981=Data!$K$8,Data!$K$9=database!AG981))),0,MAX(B$8:B980)+1)</f>
        <v>0</v>
      </c>
      <c r="C981" s="25">
        <f ca="1">IF(AND($AL981-C$3&lt;=TODAY(),$AL981&gt;0,AI981&lt;&gt;"closed",AI981&lt;&gt;"old",AND($B$3&lt;&gt;Data!$N$6,OR(database!$AG981&lt;&gt;Data!$K$9,database!$AG981&lt;&gt;Data!$K$8))),MAX(C$8:C980)+1,0)</f>
        <v>0</v>
      </c>
      <c r="D981" s="25">
        <f ca="1">IF(AND($AL981-D$3&lt;=TODAY(),$AL981&gt;0,$AI981&lt;&gt;"closed",AI981&lt;&gt;"old",AND($B$3&lt;&gt;Data!$N$6,OR(database!$AG981&lt;&gt;Data!$K$9,database!$AG981&lt;&gt;Data!$K$8))),MAX(D$8:D980)+1,0)</f>
        <v>0</v>
      </c>
      <c r="E981" s="25">
        <f ca="1">IF(AND($AL981-E$3&lt;=TODAY(),$AL981&gt;0,AI981&lt;&gt;"closed",AI981&lt;&gt;"old",AND($B$3&lt;&gt;Data!$N$6,OR(database!$AG981&lt;&gt;Data!$K$9,database!$AG981&lt;&gt;Data!$K$8))),MAX(E$8:E980)+1,0)</f>
        <v>0</v>
      </c>
      <c r="F981" s="25">
        <f>IF(AH981="X",MAX(F$8:F980)+1,0)</f>
        <v>0</v>
      </c>
      <c r="G981" s="25">
        <f ca="1">IF(AND(AG981=Data!$K$8,database!AI981&lt;&gt;"Closed",AI981&lt;&gt;"old",database!AL981&lt;(TODAY()+Data!$X$4)),MAX(G$8:G980)+1,0)</f>
        <v>0</v>
      </c>
      <c r="H981" s="25">
        <f ca="1">IF(AND(AG981=Data!$K$9,database!AI981&lt;&gt;"Closed",AI981&lt;&gt;"old",database!AL981&lt;(TODAY()+Data!$X$5)),MAX(H$8:H980)+1,0)</f>
        <v>0</v>
      </c>
      <c r="Y981">
        <f>IF(AS981&gt;0,VLOOKUP(AS981,$AT:$AV,3,0)+COUNTIF(AS$8:AS980,AS981),0)</f>
        <v>0</v>
      </c>
      <c r="AA981" s="17"/>
      <c r="AB981" s="18"/>
      <c r="AC981" s="17"/>
      <c r="AD981" s="18"/>
      <c r="AE981" s="17"/>
      <c r="AF981" s="18"/>
      <c r="AG981" s="139"/>
      <c r="AH981" s="24"/>
      <c r="AI981" s="17"/>
      <c r="AJ981" s="24"/>
      <c r="AK981" s="27"/>
      <c r="AL981" s="47"/>
      <c r="AQ981" s="25">
        <f>IF(FollowUp!$AK$3="(Off)",IF(FollowUp!$AA$3=Data!$D$5,C981,IF(FollowUp!$AA$3=Data!$D$6,D981,IF(FollowUp!$AA$3=Data!$D$7,E981,B981))),IF(FollowUp!$AK$3=Data!$N$9,F981,IF(FollowUp!$AK$3=Data!$N$8,H981,IF(FollowUp!$AK$3=Data!$N$7,G981,B981))))</f>
        <v>0</v>
      </c>
      <c r="AR981" s="51">
        <f t="shared" si="92"/>
        <v>0</v>
      </c>
      <c r="AS981" s="25">
        <f t="shared" si="96"/>
        <v>-1</v>
      </c>
      <c r="AT981" s="25">
        <f t="shared" si="93"/>
        <v>974</v>
      </c>
      <c r="AU981" s="25">
        <f t="shared" si="97"/>
        <v>0</v>
      </c>
      <c r="AV981" s="25">
        <f t="shared" si="94"/>
        <v>0</v>
      </c>
      <c r="BB981" s="51"/>
    </row>
    <row r="982" spans="1:54" x14ac:dyDescent="0.25">
      <c r="A982" t="str">
        <f t="shared" si="95"/>
        <v>982</v>
      </c>
      <c r="B982" s="25">
        <f>IF(OR(ISBLANK($AG982),$AI982="closed",$AI982="old",AND($B$3=Data!$N$6,OR(database!AG982=Data!$K$8,Data!$K$9=database!AG982))),0,MAX(B$8:B981)+1)</f>
        <v>0</v>
      </c>
      <c r="C982" s="25">
        <f ca="1">IF(AND($AL982-C$3&lt;=TODAY(),$AL982&gt;0,AI982&lt;&gt;"closed",AI982&lt;&gt;"old",AND($B$3&lt;&gt;Data!$N$6,OR(database!$AG982&lt;&gt;Data!$K$9,database!$AG982&lt;&gt;Data!$K$8))),MAX(C$8:C981)+1,0)</f>
        <v>0</v>
      </c>
      <c r="D982" s="25">
        <f ca="1">IF(AND($AL982-D$3&lt;=TODAY(),$AL982&gt;0,$AI982&lt;&gt;"closed",AI982&lt;&gt;"old",AND($B$3&lt;&gt;Data!$N$6,OR(database!$AG982&lt;&gt;Data!$K$9,database!$AG982&lt;&gt;Data!$K$8))),MAX(D$8:D981)+1,0)</f>
        <v>0</v>
      </c>
      <c r="E982" s="25">
        <f ca="1">IF(AND($AL982-E$3&lt;=TODAY(),$AL982&gt;0,AI982&lt;&gt;"closed",AI982&lt;&gt;"old",AND($B$3&lt;&gt;Data!$N$6,OR(database!$AG982&lt;&gt;Data!$K$9,database!$AG982&lt;&gt;Data!$K$8))),MAX(E$8:E981)+1,0)</f>
        <v>0</v>
      </c>
      <c r="F982" s="25">
        <f>IF(AH982="X",MAX(F$8:F981)+1,0)</f>
        <v>0</v>
      </c>
      <c r="G982" s="25">
        <f ca="1">IF(AND(AG982=Data!$K$8,database!AI982&lt;&gt;"Closed",AI982&lt;&gt;"old",database!AL982&lt;(TODAY()+Data!$X$4)),MAX(G$8:G981)+1,0)</f>
        <v>0</v>
      </c>
      <c r="H982" s="25">
        <f ca="1">IF(AND(AG982=Data!$K$9,database!AI982&lt;&gt;"Closed",AI982&lt;&gt;"old",database!AL982&lt;(TODAY()+Data!$X$5)),MAX(H$8:H981)+1,0)</f>
        <v>0</v>
      </c>
      <c r="Y982">
        <f>IF(AS982&gt;0,VLOOKUP(AS982,$AT:$AV,3,0)+COUNTIF(AS$8:AS981,AS982),0)</f>
        <v>0</v>
      </c>
      <c r="AA982" s="16"/>
      <c r="AB982" s="22"/>
      <c r="AC982" s="16"/>
      <c r="AD982" s="22"/>
      <c r="AE982" s="16"/>
      <c r="AF982" s="22"/>
      <c r="AG982" s="138"/>
      <c r="AH982" s="23"/>
      <c r="AI982" s="16"/>
      <c r="AJ982" s="23"/>
      <c r="AK982" s="28"/>
      <c r="AL982" s="35"/>
      <c r="AQ982" s="25">
        <f>IF(FollowUp!$AK$3="(Off)",IF(FollowUp!$AA$3=Data!$D$5,C982,IF(FollowUp!$AA$3=Data!$D$6,D982,IF(FollowUp!$AA$3=Data!$D$7,E982,B982))),IF(FollowUp!$AK$3=Data!$N$9,F982,IF(FollowUp!$AK$3=Data!$N$8,H982,IF(FollowUp!$AK$3=Data!$N$7,G982,B982))))</f>
        <v>0</v>
      </c>
      <c r="AR982" s="51">
        <f t="shared" si="92"/>
        <v>0</v>
      </c>
      <c r="AS982" s="25">
        <f t="shared" si="96"/>
        <v>-1</v>
      </c>
      <c r="AT982" s="25">
        <f t="shared" si="93"/>
        <v>975</v>
      </c>
      <c r="AU982" s="25">
        <f t="shared" si="97"/>
        <v>0</v>
      </c>
      <c r="AV982" s="25">
        <f t="shared" si="94"/>
        <v>0</v>
      </c>
      <c r="BB982" s="51"/>
    </row>
    <row r="983" spans="1:54" x14ac:dyDescent="0.25">
      <c r="A983" t="str">
        <f t="shared" si="95"/>
        <v>983</v>
      </c>
      <c r="B983" s="25">
        <f>IF(OR(ISBLANK($AG983),$AI983="closed",$AI983="old",AND($B$3=Data!$N$6,OR(database!AG983=Data!$K$8,Data!$K$9=database!AG983))),0,MAX(B$8:B982)+1)</f>
        <v>0</v>
      </c>
      <c r="C983" s="25">
        <f ca="1">IF(AND($AL983-C$3&lt;=TODAY(),$AL983&gt;0,AI983&lt;&gt;"closed",AI983&lt;&gt;"old",AND($B$3&lt;&gt;Data!$N$6,OR(database!$AG983&lt;&gt;Data!$K$9,database!$AG983&lt;&gt;Data!$K$8))),MAX(C$8:C982)+1,0)</f>
        <v>0</v>
      </c>
      <c r="D983" s="25">
        <f ca="1">IF(AND($AL983-D$3&lt;=TODAY(),$AL983&gt;0,$AI983&lt;&gt;"closed",AI983&lt;&gt;"old",AND($B$3&lt;&gt;Data!$N$6,OR(database!$AG983&lt;&gt;Data!$K$9,database!$AG983&lt;&gt;Data!$K$8))),MAX(D$8:D982)+1,0)</f>
        <v>0</v>
      </c>
      <c r="E983" s="25">
        <f ca="1">IF(AND($AL983-E$3&lt;=TODAY(),$AL983&gt;0,AI983&lt;&gt;"closed",AI983&lt;&gt;"old",AND($B$3&lt;&gt;Data!$N$6,OR(database!$AG983&lt;&gt;Data!$K$9,database!$AG983&lt;&gt;Data!$K$8))),MAX(E$8:E982)+1,0)</f>
        <v>0</v>
      </c>
      <c r="F983" s="25">
        <f>IF(AH983="X",MAX(F$8:F982)+1,0)</f>
        <v>0</v>
      </c>
      <c r="G983" s="25">
        <f ca="1">IF(AND(AG983=Data!$K$8,database!AI983&lt;&gt;"Closed",AI983&lt;&gt;"old",database!AL983&lt;(TODAY()+Data!$X$4)),MAX(G$8:G982)+1,0)</f>
        <v>0</v>
      </c>
      <c r="H983" s="25">
        <f ca="1">IF(AND(AG983=Data!$K$9,database!AI983&lt;&gt;"Closed",AI983&lt;&gt;"old",database!AL983&lt;(TODAY()+Data!$X$5)),MAX(H$8:H982)+1,0)</f>
        <v>0</v>
      </c>
      <c r="Y983">
        <f>IF(AS983&gt;0,VLOOKUP(AS983,$AT:$AV,3,0)+COUNTIF(AS$8:AS982,AS983),0)</f>
        <v>0</v>
      </c>
      <c r="AA983" s="17"/>
      <c r="AB983" s="18"/>
      <c r="AC983" s="17"/>
      <c r="AD983" s="18"/>
      <c r="AE983" s="17"/>
      <c r="AF983" s="18"/>
      <c r="AG983" s="139"/>
      <c r="AH983" s="24"/>
      <c r="AI983" s="17"/>
      <c r="AJ983" s="24"/>
      <c r="AK983" s="27"/>
      <c r="AL983" s="47"/>
      <c r="AQ983" s="25">
        <f>IF(FollowUp!$AK$3="(Off)",IF(FollowUp!$AA$3=Data!$D$5,C983,IF(FollowUp!$AA$3=Data!$D$6,D983,IF(FollowUp!$AA$3=Data!$D$7,E983,B983))),IF(FollowUp!$AK$3=Data!$N$9,F983,IF(FollowUp!$AK$3=Data!$N$8,H983,IF(FollowUp!$AK$3=Data!$N$7,G983,B983))))</f>
        <v>0</v>
      </c>
      <c r="AR983" s="51">
        <f t="shared" si="92"/>
        <v>0</v>
      </c>
      <c r="AS983" s="25">
        <f t="shared" si="96"/>
        <v>-1</v>
      </c>
      <c r="AT983" s="25">
        <f t="shared" si="93"/>
        <v>976</v>
      </c>
      <c r="AU983" s="25">
        <f t="shared" si="97"/>
        <v>0</v>
      </c>
      <c r="AV983" s="25">
        <f t="shared" si="94"/>
        <v>0</v>
      </c>
      <c r="BB983" s="51"/>
    </row>
    <row r="984" spans="1:54" x14ac:dyDescent="0.25">
      <c r="A984" t="str">
        <f t="shared" si="95"/>
        <v>984</v>
      </c>
      <c r="B984" s="25">
        <f>IF(OR(ISBLANK($AG984),$AI984="closed",$AI984="old",AND($B$3=Data!$N$6,OR(database!AG984=Data!$K$8,Data!$K$9=database!AG984))),0,MAX(B$8:B983)+1)</f>
        <v>0</v>
      </c>
      <c r="C984" s="25">
        <f ca="1">IF(AND($AL984-C$3&lt;=TODAY(),$AL984&gt;0,AI984&lt;&gt;"closed",AI984&lt;&gt;"old",AND($B$3&lt;&gt;Data!$N$6,OR(database!$AG984&lt;&gt;Data!$K$9,database!$AG984&lt;&gt;Data!$K$8))),MAX(C$8:C983)+1,0)</f>
        <v>0</v>
      </c>
      <c r="D984" s="25">
        <f ca="1">IF(AND($AL984-D$3&lt;=TODAY(),$AL984&gt;0,$AI984&lt;&gt;"closed",AI984&lt;&gt;"old",AND($B$3&lt;&gt;Data!$N$6,OR(database!$AG984&lt;&gt;Data!$K$9,database!$AG984&lt;&gt;Data!$K$8))),MAX(D$8:D983)+1,0)</f>
        <v>0</v>
      </c>
      <c r="E984" s="25">
        <f ca="1">IF(AND($AL984-E$3&lt;=TODAY(),$AL984&gt;0,AI984&lt;&gt;"closed",AI984&lt;&gt;"old",AND($B$3&lt;&gt;Data!$N$6,OR(database!$AG984&lt;&gt;Data!$K$9,database!$AG984&lt;&gt;Data!$K$8))),MAX(E$8:E983)+1,0)</f>
        <v>0</v>
      </c>
      <c r="F984" s="25">
        <f>IF(AH984="X",MAX(F$8:F983)+1,0)</f>
        <v>0</v>
      </c>
      <c r="G984" s="25">
        <f ca="1">IF(AND(AG984=Data!$K$8,database!AI984&lt;&gt;"Closed",AI984&lt;&gt;"old",database!AL984&lt;(TODAY()+Data!$X$4)),MAX(G$8:G983)+1,0)</f>
        <v>0</v>
      </c>
      <c r="H984" s="25">
        <f ca="1">IF(AND(AG984=Data!$K$9,database!AI984&lt;&gt;"Closed",AI984&lt;&gt;"old",database!AL984&lt;(TODAY()+Data!$X$5)),MAX(H$8:H983)+1,0)</f>
        <v>0</v>
      </c>
      <c r="Y984">
        <f>IF(AS984&gt;0,VLOOKUP(AS984,$AT:$AV,3,0)+COUNTIF(AS$8:AS983,AS984),0)</f>
        <v>0</v>
      </c>
      <c r="AA984" s="16"/>
      <c r="AB984" s="22"/>
      <c r="AC984" s="16"/>
      <c r="AD984" s="22"/>
      <c r="AE984" s="16"/>
      <c r="AF984" s="22"/>
      <c r="AG984" s="138"/>
      <c r="AH984" s="23"/>
      <c r="AI984" s="16"/>
      <c r="AJ984" s="23"/>
      <c r="AK984" s="28"/>
      <c r="AL984" s="35"/>
      <c r="AQ984" s="25">
        <f>IF(FollowUp!$AK$3="(Off)",IF(FollowUp!$AA$3=Data!$D$5,C984,IF(FollowUp!$AA$3=Data!$D$6,D984,IF(FollowUp!$AA$3=Data!$D$7,E984,B984))),IF(FollowUp!$AK$3=Data!$N$9,F984,IF(FollowUp!$AK$3=Data!$N$8,H984,IF(FollowUp!$AK$3=Data!$N$7,G984,B984))))</f>
        <v>0</v>
      </c>
      <c r="AR984" s="51">
        <f t="shared" si="92"/>
        <v>0</v>
      </c>
      <c r="AS984" s="25">
        <f t="shared" si="96"/>
        <v>-1</v>
      </c>
      <c r="AT984" s="25">
        <f t="shared" si="93"/>
        <v>977</v>
      </c>
      <c r="AU984" s="25">
        <f t="shared" si="97"/>
        <v>0</v>
      </c>
      <c r="AV984" s="25">
        <f t="shared" si="94"/>
        <v>0</v>
      </c>
      <c r="BB984" s="51"/>
    </row>
    <row r="985" spans="1:54" x14ac:dyDescent="0.25">
      <c r="A985" t="str">
        <f t="shared" si="95"/>
        <v>985</v>
      </c>
      <c r="B985" s="25">
        <f>IF(OR(ISBLANK($AG985),$AI985="closed",$AI985="old",AND($B$3=Data!$N$6,OR(database!AG985=Data!$K$8,Data!$K$9=database!AG985))),0,MAX(B$8:B984)+1)</f>
        <v>0</v>
      </c>
      <c r="C985" s="25">
        <f ca="1">IF(AND($AL985-C$3&lt;=TODAY(),$AL985&gt;0,AI985&lt;&gt;"closed",AI985&lt;&gt;"old",AND($B$3&lt;&gt;Data!$N$6,OR(database!$AG985&lt;&gt;Data!$K$9,database!$AG985&lt;&gt;Data!$K$8))),MAX(C$8:C984)+1,0)</f>
        <v>0</v>
      </c>
      <c r="D985" s="25">
        <f ca="1">IF(AND($AL985-D$3&lt;=TODAY(),$AL985&gt;0,$AI985&lt;&gt;"closed",AI985&lt;&gt;"old",AND($B$3&lt;&gt;Data!$N$6,OR(database!$AG985&lt;&gt;Data!$K$9,database!$AG985&lt;&gt;Data!$K$8))),MAX(D$8:D984)+1,0)</f>
        <v>0</v>
      </c>
      <c r="E985" s="25">
        <f ca="1">IF(AND($AL985-E$3&lt;=TODAY(),$AL985&gt;0,AI985&lt;&gt;"closed",AI985&lt;&gt;"old",AND($B$3&lt;&gt;Data!$N$6,OR(database!$AG985&lt;&gt;Data!$K$9,database!$AG985&lt;&gt;Data!$K$8))),MAX(E$8:E984)+1,0)</f>
        <v>0</v>
      </c>
      <c r="F985" s="25">
        <f>IF(AH985="X",MAX(F$8:F984)+1,0)</f>
        <v>0</v>
      </c>
      <c r="G985" s="25">
        <f ca="1">IF(AND(AG985=Data!$K$8,database!AI985&lt;&gt;"Closed",AI985&lt;&gt;"old",database!AL985&lt;(TODAY()+Data!$X$4)),MAX(G$8:G984)+1,0)</f>
        <v>0</v>
      </c>
      <c r="H985" s="25">
        <f ca="1">IF(AND(AG985=Data!$K$9,database!AI985&lt;&gt;"Closed",AI985&lt;&gt;"old",database!AL985&lt;(TODAY()+Data!$X$5)),MAX(H$8:H984)+1,0)</f>
        <v>0</v>
      </c>
      <c r="Y985">
        <f>IF(AS985&gt;0,VLOOKUP(AS985,$AT:$AV,3,0)+COUNTIF(AS$8:AS984,AS985),0)</f>
        <v>0</v>
      </c>
      <c r="AA985" s="17"/>
      <c r="AB985" s="18"/>
      <c r="AC985" s="17"/>
      <c r="AD985" s="18"/>
      <c r="AE985" s="17"/>
      <c r="AF985" s="18"/>
      <c r="AG985" s="139"/>
      <c r="AH985" s="24"/>
      <c r="AI985" s="17"/>
      <c r="AJ985" s="24"/>
      <c r="AK985" s="27"/>
      <c r="AL985" s="47"/>
      <c r="AQ985" s="25">
        <f>IF(FollowUp!$AK$3="(Off)",IF(FollowUp!$AA$3=Data!$D$5,C985,IF(FollowUp!$AA$3=Data!$D$6,D985,IF(FollowUp!$AA$3=Data!$D$7,E985,B985))),IF(FollowUp!$AK$3=Data!$N$9,F985,IF(FollowUp!$AK$3=Data!$N$8,H985,IF(FollowUp!$AK$3=Data!$N$7,G985,B985))))</f>
        <v>0</v>
      </c>
      <c r="AR985" s="51">
        <f t="shared" ref="AR985:AR1048" si="98">IF(AQ985&gt;0,AL985,0)</f>
        <v>0</v>
      </c>
      <c r="AS985" s="25">
        <f t="shared" si="96"/>
        <v>-1</v>
      </c>
      <c r="AT985" s="25">
        <f t="shared" ref="AT985:AT1048" si="99">AT984+1</f>
        <v>978</v>
      </c>
      <c r="AU985" s="25">
        <f t="shared" si="97"/>
        <v>0</v>
      </c>
      <c r="AV985" s="25">
        <f t="shared" ref="AV985:AV1048" si="100">IF(AND(AU985&gt;0,AV986=0),1,(AU986+AV986))</f>
        <v>0</v>
      </c>
      <c r="BB985" s="51"/>
    </row>
    <row r="986" spans="1:54" x14ac:dyDescent="0.25">
      <c r="A986" t="str">
        <f t="shared" si="95"/>
        <v>986</v>
      </c>
      <c r="B986" s="25">
        <f>IF(OR(ISBLANK($AG986),$AI986="closed",$AI986="old",AND($B$3=Data!$N$6,OR(database!AG986=Data!$K$8,Data!$K$9=database!AG986))),0,MAX(B$8:B985)+1)</f>
        <v>0</v>
      </c>
      <c r="C986" s="25">
        <f ca="1">IF(AND($AL986-C$3&lt;=TODAY(),$AL986&gt;0,AI986&lt;&gt;"closed",AI986&lt;&gt;"old",AND($B$3&lt;&gt;Data!$N$6,OR(database!$AG986&lt;&gt;Data!$K$9,database!$AG986&lt;&gt;Data!$K$8))),MAX(C$8:C985)+1,0)</f>
        <v>0</v>
      </c>
      <c r="D986" s="25">
        <f ca="1">IF(AND($AL986-D$3&lt;=TODAY(),$AL986&gt;0,$AI986&lt;&gt;"closed",AI986&lt;&gt;"old",AND($B$3&lt;&gt;Data!$N$6,OR(database!$AG986&lt;&gt;Data!$K$9,database!$AG986&lt;&gt;Data!$K$8))),MAX(D$8:D985)+1,0)</f>
        <v>0</v>
      </c>
      <c r="E986" s="25">
        <f ca="1">IF(AND($AL986-E$3&lt;=TODAY(),$AL986&gt;0,AI986&lt;&gt;"closed",AI986&lt;&gt;"old",AND($B$3&lt;&gt;Data!$N$6,OR(database!$AG986&lt;&gt;Data!$K$9,database!$AG986&lt;&gt;Data!$K$8))),MAX(E$8:E985)+1,0)</f>
        <v>0</v>
      </c>
      <c r="F986" s="25">
        <f>IF(AH986="X",MAX(F$8:F985)+1,0)</f>
        <v>0</v>
      </c>
      <c r="G986" s="25">
        <f ca="1">IF(AND(AG986=Data!$K$8,database!AI986&lt;&gt;"Closed",AI986&lt;&gt;"old",database!AL986&lt;(TODAY()+Data!$X$4)),MAX(G$8:G985)+1,0)</f>
        <v>0</v>
      </c>
      <c r="H986" s="25">
        <f ca="1">IF(AND(AG986=Data!$K$9,database!AI986&lt;&gt;"Closed",AI986&lt;&gt;"old",database!AL986&lt;(TODAY()+Data!$X$5)),MAX(H$8:H985)+1,0)</f>
        <v>0</v>
      </c>
      <c r="Y986">
        <f>IF(AS986&gt;0,VLOOKUP(AS986,$AT:$AV,3,0)+COUNTIF(AS$8:AS985,AS986),0)</f>
        <v>0</v>
      </c>
      <c r="AA986" s="16"/>
      <c r="AB986" s="22"/>
      <c r="AC986" s="16"/>
      <c r="AD986" s="22"/>
      <c r="AE986" s="16"/>
      <c r="AF986" s="22"/>
      <c r="AG986" s="138"/>
      <c r="AH986" s="23"/>
      <c r="AI986" s="16"/>
      <c r="AJ986" s="23"/>
      <c r="AK986" s="28"/>
      <c r="AL986" s="35"/>
      <c r="AQ986" s="25">
        <f>IF(FollowUp!$AK$3="(Off)",IF(FollowUp!$AA$3=Data!$D$5,C986,IF(FollowUp!$AA$3=Data!$D$6,D986,IF(FollowUp!$AA$3=Data!$D$7,E986,B986))),IF(FollowUp!$AK$3=Data!$N$9,F986,IF(FollowUp!$AK$3=Data!$N$8,H986,IF(FollowUp!$AK$3=Data!$N$7,G986,B986))))</f>
        <v>0</v>
      </c>
      <c r="AR986" s="51">
        <f t="shared" si="98"/>
        <v>0</v>
      </c>
      <c r="AS986" s="25">
        <f t="shared" si="96"/>
        <v>-1</v>
      </c>
      <c r="AT986" s="25">
        <f t="shared" si="99"/>
        <v>979</v>
      </c>
      <c r="AU986" s="25">
        <f t="shared" si="97"/>
        <v>0</v>
      </c>
      <c r="AV986" s="25">
        <f t="shared" si="100"/>
        <v>0</v>
      </c>
      <c r="BB986" s="51"/>
    </row>
    <row r="987" spans="1:54" x14ac:dyDescent="0.25">
      <c r="A987" t="str">
        <f t="shared" si="95"/>
        <v>987</v>
      </c>
      <c r="B987" s="25">
        <f>IF(OR(ISBLANK($AG987),$AI987="closed",$AI987="old",AND($B$3=Data!$N$6,OR(database!AG987=Data!$K$8,Data!$K$9=database!AG987))),0,MAX(B$8:B986)+1)</f>
        <v>0</v>
      </c>
      <c r="C987" s="25">
        <f ca="1">IF(AND($AL987-C$3&lt;=TODAY(),$AL987&gt;0,AI987&lt;&gt;"closed",AI987&lt;&gt;"old",AND($B$3&lt;&gt;Data!$N$6,OR(database!$AG987&lt;&gt;Data!$K$9,database!$AG987&lt;&gt;Data!$K$8))),MAX(C$8:C986)+1,0)</f>
        <v>0</v>
      </c>
      <c r="D987" s="25">
        <f ca="1">IF(AND($AL987-D$3&lt;=TODAY(),$AL987&gt;0,$AI987&lt;&gt;"closed",AI987&lt;&gt;"old",AND($B$3&lt;&gt;Data!$N$6,OR(database!$AG987&lt;&gt;Data!$K$9,database!$AG987&lt;&gt;Data!$K$8))),MAX(D$8:D986)+1,0)</f>
        <v>0</v>
      </c>
      <c r="E987" s="25">
        <f ca="1">IF(AND($AL987-E$3&lt;=TODAY(),$AL987&gt;0,AI987&lt;&gt;"closed",AI987&lt;&gt;"old",AND($B$3&lt;&gt;Data!$N$6,OR(database!$AG987&lt;&gt;Data!$K$9,database!$AG987&lt;&gt;Data!$K$8))),MAX(E$8:E986)+1,0)</f>
        <v>0</v>
      </c>
      <c r="F987" s="25">
        <f>IF(AH987="X",MAX(F$8:F986)+1,0)</f>
        <v>0</v>
      </c>
      <c r="G987" s="25">
        <f ca="1">IF(AND(AG987=Data!$K$8,database!AI987&lt;&gt;"Closed",AI987&lt;&gt;"old",database!AL987&lt;(TODAY()+Data!$X$4)),MAX(G$8:G986)+1,0)</f>
        <v>0</v>
      </c>
      <c r="H987" s="25">
        <f ca="1">IF(AND(AG987=Data!$K$9,database!AI987&lt;&gt;"Closed",AI987&lt;&gt;"old",database!AL987&lt;(TODAY()+Data!$X$5)),MAX(H$8:H986)+1,0)</f>
        <v>0</v>
      </c>
      <c r="Y987">
        <f>IF(AS987&gt;0,VLOOKUP(AS987,$AT:$AV,3,0)+COUNTIF(AS$8:AS986,AS987),0)</f>
        <v>0</v>
      </c>
      <c r="AA987" s="17"/>
      <c r="AB987" s="18"/>
      <c r="AC987" s="17"/>
      <c r="AD987" s="18"/>
      <c r="AE987" s="17"/>
      <c r="AF987" s="18"/>
      <c r="AG987" s="139"/>
      <c r="AH987" s="24"/>
      <c r="AI987" s="17"/>
      <c r="AJ987" s="24"/>
      <c r="AK987" s="27"/>
      <c r="AL987" s="47"/>
      <c r="AQ987" s="25">
        <f>IF(FollowUp!$AK$3="(Off)",IF(FollowUp!$AA$3=Data!$D$5,C987,IF(FollowUp!$AA$3=Data!$D$6,D987,IF(FollowUp!$AA$3=Data!$D$7,E987,B987))),IF(FollowUp!$AK$3=Data!$N$9,F987,IF(FollowUp!$AK$3=Data!$N$8,H987,IF(FollowUp!$AK$3=Data!$N$7,G987,B987))))</f>
        <v>0</v>
      </c>
      <c r="AR987" s="51">
        <f t="shared" si="98"/>
        <v>0</v>
      </c>
      <c r="AS987" s="25">
        <f t="shared" si="96"/>
        <v>-1</v>
      </c>
      <c r="AT987" s="25">
        <f t="shared" si="99"/>
        <v>980</v>
      </c>
      <c r="AU987" s="25">
        <f t="shared" si="97"/>
        <v>0</v>
      </c>
      <c r="AV987" s="25">
        <f t="shared" si="100"/>
        <v>0</v>
      </c>
      <c r="BB987" s="51"/>
    </row>
    <row r="988" spans="1:54" x14ac:dyDescent="0.25">
      <c r="A988" t="str">
        <f t="shared" si="95"/>
        <v>988</v>
      </c>
      <c r="B988" s="25">
        <f>IF(OR(ISBLANK($AG988),$AI988="closed",$AI988="old",AND($B$3=Data!$N$6,OR(database!AG988=Data!$K$8,Data!$K$9=database!AG988))),0,MAX(B$8:B987)+1)</f>
        <v>0</v>
      </c>
      <c r="C988" s="25">
        <f ca="1">IF(AND($AL988-C$3&lt;=TODAY(),$AL988&gt;0,AI988&lt;&gt;"closed",AI988&lt;&gt;"old",AND($B$3&lt;&gt;Data!$N$6,OR(database!$AG988&lt;&gt;Data!$K$9,database!$AG988&lt;&gt;Data!$K$8))),MAX(C$8:C987)+1,0)</f>
        <v>0</v>
      </c>
      <c r="D988" s="25">
        <f ca="1">IF(AND($AL988-D$3&lt;=TODAY(),$AL988&gt;0,$AI988&lt;&gt;"closed",AI988&lt;&gt;"old",AND($B$3&lt;&gt;Data!$N$6,OR(database!$AG988&lt;&gt;Data!$K$9,database!$AG988&lt;&gt;Data!$K$8))),MAX(D$8:D987)+1,0)</f>
        <v>0</v>
      </c>
      <c r="E988" s="25">
        <f ca="1">IF(AND($AL988-E$3&lt;=TODAY(),$AL988&gt;0,AI988&lt;&gt;"closed",AI988&lt;&gt;"old",AND($B$3&lt;&gt;Data!$N$6,OR(database!$AG988&lt;&gt;Data!$K$9,database!$AG988&lt;&gt;Data!$K$8))),MAX(E$8:E987)+1,0)</f>
        <v>0</v>
      </c>
      <c r="F988" s="25">
        <f>IF(AH988="X",MAX(F$8:F987)+1,0)</f>
        <v>0</v>
      </c>
      <c r="G988" s="25">
        <f ca="1">IF(AND(AG988=Data!$K$8,database!AI988&lt;&gt;"Closed",AI988&lt;&gt;"old",database!AL988&lt;(TODAY()+Data!$X$4)),MAX(G$8:G987)+1,0)</f>
        <v>0</v>
      </c>
      <c r="H988" s="25">
        <f ca="1">IF(AND(AG988=Data!$K$9,database!AI988&lt;&gt;"Closed",AI988&lt;&gt;"old",database!AL988&lt;(TODAY()+Data!$X$5)),MAX(H$8:H987)+1,0)</f>
        <v>0</v>
      </c>
      <c r="Y988">
        <f>IF(AS988&gt;0,VLOOKUP(AS988,$AT:$AV,3,0)+COUNTIF(AS$8:AS987,AS988),0)</f>
        <v>0</v>
      </c>
      <c r="AA988" s="16"/>
      <c r="AB988" s="22"/>
      <c r="AC988" s="16"/>
      <c r="AD988" s="22"/>
      <c r="AE988" s="16"/>
      <c r="AF988" s="22"/>
      <c r="AG988" s="138"/>
      <c r="AH988" s="23"/>
      <c r="AI988" s="16"/>
      <c r="AJ988" s="23"/>
      <c r="AK988" s="28"/>
      <c r="AL988" s="35"/>
      <c r="AQ988" s="25">
        <f>IF(FollowUp!$AK$3="(Off)",IF(FollowUp!$AA$3=Data!$D$5,C988,IF(FollowUp!$AA$3=Data!$D$6,D988,IF(FollowUp!$AA$3=Data!$D$7,E988,B988))),IF(FollowUp!$AK$3=Data!$N$9,F988,IF(FollowUp!$AK$3=Data!$N$8,H988,IF(FollowUp!$AK$3=Data!$N$7,G988,B988))))</f>
        <v>0</v>
      </c>
      <c r="AR988" s="51">
        <f t="shared" si="98"/>
        <v>0</v>
      </c>
      <c r="AS988" s="25">
        <f t="shared" si="96"/>
        <v>-1</v>
      </c>
      <c r="AT988" s="25">
        <f t="shared" si="99"/>
        <v>981</v>
      </c>
      <c r="AU988" s="25">
        <f t="shared" si="97"/>
        <v>0</v>
      </c>
      <c r="AV988" s="25">
        <f t="shared" si="100"/>
        <v>0</v>
      </c>
      <c r="BB988" s="51"/>
    </row>
    <row r="989" spans="1:54" x14ac:dyDescent="0.25">
      <c r="A989" t="str">
        <f t="shared" si="95"/>
        <v>989</v>
      </c>
      <c r="B989" s="25">
        <f>IF(OR(ISBLANK($AG989),$AI989="closed",$AI989="old",AND($B$3=Data!$N$6,OR(database!AG989=Data!$K$8,Data!$K$9=database!AG989))),0,MAX(B$8:B988)+1)</f>
        <v>0</v>
      </c>
      <c r="C989" s="25">
        <f ca="1">IF(AND($AL989-C$3&lt;=TODAY(),$AL989&gt;0,AI989&lt;&gt;"closed",AI989&lt;&gt;"old",AND($B$3&lt;&gt;Data!$N$6,OR(database!$AG989&lt;&gt;Data!$K$9,database!$AG989&lt;&gt;Data!$K$8))),MAX(C$8:C988)+1,0)</f>
        <v>0</v>
      </c>
      <c r="D989" s="25">
        <f ca="1">IF(AND($AL989-D$3&lt;=TODAY(),$AL989&gt;0,$AI989&lt;&gt;"closed",AI989&lt;&gt;"old",AND($B$3&lt;&gt;Data!$N$6,OR(database!$AG989&lt;&gt;Data!$K$9,database!$AG989&lt;&gt;Data!$K$8))),MAX(D$8:D988)+1,0)</f>
        <v>0</v>
      </c>
      <c r="E989" s="25">
        <f ca="1">IF(AND($AL989-E$3&lt;=TODAY(),$AL989&gt;0,AI989&lt;&gt;"closed",AI989&lt;&gt;"old",AND($B$3&lt;&gt;Data!$N$6,OR(database!$AG989&lt;&gt;Data!$K$9,database!$AG989&lt;&gt;Data!$K$8))),MAX(E$8:E988)+1,0)</f>
        <v>0</v>
      </c>
      <c r="F989" s="25">
        <f>IF(AH989="X",MAX(F$8:F988)+1,0)</f>
        <v>0</v>
      </c>
      <c r="G989" s="25">
        <f ca="1">IF(AND(AG989=Data!$K$8,database!AI989&lt;&gt;"Closed",AI989&lt;&gt;"old",database!AL989&lt;(TODAY()+Data!$X$4)),MAX(G$8:G988)+1,0)</f>
        <v>0</v>
      </c>
      <c r="H989" s="25">
        <f ca="1">IF(AND(AG989=Data!$K$9,database!AI989&lt;&gt;"Closed",AI989&lt;&gt;"old",database!AL989&lt;(TODAY()+Data!$X$5)),MAX(H$8:H988)+1,0)</f>
        <v>0</v>
      </c>
      <c r="Y989">
        <f>IF(AS989&gt;0,VLOOKUP(AS989,$AT:$AV,3,0)+COUNTIF(AS$8:AS988,AS989),0)</f>
        <v>0</v>
      </c>
      <c r="AA989" s="17"/>
      <c r="AB989" s="18"/>
      <c r="AC989" s="17"/>
      <c r="AD989" s="18"/>
      <c r="AE989" s="17"/>
      <c r="AF989" s="18"/>
      <c r="AG989" s="139"/>
      <c r="AH989" s="24"/>
      <c r="AI989" s="17"/>
      <c r="AJ989" s="24"/>
      <c r="AK989" s="27"/>
      <c r="AL989" s="47"/>
      <c r="AQ989" s="25">
        <f>IF(FollowUp!$AK$3="(Off)",IF(FollowUp!$AA$3=Data!$D$5,C989,IF(FollowUp!$AA$3=Data!$D$6,D989,IF(FollowUp!$AA$3=Data!$D$7,E989,B989))),IF(FollowUp!$AK$3=Data!$N$9,F989,IF(FollowUp!$AK$3=Data!$N$8,H989,IF(FollowUp!$AK$3=Data!$N$7,G989,B989))))</f>
        <v>0</v>
      </c>
      <c r="AR989" s="51">
        <f t="shared" si="98"/>
        <v>0</v>
      </c>
      <c r="AS989" s="25">
        <f t="shared" si="96"/>
        <v>-1</v>
      </c>
      <c r="AT989" s="25">
        <f t="shared" si="99"/>
        <v>982</v>
      </c>
      <c r="AU989" s="25">
        <f t="shared" si="97"/>
        <v>0</v>
      </c>
      <c r="AV989" s="25">
        <f t="shared" si="100"/>
        <v>0</v>
      </c>
      <c r="BB989" s="51"/>
    </row>
    <row r="990" spans="1:54" x14ac:dyDescent="0.25">
      <c r="A990" t="str">
        <f t="shared" si="95"/>
        <v>990</v>
      </c>
      <c r="B990" s="25">
        <f>IF(OR(ISBLANK($AG990),$AI990="closed",$AI990="old",AND($B$3=Data!$N$6,OR(database!AG990=Data!$K$8,Data!$K$9=database!AG990))),0,MAX(B$8:B989)+1)</f>
        <v>0</v>
      </c>
      <c r="C990" s="25">
        <f ca="1">IF(AND($AL990-C$3&lt;=TODAY(),$AL990&gt;0,AI990&lt;&gt;"closed",AI990&lt;&gt;"old",AND($B$3&lt;&gt;Data!$N$6,OR(database!$AG990&lt;&gt;Data!$K$9,database!$AG990&lt;&gt;Data!$K$8))),MAX(C$8:C989)+1,0)</f>
        <v>0</v>
      </c>
      <c r="D990" s="25">
        <f ca="1">IF(AND($AL990-D$3&lt;=TODAY(),$AL990&gt;0,$AI990&lt;&gt;"closed",AI990&lt;&gt;"old",AND($B$3&lt;&gt;Data!$N$6,OR(database!$AG990&lt;&gt;Data!$K$9,database!$AG990&lt;&gt;Data!$K$8))),MAX(D$8:D989)+1,0)</f>
        <v>0</v>
      </c>
      <c r="E990" s="25">
        <f ca="1">IF(AND($AL990-E$3&lt;=TODAY(),$AL990&gt;0,AI990&lt;&gt;"closed",AI990&lt;&gt;"old",AND($B$3&lt;&gt;Data!$N$6,OR(database!$AG990&lt;&gt;Data!$K$9,database!$AG990&lt;&gt;Data!$K$8))),MAX(E$8:E989)+1,0)</f>
        <v>0</v>
      </c>
      <c r="F990" s="25">
        <f>IF(AH990="X",MAX(F$8:F989)+1,0)</f>
        <v>0</v>
      </c>
      <c r="G990" s="25">
        <f ca="1">IF(AND(AG990=Data!$K$8,database!AI990&lt;&gt;"Closed",AI990&lt;&gt;"old",database!AL990&lt;(TODAY()+Data!$X$4)),MAX(G$8:G989)+1,0)</f>
        <v>0</v>
      </c>
      <c r="H990" s="25">
        <f ca="1">IF(AND(AG990=Data!$K$9,database!AI990&lt;&gt;"Closed",AI990&lt;&gt;"old",database!AL990&lt;(TODAY()+Data!$X$5)),MAX(H$8:H989)+1,0)</f>
        <v>0</v>
      </c>
      <c r="Y990">
        <f>IF(AS990&gt;0,VLOOKUP(AS990,$AT:$AV,3,0)+COUNTIF(AS$8:AS989,AS990),0)</f>
        <v>0</v>
      </c>
      <c r="AA990" s="16"/>
      <c r="AB990" s="22"/>
      <c r="AC990" s="16"/>
      <c r="AD990" s="22"/>
      <c r="AE990" s="16"/>
      <c r="AF990" s="22"/>
      <c r="AG990" s="138"/>
      <c r="AH990" s="23"/>
      <c r="AI990" s="16"/>
      <c r="AJ990" s="23"/>
      <c r="AK990" s="28"/>
      <c r="AL990" s="35"/>
      <c r="AQ990" s="25">
        <f>IF(FollowUp!$AK$3="(Off)",IF(FollowUp!$AA$3=Data!$D$5,C990,IF(FollowUp!$AA$3=Data!$D$6,D990,IF(FollowUp!$AA$3=Data!$D$7,E990,B990))),IF(FollowUp!$AK$3=Data!$N$9,F990,IF(FollowUp!$AK$3=Data!$N$8,H990,IF(FollowUp!$AK$3=Data!$N$7,G990,B990))))</f>
        <v>0</v>
      </c>
      <c r="AR990" s="51">
        <f t="shared" si="98"/>
        <v>0</v>
      </c>
      <c r="AS990" s="25">
        <f t="shared" si="96"/>
        <v>-1</v>
      </c>
      <c r="AT990" s="25">
        <f t="shared" si="99"/>
        <v>983</v>
      </c>
      <c r="AU990" s="25">
        <f t="shared" si="97"/>
        <v>0</v>
      </c>
      <c r="AV990" s="25">
        <f t="shared" si="100"/>
        <v>0</v>
      </c>
      <c r="BB990" s="51"/>
    </row>
    <row r="991" spans="1:54" x14ac:dyDescent="0.25">
      <c r="A991" t="str">
        <f t="shared" si="95"/>
        <v>991</v>
      </c>
      <c r="B991" s="25">
        <f>IF(OR(ISBLANK($AG991),$AI991="closed",$AI991="old",AND($B$3=Data!$N$6,OR(database!AG991=Data!$K$8,Data!$K$9=database!AG991))),0,MAX(B$8:B990)+1)</f>
        <v>0</v>
      </c>
      <c r="C991" s="25">
        <f ca="1">IF(AND($AL991-C$3&lt;=TODAY(),$AL991&gt;0,AI991&lt;&gt;"closed",AI991&lt;&gt;"old",AND($B$3&lt;&gt;Data!$N$6,OR(database!$AG991&lt;&gt;Data!$K$9,database!$AG991&lt;&gt;Data!$K$8))),MAX(C$8:C990)+1,0)</f>
        <v>0</v>
      </c>
      <c r="D991" s="25">
        <f ca="1">IF(AND($AL991-D$3&lt;=TODAY(),$AL991&gt;0,$AI991&lt;&gt;"closed",AI991&lt;&gt;"old",AND($B$3&lt;&gt;Data!$N$6,OR(database!$AG991&lt;&gt;Data!$K$9,database!$AG991&lt;&gt;Data!$K$8))),MAX(D$8:D990)+1,0)</f>
        <v>0</v>
      </c>
      <c r="E991" s="25">
        <f ca="1">IF(AND($AL991-E$3&lt;=TODAY(),$AL991&gt;0,AI991&lt;&gt;"closed",AI991&lt;&gt;"old",AND($B$3&lt;&gt;Data!$N$6,OR(database!$AG991&lt;&gt;Data!$K$9,database!$AG991&lt;&gt;Data!$K$8))),MAX(E$8:E990)+1,0)</f>
        <v>0</v>
      </c>
      <c r="F991" s="25">
        <f>IF(AH991="X",MAX(F$8:F990)+1,0)</f>
        <v>0</v>
      </c>
      <c r="G991" s="25">
        <f ca="1">IF(AND(AG991=Data!$K$8,database!AI991&lt;&gt;"Closed",AI991&lt;&gt;"old",database!AL991&lt;(TODAY()+Data!$X$4)),MAX(G$8:G990)+1,0)</f>
        <v>0</v>
      </c>
      <c r="H991" s="25">
        <f ca="1">IF(AND(AG991=Data!$K$9,database!AI991&lt;&gt;"Closed",AI991&lt;&gt;"old",database!AL991&lt;(TODAY()+Data!$X$5)),MAX(H$8:H990)+1,0)</f>
        <v>0</v>
      </c>
      <c r="Y991">
        <f>IF(AS991&gt;0,VLOOKUP(AS991,$AT:$AV,3,0)+COUNTIF(AS$8:AS990,AS991),0)</f>
        <v>0</v>
      </c>
      <c r="AA991" s="17"/>
      <c r="AB991" s="18"/>
      <c r="AC991" s="17"/>
      <c r="AD991" s="18"/>
      <c r="AE991" s="17"/>
      <c r="AF991" s="18"/>
      <c r="AG991" s="139"/>
      <c r="AH991" s="24"/>
      <c r="AI991" s="17"/>
      <c r="AJ991" s="24"/>
      <c r="AK991" s="27"/>
      <c r="AL991" s="47"/>
      <c r="AQ991" s="25">
        <f>IF(FollowUp!$AK$3="(Off)",IF(FollowUp!$AA$3=Data!$D$5,C991,IF(FollowUp!$AA$3=Data!$D$6,D991,IF(FollowUp!$AA$3=Data!$D$7,E991,B991))),IF(FollowUp!$AK$3=Data!$N$9,F991,IF(FollowUp!$AK$3=Data!$N$8,H991,IF(FollowUp!$AK$3=Data!$N$7,G991,B991))))</f>
        <v>0</v>
      </c>
      <c r="AR991" s="51">
        <f t="shared" si="98"/>
        <v>0</v>
      </c>
      <c r="AS991" s="25">
        <f t="shared" si="96"/>
        <v>-1</v>
      </c>
      <c r="AT991" s="25">
        <f t="shared" si="99"/>
        <v>984</v>
      </c>
      <c r="AU991" s="25">
        <f t="shared" si="97"/>
        <v>0</v>
      </c>
      <c r="AV991" s="25">
        <f t="shared" si="100"/>
        <v>0</v>
      </c>
      <c r="BB991" s="51"/>
    </row>
    <row r="992" spans="1:54" x14ac:dyDescent="0.25">
      <c r="A992" t="str">
        <f t="shared" si="95"/>
        <v>992</v>
      </c>
      <c r="B992" s="25">
        <f>IF(OR(ISBLANK($AG992),$AI992="closed",$AI992="old",AND($B$3=Data!$N$6,OR(database!AG992=Data!$K$8,Data!$K$9=database!AG992))),0,MAX(B$8:B991)+1)</f>
        <v>0</v>
      </c>
      <c r="C992" s="25">
        <f ca="1">IF(AND($AL992-C$3&lt;=TODAY(),$AL992&gt;0,AI992&lt;&gt;"closed",AI992&lt;&gt;"old",AND($B$3&lt;&gt;Data!$N$6,OR(database!$AG992&lt;&gt;Data!$K$9,database!$AG992&lt;&gt;Data!$K$8))),MAX(C$8:C991)+1,0)</f>
        <v>0</v>
      </c>
      <c r="D992" s="25">
        <f ca="1">IF(AND($AL992-D$3&lt;=TODAY(),$AL992&gt;0,$AI992&lt;&gt;"closed",AI992&lt;&gt;"old",AND($B$3&lt;&gt;Data!$N$6,OR(database!$AG992&lt;&gt;Data!$K$9,database!$AG992&lt;&gt;Data!$K$8))),MAX(D$8:D991)+1,0)</f>
        <v>0</v>
      </c>
      <c r="E992" s="25">
        <f ca="1">IF(AND($AL992-E$3&lt;=TODAY(),$AL992&gt;0,AI992&lt;&gt;"closed",AI992&lt;&gt;"old",AND($B$3&lt;&gt;Data!$N$6,OR(database!$AG992&lt;&gt;Data!$K$9,database!$AG992&lt;&gt;Data!$K$8))),MAX(E$8:E991)+1,0)</f>
        <v>0</v>
      </c>
      <c r="F992" s="25">
        <f>IF(AH992="X",MAX(F$8:F991)+1,0)</f>
        <v>0</v>
      </c>
      <c r="G992" s="25">
        <f ca="1">IF(AND(AG992=Data!$K$8,database!AI992&lt;&gt;"Closed",AI992&lt;&gt;"old",database!AL992&lt;(TODAY()+Data!$X$4)),MAX(G$8:G991)+1,0)</f>
        <v>0</v>
      </c>
      <c r="H992" s="25">
        <f ca="1">IF(AND(AG992=Data!$K$9,database!AI992&lt;&gt;"Closed",AI992&lt;&gt;"old",database!AL992&lt;(TODAY()+Data!$X$5)),MAX(H$8:H991)+1,0)</f>
        <v>0</v>
      </c>
      <c r="Y992">
        <f>IF(AS992&gt;0,VLOOKUP(AS992,$AT:$AV,3,0)+COUNTIF(AS$8:AS991,AS992),0)</f>
        <v>0</v>
      </c>
      <c r="AA992" s="16"/>
      <c r="AB992" s="22"/>
      <c r="AC992" s="16"/>
      <c r="AD992" s="22"/>
      <c r="AE992" s="16"/>
      <c r="AF992" s="22"/>
      <c r="AG992" s="138"/>
      <c r="AH992" s="23"/>
      <c r="AI992" s="16"/>
      <c r="AJ992" s="23"/>
      <c r="AK992" s="28"/>
      <c r="AL992" s="35"/>
      <c r="AQ992" s="25">
        <f>IF(FollowUp!$AK$3="(Off)",IF(FollowUp!$AA$3=Data!$D$5,C992,IF(FollowUp!$AA$3=Data!$D$6,D992,IF(FollowUp!$AA$3=Data!$D$7,E992,B992))),IF(FollowUp!$AK$3=Data!$N$9,F992,IF(FollowUp!$AK$3=Data!$N$8,H992,IF(FollowUp!$AK$3=Data!$N$7,G992,B992))))</f>
        <v>0</v>
      </c>
      <c r="AR992" s="51">
        <f t="shared" si="98"/>
        <v>0</v>
      </c>
      <c r="AS992" s="25">
        <f t="shared" si="96"/>
        <v>-1</v>
      </c>
      <c r="AT992" s="25">
        <f t="shared" si="99"/>
        <v>985</v>
      </c>
      <c r="AU992" s="25">
        <f t="shared" si="97"/>
        <v>0</v>
      </c>
      <c r="AV992" s="25">
        <f t="shared" si="100"/>
        <v>0</v>
      </c>
      <c r="BB992" s="51"/>
    </row>
    <row r="993" spans="1:54" x14ac:dyDescent="0.25">
      <c r="A993" t="str">
        <f t="shared" si="95"/>
        <v>993</v>
      </c>
      <c r="B993" s="25">
        <f>IF(OR(ISBLANK($AG993),$AI993="closed",$AI993="old",AND($B$3=Data!$N$6,OR(database!AG993=Data!$K$8,Data!$K$9=database!AG993))),0,MAX(B$8:B992)+1)</f>
        <v>0</v>
      </c>
      <c r="C993" s="25">
        <f ca="1">IF(AND($AL993-C$3&lt;=TODAY(),$AL993&gt;0,AI993&lt;&gt;"closed",AI993&lt;&gt;"old",AND($B$3&lt;&gt;Data!$N$6,OR(database!$AG993&lt;&gt;Data!$K$9,database!$AG993&lt;&gt;Data!$K$8))),MAX(C$8:C992)+1,0)</f>
        <v>0</v>
      </c>
      <c r="D993" s="25">
        <f ca="1">IF(AND($AL993-D$3&lt;=TODAY(),$AL993&gt;0,$AI993&lt;&gt;"closed",AI993&lt;&gt;"old",AND($B$3&lt;&gt;Data!$N$6,OR(database!$AG993&lt;&gt;Data!$K$9,database!$AG993&lt;&gt;Data!$K$8))),MAX(D$8:D992)+1,0)</f>
        <v>0</v>
      </c>
      <c r="E993" s="25">
        <f ca="1">IF(AND($AL993-E$3&lt;=TODAY(),$AL993&gt;0,AI993&lt;&gt;"closed",AI993&lt;&gt;"old",AND($B$3&lt;&gt;Data!$N$6,OR(database!$AG993&lt;&gt;Data!$K$9,database!$AG993&lt;&gt;Data!$K$8))),MAX(E$8:E992)+1,0)</f>
        <v>0</v>
      </c>
      <c r="F993" s="25">
        <f>IF(AH993="X",MAX(F$8:F992)+1,0)</f>
        <v>0</v>
      </c>
      <c r="G993" s="25">
        <f ca="1">IF(AND(AG993=Data!$K$8,database!AI993&lt;&gt;"Closed",AI993&lt;&gt;"old",database!AL993&lt;(TODAY()+Data!$X$4)),MAX(G$8:G992)+1,0)</f>
        <v>0</v>
      </c>
      <c r="H993" s="25">
        <f ca="1">IF(AND(AG993=Data!$K$9,database!AI993&lt;&gt;"Closed",AI993&lt;&gt;"old",database!AL993&lt;(TODAY()+Data!$X$5)),MAX(H$8:H992)+1,0)</f>
        <v>0</v>
      </c>
      <c r="Y993">
        <f>IF(AS993&gt;0,VLOOKUP(AS993,$AT:$AV,3,0)+COUNTIF(AS$8:AS992,AS993),0)</f>
        <v>0</v>
      </c>
      <c r="AA993" s="17"/>
      <c r="AB993" s="18"/>
      <c r="AC993" s="17"/>
      <c r="AD993" s="18"/>
      <c r="AE993" s="17"/>
      <c r="AF993" s="18"/>
      <c r="AG993" s="139"/>
      <c r="AH993" s="24"/>
      <c r="AI993" s="17"/>
      <c r="AJ993" s="24"/>
      <c r="AK993" s="27"/>
      <c r="AL993" s="47"/>
      <c r="AQ993" s="25">
        <f>IF(FollowUp!$AK$3="(Off)",IF(FollowUp!$AA$3=Data!$D$5,C993,IF(FollowUp!$AA$3=Data!$D$6,D993,IF(FollowUp!$AA$3=Data!$D$7,E993,B993))),IF(FollowUp!$AK$3=Data!$N$9,F993,IF(FollowUp!$AK$3=Data!$N$8,H993,IF(FollowUp!$AK$3=Data!$N$7,G993,B993))))</f>
        <v>0</v>
      </c>
      <c r="AR993" s="51">
        <f t="shared" si="98"/>
        <v>0</v>
      </c>
      <c r="AS993" s="25">
        <f t="shared" si="96"/>
        <v>-1</v>
      </c>
      <c r="AT993" s="25">
        <f t="shared" si="99"/>
        <v>986</v>
      </c>
      <c r="AU993" s="25">
        <f t="shared" si="97"/>
        <v>0</v>
      </c>
      <c r="AV993" s="25">
        <f t="shared" si="100"/>
        <v>0</v>
      </c>
      <c r="BB993" s="51"/>
    </row>
    <row r="994" spans="1:54" x14ac:dyDescent="0.25">
      <c r="A994" t="str">
        <f t="shared" si="95"/>
        <v>994</v>
      </c>
      <c r="B994" s="25">
        <f>IF(OR(ISBLANK($AG994),$AI994="closed",$AI994="old",AND($B$3=Data!$N$6,OR(database!AG994=Data!$K$8,Data!$K$9=database!AG994))),0,MAX(B$8:B993)+1)</f>
        <v>0</v>
      </c>
      <c r="C994" s="25">
        <f ca="1">IF(AND($AL994-C$3&lt;=TODAY(),$AL994&gt;0,AI994&lt;&gt;"closed",AI994&lt;&gt;"old",AND($B$3&lt;&gt;Data!$N$6,OR(database!$AG994&lt;&gt;Data!$K$9,database!$AG994&lt;&gt;Data!$K$8))),MAX(C$8:C993)+1,0)</f>
        <v>0</v>
      </c>
      <c r="D994" s="25">
        <f ca="1">IF(AND($AL994-D$3&lt;=TODAY(),$AL994&gt;0,$AI994&lt;&gt;"closed",AI994&lt;&gt;"old",AND($B$3&lt;&gt;Data!$N$6,OR(database!$AG994&lt;&gt;Data!$K$9,database!$AG994&lt;&gt;Data!$K$8))),MAX(D$8:D993)+1,0)</f>
        <v>0</v>
      </c>
      <c r="E994" s="25">
        <f ca="1">IF(AND($AL994-E$3&lt;=TODAY(),$AL994&gt;0,AI994&lt;&gt;"closed",AI994&lt;&gt;"old",AND($B$3&lt;&gt;Data!$N$6,OR(database!$AG994&lt;&gt;Data!$K$9,database!$AG994&lt;&gt;Data!$K$8))),MAX(E$8:E993)+1,0)</f>
        <v>0</v>
      </c>
      <c r="F994" s="25">
        <f>IF(AH994="X",MAX(F$8:F993)+1,0)</f>
        <v>0</v>
      </c>
      <c r="G994" s="25">
        <f ca="1">IF(AND(AG994=Data!$K$8,database!AI994&lt;&gt;"Closed",AI994&lt;&gt;"old",database!AL994&lt;(TODAY()+Data!$X$4)),MAX(G$8:G993)+1,0)</f>
        <v>0</v>
      </c>
      <c r="H994" s="25">
        <f ca="1">IF(AND(AG994=Data!$K$9,database!AI994&lt;&gt;"Closed",AI994&lt;&gt;"old",database!AL994&lt;(TODAY()+Data!$X$5)),MAX(H$8:H993)+1,0)</f>
        <v>0</v>
      </c>
      <c r="Y994">
        <f>IF(AS994&gt;0,VLOOKUP(AS994,$AT:$AV,3,0)+COUNTIF(AS$8:AS993,AS994),0)</f>
        <v>0</v>
      </c>
      <c r="AA994" s="16"/>
      <c r="AB994" s="22"/>
      <c r="AC994" s="16"/>
      <c r="AD994" s="22"/>
      <c r="AE994" s="16"/>
      <c r="AF994" s="22"/>
      <c r="AG994" s="138"/>
      <c r="AH994" s="23"/>
      <c r="AI994" s="16"/>
      <c r="AJ994" s="23"/>
      <c r="AK994" s="28"/>
      <c r="AL994" s="35"/>
      <c r="AQ994" s="25">
        <f>IF(FollowUp!$AK$3="(Off)",IF(FollowUp!$AA$3=Data!$D$5,C994,IF(FollowUp!$AA$3=Data!$D$6,D994,IF(FollowUp!$AA$3=Data!$D$7,E994,B994))),IF(FollowUp!$AK$3=Data!$N$9,F994,IF(FollowUp!$AK$3=Data!$N$8,H994,IF(FollowUp!$AK$3=Data!$N$7,G994,B994))))</f>
        <v>0</v>
      </c>
      <c r="AR994" s="51">
        <f t="shared" si="98"/>
        <v>0</v>
      </c>
      <c r="AS994" s="25">
        <f t="shared" si="96"/>
        <v>-1</v>
      </c>
      <c r="AT994" s="25">
        <f t="shared" si="99"/>
        <v>987</v>
      </c>
      <c r="AU994" s="25">
        <f t="shared" si="97"/>
        <v>0</v>
      </c>
      <c r="AV994" s="25">
        <f t="shared" si="100"/>
        <v>0</v>
      </c>
      <c r="BB994" s="51"/>
    </row>
    <row r="995" spans="1:54" x14ac:dyDescent="0.25">
      <c r="A995" t="str">
        <f t="shared" si="95"/>
        <v>995</v>
      </c>
      <c r="B995" s="25">
        <f>IF(OR(ISBLANK($AG995),$AI995="closed",$AI995="old",AND($B$3=Data!$N$6,OR(database!AG995=Data!$K$8,Data!$K$9=database!AG995))),0,MAX(B$8:B994)+1)</f>
        <v>0</v>
      </c>
      <c r="C995" s="25">
        <f ca="1">IF(AND($AL995-C$3&lt;=TODAY(),$AL995&gt;0,AI995&lt;&gt;"closed",AI995&lt;&gt;"old",AND($B$3&lt;&gt;Data!$N$6,OR(database!$AG995&lt;&gt;Data!$K$9,database!$AG995&lt;&gt;Data!$K$8))),MAX(C$8:C994)+1,0)</f>
        <v>0</v>
      </c>
      <c r="D995" s="25">
        <f ca="1">IF(AND($AL995-D$3&lt;=TODAY(),$AL995&gt;0,$AI995&lt;&gt;"closed",AI995&lt;&gt;"old",AND($B$3&lt;&gt;Data!$N$6,OR(database!$AG995&lt;&gt;Data!$K$9,database!$AG995&lt;&gt;Data!$K$8))),MAX(D$8:D994)+1,0)</f>
        <v>0</v>
      </c>
      <c r="E995" s="25">
        <f ca="1">IF(AND($AL995-E$3&lt;=TODAY(),$AL995&gt;0,AI995&lt;&gt;"closed",AI995&lt;&gt;"old",AND($B$3&lt;&gt;Data!$N$6,OR(database!$AG995&lt;&gt;Data!$K$9,database!$AG995&lt;&gt;Data!$K$8))),MAX(E$8:E994)+1,0)</f>
        <v>0</v>
      </c>
      <c r="F995" s="25">
        <f>IF(AH995="X",MAX(F$8:F994)+1,0)</f>
        <v>0</v>
      </c>
      <c r="G995" s="25">
        <f ca="1">IF(AND(AG995=Data!$K$8,database!AI995&lt;&gt;"Closed",AI995&lt;&gt;"old",database!AL995&lt;(TODAY()+Data!$X$4)),MAX(G$8:G994)+1,0)</f>
        <v>0</v>
      </c>
      <c r="H995" s="25">
        <f ca="1">IF(AND(AG995=Data!$K$9,database!AI995&lt;&gt;"Closed",AI995&lt;&gt;"old",database!AL995&lt;(TODAY()+Data!$X$5)),MAX(H$8:H994)+1,0)</f>
        <v>0</v>
      </c>
      <c r="Y995">
        <f>IF(AS995&gt;0,VLOOKUP(AS995,$AT:$AV,3,0)+COUNTIF(AS$8:AS994,AS995),0)</f>
        <v>0</v>
      </c>
      <c r="AA995" s="17"/>
      <c r="AB995" s="18"/>
      <c r="AC995" s="17"/>
      <c r="AD995" s="18"/>
      <c r="AE995" s="17"/>
      <c r="AF995" s="18"/>
      <c r="AG995" s="139"/>
      <c r="AH995" s="24"/>
      <c r="AI995" s="17"/>
      <c r="AJ995" s="24"/>
      <c r="AK995" s="27"/>
      <c r="AL995" s="47"/>
      <c r="AQ995" s="25">
        <f>IF(FollowUp!$AK$3="(Off)",IF(FollowUp!$AA$3=Data!$D$5,C995,IF(FollowUp!$AA$3=Data!$D$6,D995,IF(FollowUp!$AA$3=Data!$D$7,E995,B995))),IF(FollowUp!$AK$3=Data!$N$9,F995,IF(FollowUp!$AK$3=Data!$N$8,H995,IF(FollowUp!$AK$3=Data!$N$7,G995,B995))))</f>
        <v>0</v>
      </c>
      <c r="AR995" s="51">
        <f t="shared" si="98"/>
        <v>0</v>
      </c>
      <c r="AS995" s="25">
        <f t="shared" si="96"/>
        <v>-1</v>
      </c>
      <c r="AT995" s="25">
        <f t="shared" si="99"/>
        <v>988</v>
      </c>
      <c r="AU995" s="25">
        <f t="shared" si="97"/>
        <v>0</v>
      </c>
      <c r="AV995" s="25">
        <f t="shared" si="100"/>
        <v>0</v>
      </c>
      <c r="BB995" s="51"/>
    </row>
    <row r="996" spans="1:54" x14ac:dyDescent="0.25">
      <c r="A996" t="str">
        <f t="shared" si="95"/>
        <v>996</v>
      </c>
      <c r="B996" s="25">
        <f>IF(OR(ISBLANK($AG996),$AI996="closed",$AI996="old",AND($B$3=Data!$N$6,OR(database!AG996=Data!$K$8,Data!$K$9=database!AG996))),0,MAX(B$8:B995)+1)</f>
        <v>0</v>
      </c>
      <c r="C996" s="25">
        <f ca="1">IF(AND($AL996-C$3&lt;=TODAY(),$AL996&gt;0,AI996&lt;&gt;"closed",AI996&lt;&gt;"old",AND($B$3&lt;&gt;Data!$N$6,OR(database!$AG996&lt;&gt;Data!$K$9,database!$AG996&lt;&gt;Data!$K$8))),MAX(C$8:C995)+1,0)</f>
        <v>0</v>
      </c>
      <c r="D996" s="25">
        <f ca="1">IF(AND($AL996-D$3&lt;=TODAY(),$AL996&gt;0,$AI996&lt;&gt;"closed",AI996&lt;&gt;"old",AND($B$3&lt;&gt;Data!$N$6,OR(database!$AG996&lt;&gt;Data!$K$9,database!$AG996&lt;&gt;Data!$K$8))),MAX(D$8:D995)+1,0)</f>
        <v>0</v>
      </c>
      <c r="E996" s="25">
        <f ca="1">IF(AND($AL996-E$3&lt;=TODAY(),$AL996&gt;0,AI996&lt;&gt;"closed",AI996&lt;&gt;"old",AND($B$3&lt;&gt;Data!$N$6,OR(database!$AG996&lt;&gt;Data!$K$9,database!$AG996&lt;&gt;Data!$K$8))),MAX(E$8:E995)+1,0)</f>
        <v>0</v>
      </c>
      <c r="F996" s="25">
        <f>IF(AH996="X",MAX(F$8:F995)+1,0)</f>
        <v>0</v>
      </c>
      <c r="G996" s="25">
        <f ca="1">IF(AND(AG996=Data!$K$8,database!AI996&lt;&gt;"Closed",AI996&lt;&gt;"old",database!AL996&lt;(TODAY()+Data!$X$4)),MAX(G$8:G995)+1,0)</f>
        <v>0</v>
      </c>
      <c r="H996" s="25">
        <f ca="1">IF(AND(AG996=Data!$K$9,database!AI996&lt;&gt;"Closed",AI996&lt;&gt;"old",database!AL996&lt;(TODAY()+Data!$X$5)),MAX(H$8:H995)+1,0)</f>
        <v>0</v>
      </c>
      <c r="Y996">
        <f>IF(AS996&gt;0,VLOOKUP(AS996,$AT:$AV,3,0)+COUNTIF(AS$8:AS995,AS996),0)</f>
        <v>0</v>
      </c>
      <c r="AA996" s="16"/>
      <c r="AB996" s="22"/>
      <c r="AC996" s="16"/>
      <c r="AD996" s="22"/>
      <c r="AE996" s="16"/>
      <c r="AF996" s="22"/>
      <c r="AG996" s="138"/>
      <c r="AH996" s="23"/>
      <c r="AI996" s="16"/>
      <c r="AJ996" s="23"/>
      <c r="AK996" s="28"/>
      <c r="AL996" s="35"/>
      <c r="AQ996" s="25">
        <f>IF(FollowUp!$AK$3="(Off)",IF(FollowUp!$AA$3=Data!$D$5,C996,IF(FollowUp!$AA$3=Data!$D$6,D996,IF(FollowUp!$AA$3=Data!$D$7,E996,B996))),IF(FollowUp!$AK$3=Data!$N$9,F996,IF(FollowUp!$AK$3=Data!$N$8,H996,IF(FollowUp!$AK$3=Data!$N$7,G996,B996))))</f>
        <v>0</v>
      </c>
      <c r="AR996" s="51">
        <f t="shared" si="98"/>
        <v>0</v>
      </c>
      <c r="AS996" s="25">
        <f t="shared" si="96"/>
        <v>-1</v>
      </c>
      <c r="AT996" s="25">
        <f t="shared" si="99"/>
        <v>989</v>
      </c>
      <c r="AU996" s="25">
        <f t="shared" si="97"/>
        <v>0</v>
      </c>
      <c r="AV996" s="25">
        <f t="shared" si="100"/>
        <v>0</v>
      </c>
      <c r="BB996" s="51"/>
    </row>
    <row r="997" spans="1:54" x14ac:dyDescent="0.25">
      <c r="A997" t="str">
        <f t="shared" si="95"/>
        <v>997</v>
      </c>
      <c r="B997" s="25">
        <f>IF(OR(ISBLANK($AG997),$AI997="closed",$AI997="old",AND($B$3=Data!$N$6,OR(database!AG997=Data!$K$8,Data!$K$9=database!AG997))),0,MAX(B$8:B996)+1)</f>
        <v>0</v>
      </c>
      <c r="C997" s="25">
        <f ca="1">IF(AND($AL997-C$3&lt;=TODAY(),$AL997&gt;0,AI997&lt;&gt;"closed",AI997&lt;&gt;"old",AND($B$3&lt;&gt;Data!$N$6,OR(database!$AG997&lt;&gt;Data!$K$9,database!$AG997&lt;&gt;Data!$K$8))),MAX(C$8:C996)+1,0)</f>
        <v>0</v>
      </c>
      <c r="D997" s="25">
        <f ca="1">IF(AND($AL997-D$3&lt;=TODAY(),$AL997&gt;0,$AI997&lt;&gt;"closed",AI997&lt;&gt;"old",AND($B$3&lt;&gt;Data!$N$6,OR(database!$AG997&lt;&gt;Data!$K$9,database!$AG997&lt;&gt;Data!$K$8))),MAX(D$8:D996)+1,0)</f>
        <v>0</v>
      </c>
      <c r="E997" s="25">
        <f ca="1">IF(AND($AL997-E$3&lt;=TODAY(),$AL997&gt;0,AI997&lt;&gt;"closed",AI997&lt;&gt;"old",AND($B$3&lt;&gt;Data!$N$6,OR(database!$AG997&lt;&gt;Data!$K$9,database!$AG997&lt;&gt;Data!$K$8))),MAX(E$8:E996)+1,0)</f>
        <v>0</v>
      </c>
      <c r="F997" s="25">
        <f>IF(AH997="X",MAX(F$8:F996)+1,0)</f>
        <v>0</v>
      </c>
      <c r="G997" s="25">
        <f ca="1">IF(AND(AG997=Data!$K$8,database!AI997&lt;&gt;"Closed",AI997&lt;&gt;"old",database!AL997&lt;(TODAY()+Data!$X$4)),MAX(G$8:G996)+1,0)</f>
        <v>0</v>
      </c>
      <c r="H997" s="25">
        <f ca="1">IF(AND(AG997=Data!$K$9,database!AI997&lt;&gt;"Closed",AI997&lt;&gt;"old",database!AL997&lt;(TODAY()+Data!$X$5)),MAX(H$8:H996)+1,0)</f>
        <v>0</v>
      </c>
      <c r="Y997">
        <f>IF(AS997&gt;0,VLOOKUP(AS997,$AT:$AV,3,0)+COUNTIF(AS$8:AS996,AS997),0)</f>
        <v>0</v>
      </c>
      <c r="AA997" s="17"/>
      <c r="AB997" s="18"/>
      <c r="AC997" s="17"/>
      <c r="AD997" s="18"/>
      <c r="AE997" s="17"/>
      <c r="AF997" s="18"/>
      <c r="AG997" s="139"/>
      <c r="AH997" s="24"/>
      <c r="AI997" s="17"/>
      <c r="AJ997" s="24"/>
      <c r="AK997" s="27"/>
      <c r="AL997" s="47"/>
      <c r="AQ997" s="25">
        <f>IF(FollowUp!$AK$3="(Off)",IF(FollowUp!$AA$3=Data!$D$5,C997,IF(FollowUp!$AA$3=Data!$D$6,D997,IF(FollowUp!$AA$3=Data!$D$7,E997,B997))),IF(FollowUp!$AK$3=Data!$N$9,F997,IF(FollowUp!$AK$3=Data!$N$8,H997,IF(FollowUp!$AK$3=Data!$N$7,G997,B997))))</f>
        <v>0</v>
      </c>
      <c r="AR997" s="51">
        <f t="shared" si="98"/>
        <v>0</v>
      </c>
      <c r="AS997" s="25">
        <f t="shared" si="96"/>
        <v>-1</v>
      </c>
      <c r="AT997" s="25">
        <f t="shared" si="99"/>
        <v>990</v>
      </c>
      <c r="AU997" s="25">
        <f t="shared" si="97"/>
        <v>0</v>
      </c>
      <c r="AV997" s="25">
        <f t="shared" si="100"/>
        <v>0</v>
      </c>
      <c r="BB997" s="51"/>
    </row>
    <row r="998" spans="1:54" x14ac:dyDescent="0.25">
      <c r="A998" t="str">
        <f t="shared" si="95"/>
        <v>998</v>
      </c>
      <c r="B998" s="25">
        <f>IF(OR(ISBLANK($AG998),$AI998="closed",$AI998="old",AND($B$3=Data!$N$6,OR(database!AG998=Data!$K$8,Data!$K$9=database!AG998))),0,MAX(B$8:B997)+1)</f>
        <v>0</v>
      </c>
      <c r="C998" s="25">
        <f ca="1">IF(AND($AL998-C$3&lt;=TODAY(),$AL998&gt;0,AI998&lt;&gt;"closed",AI998&lt;&gt;"old",AND($B$3&lt;&gt;Data!$N$6,OR(database!$AG998&lt;&gt;Data!$K$9,database!$AG998&lt;&gt;Data!$K$8))),MAX(C$8:C997)+1,0)</f>
        <v>0</v>
      </c>
      <c r="D998" s="25">
        <f ca="1">IF(AND($AL998-D$3&lt;=TODAY(),$AL998&gt;0,$AI998&lt;&gt;"closed",AI998&lt;&gt;"old",AND($B$3&lt;&gt;Data!$N$6,OR(database!$AG998&lt;&gt;Data!$K$9,database!$AG998&lt;&gt;Data!$K$8))),MAX(D$8:D997)+1,0)</f>
        <v>0</v>
      </c>
      <c r="E998" s="25">
        <f ca="1">IF(AND($AL998-E$3&lt;=TODAY(),$AL998&gt;0,AI998&lt;&gt;"closed",AI998&lt;&gt;"old",AND($B$3&lt;&gt;Data!$N$6,OR(database!$AG998&lt;&gt;Data!$K$9,database!$AG998&lt;&gt;Data!$K$8))),MAX(E$8:E997)+1,0)</f>
        <v>0</v>
      </c>
      <c r="F998" s="25">
        <f>IF(AH998="X",MAX(F$8:F997)+1,0)</f>
        <v>0</v>
      </c>
      <c r="G998" s="25">
        <f ca="1">IF(AND(AG998=Data!$K$8,database!AI998&lt;&gt;"Closed",AI998&lt;&gt;"old",database!AL998&lt;(TODAY()+Data!$X$4)),MAX(G$8:G997)+1,0)</f>
        <v>0</v>
      </c>
      <c r="H998" s="25">
        <f ca="1">IF(AND(AG998=Data!$K$9,database!AI998&lt;&gt;"Closed",AI998&lt;&gt;"old",database!AL998&lt;(TODAY()+Data!$X$5)),MAX(H$8:H997)+1,0)</f>
        <v>0</v>
      </c>
      <c r="Y998">
        <f>IF(AS998&gt;0,VLOOKUP(AS998,$AT:$AV,3,0)+COUNTIF(AS$8:AS997,AS998),0)</f>
        <v>0</v>
      </c>
      <c r="AA998" s="16"/>
      <c r="AB998" s="22"/>
      <c r="AC998" s="16"/>
      <c r="AD998" s="22"/>
      <c r="AE998" s="16"/>
      <c r="AF998" s="22"/>
      <c r="AG998" s="138"/>
      <c r="AH998" s="23"/>
      <c r="AI998" s="16"/>
      <c r="AJ998" s="23"/>
      <c r="AK998" s="28"/>
      <c r="AL998" s="35"/>
      <c r="AQ998" s="25">
        <f>IF(FollowUp!$AK$3="(Off)",IF(FollowUp!$AA$3=Data!$D$5,C998,IF(FollowUp!$AA$3=Data!$D$6,D998,IF(FollowUp!$AA$3=Data!$D$7,E998,B998))),IF(FollowUp!$AK$3=Data!$N$9,F998,IF(FollowUp!$AK$3=Data!$N$8,H998,IF(FollowUp!$AK$3=Data!$N$7,G998,B998))))</f>
        <v>0</v>
      </c>
      <c r="AR998" s="51">
        <f t="shared" si="98"/>
        <v>0</v>
      </c>
      <c r="AS998" s="25">
        <f t="shared" si="96"/>
        <v>-1</v>
      </c>
      <c r="AT998" s="25">
        <f t="shared" si="99"/>
        <v>991</v>
      </c>
      <c r="AU998" s="25">
        <f t="shared" si="97"/>
        <v>0</v>
      </c>
      <c r="AV998" s="25">
        <f t="shared" si="100"/>
        <v>0</v>
      </c>
      <c r="BB998" s="51"/>
    </row>
    <row r="999" spans="1:54" x14ac:dyDescent="0.25">
      <c r="A999" t="str">
        <f t="shared" si="95"/>
        <v>999</v>
      </c>
      <c r="B999" s="25">
        <f>IF(OR(ISBLANK($AG999),$AI999="closed",$AI999="old",AND($B$3=Data!$N$6,OR(database!AG999=Data!$K$8,Data!$K$9=database!AG999))),0,MAX(B$8:B998)+1)</f>
        <v>0</v>
      </c>
      <c r="C999" s="25">
        <f ca="1">IF(AND($AL999-C$3&lt;=TODAY(),$AL999&gt;0,AI999&lt;&gt;"closed",AI999&lt;&gt;"old",AND($B$3&lt;&gt;Data!$N$6,OR(database!$AG999&lt;&gt;Data!$K$9,database!$AG999&lt;&gt;Data!$K$8))),MAX(C$8:C998)+1,0)</f>
        <v>0</v>
      </c>
      <c r="D999" s="25">
        <f ca="1">IF(AND($AL999-D$3&lt;=TODAY(),$AL999&gt;0,$AI999&lt;&gt;"closed",AI999&lt;&gt;"old",AND($B$3&lt;&gt;Data!$N$6,OR(database!$AG999&lt;&gt;Data!$K$9,database!$AG999&lt;&gt;Data!$K$8))),MAX(D$8:D998)+1,0)</f>
        <v>0</v>
      </c>
      <c r="E999" s="25">
        <f ca="1">IF(AND($AL999-E$3&lt;=TODAY(),$AL999&gt;0,AI999&lt;&gt;"closed",AI999&lt;&gt;"old",AND($B$3&lt;&gt;Data!$N$6,OR(database!$AG999&lt;&gt;Data!$K$9,database!$AG999&lt;&gt;Data!$K$8))),MAX(E$8:E998)+1,0)</f>
        <v>0</v>
      </c>
      <c r="F999" s="25">
        <f>IF(AH999="X",MAX(F$8:F998)+1,0)</f>
        <v>0</v>
      </c>
      <c r="G999" s="25">
        <f ca="1">IF(AND(AG999=Data!$K$8,database!AI999&lt;&gt;"Closed",AI999&lt;&gt;"old",database!AL999&lt;(TODAY()+Data!$X$4)),MAX(G$8:G998)+1,0)</f>
        <v>0</v>
      </c>
      <c r="H999" s="25">
        <f ca="1">IF(AND(AG999=Data!$K$9,database!AI999&lt;&gt;"Closed",AI999&lt;&gt;"old",database!AL999&lt;(TODAY()+Data!$X$5)),MAX(H$8:H998)+1,0)</f>
        <v>0</v>
      </c>
      <c r="Y999">
        <f>IF(AS999&gt;0,VLOOKUP(AS999,$AT:$AV,3,0)+COUNTIF(AS$8:AS998,AS999),0)</f>
        <v>0</v>
      </c>
      <c r="AA999" s="17"/>
      <c r="AB999" s="18"/>
      <c r="AC999" s="17"/>
      <c r="AD999" s="18"/>
      <c r="AE999" s="17"/>
      <c r="AF999" s="18"/>
      <c r="AG999" s="139"/>
      <c r="AH999" s="24"/>
      <c r="AI999" s="17"/>
      <c r="AJ999" s="24"/>
      <c r="AK999" s="27"/>
      <c r="AL999" s="47"/>
      <c r="AQ999" s="25">
        <f>IF(FollowUp!$AK$3="(Off)",IF(FollowUp!$AA$3=Data!$D$5,C999,IF(FollowUp!$AA$3=Data!$D$6,D999,IF(FollowUp!$AA$3=Data!$D$7,E999,B999))),IF(FollowUp!$AK$3=Data!$N$9,F999,IF(FollowUp!$AK$3=Data!$N$8,H999,IF(FollowUp!$AK$3=Data!$N$7,G999,B999))))</f>
        <v>0</v>
      </c>
      <c r="AR999" s="51">
        <f t="shared" si="98"/>
        <v>0</v>
      </c>
      <c r="AS999" s="25">
        <f t="shared" si="96"/>
        <v>-1</v>
      </c>
      <c r="AT999" s="25">
        <f t="shared" si="99"/>
        <v>992</v>
      </c>
      <c r="AU999" s="25">
        <f t="shared" si="97"/>
        <v>0</v>
      </c>
      <c r="AV999" s="25">
        <f t="shared" si="100"/>
        <v>0</v>
      </c>
      <c r="BB999" s="51"/>
    </row>
    <row r="1000" spans="1:54" x14ac:dyDescent="0.25">
      <c r="A1000" t="str">
        <f t="shared" si="95"/>
        <v>1000</v>
      </c>
      <c r="B1000" s="25">
        <f>IF(OR(ISBLANK($AG1000),$AI1000="closed",$AI1000="old",AND($B$3=Data!$N$6,OR(database!AG1000=Data!$K$8,Data!$K$9=database!AG1000))),0,MAX(B$8:B999)+1)</f>
        <v>0</v>
      </c>
      <c r="C1000" s="25">
        <f ca="1">IF(AND($AL1000-C$3&lt;=TODAY(),$AL1000&gt;0,AI1000&lt;&gt;"closed",AI1000&lt;&gt;"old",AND($B$3&lt;&gt;Data!$N$6,OR(database!$AG1000&lt;&gt;Data!$K$9,database!$AG1000&lt;&gt;Data!$K$8))),MAX(C$8:C999)+1,0)</f>
        <v>0</v>
      </c>
      <c r="D1000" s="25">
        <f ca="1">IF(AND($AL1000-D$3&lt;=TODAY(),$AL1000&gt;0,$AI1000&lt;&gt;"closed",AI1000&lt;&gt;"old",AND($B$3&lt;&gt;Data!$N$6,OR(database!$AG1000&lt;&gt;Data!$K$9,database!$AG1000&lt;&gt;Data!$K$8))),MAX(D$8:D999)+1,0)</f>
        <v>0</v>
      </c>
      <c r="E1000" s="25">
        <f ca="1">IF(AND($AL1000-E$3&lt;=TODAY(),$AL1000&gt;0,AI1000&lt;&gt;"closed",AI1000&lt;&gt;"old",AND($B$3&lt;&gt;Data!$N$6,OR(database!$AG1000&lt;&gt;Data!$K$9,database!$AG1000&lt;&gt;Data!$K$8))),MAX(E$8:E999)+1,0)</f>
        <v>0</v>
      </c>
      <c r="F1000" s="25">
        <f>IF(AH1000="X",MAX(F$8:F999)+1,0)</f>
        <v>0</v>
      </c>
      <c r="G1000" s="25">
        <f ca="1">IF(AND(AG1000=Data!$K$8,database!AI1000&lt;&gt;"Closed",AI1000&lt;&gt;"old",database!AL1000&lt;(TODAY()+Data!$X$4)),MAX(G$8:G999)+1,0)</f>
        <v>0</v>
      </c>
      <c r="H1000" s="25">
        <f ca="1">IF(AND(AG1000=Data!$K$9,database!AI1000&lt;&gt;"Closed",AI1000&lt;&gt;"old",database!AL1000&lt;(TODAY()+Data!$X$5)),MAX(H$8:H999)+1,0)</f>
        <v>0</v>
      </c>
      <c r="Y1000">
        <f>IF(AS1000&gt;0,VLOOKUP(AS1000,$AT:$AV,3,0)+COUNTIF(AS$8:AS999,AS1000),0)</f>
        <v>0</v>
      </c>
      <c r="AA1000" s="16"/>
      <c r="AB1000" s="22"/>
      <c r="AC1000" s="16"/>
      <c r="AD1000" s="22"/>
      <c r="AE1000" s="16"/>
      <c r="AF1000" s="22"/>
      <c r="AG1000" s="138"/>
      <c r="AH1000" s="23"/>
      <c r="AI1000" s="16"/>
      <c r="AJ1000" s="23"/>
      <c r="AK1000" s="28"/>
      <c r="AL1000" s="35"/>
      <c r="AQ1000" s="25">
        <f>IF(FollowUp!$AK$3="(Off)",IF(FollowUp!$AA$3=Data!$D$5,C1000,IF(FollowUp!$AA$3=Data!$D$6,D1000,IF(FollowUp!$AA$3=Data!$D$7,E1000,B1000))),IF(FollowUp!$AK$3=Data!$N$9,F1000,IF(FollowUp!$AK$3=Data!$N$8,H1000,IF(FollowUp!$AK$3=Data!$N$7,G1000,B1000))))</f>
        <v>0</v>
      </c>
      <c r="AR1000" s="51">
        <f t="shared" si="98"/>
        <v>0</v>
      </c>
      <c r="AS1000" s="25">
        <f t="shared" si="96"/>
        <v>-1</v>
      </c>
      <c r="AT1000" s="25">
        <f t="shared" si="99"/>
        <v>993</v>
      </c>
      <c r="AU1000" s="25">
        <f t="shared" si="97"/>
        <v>0</v>
      </c>
      <c r="AV1000" s="25">
        <f t="shared" si="100"/>
        <v>0</v>
      </c>
      <c r="BB1000" s="51"/>
    </row>
    <row r="1001" spans="1:54" x14ac:dyDescent="0.25">
      <c r="A1001" t="str">
        <f t="shared" si="95"/>
        <v>1001</v>
      </c>
      <c r="B1001" s="25">
        <f>IF(OR(ISBLANK($AG1001),$AI1001="closed",$AI1001="old",AND($B$3=Data!$N$6,OR(database!AG1001=Data!$K$8,Data!$K$9=database!AG1001))),0,MAX(B$8:B1000)+1)</f>
        <v>0</v>
      </c>
      <c r="C1001" s="25">
        <f ca="1">IF(AND($AL1001-C$3&lt;=TODAY(),$AL1001&gt;0,AI1001&lt;&gt;"closed",AI1001&lt;&gt;"old",AND($B$3&lt;&gt;Data!$N$6,OR(database!$AG1001&lt;&gt;Data!$K$9,database!$AG1001&lt;&gt;Data!$K$8))),MAX(C$8:C1000)+1,0)</f>
        <v>0</v>
      </c>
      <c r="D1001" s="25">
        <f ca="1">IF(AND($AL1001-D$3&lt;=TODAY(),$AL1001&gt;0,$AI1001&lt;&gt;"closed",AI1001&lt;&gt;"old",AND($B$3&lt;&gt;Data!$N$6,OR(database!$AG1001&lt;&gt;Data!$K$9,database!$AG1001&lt;&gt;Data!$K$8))),MAX(D$8:D1000)+1,0)</f>
        <v>0</v>
      </c>
      <c r="E1001" s="25">
        <f ca="1">IF(AND($AL1001-E$3&lt;=TODAY(),$AL1001&gt;0,AI1001&lt;&gt;"closed",AI1001&lt;&gt;"old",AND($B$3&lt;&gt;Data!$N$6,OR(database!$AG1001&lt;&gt;Data!$K$9,database!$AG1001&lt;&gt;Data!$K$8))),MAX(E$8:E1000)+1,0)</f>
        <v>0</v>
      </c>
      <c r="F1001" s="25">
        <f>IF(AH1001="X",MAX(F$8:F1000)+1,0)</f>
        <v>0</v>
      </c>
      <c r="G1001" s="25">
        <f ca="1">IF(AND(AG1001=Data!$K$8,database!AI1001&lt;&gt;"Closed",AI1001&lt;&gt;"old",database!AL1001&lt;(TODAY()+Data!$X$4)),MAX(G$8:G1000)+1,0)</f>
        <v>0</v>
      </c>
      <c r="H1001" s="25">
        <f ca="1">IF(AND(AG1001=Data!$K$9,database!AI1001&lt;&gt;"Closed",AI1001&lt;&gt;"old",database!AL1001&lt;(TODAY()+Data!$X$5)),MAX(H$8:H1000)+1,0)</f>
        <v>0</v>
      </c>
      <c r="Y1001">
        <f>IF(AS1001&gt;0,VLOOKUP(AS1001,$AT:$AV,3,0)+COUNTIF(AS$8:AS1000,AS1001),0)</f>
        <v>0</v>
      </c>
      <c r="AA1001" s="17"/>
      <c r="AB1001" s="18"/>
      <c r="AC1001" s="17"/>
      <c r="AD1001" s="18"/>
      <c r="AE1001" s="17"/>
      <c r="AF1001" s="18"/>
      <c r="AG1001" s="139"/>
      <c r="AH1001" s="24"/>
      <c r="AI1001" s="17"/>
      <c r="AJ1001" s="24"/>
      <c r="AK1001" s="27"/>
      <c r="AL1001" s="47"/>
      <c r="AQ1001" s="25">
        <f>IF(FollowUp!$AK$3="(Off)",IF(FollowUp!$AA$3=Data!$D$5,C1001,IF(FollowUp!$AA$3=Data!$D$6,D1001,IF(FollowUp!$AA$3=Data!$D$7,E1001,B1001))),IF(FollowUp!$AK$3=Data!$N$9,F1001,IF(FollowUp!$AK$3=Data!$N$8,H1001,IF(FollowUp!$AK$3=Data!$N$7,G1001,B1001))))</f>
        <v>0</v>
      </c>
      <c r="AR1001" s="51">
        <f t="shared" si="98"/>
        <v>0</v>
      </c>
      <c r="AS1001" s="25">
        <f t="shared" si="96"/>
        <v>-1</v>
      </c>
      <c r="AT1001" s="25">
        <f t="shared" si="99"/>
        <v>994</v>
      </c>
      <c r="AU1001" s="25">
        <f t="shared" si="97"/>
        <v>0</v>
      </c>
      <c r="AV1001" s="25">
        <f t="shared" si="100"/>
        <v>0</v>
      </c>
      <c r="BB1001" s="51"/>
    </row>
    <row r="1002" spans="1:54" x14ac:dyDescent="0.25">
      <c r="A1002" t="str">
        <f t="shared" si="95"/>
        <v>1002</v>
      </c>
      <c r="B1002" s="25">
        <f>IF(OR(ISBLANK($AG1002),$AI1002="closed",$AI1002="old",AND($B$3=Data!$N$6,OR(database!AG1002=Data!$K$8,Data!$K$9=database!AG1002))),0,MAX(B$8:B1001)+1)</f>
        <v>0</v>
      </c>
      <c r="C1002" s="25">
        <f ca="1">IF(AND($AL1002-C$3&lt;=TODAY(),$AL1002&gt;0,AI1002&lt;&gt;"closed",AI1002&lt;&gt;"old",AND($B$3&lt;&gt;Data!$N$6,OR(database!$AG1002&lt;&gt;Data!$K$9,database!$AG1002&lt;&gt;Data!$K$8))),MAX(C$8:C1001)+1,0)</f>
        <v>0</v>
      </c>
      <c r="D1002" s="25">
        <f ca="1">IF(AND($AL1002-D$3&lt;=TODAY(),$AL1002&gt;0,$AI1002&lt;&gt;"closed",AI1002&lt;&gt;"old",AND($B$3&lt;&gt;Data!$N$6,OR(database!$AG1002&lt;&gt;Data!$K$9,database!$AG1002&lt;&gt;Data!$K$8))),MAX(D$8:D1001)+1,0)</f>
        <v>0</v>
      </c>
      <c r="E1002" s="25">
        <f ca="1">IF(AND($AL1002-E$3&lt;=TODAY(),$AL1002&gt;0,AI1002&lt;&gt;"closed",AI1002&lt;&gt;"old",AND($B$3&lt;&gt;Data!$N$6,OR(database!$AG1002&lt;&gt;Data!$K$9,database!$AG1002&lt;&gt;Data!$K$8))),MAX(E$8:E1001)+1,0)</f>
        <v>0</v>
      </c>
      <c r="F1002" s="25">
        <f>IF(AH1002="X",MAX(F$8:F1001)+1,0)</f>
        <v>0</v>
      </c>
      <c r="G1002" s="25">
        <f ca="1">IF(AND(AG1002=Data!$K$8,database!AI1002&lt;&gt;"Closed",AI1002&lt;&gt;"old",database!AL1002&lt;(TODAY()+Data!$X$4)),MAX(G$8:G1001)+1,0)</f>
        <v>0</v>
      </c>
      <c r="H1002" s="25">
        <f ca="1">IF(AND(AG1002=Data!$K$9,database!AI1002&lt;&gt;"Closed",AI1002&lt;&gt;"old",database!AL1002&lt;(TODAY()+Data!$X$5)),MAX(H$8:H1001)+1,0)</f>
        <v>0</v>
      </c>
      <c r="Y1002">
        <f>IF(AS1002&gt;0,VLOOKUP(AS1002,$AT:$AV,3,0)+COUNTIF(AS$8:AS1001,AS1002),0)</f>
        <v>0</v>
      </c>
      <c r="AA1002" s="16"/>
      <c r="AB1002" s="22"/>
      <c r="AC1002" s="16"/>
      <c r="AD1002" s="22"/>
      <c r="AE1002" s="16"/>
      <c r="AF1002" s="22"/>
      <c r="AG1002" s="138"/>
      <c r="AH1002" s="23"/>
      <c r="AI1002" s="16"/>
      <c r="AJ1002" s="23"/>
      <c r="AK1002" s="28"/>
      <c r="AL1002" s="35"/>
      <c r="AQ1002" s="25">
        <f>IF(FollowUp!$AK$3="(Off)",IF(FollowUp!$AA$3=Data!$D$5,C1002,IF(FollowUp!$AA$3=Data!$D$6,D1002,IF(FollowUp!$AA$3=Data!$D$7,E1002,B1002))),IF(FollowUp!$AK$3=Data!$N$9,F1002,IF(FollowUp!$AK$3=Data!$N$8,H1002,IF(FollowUp!$AK$3=Data!$N$7,G1002,B1002))))</f>
        <v>0</v>
      </c>
      <c r="AR1002" s="51">
        <f t="shared" si="98"/>
        <v>0</v>
      </c>
      <c r="AS1002" s="25">
        <f t="shared" si="96"/>
        <v>-1</v>
      </c>
      <c r="AT1002" s="25">
        <f t="shared" si="99"/>
        <v>995</v>
      </c>
      <c r="AU1002" s="25">
        <f t="shared" si="97"/>
        <v>0</v>
      </c>
      <c r="AV1002" s="25">
        <f t="shared" si="100"/>
        <v>0</v>
      </c>
      <c r="BB1002" s="51"/>
    </row>
    <row r="1003" spans="1:54" x14ac:dyDescent="0.25">
      <c r="A1003" t="str">
        <f t="shared" si="95"/>
        <v>1003</v>
      </c>
      <c r="B1003" s="25">
        <f>IF(OR(ISBLANK($AG1003),$AI1003="closed",$AI1003="old",AND($B$3=Data!$N$6,OR(database!AG1003=Data!$K$8,Data!$K$9=database!AG1003))),0,MAX(B$8:B1002)+1)</f>
        <v>0</v>
      </c>
      <c r="C1003" s="25">
        <f ca="1">IF(AND($AL1003-C$3&lt;=TODAY(),$AL1003&gt;0,AI1003&lt;&gt;"closed",AI1003&lt;&gt;"old",AND($B$3&lt;&gt;Data!$N$6,OR(database!$AG1003&lt;&gt;Data!$K$9,database!$AG1003&lt;&gt;Data!$K$8))),MAX(C$8:C1002)+1,0)</f>
        <v>0</v>
      </c>
      <c r="D1003" s="25">
        <f ca="1">IF(AND($AL1003-D$3&lt;=TODAY(),$AL1003&gt;0,$AI1003&lt;&gt;"closed",AI1003&lt;&gt;"old",AND($B$3&lt;&gt;Data!$N$6,OR(database!$AG1003&lt;&gt;Data!$K$9,database!$AG1003&lt;&gt;Data!$K$8))),MAX(D$8:D1002)+1,0)</f>
        <v>0</v>
      </c>
      <c r="E1003" s="25">
        <f ca="1">IF(AND($AL1003-E$3&lt;=TODAY(),$AL1003&gt;0,AI1003&lt;&gt;"closed",AI1003&lt;&gt;"old",AND($B$3&lt;&gt;Data!$N$6,OR(database!$AG1003&lt;&gt;Data!$K$9,database!$AG1003&lt;&gt;Data!$K$8))),MAX(E$8:E1002)+1,0)</f>
        <v>0</v>
      </c>
      <c r="F1003" s="25">
        <f>IF(AH1003="X",MAX(F$8:F1002)+1,0)</f>
        <v>0</v>
      </c>
      <c r="G1003" s="25">
        <f ca="1">IF(AND(AG1003=Data!$K$8,database!AI1003&lt;&gt;"Closed",AI1003&lt;&gt;"old",database!AL1003&lt;(TODAY()+Data!$X$4)),MAX(G$8:G1002)+1,0)</f>
        <v>0</v>
      </c>
      <c r="H1003" s="25">
        <f ca="1">IF(AND(AG1003=Data!$K$9,database!AI1003&lt;&gt;"Closed",AI1003&lt;&gt;"old",database!AL1003&lt;(TODAY()+Data!$X$5)),MAX(H$8:H1002)+1,0)</f>
        <v>0</v>
      </c>
      <c r="Y1003">
        <f>IF(AS1003&gt;0,VLOOKUP(AS1003,$AT:$AV,3,0)+COUNTIF(AS$8:AS1002,AS1003),0)</f>
        <v>0</v>
      </c>
      <c r="AA1003" s="17"/>
      <c r="AB1003" s="18"/>
      <c r="AC1003" s="17"/>
      <c r="AD1003" s="18"/>
      <c r="AE1003" s="17"/>
      <c r="AF1003" s="18"/>
      <c r="AG1003" s="139"/>
      <c r="AH1003" s="24"/>
      <c r="AI1003" s="17"/>
      <c r="AJ1003" s="24"/>
      <c r="AK1003" s="27"/>
      <c r="AL1003" s="47"/>
      <c r="AQ1003" s="25">
        <f>IF(FollowUp!$AK$3="(Off)",IF(FollowUp!$AA$3=Data!$D$5,C1003,IF(FollowUp!$AA$3=Data!$D$6,D1003,IF(FollowUp!$AA$3=Data!$D$7,E1003,B1003))),IF(FollowUp!$AK$3=Data!$N$9,F1003,IF(FollowUp!$AK$3=Data!$N$8,H1003,IF(FollowUp!$AK$3=Data!$N$7,G1003,B1003))))</f>
        <v>0</v>
      </c>
      <c r="AR1003" s="51">
        <f t="shared" si="98"/>
        <v>0</v>
      </c>
      <c r="AS1003" s="25">
        <f t="shared" si="96"/>
        <v>-1</v>
      </c>
      <c r="AT1003" s="25">
        <f t="shared" si="99"/>
        <v>996</v>
      </c>
      <c r="AU1003" s="25">
        <f t="shared" si="97"/>
        <v>0</v>
      </c>
      <c r="AV1003" s="25">
        <f t="shared" si="100"/>
        <v>0</v>
      </c>
      <c r="BB1003" s="51"/>
    </row>
    <row r="1004" spans="1:54" x14ac:dyDescent="0.25">
      <c r="A1004" t="str">
        <f t="shared" si="95"/>
        <v>1004</v>
      </c>
      <c r="B1004" s="25">
        <f>IF(OR(ISBLANK($AG1004),$AI1004="closed",$AI1004="old",AND($B$3=Data!$N$6,OR(database!AG1004=Data!$K$8,Data!$K$9=database!AG1004))),0,MAX(B$8:B1003)+1)</f>
        <v>0</v>
      </c>
      <c r="C1004" s="25">
        <f ca="1">IF(AND($AL1004-C$3&lt;=TODAY(),$AL1004&gt;0,AI1004&lt;&gt;"closed",AI1004&lt;&gt;"old",AND($B$3&lt;&gt;Data!$N$6,OR(database!$AG1004&lt;&gt;Data!$K$9,database!$AG1004&lt;&gt;Data!$K$8))),MAX(C$8:C1003)+1,0)</f>
        <v>0</v>
      </c>
      <c r="D1004" s="25">
        <f ca="1">IF(AND($AL1004-D$3&lt;=TODAY(),$AL1004&gt;0,$AI1004&lt;&gt;"closed",AI1004&lt;&gt;"old",AND($B$3&lt;&gt;Data!$N$6,OR(database!$AG1004&lt;&gt;Data!$K$9,database!$AG1004&lt;&gt;Data!$K$8))),MAX(D$8:D1003)+1,0)</f>
        <v>0</v>
      </c>
      <c r="E1004" s="25">
        <f ca="1">IF(AND($AL1004-E$3&lt;=TODAY(),$AL1004&gt;0,AI1004&lt;&gt;"closed",AI1004&lt;&gt;"old",AND($B$3&lt;&gt;Data!$N$6,OR(database!$AG1004&lt;&gt;Data!$K$9,database!$AG1004&lt;&gt;Data!$K$8))),MAX(E$8:E1003)+1,0)</f>
        <v>0</v>
      </c>
      <c r="F1004" s="25">
        <f>IF(AH1004="X",MAX(F$8:F1003)+1,0)</f>
        <v>0</v>
      </c>
      <c r="G1004" s="25">
        <f ca="1">IF(AND(AG1004=Data!$K$8,database!AI1004&lt;&gt;"Closed",AI1004&lt;&gt;"old",database!AL1004&lt;(TODAY()+Data!$X$4)),MAX(G$8:G1003)+1,0)</f>
        <v>0</v>
      </c>
      <c r="H1004" s="25">
        <f ca="1">IF(AND(AG1004=Data!$K$9,database!AI1004&lt;&gt;"Closed",AI1004&lt;&gt;"old",database!AL1004&lt;(TODAY()+Data!$X$5)),MAX(H$8:H1003)+1,0)</f>
        <v>0</v>
      </c>
      <c r="Y1004">
        <f>IF(AS1004&gt;0,VLOOKUP(AS1004,$AT:$AV,3,0)+COUNTIF(AS$8:AS1003,AS1004),0)</f>
        <v>0</v>
      </c>
      <c r="AA1004" s="16"/>
      <c r="AB1004" s="22"/>
      <c r="AC1004" s="16"/>
      <c r="AD1004" s="22"/>
      <c r="AE1004" s="16"/>
      <c r="AF1004" s="22"/>
      <c r="AG1004" s="138"/>
      <c r="AH1004" s="23"/>
      <c r="AI1004" s="16"/>
      <c r="AJ1004" s="23"/>
      <c r="AK1004" s="28"/>
      <c r="AL1004" s="35"/>
      <c r="AQ1004" s="25">
        <f>IF(FollowUp!$AK$3="(Off)",IF(FollowUp!$AA$3=Data!$D$5,C1004,IF(FollowUp!$AA$3=Data!$D$6,D1004,IF(FollowUp!$AA$3=Data!$D$7,E1004,B1004))),IF(FollowUp!$AK$3=Data!$N$9,F1004,IF(FollowUp!$AK$3=Data!$N$8,H1004,IF(FollowUp!$AK$3=Data!$N$7,G1004,B1004))))</f>
        <v>0</v>
      </c>
      <c r="AR1004" s="51">
        <f t="shared" si="98"/>
        <v>0</v>
      </c>
      <c r="AS1004" s="25">
        <f t="shared" si="96"/>
        <v>-1</v>
      </c>
      <c r="AT1004" s="25">
        <f t="shared" si="99"/>
        <v>997</v>
      </c>
      <c r="AU1004" s="25">
        <f t="shared" si="97"/>
        <v>0</v>
      </c>
      <c r="AV1004" s="25">
        <f t="shared" si="100"/>
        <v>0</v>
      </c>
      <c r="BB1004" s="51"/>
    </row>
    <row r="1005" spans="1:54" x14ac:dyDescent="0.25">
      <c r="A1005" t="str">
        <f t="shared" si="95"/>
        <v>1005</v>
      </c>
      <c r="B1005" s="25">
        <f>IF(OR(ISBLANK($AG1005),$AI1005="closed",$AI1005="old",AND($B$3=Data!$N$6,OR(database!AG1005=Data!$K$8,Data!$K$9=database!AG1005))),0,MAX(B$8:B1004)+1)</f>
        <v>0</v>
      </c>
      <c r="C1005" s="25">
        <f ca="1">IF(AND($AL1005-C$3&lt;=TODAY(),$AL1005&gt;0,AI1005&lt;&gt;"closed",AI1005&lt;&gt;"old",AND($B$3&lt;&gt;Data!$N$6,OR(database!$AG1005&lt;&gt;Data!$K$9,database!$AG1005&lt;&gt;Data!$K$8))),MAX(C$8:C1004)+1,0)</f>
        <v>0</v>
      </c>
      <c r="D1005" s="25">
        <f ca="1">IF(AND($AL1005-D$3&lt;=TODAY(),$AL1005&gt;0,$AI1005&lt;&gt;"closed",AI1005&lt;&gt;"old",AND($B$3&lt;&gt;Data!$N$6,OR(database!$AG1005&lt;&gt;Data!$K$9,database!$AG1005&lt;&gt;Data!$K$8))),MAX(D$8:D1004)+1,0)</f>
        <v>0</v>
      </c>
      <c r="E1005" s="25">
        <f ca="1">IF(AND($AL1005-E$3&lt;=TODAY(),$AL1005&gt;0,AI1005&lt;&gt;"closed",AI1005&lt;&gt;"old",AND($B$3&lt;&gt;Data!$N$6,OR(database!$AG1005&lt;&gt;Data!$K$9,database!$AG1005&lt;&gt;Data!$K$8))),MAX(E$8:E1004)+1,0)</f>
        <v>0</v>
      </c>
      <c r="F1005" s="25">
        <f>IF(AH1005="X",MAX(F$8:F1004)+1,0)</f>
        <v>0</v>
      </c>
      <c r="G1005" s="25">
        <f ca="1">IF(AND(AG1005=Data!$K$8,database!AI1005&lt;&gt;"Closed",AI1005&lt;&gt;"old",database!AL1005&lt;(TODAY()+Data!$X$4)),MAX(G$8:G1004)+1,0)</f>
        <v>0</v>
      </c>
      <c r="H1005" s="25">
        <f ca="1">IF(AND(AG1005=Data!$K$9,database!AI1005&lt;&gt;"Closed",AI1005&lt;&gt;"old",database!AL1005&lt;(TODAY()+Data!$X$5)),MAX(H$8:H1004)+1,0)</f>
        <v>0</v>
      </c>
      <c r="Y1005">
        <f>IF(AS1005&gt;0,VLOOKUP(AS1005,$AT:$AV,3,0)+COUNTIF(AS$8:AS1004,AS1005),0)</f>
        <v>0</v>
      </c>
      <c r="AA1005" s="17"/>
      <c r="AB1005" s="18"/>
      <c r="AC1005" s="17"/>
      <c r="AD1005" s="18"/>
      <c r="AE1005" s="17"/>
      <c r="AF1005" s="18"/>
      <c r="AG1005" s="139"/>
      <c r="AH1005" s="24"/>
      <c r="AI1005" s="17"/>
      <c r="AJ1005" s="24"/>
      <c r="AK1005" s="27"/>
      <c r="AL1005" s="47"/>
      <c r="AQ1005" s="25">
        <f>IF(FollowUp!$AK$3="(Off)",IF(FollowUp!$AA$3=Data!$D$5,C1005,IF(FollowUp!$AA$3=Data!$D$6,D1005,IF(FollowUp!$AA$3=Data!$D$7,E1005,B1005))),IF(FollowUp!$AK$3=Data!$N$9,F1005,IF(FollowUp!$AK$3=Data!$N$8,H1005,IF(FollowUp!$AK$3=Data!$N$7,G1005,B1005))))</f>
        <v>0</v>
      </c>
      <c r="AR1005" s="51">
        <f t="shared" si="98"/>
        <v>0</v>
      </c>
      <c r="AS1005" s="25">
        <f t="shared" si="96"/>
        <v>-1</v>
      </c>
      <c r="AT1005" s="25">
        <f t="shared" si="99"/>
        <v>998</v>
      </c>
      <c r="AU1005" s="25">
        <f t="shared" si="97"/>
        <v>0</v>
      </c>
      <c r="AV1005" s="25">
        <f t="shared" si="100"/>
        <v>0</v>
      </c>
      <c r="BB1005" s="51"/>
    </row>
    <row r="1006" spans="1:54" x14ac:dyDescent="0.25">
      <c r="A1006" t="str">
        <f t="shared" si="95"/>
        <v>1006</v>
      </c>
      <c r="B1006" s="25">
        <f>IF(OR(ISBLANK($AG1006),$AI1006="closed",$AI1006="old",AND($B$3=Data!$N$6,OR(database!AG1006=Data!$K$8,Data!$K$9=database!AG1006))),0,MAX(B$8:B1005)+1)</f>
        <v>0</v>
      </c>
      <c r="C1006" s="25">
        <f ca="1">IF(AND($AL1006-C$3&lt;=TODAY(),$AL1006&gt;0,AI1006&lt;&gt;"closed",AI1006&lt;&gt;"old",AND($B$3&lt;&gt;Data!$N$6,OR(database!$AG1006&lt;&gt;Data!$K$9,database!$AG1006&lt;&gt;Data!$K$8))),MAX(C$8:C1005)+1,0)</f>
        <v>0</v>
      </c>
      <c r="D1006" s="25">
        <f ca="1">IF(AND($AL1006-D$3&lt;=TODAY(),$AL1006&gt;0,$AI1006&lt;&gt;"closed",AI1006&lt;&gt;"old",AND($B$3&lt;&gt;Data!$N$6,OR(database!$AG1006&lt;&gt;Data!$K$9,database!$AG1006&lt;&gt;Data!$K$8))),MAX(D$8:D1005)+1,0)</f>
        <v>0</v>
      </c>
      <c r="E1006" s="25">
        <f ca="1">IF(AND($AL1006-E$3&lt;=TODAY(),$AL1006&gt;0,AI1006&lt;&gt;"closed",AI1006&lt;&gt;"old",AND($B$3&lt;&gt;Data!$N$6,OR(database!$AG1006&lt;&gt;Data!$K$9,database!$AG1006&lt;&gt;Data!$K$8))),MAX(E$8:E1005)+1,0)</f>
        <v>0</v>
      </c>
      <c r="F1006" s="25">
        <f>IF(AH1006="X",MAX(F$8:F1005)+1,0)</f>
        <v>0</v>
      </c>
      <c r="G1006" s="25">
        <f ca="1">IF(AND(AG1006=Data!$K$8,database!AI1006&lt;&gt;"Closed",AI1006&lt;&gt;"old",database!AL1006&lt;(TODAY()+Data!$X$4)),MAX(G$8:G1005)+1,0)</f>
        <v>0</v>
      </c>
      <c r="H1006" s="25">
        <f ca="1">IF(AND(AG1006=Data!$K$9,database!AI1006&lt;&gt;"Closed",AI1006&lt;&gt;"old",database!AL1006&lt;(TODAY()+Data!$X$5)),MAX(H$8:H1005)+1,0)</f>
        <v>0</v>
      </c>
      <c r="Y1006">
        <f>IF(AS1006&gt;0,VLOOKUP(AS1006,$AT:$AV,3,0)+COUNTIF(AS$8:AS1005,AS1006),0)</f>
        <v>0</v>
      </c>
      <c r="AA1006" s="16"/>
      <c r="AB1006" s="22"/>
      <c r="AC1006" s="16"/>
      <c r="AD1006" s="22"/>
      <c r="AE1006" s="16"/>
      <c r="AF1006" s="22"/>
      <c r="AG1006" s="138"/>
      <c r="AH1006" s="23"/>
      <c r="AI1006" s="16"/>
      <c r="AJ1006" s="23"/>
      <c r="AK1006" s="28"/>
      <c r="AL1006" s="35"/>
      <c r="AQ1006" s="25">
        <f>IF(FollowUp!$AK$3="(Off)",IF(FollowUp!$AA$3=Data!$D$5,C1006,IF(FollowUp!$AA$3=Data!$D$6,D1006,IF(FollowUp!$AA$3=Data!$D$7,E1006,B1006))),IF(FollowUp!$AK$3=Data!$N$9,F1006,IF(FollowUp!$AK$3=Data!$N$8,H1006,IF(FollowUp!$AK$3=Data!$N$7,G1006,B1006))))</f>
        <v>0</v>
      </c>
      <c r="AR1006" s="51">
        <f t="shared" si="98"/>
        <v>0</v>
      </c>
      <c r="AS1006" s="25">
        <f t="shared" si="96"/>
        <v>-1</v>
      </c>
      <c r="AT1006" s="25">
        <f t="shared" si="99"/>
        <v>999</v>
      </c>
      <c r="AU1006" s="25">
        <f t="shared" si="97"/>
        <v>0</v>
      </c>
      <c r="AV1006" s="25">
        <f t="shared" si="100"/>
        <v>0</v>
      </c>
      <c r="BB1006" s="51"/>
    </row>
    <row r="1007" spans="1:54" x14ac:dyDescent="0.25">
      <c r="A1007" t="str">
        <f t="shared" si="95"/>
        <v>1007</v>
      </c>
      <c r="B1007" s="25">
        <f>IF(OR(ISBLANK($AG1007),$AI1007="closed",$AI1007="old",AND($B$3=Data!$N$6,OR(database!AG1007=Data!$K$8,Data!$K$9=database!AG1007))),0,MAX(B$8:B1006)+1)</f>
        <v>0</v>
      </c>
      <c r="C1007" s="25">
        <f ca="1">IF(AND($AL1007-C$3&lt;=TODAY(),$AL1007&gt;0,AI1007&lt;&gt;"closed",AI1007&lt;&gt;"old",AND($B$3&lt;&gt;Data!$N$6,OR(database!$AG1007&lt;&gt;Data!$K$9,database!$AG1007&lt;&gt;Data!$K$8))),MAX(C$8:C1006)+1,0)</f>
        <v>0</v>
      </c>
      <c r="D1007" s="25">
        <f ca="1">IF(AND($AL1007-D$3&lt;=TODAY(),$AL1007&gt;0,$AI1007&lt;&gt;"closed",AI1007&lt;&gt;"old",AND($B$3&lt;&gt;Data!$N$6,OR(database!$AG1007&lt;&gt;Data!$K$9,database!$AG1007&lt;&gt;Data!$K$8))),MAX(D$8:D1006)+1,0)</f>
        <v>0</v>
      </c>
      <c r="E1007" s="25">
        <f ca="1">IF(AND($AL1007-E$3&lt;=TODAY(),$AL1007&gt;0,AI1007&lt;&gt;"closed",AI1007&lt;&gt;"old",AND($B$3&lt;&gt;Data!$N$6,OR(database!$AG1007&lt;&gt;Data!$K$9,database!$AG1007&lt;&gt;Data!$K$8))),MAX(E$8:E1006)+1,0)</f>
        <v>0</v>
      </c>
      <c r="F1007" s="25">
        <f>IF(AH1007="X",MAX(F$8:F1006)+1,0)</f>
        <v>0</v>
      </c>
      <c r="G1007" s="25">
        <f ca="1">IF(AND(AG1007=Data!$K$8,database!AI1007&lt;&gt;"Closed",AI1007&lt;&gt;"old",database!AL1007&lt;(TODAY()+Data!$X$4)),MAX(G$8:G1006)+1,0)</f>
        <v>0</v>
      </c>
      <c r="H1007" s="25">
        <f ca="1">IF(AND(AG1007=Data!$K$9,database!AI1007&lt;&gt;"Closed",AI1007&lt;&gt;"old",database!AL1007&lt;(TODAY()+Data!$X$5)),MAX(H$8:H1006)+1,0)</f>
        <v>0</v>
      </c>
      <c r="Y1007">
        <f>IF(AS1007&gt;0,VLOOKUP(AS1007,$AT:$AV,3,0)+COUNTIF(AS$8:AS1006,AS1007),0)</f>
        <v>0</v>
      </c>
      <c r="AA1007" s="17"/>
      <c r="AB1007" s="18"/>
      <c r="AC1007" s="17"/>
      <c r="AD1007" s="18"/>
      <c r="AE1007" s="17"/>
      <c r="AF1007" s="18"/>
      <c r="AG1007" s="139"/>
      <c r="AH1007" s="24"/>
      <c r="AI1007" s="17"/>
      <c r="AJ1007" s="24"/>
      <c r="AK1007" s="27"/>
      <c r="AL1007" s="47"/>
      <c r="AQ1007" s="25">
        <f>IF(FollowUp!$AK$3="(Off)",IF(FollowUp!$AA$3=Data!$D$5,C1007,IF(FollowUp!$AA$3=Data!$D$6,D1007,IF(FollowUp!$AA$3=Data!$D$7,E1007,B1007))),IF(FollowUp!$AK$3=Data!$N$9,F1007,IF(FollowUp!$AK$3=Data!$N$8,H1007,IF(FollowUp!$AK$3=Data!$N$7,G1007,B1007))))</f>
        <v>0</v>
      </c>
      <c r="AR1007" s="51">
        <f t="shared" si="98"/>
        <v>0</v>
      </c>
      <c r="AS1007" s="25">
        <f t="shared" si="96"/>
        <v>-1</v>
      </c>
      <c r="AT1007" s="25">
        <f t="shared" si="99"/>
        <v>1000</v>
      </c>
      <c r="AU1007" s="25">
        <f t="shared" si="97"/>
        <v>0</v>
      </c>
      <c r="AV1007" s="25">
        <f t="shared" si="100"/>
        <v>0</v>
      </c>
      <c r="BB1007" s="51"/>
    </row>
    <row r="1008" spans="1:54" x14ac:dyDescent="0.25">
      <c r="A1008" t="str">
        <f t="shared" si="95"/>
        <v>1008</v>
      </c>
      <c r="B1008" s="25">
        <f>IF(OR(ISBLANK($AG1008),$AI1008="closed",$AI1008="old",AND($B$3=Data!$N$6,OR(database!AG1008=Data!$K$8,Data!$K$9=database!AG1008))),0,MAX(B$8:B1007)+1)</f>
        <v>0</v>
      </c>
      <c r="C1008" s="25">
        <f ca="1">IF(AND($AL1008-C$3&lt;=TODAY(),$AL1008&gt;0,AI1008&lt;&gt;"closed",AI1008&lt;&gt;"old",AND($B$3&lt;&gt;Data!$N$6,OR(database!$AG1008&lt;&gt;Data!$K$9,database!$AG1008&lt;&gt;Data!$K$8))),MAX(C$8:C1007)+1,0)</f>
        <v>0</v>
      </c>
      <c r="D1008" s="25">
        <f ca="1">IF(AND($AL1008-D$3&lt;=TODAY(),$AL1008&gt;0,$AI1008&lt;&gt;"closed",AI1008&lt;&gt;"old",AND($B$3&lt;&gt;Data!$N$6,OR(database!$AG1008&lt;&gt;Data!$K$9,database!$AG1008&lt;&gt;Data!$K$8))),MAX(D$8:D1007)+1,0)</f>
        <v>0</v>
      </c>
      <c r="E1008" s="25">
        <f ca="1">IF(AND($AL1008-E$3&lt;=TODAY(),$AL1008&gt;0,AI1008&lt;&gt;"closed",AI1008&lt;&gt;"old",AND($B$3&lt;&gt;Data!$N$6,OR(database!$AG1008&lt;&gt;Data!$K$9,database!$AG1008&lt;&gt;Data!$K$8))),MAX(E$8:E1007)+1,0)</f>
        <v>0</v>
      </c>
      <c r="F1008" s="25">
        <f>IF(AH1008="X",MAX(F$8:F1007)+1,0)</f>
        <v>0</v>
      </c>
      <c r="G1008" s="25">
        <f ca="1">IF(AND(AG1008=Data!$K$8,database!AI1008&lt;&gt;"Closed",AI1008&lt;&gt;"old",database!AL1008&lt;(TODAY()+Data!$X$4)),MAX(G$8:G1007)+1,0)</f>
        <v>0</v>
      </c>
      <c r="H1008" s="25">
        <f ca="1">IF(AND(AG1008=Data!$K$9,database!AI1008&lt;&gt;"Closed",AI1008&lt;&gt;"old",database!AL1008&lt;(TODAY()+Data!$X$5)),MAX(H$8:H1007)+1,0)</f>
        <v>0</v>
      </c>
      <c r="Y1008">
        <f>IF(AS1008&gt;0,VLOOKUP(AS1008,$AT:$AV,3,0)+COUNTIF(AS$8:AS1007,AS1008),0)</f>
        <v>0</v>
      </c>
      <c r="AA1008" s="16"/>
      <c r="AB1008" s="22"/>
      <c r="AC1008" s="16"/>
      <c r="AD1008" s="22"/>
      <c r="AE1008" s="16"/>
      <c r="AF1008" s="22"/>
      <c r="AG1008" s="138"/>
      <c r="AH1008" s="23"/>
      <c r="AI1008" s="16"/>
      <c r="AJ1008" s="23"/>
      <c r="AK1008" s="28"/>
      <c r="AL1008" s="35"/>
      <c r="AQ1008" s="25">
        <f>IF(FollowUp!$AK$3="(Off)",IF(FollowUp!$AA$3=Data!$D$5,C1008,IF(FollowUp!$AA$3=Data!$D$6,D1008,IF(FollowUp!$AA$3=Data!$D$7,E1008,B1008))),IF(FollowUp!$AK$3=Data!$N$9,F1008,IF(FollowUp!$AK$3=Data!$N$8,H1008,IF(FollowUp!$AK$3=Data!$N$7,G1008,B1008))))</f>
        <v>0</v>
      </c>
      <c r="AR1008" s="51">
        <f t="shared" si="98"/>
        <v>0</v>
      </c>
      <c r="AS1008" s="25">
        <f t="shared" si="96"/>
        <v>-1</v>
      </c>
      <c r="AT1008" s="25">
        <f t="shared" si="99"/>
        <v>1001</v>
      </c>
      <c r="AU1008" s="25">
        <f t="shared" si="97"/>
        <v>0</v>
      </c>
      <c r="AV1008" s="25">
        <f t="shared" si="100"/>
        <v>0</v>
      </c>
      <c r="BB1008" s="51"/>
    </row>
    <row r="1009" spans="1:54" x14ac:dyDescent="0.25">
      <c r="A1009" t="str">
        <f t="shared" si="95"/>
        <v>1009</v>
      </c>
      <c r="B1009" s="25">
        <f>IF(OR(ISBLANK($AG1009),$AI1009="closed",$AI1009="old",AND($B$3=Data!$N$6,OR(database!AG1009=Data!$K$8,Data!$K$9=database!AG1009))),0,MAX(B$8:B1008)+1)</f>
        <v>0</v>
      </c>
      <c r="C1009" s="25">
        <f ca="1">IF(AND($AL1009-C$3&lt;=TODAY(),$AL1009&gt;0,AI1009&lt;&gt;"closed",AI1009&lt;&gt;"old",AND($B$3&lt;&gt;Data!$N$6,OR(database!$AG1009&lt;&gt;Data!$K$9,database!$AG1009&lt;&gt;Data!$K$8))),MAX(C$8:C1008)+1,0)</f>
        <v>0</v>
      </c>
      <c r="D1009" s="25">
        <f ca="1">IF(AND($AL1009-D$3&lt;=TODAY(),$AL1009&gt;0,$AI1009&lt;&gt;"closed",AI1009&lt;&gt;"old",AND($B$3&lt;&gt;Data!$N$6,OR(database!$AG1009&lt;&gt;Data!$K$9,database!$AG1009&lt;&gt;Data!$K$8))),MAX(D$8:D1008)+1,0)</f>
        <v>0</v>
      </c>
      <c r="E1009" s="25">
        <f ca="1">IF(AND($AL1009-E$3&lt;=TODAY(),$AL1009&gt;0,AI1009&lt;&gt;"closed",AI1009&lt;&gt;"old",AND($B$3&lt;&gt;Data!$N$6,OR(database!$AG1009&lt;&gt;Data!$K$9,database!$AG1009&lt;&gt;Data!$K$8))),MAX(E$8:E1008)+1,0)</f>
        <v>0</v>
      </c>
      <c r="F1009" s="25">
        <f>IF(AH1009="X",MAX(F$8:F1008)+1,0)</f>
        <v>0</v>
      </c>
      <c r="G1009" s="25">
        <f ca="1">IF(AND(AG1009=Data!$K$8,database!AI1009&lt;&gt;"Closed",AI1009&lt;&gt;"old",database!AL1009&lt;(TODAY()+Data!$X$4)),MAX(G$8:G1008)+1,0)</f>
        <v>0</v>
      </c>
      <c r="H1009" s="25">
        <f ca="1">IF(AND(AG1009=Data!$K$9,database!AI1009&lt;&gt;"Closed",AI1009&lt;&gt;"old",database!AL1009&lt;(TODAY()+Data!$X$5)),MAX(H$8:H1008)+1,0)</f>
        <v>0</v>
      </c>
      <c r="Y1009">
        <f>IF(AS1009&gt;0,VLOOKUP(AS1009,$AT:$AV,3,0)+COUNTIF(AS$8:AS1008,AS1009),0)</f>
        <v>0</v>
      </c>
      <c r="AA1009" s="17"/>
      <c r="AB1009" s="18"/>
      <c r="AC1009" s="17"/>
      <c r="AD1009" s="18"/>
      <c r="AE1009" s="17"/>
      <c r="AF1009" s="18"/>
      <c r="AG1009" s="139"/>
      <c r="AH1009" s="24"/>
      <c r="AI1009" s="17"/>
      <c r="AJ1009" s="24"/>
      <c r="AK1009" s="27"/>
      <c r="AL1009" s="47"/>
      <c r="AQ1009" s="25">
        <f>IF(FollowUp!$AK$3="(Off)",IF(FollowUp!$AA$3=Data!$D$5,C1009,IF(FollowUp!$AA$3=Data!$D$6,D1009,IF(FollowUp!$AA$3=Data!$D$7,E1009,B1009))),IF(FollowUp!$AK$3=Data!$N$9,F1009,IF(FollowUp!$AK$3=Data!$N$8,H1009,IF(FollowUp!$AK$3=Data!$N$7,G1009,B1009))))</f>
        <v>0</v>
      </c>
      <c r="AR1009" s="51">
        <f t="shared" si="98"/>
        <v>0</v>
      </c>
      <c r="AS1009" s="25">
        <f t="shared" si="96"/>
        <v>-1</v>
      </c>
      <c r="AT1009" s="25">
        <f t="shared" si="99"/>
        <v>1002</v>
      </c>
      <c r="AU1009" s="25">
        <f t="shared" si="97"/>
        <v>0</v>
      </c>
      <c r="AV1009" s="25">
        <f t="shared" si="100"/>
        <v>0</v>
      </c>
      <c r="BB1009" s="51"/>
    </row>
    <row r="1010" spans="1:54" x14ac:dyDescent="0.25">
      <c r="A1010" t="str">
        <f t="shared" si="95"/>
        <v>1010</v>
      </c>
      <c r="B1010" s="25">
        <f>IF(OR(ISBLANK($AG1010),$AI1010="closed",$AI1010="old",AND($B$3=Data!$N$6,OR(database!AG1010=Data!$K$8,Data!$K$9=database!AG1010))),0,MAX(B$8:B1009)+1)</f>
        <v>0</v>
      </c>
      <c r="C1010" s="25">
        <f ca="1">IF(AND($AL1010-C$3&lt;=TODAY(),$AL1010&gt;0,AI1010&lt;&gt;"closed",AI1010&lt;&gt;"old",AND($B$3&lt;&gt;Data!$N$6,OR(database!$AG1010&lt;&gt;Data!$K$9,database!$AG1010&lt;&gt;Data!$K$8))),MAX(C$8:C1009)+1,0)</f>
        <v>0</v>
      </c>
      <c r="D1010" s="25">
        <f ca="1">IF(AND($AL1010-D$3&lt;=TODAY(),$AL1010&gt;0,$AI1010&lt;&gt;"closed",AI1010&lt;&gt;"old",AND($B$3&lt;&gt;Data!$N$6,OR(database!$AG1010&lt;&gt;Data!$K$9,database!$AG1010&lt;&gt;Data!$K$8))),MAX(D$8:D1009)+1,0)</f>
        <v>0</v>
      </c>
      <c r="E1010" s="25">
        <f ca="1">IF(AND($AL1010-E$3&lt;=TODAY(),$AL1010&gt;0,AI1010&lt;&gt;"closed",AI1010&lt;&gt;"old",AND($B$3&lt;&gt;Data!$N$6,OR(database!$AG1010&lt;&gt;Data!$K$9,database!$AG1010&lt;&gt;Data!$K$8))),MAX(E$8:E1009)+1,0)</f>
        <v>0</v>
      </c>
      <c r="F1010" s="25">
        <f>IF(AH1010="X",MAX(F$8:F1009)+1,0)</f>
        <v>0</v>
      </c>
      <c r="G1010" s="25">
        <f ca="1">IF(AND(AG1010=Data!$K$8,database!AI1010&lt;&gt;"Closed",AI1010&lt;&gt;"old",database!AL1010&lt;(TODAY()+Data!$X$4)),MAX(G$8:G1009)+1,0)</f>
        <v>0</v>
      </c>
      <c r="H1010" s="25">
        <f ca="1">IF(AND(AG1010=Data!$K$9,database!AI1010&lt;&gt;"Closed",AI1010&lt;&gt;"old",database!AL1010&lt;(TODAY()+Data!$X$5)),MAX(H$8:H1009)+1,0)</f>
        <v>0</v>
      </c>
      <c r="Y1010">
        <f>IF(AS1010&gt;0,VLOOKUP(AS1010,$AT:$AV,3,0)+COUNTIF(AS$8:AS1009,AS1010),0)</f>
        <v>0</v>
      </c>
      <c r="AA1010" s="16"/>
      <c r="AB1010" s="22"/>
      <c r="AC1010" s="16"/>
      <c r="AD1010" s="22"/>
      <c r="AE1010" s="16"/>
      <c r="AF1010" s="22"/>
      <c r="AG1010" s="138"/>
      <c r="AH1010" s="23"/>
      <c r="AI1010" s="16"/>
      <c r="AJ1010" s="23"/>
      <c r="AK1010" s="28"/>
      <c r="AL1010" s="35"/>
      <c r="AQ1010" s="25">
        <f>IF(FollowUp!$AK$3="(Off)",IF(FollowUp!$AA$3=Data!$D$5,C1010,IF(FollowUp!$AA$3=Data!$D$6,D1010,IF(FollowUp!$AA$3=Data!$D$7,E1010,B1010))),IF(FollowUp!$AK$3=Data!$N$9,F1010,IF(FollowUp!$AK$3=Data!$N$8,H1010,IF(FollowUp!$AK$3=Data!$N$7,G1010,B1010))))</f>
        <v>0</v>
      </c>
      <c r="AR1010" s="51">
        <f t="shared" si="98"/>
        <v>0</v>
      </c>
      <c r="AS1010" s="25">
        <f t="shared" si="96"/>
        <v>-1</v>
      </c>
      <c r="AT1010" s="25">
        <f t="shared" si="99"/>
        <v>1003</v>
      </c>
      <c r="AU1010" s="25">
        <f t="shared" si="97"/>
        <v>0</v>
      </c>
      <c r="AV1010" s="25">
        <f t="shared" si="100"/>
        <v>0</v>
      </c>
      <c r="BB1010" s="51"/>
    </row>
    <row r="1011" spans="1:54" x14ac:dyDescent="0.25">
      <c r="A1011" t="str">
        <f t="shared" si="95"/>
        <v>1011</v>
      </c>
      <c r="B1011" s="25">
        <f>IF(OR(ISBLANK($AG1011),$AI1011="closed",$AI1011="old",AND($B$3=Data!$N$6,OR(database!AG1011=Data!$K$8,Data!$K$9=database!AG1011))),0,MAX(B$8:B1010)+1)</f>
        <v>0</v>
      </c>
      <c r="C1011" s="25">
        <f ca="1">IF(AND($AL1011-C$3&lt;=TODAY(),$AL1011&gt;0,AI1011&lt;&gt;"closed",AI1011&lt;&gt;"old",AND($B$3&lt;&gt;Data!$N$6,OR(database!$AG1011&lt;&gt;Data!$K$9,database!$AG1011&lt;&gt;Data!$K$8))),MAX(C$8:C1010)+1,0)</f>
        <v>0</v>
      </c>
      <c r="D1011" s="25">
        <f ca="1">IF(AND($AL1011-D$3&lt;=TODAY(),$AL1011&gt;0,$AI1011&lt;&gt;"closed",AI1011&lt;&gt;"old",AND($B$3&lt;&gt;Data!$N$6,OR(database!$AG1011&lt;&gt;Data!$K$9,database!$AG1011&lt;&gt;Data!$K$8))),MAX(D$8:D1010)+1,0)</f>
        <v>0</v>
      </c>
      <c r="E1011" s="25">
        <f ca="1">IF(AND($AL1011-E$3&lt;=TODAY(),$AL1011&gt;0,AI1011&lt;&gt;"closed",AI1011&lt;&gt;"old",AND($B$3&lt;&gt;Data!$N$6,OR(database!$AG1011&lt;&gt;Data!$K$9,database!$AG1011&lt;&gt;Data!$K$8))),MAX(E$8:E1010)+1,0)</f>
        <v>0</v>
      </c>
      <c r="F1011" s="25">
        <f>IF(AH1011="X",MAX(F$8:F1010)+1,0)</f>
        <v>0</v>
      </c>
      <c r="G1011" s="25">
        <f ca="1">IF(AND(AG1011=Data!$K$8,database!AI1011&lt;&gt;"Closed",AI1011&lt;&gt;"old",database!AL1011&lt;(TODAY()+Data!$X$4)),MAX(G$8:G1010)+1,0)</f>
        <v>0</v>
      </c>
      <c r="H1011" s="25">
        <f ca="1">IF(AND(AG1011=Data!$K$9,database!AI1011&lt;&gt;"Closed",AI1011&lt;&gt;"old",database!AL1011&lt;(TODAY()+Data!$X$5)),MAX(H$8:H1010)+1,0)</f>
        <v>0</v>
      </c>
      <c r="Y1011">
        <f>IF(AS1011&gt;0,VLOOKUP(AS1011,$AT:$AV,3,0)+COUNTIF(AS$8:AS1010,AS1011),0)</f>
        <v>0</v>
      </c>
      <c r="AA1011" s="17"/>
      <c r="AB1011" s="18"/>
      <c r="AC1011" s="17"/>
      <c r="AD1011" s="18"/>
      <c r="AE1011" s="17"/>
      <c r="AF1011" s="18"/>
      <c r="AG1011" s="139"/>
      <c r="AH1011" s="24"/>
      <c r="AI1011" s="17"/>
      <c r="AJ1011" s="24"/>
      <c r="AK1011" s="27"/>
      <c r="AL1011" s="47"/>
      <c r="AQ1011" s="25">
        <f>IF(FollowUp!$AK$3="(Off)",IF(FollowUp!$AA$3=Data!$D$5,C1011,IF(FollowUp!$AA$3=Data!$D$6,D1011,IF(FollowUp!$AA$3=Data!$D$7,E1011,B1011))),IF(FollowUp!$AK$3=Data!$N$9,F1011,IF(FollowUp!$AK$3=Data!$N$8,H1011,IF(FollowUp!$AK$3=Data!$N$7,G1011,B1011))))</f>
        <v>0</v>
      </c>
      <c r="AR1011" s="51">
        <f t="shared" si="98"/>
        <v>0</v>
      </c>
      <c r="AS1011" s="25">
        <f t="shared" si="96"/>
        <v>-1</v>
      </c>
      <c r="AT1011" s="25">
        <f t="shared" si="99"/>
        <v>1004</v>
      </c>
      <c r="AU1011" s="25">
        <f t="shared" si="97"/>
        <v>0</v>
      </c>
      <c r="AV1011" s="25">
        <f t="shared" si="100"/>
        <v>0</v>
      </c>
      <c r="BB1011" s="51"/>
    </row>
    <row r="1012" spans="1:54" x14ac:dyDescent="0.25">
      <c r="A1012" t="str">
        <f t="shared" si="95"/>
        <v>1012</v>
      </c>
      <c r="B1012" s="25">
        <f>IF(OR(ISBLANK($AG1012),$AI1012="closed",$AI1012="old",AND($B$3=Data!$N$6,OR(database!AG1012=Data!$K$8,Data!$K$9=database!AG1012))),0,MAX(B$8:B1011)+1)</f>
        <v>0</v>
      </c>
      <c r="C1012" s="25">
        <f ca="1">IF(AND($AL1012-C$3&lt;=TODAY(),$AL1012&gt;0,AI1012&lt;&gt;"closed",AI1012&lt;&gt;"old",AND($B$3&lt;&gt;Data!$N$6,OR(database!$AG1012&lt;&gt;Data!$K$9,database!$AG1012&lt;&gt;Data!$K$8))),MAX(C$8:C1011)+1,0)</f>
        <v>0</v>
      </c>
      <c r="D1012" s="25">
        <f ca="1">IF(AND($AL1012-D$3&lt;=TODAY(),$AL1012&gt;0,$AI1012&lt;&gt;"closed",AI1012&lt;&gt;"old",AND($B$3&lt;&gt;Data!$N$6,OR(database!$AG1012&lt;&gt;Data!$K$9,database!$AG1012&lt;&gt;Data!$K$8))),MAX(D$8:D1011)+1,0)</f>
        <v>0</v>
      </c>
      <c r="E1012" s="25">
        <f ca="1">IF(AND($AL1012-E$3&lt;=TODAY(),$AL1012&gt;0,AI1012&lt;&gt;"closed",AI1012&lt;&gt;"old",AND($B$3&lt;&gt;Data!$N$6,OR(database!$AG1012&lt;&gt;Data!$K$9,database!$AG1012&lt;&gt;Data!$K$8))),MAX(E$8:E1011)+1,0)</f>
        <v>0</v>
      </c>
      <c r="F1012" s="25">
        <f>IF(AH1012="X",MAX(F$8:F1011)+1,0)</f>
        <v>0</v>
      </c>
      <c r="G1012" s="25">
        <f ca="1">IF(AND(AG1012=Data!$K$8,database!AI1012&lt;&gt;"Closed",AI1012&lt;&gt;"old",database!AL1012&lt;(TODAY()+Data!$X$4)),MAX(G$8:G1011)+1,0)</f>
        <v>0</v>
      </c>
      <c r="H1012" s="25">
        <f ca="1">IF(AND(AG1012=Data!$K$9,database!AI1012&lt;&gt;"Closed",AI1012&lt;&gt;"old",database!AL1012&lt;(TODAY()+Data!$X$5)),MAX(H$8:H1011)+1,0)</f>
        <v>0</v>
      </c>
      <c r="Y1012">
        <f>IF(AS1012&gt;0,VLOOKUP(AS1012,$AT:$AV,3,0)+COUNTIF(AS$8:AS1011,AS1012),0)</f>
        <v>0</v>
      </c>
      <c r="AA1012" s="16"/>
      <c r="AB1012" s="22"/>
      <c r="AC1012" s="16"/>
      <c r="AD1012" s="22"/>
      <c r="AE1012" s="16"/>
      <c r="AF1012" s="22"/>
      <c r="AG1012" s="138"/>
      <c r="AH1012" s="23"/>
      <c r="AI1012" s="16"/>
      <c r="AJ1012" s="23"/>
      <c r="AK1012" s="28"/>
      <c r="AL1012" s="35"/>
      <c r="AQ1012" s="25">
        <f>IF(FollowUp!$AK$3="(Off)",IF(FollowUp!$AA$3=Data!$D$5,C1012,IF(FollowUp!$AA$3=Data!$D$6,D1012,IF(FollowUp!$AA$3=Data!$D$7,E1012,B1012))),IF(FollowUp!$AK$3=Data!$N$9,F1012,IF(FollowUp!$AK$3=Data!$N$8,H1012,IF(FollowUp!$AK$3=Data!$N$7,G1012,B1012))))</f>
        <v>0</v>
      </c>
      <c r="AR1012" s="51">
        <f t="shared" si="98"/>
        <v>0</v>
      </c>
      <c r="AS1012" s="25">
        <f t="shared" si="96"/>
        <v>-1</v>
      </c>
      <c r="AT1012" s="25">
        <f t="shared" si="99"/>
        <v>1005</v>
      </c>
      <c r="AU1012" s="25">
        <f t="shared" si="97"/>
        <v>0</v>
      </c>
      <c r="AV1012" s="25">
        <f t="shared" si="100"/>
        <v>0</v>
      </c>
      <c r="BB1012" s="51"/>
    </row>
    <row r="1013" spans="1:54" x14ac:dyDescent="0.25">
      <c r="A1013" t="str">
        <f t="shared" si="95"/>
        <v>1013</v>
      </c>
      <c r="B1013" s="25">
        <f>IF(OR(ISBLANK($AG1013),$AI1013="closed",$AI1013="old",AND($B$3=Data!$N$6,OR(database!AG1013=Data!$K$8,Data!$K$9=database!AG1013))),0,MAX(B$8:B1012)+1)</f>
        <v>0</v>
      </c>
      <c r="C1013" s="25">
        <f ca="1">IF(AND($AL1013-C$3&lt;=TODAY(),$AL1013&gt;0,AI1013&lt;&gt;"closed",AI1013&lt;&gt;"old",AND($B$3&lt;&gt;Data!$N$6,OR(database!$AG1013&lt;&gt;Data!$K$9,database!$AG1013&lt;&gt;Data!$K$8))),MAX(C$8:C1012)+1,0)</f>
        <v>0</v>
      </c>
      <c r="D1013" s="25">
        <f ca="1">IF(AND($AL1013-D$3&lt;=TODAY(),$AL1013&gt;0,$AI1013&lt;&gt;"closed",AI1013&lt;&gt;"old",AND($B$3&lt;&gt;Data!$N$6,OR(database!$AG1013&lt;&gt;Data!$K$9,database!$AG1013&lt;&gt;Data!$K$8))),MAX(D$8:D1012)+1,0)</f>
        <v>0</v>
      </c>
      <c r="E1013" s="25">
        <f ca="1">IF(AND($AL1013-E$3&lt;=TODAY(),$AL1013&gt;0,AI1013&lt;&gt;"closed",AI1013&lt;&gt;"old",AND($B$3&lt;&gt;Data!$N$6,OR(database!$AG1013&lt;&gt;Data!$K$9,database!$AG1013&lt;&gt;Data!$K$8))),MAX(E$8:E1012)+1,0)</f>
        <v>0</v>
      </c>
      <c r="F1013" s="25">
        <f>IF(AH1013="X",MAX(F$8:F1012)+1,0)</f>
        <v>0</v>
      </c>
      <c r="G1013" s="25">
        <f ca="1">IF(AND(AG1013=Data!$K$8,database!AI1013&lt;&gt;"Closed",AI1013&lt;&gt;"old",database!AL1013&lt;(TODAY()+Data!$X$4)),MAX(G$8:G1012)+1,0)</f>
        <v>0</v>
      </c>
      <c r="H1013" s="25">
        <f ca="1">IF(AND(AG1013=Data!$K$9,database!AI1013&lt;&gt;"Closed",AI1013&lt;&gt;"old",database!AL1013&lt;(TODAY()+Data!$X$5)),MAX(H$8:H1012)+1,0)</f>
        <v>0</v>
      </c>
      <c r="Y1013">
        <f>IF(AS1013&gt;0,VLOOKUP(AS1013,$AT:$AV,3,0)+COUNTIF(AS$8:AS1012,AS1013),0)</f>
        <v>0</v>
      </c>
      <c r="AA1013" s="17"/>
      <c r="AB1013" s="18"/>
      <c r="AC1013" s="17"/>
      <c r="AD1013" s="18"/>
      <c r="AE1013" s="17"/>
      <c r="AF1013" s="18"/>
      <c r="AG1013" s="139"/>
      <c r="AH1013" s="24"/>
      <c r="AI1013" s="17"/>
      <c r="AJ1013" s="24"/>
      <c r="AK1013" s="27"/>
      <c r="AL1013" s="47"/>
      <c r="AQ1013" s="25">
        <f>IF(FollowUp!$AK$3="(Off)",IF(FollowUp!$AA$3=Data!$D$5,C1013,IF(FollowUp!$AA$3=Data!$D$6,D1013,IF(FollowUp!$AA$3=Data!$D$7,E1013,B1013))),IF(FollowUp!$AK$3=Data!$N$9,F1013,IF(FollowUp!$AK$3=Data!$N$8,H1013,IF(FollowUp!$AK$3=Data!$N$7,G1013,B1013))))</f>
        <v>0</v>
      </c>
      <c r="AR1013" s="51">
        <f t="shared" si="98"/>
        <v>0</v>
      </c>
      <c r="AS1013" s="25">
        <f t="shared" si="96"/>
        <v>-1</v>
      </c>
      <c r="AT1013" s="25">
        <f t="shared" si="99"/>
        <v>1006</v>
      </c>
      <c r="AU1013" s="25">
        <f t="shared" si="97"/>
        <v>0</v>
      </c>
      <c r="AV1013" s="25">
        <f t="shared" si="100"/>
        <v>0</v>
      </c>
      <c r="BB1013" s="51"/>
    </row>
    <row r="1014" spans="1:54" x14ac:dyDescent="0.25">
      <c r="A1014" t="str">
        <f t="shared" si="95"/>
        <v>1014</v>
      </c>
      <c r="B1014" s="25">
        <f>IF(OR(ISBLANK($AG1014),$AI1014="closed",$AI1014="old",AND($B$3=Data!$N$6,OR(database!AG1014=Data!$K$8,Data!$K$9=database!AG1014))),0,MAX(B$8:B1013)+1)</f>
        <v>0</v>
      </c>
      <c r="C1014" s="25">
        <f ca="1">IF(AND($AL1014-C$3&lt;=TODAY(),$AL1014&gt;0,AI1014&lt;&gt;"closed",AI1014&lt;&gt;"old",AND($B$3&lt;&gt;Data!$N$6,OR(database!$AG1014&lt;&gt;Data!$K$9,database!$AG1014&lt;&gt;Data!$K$8))),MAX(C$8:C1013)+1,0)</f>
        <v>0</v>
      </c>
      <c r="D1014" s="25">
        <f ca="1">IF(AND($AL1014-D$3&lt;=TODAY(),$AL1014&gt;0,$AI1014&lt;&gt;"closed",AI1014&lt;&gt;"old",AND($B$3&lt;&gt;Data!$N$6,OR(database!$AG1014&lt;&gt;Data!$K$9,database!$AG1014&lt;&gt;Data!$K$8))),MAX(D$8:D1013)+1,0)</f>
        <v>0</v>
      </c>
      <c r="E1014" s="25">
        <f ca="1">IF(AND($AL1014-E$3&lt;=TODAY(),$AL1014&gt;0,AI1014&lt;&gt;"closed",AI1014&lt;&gt;"old",AND($B$3&lt;&gt;Data!$N$6,OR(database!$AG1014&lt;&gt;Data!$K$9,database!$AG1014&lt;&gt;Data!$K$8))),MAX(E$8:E1013)+1,0)</f>
        <v>0</v>
      </c>
      <c r="F1014" s="25">
        <f>IF(AH1014="X",MAX(F$8:F1013)+1,0)</f>
        <v>0</v>
      </c>
      <c r="G1014" s="25">
        <f ca="1">IF(AND(AG1014=Data!$K$8,database!AI1014&lt;&gt;"Closed",AI1014&lt;&gt;"old",database!AL1014&lt;(TODAY()+Data!$X$4)),MAX(G$8:G1013)+1,0)</f>
        <v>0</v>
      </c>
      <c r="H1014" s="25">
        <f ca="1">IF(AND(AG1014=Data!$K$9,database!AI1014&lt;&gt;"Closed",AI1014&lt;&gt;"old",database!AL1014&lt;(TODAY()+Data!$X$5)),MAX(H$8:H1013)+1,0)</f>
        <v>0</v>
      </c>
      <c r="Y1014">
        <f>IF(AS1014&gt;0,VLOOKUP(AS1014,$AT:$AV,3,0)+COUNTIF(AS$8:AS1013,AS1014),0)</f>
        <v>0</v>
      </c>
      <c r="AA1014" s="16"/>
      <c r="AB1014" s="22"/>
      <c r="AC1014" s="16"/>
      <c r="AD1014" s="22"/>
      <c r="AE1014" s="16"/>
      <c r="AF1014" s="22"/>
      <c r="AG1014" s="138"/>
      <c r="AH1014" s="23"/>
      <c r="AI1014" s="16"/>
      <c r="AJ1014" s="23"/>
      <c r="AK1014" s="28"/>
      <c r="AL1014" s="35"/>
      <c r="AQ1014" s="25">
        <f>IF(FollowUp!$AK$3="(Off)",IF(FollowUp!$AA$3=Data!$D$5,C1014,IF(FollowUp!$AA$3=Data!$D$6,D1014,IF(FollowUp!$AA$3=Data!$D$7,E1014,B1014))),IF(FollowUp!$AK$3=Data!$N$9,F1014,IF(FollowUp!$AK$3=Data!$N$8,H1014,IF(FollowUp!$AK$3=Data!$N$7,G1014,B1014))))</f>
        <v>0</v>
      </c>
      <c r="AR1014" s="51">
        <f t="shared" si="98"/>
        <v>0</v>
      </c>
      <c r="AS1014" s="25">
        <f t="shared" si="96"/>
        <v>-1</v>
      </c>
      <c r="AT1014" s="25">
        <f t="shared" si="99"/>
        <v>1007</v>
      </c>
      <c r="AU1014" s="25">
        <f t="shared" si="97"/>
        <v>0</v>
      </c>
      <c r="AV1014" s="25">
        <f t="shared" si="100"/>
        <v>0</v>
      </c>
      <c r="BB1014" s="51"/>
    </row>
    <row r="1015" spans="1:54" x14ac:dyDescent="0.25">
      <c r="A1015" t="str">
        <f t="shared" si="95"/>
        <v>1015</v>
      </c>
      <c r="B1015" s="25">
        <f>IF(OR(ISBLANK($AG1015),$AI1015="closed",$AI1015="old",AND($B$3=Data!$N$6,OR(database!AG1015=Data!$K$8,Data!$K$9=database!AG1015))),0,MAX(B$8:B1014)+1)</f>
        <v>0</v>
      </c>
      <c r="C1015" s="25">
        <f ca="1">IF(AND($AL1015-C$3&lt;=TODAY(),$AL1015&gt;0,AI1015&lt;&gt;"closed",AI1015&lt;&gt;"old",AND($B$3&lt;&gt;Data!$N$6,OR(database!$AG1015&lt;&gt;Data!$K$9,database!$AG1015&lt;&gt;Data!$K$8))),MAX(C$8:C1014)+1,0)</f>
        <v>0</v>
      </c>
      <c r="D1015" s="25">
        <f ca="1">IF(AND($AL1015-D$3&lt;=TODAY(),$AL1015&gt;0,$AI1015&lt;&gt;"closed",AI1015&lt;&gt;"old",AND($B$3&lt;&gt;Data!$N$6,OR(database!$AG1015&lt;&gt;Data!$K$9,database!$AG1015&lt;&gt;Data!$K$8))),MAX(D$8:D1014)+1,0)</f>
        <v>0</v>
      </c>
      <c r="E1015" s="25">
        <f ca="1">IF(AND($AL1015-E$3&lt;=TODAY(),$AL1015&gt;0,AI1015&lt;&gt;"closed",AI1015&lt;&gt;"old",AND($B$3&lt;&gt;Data!$N$6,OR(database!$AG1015&lt;&gt;Data!$K$9,database!$AG1015&lt;&gt;Data!$K$8))),MAX(E$8:E1014)+1,0)</f>
        <v>0</v>
      </c>
      <c r="F1015" s="25">
        <f>IF(AH1015="X",MAX(F$8:F1014)+1,0)</f>
        <v>0</v>
      </c>
      <c r="G1015" s="25">
        <f ca="1">IF(AND(AG1015=Data!$K$8,database!AI1015&lt;&gt;"Closed",AI1015&lt;&gt;"old",database!AL1015&lt;(TODAY()+Data!$X$4)),MAX(G$8:G1014)+1,0)</f>
        <v>0</v>
      </c>
      <c r="H1015" s="25">
        <f ca="1">IF(AND(AG1015=Data!$K$9,database!AI1015&lt;&gt;"Closed",AI1015&lt;&gt;"old",database!AL1015&lt;(TODAY()+Data!$X$5)),MAX(H$8:H1014)+1,0)</f>
        <v>0</v>
      </c>
      <c r="Y1015">
        <f>IF(AS1015&gt;0,VLOOKUP(AS1015,$AT:$AV,3,0)+COUNTIF(AS$8:AS1014,AS1015),0)</f>
        <v>0</v>
      </c>
      <c r="AA1015" s="17"/>
      <c r="AB1015" s="18"/>
      <c r="AC1015" s="17"/>
      <c r="AD1015" s="18"/>
      <c r="AE1015" s="17"/>
      <c r="AF1015" s="18"/>
      <c r="AG1015" s="139"/>
      <c r="AH1015" s="24"/>
      <c r="AI1015" s="17"/>
      <c r="AJ1015" s="24"/>
      <c r="AK1015" s="27"/>
      <c r="AL1015" s="47"/>
      <c r="AQ1015" s="25">
        <f>IF(FollowUp!$AK$3="(Off)",IF(FollowUp!$AA$3=Data!$D$5,C1015,IF(FollowUp!$AA$3=Data!$D$6,D1015,IF(FollowUp!$AA$3=Data!$D$7,E1015,B1015))),IF(FollowUp!$AK$3=Data!$N$9,F1015,IF(FollowUp!$AK$3=Data!$N$8,H1015,IF(FollowUp!$AK$3=Data!$N$7,G1015,B1015))))</f>
        <v>0</v>
      </c>
      <c r="AR1015" s="51">
        <f t="shared" si="98"/>
        <v>0</v>
      </c>
      <c r="AS1015" s="25">
        <f t="shared" si="96"/>
        <v>-1</v>
      </c>
      <c r="AT1015" s="25">
        <f t="shared" si="99"/>
        <v>1008</v>
      </c>
      <c r="AU1015" s="25">
        <f t="shared" si="97"/>
        <v>0</v>
      </c>
      <c r="AV1015" s="25">
        <f t="shared" si="100"/>
        <v>0</v>
      </c>
      <c r="BB1015" s="51"/>
    </row>
    <row r="1016" spans="1:54" x14ac:dyDescent="0.25">
      <c r="A1016" t="str">
        <f t="shared" si="95"/>
        <v>1016</v>
      </c>
      <c r="B1016" s="25">
        <f>IF(OR(ISBLANK($AG1016),$AI1016="closed",$AI1016="old",AND($B$3=Data!$N$6,OR(database!AG1016=Data!$K$8,Data!$K$9=database!AG1016))),0,MAX(B$8:B1015)+1)</f>
        <v>0</v>
      </c>
      <c r="C1016" s="25">
        <f ca="1">IF(AND($AL1016-C$3&lt;=TODAY(),$AL1016&gt;0,AI1016&lt;&gt;"closed",AI1016&lt;&gt;"old",AND($B$3&lt;&gt;Data!$N$6,OR(database!$AG1016&lt;&gt;Data!$K$9,database!$AG1016&lt;&gt;Data!$K$8))),MAX(C$8:C1015)+1,0)</f>
        <v>0</v>
      </c>
      <c r="D1016" s="25">
        <f ca="1">IF(AND($AL1016-D$3&lt;=TODAY(),$AL1016&gt;0,$AI1016&lt;&gt;"closed",AI1016&lt;&gt;"old",AND($B$3&lt;&gt;Data!$N$6,OR(database!$AG1016&lt;&gt;Data!$K$9,database!$AG1016&lt;&gt;Data!$K$8))),MAX(D$8:D1015)+1,0)</f>
        <v>0</v>
      </c>
      <c r="E1016" s="25">
        <f ca="1">IF(AND($AL1016-E$3&lt;=TODAY(),$AL1016&gt;0,AI1016&lt;&gt;"closed",AI1016&lt;&gt;"old",AND($B$3&lt;&gt;Data!$N$6,OR(database!$AG1016&lt;&gt;Data!$K$9,database!$AG1016&lt;&gt;Data!$K$8))),MAX(E$8:E1015)+1,0)</f>
        <v>0</v>
      </c>
      <c r="F1016" s="25">
        <f>IF(AH1016="X",MAX(F$8:F1015)+1,0)</f>
        <v>0</v>
      </c>
      <c r="G1016" s="25">
        <f ca="1">IF(AND(AG1016=Data!$K$8,database!AI1016&lt;&gt;"Closed",AI1016&lt;&gt;"old",database!AL1016&lt;(TODAY()+Data!$X$4)),MAX(G$8:G1015)+1,0)</f>
        <v>0</v>
      </c>
      <c r="H1016" s="25">
        <f ca="1">IF(AND(AG1016=Data!$K$9,database!AI1016&lt;&gt;"Closed",AI1016&lt;&gt;"old",database!AL1016&lt;(TODAY()+Data!$X$5)),MAX(H$8:H1015)+1,0)</f>
        <v>0</v>
      </c>
      <c r="Y1016">
        <f>IF(AS1016&gt;0,VLOOKUP(AS1016,$AT:$AV,3,0)+COUNTIF(AS$8:AS1015,AS1016),0)</f>
        <v>0</v>
      </c>
      <c r="AA1016" s="16"/>
      <c r="AB1016" s="22"/>
      <c r="AC1016" s="16"/>
      <c r="AD1016" s="22"/>
      <c r="AE1016" s="16"/>
      <c r="AF1016" s="22"/>
      <c r="AG1016" s="138"/>
      <c r="AH1016" s="23"/>
      <c r="AI1016" s="16"/>
      <c r="AJ1016" s="23"/>
      <c r="AK1016" s="28"/>
      <c r="AL1016" s="35"/>
      <c r="AQ1016" s="25">
        <f>IF(FollowUp!$AK$3="(Off)",IF(FollowUp!$AA$3=Data!$D$5,C1016,IF(FollowUp!$AA$3=Data!$D$6,D1016,IF(FollowUp!$AA$3=Data!$D$7,E1016,B1016))),IF(FollowUp!$AK$3=Data!$N$9,F1016,IF(FollowUp!$AK$3=Data!$N$8,H1016,IF(FollowUp!$AK$3=Data!$N$7,G1016,B1016))))</f>
        <v>0</v>
      </c>
      <c r="AR1016" s="51">
        <f t="shared" si="98"/>
        <v>0</v>
      </c>
      <c r="AS1016" s="25">
        <f t="shared" si="96"/>
        <v>-1</v>
      </c>
      <c r="AT1016" s="25">
        <f t="shared" si="99"/>
        <v>1009</v>
      </c>
      <c r="AU1016" s="25">
        <f t="shared" si="97"/>
        <v>0</v>
      </c>
      <c r="AV1016" s="25">
        <f t="shared" si="100"/>
        <v>0</v>
      </c>
      <c r="BB1016" s="51"/>
    </row>
    <row r="1017" spans="1:54" x14ac:dyDescent="0.25">
      <c r="A1017" t="str">
        <f t="shared" si="95"/>
        <v>1017</v>
      </c>
      <c r="B1017" s="25">
        <f>IF(OR(ISBLANK($AG1017),$AI1017="closed",$AI1017="old",AND($B$3=Data!$N$6,OR(database!AG1017=Data!$K$8,Data!$K$9=database!AG1017))),0,MAX(B$8:B1016)+1)</f>
        <v>0</v>
      </c>
      <c r="C1017" s="25">
        <f ca="1">IF(AND($AL1017-C$3&lt;=TODAY(),$AL1017&gt;0,AI1017&lt;&gt;"closed",AI1017&lt;&gt;"old",AND($B$3&lt;&gt;Data!$N$6,OR(database!$AG1017&lt;&gt;Data!$K$9,database!$AG1017&lt;&gt;Data!$K$8))),MAX(C$8:C1016)+1,0)</f>
        <v>0</v>
      </c>
      <c r="D1017" s="25">
        <f ca="1">IF(AND($AL1017-D$3&lt;=TODAY(),$AL1017&gt;0,$AI1017&lt;&gt;"closed",AI1017&lt;&gt;"old",AND($B$3&lt;&gt;Data!$N$6,OR(database!$AG1017&lt;&gt;Data!$K$9,database!$AG1017&lt;&gt;Data!$K$8))),MAX(D$8:D1016)+1,0)</f>
        <v>0</v>
      </c>
      <c r="E1017" s="25">
        <f ca="1">IF(AND($AL1017-E$3&lt;=TODAY(),$AL1017&gt;0,AI1017&lt;&gt;"closed",AI1017&lt;&gt;"old",AND($B$3&lt;&gt;Data!$N$6,OR(database!$AG1017&lt;&gt;Data!$K$9,database!$AG1017&lt;&gt;Data!$K$8))),MAX(E$8:E1016)+1,0)</f>
        <v>0</v>
      </c>
      <c r="F1017" s="25">
        <f>IF(AH1017="X",MAX(F$8:F1016)+1,0)</f>
        <v>0</v>
      </c>
      <c r="G1017" s="25">
        <f ca="1">IF(AND(AG1017=Data!$K$8,database!AI1017&lt;&gt;"Closed",AI1017&lt;&gt;"old",database!AL1017&lt;(TODAY()+Data!$X$4)),MAX(G$8:G1016)+1,0)</f>
        <v>0</v>
      </c>
      <c r="H1017" s="25">
        <f ca="1">IF(AND(AG1017=Data!$K$9,database!AI1017&lt;&gt;"Closed",AI1017&lt;&gt;"old",database!AL1017&lt;(TODAY()+Data!$X$5)),MAX(H$8:H1016)+1,0)</f>
        <v>0</v>
      </c>
      <c r="Y1017">
        <f>IF(AS1017&gt;0,VLOOKUP(AS1017,$AT:$AV,3,0)+COUNTIF(AS$8:AS1016,AS1017),0)</f>
        <v>0</v>
      </c>
      <c r="AA1017" s="17"/>
      <c r="AB1017" s="18"/>
      <c r="AC1017" s="17"/>
      <c r="AD1017" s="18"/>
      <c r="AE1017" s="17"/>
      <c r="AF1017" s="18"/>
      <c r="AG1017" s="139"/>
      <c r="AH1017" s="24"/>
      <c r="AI1017" s="17"/>
      <c r="AJ1017" s="24"/>
      <c r="AK1017" s="27"/>
      <c r="AL1017" s="47"/>
      <c r="AQ1017" s="25">
        <f>IF(FollowUp!$AK$3="(Off)",IF(FollowUp!$AA$3=Data!$D$5,C1017,IF(FollowUp!$AA$3=Data!$D$6,D1017,IF(FollowUp!$AA$3=Data!$D$7,E1017,B1017))),IF(FollowUp!$AK$3=Data!$N$9,F1017,IF(FollowUp!$AK$3=Data!$N$8,H1017,IF(FollowUp!$AK$3=Data!$N$7,G1017,B1017))))</f>
        <v>0</v>
      </c>
      <c r="AR1017" s="51">
        <f t="shared" si="98"/>
        <v>0</v>
      </c>
      <c r="AS1017" s="25">
        <f t="shared" si="96"/>
        <v>-1</v>
      </c>
      <c r="AT1017" s="25">
        <f t="shared" si="99"/>
        <v>1010</v>
      </c>
      <c r="AU1017" s="25">
        <f t="shared" si="97"/>
        <v>0</v>
      </c>
      <c r="AV1017" s="25">
        <f t="shared" si="100"/>
        <v>0</v>
      </c>
      <c r="BB1017" s="51"/>
    </row>
    <row r="1018" spans="1:54" x14ac:dyDescent="0.25">
      <c r="A1018" t="str">
        <f t="shared" si="95"/>
        <v>1018</v>
      </c>
      <c r="B1018" s="25">
        <f>IF(OR(ISBLANK($AG1018),$AI1018="closed",$AI1018="old",AND($B$3=Data!$N$6,OR(database!AG1018=Data!$K$8,Data!$K$9=database!AG1018))),0,MAX(B$8:B1017)+1)</f>
        <v>0</v>
      </c>
      <c r="C1018" s="25">
        <f ca="1">IF(AND($AL1018-C$3&lt;=TODAY(),$AL1018&gt;0,AI1018&lt;&gt;"closed",AI1018&lt;&gt;"old",AND($B$3&lt;&gt;Data!$N$6,OR(database!$AG1018&lt;&gt;Data!$K$9,database!$AG1018&lt;&gt;Data!$K$8))),MAX(C$8:C1017)+1,0)</f>
        <v>0</v>
      </c>
      <c r="D1018" s="25">
        <f ca="1">IF(AND($AL1018-D$3&lt;=TODAY(),$AL1018&gt;0,$AI1018&lt;&gt;"closed",AI1018&lt;&gt;"old",AND($B$3&lt;&gt;Data!$N$6,OR(database!$AG1018&lt;&gt;Data!$K$9,database!$AG1018&lt;&gt;Data!$K$8))),MAX(D$8:D1017)+1,0)</f>
        <v>0</v>
      </c>
      <c r="E1018" s="25">
        <f ca="1">IF(AND($AL1018-E$3&lt;=TODAY(),$AL1018&gt;0,AI1018&lt;&gt;"closed",AI1018&lt;&gt;"old",AND($B$3&lt;&gt;Data!$N$6,OR(database!$AG1018&lt;&gt;Data!$K$9,database!$AG1018&lt;&gt;Data!$K$8))),MAX(E$8:E1017)+1,0)</f>
        <v>0</v>
      </c>
      <c r="F1018" s="25">
        <f>IF(AH1018="X",MAX(F$8:F1017)+1,0)</f>
        <v>0</v>
      </c>
      <c r="G1018" s="25">
        <f ca="1">IF(AND(AG1018=Data!$K$8,database!AI1018&lt;&gt;"Closed",AI1018&lt;&gt;"old",database!AL1018&lt;(TODAY()+Data!$X$4)),MAX(G$8:G1017)+1,0)</f>
        <v>0</v>
      </c>
      <c r="H1018" s="25">
        <f ca="1">IF(AND(AG1018=Data!$K$9,database!AI1018&lt;&gt;"Closed",AI1018&lt;&gt;"old",database!AL1018&lt;(TODAY()+Data!$X$5)),MAX(H$8:H1017)+1,0)</f>
        <v>0</v>
      </c>
      <c r="Y1018">
        <f>IF(AS1018&gt;0,VLOOKUP(AS1018,$AT:$AV,3,0)+COUNTIF(AS$8:AS1017,AS1018),0)</f>
        <v>0</v>
      </c>
      <c r="AA1018" s="16"/>
      <c r="AB1018" s="22"/>
      <c r="AC1018" s="16"/>
      <c r="AD1018" s="22"/>
      <c r="AE1018" s="16"/>
      <c r="AF1018" s="22"/>
      <c r="AG1018" s="138"/>
      <c r="AH1018" s="23"/>
      <c r="AI1018" s="16"/>
      <c r="AJ1018" s="23"/>
      <c r="AK1018" s="28"/>
      <c r="AL1018" s="35"/>
      <c r="AQ1018" s="25">
        <f>IF(FollowUp!$AK$3="(Off)",IF(FollowUp!$AA$3=Data!$D$5,C1018,IF(FollowUp!$AA$3=Data!$D$6,D1018,IF(FollowUp!$AA$3=Data!$D$7,E1018,B1018))),IF(FollowUp!$AK$3=Data!$N$9,F1018,IF(FollowUp!$AK$3=Data!$N$8,H1018,IF(FollowUp!$AK$3=Data!$N$7,G1018,B1018))))</f>
        <v>0</v>
      </c>
      <c r="AR1018" s="51">
        <f t="shared" si="98"/>
        <v>0</v>
      </c>
      <c r="AS1018" s="25">
        <f t="shared" si="96"/>
        <v>-1</v>
      </c>
      <c r="AT1018" s="25">
        <f t="shared" si="99"/>
        <v>1011</v>
      </c>
      <c r="AU1018" s="25">
        <f t="shared" si="97"/>
        <v>0</v>
      </c>
      <c r="AV1018" s="25">
        <f t="shared" si="100"/>
        <v>0</v>
      </c>
      <c r="BB1018" s="51"/>
    </row>
    <row r="1019" spans="1:54" x14ac:dyDescent="0.25">
      <c r="A1019" t="str">
        <f t="shared" si="95"/>
        <v>1019</v>
      </c>
      <c r="B1019" s="25">
        <f>IF(OR(ISBLANK($AG1019),$AI1019="closed",$AI1019="old",AND($B$3=Data!$N$6,OR(database!AG1019=Data!$K$8,Data!$K$9=database!AG1019))),0,MAX(B$8:B1018)+1)</f>
        <v>0</v>
      </c>
      <c r="C1019" s="25">
        <f ca="1">IF(AND($AL1019-C$3&lt;=TODAY(),$AL1019&gt;0,AI1019&lt;&gt;"closed",AI1019&lt;&gt;"old",AND($B$3&lt;&gt;Data!$N$6,OR(database!$AG1019&lt;&gt;Data!$K$9,database!$AG1019&lt;&gt;Data!$K$8))),MAX(C$8:C1018)+1,0)</f>
        <v>0</v>
      </c>
      <c r="D1019" s="25">
        <f ca="1">IF(AND($AL1019-D$3&lt;=TODAY(),$AL1019&gt;0,$AI1019&lt;&gt;"closed",AI1019&lt;&gt;"old",AND($B$3&lt;&gt;Data!$N$6,OR(database!$AG1019&lt;&gt;Data!$K$9,database!$AG1019&lt;&gt;Data!$K$8))),MAX(D$8:D1018)+1,0)</f>
        <v>0</v>
      </c>
      <c r="E1019" s="25">
        <f ca="1">IF(AND($AL1019-E$3&lt;=TODAY(),$AL1019&gt;0,AI1019&lt;&gt;"closed",AI1019&lt;&gt;"old",AND($B$3&lt;&gt;Data!$N$6,OR(database!$AG1019&lt;&gt;Data!$K$9,database!$AG1019&lt;&gt;Data!$K$8))),MAX(E$8:E1018)+1,0)</f>
        <v>0</v>
      </c>
      <c r="F1019" s="25">
        <f>IF(AH1019="X",MAX(F$8:F1018)+1,0)</f>
        <v>0</v>
      </c>
      <c r="G1019" s="25">
        <f ca="1">IF(AND(AG1019=Data!$K$8,database!AI1019&lt;&gt;"Closed",AI1019&lt;&gt;"old",database!AL1019&lt;(TODAY()+Data!$X$4)),MAX(G$8:G1018)+1,0)</f>
        <v>0</v>
      </c>
      <c r="H1019" s="25">
        <f ca="1">IF(AND(AG1019=Data!$K$9,database!AI1019&lt;&gt;"Closed",AI1019&lt;&gt;"old",database!AL1019&lt;(TODAY()+Data!$X$5)),MAX(H$8:H1018)+1,0)</f>
        <v>0</v>
      </c>
      <c r="Y1019">
        <f>IF(AS1019&gt;0,VLOOKUP(AS1019,$AT:$AV,3,0)+COUNTIF(AS$8:AS1018,AS1019),0)</f>
        <v>0</v>
      </c>
      <c r="AA1019" s="17"/>
      <c r="AB1019" s="18"/>
      <c r="AC1019" s="17"/>
      <c r="AD1019" s="18"/>
      <c r="AE1019" s="17"/>
      <c r="AF1019" s="18"/>
      <c r="AG1019" s="139"/>
      <c r="AH1019" s="24"/>
      <c r="AI1019" s="17"/>
      <c r="AJ1019" s="24"/>
      <c r="AK1019" s="27"/>
      <c r="AL1019" s="47"/>
      <c r="AQ1019" s="25">
        <f>IF(FollowUp!$AK$3="(Off)",IF(FollowUp!$AA$3=Data!$D$5,C1019,IF(FollowUp!$AA$3=Data!$D$6,D1019,IF(FollowUp!$AA$3=Data!$D$7,E1019,B1019))),IF(FollowUp!$AK$3=Data!$N$9,F1019,IF(FollowUp!$AK$3=Data!$N$8,H1019,IF(FollowUp!$AK$3=Data!$N$7,G1019,B1019))))</f>
        <v>0</v>
      </c>
      <c r="AR1019" s="51">
        <f t="shared" si="98"/>
        <v>0</v>
      </c>
      <c r="AS1019" s="25">
        <f t="shared" si="96"/>
        <v>-1</v>
      </c>
      <c r="AT1019" s="25">
        <f t="shared" si="99"/>
        <v>1012</v>
      </c>
      <c r="AU1019" s="25">
        <f t="shared" si="97"/>
        <v>0</v>
      </c>
      <c r="AV1019" s="25">
        <f t="shared" si="100"/>
        <v>0</v>
      </c>
      <c r="BB1019" s="51"/>
    </row>
    <row r="1020" spans="1:54" x14ac:dyDescent="0.25">
      <c r="A1020" t="str">
        <f t="shared" si="95"/>
        <v>1020</v>
      </c>
      <c r="B1020" s="25">
        <f>IF(OR(ISBLANK($AG1020),$AI1020="closed",$AI1020="old",AND($B$3=Data!$N$6,OR(database!AG1020=Data!$K$8,Data!$K$9=database!AG1020))),0,MAX(B$8:B1019)+1)</f>
        <v>0</v>
      </c>
      <c r="C1020" s="25">
        <f ca="1">IF(AND($AL1020-C$3&lt;=TODAY(),$AL1020&gt;0,AI1020&lt;&gt;"closed",AI1020&lt;&gt;"old",AND($B$3&lt;&gt;Data!$N$6,OR(database!$AG1020&lt;&gt;Data!$K$9,database!$AG1020&lt;&gt;Data!$K$8))),MAX(C$8:C1019)+1,0)</f>
        <v>0</v>
      </c>
      <c r="D1020" s="25">
        <f ca="1">IF(AND($AL1020-D$3&lt;=TODAY(),$AL1020&gt;0,$AI1020&lt;&gt;"closed",AI1020&lt;&gt;"old",AND($B$3&lt;&gt;Data!$N$6,OR(database!$AG1020&lt;&gt;Data!$K$9,database!$AG1020&lt;&gt;Data!$K$8))),MAX(D$8:D1019)+1,0)</f>
        <v>0</v>
      </c>
      <c r="E1020" s="25">
        <f ca="1">IF(AND($AL1020-E$3&lt;=TODAY(),$AL1020&gt;0,AI1020&lt;&gt;"closed",AI1020&lt;&gt;"old",AND($B$3&lt;&gt;Data!$N$6,OR(database!$AG1020&lt;&gt;Data!$K$9,database!$AG1020&lt;&gt;Data!$K$8))),MAX(E$8:E1019)+1,0)</f>
        <v>0</v>
      </c>
      <c r="F1020" s="25">
        <f>IF(AH1020="X",MAX(F$8:F1019)+1,0)</f>
        <v>0</v>
      </c>
      <c r="G1020" s="25">
        <f ca="1">IF(AND(AG1020=Data!$K$8,database!AI1020&lt;&gt;"Closed",AI1020&lt;&gt;"old",database!AL1020&lt;(TODAY()+Data!$X$4)),MAX(G$8:G1019)+1,0)</f>
        <v>0</v>
      </c>
      <c r="H1020" s="25">
        <f ca="1">IF(AND(AG1020=Data!$K$9,database!AI1020&lt;&gt;"Closed",AI1020&lt;&gt;"old",database!AL1020&lt;(TODAY()+Data!$X$5)),MAX(H$8:H1019)+1,0)</f>
        <v>0</v>
      </c>
      <c r="Y1020">
        <f>IF(AS1020&gt;0,VLOOKUP(AS1020,$AT:$AV,3,0)+COUNTIF(AS$8:AS1019,AS1020),0)</f>
        <v>0</v>
      </c>
      <c r="AA1020" s="16"/>
      <c r="AB1020" s="22"/>
      <c r="AC1020" s="16"/>
      <c r="AD1020" s="22"/>
      <c r="AE1020" s="16"/>
      <c r="AF1020" s="22"/>
      <c r="AG1020" s="138"/>
      <c r="AH1020" s="23"/>
      <c r="AI1020" s="16"/>
      <c r="AJ1020" s="23"/>
      <c r="AK1020" s="28"/>
      <c r="AL1020" s="35"/>
      <c r="AQ1020" s="25">
        <f>IF(FollowUp!$AK$3="(Off)",IF(FollowUp!$AA$3=Data!$D$5,C1020,IF(FollowUp!$AA$3=Data!$D$6,D1020,IF(FollowUp!$AA$3=Data!$D$7,E1020,B1020))),IF(FollowUp!$AK$3=Data!$N$9,F1020,IF(FollowUp!$AK$3=Data!$N$8,H1020,IF(FollowUp!$AK$3=Data!$N$7,G1020,B1020))))</f>
        <v>0</v>
      </c>
      <c r="AR1020" s="51">
        <f t="shared" si="98"/>
        <v>0</v>
      </c>
      <c r="AS1020" s="25">
        <f t="shared" si="96"/>
        <v>-1</v>
      </c>
      <c r="AT1020" s="25">
        <f t="shared" si="99"/>
        <v>1013</v>
      </c>
      <c r="AU1020" s="25">
        <f t="shared" si="97"/>
        <v>0</v>
      </c>
      <c r="AV1020" s="25">
        <f t="shared" si="100"/>
        <v>0</v>
      </c>
      <c r="BB1020" s="51"/>
    </row>
    <row r="1021" spans="1:54" x14ac:dyDescent="0.25">
      <c r="A1021" t="str">
        <f t="shared" si="95"/>
        <v>1021</v>
      </c>
      <c r="B1021" s="25">
        <f>IF(OR(ISBLANK($AG1021),$AI1021="closed",$AI1021="old",AND($B$3=Data!$N$6,OR(database!AG1021=Data!$K$8,Data!$K$9=database!AG1021))),0,MAX(B$8:B1020)+1)</f>
        <v>0</v>
      </c>
      <c r="C1021" s="25">
        <f ca="1">IF(AND($AL1021-C$3&lt;=TODAY(),$AL1021&gt;0,AI1021&lt;&gt;"closed",AI1021&lt;&gt;"old",AND($B$3&lt;&gt;Data!$N$6,OR(database!$AG1021&lt;&gt;Data!$K$9,database!$AG1021&lt;&gt;Data!$K$8))),MAX(C$8:C1020)+1,0)</f>
        <v>0</v>
      </c>
      <c r="D1021" s="25">
        <f ca="1">IF(AND($AL1021-D$3&lt;=TODAY(),$AL1021&gt;0,$AI1021&lt;&gt;"closed",AI1021&lt;&gt;"old",AND($B$3&lt;&gt;Data!$N$6,OR(database!$AG1021&lt;&gt;Data!$K$9,database!$AG1021&lt;&gt;Data!$K$8))),MAX(D$8:D1020)+1,0)</f>
        <v>0</v>
      </c>
      <c r="E1021" s="25">
        <f ca="1">IF(AND($AL1021-E$3&lt;=TODAY(),$AL1021&gt;0,AI1021&lt;&gt;"closed",AI1021&lt;&gt;"old",AND($B$3&lt;&gt;Data!$N$6,OR(database!$AG1021&lt;&gt;Data!$K$9,database!$AG1021&lt;&gt;Data!$K$8))),MAX(E$8:E1020)+1,0)</f>
        <v>0</v>
      </c>
      <c r="F1021" s="25">
        <f>IF(AH1021="X",MAX(F$8:F1020)+1,0)</f>
        <v>0</v>
      </c>
      <c r="G1021" s="25">
        <f ca="1">IF(AND(AG1021=Data!$K$8,database!AI1021&lt;&gt;"Closed",AI1021&lt;&gt;"old",database!AL1021&lt;(TODAY()+Data!$X$4)),MAX(G$8:G1020)+1,0)</f>
        <v>0</v>
      </c>
      <c r="H1021" s="25">
        <f ca="1">IF(AND(AG1021=Data!$K$9,database!AI1021&lt;&gt;"Closed",AI1021&lt;&gt;"old",database!AL1021&lt;(TODAY()+Data!$X$5)),MAX(H$8:H1020)+1,0)</f>
        <v>0</v>
      </c>
      <c r="Y1021">
        <f>IF(AS1021&gt;0,VLOOKUP(AS1021,$AT:$AV,3,0)+COUNTIF(AS$8:AS1020,AS1021),0)</f>
        <v>0</v>
      </c>
      <c r="AA1021" s="17"/>
      <c r="AB1021" s="18"/>
      <c r="AC1021" s="17"/>
      <c r="AD1021" s="18"/>
      <c r="AE1021" s="17"/>
      <c r="AF1021" s="18"/>
      <c r="AG1021" s="139"/>
      <c r="AH1021" s="24"/>
      <c r="AI1021" s="17"/>
      <c r="AJ1021" s="24"/>
      <c r="AK1021" s="27"/>
      <c r="AL1021" s="47"/>
      <c r="AQ1021" s="25">
        <f>IF(FollowUp!$AK$3="(Off)",IF(FollowUp!$AA$3=Data!$D$5,C1021,IF(FollowUp!$AA$3=Data!$D$6,D1021,IF(FollowUp!$AA$3=Data!$D$7,E1021,B1021))),IF(FollowUp!$AK$3=Data!$N$9,F1021,IF(FollowUp!$AK$3=Data!$N$8,H1021,IF(FollowUp!$AK$3=Data!$N$7,G1021,B1021))))</f>
        <v>0</v>
      </c>
      <c r="AR1021" s="51">
        <f t="shared" si="98"/>
        <v>0</v>
      </c>
      <c r="AS1021" s="25">
        <f t="shared" si="96"/>
        <v>-1</v>
      </c>
      <c r="AT1021" s="25">
        <f t="shared" si="99"/>
        <v>1014</v>
      </c>
      <c r="AU1021" s="25">
        <f t="shared" si="97"/>
        <v>0</v>
      </c>
      <c r="AV1021" s="25">
        <f t="shared" si="100"/>
        <v>0</v>
      </c>
      <c r="BB1021" s="51"/>
    </row>
    <row r="1022" spans="1:54" x14ac:dyDescent="0.25">
      <c r="A1022" t="str">
        <f t="shared" si="95"/>
        <v>1022</v>
      </c>
      <c r="B1022" s="25">
        <f>IF(OR(ISBLANK($AG1022),$AI1022="closed",$AI1022="old",AND($B$3=Data!$N$6,OR(database!AG1022=Data!$K$8,Data!$K$9=database!AG1022))),0,MAX(B$8:B1021)+1)</f>
        <v>0</v>
      </c>
      <c r="C1022" s="25">
        <f ca="1">IF(AND($AL1022-C$3&lt;=TODAY(),$AL1022&gt;0,AI1022&lt;&gt;"closed",AI1022&lt;&gt;"old",AND($B$3&lt;&gt;Data!$N$6,OR(database!$AG1022&lt;&gt;Data!$K$9,database!$AG1022&lt;&gt;Data!$K$8))),MAX(C$8:C1021)+1,0)</f>
        <v>0</v>
      </c>
      <c r="D1022" s="25">
        <f ca="1">IF(AND($AL1022-D$3&lt;=TODAY(),$AL1022&gt;0,$AI1022&lt;&gt;"closed",AI1022&lt;&gt;"old",AND($B$3&lt;&gt;Data!$N$6,OR(database!$AG1022&lt;&gt;Data!$K$9,database!$AG1022&lt;&gt;Data!$K$8))),MAX(D$8:D1021)+1,0)</f>
        <v>0</v>
      </c>
      <c r="E1022" s="25">
        <f ca="1">IF(AND($AL1022-E$3&lt;=TODAY(),$AL1022&gt;0,AI1022&lt;&gt;"closed",AI1022&lt;&gt;"old",AND($B$3&lt;&gt;Data!$N$6,OR(database!$AG1022&lt;&gt;Data!$K$9,database!$AG1022&lt;&gt;Data!$K$8))),MAX(E$8:E1021)+1,0)</f>
        <v>0</v>
      </c>
      <c r="F1022" s="25">
        <f>IF(AH1022="X",MAX(F$8:F1021)+1,0)</f>
        <v>0</v>
      </c>
      <c r="G1022" s="25">
        <f ca="1">IF(AND(AG1022=Data!$K$8,database!AI1022&lt;&gt;"Closed",AI1022&lt;&gt;"old",database!AL1022&lt;(TODAY()+Data!$X$4)),MAX(G$8:G1021)+1,0)</f>
        <v>0</v>
      </c>
      <c r="H1022" s="25">
        <f ca="1">IF(AND(AG1022=Data!$K$9,database!AI1022&lt;&gt;"Closed",AI1022&lt;&gt;"old",database!AL1022&lt;(TODAY()+Data!$X$5)),MAX(H$8:H1021)+1,0)</f>
        <v>0</v>
      </c>
      <c r="Y1022">
        <f>IF(AS1022&gt;0,VLOOKUP(AS1022,$AT:$AV,3,0)+COUNTIF(AS$8:AS1021,AS1022),0)</f>
        <v>0</v>
      </c>
      <c r="AA1022" s="16"/>
      <c r="AB1022" s="22"/>
      <c r="AC1022" s="16"/>
      <c r="AD1022" s="22"/>
      <c r="AE1022" s="16"/>
      <c r="AF1022" s="22"/>
      <c r="AG1022" s="138"/>
      <c r="AH1022" s="23"/>
      <c r="AI1022" s="16"/>
      <c r="AJ1022" s="23"/>
      <c r="AK1022" s="28"/>
      <c r="AL1022" s="35"/>
      <c r="AQ1022" s="25">
        <f>IF(FollowUp!$AK$3="(Off)",IF(FollowUp!$AA$3=Data!$D$5,C1022,IF(FollowUp!$AA$3=Data!$D$6,D1022,IF(FollowUp!$AA$3=Data!$D$7,E1022,B1022))),IF(FollowUp!$AK$3=Data!$N$9,F1022,IF(FollowUp!$AK$3=Data!$N$8,H1022,IF(FollowUp!$AK$3=Data!$N$7,G1022,B1022))))</f>
        <v>0</v>
      </c>
      <c r="AR1022" s="51">
        <f t="shared" si="98"/>
        <v>0</v>
      </c>
      <c r="AS1022" s="25">
        <f t="shared" si="96"/>
        <v>-1</v>
      </c>
      <c r="AT1022" s="25">
        <f t="shared" si="99"/>
        <v>1015</v>
      </c>
      <c r="AU1022" s="25">
        <f t="shared" si="97"/>
        <v>0</v>
      </c>
      <c r="AV1022" s="25">
        <f t="shared" si="100"/>
        <v>0</v>
      </c>
      <c r="BB1022" s="51"/>
    </row>
    <row r="1023" spans="1:54" x14ac:dyDescent="0.25">
      <c r="A1023" t="str">
        <f t="shared" si="95"/>
        <v>1023</v>
      </c>
      <c r="B1023" s="25">
        <f>IF(OR(ISBLANK($AG1023),$AI1023="closed",$AI1023="old",AND($B$3=Data!$N$6,OR(database!AG1023=Data!$K$8,Data!$K$9=database!AG1023))),0,MAX(B$8:B1022)+1)</f>
        <v>0</v>
      </c>
      <c r="C1023" s="25">
        <f ca="1">IF(AND($AL1023-C$3&lt;=TODAY(),$AL1023&gt;0,AI1023&lt;&gt;"closed",AI1023&lt;&gt;"old",AND($B$3&lt;&gt;Data!$N$6,OR(database!$AG1023&lt;&gt;Data!$K$9,database!$AG1023&lt;&gt;Data!$K$8))),MAX(C$8:C1022)+1,0)</f>
        <v>0</v>
      </c>
      <c r="D1023" s="25">
        <f ca="1">IF(AND($AL1023-D$3&lt;=TODAY(),$AL1023&gt;0,$AI1023&lt;&gt;"closed",AI1023&lt;&gt;"old",AND($B$3&lt;&gt;Data!$N$6,OR(database!$AG1023&lt;&gt;Data!$K$9,database!$AG1023&lt;&gt;Data!$K$8))),MAX(D$8:D1022)+1,0)</f>
        <v>0</v>
      </c>
      <c r="E1023" s="25">
        <f ca="1">IF(AND($AL1023-E$3&lt;=TODAY(),$AL1023&gt;0,AI1023&lt;&gt;"closed",AI1023&lt;&gt;"old",AND($B$3&lt;&gt;Data!$N$6,OR(database!$AG1023&lt;&gt;Data!$K$9,database!$AG1023&lt;&gt;Data!$K$8))),MAX(E$8:E1022)+1,0)</f>
        <v>0</v>
      </c>
      <c r="F1023" s="25">
        <f>IF(AH1023="X",MAX(F$8:F1022)+1,0)</f>
        <v>0</v>
      </c>
      <c r="G1023" s="25">
        <f ca="1">IF(AND(AG1023=Data!$K$8,database!AI1023&lt;&gt;"Closed",AI1023&lt;&gt;"old",database!AL1023&lt;(TODAY()+Data!$X$4)),MAX(G$8:G1022)+1,0)</f>
        <v>0</v>
      </c>
      <c r="H1023" s="25">
        <f ca="1">IF(AND(AG1023=Data!$K$9,database!AI1023&lt;&gt;"Closed",AI1023&lt;&gt;"old",database!AL1023&lt;(TODAY()+Data!$X$5)),MAX(H$8:H1022)+1,0)</f>
        <v>0</v>
      </c>
      <c r="Y1023">
        <f>IF(AS1023&gt;0,VLOOKUP(AS1023,$AT:$AV,3,0)+COUNTIF(AS$8:AS1022,AS1023),0)</f>
        <v>0</v>
      </c>
      <c r="AA1023" s="17"/>
      <c r="AB1023" s="18"/>
      <c r="AC1023" s="17"/>
      <c r="AD1023" s="18"/>
      <c r="AE1023" s="17"/>
      <c r="AF1023" s="18"/>
      <c r="AG1023" s="139"/>
      <c r="AH1023" s="24"/>
      <c r="AI1023" s="17"/>
      <c r="AJ1023" s="24"/>
      <c r="AK1023" s="27"/>
      <c r="AL1023" s="47"/>
      <c r="AQ1023" s="25">
        <f>IF(FollowUp!$AK$3="(Off)",IF(FollowUp!$AA$3=Data!$D$5,C1023,IF(FollowUp!$AA$3=Data!$D$6,D1023,IF(FollowUp!$AA$3=Data!$D$7,E1023,B1023))),IF(FollowUp!$AK$3=Data!$N$9,F1023,IF(FollowUp!$AK$3=Data!$N$8,H1023,IF(FollowUp!$AK$3=Data!$N$7,G1023,B1023))))</f>
        <v>0</v>
      </c>
      <c r="AR1023" s="51">
        <f t="shared" si="98"/>
        <v>0</v>
      </c>
      <c r="AS1023" s="25">
        <f t="shared" si="96"/>
        <v>-1</v>
      </c>
      <c r="AT1023" s="25">
        <f t="shared" si="99"/>
        <v>1016</v>
      </c>
      <c r="AU1023" s="25">
        <f t="shared" si="97"/>
        <v>0</v>
      </c>
      <c r="AV1023" s="25">
        <f t="shared" si="100"/>
        <v>0</v>
      </c>
      <c r="BB1023" s="51"/>
    </row>
    <row r="1024" spans="1:54" x14ac:dyDescent="0.25">
      <c r="A1024" t="str">
        <f t="shared" si="95"/>
        <v>1024</v>
      </c>
      <c r="B1024" s="25">
        <f>IF(OR(ISBLANK($AG1024),$AI1024="closed",$AI1024="old",AND($B$3=Data!$N$6,OR(database!AG1024=Data!$K$8,Data!$K$9=database!AG1024))),0,MAX(B$8:B1023)+1)</f>
        <v>0</v>
      </c>
      <c r="C1024" s="25">
        <f ca="1">IF(AND($AL1024-C$3&lt;=TODAY(),$AL1024&gt;0,AI1024&lt;&gt;"closed",AI1024&lt;&gt;"old",AND($B$3&lt;&gt;Data!$N$6,OR(database!$AG1024&lt;&gt;Data!$K$9,database!$AG1024&lt;&gt;Data!$K$8))),MAX(C$8:C1023)+1,0)</f>
        <v>0</v>
      </c>
      <c r="D1024" s="25">
        <f ca="1">IF(AND($AL1024-D$3&lt;=TODAY(),$AL1024&gt;0,$AI1024&lt;&gt;"closed",AI1024&lt;&gt;"old",AND($B$3&lt;&gt;Data!$N$6,OR(database!$AG1024&lt;&gt;Data!$K$9,database!$AG1024&lt;&gt;Data!$K$8))),MAX(D$8:D1023)+1,0)</f>
        <v>0</v>
      </c>
      <c r="E1024" s="25">
        <f ca="1">IF(AND($AL1024-E$3&lt;=TODAY(),$AL1024&gt;0,AI1024&lt;&gt;"closed",AI1024&lt;&gt;"old",AND($B$3&lt;&gt;Data!$N$6,OR(database!$AG1024&lt;&gt;Data!$K$9,database!$AG1024&lt;&gt;Data!$K$8))),MAX(E$8:E1023)+1,0)</f>
        <v>0</v>
      </c>
      <c r="F1024" s="25">
        <f>IF(AH1024="X",MAX(F$8:F1023)+1,0)</f>
        <v>0</v>
      </c>
      <c r="G1024" s="25">
        <f ca="1">IF(AND(AG1024=Data!$K$8,database!AI1024&lt;&gt;"Closed",AI1024&lt;&gt;"old",database!AL1024&lt;(TODAY()+Data!$X$4)),MAX(G$8:G1023)+1,0)</f>
        <v>0</v>
      </c>
      <c r="H1024" s="25">
        <f ca="1">IF(AND(AG1024=Data!$K$9,database!AI1024&lt;&gt;"Closed",AI1024&lt;&gt;"old",database!AL1024&lt;(TODAY()+Data!$X$5)),MAX(H$8:H1023)+1,0)</f>
        <v>0</v>
      </c>
      <c r="Y1024">
        <f>IF(AS1024&gt;0,VLOOKUP(AS1024,$AT:$AV,3,0)+COUNTIF(AS$8:AS1023,AS1024),0)</f>
        <v>0</v>
      </c>
      <c r="AA1024" s="16"/>
      <c r="AB1024" s="22"/>
      <c r="AC1024" s="16"/>
      <c r="AD1024" s="22"/>
      <c r="AE1024" s="16"/>
      <c r="AF1024" s="22"/>
      <c r="AG1024" s="138"/>
      <c r="AH1024" s="23"/>
      <c r="AI1024" s="16"/>
      <c r="AJ1024" s="23"/>
      <c r="AK1024" s="28"/>
      <c r="AL1024" s="35"/>
      <c r="AQ1024" s="25">
        <f>IF(FollowUp!$AK$3="(Off)",IF(FollowUp!$AA$3=Data!$D$5,C1024,IF(FollowUp!$AA$3=Data!$D$6,D1024,IF(FollowUp!$AA$3=Data!$D$7,E1024,B1024))),IF(FollowUp!$AK$3=Data!$N$9,F1024,IF(FollowUp!$AK$3=Data!$N$8,H1024,IF(FollowUp!$AK$3=Data!$N$7,G1024,B1024))))</f>
        <v>0</v>
      </c>
      <c r="AR1024" s="51">
        <f t="shared" si="98"/>
        <v>0</v>
      </c>
      <c r="AS1024" s="25">
        <f t="shared" si="96"/>
        <v>-1</v>
      </c>
      <c r="AT1024" s="25">
        <f t="shared" si="99"/>
        <v>1017</v>
      </c>
      <c r="AU1024" s="25">
        <f t="shared" si="97"/>
        <v>0</v>
      </c>
      <c r="AV1024" s="25">
        <f t="shared" si="100"/>
        <v>0</v>
      </c>
      <c r="BB1024" s="51"/>
    </row>
    <row r="1025" spans="1:54" x14ac:dyDescent="0.25">
      <c r="A1025" t="str">
        <f t="shared" si="95"/>
        <v>1025</v>
      </c>
      <c r="B1025" s="25">
        <f>IF(OR(ISBLANK($AG1025),$AI1025="closed",$AI1025="old",AND($B$3=Data!$N$6,OR(database!AG1025=Data!$K$8,Data!$K$9=database!AG1025))),0,MAX(B$8:B1024)+1)</f>
        <v>0</v>
      </c>
      <c r="C1025" s="25">
        <f ca="1">IF(AND($AL1025-C$3&lt;=TODAY(),$AL1025&gt;0,AI1025&lt;&gt;"closed",AI1025&lt;&gt;"old",AND($B$3&lt;&gt;Data!$N$6,OR(database!$AG1025&lt;&gt;Data!$K$9,database!$AG1025&lt;&gt;Data!$K$8))),MAX(C$8:C1024)+1,0)</f>
        <v>0</v>
      </c>
      <c r="D1025" s="25">
        <f ca="1">IF(AND($AL1025-D$3&lt;=TODAY(),$AL1025&gt;0,$AI1025&lt;&gt;"closed",AI1025&lt;&gt;"old",AND($B$3&lt;&gt;Data!$N$6,OR(database!$AG1025&lt;&gt;Data!$K$9,database!$AG1025&lt;&gt;Data!$K$8))),MAX(D$8:D1024)+1,0)</f>
        <v>0</v>
      </c>
      <c r="E1025" s="25">
        <f ca="1">IF(AND($AL1025-E$3&lt;=TODAY(),$AL1025&gt;0,AI1025&lt;&gt;"closed",AI1025&lt;&gt;"old",AND($B$3&lt;&gt;Data!$N$6,OR(database!$AG1025&lt;&gt;Data!$K$9,database!$AG1025&lt;&gt;Data!$K$8))),MAX(E$8:E1024)+1,0)</f>
        <v>0</v>
      </c>
      <c r="F1025" s="25">
        <f>IF(AH1025="X",MAX(F$8:F1024)+1,0)</f>
        <v>0</v>
      </c>
      <c r="G1025" s="25">
        <f ca="1">IF(AND(AG1025=Data!$K$8,database!AI1025&lt;&gt;"Closed",AI1025&lt;&gt;"old",database!AL1025&lt;(TODAY()+Data!$X$4)),MAX(G$8:G1024)+1,0)</f>
        <v>0</v>
      </c>
      <c r="H1025" s="25">
        <f ca="1">IF(AND(AG1025=Data!$K$9,database!AI1025&lt;&gt;"Closed",AI1025&lt;&gt;"old",database!AL1025&lt;(TODAY()+Data!$X$5)),MAX(H$8:H1024)+1,0)</f>
        <v>0</v>
      </c>
      <c r="Y1025">
        <f>IF(AS1025&gt;0,VLOOKUP(AS1025,$AT:$AV,3,0)+COUNTIF(AS$8:AS1024,AS1025),0)</f>
        <v>0</v>
      </c>
      <c r="AA1025" s="17"/>
      <c r="AB1025" s="18"/>
      <c r="AC1025" s="17"/>
      <c r="AD1025" s="18"/>
      <c r="AE1025" s="17"/>
      <c r="AF1025" s="18"/>
      <c r="AG1025" s="139"/>
      <c r="AH1025" s="24"/>
      <c r="AI1025" s="17"/>
      <c r="AJ1025" s="24"/>
      <c r="AK1025" s="27"/>
      <c r="AL1025" s="47"/>
      <c r="AQ1025" s="25">
        <f>IF(FollowUp!$AK$3="(Off)",IF(FollowUp!$AA$3=Data!$D$5,C1025,IF(FollowUp!$AA$3=Data!$D$6,D1025,IF(FollowUp!$AA$3=Data!$D$7,E1025,B1025))),IF(FollowUp!$AK$3=Data!$N$9,F1025,IF(FollowUp!$AK$3=Data!$N$8,H1025,IF(FollowUp!$AK$3=Data!$N$7,G1025,B1025))))</f>
        <v>0</v>
      </c>
      <c r="AR1025" s="51">
        <f t="shared" si="98"/>
        <v>0</v>
      </c>
      <c r="AS1025" s="25">
        <f t="shared" si="96"/>
        <v>-1</v>
      </c>
      <c r="AT1025" s="25">
        <f t="shared" si="99"/>
        <v>1018</v>
      </c>
      <c r="AU1025" s="25">
        <f t="shared" si="97"/>
        <v>0</v>
      </c>
      <c r="AV1025" s="25">
        <f t="shared" si="100"/>
        <v>0</v>
      </c>
      <c r="BB1025" s="51"/>
    </row>
    <row r="1026" spans="1:54" x14ac:dyDescent="0.25">
      <c r="A1026" t="str">
        <f t="shared" si="95"/>
        <v>1026</v>
      </c>
      <c r="B1026" s="25">
        <f>IF(OR(ISBLANK($AG1026),$AI1026="closed",$AI1026="old",AND($B$3=Data!$N$6,OR(database!AG1026=Data!$K$8,Data!$K$9=database!AG1026))),0,MAX(B$8:B1025)+1)</f>
        <v>0</v>
      </c>
      <c r="C1026" s="25">
        <f ca="1">IF(AND($AL1026-C$3&lt;=TODAY(),$AL1026&gt;0,AI1026&lt;&gt;"closed",AI1026&lt;&gt;"old",AND($B$3&lt;&gt;Data!$N$6,OR(database!$AG1026&lt;&gt;Data!$K$9,database!$AG1026&lt;&gt;Data!$K$8))),MAX(C$8:C1025)+1,0)</f>
        <v>0</v>
      </c>
      <c r="D1026" s="25">
        <f ca="1">IF(AND($AL1026-D$3&lt;=TODAY(),$AL1026&gt;0,$AI1026&lt;&gt;"closed",AI1026&lt;&gt;"old",AND($B$3&lt;&gt;Data!$N$6,OR(database!$AG1026&lt;&gt;Data!$K$9,database!$AG1026&lt;&gt;Data!$K$8))),MAX(D$8:D1025)+1,0)</f>
        <v>0</v>
      </c>
      <c r="E1026" s="25">
        <f ca="1">IF(AND($AL1026-E$3&lt;=TODAY(),$AL1026&gt;0,AI1026&lt;&gt;"closed",AI1026&lt;&gt;"old",AND($B$3&lt;&gt;Data!$N$6,OR(database!$AG1026&lt;&gt;Data!$K$9,database!$AG1026&lt;&gt;Data!$K$8))),MAX(E$8:E1025)+1,0)</f>
        <v>0</v>
      </c>
      <c r="F1026" s="25">
        <f>IF(AH1026="X",MAX(F$8:F1025)+1,0)</f>
        <v>0</v>
      </c>
      <c r="G1026" s="25">
        <f ca="1">IF(AND(AG1026=Data!$K$8,database!AI1026&lt;&gt;"Closed",AI1026&lt;&gt;"old",database!AL1026&lt;(TODAY()+Data!$X$4)),MAX(G$8:G1025)+1,0)</f>
        <v>0</v>
      </c>
      <c r="H1026" s="25">
        <f ca="1">IF(AND(AG1026=Data!$K$9,database!AI1026&lt;&gt;"Closed",AI1026&lt;&gt;"old",database!AL1026&lt;(TODAY()+Data!$X$5)),MAX(H$8:H1025)+1,0)</f>
        <v>0</v>
      </c>
      <c r="Y1026">
        <f>IF(AS1026&gt;0,VLOOKUP(AS1026,$AT:$AV,3,0)+COUNTIF(AS$8:AS1025,AS1026),0)</f>
        <v>0</v>
      </c>
      <c r="AA1026" s="16"/>
      <c r="AB1026" s="22"/>
      <c r="AC1026" s="16"/>
      <c r="AD1026" s="22"/>
      <c r="AE1026" s="16"/>
      <c r="AF1026" s="22"/>
      <c r="AG1026" s="138"/>
      <c r="AH1026" s="23"/>
      <c r="AI1026" s="16"/>
      <c r="AJ1026" s="23"/>
      <c r="AK1026" s="28"/>
      <c r="AL1026" s="35"/>
      <c r="AQ1026" s="25">
        <f>IF(FollowUp!$AK$3="(Off)",IF(FollowUp!$AA$3=Data!$D$5,C1026,IF(FollowUp!$AA$3=Data!$D$6,D1026,IF(FollowUp!$AA$3=Data!$D$7,E1026,B1026))),IF(FollowUp!$AK$3=Data!$N$9,F1026,IF(FollowUp!$AK$3=Data!$N$8,H1026,IF(FollowUp!$AK$3=Data!$N$7,G1026,B1026))))</f>
        <v>0</v>
      </c>
      <c r="AR1026" s="51">
        <f t="shared" si="98"/>
        <v>0</v>
      </c>
      <c r="AS1026" s="25">
        <f t="shared" si="96"/>
        <v>-1</v>
      </c>
      <c r="AT1026" s="25">
        <f t="shared" si="99"/>
        <v>1019</v>
      </c>
      <c r="AU1026" s="25">
        <f t="shared" si="97"/>
        <v>0</v>
      </c>
      <c r="AV1026" s="25">
        <f t="shared" si="100"/>
        <v>0</v>
      </c>
      <c r="BB1026" s="51"/>
    </row>
    <row r="1027" spans="1:54" x14ac:dyDescent="0.25">
      <c r="A1027" t="str">
        <f t="shared" si="95"/>
        <v>1027</v>
      </c>
      <c r="B1027" s="25">
        <f>IF(OR(ISBLANK($AG1027),$AI1027="closed",$AI1027="old",AND($B$3=Data!$N$6,OR(database!AG1027=Data!$K$8,Data!$K$9=database!AG1027))),0,MAX(B$8:B1026)+1)</f>
        <v>0</v>
      </c>
      <c r="C1027" s="25">
        <f ca="1">IF(AND($AL1027-C$3&lt;=TODAY(),$AL1027&gt;0,AI1027&lt;&gt;"closed",AI1027&lt;&gt;"old",AND($B$3&lt;&gt;Data!$N$6,OR(database!$AG1027&lt;&gt;Data!$K$9,database!$AG1027&lt;&gt;Data!$K$8))),MAX(C$8:C1026)+1,0)</f>
        <v>0</v>
      </c>
      <c r="D1027" s="25">
        <f ca="1">IF(AND($AL1027-D$3&lt;=TODAY(),$AL1027&gt;0,$AI1027&lt;&gt;"closed",AI1027&lt;&gt;"old",AND($B$3&lt;&gt;Data!$N$6,OR(database!$AG1027&lt;&gt;Data!$K$9,database!$AG1027&lt;&gt;Data!$K$8))),MAX(D$8:D1026)+1,0)</f>
        <v>0</v>
      </c>
      <c r="E1027" s="25">
        <f ca="1">IF(AND($AL1027-E$3&lt;=TODAY(),$AL1027&gt;0,AI1027&lt;&gt;"closed",AI1027&lt;&gt;"old",AND($B$3&lt;&gt;Data!$N$6,OR(database!$AG1027&lt;&gt;Data!$K$9,database!$AG1027&lt;&gt;Data!$K$8))),MAX(E$8:E1026)+1,0)</f>
        <v>0</v>
      </c>
      <c r="F1027" s="25">
        <f>IF(AH1027="X",MAX(F$8:F1026)+1,0)</f>
        <v>0</v>
      </c>
      <c r="G1027" s="25">
        <f ca="1">IF(AND(AG1027=Data!$K$8,database!AI1027&lt;&gt;"Closed",AI1027&lt;&gt;"old",database!AL1027&lt;(TODAY()+Data!$X$4)),MAX(G$8:G1026)+1,0)</f>
        <v>0</v>
      </c>
      <c r="H1027" s="25">
        <f ca="1">IF(AND(AG1027=Data!$K$9,database!AI1027&lt;&gt;"Closed",AI1027&lt;&gt;"old",database!AL1027&lt;(TODAY()+Data!$X$5)),MAX(H$8:H1026)+1,0)</f>
        <v>0</v>
      </c>
      <c r="Y1027">
        <f>IF(AS1027&gt;0,VLOOKUP(AS1027,$AT:$AV,3,0)+COUNTIF(AS$8:AS1026,AS1027),0)</f>
        <v>0</v>
      </c>
      <c r="AA1027" s="17"/>
      <c r="AB1027" s="18"/>
      <c r="AC1027" s="17"/>
      <c r="AD1027" s="18"/>
      <c r="AE1027" s="17"/>
      <c r="AF1027" s="18"/>
      <c r="AG1027" s="139"/>
      <c r="AH1027" s="24"/>
      <c r="AI1027" s="17"/>
      <c r="AJ1027" s="24"/>
      <c r="AK1027" s="27"/>
      <c r="AL1027" s="47"/>
      <c r="AQ1027" s="25">
        <f>IF(FollowUp!$AK$3="(Off)",IF(FollowUp!$AA$3=Data!$D$5,C1027,IF(FollowUp!$AA$3=Data!$D$6,D1027,IF(FollowUp!$AA$3=Data!$D$7,E1027,B1027))),IF(FollowUp!$AK$3=Data!$N$9,F1027,IF(FollowUp!$AK$3=Data!$N$8,H1027,IF(FollowUp!$AK$3=Data!$N$7,G1027,B1027))))</f>
        <v>0</v>
      </c>
      <c r="AR1027" s="51">
        <f t="shared" si="98"/>
        <v>0</v>
      </c>
      <c r="AS1027" s="25">
        <f t="shared" si="96"/>
        <v>-1</v>
      </c>
      <c r="AT1027" s="25">
        <f t="shared" si="99"/>
        <v>1020</v>
      </c>
      <c r="AU1027" s="25">
        <f t="shared" si="97"/>
        <v>0</v>
      </c>
      <c r="AV1027" s="25">
        <f t="shared" si="100"/>
        <v>0</v>
      </c>
      <c r="BB1027" s="51"/>
    </row>
    <row r="1028" spans="1:54" x14ac:dyDescent="0.25">
      <c r="A1028" t="str">
        <f t="shared" si="95"/>
        <v>1028</v>
      </c>
      <c r="B1028" s="25">
        <f>IF(OR(ISBLANK($AG1028),$AI1028="closed",$AI1028="old",AND($B$3=Data!$N$6,OR(database!AG1028=Data!$K$8,Data!$K$9=database!AG1028))),0,MAX(B$8:B1027)+1)</f>
        <v>0</v>
      </c>
      <c r="C1028" s="25">
        <f ca="1">IF(AND($AL1028-C$3&lt;=TODAY(),$AL1028&gt;0,AI1028&lt;&gt;"closed",AI1028&lt;&gt;"old",AND($B$3&lt;&gt;Data!$N$6,OR(database!$AG1028&lt;&gt;Data!$K$9,database!$AG1028&lt;&gt;Data!$K$8))),MAX(C$8:C1027)+1,0)</f>
        <v>0</v>
      </c>
      <c r="D1028" s="25">
        <f ca="1">IF(AND($AL1028-D$3&lt;=TODAY(),$AL1028&gt;0,$AI1028&lt;&gt;"closed",AI1028&lt;&gt;"old",AND($B$3&lt;&gt;Data!$N$6,OR(database!$AG1028&lt;&gt;Data!$K$9,database!$AG1028&lt;&gt;Data!$K$8))),MAX(D$8:D1027)+1,0)</f>
        <v>0</v>
      </c>
      <c r="E1028" s="25">
        <f ca="1">IF(AND($AL1028-E$3&lt;=TODAY(),$AL1028&gt;0,AI1028&lt;&gt;"closed",AI1028&lt;&gt;"old",AND($B$3&lt;&gt;Data!$N$6,OR(database!$AG1028&lt;&gt;Data!$K$9,database!$AG1028&lt;&gt;Data!$K$8))),MAX(E$8:E1027)+1,0)</f>
        <v>0</v>
      </c>
      <c r="F1028" s="25">
        <f>IF(AH1028="X",MAX(F$8:F1027)+1,0)</f>
        <v>0</v>
      </c>
      <c r="G1028" s="25">
        <f ca="1">IF(AND(AG1028=Data!$K$8,database!AI1028&lt;&gt;"Closed",AI1028&lt;&gt;"old",database!AL1028&lt;(TODAY()+Data!$X$4)),MAX(G$8:G1027)+1,0)</f>
        <v>0</v>
      </c>
      <c r="H1028" s="25">
        <f ca="1">IF(AND(AG1028=Data!$K$9,database!AI1028&lt;&gt;"Closed",AI1028&lt;&gt;"old",database!AL1028&lt;(TODAY()+Data!$X$5)),MAX(H$8:H1027)+1,0)</f>
        <v>0</v>
      </c>
      <c r="Y1028">
        <f>IF(AS1028&gt;0,VLOOKUP(AS1028,$AT:$AV,3,0)+COUNTIF(AS$8:AS1027,AS1028),0)</f>
        <v>0</v>
      </c>
      <c r="AA1028" s="16"/>
      <c r="AB1028" s="22"/>
      <c r="AC1028" s="16"/>
      <c r="AD1028" s="22"/>
      <c r="AE1028" s="16"/>
      <c r="AF1028" s="22"/>
      <c r="AG1028" s="138"/>
      <c r="AH1028" s="23"/>
      <c r="AI1028" s="16"/>
      <c r="AJ1028" s="23"/>
      <c r="AK1028" s="28"/>
      <c r="AL1028" s="35"/>
      <c r="AQ1028" s="25">
        <f>IF(FollowUp!$AK$3="(Off)",IF(FollowUp!$AA$3=Data!$D$5,C1028,IF(FollowUp!$AA$3=Data!$D$6,D1028,IF(FollowUp!$AA$3=Data!$D$7,E1028,B1028))),IF(FollowUp!$AK$3=Data!$N$9,F1028,IF(FollowUp!$AK$3=Data!$N$8,H1028,IF(FollowUp!$AK$3=Data!$N$7,G1028,B1028))))</f>
        <v>0</v>
      </c>
      <c r="AR1028" s="51">
        <f t="shared" si="98"/>
        <v>0</v>
      </c>
      <c r="AS1028" s="25">
        <f t="shared" si="96"/>
        <v>-1</v>
      </c>
      <c r="AT1028" s="25">
        <f t="shared" si="99"/>
        <v>1021</v>
      </c>
      <c r="AU1028" s="25">
        <f t="shared" si="97"/>
        <v>0</v>
      </c>
      <c r="AV1028" s="25">
        <f t="shared" si="100"/>
        <v>0</v>
      </c>
      <c r="BB1028" s="51"/>
    </row>
    <row r="1029" spans="1:54" x14ac:dyDescent="0.25">
      <c r="A1029" t="str">
        <f t="shared" si="95"/>
        <v>1029</v>
      </c>
      <c r="B1029" s="25">
        <f>IF(OR(ISBLANK($AG1029),$AI1029="closed",$AI1029="old",AND($B$3=Data!$N$6,OR(database!AG1029=Data!$K$8,Data!$K$9=database!AG1029))),0,MAX(B$8:B1028)+1)</f>
        <v>0</v>
      </c>
      <c r="C1029" s="25">
        <f ca="1">IF(AND($AL1029-C$3&lt;=TODAY(),$AL1029&gt;0,AI1029&lt;&gt;"closed",AI1029&lt;&gt;"old",AND($B$3&lt;&gt;Data!$N$6,OR(database!$AG1029&lt;&gt;Data!$K$9,database!$AG1029&lt;&gt;Data!$K$8))),MAX(C$8:C1028)+1,0)</f>
        <v>0</v>
      </c>
      <c r="D1029" s="25">
        <f ca="1">IF(AND($AL1029-D$3&lt;=TODAY(),$AL1029&gt;0,$AI1029&lt;&gt;"closed",AI1029&lt;&gt;"old",AND($B$3&lt;&gt;Data!$N$6,OR(database!$AG1029&lt;&gt;Data!$K$9,database!$AG1029&lt;&gt;Data!$K$8))),MAX(D$8:D1028)+1,0)</f>
        <v>0</v>
      </c>
      <c r="E1029" s="25">
        <f ca="1">IF(AND($AL1029-E$3&lt;=TODAY(),$AL1029&gt;0,AI1029&lt;&gt;"closed",AI1029&lt;&gt;"old",AND($B$3&lt;&gt;Data!$N$6,OR(database!$AG1029&lt;&gt;Data!$K$9,database!$AG1029&lt;&gt;Data!$K$8))),MAX(E$8:E1028)+1,0)</f>
        <v>0</v>
      </c>
      <c r="F1029" s="25">
        <f>IF(AH1029="X",MAX(F$8:F1028)+1,0)</f>
        <v>0</v>
      </c>
      <c r="G1029" s="25">
        <f ca="1">IF(AND(AG1029=Data!$K$8,database!AI1029&lt;&gt;"Closed",AI1029&lt;&gt;"old",database!AL1029&lt;(TODAY()+Data!$X$4)),MAX(G$8:G1028)+1,0)</f>
        <v>0</v>
      </c>
      <c r="H1029" s="25">
        <f ca="1">IF(AND(AG1029=Data!$K$9,database!AI1029&lt;&gt;"Closed",AI1029&lt;&gt;"old",database!AL1029&lt;(TODAY()+Data!$X$5)),MAX(H$8:H1028)+1,0)</f>
        <v>0</v>
      </c>
      <c r="Y1029">
        <f>IF(AS1029&gt;0,VLOOKUP(AS1029,$AT:$AV,3,0)+COUNTIF(AS$8:AS1028,AS1029),0)</f>
        <v>0</v>
      </c>
      <c r="AA1029" s="17"/>
      <c r="AB1029" s="18"/>
      <c r="AC1029" s="17"/>
      <c r="AD1029" s="18"/>
      <c r="AE1029" s="17"/>
      <c r="AF1029" s="18"/>
      <c r="AG1029" s="139"/>
      <c r="AH1029" s="24"/>
      <c r="AI1029" s="17"/>
      <c r="AJ1029" s="24"/>
      <c r="AK1029" s="27"/>
      <c r="AL1029" s="47"/>
      <c r="AQ1029" s="25">
        <f>IF(FollowUp!$AK$3="(Off)",IF(FollowUp!$AA$3=Data!$D$5,C1029,IF(FollowUp!$AA$3=Data!$D$6,D1029,IF(FollowUp!$AA$3=Data!$D$7,E1029,B1029))),IF(FollowUp!$AK$3=Data!$N$9,F1029,IF(FollowUp!$AK$3=Data!$N$8,H1029,IF(FollowUp!$AK$3=Data!$N$7,G1029,B1029))))</f>
        <v>0</v>
      </c>
      <c r="AR1029" s="51">
        <f t="shared" si="98"/>
        <v>0</v>
      </c>
      <c r="AS1029" s="25">
        <f t="shared" si="96"/>
        <v>-1</v>
      </c>
      <c r="AT1029" s="25">
        <f t="shared" si="99"/>
        <v>1022</v>
      </c>
      <c r="AU1029" s="25">
        <f t="shared" si="97"/>
        <v>0</v>
      </c>
      <c r="AV1029" s="25">
        <f t="shared" si="100"/>
        <v>0</v>
      </c>
      <c r="BB1029" s="51"/>
    </row>
    <row r="1030" spans="1:54" x14ac:dyDescent="0.25">
      <c r="A1030" t="str">
        <f t="shared" si="95"/>
        <v>1030</v>
      </c>
      <c r="B1030" s="25">
        <f>IF(OR(ISBLANK($AG1030),$AI1030="closed",$AI1030="old",AND($B$3=Data!$N$6,OR(database!AG1030=Data!$K$8,Data!$K$9=database!AG1030))),0,MAX(B$8:B1029)+1)</f>
        <v>0</v>
      </c>
      <c r="C1030" s="25">
        <f ca="1">IF(AND($AL1030-C$3&lt;=TODAY(),$AL1030&gt;0,AI1030&lt;&gt;"closed",AI1030&lt;&gt;"old",AND($B$3&lt;&gt;Data!$N$6,OR(database!$AG1030&lt;&gt;Data!$K$9,database!$AG1030&lt;&gt;Data!$K$8))),MAX(C$8:C1029)+1,0)</f>
        <v>0</v>
      </c>
      <c r="D1030" s="25">
        <f ca="1">IF(AND($AL1030-D$3&lt;=TODAY(),$AL1030&gt;0,$AI1030&lt;&gt;"closed",AI1030&lt;&gt;"old",AND($B$3&lt;&gt;Data!$N$6,OR(database!$AG1030&lt;&gt;Data!$K$9,database!$AG1030&lt;&gt;Data!$K$8))),MAX(D$8:D1029)+1,0)</f>
        <v>0</v>
      </c>
      <c r="E1030" s="25">
        <f ca="1">IF(AND($AL1030-E$3&lt;=TODAY(),$AL1030&gt;0,AI1030&lt;&gt;"closed",AI1030&lt;&gt;"old",AND($B$3&lt;&gt;Data!$N$6,OR(database!$AG1030&lt;&gt;Data!$K$9,database!$AG1030&lt;&gt;Data!$K$8))),MAX(E$8:E1029)+1,0)</f>
        <v>0</v>
      </c>
      <c r="F1030" s="25">
        <f>IF(AH1030="X",MAX(F$8:F1029)+1,0)</f>
        <v>0</v>
      </c>
      <c r="G1030" s="25">
        <f ca="1">IF(AND(AG1030=Data!$K$8,database!AI1030&lt;&gt;"Closed",AI1030&lt;&gt;"old",database!AL1030&lt;(TODAY()+Data!$X$4)),MAX(G$8:G1029)+1,0)</f>
        <v>0</v>
      </c>
      <c r="H1030" s="25">
        <f ca="1">IF(AND(AG1030=Data!$K$9,database!AI1030&lt;&gt;"Closed",AI1030&lt;&gt;"old",database!AL1030&lt;(TODAY()+Data!$X$5)),MAX(H$8:H1029)+1,0)</f>
        <v>0</v>
      </c>
      <c r="Y1030">
        <f>IF(AS1030&gt;0,VLOOKUP(AS1030,$AT:$AV,3,0)+COUNTIF(AS$8:AS1029,AS1030),0)</f>
        <v>0</v>
      </c>
      <c r="AA1030" s="16"/>
      <c r="AB1030" s="22"/>
      <c r="AC1030" s="16"/>
      <c r="AD1030" s="22"/>
      <c r="AE1030" s="16"/>
      <c r="AF1030" s="22"/>
      <c r="AG1030" s="138"/>
      <c r="AH1030" s="23"/>
      <c r="AI1030" s="16"/>
      <c r="AJ1030" s="23"/>
      <c r="AK1030" s="28"/>
      <c r="AL1030" s="35"/>
      <c r="AQ1030" s="25">
        <f>IF(FollowUp!$AK$3="(Off)",IF(FollowUp!$AA$3=Data!$D$5,C1030,IF(FollowUp!$AA$3=Data!$D$6,D1030,IF(FollowUp!$AA$3=Data!$D$7,E1030,B1030))),IF(FollowUp!$AK$3=Data!$N$9,F1030,IF(FollowUp!$AK$3=Data!$N$8,H1030,IF(FollowUp!$AK$3=Data!$N$7,G1030,B1030))))</f>
        <v>0</v>
      </c>
      <c r="AR1030" s="51">
        <f t="shared" si="98"/>
        <v>0</v>
      </c>
      <c r="AS1030" s="25">
        <f t="shared" si="96"/>
        <v>-1</v>
      </c>
      <c r="AT1030" s="25">
        <f t="shared" si="99"/>
        <v>1023</v>
      </c>
      <c r="AU1030" s="25">
        <f t="shared" si="97"/>
        <v>0</v>
      </c>
      <c r="AV1030" s="25">
        <f t="shared" si="100"/>
        <v>0</v>
      </c>
      <c r="BB1030" s="51"/>
    </row>
    <row r="1031" spans="1:54" x14ac:dyDescent="0.25">
      <c r="A1031" t="str">
        <f t="shared" si="95"/>
        <v>1031</v>
      </c>
      <c r="B1031" s="25">
        <f>IF(OR(ISBLANK($AG1031),$AI1031="closed",$AI1031="old",AND($B$3=Data!$N$6,OR(database!AG1031=Data!$K$8,Data!$K$9=database!AG1031))),0,MAX(B$8:B1030)+1)</f>
        <v>0</v>
      </c>
      <c r="C1031" s="25">
        <f ca="1">IF(AND($AL1031-C$3&lt;=TODAY(),$AL1031&gt;0,AI1031&lt;&gt;"closed",AI1031&lt;&gt;"old",AND($B$3&lt;&gt;Data!$N$6,OR(database!$AG1031&lt;&gt;Data!$K$9,database!$AG1031&lt;&gt;Data!$K$8))),MAX(C$8:C1030)+1,0)</f>
        <v>0</v>
      </c>
      <c r="D1031" s="25">
        <f ca="1">IF(AND($AL1031-D$3&lt;=TODAY(),$AL1031&gt;0,$AI1031&lt;&gt;"closed",AI1031&lt;&gt;"old",AND($B$3&lt;&gt;Data!$N$6,OR(database!$AG1031&lt;&gt;Data!$K$9,database!$AG1031&lt;&gt;Data!$K$8))),MAX(D$8:D1030)+1,0)</f>
        <v>0</v>
      </c>
      <c r="E1031" s="25">
        <f ca="1">IF(AND($AL1031-E$3&lt;=TODAY(),$AL1031&gt;0,AI1031&lt;&gt;"closed",AI1031&lt;&gt;"old",AND($B$3&lt;&gt;Data!$N$6,OR(database!$AG1031&lt;&gt;Data!$K$9,database!$AG1031&lt;&gt;Data!$K$8))),MAX(E$8:E1030)+1,0)</f>
        <v>0</v>
      </c>
      <c r="F1031" s="25">
        <f>IF(AH1031="X",MAX(F$8:F1030)+1,0)</f>
        <v>0</v>
      </c>
      <c r="G1031" s="25">
        <f ca="1">IF(AND(AG1031=Data!$K$8,database!AI1031&lt;&gt;"Closed",AI1031&lt;&gt;"old",database!AL1031&lt;(TODAY()+Data!$X$4)),MAX(G$8:G1030)+1,0)</f>
        <v>0</v>
      </c>
      <c r="H1031" s="25">
        <f ca="1">IF(AND(AG1031=Data!$K$9,database!AI1031&lt;&gt;"Closed",AI1031&lt;&gt;"old",database!AL1031&lt;(TODAY()+Data!$X$5)),MAX(H$8:H1030)+1,0)</f>
        <v>0</v>
      </c>
      <c r="Y1031">
        <f>IF(AS1031&gt;0,VLOOKUP(AS1031,$AT:$AV,3,0)+COUNTIF(AS$8:AS1030,AS1031),0)</f>
        <v>0</v>
      </c>
      <c r="AA1031" s="17"/>
      <c r="AB1031" s="18"/>
      <c r="AC1031" s="17"/>
      <c r="AD1031" s="18"/>
      <c r="AE1031" s="17"/>
      <c r="AF1031" s="18"/>
      <c r="AG1031" s="139"/>
      <c r="AH1031" s="24"/>
      <c r="AI1031" s="17"/>
      <c r="AJ1031" s="24"/>
      <c r="AK1031" s="27"/>
      <c r="AL1031" s="47"/>
      <c r="AQ1031" s="25">
        <f>IF(FollowUp!$AK$3="(Off)",IF(FollowUp!$AA$3=Data!$D$5,C1031,IF(FollowUp!$AA$3=Data!$D$6,D1031,IF(FollowUp!$AA$3=Data!$D$7,E1031,B1031))),IF(FollowUp!$AK$3=Data!$N$9,F1031,IF(FollowUp!$AK$3=Data!$N$8,H1031,IF(FollowUp!$AK$3=Data!$N$7,G1031,B1031))))</f>
        <v>0</v>
      </c>
      <c r="AR1031" s="51">
        <f t="shared" si="98"/>
        <v>0</v>
      </c>
      <c r="AS1031" s="25">
        <f t="shared" si="96"/>
        <v>-1</v>
      </c>
      <c r="AT1031" s="25">
        <f t="shared" si="99"/>
        <v>1024</v>
      </c>
      <c r="AU1031" s="25">
        <f t="shared" si="97"/>
        <v>0</v>
      </c>
      <c r="AV1031" s="25">
        <f t="shared" si="100"/>
        <v>0</v>
      </c>
      <c r="BB1031" s="51"/>
    </row>
    <row r="1032" spans="1:54" x14ac:dyDescent="0.25">
      <c r="A1032" t="str">
        <f t="shared" ref="A1032:A1095" si="101">ROW(C1032)&amp;AC1032</f>
        <v>1032</v>
      </c>
      <c r="B1032" s="25">
        <f>IF(OR(ISBLANK($AG1032),$AI1032="closed",$AI1032="old",AND($B$3=Data!$N$6,OR(database!AG1032=Data!$K$8,Data!$K$9=database!AG1032))),0,MAX(B$8:B1031)+1)</f>
        <v>0</v>
      </c>
      <c r="C1032" s="25">
        <f ca="1">IF(AND($AL1032-C$3&lt;=TODAY(),$AL1032&gt;0,AI1032&lt;&gt;"closed",AI1032&lt;&gt;"old",AND($B$3&lt;&gt;Data!$N$6,OR(database!$AG1032&lt;&gt;Data!$K$9,database!$AG1032&lt;&gt;Data!$K$8))),MAX(C$8:C1031)+1,0)</f>
        <v>0</v>
      </c>
      <c r="D1032" s="25">
        <f ca="1">IF(AND($AL1032-D$3&lt;=TODAY(),$AL1032&gt;0,$AI1032&lt;&gt;"closed",AI1032&lt;&gt;"old",AND($B$3&lt;&gt;Data!$N$6,OR(database!$AG1032&lt;&gt;Data!$K$9,database!$AG1032&lt;&gt;Data!$K$8))),MAX(D$8:D1031)+1,0)</f>
        <v>0</v>
      </c>
      <c r="E1032" s="25">
        <f ca="1">IF(AND($AL1032-E$3&lt;=TODAY(),$AL1032&gt;0,AI1032&lt;&gt;"closed",AI1032&lt;&gt;"old",AND($B$3&lt;&gt;Data!$N$6,OR(database!$AG1032&lt;&gt;Data!$K$9,database!$AG1032&lt;&gt;Data!$K$8))),MAX(E$8:E1031)+1,0)</f>
        <v>0</v>
      </c>
      <c r="F1032" s="25">
        <f>IF(AH1032="X",MAX(F$8:F1031)+1,0)</f>
        <v>0</v>
      </c>
      <c r="G1032" s="25">
        <f ca="1">IF(AND(AG1032=Data!$K$8,database!AI1032&lt;&gt;"Closed",AI1032&lt;&gt;"old",database!AL1032&lt;(TODAY()+Data!$X$4)),MAX(G$8:G1031)+1,0)</f>
        <v>0</v>
      </c>
      <c r="H1032" s="25">
        <f ca="1">IF(AND(AG1032=Data!$K$9,database!AI1032&lt;&gt;"Closed",AI1032&lt;&gt;"old",database!AL1032&lt;(TODAY()+Data!$X$5)),MAX(H$8:H1031)+1,0)</f>
        <v>0</v>
      </c>
      <c r="Y1032">
        <f>IF(AS1032&gt;0,VLOOKUP(AS1032,$AT:$AV,3,0)+COUNTIF(AS$8:AS1031,AS1032),0)</f>
        <v>0</v>
      </c>
      <c r="AA1032" s="16"/>
      <c r="AB1032" s="22"/>
      <c r="AC1032" s="16"/>
      <c r="AD1032" s="22"/>
      <c r="AE1032" s="16"/>
      <c r="AF1032" s="22"/>
      <c r="AG1032" s="138"/>
      <c r="AH1032" s="23"/>
      <c r="AI1032" s="16"/>
      <c r="AJ1032" s="23"/>
      <c r="AK1032" s="28"/>
      <c r="AL1032" s="35"/>
      <c r="AQ1032" s="25">
        <f>IF(FollowUp!$AK$3="(Off)",IF(FollowUp!$AA$3=Data!$D$5,C1032,IF(FollowUp!$AA$3=Data!$D$6,D1032,IF(FollowUp!$AA$3=Data!$D$7,E1032,B1032))),IF(FollowUp!$AK$3=Data!$N$9,F1032,IF(FollowUp!$AK$3=Data!$N$8,H1032,IF(FollowUp!$AK$3=Data!$N$7,G1032,B1032))))</f>
        <v>0</v>
      </c>
      <c r="AR1032" s="51">
        <f t="shared" si="98"/>
        <v>0</v>
      </c>
      <c r="AS1032" s="25">
        <f t="shared" si="96"/>
        <v>-1</v>
      </c>
      <c r="AT1032" s="25">
        <f t="shared" si="99"/>
        <v>1025</v>
      </c>
      <c r="AU1032" s="25">
        <f t="shared" si="97"/>
        <v>0</v>
      </c>
      <c r="AV1032" s="25">
        <f t="shared" si="100"/>
        <v>0</v>
      </c>
      <c r="BB1032" s="51"/>
    </row>
    <row r="1033" spans="1:54" x14ac:dyDescent="0.25">
      <c r="A1033" t="str">
        <f t="shared" si="101"/>
        <v>1033</v>
      </c>
      <c r="B1033" s="25">
        <f>IF(OR(ISBLANK($AG1033),$AI1033="closed",$AI1033="old",AND($B$3=Data!$N$6,OR(database!AG1033=Data!$K$8,Data!$K$9=database!AG1033))),0,MAX(B$8:B1032)+1)</f>
        <v>0</v>
      </c>
      <c r="C1033" s="25">
        <f ca="1">IF(AND($AL1033-C$3&lt;=TODAY(),$AL1033&gt;0,AI1033&lt;&gt;"closed",AI1033&lt;&gt;"old",AND($B$3&lt;&gt;Data!$N$6,OR(database!$AG1033&lt;&gt;Data!$K$9,database!$AG1033&lt;&gt;Data!$K$8))),MAX(C$8:C1032)+1,0)</f>
        <v>0</v>
      </c>
      <c r="D1033" s="25">
        <f ca="1">IF(AND($AL1033-D$3&lt;=TODAY(),$AL1033&gt;0,$AI1033&lt;&gt;"closed",AI1033&lt;&gt;"old",AND($B$3&lt;&gt;Data!$N$6,OR(database!$AG1033&lt;&gt;Data!$K$9,database!$AG1033&lt;&gt;Data!$K$8))),MAX(D$8:D1032)+1,0)</f>
        <v>0</v>
      </c>
      <c r="E1033" s="25">
        <f ca="1">IF(AND($AL1033-E$3&lt;=TODAY(),$AL1033&gt;0,AI1033&lt;&gt;"closed",AI1033&lt;&gt;"old",AND($B$3&lt;&gt;Data!$N$6,OR(database!$AG1033&lt;&gt;Data!$K$9,database!$AG1033&lt;&gt;Data!$K$8))),MAX(E$8:E1032)+1,0)</f>
        <v>0</v>
      </c>
      <c r="F1033" s="25">
        <f>IF(AH1033="X",MAX(F$8:F1032)+1,0)</f>
        <v>0</v>
      </c>
      <c r="G1033" s="25">
        <f ca="1">IF(AND(AG1033=Data!$K$8,database!AI1033&lt;&gt;"Closed",AI1033&lt;&gt;"old",database!AL1033&lt;(TODAY()+Data!$X$4)),MAX(G$8:G1032)+1,0)</f>
        <v>0</v>
      </c>
      <c r="H1033" s="25">
        <f ca="1">IF(AND(AG1033=Data!$K$9,database!AI1033&lt;&gt;"Closed",AI1033&lt;&gt;"old",database!AL1033&lt;(TODAY()+Data!$X$5)),MAX(H$8:H1032)+1,0)</f>
        <v>0</v>
      </c>
      <c r="Y1033">
        <f>IF(AS1033&gt;0,VLOOKUP(AS1033,$AT:$AV,3,0)+COUNTIF(AS$8:AS1032,AS1033),0)</f>
        <v>0</v>
      </c>
      <c r="AA1033" s="17"/>
      <c r="AB1033" s="18"/>
      <c r="AC1033" s="17"/>
      <c r="AD1033" s="18"/>
      <c r="AE1033" s="17"/>
      <c r="AF1033" s="18"/>
      <c r="AG1033" s="139"/>
      <c r="AH1033" s="24"/>
      <c r="AI1033" s="17"/>
      <c r="AJ1033" s="24"/>
      <c r="AK1033" s="27"/>
      <c r="AL1033" s="47"/>
      <c r="AQ1033" s="25">
        <f>IF(FollowUp!$AK$3="(Off)",IF(FollowUp!$AA$3=Data!$D$5,C1033,IF(FollowUp!$AA$3=Data!$D$6,D1033,IF(FollowUp!$AA$3=Data!$D$7,E1033,B1033))),IF(FollowUp!$AK$3=Data!$N$9,F1033,IF(FollowUp!$AK$3=Data!$N$8,H1033,IF(FollowUp!$AK$3=Data!$N$7,G1033,B1033))))</f>
        <v>0</v>
      </c>
      <c r="AR1033" s="51">
        <f t="shared" si="98"/>
        <v>0</v>
      </c>
      <c r="AS1033" s="25">
        <f t="shared" ref="AS1033:AS1096" si="102">IF(AR1033=0,-1,RANK(AR1033,$AR$8:$AR$5000))</f>
        <v>-1</v>
      </c>
      <c r="AT1033" s="25">
        <f t="shared" si="99"/>
        <v>1026</v>
      </c>
      <c r="AU1033" s="25">
        <f t="shared" ref="AU1033:AU1096" si="103">COUNTIF(AS:AS,AT1033)</f>
        <v>0</v>
      </c>
      <c r="AV1033" s="25">
        <f t="shared" si="100"/>
        <v>0</v>
      </c>
      <c r="BB1033" s="51"/>
    </row>
    <row r="1034" spans="1:54" x14ac:dyDescent="0.25">
      <c r="A1034" t="str">
        <f t="shared" si="101"/>
        <v>1034</v>
      </c>
      <c r="B1034" s="25">
        <f>IF(OR(ISBLANK($AG1034),$AI1034="closed",$AI1034="old",AND($B$3=Data!$N$6,OR(database!AG1034=Data!$K$8,Data!$K$9=database!AG1034))),0,MAX(B$8:B1033)+1)</f>
        <v>0</v>
      </c>
      <c r="C1034" s="25">
        <f ca="1">IF(AND($AL1034-C$3&lt;=TODAY(),$AL1034&gt;0,AI1034&lt;&gt;"closed",AI1034&lt;&gt;"old",AND($B$3&lt;&gt;Data!$N$6,OR(database!$AG1034&lt;&gt;Data!$K$9,database!$AG1034&lt;&gt;Data!$K$8))),MAX(C$8:C1033)+1,0)</f>
        <v>0</v>
      </c>
      <c r="D1034" s="25">
        <f ca="1">IF(AND($AL1034-D$3&lt;=TODAY(),$AL1034&gt;0,$AI1034&lt;&gt;"closed",AI1034&lt;&gt;"old",AND($B$3&lt;&gt;Data!$N$6,OR(database!$AG1034&lt;&gt;Data!$K$9,database!$AG1034&lt;&gt;Data!$K$8))),MAX(D$8:D1033)+1,0)</f>
        <v>0</v>
      </c>
      <c r="E1034" s="25">
        <f ca="1">IF(AND($AL1034-E$3&lt;=TODAY(),$AL1034&gt;0,AI1034&lt;&gt;"closed",AI1034&lt;&gt;"old",AND($B$3&lt;&gt;Data!$N$6,OR(database!$AG1034&lt;&gt;Data!$K$9,database!$AG1034&lt;&gt;Data!$K$8))),MAX(E$8:E1033)+1,0)</f>
        <v>0</v>
      </c>
      <c r="F1034" s="25">
        <f>IF(AH1034="X",MAX(F$8:F1033)+1,0)</f>
        <v>0</v>
      </c>
      <c r="G1034" s="25">
        <f ca="1">IF(AND(AG1034=Data!$K$8,database!AI1034&lt;&gt;"Closed",AI1034&lt;&gt;"old",database!AL1034&lt;(TODAY()+Data!$X$4)),MAX(G$8:G1033)+1,0)</f>
        <v>0</v>
      </c>
      <c r="H1034" s="25">
        <f ca="1">IF(AND(AG1034=Data!$K$9,database!AI1034&lt;&gt;"Closed",AI1034&lt;&gt;"old",database!AL1034&lt;(TODAY()+Data!$X$5)),MAX(H$8:H1033)+1,0)</f>
        <v>0</v>
      </c>
      <c r="Y1034">
        <f>IF(AS1034&gt;0,VLOOKUP(AS1034,$AT:$AV,3,0)+COUNTIF(AS$8:AS1033,AS1034),0)</f>
        <v>0</v>
      </c>
      <c r="AA1034" s="16"/>
      <c r="AB1034" s="22"/>
      <c r="AC1034" s="16"/>
      <c r="AD1034" s="22"/>
      <c r="AE1034" s="16"/>
      <c r="AF1034" s="22"/>
      <c r="AG1034" s="138"/>
      <c r="AH1034" s="23"/>
      <c r="AI1034" s="16"/>
      <c r="AJ1034" s="23"/>
      <c r="AK1034" s="28"/>
      <c r="AL1034" s="35"/>
      <c r="AQ1034" s="25">
        <f>IF(FollowUp!$AK$3="(Off)",IF(FollowUp!$AA$3=Data!$D$5,C1034,IF(FollowUp!$AA$3=Data!$D$6,D1034,IF(FollowUp!$AA$3=Data!$D$7,E1034,B1034))),IF(FollowUp!$AK$3=Data!$N$9,F1034,IF(FollowUp!$AK$3=Data!$N$8,H1034,IF(FollowUp!$AK$3=Data!$N$7,G1034,B1034))))</f>
        <v>0</v>
      </c>
      <c r="AR1034" s="51">
        <f t="shared" si="98"/>
        <v>0</v>
      </c>
      <c r="AS1034" s="25">
        <f t="shared" si="102"/>
        <v>-1</v>
      </c>
      <c r="AT1034" s="25">
        <f t="shared" si="99"/>
        <v>1027</v>
      </c>
      <c r="AU1034" s="25">
        <f t="shared" si="103"/>
        <v>0</v>
      </c>
      <c r="AV1034" s="25">
        <f t="shared" si="100"/>
        <v>0</v>
      </c>
      <c r="BB1034" s="51"/>
    </row>
    <row r="1035" spans="1:54" x14ac:dyDescent="0.25">
      <c r="A1035" t="str">
        <f t="shared" si="101"/>
        <v>1035</v>
      </c>
      <c r="B1035" s="25">
        <f>IF(OR(ISBLANK($AG1035),$AI1035="closed",$AI1035="old",AND($B$3=Data!$N$6,OR(database!AG1035=Data!$K$8,Data!$K$9=database!AG1035))),0,MAX(B$8:B1034)+1)</f>
        <v>0</v>
      </c>
      <c r="C1035" s="25">
        <f ca="1">IF(AND($AL1035-C$3&lt;=TODAY(),$AL1035&gt;0,AI1035&lt;&gt;"closed",AI1035&lt;&gt;"old",AND($B$3&lt;&gt;Data!$N$6,OR(database!$AG1035&lt;&gt;Data!$K$9,database!$AG1035&lt;&gt;Data!$K$8))),MAX(C$8:C1034)+1,0)</f>
        <v>0</v>
      </c>
      <c r="D1035" s="25">
        <f ca="1">IF(AND($AL1035-D$3&lt;=TODAY(),$AL1035&gt;0,$AI1035&lt;&gt;"closed",AI1035&lt;&gt;"old",AND($B$3&lt;&gt;Data!$N$6,OR(database!$AG1035&lt;&gt;Data!$K$9,database!$AG1035&lt;&gt;Data!$K$8))),MAX(D$8:D1034)+1,0)</f>
        <v>0</v>
      </c>
      <c r="E1035" s="25">
        <f ca="1">IF(AND($AL1035-E$3&lt;=TODAY(),$AL1035&gt;0,AI1035&lt;&gt;"closed",AI1035&lt;&gt;"old",AND($B$3&lt;&gt;Data!$N$6,OR(database!$AG1035&lt;&gt;Data!$K$9,database!$AG1035&lt;&gt;Data!$K$8))),MAX(E$8:E1034)+1,0)</f>
        <v>0</v>
      </c>
      <c r="F1035" s="25">
        <f>IF(AH1035="X",MAX(F$8:F1034)+1,0)</f>
        <v>0</v>
      </c>
      <c r="G1035" s="25">
        <f ca="1">IF(AND(AG1035=Data!$K$8,database!AI1035&lt;&gt;"Closed",AI1035&lt;&gt;"old",database!AL1035&lt;(TODAY()+Data!$X$4)),MAX(G$8:G1034)+1,0)</f>
        <v>0</v>
      </c>
      <c r="H1035" s="25">
        <f ca="1">IF(AND(AG1035=Data!$K$9,database!AI1035&lt;&gt;"Closed",AI1035&lt;&gt;"old",database!AL1035&lt;(TODAY()+Data!$X$5)),MAX(H$8:H1034)+1,0)</f>
        <v>0</v>
      </c>
      <c r="Y1035">
        <f>IF(AS1035&gt;0,VLOOKUP(AS1035,$AT:$AV,3,0)+COUNTIF(AS$8:AS1034,AS1035),0)</f>
        <v>0</v>
      </c>
      <c r="AA1035" s="17"/>
      <c r="AB1035" s="18"/>
      <c r="AC1035" s="17"/>
      <c r="AD1035" s="18"/>
      <c r="AE1035" s="17"/>
      <c r="AF1035" s="18"/>
      <c r="AG1035" s="139"/>
      <c r="AH1035" s="24"/>
      <c r="AI1035" s="17"/>
      <c r="AJ1035" s="24"/>
      <c r="AK1035" s="27"/>
      <c r="AL1035" s="47"/>
      <c r="AQ1035" s="25">
        <f>IF(FollowUp!$AK$3="(Off)",IF(FollowUp!$AA$3=Data!$D$5,C1035,IF(FollowUp!$AA$3=Data!$D$6,D1035,IF(FollowUp!$AA$3=Data!$D$7,E1035,B1035))),IF(FollowUp!$AK$3=Data!$N$9,F1035,IF(FollowUp!$AK$3=Data!$N$8,H1035,IF(FollowUp!$AK$3=Data!$N$7,G1035,B1035))))</f>
        <v>0</v>
      </c>
      <c r="AR1035" s="51">
        <f t="shared" si="98"/>
        <v>0</v>
      </c>
      <c r="AS1035" s="25">
        <f t="shared" si="102"/>
        <v>-1</v>
      </c>
      <c r="AT1035" s="25">
        <f t="shared" si="99"/>
        <v>1028</v>
      </c>
      <c r="AU1035" s="25">
        <f t="shared" si="103"/>
        <v>0</v>
      </c>
      <c r="AV1035" s="25">
        <f t="shared" si="100"/>
        <v>0</v>
      </c>
      <c r="BB1035" s="51"/>
    </row>
    <row r="1036" spans="1:54" x14ac:dyDescent="0.25">
      <c r="A1036" t="str">
        <f t="shared" si="101"/>
        <v>1036</v>
      </c>
      <c r="B1036" s="25">
        <f>IF(OR(ISBLANK($AG1036),$AI1036="closed",$AI1036="old",AND($B$3=Data!$N$6,OR(database!AG1036=Data!$K$8,Data!$K$9=database!AG1036))),0,MAX(B$8:B1035)+1)</f>
        <v>0</v>
      </c>
      <c r="C1036" s="25">
        <f ca="1">IF(AND($AL1036-C$3&lt;=TODAY(),$AL1036&gt;0,AI1036&lt;&gt;"closed",AI1036&lt;&gt;"old",AND($B$3&lt;&gt;Data!$N$6,OR(database!$AG1036&lt;&gt;Data!$K$9,database!$AG1036&lt;&gt;Data!$K$8))),MAX(C$8:C1035)+1,0)</f>
        <v>0</v>
      </c>
      <c r="D1036" s="25">
        <f ca="1">IF(AND($AL1036-D$3&lt;=TODAY(),$AL1036&gt;0,$AI1036&lt;&gt;"closed",AI1036&lt;&gt;"old",AND($B$3&lt;&gt;Data!$N$6,OR(database!$AG1036&lt;&gt;Data!$K$9,database!$AG1036&lt;&gt;Data!$K$8))),MAX(D$8:D1035)+1,0)</f>
        <v>0</v>
      </c>
      <c r="E1036" s="25">
        <f ca="1">IF(AND($AL1036-E$3&lt;=TODAY(),$AL1036&gt;0,AI1036&lt;&gt;"closed",AI1036&lt;&gt;"old",AND($B$3&lt;&gt;Data!$N$6,OR(database!$AG1036&lt;&gt;Data!$K$9,database!$AG1036&lt;&gt;Data!$K$8))),MAX(E$8:E1035)+1,0)</f>
        <v>0</v>
      </c>
      <c r="F1036" s="25">
        <f>IF(AH1036="X",MAX(F$8:F1035)+1,0)</f>
        <v>0</v>
      </c>
      <c r="G1036" s="25">
        <f ca="1">IF(AND(AG1036=Data!$K$8,database!AI1036&lt;&gt;"Closed",AI1036&lt;&gt;"old",database!AL1036&lt;(TODAY()+Data!$X$4)),MAX(G$8:G1035)+1,0)</f>
        <v>0</v>
      </c>
      <c r="H1036" s="25">
        <f ca="1">IF(AND(AG1036=Data!$K$9,database!AI1036&lt;&gt;"Closed",AI1036&lt;&gt;"old",database!AL1036&lt;(TODAY()+Data!$X$5)),MAX(H$8:H1035)+1,0)</f>
        <v>0</v>
      </c>
      <c r="Y1036">
        <f>IF(AS1036&gt;0,VLOOKUP(AS1036,$AT:$AV,3,0)+COUNTIF(AS$8:AS1035,AS1036),0)</f>
        <v>0</v>
      </c>
      <c r="AA1036" s="16"/>
      <c r="AB1036" s="22"/>
      <c r="AC1036" s="16"/>
      <c r="AD1036" s="22"/>
      <c r="AE1036" s="16"/>
      <c r="AF1036" s="22"/>
      <c r="AG1036" s="138"/>
      <c r="AH1036" s="23"/>
      <c r="AI1036" s="16"/>
      <c r="AJ1036" s="23"/>
      <c r="AK1036" s="28"/>
      <c r="AL1036" s="35"/>
      <c r="AQ1036" s="25">
        <f>IF(FollowUp!$AK$3="(Off)",IF(FollowUp!$AA$3=Data!$D$5,C1036,IF(FollowUp!$AA$3=Data!$D$6,D1036,IF(FollowUp!$AA$3=Data!$D$7,E1036,B1036))),IF(FollowUp!$AK$3=Data!$N$9,F1036,IF(FollowUp!$AK$3=Data!$N$8,H1036,IF(FollowUp!$AK$3=Data!$N$7,G1036,B1036))))</f>
        <v>0</v>
      </c>
      <c r="AR1036" s="51">
        <f t="shared" si="98"/>
        <v>0</v>
      </c>
      <c r="AS1036" s="25">
        <f t="shared" si="102"/>
        <v>-1</v>
      </c>
      <c r="AT1036" s="25">
        <f t="shared" si="99"/>
        <v>1029</v>
      </c>
      <c r="AU1036" s="25">
        <f t="shared" si="103"/>
        <v>0</v>
      </c>
      <c r="AV1036" s="25">
        <f t="shared" si="100"/>
        <v>0</v>
      </c>
      <c r="BB1036" s="51"/>
    </row>
    <row r="1037" spans="1:54" x14ac:dyDescent="0.25">
      <c r="A1037" t="str">
        <f t="shared" si="101"/>
        <v>1037</v>
      </c>
      <c r="B1037" s="25">
        <f>IF(OR(ISBLANK($AG1037),$AI1037="closed",$AI1037="old",AND($B$3=Data!$N$6,OR(database!AG1037=Data!$K$8,Data!$K$9=database!AG1037))),0,MAX(B$8:B1036)+1)</f>
        <v>0</v>
      </c>
      <c r="C1037" s="25">
        <f ca="1">IF(AND($AL1037-C$3&lt;=TODAY(),$AL1037&gt;0,AI1037&lt;&gt;"closed",AI1037&lt;&gt;"old",AND($B$3&lt;&gt;Data!$N$6,OR(database!$AG1037&lt;&gt;Data!$K$9,database!$AG1037&lt;&gt;Data!$K$8))),MAX(C$8:C1036)+1,0)</f>
        <v>0</v>
      </c>
      <c r="D1037" s="25">
        <f ca="1">IF(AND($AL1037-D$3&lt;=TODAY(),$AL1037&gt;0,$AI1037&lt;&gt;"closed",AI1037&lt;&gt;"old",AND($B$3&lt;&gt;Data!$N$6,OR(database!$AG1037&lt;&gt;Data!$K$9,database!$AG1037&lt;&gt;Data!$K$8))),MAX(D$8:D1036)+1,0)</f>
        <v>0</v>
      </c>
      <c r="E1037" s="25">
        <f ca="1">IF(AND($AL1037-E$3&lt;=TODAY(),$AL1037&gt;0,AI1037&lt;&gt;"closed",AI1037&lt;&gt;"old",AND($B$3&lt;&gt;Data!$N$6,OR(database!$AG1037&lt;&gt;Data!$K$9,database!$AG1037&lt;&gt;Data!$K$8))),MAX(E$8:E1036)+1,0)</f>
        <v>0</v>
      </c>
      <c r="F1037" s="25">
        <f>IF(AH1037="X",MAX(F$8:F1036)+1,0)</f>
        <v>0</v>
      </c>
      <c r="G1037" s="25">
        <f ca="1">IF(AND(AG1037=Data!$K$8,database!AI1037&lt;&gt;"Closed",AI1037&lt;&gt;"old",database!AL1037&lt;(TODAY()+Data!$X$4)),MAX(G$8:G1036)+1,0)</f>
        <v>0</v>
      </c>
      <c r="H1037" s="25">
        <f ca="1">IF(AND(AG1037=Data!$K$9,database!AI1037&lt;&gt;"Closed",AI1037&lt;&gt;"old",database!AL1037&lt;(TODAY()+Data!$X$5)),MAX(H$8:H1036)+1,0)</f>
        <v>0</v>
      </c>
      <c r="Y1037">
        <f>IF(AS1037&gt;0,VLOOKUP(AS1037,$AT:$AV,3,0)+COUNTIF(AS$8:AS1036,AS1037),0)</f>
        <v>0</v>
      </c>
      <c r="AA1037" s="17"/>
      <c r="AB1037" s="18"/>
      <c r="AC1037" s="17"/>
      <c r="AD1037" s="18"/>
      <c r="AE1037" s="17"/>
      <c r="AF1037" s="18"/>
      <c r="AG1037" s="139"/>
      <c r="AH1037" s="24"/>
      <c r="AI1037" s="17"/>
      <c r="AJ1037" s="24"/>
      <c r="AK1037" s="27"/>
      <c r="AL1037" s="47"/>
      <c r="AQ1037" s="25">
        <f>IF(FollowUp!$AK$3="(Off)",IF(FollowUp!$AA$3=Data!$D$5,C1037,IF(FollowUp!$AA$3=Data!$D$6,D1037,IF(FollowUp!$AA$3=Data!$D$7,E1037,B1037))),IF(FollowUp!$AK$3=Data!$N$9,F1037,IF(FollowUp!$AK$3=Data!$N$8,H1037,IF(FollowUp!$AK$3=Data!$N$7,G1037,B1037))))</f>
        <v>0</v>
      </c>
      <c r="AR1037" s="51">
        <f t="shared" si="98"/>
        <v>0</v>
      </c>
      <c r="AS1037" s="25">
        <f t="shared" si="102"/>
        <v>-1</v>
      </c>
      <c r="AT1037" s="25">
        <f t="shared" si="99"/>
        <v>1030</v>
      </c>
      <c r="AU1037" s="25">
        <f t="shared" si="103"/>
        <v>0</v>
      </c>
      <c r="AV1037" s="25">
        <f t="shared" si="100"/>
        <v>0</v>
      </c>
      <c r="BB1037" s="51"/>
    </row>
    <row r="1038" spans="1:54" x14ac:dyDescent="0.25">
      <c r="A1038" t="str">
        <f t="shared" si="101"/>
        <v>1038</v>
      </c>
      <c r="B1038" s="25">
        <f>IF(OR(ISBLANK($AG1038),$AI1038="closed",$AI1038="old",AND($B$3=Data!$N$6,OR(database!AG1038=Data!$K$8,Data!$K$9=database!AG1038))),0,MAX(B$8:B1037)+1)</f>
        <v>0</v>
      </c>
      <c r="C1038" s="25">
        <f ca="1">IF(AND($AL1038-C$3&lt;=TODAY(),$AL1038&gt;0,AI1038&lt;&gt;"closed",AI1038&lt;&gt;"old",AND($B$3&lt;&gt;Data!$N$6,OR(database!$AG1038&lt;&gt;Data!$K$9,database!$AG1038&lt;&gt;Data!$K$8))),MAX(C$8:C1037)+1,0)</f>
        <v>0</v>
      </c>
      <c r="D1038" s="25">
        <f ca="1">IF(AND($AL1038-D$3&lt;=TODAY(),$AL1038&gt;0,$AI1038&lt;&gt;"closed",AI1038&lt;&gt;"old",AND($B$3&lt;&gt;Data!$N$6,OR(database!$AG1038&lt;&gt;Data!$K$9,database!$AG1038&lt;&gt;Data!$K$8))),MAX(D$8:D1037)+1,0)</f>
        <v>0</v>
      </c>
      <c r="E1038" s="25">
        <f ca="1">IF(AND($AL1038-E$3&lt;=TODAY(),$AL1038&gt;0,AI1038&lt;&gt;"closed",AI1038&lt;&gt;"old",AND($B$3&lt;&gt;Data!$N$6,OR(database!$AG1038&lt;&gt;Data!$K$9,database!$AG1038&lt;&gt;Data!$K$8))),MAX(E$8:E1037)+1,0)</f>
        <v>0</v>
      </c>
      <c r="F1038" s="25">
        <f>IF(AH1038="X",MAX(F$8:F1037)+1,0)</f>
        <v>0</v>
      </c>
      <c r="G1038" s="25">
        <f ca="1">IF(AND(AG1038=Data!$K$8,database!AI1038&lt;&gt;"Closed",AI1038&lt;&gt;"old",database!AL1038&lt;(TODAY()+Data!$X$4)),MAX(G$8:G1037)+1,0)</f>
        <v>0</v>
      </c>
      <c r="H1038" s="25">
        <f ca="1">IF(AND(AG1038=Data!$K$9,database!AI1038&lt;&gt;"Closed",AI1038&lt;&gt;"old",database!AL1038&lt;(TODAY()+Data!$X$5)),MAX(H$8:H1037)+1,0)</f>
        <v>0</v>
      </c>
      <c r="Y1038">
        <f>IF(AS1038&gt;0,VLOOKUP(AS1038,$AT:$AV,3,0)+COUNTIF(AS$8:AS1037,AS1038),0)</f>
        <v>0</v>
      </c>
      <c r="AA1038" s="16"/>
      <c r="AB1038" s="22"/>
      <c r="AC1038" s="16"/>
      <c r="AD1038" s="22"/>
      <c r="AE1038" s="16"/>
      <c r="AF1038" s="22"/>
      <c r="AG1038" s="138"/>
      <c r="AH1038" s="23"/>
      <c r="AI1038" s="16"/>
      <c r="AJ1038" s="23"/>
      <c r="AK1038" s="28"/>
      <c r="AL1038" s="35"/>
      <c r="AQ1038" s="25">
        <f>IF(FollowUp!$AK$3="(Off)",IF(FollowUp!$AA$3=Data!$D$5,C1038,IF(FollowUp!$AA$3=Data!$D$6,D1038,IF(FollowUp!$AA$3=Data!$D$7,E1038,B1038))),IF(FollowUp!$AK$3=Data!$N$9,F1038,IF(FollowUp!$AK$3=Data!$N$8,H1038,IF(FollowUp!$AK$3=Data!$N$7,G1038,B1038))))</f>
        <v>0</v>
      </c>
      <c r="AR1038" s="51">
        <f t="shared" si="98"/>
        <v>0</v>
      </c>
      <c r="AS1038" s="25">
        <f t="shared" si="102"/>
        <v>-1</v>
      </c>
      <c r="AT1038" s="25">
        <f t="shared" si="99"/>
        <v>1031</v>
      </c>
      <c r="AU1038" s="25">
        <f t="shared" si="103"/>
        <v>0</v>
      </c>
      <c r="AV1038" s="25">
        <f t="shared" si="100"/>
        <v>0</v>
      </c>
      <c r="BB1038" s="51"/>
    </row>
    <row r="1039" spans="1:54" x14ac:dyDescent="0.25">
      <c r="A1039" t="str">
        <f t="shared" si="101"/>
        <v>1039</v>
      </c>
      <c r="B1039" s="25">
        <f>IF(OR(ISBLANK($AG1039),$AI1039="closed",$AI1039="old",AND($B$3=Data!$N$6,OR(database!AG1039=Data!$K$8,Data!$K$9=database!AG1039))),0,MAX(B$8:B1038)+1)</f>
        <v>0</v>
      </c>
      <c r="C1039" s="25">
        <f ca="1">IF(AND($AL1039-C$3&lt;=TODAY(),$AL1039&gt;0,AI1039&lt;&gt;"closed",AI1039&lt;&gt;"old",AND($B$3&lt;&gt;Data!$N$6,OR(database!$AG1039&lt;&gt;Data!$K$9,database!$AG1039&lt;&gt;Data!$K$8))),MAX(C$8:C1038)+1,0)</f>
        <v>0</v>
      </c>
      <c r="D1039" s="25">
        <f ca="1">IF(AND($AL1039-D$3&lt;=TODAY(),$AL1039&gt;0,$AI1039&lt;&gt;"closed",AI1039&lt;&gt;"old",AND($B$3&lt;&gt;Data!$N$6,OR(database!$AG1039&lt;&gt;Data!$K$9,database!$AG1039&lt;&gt;Data!$K$8))),MAX(D$8:D1038)+1,0)</f>
        <v>0</v>
      </c>
      <c r="E1039" s="25">
        <f ca="1">IF(AND($AL1039-E$3&lt;=TODAY(),$AL1039&gt;0,AI1039&lt;&gt;"closed",AI1039&lt;&gt;"old",AND($B$3&lt;&gt;Data!$N$6,OR(database!$AG1039&lt;&gt;Data!$K$9,database!$AG1039&lt;&gt;Data!$K$8))),MAX(E$8:E1038)+1,0)</f>
        <v>0</v>
      </c>
      <c r="F1039" s="25">
        <f>IF(AH1039="X",MAX(F$8:F1038)+1,0)</f>
        <v>0</v>
      </c>
      <c r="G1039" s="25">
        <f ca="1">IF(AND(AG1039=Data!$K$8,database!AI1039&lt;&gt;"Closed",AI1039&lt;&gt;"old",database!AL1039&lt;(TODAY()+Data!$X$4)),MAX(G$8:G1038)+1,0)</f>
        <v>0</v>
      </c>
      <c r="H1039" s="25">
        <f ca="1">IF(AND(AG1039=Data!$K$9,database!AI1039&lt;&gt;"Closed",AI1039&lt;&gt;"old",database!AL1039&lt;(TODAY()+Data!$X$5)),MAX(H$8:H1038)+1,0)</f>
        <v>0</v>
      </c>
      <c r="Y1039">
        <f>IF(AS1039&gt;0,VLOOKUP(AS1039,$AT:$AV,3,0)+COUNTIF(AS$8:AS1038,AS1039),0)</f>
        <v>0</v>
      </c>
      <c r="AA1039" s="17"/>
      <c r="AB1039" s="18"/>
      <c r="AC1039" s="17"/>
      <c r="AD1039" s="18"/>
      <c r="AE1039" s="17"/>
      <c r="AF1039" s="18"/>
      <c r="AG1039" s="139"/>
      <c r="AH1039" s="24"/>
      <c r="AI1039" s="17"/>
      <c r="AJ1039" s="24"/>
      <c r="AK1039" s="27"/>
      <c r="AL1039" s="47"/>
      <c r="AQ1039" s="25">
        <f>IF(FollowUp!$AK$3="(Off)",IF(FollowUp!$AA$3=Data!$D$5,C1039,IF(FollowUp!$AA$3=Data!$D$6,D1039,IF(FollowUp!$AA$3=Data!$D$7,E1039,B1039))),IF(FollowUp!$AK$3=Data!$N$9,F1039,IF(FollowUp!$AK$3=Data!$N$8,H1039,IF(FollowUp!$AK$3=Data!$N$7,G1039,B1039))))</f>
        <v>0</v>
      </c>
      <c r="AR1039" s="51">
        <f t="shared" si="98"/>
        <v>0</v>
      </c>
      <c r="AS1039" s="25">
        <f t="shared" si="102"/>
        <v>-1</v>
      </c>
      <c r="AT1039" s="25">
        <f t="shared" si="99"/>
        <v>1032</v>
      </c>
      <c r="AU1039" s="25">
        <f t="shared" si="103"/>
        <v>0</v>
      </c>
      <c r="AV1039" s="25">
        <f t="shared" si="100"/>
        <v>0</v>
      </c>
      <c r="BB1039" s="51"/>
    </row>
    <row r="1040" spans="1:54" x14ac:dyDescent="0.25">
      <c r="A1040" t="str">
        <f t="shared" si="101"/>
        <v>1040</v>
      </c>
      <c r="B1040" s="25">
        <f>IF(OR(ISBLANK($AG1040),$AI1040="closed",$AI1040="old",AND($B$3=Data!$N$6,OR(database!AG1040=Data!$K$8,Data!$K$9=database!AG1040))),0,MAX(B$8:B1039)+1)</f>
        <v>0</v>
      </c>
      <c r="C1040" s="25">
        <f ca="1">IF(AND($AL1040-C$3&lt;=TODAY(),$AL1040&gt;0,AI1040&lt;&gt;"closed",AI1040&lt;&gt;"old",AND($B$3&lt;&gt;Data!$N$6,OR(database!$AG1040&lt;&gt;Data!$K$9,database!$AG1040&lt;&gt;Data!$K$8))),MAX(C$8:C1039)+1,0)</f>
        <v>0</v>
      </c>
      <c r="D1040" s="25">
        <f ca="1">IF(AND($AL1040-D$3&lt;=TODAY(),$AL1040&gt;0,$AI1040&lt;&gt;"closed",AI1040&lt;&gt;"old",AND($B$3&lt;&gt;Data!$N$6,OR(database!$AG1040&lt;&gt;Data!$K$9,database!$AG1040&lt;&gt;Data!$K$8))),MAX(D$8:D1039)+1,0)</f>
        <v>0</v>
      </c>
      <c r="E1040" s="25">
        <f ca="1">IF(AND($AL1040-E$3&lt;=TODAY(),$AL1040&gt;0,AI1040&lt;&gt;"closed",AI1040&lt;&gt;"old",AND($B$3&lt;&gt;Data!$N$6,OR(database!$AG1040&lt;&gt;Data!$K$9,database!$AG1040&lt;&gt;Data!$K$8))),MAX(E$8:E1039)+1,0)</f>
        <v>0</v>
      </c>
      <c r="F1040" s="25">
        <f>IF(AH1040="X",MAX(F$8:F1039)+1,0)</f>
        <v>0</v>
      </c>
      <c r="G1040" s="25">
        <f ca="1">IF(AND(AG1040=Data!$K$8,database!AI1040&lt;&gt;"Closed",AI1040&lt;&gt;"old",database!AL1040&lt;(TODAY()+Data!$X$4)),MAX(G$8:G1039)+1,0)</f>
        <v>0</v>
      </c>
      <c r="H1040" s="25">
        <f ca="1">IF(AND(AG1040=Data!$K$9,database!AI1040&lt;&gt;"Closed",AI1040&lt;&gt;"old",database!AL1040&lt;(TODAY()+Data!$X$5)),MAX(H$8:H1039)+1,0)</f>
        <v>0</v>
      </c>
      <c r="Y1040">
        <f>IF(AS1040&gt;0,VLOOKUP(AS1040,$AT:$AV,3,0)+COUNTIF(AS$8:AS1039,AS1040),0)</f>
        <v>0</v>
      </c>
      <c r="AA1040" s="16"/>
      <c r="AB1040" s="22"/>
      <c r="AC1040" s="16"/>
      <c r="AD1040" s="22"/>
      <c r="AE1040" s="16"/>
      <c r="AF1040" s="22"/>
      <c r="AG1040" s="138"/>
      <c r="AH1040" s="23"/>
      <c r="AI1040" s="16"/>
      <c r="AJ1040" s="23"/>
      <c r="AK1040" s="28"/>
      <c r="AL1040" s="35"/>
      <c r="AQ1040" s="25">
        <f>IF(FollowUp!$AK$3="(Off)",IF(FollowUp!$AA$3=Data!$D$5,C1040,IF(FollowUp!$AA$3=Data!$D$6,D1040,IF(FollowUp!$AA$3=Data!$D$7,E1040,B1040))),IF(FollowUp!$AK$3=Data!$N$9,F1040,IF(FollowUp!$AK$3=Data!$N$8,H1040,IF(FollowUp!$AK$3=Data!$N$7,G1040,B1040))))</f>
        <v>0</v>
      </c>
      <c r="AR1040" s="51">
        <f t="shared" si="98"/>
        <v>0</v>
      </c>
      <c r="AS1040" s="25">
        <f t="shared" si="102"/>
        <v>-1</v>
      </c>
      <c r="AT1040" s="25">
        <f t="shared" si="99"/>
        <v>1033</v>
      </c>
      <c r="AU1040" s="25">
        <f t="shared" si="103"/>
        <v>0</v>
      </c>
      <c r="AV1040" s="25">
        <f t="shared" si="100"/>
        <v>0</v>
      </c>
      <c r="BB1040" s="51"/>
    </row>
    <row r="1041" spans="1:54" x14ac:dyDescent="0.25">
      <c r="A1041" t="str">
        <f t="shared" si="101"/>
        <v>1041</v>
      </c>
      <c r="B1041" s="25">
        <f>IF(OR(ISBLANK($AG1041),$AI1041="closed",$AI1041="old",AND($B$3=Data!$N$6,OR(database!AG1041=Data!$K$8,Data!$K$9=database!AG1041))),0,MAX(B$8:B1040)+1)</f>
        <v>0</v>
      </c>
      <c r="C1041" s="25">
        <f ca="1">IF(AND($AL1041-C$3&lt;=TODAY(),$AL1041&gt;0,AI1041&lt;&gt;"closed",AI1041&lt;&gt;"old",AND($B$3&lt;&gt;Data!$N$6,OR(database!$AG1041&lt;&gt;Data!$K$9,database!$AG1041&lt;&gt;Data!$K$8))),MAX(C$8:C1040)+1,0)</f>
        <v>0</v>
      </c>
      <c r="D1041" s="25">
        <f ca="1">IF(AND($AL1041-D$3&lt;=TODAY(),$AL1041&gt;0,$AI1041&lt;&gt;"closed",AI1041&lt;&gt;"old",AND($B$3&lt;&gt;Data!$N$6,OR(database!$AG1041&lt;&gt;Data!$K$9,database!$AG1041&lt;&gt;Data!$K$8))),MAX(D$8:D1040)+1,0)</f>
        <v>0</v>
      </c>
      <c r="E1041" s="25">
        <f ca="1">IF(AND($AL1041-E$3&lt;=TODAY(),$AL1041&gt;0,AI1041&lt;&gt;"closed",AI1041&lt;&gt;"old",AND($B$3&lt;&gt;Data!$N$6,OR(database!$AG1041&lt;&gt;Data!$K$9,database!$AG1041&lt;&gt;Data!$K$8))),MAX(E$8:E1040)+1,0)</f>
        <v>0</v>
      </c>
      <c r="F1041" s="25">
        <f>IF(AH1041="X",MAX(F$8:F1040)+1,0)</f>
        <v>0</v>
      </c>
      <c r="G1041" s="25">
        <f ca="1">IF(AND(AG1041=Data!$K$8,database!AI1041&lt;&gt;"Closed",AI1041&lt;&gt;"old",database!AL1041&lt;(TODAY()+Data!$X$4)),MAX(G$8:G1040)+1,0)</f>
        <v>0</v>
      </c>
      <c r="H1041" s="25">
        <f ca="1">IF(AND(AG1041=Data!$K$9,database!AI1041&lt;&gt;"Closed",AI1041&lt;&gt;"old",database!AL1041&lt;(TODAY()+Data!$X$5)),MAX(H$8:H1040)+1,0)</f>
        <v>0</v>
      </c>
      <c r="Y1041">
        <f>IF(AS1041&gt;0,VLOOKUP(AS1041,$AT:$AV,3,0)+COUNTIF(AS$8:AS1040,AS1041),0)</f>
        <v>0</v>
      </c>
      <c r="AA1041" s="17"/>
      <c r="AB1041" s="18"/>
      <c r="AC1041" s="17"/>
      <c r="AD1041" s="18"/>
      <c r="AE1041" s="17"/>
      <c r="AF1041" s="18"/>
      <c r="AG1041" s="139"/>
      <c r="AH1041" s="24"/>
      <c r="AI1041" s="17"/>
      <c r="AJ1041" s="24"/>
      <c r="AK1041" s="27"/>
      <c r="AL1041" s="47"/>
      <c r="AQ1041" s="25">
        <f>IF(FollowUp!$AK$3="(Off)",IF(FollowUp!$AA$3=Data!$D$5,C1041,IF(FollowUp!$AA$3=Data!$D$6,D1041,IF(FollowUp!$AA$3=Data!$D$7,E1041,B1041))),IF(FollowUp!$AK$3=Data!$N$9,F1041,IF(FollowUp!$AK$3=Data!$N$8,H1041,IF(FollowUp!$AK$3=Data!$N$7,G1041,B1041))))</f>
        <v>0</v>
      </c>
      <c r="AR1041" s="51">
        <f t="shared" si="98"/>
        <v>0</v>
      </c>
      <c r="AS1041" s="25">
        <f t="shared" si="102"/>
        <v>-1</v>
      </c>
      <c r="AT1041" s="25">
        <f t="shared" si="99"/>
        <v>1034</v>
      </c>
      <c r="AU1041" s="25">
        <f t="shared" si="103"/>
        <v>0</v>
      </c>
      <c r="AV1041" s="25">
        <f t="shared" si="100"/>
        <v>0</v>
      </c>
      <c r="BB1041" s="51"/>
    </row>
    <row r="1042" spans="1:54" x14ac:dyDescent="0.25">
      <c r="A1042" t="str">
        <f t="shared" si="101"/>
        <v>1042</v>
      </c>
      <c r="B1042" s="25">
        <f>IF(OR(ISBLANK($AG1042),$AI1042="closed",$AI1042="old",AND($B$3=Data!$N$6,OR(database!AG1042=Data!$K$8,Data!$K$9=database!AG1042))),0,MAX(B$8:B1041)+1)</f>
        <v>0</v>
      </c>
      <c r="C1042" s="25">
        <f ca="1">IF(AND($AL1042-C$3&lt;=TODAY(),$AL1042&gt;0,AI1042&lt;&gt;"closed",AI1042&lt;&gt;"old",AND($B$3&lt;&gt;Data!$N$6,OR(database!$AG1042&lt;&gt;Data!$K$9,database!$AG1042&lt;&gt;Data!$K$8))),MAX(C$8:C1041)+1,0)</f>
        <v>0</v>
      </c>
      <c r="D1042" s="25">
        <f ca="1">IF(AND($AL1042-D$3&lt;=TODAY(),$AL1042&gt;0,$AI1042&lt;&gt;"closed",AI1042&lt;&gt;"old",AND($B$3&lt;&gt;Data!$N$6,OR(database!$AG1042&lt;&gt;Data!$K$9,database!$AG1042&lt;&gt;Data!$K$8))),MAX(D$8:D1041)+1,0)</f>
        <v>0</v>
      </c>
      <c r="E1042" s="25">
        <f ca="1">IF(AND($AL1042-E$3&lt;=TODAY(),$AL1042&gt;0,AI1042&lt;&gt;"closed",AI1042&lt;&gt;"old",AND($B$3&lt;&gt;Data!$N$6,OR(database!$AG1042&lt;&gt;Data!$K$9,database!$AG1042&lt;&gt;Data!$K$8))),MAX(E$8:E1041)+1,0)</f>
        <v>0</v>
      </c>
      <c r="F1042" s="25">
        <f>IF(AH1042="X",MAX(F$8:F1041)+1,0)</f>
        <v>0</v>
      </c>
      <c r="G1042" s="25">
        <f ca="1">IF(AND(AG1042=Data!$K$8,database!AI1042&lt;&gt;"Closed",AI1042&lt;&gt;"old",database!AL1042&lt;(TODAY()+Data!$X$4)),MAX(G$8:G1041)+1,0)</f>
        <v>0</v>
      </c>
      <c r="H1042" s="25">
        <f ca="1">IF(AND(AG1042=Data!$K$9,database!AI1042&lt;&gt;"Closed",AI1042&lt;&gt;"old",database!AL1042&lt;(TODAY()+Data!$X$5)),MAX(H$8:H1041)+1,0)</f>
        <v>0</v>
      </c>
      <c r="Y1042">
        <f>IF(AS1042&gt;0,VLOOKUP(AS1042,$AT:$AV,3,0)+COUNTIF(AS$8:AS1041,AS1042),0)</f>
        <v>0</v>
      </c>
      <c r="AA1042" s="16"/>
      <c r="AB1042" s="22"/>
      <c r="AC1042" s="16"/>
      <c r="AD1042" s="22"/>
      <c r="AE1042" s="16"/>
      <c r="AF1042" s="22"/>
      <c r="AG1042" s="138"/>
      <c r="AH1042" s="23"/>
      <c r="AI1042" s="16"/>
      <c r="AJ1042" s="23"/>
      <c r="AK1042" s="28"/>
      <c r="AL1042" s="35"/>
      <c r="AQ1042" s="25">
        <f>IF(FollowUp!$AK$3="(Off)",IF(FollowUp!$AA$3=Data!$D$5,C1042,IF(FollowUp!$AA$3=Data!$D$6,D1042,IF(FollowUp!$AA$3=Data!$D$7,E1042,B1042))),IF(FollowUp!$AK$3=Data!$N$9,F1042,IF(FollowUp!$AK$3=Data!$N$8,H1042,IF(FollowUp!$AK$3=Data!$N$7,G1042,B1042))))</f>
        <v>0</v>
      </c>
      <c r="AR1042" s="51">
        <f t="shared" si="98"/>
        <v>0</v>
      </c>
      <c r="AS1042" s="25">
        <f t="shared" si="102"/>
        <v>-1</v>
      </c>
      <c r="AT1042" s="25">
        <f t="shared" si="99"/>
        <v>1035</v>
      </c>
      <c r="AU1042" s="25">
        <f t="shared" si="103"/>
        <v>0</v>
      </c>
      <c r="AV1042" s="25">
        <f t="shared" si="100"/>
        <v>0</v>
      </c>
      <c r="BB1042" s="51"/>
    </row>
    <row r="1043" spans="1:54" x14ac:dyDescent="0.25">
      <c r="A1043" t="str">
        <f t="shared" si="101"/>
        <v>1043</v>
      </c>
      <c r="B1043" s="25">
        <f>IF(OR(ISBLANK($AG1043),$AI1043="closed",$AI1043="old",AND($B$3=Data!$N$6,OR(database!AG1043=Data!$K$8,Data!$K$9=database!AG1043))),0,MAX(B$8:B1042)+1)</f>
        <v>0</v>
      </c>
      <c r="C1043" s="25">
        <f ca="1">IF(AND($AL1043-C$3&lt;=TODAY(),$AL1043&gt;0,AI1043&lt;&gt;"closed",AI1043&lt;&gt;"old",AND($B$3&lt;&gt;Data!$N$6,OR(database!$AG1043&lt;&gt;Data!$K$9,database!$AG1043&lt;&gt;Data!$K$8))),MAX(C$8:C1042)+1,0)</f>
        <v>0</v>
      </c>
      <c r="D1043" s="25">
        <f ca="1">IF(AND($AL1043-D$3&lt;=TODAY(),$AL1043&gt;0,$AI1043&lt;&gt;"closed",AI1043&lt;&gt;"old",AND($B$3&lt;&gt;Data!$N$6,OR(database!$AG1043&lt;&gt;Data!$K$9,database!$AG1043&lt;&gt;Data!$K$8))),MAX(D$8:D1042)+1,0)</f>
        <v>0</v>
      </c>
      <c r="E1043" s="25">
        <f ca="1">IF(AND($AL1043-E$3&lt;=TODAY(),$AL1043&gt;0,AI1043&lt;&gt;"closed",AI1043&lt;&gt;"old",AND($B$3&lt;&gt;Data!$N$6,OR(database!$AG1043&lt;&gt;Data!$K$9,database!$AG1043&lt;&gt;Data!$K$8))),MAX(E$8:E1042)+1,0)</f>
        <v>0</v>
      </c>
      <c r="F1043" s="25">
        <f>IF(AH1043="X",MAX(F$8:F1042)+1,0)</f>
        <v>0</v>
      </c>
      <c r="G1043" s="25">
        <f ca="1">IF(AND(AG1043=Data!$K$8,database!AI1043&lt;&gt;"Closed",AI1043&lt;&gt;"old",database!AL1043&lt;(TODAY()+Data!$X$4)),MAX(G$8:G1042)+1,0)</f>
        <v>0</v>
      </c>
      <c r="H1043" s="25">
        <f ca="1">IF(AND(AG1043=Data!$K$9,database!AI1043&lt;&gt;"Closed",AI1043&lt;&gt;"old",database!AL1043&lt;(TODAY()+Data!$X$5)),MAX(H$8:H1042)+1,0)</f>
        <v>0</v>
      </c>
      <c r="Y1043">
        <f>IF(AS1043&gt;0,VLOOKUP(AS1043,$AT:$AV,3,0)+COUNTIF(AS$8:AS1042,AS1043),0)</f>
        <v>0</v>
      </c>
      <c r="AA1043" s="17"/>
      <c r="AB1043" s="18"/>
      <c r="AC1043" s="17"/>
      <c r="AD1043" s="18"/>
      <c r="AE1043" s="17"/>
      <c r="AF1043" s="18"/>
      <c r="AG1043" s="139"/>
      <c r="AH1043" s="24"/>
      <c r="AI1043" s="17"/>
      <c r="AJ1043" s="24"/>
      <c r="AK1043" s="27"/>
      <c r="AL1043" s="47"/>
      <c r="AQ1043" s="25">
        <f>IF(FollowUp!$AK$3="(Off)",IF(FollowUp!$AA$3=Data!$D$5,C1043,IF(FollowUp!$AA$3=Data!$D$6,D1043,IF(FollowUp!$AA$3=Data!$D$7,E1043,B1043))),IF(FollowUp!$AK$3=Data!$N$9,F1043,IF(FollowUp!$AK$3=Data!$N$8,H1043,IF(FollowUp!$AK$3=Data!$N$7,G1043,B1043))))</f>
        <v>0</v>
      </c>
      <c r="AR1043" s="51">
        <f t="shared" si="98"/>
        <v>0</v>
      </c>
      <c r="AS1043" s="25">
        <f t="shared" si="102"/>
        <v>-1</v>
      </c>
      <c r="AT1043" s="25">
        <f t="shared" si="99"/>
        <v>1036</v>
      </c>
      <c r="AU1043" s="25">
        <f t="shared" si="103"/>
        <v>0</v>
      </c>
      <c r="AV1043" s="25">
        <f t="shared" si="100"/>
        <v>0</v>
      </c>
      <c r="BB1043" s="51"/>
    </row>
    <row r="1044" spans="1:54" x14ac:dyDescent="0.25">
      <c r="A1044" t="str">
        <f t="shared" si="101"/>
        <v>1044</v>
      </c>
      <c r="B1044" s="25">
        <f>IF(OR(ISBLANK($AG1044),$AI1044="closed",$AI1044="old",AND($B$3=Data!$N$6,OR(database!AG1044=Data!$K$8,Data!$K$9=database!AG1044))),0,MAX(B$8:B1043)+1)</f>
        <v>0</v>
      </c>
      <c r="C1044" s="25">
        <f ca="1">IF(AND($AL1044-C$3&lt;=TODAY(),$AL1044&gt;0,AI1044&lt;&gt;"closed",AI1044&lt;&gt;"old",AND($B$3&lt;&gt;Data!$N$6,OR(database!$AG1044&lt;&gt;Data!$K$9,database!$AG1044&lt;&gt;Data!$K$8))),MAX(C$8:C1043)+1,0)</f>
        <v>0</v>
      </c>
      <c r="D1044" s="25">
        <f ca="1">IF(AND($AL1044-D$3&lt;=TODAY(),$AL1044&gt;0,$AI1044&lt;&gt;"closed",AI1044&lt;&gt;"old",AND($B$3&lt;&gt;Data!$N$6,OR(database!$AG1044&lt;&gt;Data!$K$9,database!$AG1044&lt;&gt;Data!$K$8))),MAX(D$8:D1043)+1,0)</f>
        <v>0</v>
      </c>
      <c r="E1044" s="25">
        <f ca="1">IF(AND($AL1044-E$3&lt;=TODAY(),$AL1044&gt;0,AI1044&lt;&gt;"closed",AI1044&lt;&gt;"old",AND($B$3&lt;&gt;Data!$N$6,OR(database!$AG1044&lt;&gt;Data!$K$9,database!$AG1044&lt;&gt;Data!$K$8))),MAX(E$8:E1043)+1,0)</f>
        <v>0</v>
      </c>
      <c r="F1044" s="25">
        <f>IF(AH1044="X",MAX(F$8:F1043)+1,0)</f>
        <v>0</v>
      </c>
      <c r="G1044" s="25">
        <f ca="1">IF(AND(AG1044=Data!$K$8,database!AI1044&lt;&gt;"Closed",AI1044&lt;&gt;"old",database!AL1044&lt;(TODAY()+Data!$X$4)),MAX(G$8:G1043)+1,0)</f>
        <v>0</v>
      </c>
      <c r="H1044" s="25">
        <f ca="1">IF(AND(AG1044=Data!$K$9,database!AI1044&lt;&gt;"Closed",AI1044&lt;&gt;"old",database!AL1044&lt;(TODAY()+Data!$X$5)),MAX(H$8:H1043)+1,0)</f>
        <v>0</v>
      </c>
      <c r="Y1044">
        <f>IF(AS1044&gt;0,VLOOKUP(AS1044,$AT:$AV,3,0)+COUNTIF(AS$8:AS1043,AS1044),0)</f>
        <v>0</v>
      </c>
      <c r="AA1044" s="16"/>
      <c r="AB1044" s="22"/>
      <c r="AC1044" s="16"/>
      <c r="AD1044" s="22"/>
      <c r="AE1044" s="16"/>
      <c r="AF1044" s="22"/>
      <c r="AG1044" s="138"/>
      <c r="AH1044" s="23"/>
      <c r="AI1044" s="16"/>
      <c r="AJ1044" s="23"/>
      <c r="AK1044" s="28"/>
      <c r="AL1044" s="35"/>
      <c r="AQ1044" s="25">
        <f>IF(FollowUp!$AK$3="(Off)",IF(FollowUp!$AA$3=Data!$D$5,C1044,IF(FollowUp!$AA$3=Data!$D$6,D1044,IF(FollowUp!$AA$3=Data!$D$7,E1044,B1044))),IF(FollowUp!$AK$3=Data!$N$9,F1044,IF(FollowUp!$AK$3=Data!$N$8,H1044,IF(FollowUp!$AK$3=Data!$N$7,G1044,B1044))))</f>
        <v>0</v>
      </c>
      <c r="AR1044" s="51">
        <f t="shared" si="98"/>
        <v>0</v>
      </c>
      <c r="AS1044" s="25">
        <f t="shared" si="102"/>
        <v>-1</v>
      </c>
      <c r="AT1044" s="25">
        <f t="shared" si="99"/>
        <v>1037</v>
      </c>
      <c r="AU1044" s="25">
        <f t="shared" si="103"/>
        <v>0</v>
      </c>
      <c r="AV1044" s="25">
        <f t="shared" si="100"/>
        <v>0</v>
      </c>
      <c r="BB1044" s="51"/>
    </row>
    <row r="1045" spans="1:54" x14ac:dyDescent="0.25">
      <c r="A1045" t="str">
        <f t="shared" si="101"/>
        <v>1045</v>
      </c>
      <c r="B1045" s="25">
        <f>IF(OR(ISBLANK($AG1045),$AI1045="closed",$AI1045="old",AND($B$3=Data!$N$6,OR(database!AG1045=Data!$K$8,Data!$K$9=database!AG1045))),0,MAX(B$8:B1044)+1)</f>
        <v>0</v>
      </c>
      <c r="C1045" s="25">
        <f ca="1">IF(AND($AL1045-C$3&lt;=TODAY(),$AL1045&gt;0,AI1045&lt;&gt;"closed",AI1045&lt;&gt;"old",AND($B$3&lt;&gt;Data!$N$6,OR(database!$AG1045&lt;&gt;Data!$K$9,database!$AG1045&lt;&gt;Data!$K$8))),MAX(C$8:C1044)+1,0)</f>
        <v>0</v>
      </c>
      <c r="D1045" s="25">
        <f ca="1">IF(AND($AL1045-D$3&lt;=TODAY(),$AL1045&gt;0,$AI1045&lt;&gt;"closed",AI1045&lt;&gt;"old",AND($B$3&lt;&gt;Data!$N$6,OR(database!$AG1045&lt;&gt;Data!$K$9,database!$AG1045&lt;&gt;Data!$K$8))),MAX(D$8:D1044)+1,0)</f>
        <v>0</v>
      </c>
      <c r="E1045" s="25">
        <f ca="1">IF(AND($AL1045-E$3&lt;=TODAY(),$AL1045&gt;0,AI1045&lt;&gt;"closed",AI1045&lt;&gt;"old",AND($B$3&lt;&gt;Data!$N$6,OR(database!$AG1045&lt;&gt;Data!$K$9,database!$AG1045&lt;&gt;Data!$K$8))),MAX(E$8:E1044)+1,0)</f>
        <v>0</v>
      </c>
      <c r="F1045" s="25">
        <f>IF(AH1045="X",MAX(F$8:F1044)+1,0)</f>
        <v>0</v>
      </c>
      <c r="G1045" s="25">
        <f ca="1">IF(AND(AG1045=Data!$K$8,database!AI1045&lt;&gt;"Closed",AI1045&lt;&gt;"old",database!AL1045&lt;(TODAY()+Data!$X$4)),MAX(G$8:G1044)+1,0)</f>
        <v>0</v>
      </c>
      <c r="H1045" s="25">
        <f ca="1">IF(AND(AG1045=Data!$K$9,database!AI1045&lt;&gt;"Closed",AI1045&lt;&gt;"old",database!AL1045&lt;(TODAY()+Data!$X$5)),MAX(H$8:H1044)+1,0)</f>
        <v>0</v>
      </c>
      <c r="Y1045">
        <f>IF(AS1045&gt;0,VLOOKUP(AS1045,$AT:$AV,3,0)+COUNTIF(AS$8:AS1044,AS1045),0)</f>
        <v>0</v>
      </c>
      <c r="AA1045" s="17"/>
      <c r="AB1045" s="18"/>
      <c r="AC1045" s="17"/>
      <c r="AD1045" s="18"/>
      <c r="AE1045" s="17"/>
      <c r="AF1045" s="18"/>
      <c r="AG1045" s="139"/>
      <c r="AH1045" s="24"/>
      <c r="AI1045" s="17"/>
      <c r="AJ1045" s="24"/>
      <c r="AK1045" s="27"/>
      <c r="AL1045" s="47"/>
      <c r="AQ1045" s="25">
        <f>IF(FollowUp!$AK$3="(Off)",IF(FollowUp!$AA$3=Data!$D$5,C1045,IF(FollowUp!$AA$3=Data!$D$6,D1045,IF(FollowUp!$AA$3=Data!$D$7,E1045,B1045))),IF(FollowUp!$AK$3=Data!$N$9,F1045,IF(FollowUp!$AK$3=Data!$N$8,H1045,IF(FollowUp!$AK$3=Data!$N$7,G1045,B1045))))</f>
        <v>0</v>
      </c>
      <c r="AR1045" s="51">
        <f t="shared" si="98"/>
        <v>0</v>
      </c>
      <c r="AS1045" s="25">
        <f t="shared" si="102"/>
        <v>-1</v>
      </c>
      <c r="AT1045" s="25">
        <f t="shared" si="99"/>
        <v>1038</v>
      </c>
      <c r="AU1045" s="25">
        <f t="shared" si="103"/>
        <v>0</v>
      </c>
      <c r="AV1045" s="25">
        <f t="shared" si="100"/>
        <v>0</v>
      </c>
      <c r="BB1045" s="51"/>
    </row>
    <row r="1046" spans="1:54" x14ac:dyDescent="0.25">
      <c r="A1046" t="str">
        <f t="shared" si="101"/>
        <v>1046</v>
      </c>
      <c r="B1046" s="25">
        <f>IF(OR(ISBLANK($AG1046),$AI1046="closed",$AI1046="old",AND($B$3=Data!$N$6,OR(database!AG1046=Data!$K$8,Data!$K$9=database!AG1046))),0,MAX(B$8:B1045)+1)</f>
        <v>0</v>
      </c>
      <c r="C1046" s="25">
        <f ca="1">IF(AND($AL1046-C$3&lt;=TODAY(),$AL1046&gt;0,AI1046&lt;&gt;"closed",AI1046&lt;&gt;"old",AND($B$3&lt;&gt;Data!$N$6,OR(database!$AG1046&lt;&gt;Data!$K$9,database!$AG1046&lt;&gt;Data!$K$8))),MAX(C$8:C1045)+1,0)</f>
        <v>0</v>
      </c>
      <c r="D1046" s="25">
        <f ca="1">IF(AND($AL1046-D$3&lt;=TODAY(),$AL1046&gt;0,$AI1046&lt;&gt;"closed",AI1046&lt;&gt;"old",AND($B$3&lt;&gt;Data!$N$6,OR(database!$AG1046&lt;&gt;Data!$K$9,database!$AG1046&lt;&gt;Data!$K$8))),MAX(D$8:D1045)+1,0)</f>
        <v>0</v>
      </c>
      <c r="E1046" s="25">
        <f ca="1">IF(AND($AL1046-E$3&lt;=TODAY(),$AL1046&gt;0,AI1046&lt;&gt;"closed",AI1046&lt;&gt;"old",AND($B$3&lt;&gt;Data!$N$6,OR(database!$AG1046&lt;&gt;Data!$K$9,database!$AG1046&lt;&gt;Data!$K$8))),MAX(E$8:E1045)+1,0)</f>
        <v>0</v>
      </c>
      <c r="F1046" s="25">
        <f>IF(AH1046="X",MAX(F$8:F1045)+1,0)</f>
        <v>0</v>
      </c>
      <c r="G1046" s="25">
        <f ca="1">IF(AND(AG1046=Data!$K$8,database!AI1046&lt;&gt;"Closed",AI1046&lt;&gt;"old",database!AL1046&lt;(TODAY()+Data!$X$4)),MAX(G$8:G1045)+1,0)</f>
        <v>0</v>
      </c>
      <c r="H1046" s="25">
        <f ca="1">IF(AND(AG1046=Data!$K$9,database!AI1046&lt;&gt;"Closed",AI1046&lt;&gt;"old",database!AL1046&lt;(TODAY()+Data!$X$5)),MAX(H$8:H1045)+1,0)</f>
        <v>0</v>
      </c>
      <c r="Y1046">
        <f>IF(AS1046&gt;0,VLOOKUP(AS1046,$AT:$AV,3,0)+COUNTIF(AS$8:AS1045,AS1046),0)</f>
        <v>0</v>
      </c>
      <c r="AA1046" s="16"/>
      <c r="AB1046" s="22"/>
      <c r="AC1046" s="16"/>
      <c r="AD1046" s="22"/>
      <c r="AE1046" s="16"/>
      <c r="AF1046" s="22"/>
      <c r="AG1046" s="138"/>
      <c r="AH1046" s="23"/>
      <c r="AI1046" s="16"/>
      <c r="AJ1046" s="23"/>
      <c r="AK1046" s="28"/>
      <c r="AL1046" s="35"/>
      <c r="AQ1046" s="25">
        <f>IF(FollowUp!$AK$3="(Off)",IF(FollowUp!$AA$3=Data!$D$5,C1046,IF(FollowUp!$AA$3=Data!$D$6,D1046,IF(FollowUp!$AA$3=Data!$D$7,E1046,B1046))),IF(FollowUp!$AK$3=Data!$N$9,F1046,IF(FollowUp!$AK$3=Data!$N$8,H1046,IF(FollowUp!$AK$3=Data!$N$7,G1046,B1046))))</f>
        <v>0</v>
      </c>
      <c r="AR1046" s="51">
        <f t="shared" si="98"/>
        <v>0</v>
      </c>
      <c r="AS1046" s="25">
        <f t="shared" si="102"/>
        <v>-1</v>
      </c>
      <c r="AT1046" s="25">
        <f t="shared" si="99"/>
        <v>1039</v>
      </c>
      <c r="AU1046" s="25">
        <f t="shared" si="103"/>
        <v>0</v>
      </c>
      <c r="AV1046" s="25">
        <f t="shared" si="100"/>
        <v>0</v>
      </c>
      <c r="BB1046" s="51"/>
    </row>
    <row r="1047" spans="1:54" x14ac:dyDescent="0.25">
      <c r="A1047" t="str">
        <f t="shared" si="101"/>
        <v>1047</v>
      </c>
      <c r="B1047" s="25">
        <f>IF(OR(ISBLANK($AG1047),$AI1047="closed",$AI1047="old",AND($B$3=Data!$N$6,OR(database!AG1047=Data!$K$8,Data!$K$9=database!AG1047))),0,MAX(B$8:B1046)+1)</f>
        <v>0</v>
      </c>
      <c r="C1047" s="25">
        <f ca="1">IF(AND($AL1047-C$3&lt;=TODAY(),$AL1047&gt;0,AI1047&lt;&gt;"closed",AI1047&lt;&gt;"old",AND($B$3&lt;&gt;Data!$N$6,OR(database!$AG1047&lt;&gt;Data!$K$9,database!$AG1047&lt;&gt;Data!$K$8))),MAX(C$8:C1046)+1,0)</f>
        <v>0</v>
      </c>
      <c r="D1047" s="25">
        <f ca="1">IF(AND($AL1047-D$3&lt;=TODAY(),$AL1047&gt;0,$AI1047&lt;&gt;"closed",AI1047&lt;&gt;"old",AND($B$3&lt;&gt;Data!$N$6,OR(database!$AG1047&lt;&gt;Data!$K$9,database!$AG1047&lt;&gt;Data!$K$8))),MAX(D$8:D1046)+1,0)</f>
        <v>0</v>
      </c>
      <c r="E1047" s="25">
        <f ca="1">IF(AND($AL1047-E$3&lt;=TODAY(),$AL1047&gt;0,AI1047&lt;&gt;"closed",AI1047&lt;&gt;"old",AND($B$3&lt;&gt;Data!$N$6,OR(database!$AG1047&lt;&gt;Data!$K$9,database!$AG1047&lt;&gt;Data!$K$8))),MAX(E$8:E1046)+1,0)</f>
        <v>0</v>
      </c>
      <c r="F1047" s="25">
        <f>IF(AH1047="X",MAX(F$8:F1046)+1,0)</f>
        <v>0</v>
      </c>
      <c r="G1047" s="25">
        <f ca="1">IF(AND(AG1047=Data!$K$8,database!AI1047&lt;&gt;"Closed",AI1047&lt;&gt;"old",database!AL1047&lt;(TODAY()+Data!$X$4)),MAX(G$8:G1046)+1,0)</f>
        <v>0</v>
      </c>
      <c r="H1047" s="25">
        <f ca="1">IF(AND(AG1047=Data!$K$9,database!AI1047&lt;&gt;"Closed",AI1047&lt;&gt;"old",database!AL1047&lt;(TODAY()+Data!$X$5)),MAX(H$8:H1046)+1,0)</f>
        <v>0</v>
      </c>
      <c r="Y1047">
        <f>IF(AS1047&gt;0,VLOOKUP(AS1047,$AT:$AV,3,0)+COUNTIF(AS$8:AS1046,AS1047),0)</f>
        <v>0</v>
      </c>
      <c r="AA1047" s="17"/>
      <c r="AB1047" s="18"/>
      <c r="AC1047" s="17"/>
      <c r="AD1047" s="18"/>
      <c r="AE1047" s="17"/>
      <c r="AF1047" s="18"/>
      <c r="AG1047" s="139"/>
      <c r="AH1047" s="24"/>
      <c r="AI1047" s="17"/>
      <c r="AJ1047" s="24"/>
      <c r="AK1047" s="27"/>
      <c r="AL1047" s="47"/>
      <c r="AQ1047" s="25">
        <f>IF(FollowUp!$AK$3="(Off)",IF(FollowUp!$AA$3=Data!$D$5,C1047,IF(FollowUp!$AA$3=Data!$D$6,D1047,IF(FollowUp!$AA$3=Data!$D$7,E1047,B1047))),IF(FollowUp!$AK$3=Data!$N$9,F1047,IF(FollowUp!$AK$3=Data!$N$8,H1047,IF(FollowUp!$AK$3=Data!$N$7,G1047,B1047))))</f>
        <v>0</v>
      </c>
      <c r="AR1047" s="51">
        <f t="shared" si="98"/>
        <v>0</v>
      </c>
      <c r="AS1047" s="25">
        <f t="shared" si="102"/>
        <v>-1</v>
      </c>
      <c r="AT1047" s="25">
        <f t="shared" si="99"/>
        <v>1040</v>
      </c>
      <c r="AU1047" s="25">
        <f t="shared" si="103"/>
        <v>0</v>
      </c>
      <c r="AV1047" s="25">
        <f t="shared" si="100"/>
        <v>0</v>
      </c>
      <c r="BB1047" s="51"/>
    </row>
    <row r="1048" spans="1:54" x14ac:dyDescent="0.25">
      <c r="A1048" t="str">
        <f t="shared" si="101"/>
        <v>1048</v>
      </c>
      <c r="B1048" s="25">
        <f>IF(OR(ISBLANK($AG1048),$AI1048="closed",$AI1048="old",AND($B$3=Data!$N$6,OR(database!AG1048=Data!$K$8,Data!$K$9=database!AG1048))),0,MAX(B$8:B1047)+1)</f>
        <v>0</v>
      </c>
      <c r="C1048" s="25">
        <f ca="1">IF(AND($AL1048-C$3&lt;=TODAY(),$AL1048&gt;0,AI1048&lt;&gt;"closed",AI1048&lt;&gt;"old",AND($B$3&lt;&gt;Data!$N$6,OR(database!$AG1048&lt;&gt;Data!$K$9,database!$AG1048&lt;&gt;Data!$K$8))),MAX(C$8:C1047)+1,0)</f>
        <v>0</v>
      </c>
      <c r="D1048" s="25">
        <f ca="1">IF(AND($AL1048-D$3&lt;=TODAY(),$AL1048&gt;0,$AI1048&lt;&gt;"closed",AI1048&lt;&gt;"old",AND($B$3&lt;&gt;Data!$N$6,OR(database!$AG1048&lt;&gt;Data!$K$9,database!$AG1048&lt;&gt;Data!$K$8))),MAX(D$8:D1047)+1,0)</f>
        <v>0</v>
      </c>
      <c r="E1048" s="25">
        <f ca="1">IF(AND($AL1048-E$3&lt;=TODAY(),$AL1048&gt;0,AI1048&lt;&gt;"closed",AI1048&lt;&gt;"old",AND($B$3&lt;&gt;Data!$N$6,OR(database!$AG1048&lt;&gt;Data!$K$9,database!$AG1048&lt;&gt;Data!$K$8))),MAX(E$8:E1047)+1,0)</f>
        <v>0</v>
      </c>
      <c r="F1048" s="25">
        <f>IF(AH1048="X",MAX(F$8:F1047)+1,0)</f>
        <v>0</v>
      </c>
      <c r="G1048" s="25">
        <f ca="1">IF(AND(AG1048=Data!$K$8,database!AI1048&lt;&gt;"Closed",AI1048&lt;&gt;"old",database!AL1048&lt;(TODAY()+Data!$X$4)),MAX(G$8:G1047)+1,0)</f>
        <v>0</v>
      </c>
      <c r="H1048" s="25">
        <f ca="1">IF(AND(AG1048=Data!$K$9,database!AI1048&lt;&gt;"Closed",AI1048&lt;&gt;"old",database!AL1048&lt;(TODAY()+Data!$X$5)),MAX(H$8:H1047)+1,0)</f>
        <v>0</v>
      </c>
      <c r="Y1048">
        <f>IF(AS1048&gt;0,VLOOKUP(AS1048,$AT:$AV,3,0)+COUNTIF(AS$8:AS1047,AS1048),0)</f>
        <v>0</v>
      </c>
      <c r="AA1048" s="16"/>
      <c r="AB1048" s="22"/>
      <c r="AC1048" s="16"/>
      <c r="AD1048" s="22"/>
      <c r="AE1048" s="16"/>
      <c r="AF1048" s="22"/>
      <c r="AG1048" s="138"/>
      <c r="AH1048" s="23"/>
      <c r="AI1048" s="16"/>
      <c r="AJ1048" s="23"/>
      <c r="AK1048" s="28"/>
      <c r="AL1048" s="35"/>
      <c r="AQ1048" s="25">
        <f>IF(FollowUp!$AK$3="(Off)",IF(FollowUp!$AA$3=Data!$D$5,C1048,IF(FollowUp!$AA$3=Data!$D$6,D1048,IF(FollowUp!$AA$3=Data!$D$7,E1048,B1048))),IF(FollowUp!$AK$3=Data!$N$9,F1048,IF(FollowUp!$AK$3=Data!$N$8,H1048,IF(FollowUp!$AK$3=Data!$N$7,G1048,B1048))))</f>
        <v>0</v>
      </c>
      <c r="AR1048" s="51">
        <f t="shared" si="98"/>
        <v>0</v>
      </c>
      <c r="AS1048" s="25">
        <f t="shared" si="102"/>
        <v>-1</v>
      </c>
      <c r="AT1048" s="25">
        <f t="shared" si="99"/>
        <v>1041</v>
      </c>
      <c r="AU1048" s="25">
        <f t="shared" si="103"/>
        <v>0</v>
      </c>
      <c r="AV1048" s="25">
        <f t="shared" si="100"/>
        <v>0</v>
      </c>
      <c r="BB1048" s="51"/>
    </row>
    <row r="1049" spans="1:54" x14ac:dyDescent="0.25">
      <c r="A1049" t="str">
        <f t="shared" si="101"/>
        <v>1049</v>
      </c>
      <c r="B1049" s="25">
        <f>IF(OR(ISBLANK($AG1049),$AI1049="closed",$AI1049="old",AND($B$3=Data!$N$6,OR(database!AG1049=Data!$K$8,Data!$K$9=database!AG1049))),0,MAX(B$8:B1048)+1)</f>
        <v>0</v>
      </c>
      <c r="C1049" s="25">
        <f ca="1">IF(AND($AL1049-C$3&lt;=TODAY(),$AL1049&gt;0,AI1049&lt;&gt;"closed",AI1049&lt;&gt;"old",AND($B$3&lt;&gt;Data!$N$6,OR(database!$AG1049&lt;&gt;Data!$K$9,database!$AG1049&lt;&gt;Data!$K$8))),MAX(C$8:C1048)+1,0)</f>
        <v>0</v>
      </c>
      <c r="D1049" s="25">
        <f ca="1">IF(AND($AL1049-D$3&lt;=TODAY(),$AL1049&gt;0,$AI1049&lt;&gt;"closed",AI1049&lt;&gt;"old",AND($B$3&lt;&gt;Data!$N$6,OR(database!$AG1049&lt;&gt;Data!$K$9,database!$AG1049&lt;&gt;Data!$K$8))),MAX(D$8:D1048)+1,0)</f>
        <v>0</v>
      </c>
      <c r="E1049" s="25">
        <f ca="1">IF(AND($AL1049-E$3&lt;=TODAY(),$AL1049&gt;0,AI1049&lt;&gt;"closed",AI1049&lt;&gt;"old",AND($B$3&lt;&gt;Data!$N$6,OR(database!$AG1049&lt;&gt;Data!$K$9,database!$AG1049&lt;&gt;Data!$K$8))),MAX(E$8:E1048)+1,0)</f>
        <v>0</v>
      </c>
      <c r="F1049" s="25">
        <f>IF(AH1049="X",MAX(F$8:F1048)+1,0)</f>
        <v>0</v>
      </c>
      <c r="G1049" s="25">
        <f ca="1">IF(AND(AG1049=Data!$K$8,database!AI1049&lt;&gt;"Closed",AI1049&lt;&gt;"old",database!AL1049&lt;(TODAY()+Data!$X$4)),MAX(G$8:G1048)+1,0)</f>
        <v>0</v>
      </c>
      <c r="H1049" s="25">
        <f ca="1">IF(AND(AG1049=Data!$K$9,database!AI1049&lt;&gt;"Closed",AI1049&lt;&gt;"old",database!AL1049&lt;(TODAY()+Data!$X$5)),MAX(H$8:H1048)+1,0)</f>
        <v>0</v>
      </c>
      <c r="Y1049">
        <f>IF(AS1049&gt;0,VLOOKUP(AS1049,$AT:$AV,3,0)+COUNTIF(AS$8:AS1048,AS1049),0)</f>
        <v>0</v>
      </c>
      <c r="AA1049" s="17"/>
      <c r="AB1049" s="18"/>
      <c r="AC1049" s="17"/>
      <c r="AD1049" s="18"/>
      <c r="AE1049" s="17"/>
      <c r="AF1049" s="18"/>
      <c r="AG1049" s="139"/>
      <c r="AH1049" s="24"/>
      <c r="AI1049" s="17"/>
      <c r="AJ1049" s="24"/>
      <c r="AK1049" s="27"/>
      <c r="AL1049" s="47"/>
      <c r="AQ1049" s="25">
        <f>IF(FollowUp!$AK$3="(Off)",IF(FollowUp!$AA$3=Data!$D$5,C1049,IF(FollowUp!$AA$3=Data!$D$6,D1049,IF(FollowUp!$AA$3=Data!$D$7,E1049,B1049))),IF(FollowUp!$AK$3=Data!$N$9,F1049,IF(FollowUp!$AK$3=Data!$N$8,H1049,IF(FollowUp!$AK$3=Data!$N$7,G1049,B1049))))</f>
        <v>0</v>
      </c>
      <c r="AR1049" s="51">
        <f t="shared" ref="AR1049:AR1112" si="104">IF(AQ1049&gt;0,AL1049,0)</f>
        <v>0</v>
      </c>
      <c r="AS1049" s="25">
        <f t="shared" si="102"/>
        <v>-1</v>
      </c>
      <c r="AT1049" s="25">
        <f t="shared" ref="AT1049:AT1112" si="105">AT1048+1</f>
        <v>1042</v>
      </c>
      <c r="AU1049" s="25">
        <f t="shared" si="103"/>
        <v>0</v>
      </c>
      <c r="AV1049" s="25">
        <f t="shared" ref="AV1049:AV1112" si="106">IF(AND(AU1049&gt;0,AV1050=0),1,(AU1050+AV1050))</f>
        <v>0</v>
      </c>
      <c r="BB1049" s="51"/>
    </row>
    <row r="1050" spans="1:54" x14ac:dyDescent="0.25">
      <c r="A1050" t="str">
        <f t="shared" si="101"/>
        <v>1050</v>
      </c>
      <c r="B1050" s="25">
        <f>IF(OR(ISBLANK($AG1050),$AI1050="closed",$AI1050="old",AND($B$3=Data!$N$6,OR(database!AG1050=Data!$K$8,Data!$K$9=database!AG1050))),0,MAX(B$8:B1049)+1)</f>
        <v>0</v>
      </c>
      <c r="C1050" s="25">
        <f ca="1">IF(AND($AL1050-C$3&lt;=TODAY(),$AL1050&gt;0,AI1050&lt;&gt;"closed",AI1050&lt;&gt;"old",AND($B$3&lt;&gt;Data!$N$6,OR(database!$AG1050&lt;&gt;Data!$K$9,database!$AG1050&lt;&gt;Data!$K$8))),MAX(C$8:C1049)+1,0)</f>
        <v>0</v>
      </c>
      <c r="D1050" s="25">
        <f ca="1">IF(AND($AL1050-D$3&lt;=TODAY(),$AL1050&gt;0,$AI1050&lt;&gt;"closed",AI1050&lt;&gt;"old",AND($B$3&lt;&gt;Data!$N$6,OR(database!$AG1050&lt;&gt;Data!$K$9,database!$AG1050&lt;&gt;Data!$K$8))),MAX(D$8:D1049)+1,0)</f>
        <v>0</v>
      </c>
      <c r="E1050" s="25">
        <f ca="1">IF(AND($AL1050-E$3&lt;=TODAY(),$AL1050&gt;0,AI1050&lt;&gt;"closed",AI1050&lt;&gt;"old",AND($B$3&lt;&gt;Data!$N$6,OR(database!$AG1050&lt;&gt;Data!$K$9,database!$AG1050&lt;&gt;Data!$K$8))),MAX(E$8:E1049)+1,0)</f>
        <v>0</v>
      </c>
      <c r="F1050" s="25">
        <f>IF(AH1050="X",MAX(F$8:F1049)+1,0)</f>
        <v>0</v>
      </c>
      <c r="G1050" s="25">
        <f ca="1">IF(AND(AG1050=Data!$K$8,database!AI1050&lt;&gt;"Closed",AI1050&lt;&gt;"old",database!AL1050&lt;(TODAY()+Data!$X$4)),MAX(G$8:G1049)+1,0)</f>
        <v>0</v>
      </c>
      <c r="H1050" s="25">
        <f ca="1">IF(AND(AG1050=Data!$K$9,database!AI1050&lt;&gt;"Closed",AI1050&lt;&gt;"old",database!AL1050&lt;(TODAY()+Data!$X$5)),MAX(H$8:H1049)+1,0)</f>
        <v>0</v>
      </c>
      <c r="Y1050">
        <f>IF(AS1050&gt;0,VLOOKUP(AS1050,$AT:$AV,3,0)+COUNTIF(AS$8:AS1049,AS1050),0)</f>
        <v>0</v>
      </c>
      <c r="AA1050" s="16"/>
      <c r="AB1050" s="22"/>
      <c r="AC1050" s="16"/>
      <c r="AD1050" s="22"/>
      <c r="AE1050" s="16"/>
      <c r="AF1050" s="22"/>
      <c r="AG1050" s="138"/>
      <c r="AH1050" s="23"/>
      <c r="AI1050" s="16"/>
      <c r="AJ1050" s="23"/>
      <c r="AK1050" s="28"/>
      <c r="AL1050" s="35"/>
      <c r="AQ1050" s="25">
        <f>IF(FollowUp!$AK$3="(Off)",IF(FollowUp!$AA$3=Data!$D$5,C1050,IF(FollowUp!$AA$3=Data!$D$6,D1050,IF(FollowUp!$AA$3=Data!$D$7,E1050,B1050))),IF(FollowUp!$AK$3=Data!$N$9,F1050,IF(FollowUp!$AK$3=Data!$N$8,H1050,IF(FollowUp!$AK$3=Data!$N$7,G1050,B1050))))</f>
        <v>0</v>
      </c>
      <c r="AR1050" s="51">
        <f t="shared" si="104"/>
        <v>0</v>
      </c>
      <c r="AS1050" s="25">
        <f t="shared" si="102"/>
        <v>-1</v>
      </c>
      <c r="AT1050" s="25">
        <f t="shared" si="105"/>
        <v>1043</v>
      </c>
      <c r="AU1050" s="25">
        <f t="shared" si="103"/>
        <v>0</v>
      </c>
      <c r="AV1050" s="25">
        <f t="shared" si="106"/>
        <v>0</v>
      </c>
      <c r="BB1050" s="51"/>
    </row>
    <row r="1051" spans="1:54" x14ac:dyDescent="0.25">
      <c r="A1051" t="str">
        <f t="shared" si="101"/>
        <v>1051</v>
      </c>
      <c r="B1051" s="25">
        <f>IF(OR(ISBLANK($AG1051),$AI1051="closed",$AI1051="old",AND($B$3=Data!$N$6,OR(database!AG1051=Data!$K$8,Data!$K$9=database!AG1051))),0,MAX(B$8:B1050)+1)</f>
        <v>0</v>
      </c>
      <c r="C1051" s="25">
        <f ca="1">IF(AND($AL1051-C$3&lt;=TODAY(),$AL1051&gt;0,AI1051&lt;&gt;"closed",AI1051&lt;&gt;"old",AND($B$3&lt;&gt;Data!$N$6,OR(database!$AG1051&lt;&gt;Data!$K$9,database!$AG1051&lt;&gt;Data!$K$8))),MAX(C$8:C1050)+1,0)</f>
        <v>0</v>
      </c>
      <c r="D1051" s="25">
        <f ca="1">IF(AND($AL1051-D$3&lt;=TODAY(),$AL1051&gt;0,$AI1051&lt;&gt;"closed",AI1051&lt;&gt;"old",AND($B$3&lt;&gt;Data!$N$6,OR(database!$AG1051&lt;&gt;Data!$K$9,database!$AG1051&lt;&gt;Data!$K$8))),MAX(D$8:D1050)+1,0)</f>
        <v>0</v>
      </c>
      <c r="E1051" s="25">
        <f ca="1">IF(AND($AL1051-E$3&lt;=TODAY(),$AL1051&gt;0,AI1051&lt;&gt;"closed",AI1051&lt;&gt;"old",AND($B$3&lt;&gt;Data!$N$6,OR(database!$AG1051&lt;&gt;Data!$K$9,database!$AG1051&lt;&gt;Data!$K$8))),MAX(E$8:E1050)+1,0)</f>
        <v>0</v>
      </c>
      <c r="F1051" s="25">
        <f>IF(AH1051="X",MAX(F$8:F1050)+1,0)</f>
        <v>0</v>
      </c>
      <c r="G1051" s="25">
        <f ca="1">IF(AND(AG1051=Data!$K$8,database!AI1051&lt;&gt;"Closed",AI1051&lt;&gt;"old",database!AL1051&lt;(TODAY()+Data!$X$4)),MAX(G$8:G1050)+1,0)</f>
        <v>0</v>
      </c>
      <c r="H1051" s="25">
        <f ca="1">IF(AND(AG1051=Data!$K$9,database!AI1051&lt;&gt;"Closed",AI1051&lt;&gt;"old",database!AL1051&lt;(TODAY()+Data!$X$5)),MAX(H$8:H1050)+1,0)</f>
        <v>0</v>
      </c>
      <c r="Y1051">
        <f>IF(AS1051&gt;0,VLOOKUP(AS1051,$AT:$AV,3,0)+COUNTIF(AS$8:AS1050,AS1051),0)</f>
        <v>0</v>
      </c>
      <c r="AA1051" s="17"/>
      <c r="AB1051" s="18"/>
      <c r="AC1051" s="17"/>
      <c r="AD1051" s="18"/>
      <c r="AE1051" s="17"/>
      <c r="AF1051" s="18"/>
      <c r="AG1051" s="139"/>
      <c r="AH1051" s="24"/>
      <c r="AI1051" s="17"/>
      <c r="AJ1051" s="24"/>
      <c r="AK1051" s="27"/>
      <c r="AL1051" s="47"/>
      <c r="AQ1051" s="25">
        <f>IF(FollowUp!$AK$3="(Off)",IF(FollowUp!$AA$3=Data!$D$5,C1051,IF(FollowUp!$AA$3=Data!$D$6,D1051,IF(FollowUp!$AA$3=Data!$D$7,E1051,B1051))),IF(FollowUp!$AK$3=Data!$N$9,F1051,IF(FollowUp!$AK$3=Data!$N$8,H1051,IF(FollowUp!$AK$3=Data!$N$7,G1051,B1051))))</f>
        <v>0</v>
      </c>
      <c r="AR1051" s="51">
        <f t="shared" si="104"/>
        <v>0</v>
      </c>
      <c r="AS1051" s="25">
        <f t="shared" si="102"/>
        <v>-1</v>
      </c>
      <c r="AT1051" s="25">
        <f t="shared" si="105"/>
        <v>1044</v>
      </c>
      <c r="AU1051" s="25">
        <f t="shared" si="103"/>
        <v>0</v>
      </c>
      <c r="AV1051" s="25">
        <f t="shared" si="106"/>
        <v>0</v>
      </c>
      <c r="BB1051" s="51"/>
    </row>
    <row r="1052" spans="1:54" x14ac:dyDescent="0.25">
      <c r="A1052" t="str">
        <f t="shared" si="101"/>
        <v>1052</v>
      </c>
      <c r="B1052" s="25">
        <f>IF(OR(ISBLANK($AG1052),$AI1052="closed",$AI1052="old",AND($B$3=Data!$N$6,OR(database!AG1052=Data!$K$8,Data!$K$9=database!AG1052))),0,MAX(B$8:B1051)+1)</f>
        <v>0</v>
      </c>
      <c r="C1052" s="25">
        <f ca="1">IF(AND($AL1052-C$3&lt;=TODAY(),$AL1052&gt;0,AI1052&lt;&gt;"closed",AI1052&lt;&gt;"old",AND($B$3&lt;&gt;Data!$N$6,OR(database!$AG1052&lt;&gt;Data!$K$9,database!$AG1052&lt;&gt;Data!$K$8))),MAX(C$8:C1051)+1,0)</f>
        <v>0</v>
      </c>
      <c r="D1052" s="25">
        <f ca="1">IF(AND($AL1052-D$3&lt;=TODAY(),$AL1052&gt;0,$AI1052&lt;&gt;"closed",AI1052&lt;&gt;"old",AND($B$3&lt;&gt;Data!$N$6,OR(database!$AG1052&lt;&gt;Data!$K$9,database!$AG1052&lt;&gt;Data!$K$8))),MAX(D$8:D1051)+1,0)</f>
        <v>0</v>
      </c>
      <c r="E1052" s="25">
        <f ca="1">IF(AND($AL1052-E$3&lt;=TODAY(),$AL1052&gt;0,AI1052&lt;&gt;"closed",AI1052&lt;&gt;"old",AND($B$3&lt;&gt;Data!$N$6,OR(database!$AG1052&lt;&gt;Data!$K$9,database!$AG1052&lt;&gt;Data!$K$8))),MAX(E$8:E1051)+1,0)</f>
        <v>0</v>
      </c>
      <c r="F1052" s="25">
        <f>IF(AH1052="X",MAX(F$8:F1051)+1,0)</f>
        <v>0</v>
      </c>
      <c r="G1052" s="25">
        <f ca="1">IF(AND(AG1052=Data!$K$8,database!AI1052&lt;&gt;"Closed",AI1052&lt;&gt;"old",database!AL1052&lt;(TODAY()+Data!$X$4)),MAX(G$8:G1051)+1,0)</f>
        <v>0</v>
      </c>
      <c r="H1052" s="25">
        <f ca="1">IF(AND(AG1052=Data!$K$9,database!AI1052&lt;&gt;"Closed",AI1052&lt;&gt;"old",database!AL1052&lt;(TODAY()+Data!$X$5)),MAX(H$8:H1051)+1,0)</f>
        <v>0</v>
      </c>
      <c r="Y1052">
        <f>IF(AS1052&gt;0,VLOOKUP(AS1052,$AT:$AV,3,0)+COUNTIF(AS$8:AS1051,AS1052),0)</f>
        <v>0</v>
      </c>
      <c r="AA1052" s="16"/>
      <c r="AB1052" s="22"/>
      <c r="AC1052" s="16"/>
      <c r="AD1052" s="22"/>
      <c r="AE1052" s="16"/>
      <c r="AF1052" s="22"/>
      <c r="AG1052" s="138"/>
      <c r="AH1052" s="23"/>
      <c r="AI1052" s="16"/>
      <c r="AJ1052" s="23"/>
      <c r="AK1052" s="28"/>
      <c r="AL1052" s="35"/>
      <c r="AQ1052" s="25">
        <f>IF(FollowUp!$AK$3="(Off)",IF(FollowUp!$AA$3=Data!$D$5,C1052,IF(FollowUp!$AA$3=Data!$D$6,D1052,IF(FollowUp!$AA$3=Data!$D$7,E1052,B1052))),IF(FollowUp!$AK$3=Data!$N$9,F1052,IF(FollowUp!$AK$3=Data!$N$8,H1052,IF(FollowUp!$AK$3=Data!$N$7,G1052,B1052))))</f>
        <v>0</v>
      </c>
      <c r="AR1052" s="51">
        <f t="shared" si="104"/>
        <v>0</v>
      </c>
      <c r="AS1052" s="25">
        <f t="shared" si="102"/>
        <v>-1</v>
      </c>
      <c r="AT1052" s="25">
        <f t="shared" si="105"/>
        <v>1045</v>
      </c>
      <c r="AU1052" s="25">
        <f t="shared" si="103"/>
        <v>0</v>
      </c>
      <c r="AV1052" s="25">
        <f t="shared" si="106"/>
        <v>0</v>
      </c>
      <c r="BB1052" s="51"/>
    </row>
    <row r="1053" spans="1:54" x14ac:dyDescent="0.25">
      <c r="A1053" t="str">
        <f t="shared" si="101"/>
        <v>1053</v>
      </c>
      <c r="B1053" s="25">
        <f>IF(OR(ISBLANK($AG1053),$AI1053="closed",$AI1053="old",AND($B$3=Data!$N$6,OR(database!AG1053=Data!$K$8,Data!$K$9=database!AG1053))),0,MAX(B$8:B1052)+1)</f>
        <v>0</v>
      </c>
      <c r="C1053" s="25">
        <f ca="1">IF(AND($AL1053-C$3&lt;=TODAY(),$AL1053&gt;0,AI1053&lt;&gt;"closed",AI1053&lt;&gt;"old",AND($B$3&lt;&gt;Data!$N$6,OR(database!$AG1053&lt;&gt;Data!$K$9,database!$AG1053&lt;&gt;Data!$K$8))),MAX(C$8:C1052)+1,0)</f>
        <v>0</v>
      </c>
      <c r="D1053" s="25">
        <f ca="1">IF(AND($AL1053-D$3&lt;=TODAY(),$AL1053&gt;0,$AI1053&lt;&gt;"closed",AI1053&lt;&gt;"old",AND($B$3&lt;&gt;Data!$N$6,OR(database!$AG1053&lt;&gt;Data!$K$9,database!$AG1053&lt;&gt;Data!$K$8))),MAX(D$8:D1052)+1,0)</f>
        <v>0</v>
      </c>
      <c r="E1053" s="25">
        <f ca="1">IF(AND($AL1053-E$3&lt;=TODAY(),$AL1053&gt;0,AI1053&lt;&gt;"closed",AI1053&lt;&gt;"old",AND($B$3&lt;&gt;Data!$N$6,OR(database!$AG1053&lt;&gt;Data!$K$9,database!$AG1053&lt;&gt;Data!$K$8))),MAX(E$8:E1052)+1,0)</f>
        <v>0</v>
      </c>
      <c r="F1053" s="25">
        <f>IF(AH1053="X",MAX(F$8:F1052)+1,0)</f>
        <v>0</v>
      </c>
      <c r="G1053" s="25">
        <f ca="1">IF(AND(AG1053=Data!$K$8,database!AI1053&lt;&gt;"Closed",AI1053&lt;&gt;"old",database!AL1053&lt;(TODAY()+Data!$X$4)),MAX(G$8:G1052)+1,0)</f>
        <v>0</v>
      </c>
      <c r="H1053" s="25">
        <f ca="1">IF(AND(AG1053=Data!$K$9,database!AI1053&lt;&gt;"Closed",AI1053&lt;&gt;"old",database!AL1053&lt;(TODAY()+Data!$X$5)),MAX(H$8:H1052)+1,0)</f>
        <v>0</v>
      </c>
      <c r="Y1053">
        <f>IF(AS1053&gt;0,VLOOKUP(AS1053,$AT:$AV,3,0)+COUNTIF(AS$8:AS1052,AS1053),0)</f>
        <v>0</v>
      </c>
      <c r="AA1053" s="17"/>
      <c r="AB1053" s="18"/>
      <c r="AC1053" s="17"/>
      <c r="AD1053" s="18"/>
      <c r="AE1053" s="17"/>
      <c r="AF1053" s="18"/>
      <c r="AG1053" s="139"/>
      <c r="AH1053" s="24"/>
      <c r="AI1053" s="17"/>
      <c r="AJ1053" s="24"/>
      <c r="AK1053" s="27"/>
      <c r="AL1053" s="47"/>
      <c r="AQ1053" s="25">
        <f>IF(FollowUp!$AK$3="(Off)",IF(FollowUp!$AA$3=Data!$D$5,C1053,IF(FollowUp!$AA$3=Data!$D$6,D1053,IF(FollowUp!$AA$3=Data!$D$7,E1053,B1053))),IF(FollowUp!$AK$3=Data!$N$9,F1053,IF(FollowUp!$AK$3=Data!$N$8,H1053,IF(FollowUp!$AK$3=Data!$N$7,G1053,B1053))))</f>
        <v>0</v>
      </c>
      <c r="AR1053" s="51">
        <f t="shared" si="104"/>
        <v>0</v>
      </c>
      <c r="AS1053" s="25">
        <f t="shared" si="102"/>
        <v>-1</v>
      </c>
      <c r="AT1053" s="25">
        <f t="shared" si="105"/>
        <v>1046</v>
      </c>
      <c r="AU1053" s="25">
        <f t="shared" si="103"/>
        <v>0</v>
      </c>
      <c r="AV1053" s="25">
        <f t="shared" si="106"/>
        <v>0</v>
      </c>
      <c r="BB1053" s="51"/>
    </row>
    <row r="1054" spans="1:54" x14ac:dyDescent="0.25">
      <c r="A1054" t="str">
        <f t="shared" si="101"/>
        <v>1054</v>
      </c>
      <c r="B1054" s="25">
        <f>IF(OR(ISBLANK($AG1054),$AI1054="closed",$AI1054="old",AND($B$3=Data!$N$6,OR(database!AG1054=Data!$K$8,Data!$K$9=database!AG1054))),0,MAX(B$8:B1053)+1)</f>
        <v>0</v>
      </c>
      <c r="C1054" s="25">
        <f ca="1">IF(AND($AL1054-C$3&lt;=TODAY(),$AL1054&gt;0,AI1054&lt;&gt;"closed",AI1054&lt;&gt;"old",AND($B$3&lt;&gt;Data!$N$6,OR(database!$AG1054&lt;&gt;Data!$K$9,database!$AG1054&lt;&gt;Data!$K$8))),MAX(C$8:C1053)+1,0)</f>
        <v>0</v>
      </c>
      <c r="D1054" s="25">
        <f ca="1">IF(AND($AL1054-D$3&lt;=TODAY(),$AL1054&gt;0,$AI1054&lt;&gt;"closed",AI1054&lt;&gt;"old",AND($B$3&lt;&gt;Data!$N$6,OR(database!$AG1054&lt;&gt;Data!$K$9,database!$AG1054&lt;&gt;Data!$K$8))),MAX(D$8:D1053)+1,0)</f>
        <v>0</v>
      </c>
      <c r="E1054" s="25">
        <f ca="1">IF(AND($AL1054-E$3&lt;=TODAY(),$AL1054&gt;0,AI1054&lt;&gt;"closed",AI1054&lt;&gt;"old",AND($B$3&lt;&gt;Data!$N$6,OR(database!$AG1054&lt;&gt;Data!$K$9,database!$AG1054&lt;&gt;Data!$K$8))),MAX(E$8:E1053)+1,0)</f>
        <v>0</v>
      </c>
      <c r="F1054" s="25">
        <f>IF(AH1054="X",MAX(F$8:F1053)+1,0)</f>
        <v>0</v>
      </c>
      <c r="G1054" s="25">
        <f ca="1">IF(AND(AG1054=Data!$K$8,database!AI1054&lt;&gt;"Closed",AI1054&lt;&gt;"old",database!AL1054&lt;(TODAY()+Data!$X$4)),MAX(G$8:G1053)+1,0)</f>
        <v>0</v>
      </c>
      <c r="H1054" s="25">
        <f ca="1">IF(AND(AG1054=Data!$K$9,database!AI1054&lt;&gt;"Closed",AI1054&lt;&gt;"old",database!AL1054&lt;(TODAY()+Data!$X$5)),MAX(H$8:H1053)+1,0)</f>
        <v>0</v>
      </c>
      <c r="Y1054">
        <f>IF(AS1054&gt;0,VLOOKUP(AS1054,$AT:$AV,3,0)+COUNTIF(AS$8:AS1053,AS1054),0)</f>
        <v>0</v>
      </c>
      <c r="AA1054" s="16"/>
      <c r="AB1054" s="22"/>
      <c r="AC1054" s="16"/>
      <c r="AD1054" s="22"/>
      <c r="AE1054" s="16"/>
      <c r="AF1054" s="22"/>
      <c r="AG1054" s="138"/>
      <c r="AH1054" s="23"/>
      <c r="AI1054" s="16"/>
      <c r="AJ1054" s="23"/>
      <c r="AK1054" s="28"/>
      <c r="AL1054" s="35"/>
      <c r="AQ1054" s="25">
        <f>IF(FollowUp!$AK$3="(Off)",IF(FollowUp!$AA$3=Data!$D$5,C1054,IF(FollowUp!$AA$3=Data!$D$6,D1054,IF(FollowUp!$AA$3=Data!$D$7,E1054,B1054))),IF(FollowUp!$AK$3=Data!$N$9,F1054,IF(FollowUp!$AK$3=Data!$N$8,H1054,IF(FollowUp!$AK$3=Data!$N$7,G1054,B1054))))</f>
        <v>0</v>
      </c>
      <c r="AR1054" s="51">
        <f t="shared" si="104"/>
        <v>0</v>
      </c>
      <c r="AS1054" s="25">
        <f t="shared" si="102"/>
        <v>-1</v>
      </c>
      <c r="AT1054" s="25">
        <f t="shared" si="105"/>
        <v>1047</v>
      </c>
      <c r="AU1054" s="25">
        <f t="shared" si="103"/>
        <v>0</v>
      </c>
      <c r="AV1054" s="25">
        <f t="shared" si="106"/>
        <v>0</v>
      </c>
      <c r="BB1054" s="51"/>
    </row>
    <row r="1055" spans="1:54" x14ac:dyDescent="0.25">
      <c r="A1055" t="str">
        <f t="shared" si="101"/>
        <v>1055</v>
      </c>
      <c r="B1055" s="25">
        <f>IF(OR(ISBLANK($AG1055),$AI1055="closed",$AI1055="old",AND($B$3=Data!$N$6,OR(database!AG1055=Data!$K$8,Data!$K$9=database!AG1055))),0,MAX(B$8:B1054)+1)</f>
        <v>0</v>
      </c>
      <c r="C1055" s="25">
        <f ca="1">IF(AND($AL1055-C$3&lt;=TODAY(),$AL1055&gt;0,AI1055&lt;&gt;"closed",AI1055&lt;&gt;"old",AND($B$3&lt;&gt;Data!$N$6,OR(database!$AG1055&lt;&gt;Data!$K$9,database!$AG1055&lt;&gt;Data!$K$8))),MAX(C$8:C1054)+1,0)</f>
        <v>0</v>
      </c>
      <c r="D1055" s="25">
        <f ca="1">IF(AND($AL1055-D$3&lt;=TODAY(),$AL1055&gt;0,$AI1055&lt;&gt;"closed",AI1055&lt;&gt;"old",AND($B$3&lt;&gt;Data!$N$6,OR(database!$AG1055&lt;&gt;Data!$K$9,database!$AG1055&lt;&gt;Data!$K$8))),MAX(D$8:D1054)+1,0)</f>
        <v>0</v>
      </c>
      <c r="E1055" s="25">
        <f ca="1">IF(AND($AL1055-E$3&lt;=TODAY(),$AL1055&gt;0,AI1055&lt;&gt;"closed",AI1055&lt;&gt;"old",AND($B$3&lt;&gt;Data!$N$6,OR(database!$AG1055&lt;&gt;Data!$K$9,database!$AG1055&lt;&gt;Data!$K$8))),MAX(E$8:E1054)+1,0)</f>
        <v>0</v>
      </c>
      <c r="F1055" s="25">
        <f>IF(AH1055="X",MAX(F$8:F1054)+1,0)</f>
        <v>0</v>
      </c>
      <c r="G1055" s="25">
        <f ca="1">IF(AND(AG1055=Data!$K$8,database!AI1055&lt;&gt;"Closed",AI1055&lt;&gt;"old",database!AL1055&lt;(TODAY()+Data!$X$4)),MAX(G$8:G1054)+1,0)</f>
        <v>0</v>
      </c>
      <c r="H1055" s="25">
        <f ca="1">IF(AND(AG1055=Data!$K$9,database!AI1055&lt;&gt;"Closed",AI1055&lt;&gt;"old",database!AL1055&lt;(TODAY()+Data!$X$5)),MAX(H$8:H1054)+1,0)</f>
        <v>0</v>
      </c>
      <c r="Y1055">
        <f>IF(AS1055&gt;0,VLOOKUP(AS1055,$AT:$AV,3,0)+COUNTIF(AS$8:AS1054,AS1055),0)</f>
        <v>0</v>
      </c>
      <c r="AA1055" s="17"/>
      <c r="AB1055" s="18"/>
      <c r="AC1055" s="17"/>
      <c r="AD1055" s="18"/>
      <c r="AE1055" s="17"/>
      <c r="AF1055" s="18"/>
      <c r="AG1055" s="139"/>
      <c r="AH1055" s="24"/>
      <c r="AI1055" s="17"/>
      <c r="AJ1055" s="24"/>
      <c r="AK1055" s="27"/>
      <c r="AL1055" s="47"/>
      <c r="AQ1055" s="25">
        <f>IF(FollowUp!$AK$3="(Off)",IF(FollowUp!$AA$3=Data!$D$5,C1055,IF(FollowUp!$AA$3=Data!$D$6,D1055,IF(FollowUp!$AA$3=Data!$D$7,E1055,B1055))),IF(FollowUp!$AK$3=Data!$N$9,F1055,IF(FollowUp!$AK$3=Data!$N$8,H1055,IF(FollowUp!$AK$3=Data!$N$7,G1055,B1055))))</f>
        <v>0</v>
      </c>
      <c r="AR1055" s="51">
        <f t="shared" si="104"/>
        <v>0</v>
      </c>
      <c r="AS1055" s="25">
        <f t="shared" si="102"/>
        <v>-1</v>
      </c>
      <c r="AT1055" s="25">
        <f t="shared" si="105"/>
        <v>1048</v>
      </c>
      <c r="AU1055" s="25">
        <f t="shared" si="103"/>
        <v>0</v>
      </c>
      <c r="AV1055" s="25">
        <f t="shared" si="106"/>
        <v>0</v>
      </c>
      <c r="BB1055" s="51"/>
    </row>
    <row r="1056" spans="1:54" x14ac:dyDescent="0.25">
      <c r="A1056" t="str">
        <f t="shared" si="101"/>
        <v>1056</v>
      </c>
      <c r="B1056" s="25">
        <f>IF(OR(ISBLANK($AG1056),$AI1056="closed",$AI1056="old",AND($B$3=Data!$N$6,OR(database!AG1056=Data!$K$8,Data!$K$9=database!AG1056))),0,MAX(B$8:B1055)+1)</f>
        <v>0</v>
      </c>
      <c r="C1056" s="25">
        <f ca="1">IF(AND($AL1056-C$3&lt;=TODAY(),$AL1056&gt;0,AI1056&lt;&gt;"closed",AI1056&lt;&gt;"old",AND($B$3&lt;&gt;Data!$N$6,OR(database!$AG1056&lt;&gt;Data!$K$9,database!$AG1056&lt;&gt;Data!$K$8))),MAX(C$8:C1055)+1,0)</f>
        <v>0</v>
      </c>
      <c r="D1056" s="25">
        <f ca="1">IF(AND($AL1056-D$3&lt;=TODAY(),$AL1056&gt;0,$AI1056&lt;&gt;"closed",AI1056&lt;&gt;"old",AND($B$3&lt;&gt;Data!$N$6,OR(database!$AG1056&lt;&gt;Data!$K$9,database!$AG1056&lt;&gt;Data!$K$8))),MAX(D$8:D1055)+1,0)</f>
        <v>0</v>
      </c>
      <c r="E1056" s="25">
        <f ca="1">IF(AND($AL1056-E$3&lt;=TODAY(),$AL1056&gt;0,AI1056&lt;&gt;"closed",AI1056&lt;&gt;"old",AND($B$3&lt;&gt;Data!$N$6,OR(database!$AG1056&lt;&gt;Data!$K$9,database!$AG1056&lt;&gt;Data!$K$8))),MAX(E$8:E1055)+1,0)</f>
        <v>0</v>
      </c>
      <c r="F1056" s="25">
        <f>IF(AH1056="X",MAX(F$8:F1055)+1,0)</f>
        <v>0</v>
      </c>
      <c r="G1056" s="25">
        <f ca="1">IF(AND(AG1056=Data!$K$8,database!AI1056&lt;&gt;"Closed",AI1056&lt;&gt;"old",database!AL1056&lt;(TODAY()+Data!$X$4)),MAX(G$8:G1055)+1,0)</f>
        <v>0</v>
      </c>
      <c r="H1056" s="25">
        <f ca="1">IF(AND(AG1056=Data!$K$9,database!AI1056&lt;&gt;"Closed",AI1056&lt;&gt;"old",database!AL1056&lt;(TODAY()+Data!$X$5)),MAX(H$8:H1055)+1,0)</f>
        <v>0</v>
      </c>
      <c r="Y1056">
        <f>IF(AS1056&gt;0,VLOOKUP(AS1056,$AT:$AV,3,0)+COUNTIF(AS$8:AS1055,AS1056),0)</f>
        <v>0</v>
      </c>
      <c r="AA1056" s="16"/>
      <c r="AB1056" s="22"/>
      <c r="AC1056" s="16"/>
      <c r="AD1056" s="22"/>
      <c r="AE1056" s="16"/>
      <c r="AF1056" s="22"/>
      <c r="AG1056" s="138"/>
      <c r="AH1056" s="23"/>
      <c r="AI1056" s="16"/>
      <c r="AJ1056" s="23"/>
      <c r="AK1056" s="28"/>
      <c r="AL1056" s="35"/>
      <c r="AQ1056" s="25">
        <f>IF(FollowUp!$AK$3="(Off)",IF(FollowUp!$AA$3=Data!$D$5,C1056,IF(FollowUp!$AA$3=Data!$D$6,D1056,IF(FollowUp!$AA$3=Data!$D$7,E1056,B1056))),IF(FollowUp!$AK$3=Data!$N$9,F1056,IF(FollowUp!$AK$3=Data!$N$8,H1056,IF(FollowUp!$AK$3=Data!$N$7,G1056,B1056))))</f>
        <v>0</v>
      </c>
      <c r="AR1056" s="51">
        <f t="shared" si="104"/>
        <v>0</v>
      </c>
      <c r="AS1056" s="25">
        <f t="shared" si="102"/>
        <v>-1</v>
      </c>
      <c r="AT1056" s="25">
        <f t="shared" si="105"/>
        <v>1049</v>
      </c>
      <c r="AU1056" s="25">
        <f t="shared" si="103"/>
        <v>0</v>
      </c>
      <c r="AV1056" s="25">
        <f t="shared" si="106"/>
        <v>0</v>
      </c>
      <c r="BB1056" s="51"/>
    </row>
    <row r="1057" spans="1:54" x14ac:dyDescent="0.25">
      <c r="A1057" t="str">
        <f t="shared" si="101"/>
        <v>1057</v>
      </c>
      <c r="B1057" s="25">
        <f>IF(OR(ISBLANK($AG1057),$AI1057="closed",$AI1057="old",AND($B$3=Data!$N$6,OR(database!AG1057=Data!$K$8,Data!$K$9=database!AG1057))),0,MAX(B$8:B1056)+1)</f>
        <v>0</v>
      </c>
      <c r="C1057" s="25">
        <f ca="1">IF(AND($AL1057-C$3&lt;=TODAY(),$AL1057&gt;0,AI1057&lt;&gt;"closed",AI1057&lt;&gt;"old",AND($B$3&lt;&gt;Data!$N$6,OR(database!$AG1057&lt;&gt;Data!$K$9,database!$AG1057&lt;&gt;Data!$K$8))),MAX(C$8:C1056)+1,0)</f>
        <v>0</v>
      </c>
      <c r="D1057" s="25">
        <f ca="1">IF(AND($AL1057-D$3&lt;=TODAY(),$AL1057&gt;0,$AI1057&lt;&gt;"closed",AI1057&lt;&gt;"old",AND($B$3&lt;&gt;Data!$N$6,OR(database!$AG1057&lt;&gt;Data!$K$9,database!$AG1057&lt;&gt;Data!$K$8))),MAX(D$8:D1056)+1,0)</f>
        <v>0</v>
      </c>
      <c r="E1057" s="25">
        <f ca="1">IF(AND($AL1057-E$3&lt;=TODAY(),$AL1057&gt;0,AI1057&lt;&gt;"closed",AI1057&lt;&gt;"old",AND($B$3&lt;&gt;Data!$N$6,OR(database!$AG1057&lt;&gt;Data!$K$9,database!$AG1057&lt;&gt;Data!$K$8))),MAX(E$8:E1056)+1,0)</f>
        <v>0</v>
      </c>
      <c r="F1057" s="25">
        <f>IF(AH1057="X",MAX(F$8:F1056)+1,0)</f>
        <v>0</v>
      </c>
      <c r="G1057" s="25">
        <f ca="1">IF(AND(AG1057=Data!$K$8,database!AI1057&lt;&gt;"Closed",AI1057&lt;&gt;"old",database!AL1057&lt;(TODAY()+Data!$X$4)),MAX(G$8:G1056)+1,0)</f>
        <v>0</v>
      </c>
      <c r="H1057" s="25">
        <f ca="1">IF(AND(AG1057=Data!$K$9,database!AI1057&lt;&gt;"Closed",AI1057&lt;&gt;"old",database!AL1057&lt;(TODAY()+Data!$X$5)),MAX(H$8:H1056)+1,0)</f>
        <v>0</v>
      </c>
      <c r="Y1057">
        <f>IF(AS1057&gt;0,VLOOKUP(AS1057,$AT:$AV,3,0)+COUNTIF(AS$8:AS1056,AS1057),0)</f>
        <v>0</v>
      </c>
      <c r="AA1057" s="17"/>
      <c r="AB1057" s="18"/>
      <c r="AC1057" s="17"/>
      <c r="AD1057" s="18"/>
      <c r="AE1057" s="17"/>
      <c r="AF1057" s="18"/>
      <c r="AG1057" s="139"/>
      <c r="AH1057" s="24"/>
      <c r="AI1057" s="17"/>
      <c r="AJ1057" s="24"/>
      <c r="AK1057" s="27"/>
      <c r="AL1057" s="47"/>
      <c r="AQ1057" s="25">
        <f>IF(FollowUp!$AK$3="(Off)",IF(FollowUp!$AA$3=Data!$D$5,C1057,IF(FollowUp!$AA$3=Data!$D$6,D1057,IF(FollowUp!$AA$3=Data!$D$7,E1057,B1057))),IF(FollowUp!$AK$3=Data!$N$9,F1057,IF(FollowUp!$AK$3=Data!$N$8,H1057,IF(FollowUp!$AK$3=Data!$N$7,G1057,B1057))))</f>
        <v>0</v>
      </c>
      <c r="AR1057" s="51">
        <f t="shared" si="104"/>
        <v>0</v>
      </c>
      <c r="AS1057" s="25">
        <f t="shared" si="102"/>
        <v>-1</v>
      </c>
      <c r="AT1057" s="25">
        <f t="shared" si="105"/>
        <v>1050</v>
      </c>
      <c r="AU1057" s="25">
        <f t="shared" si="103"/>
        <v>0</v>
      </c>
      <c r="AV1057" s="25">
        <f t="shared" si="106"/>
        <v>0</v>
      </c>
      <c r="BB1057" s="51"/>
    </row>
    <row r="1058" spans="1:54" x14ac:dyDescent="0.25">
      <c r="A1058" t="str">
        <f t="shared" si="101"/>
        <v>1058</v>
      </c>
      <c r="B1058" s="25">
        <f>IF(OR(ISBLANK($AG1058),$AI1058="closed",$AI1058="old",AND($B$3=Data!$N$6,OR(database!AG1058=Data!$K$8,Data!$K$9=database!AG1058))),0,MAX(B$8:B1057)+1)</f>
        <v>0</v>
      </c>
      <c r="C1058" s="25">
        <f ca="1">IF(AND($AL1058-C$3&lt;=TODAY(),$AL1058&gt;0,AI1058&lt;&gt;"closed",AI1058&lt;&gt;"old",AND($B$3&lt;&gt;Data!$N$6,OR(database!$AG1058&lt;&gt;Data!$K$9,database!$AG1058&lt;&gt;Data!$K$8))),MAX(C$8:C1057)+1,0)</f>
        <v>0</v>
      </c>
      <c r="D1058" s="25">
        <f ca="1">IF(AND($AL1058-D$3&lt;=TODAY(),$AL1058&gt;0,$AI1058&lt;&gt;"closed",AI1058&lt;&gt;"old",AND($B$3&lt;&gt;Data!$N$6,OR(database!$AG1058&lt;&gt;Data!$K$9,database!$AG1058&lt;&gt;Data!$K$8))),MAX(D$8:D1057)+1,0)</f>
        <v>0</v>
      </c>
      <c r="E1058" s="25">
        <f ca="1">IF(AND($AL1058-E$3&lt;=TODAY(),$AL1058&gt;0,AI1058&lt;&gt;"closed",AI1058&lt;&gt;"old",AND($B$3&lt;&gt;Data!$N$6,OR(database!$AG1058&lt;&gt;Data!$K$9,database!$AG1058&lt;&gt;Data!$K$8))),MAX(E$8:E1057)+1,0)</f>
        <v>0</v>
      </c>
      <c r="F1058" s="25">
        <f>IF(AH1058="X",MAX(F$8:F1057)+1,0)</f>
        <v>0</v>
      </c>
      <c r="G1058" s="25">
        <f ca="1">IF(AND(AG1058=Data!$K$8,database!AI1058&lt;&gt;"Closed",AI1058&lt;&gt;"old",database!AL1058&lt;(TODAY()+Data!$X$4)),MAX(G$8:G1057)+1,0)</f>
        <v>0</v>
      </c>
      <c r="H1058" s="25">
        <f ca="1">IF(AND(AG1058=Data!$K$9,database!AI1058&lt;&gt;"Closed",AI1058&lt;&gt;"old",database!AL1058&lt;(TODAY()+Data!$X$5)),MAX(H$8:H1057)+1,0)</f>
        <v>0</v>
      </c>
      <c r="Y1058">
        <f>IF(AS1058&gt;0,VLOOKUP(AS1058,$AT:$AV,3,0)+COUNTIF(AS$8:AS1057,AS1058),0)</f>
        <v>0</v>
      </c>
      <c r="AA1058" s="16"/>
      <c r="AB1058" s="22"/>
      <c r="AC1058" s="16"/>
      <c r="AD1058" s="22"/>
      <c r="AE1058" s="16"/>
      <c r="AF1058" s="22"/>
      <c r="AG1058" s="138"/>
      <c r="AH1058" s="23"/>
      <c r="AI1058" s="16"/>
      <c r="AJ1058" s="23"/>
      <c r="AK1058" s="28"/>
      <c r="AL1058" s="35"/>
      <c r="AQ1058" s="25">
        <f>IF(FollowUp!$AK$3="(Off)",IF(FollowUp!$AA$3=Data!$D$5,C1058,IF(FollowUp!$AA$3=Data!$D$6,D1058,IF(FollowUp!$AA$3=Data!$D$7,E1058,B1058))),IF(FollowUp!$AK$3=Data!$N$9,F1058,IF(FollowUp!$AK$3=Data!$N$8,H1058,IF(FollowUp!$AK$3=Data!$N$7,G1058,B1058))))</f>
        <v>0</v>
      </c>
      <c r="AR1058" s="51">
        <f t="shared" si="104"/>
        <v>0</v>
      </c>
      <c r="AS1058" s="25">
        <f t="shared" si="102"/>
        <v>-1</v>
      </c>
      <c r="AT1058" s="25">
        <f t="shared" si="105"/>
        <v>1051</v>
      </c>
      <c r="AU1058" s="25">
        <f t="shared" si="103"/>
        <v>0</v>
      </c>
      <c r="AV1058" s="25">
        <f t="shared" si="106"/>
        <v>0</v>
      </c>
      <c r="BB1058" s="51"/>
    </row>
    <row r="1059" spans="1:54" x14ac:dyDescent="0.25">
      <c r="A1059" t="str">
        <f t="shared" si="101"/>
        <v>1059</v>
      </c>
      <c r="B1059" s="25">
        <f>IF(OR(ISBLANK($AG1059),$AI1059="closed",$AI1059="old",AND($B$3=Data!$N$6,OR(database!AG1059=Data!$K$8,Data!$K$9=database!AG1059))),0,MAX(B$8:B1058)+1)</f>
        <v>0</v>
      </c>
      <c r="C1059" s="25">
        <f ca="1">IF(AND($AL1059-C$3&lt;=TODAY(),$AL1059&gt;0,AI1059&lt;&gt;"closed",AI1059&lt;&gt;"old",AND($B$3&lt;&gt;Data!$N$6,OR(database!$AG1059&lt;&gt;Data!$K$9,database!$AG1059&lt;&gt;Data!$K$8))),MAX(C$8:C1058)+1,0)</f>
        <v>0</v>
      </c>
      <c r="D1059" s="25">
        <f ca="1">IF(AND($AL1059-D$3&lt;=TODAY(),$AL1059&gt;0,$AI1059&lt;&gt;"closed",AI1059&lt;&gt;"old",AND($B$3&lt;&gt;Data!$N$6,OR(database!$AG1059&lt;&gt;Data!$K$9,database!$AG1059&lt;&gt;Data!$K$8))),MAX(D$8:D1058)+1,0)</f>
        <v>0</v>
      </c>
      <c r="E1059" s="25">
        <f ca="1">IF(AND($AL1059-E$3&lt;=TODAY(),$AL1059&gt;0,AI1059&lt;&gt;"closed",AI1059&lt;&gt;"old",AND($B$3&lt;&gt;Data!$N$6,OR(database!$AG1059&lt;&gt;Data!$K$9,database!$AG1059&lt;&gt;Data!$K$8))),MAX(E$8:E1058)+1,0)</f>
        <v>0</v>
      </c>
      <c r="F1059" s="25">
        <f>IF(AH1059="X",MAX(F$8:F1058)+1,0)</f>
        <v>0</v>
      </c>
      <c r="G1059" s="25">
        <f ca="1">IF(AND(AG1059=Data!$K$8,database!AI1059&lt;&gt;"Closed",AI1059&lt;&gt;"old",database!AL1059&lt;(TODAY()+Data!$X$4)),MAX(G$8:G1058)+1,0)</f>
        <v>0</v>
      </c>
      <c r="H1059" s="25">
        <f ca="1">IF(AND(AG1059=Data!$K$9,database!AI1059&lt;&gt;"Closed",AI1059&lt;&gt;"old",database!AL1059&lt;(TODAY()+Data!$X$5)),MAX(H$8:H1058)+1,0)</f>
        <v>0</v>
      </c>
      <c r="Y1059">
        <f>IF(AS1059&gt;0,VLOOKUP(AS1059,$AT:$AV,3,0)+COUNTIF(AS$8:AS1058,AS1059),0)</f>
        <v>0</v>
      </c>
      <c r="AA1059" s="17"/>
      <c r="AB1059" s="18"/>
      <c r="AC1059" s="17"/>
      <c r="AD1059" s="18"/>
      <c r="AE1059" s="17"/>
      <c r="AF1059" s="18"/>
      <c r="AG1059" s="139"/>
      <c r="AH1059" s="24"/>
      <c r="AI1059" s="17"/>
      <c r="AJ1059" s="24"/>
      <c r="AK1059" s="27"/>
      <c r="AL1059" s="47"/>
      <c r="AQ1059" s="25">
        <f>IF(FollowUp!$AK$3="(Off)",IF(FollowUp!$AA$3=Data!$D$5,C1059,IF(FollowUp!$AA$3=Data!$D$6,D1059,IF(FollowUp!$AA$3=Data!$D$7,E1059,B1059))),IF(FollowUp!$AK$3=Data!$N$9,F1059,IF(FollowUp!$AK$3=Data!$N$8,H1059,IF(FollowUp!$AK$3=Data!$N$7,G1059,B1059))))</f>
        <v>0</v>
      </c>
      <c r="AR1059" s="51">
        <f t="shared" si="104"/>
        <v>0</v>
      </c>
      <c r="AS1059" s="25">
        <f t="shared" si="102"/>
        <v>-1</v>
      </c>
      <c r="AT1059" s="25">
        <f t="shared" si="105"/>
        <v>1052</v>
      </c>
      <c r="AU1059" s="25">
        <f t="shared" si="103"/>
        <v>0</v>
      </c>
      <c r="AV1059" s="25">
        <f t="shared" si="106"/>
        <v>0</v>
      </c>
      <c r="BB1059" s="51"/>
    </row>
    <row r="1060" spans="1:54" x14ac:dyDescent="0.25">
      <c r="A1060" t="str">
        <f t="shared" si="101"/>
        <v>1060</v>
      </c>
      <c r="B1060" s="25">
        <f>IF(OR(ISBLANK($AG1060),$AI1060="closed",$AI1060="old",AND($B$3=Data!$N$6,OR(database!AG1060=Data!$K$8,Data!$K$9=database!AG1060))),0,MAX(B$8:B1059)+1)</f>
        <v>0</v>
      </c>
      <c r="C1060" s="25">
        <f ca="1">IF(AND($AL1060-C$3&lt;=TODAY(),$AL1060&gt;0,AI1060&lt;&gt;"closed",AI1060&lt;&gt;"old",AND($B$3&lt;&gt;Data!$N$6,OR(database!$AG1060&lt;&gt;Data!$K$9,database!$AG1060&lt;&gt;Data!$K$8))),MAX(C$8:C1059)+1,0)</f>
        <v>0</v>
      </c>
      <c r="D1060" s="25">
        <f ca="1">IF(AND($AL1060-D$3&lt;=TODAY(),$AL1060&gt;0,$AI1060&lt;&gt;"closed",AI1060&lt;&gt;"old",AND($B$3&lt;&gt;Data!$N$6,OR(database!$AG1060&lt;&gt;Data!$K$9,database!$AG1060&lt;&gt;Data!$K$8))),MAX(D$8:D1059)+1,0)</f>
        <v>0</v>
      </c>
      <c r="E1060" s="25">
        <f ca="1">IF(AND($AL1060-E$3&lt;=TODAY(),$AL1060&gt;0,AI1060&lt;&gt;"closed",AI1060&lt;&gt;"old",AND($B$3&lt;&gt;Data!$N$6,OR(database!$AG1060&lt;&gt;Data!$K$9,database!$AG1060&lt;&gt;Data!$K$8))),MAX(E$8:E1059)+1,0)</f>
        <v>0</v>
      </c>
      <c r="F1060" s="25">
        <f>IF(AH1060="X",MAX(F$8:F1059)+1,0)</f>
        <v>0</v>
      </c>
      <c r="G1060" s="25">
        <f ca="1">IF(AND(AG1060=Data!$K$8,database!AI1060&lt;&gt;"Closed",AI1060&lt;&gt;"old",database!AL1060&lt;(TODAY()+Data!$X$4)),MAX(G$8:G1059)+1,0)</f>
        <v>0</v>
      </c>
      <c r="H1060" s="25">
        <f ca="1">IF(AND(AG1060=Data!$K$9,database!AI1060&lt;&gt;"Closed",AI1060&lt;&gt;"old",database!AL1060&lt;(TODAY()+Data!$X$5)),MAX(H$8:H1059)+1,0)</f>
        <v>0</v>
      </c>
      <c r="Y1060">
        <f>IF(AS1060&gt;0,VLOOKUP(AS1060,$AT:$AV,3,0)+COUNTIF(AS$8:AS1059,AS1060),0)</f>
        <v>0</v>
      </c>
      <c r="AA1060" s="16"/>
      <c r="AB1060" s="22"/>
      <c r="AC1060" s="16"/>
      <c r="AD1060" s="22"/>
      <c r="AE1060" s="16"/>
      <c r="AF1060" s="22"/>
      <c r="AG1060" s="138"/>
      <c r="AH1060" s="23"/>
      <c r="AI1060" s="16"/>
      <c r="AJ1060" s="23"/>
      <c r="AK1060" s="28"/>
      <c r="AL1060" s="35"/>
      <c r="AQ1060" s="25">
        <f>IF(FollowUp!$AK$3="(Off)",IF(FollowUp!$AA$3=Data!$D$5,C1060,IF(FollowUp!$AA$3=Data!$D$6,D1060,IF(FollowUp!$AA$3=Data!$D$7,E1060,B1060))),IF(FollowUp!$AK$3=Data!$N$9,F1060,IF(FollowUp!$AK$3=Data!$N$8,H1060,IF(FollowUp!$AK$3=Data!$N$7,G1060,B1060))))</f>
        <v>0</v>
      </c>
      <c r="AR1060" s="51">
        <f t="shared" si="104"/>
        <v>0</v>
      </c>
      <c r="AS1060" s="25">
        <f t="shared" si="102"/>
        <v>-1</v>
      </c>
      <c r="AT1060" s="25">
        <f t="shared" si="105"/>
        <v>1053</v>
      </c>
      <c r="AU1060" s="25">
        <f t="shared" si="103"/>
        <v>0</v>
      </c>
      <c r="AV1060" s="25">
        <f t="shared" si="106"/>
        <v>0</v>
      </c>
      <c r="BB1060" s="51"/>
    </row>
    <row r="1061" spans="1:54" x14ac:dyDescent="0.25">
      <c r="A1061" t="str">
        <f t="shared" si="101"/>
        <v>1061</v>
      </c>
      <c r="B1061" s="25">
        <f>IF(OR(ISBLANK($AG1061),$AI1061="closed",$AI1061="old",AND($B$3=Data!$N$6,OR(database!AG1061=Data!$K$8,Data!$K$9=database!AG1061))),0,MAX(B$8:B1060)+1)</f>
        <v>0</v>
      </c>
      <c r="C1061" s="25">
        <f ca="1">IF(AND($AL1061-C$3&lt;=TODAY(),$AL1061&gt;0,AI1061&lt;&gt;"closed",AI1061&lt;&gt;"old",AND($B$3&lt;&gt;Data!$N$6,OR(database!$AG1061&lt;&gt;Data!$K$9,database!$AG1061&lt;&gt;Data!$K$8))),MAX(C$8:C1060)+1,0)</f>
        <v>0</v>
      </c>
      <c r="D1061" s="25">
        <f ca="1">IF(AND($AL1061-D$3&lt;=TODAY(),$AL1061&gt;0,$AI1061&lt;&gt;"closed",AI1061&lt;&gt;"old",AND($B$3&lt;&gt;Data!$N$6,OR(database!$AG1061&lt;&gt;Data!$K$9,database!$AG1061&lt;&gt;Data!$K$8))),MAX(D$8:D1060)+1,0)</f>
        <v>0</v>
      </c>
      <c r="E1061" s="25">
        <f ca="1">IF(AND($AL1061-E$3&lt;=TODAY(),$AL1061&gt;0,AI1061&lt;&gt;"closed",AI1061&lt;&gt;"old",AND($B$3&lt;&gt;Data!$N$6,OR(database!$AG1061&lt;&gt;Data!$K$9,database!$AG1061&lt;&gt;Data!$K$8))),MAX(E$8:E1060)+1,0)</f>
        <v>0</v>
      </c>
      <c r="F1061" s="25">
        <f>IF(AH1061="X",MAX(F$8:F1060)+1,0)</f>
        <v>0</v>
      </c>
      <c r="G1061" s="25">
        <f ca="1">IF(AND(AG1061=Data!$K$8,database!AI1061&lt;&gt;"Closed",AI1061&lt;&gt;"old",database!AL1061&lt;(TODAY()+Data!$X$4)),MAX(G$8:G1060)+1,0)</f>
        <v>0</v>
      </c>
      <c r="H1061" s="25">
        <f ca="1">IF(AND(AG1061=Data!$K$9,database!AI1061&lt;&gt;"Closed",AI1061&lt;&gt;"old",database!AL1061&lt;(TODAY()+Data!$X$5)),MAX(H$8:H1060)+1,0)</f>
        <v>0</v>
      </c>
      <c r="Y1061">
        <f>IF(AS1061&gt;0,VLOOKUP(AS1061,$AT:$AV,3,0)+COUNTIF(AS$8:AS1060,AS1061),0)</f>
        <v>0</v>
      </c>
      <c r="AA1061" s="17"/>
      <c r="AB1061" s="18"/>
      <c r="AC1061" s="17"/>
      <c r="AD1061" s="18"/>
      <c r="AE1061" s="17"/>
      <c r="AF1061" s="18"/>
      <c r="AG1061" s="139"/>
      <c r="AH1061" s="24"/>
      <c r="AI1061" s="17"/>
      <c r="AJ1061" s="24"/>
      <c r="AK1061" s="27"/>
      <c r="AL1061" s="47"/>
      <c r="AQ1061" s="25">
        <f>IF(FollowUp!$AK$3="(Off)",IF(FollowUp!$AA$3=Data!$D$5,C1061,IF(FollowUp!$AA$3=Data!$D$6,D1061,IF(FollowUp!$AA$3=Data!$D$7,E1061,B1061))),IF(FollowUp!$AK$3=Data!$N$9,F1061,IF(FollowUp!$AK$3=Data!$N$8,H1061,IF(FollowUp!$AK$3=Data!$N$7,G1061,B1061))))</f>
        <v>0</v>
      </c>
      <c r="AR1061" s="51">
        <f t="shared" si="104"/>
        <v>0</v>
      </c>
      <c r="AS1061" s="25">
        <f t="shared" si="102"/>
        <v>-1</v>
      </c>
      <c r="AT1061" s="25">
        <f t="shared" si="105"/>
        <v>1054</v>
      </c>
      <c r="AU1061" s="25">
        <f t="shared" si="103"/>
        <v>0</v>
      </c>
      <c r="AV1061" s="25">
        <f t="shared" si="106"/>
        <v>0</v>
      </c>
      <c r="BB1061" s="51"/>
    </row>
    <row r="1062" spans="1:54" x14ac:dyDescent="0.25">
      <c r="A1062" t="str">
        <f t="shared" si="101"/>
        <v>1062</v>
      </c>
      <c r="B1062" s="25">
        <f>IF(OR(ISBLANK($AG1062),$AI1062="closed",$AI1062="old",AND($B$3=Data!$N$6,OR(database!AG1062=Data!$K$8,Data!$K$9=database!AG1062))),0,MAX(B$8:B1061)+1)</f>
        <v>0</v>
      </c>
      <c r="C1062" s="25">
        <f ca="1">IF(AND($AL1062-C$3&lt;=TODAY(),$AL1062&gt;0,AI1062&lt;&gt;"closed",AI1062&lt;&gt;"old",AND($B$3&lt;&gt;Data!$N$6,OR(database!$AG1062&lt;&gt;Data!$K$9,database!$AG1062&lt;&gt;Data!$K$8))),MAX(C$8:C1061)+1,0)</f>
        <v>0</v>
      </c>
      <c r="D1062" s="25">
        <f ca="1">IF(AND($AL1062-D$3&lt;=TODAY(),$AL1062&gt;0,$AI1062&lt;&gt;"closed",AI1062&lt;&gt;"old",AND($B$3&lt;&gt;Data!$N$6,OR(database!$AG1062&lt;&gt;Data!$K$9,database!$AG1062&lt;&gt;Data!$K$8))),MAX(D$8:D1061)+1,0)</f>
        <v>0</v>
      </c>
      <c r="E1062" s="25">
        <f ca="1">IF(AND($AL1062-E$3&lt;=TODAY(),$AL1062&gt;0,AI1062&lt;&gt;"closed",AI1062&lt;&gt;"old",AND($B$3&lt;&gt;Data!$N$6,OR(database!$AG1062&lt;&gt;Data!$K$9,database!$AG1062&lt;&gt;Data!$K$8))),MAX(E$8:E1061)+1,0)</f>
        <v>0</v>
      </c>
      <c r="F1062" s="25">
        <f>IF(AH1062="X",MAX(F$8:F1061)+1,0)</f>
        <v>0</v>
      </c>
      <c r="G1062" s="25">
        <f ca="1">IF(AND(AG1062=Data!$K$8,database!AI1062&lt;&gt;"Closed",AI1062&lt;&gt;"old",database!AL1062&lt;(TODAY()+Data!$X$4)),MAX(G$8:G1061)+1,0)</f>
        <v>0</v>
      </c>
      <c r="H1062" s="25">
        <f ca="1">IF(AND(AG1062=Data!$K$9,database!AI1062&lt;&gt;"Closed",AI1062&lt;&gt;"old",database!AL1062&lt;(TODAY()+Data!$X$5)),MAX(H$8:H1061)+1,0)</f>
        <v>0</v>
      </c>
      <c r="Y1062">
        <f>IF(AS1062&gt;0,VLOOKUP(AS1062,$AT:$AV,3,0)+COUNTIF(AS$8:AS1061,AS1062),0)</f>
        <v>0</v>
      </c>
      <c r="AA1062" s="16"/>
      <c r="AB1062" s="22"/>
      <c r="AC1062" s="16"/>
      <c r="AD1062" s="22"/>
      <c r="AE1062" s="16"/>
      <c r="AF1062" s="22"/>
      <c r="AG1062" s="138"/>
      <c r="AH1062" s="23"/>
      <c r="AI1062" s="16"/>
      <c r="AJ1062" s="23"/>
      <c r="AK1062" s="28"/>
      <c r="AL1062" s="35"/>
      <c r="AQ1062" s="25">
        <f>IF(FollowUp!$AK$3="(Off)",IF(FollowUp!$AA$3=Data!$D$5,C1062,IF(FollowUp!$AA$3=Data!$D$6,D1062,IF(FollowUp!$AA$3=Data!$D$7,E1062,B1062))),IF(FollowUp!$AK$3=Data!$N$9,F1062,IF(FollowUp!$AK$3=Data!$N$8,H1062,IF(FollowUp!$AK$3=Data!$N$7,G1062,B1062))))</f>
        <v>0</v>
      </c>
      <c r="AR1062" s="51">
        <f t="shared" si="104"/>
        <v>0</v>
      </c>
      <c r="AS1062" s="25">
        <f t="shared" si="102"/>
        <v>-1</v>
      </c>
      <c r="AT1062" s="25">
        <f t="shared" si="105"/>
        <v>1055</v>
      </c>
      <c r="AU1062" s="25">
        <f t="shared" si="103"/>
        <v>0</v>
      </c>
      <c r="AV1062" s="25">
        <f t="shared" si="106"/>
        <v>0</v>
      </c>
      <c r="BB1062" s="51"/>
    </row>
    <row r="1063" spans="1:54" x14ac:dyDescent="0.25">
      <c r="A1063" t="str">
        <f t="shared" si="101"/>
        <v>1063</v>
      </c>
      <c r="B1063" s="25">
        <f>IF(OR(ISBLANK($AG1063),$AI1063="closed",$AI1063="old",AND($B$3=Data!$N$6,OR(database!AG1063=Data!$K$8,Data!$K$9=database!AG1063))),0,MAX(B$8:B1062)+1)</f>
        <v>0</v>
      </c>
      <c r="C1063" s="25">
        <f ca="1">IF(AND($AL1063-C$3&lt;=TODAY(),$AL1063&gt;0,AI1063&lt;&gt;"closed",AI1063&lt;&gt;"old",AND($B$3&lt;&gt;Data!$N$6,OR(database!$AG1063&lt;&gt;Data!$K$9,database!$AG1063&lt;&gt;Data!$K$8))),MAX(C$8:C1062)+1,0)</f>
        <v>0</v>
      </c>
      <c r="D1063" s="25">
        <f ca="1">IF(AND($AL1063-D$3&lt;=TODAY(),$AL1063&gt;0,$AI1063&lt;&gt;"closed",AI1063&lt;&gt;"old",AND($B$3&lt;&gt;Data!$N$6,OR(database!$AG1063&lt;&gt;Data!$K$9,database!$AG1063&lt;&gt;Data!$K$8))),MAX(D$8:D1062)+1,0)</f>
        <v>0</v>
      </c>
      <c r="E1063" s="25">
        <f ca="1">IF(AND($AL1063-E$3&lt;=TODAY(),$AL1063&gt;0,AI1063&lt;&gt;"closed",AI1063&lt;&gt;"old",AND($B$3&lt;&gt;Data!$N$6,OR(database!$AG1063&lt;&gt;Data!$K$9,database!$AG1063&lt;&gt;Data!$K$8))),MAX(E$8:E1062)+1,0)</f>
        <v>0</v>
      </c>
      <c r="F1063" s="25">
        <f>IF(AH1063="X",MAX(F$8:F1062)+1,0)</f>
        <v>0</v>
      </c>
      <c r="G1063" s="25">
        <f ca="1">IF(AND(AG1063=Data!$K$8,database!AI1063&lt;&gt;"Closed",AI1063&lt;&gt;"old",database!AL1063&lt;(TODAY()+Data!$X$4)),MAX(G$8:G1062)+1,0)</f>
        <v>0</v>
      </c>
      <c r="H1063" s="25">
        <f ca="1">IF(AND(AG1063=Data!$K$9,database!AI1063&lt;&gt;"Closed",AI1063&lt;&gt;"old",database!AL1063&lt;(TODAY()+Data!$X$5)),MAX(H$8:H1062)+1,0)</f>
        <v>0</v>
      </c>
      <c r="Y1063">
        <f>IF(AS1063&gt;0,VLOOKUP(AS1063,$AT:$AV,3,0)+COUNTIF(AS$8:AS1062,AS1063),0)</f>
        <v>0</v>
      </c>
      <c r="AA1063" s="17"/>
      <c r="AB1063" s="18"/>
      <c r="AC1063" s="17"/>
      <c r="AD1063" s="18"/>
      <c r="AE1063" s="17"/>
      <c r="AF1063" s="18"/>
      <c r="AG1063" s="139"/>
      <c r="AH1063" s="24"/>
      <c r="AI1063" s="17"/>
      <c r="AJ1063" s="24"/>
      <c r="AK1063" s="27"/>
      <c r="AL1063" s="47"/>
      <c r="AQ1063" s="25">
        <f>IF(FollowUp!$AK$3="(Off)",IF(FollowUp!$AA$3=Data!$D$5,C1063,IF(FollowUp!$AA$3=Data!$D$6,D1063,IF(FollowUp!$AA$3=Data!$D$7,E1063,B1063))),IF(FollowUp!$AK$3=Data!$N$9,F1063,IF(FollowUp!$AK$3=Data!$N$8,H1063,IF(FollowUp!$AK$3=Data!$N$7,G1063,B1063))))</f>
        <v>0</v>
      </c>
      <c r="AR1063" s="51">
        <f t="shared" si="104"/>
        <v>0</v>
      </c>
      <c r="AS1063" s="25">
        <f t="shared" si="102"/>
        <v>-1</v>
      </c>
      <c r="AT1063" s="25">
        <f t="shared" si="105"/>
        <v>1056</v>
      </c>
      <c r="AU1063" s="25">
        <f t="shared" si="103"/>
        <v>0</v>
      </c>
      <c r="AV1063" s="25">
        <f t="shared" si="106"/>
        <v>0</v>
      </c>
      <c r="BB1063" s="51"/>
    </row>
    <row r="1064" spans="1:54" x14ac:dyDescent="0.25">
      <c r="A1064" t="str">
        <f t="shared" si="101"/>
        <v>1064</v>
      </c>
      <c r="B1064" s="25">
        <f>IF(OR(ISBLANK($AG1064),$AI1064="closed",$AI1064="old",AND($B$3=Data!$N$6,OR(database!AG1064=Data!$K$8,Data!$K$9=database!AG1064))),0,MAX(B$8:B1063)+1)</f>
        <v>0</v>
      </c>
      <c r="C1064" s="25">
        <f ca="1">IF(AND($AL1064-C$3&lt;=TODAY(),$AL1064&gt;0,AI1064&lt;&gt;"closed",AI1064&lt;&gt;"old",AND($B$3&lt;&gt;Data!$N$6,OR(database!$AG1064&lt;&gt;Data!$K$9,database!$AG1064&lt;&gt;Data!$K$8))),MAX(C$8:C1063)+1,0)</f>
        <v>0</v>
      </c>
      <c r="D1064" s="25">
        <f ca="1">IF(AND($AL1064-D$3&lt;=TODAY(),$AL1064&gt;0,$AI1064&lt;&gt;"closed",AI1064&lt;&gt;"old",AND($B$3&lt;&gt;Data!$N$6,OR(database!$AG1064&lt;&gt;Data!$K$9,database!$AG1064&lt;&gt;Data!$K$8))),MAX(D$8:D1063)+1,0)</f>
        <v>0</v>
      </c>
      <c r="E1064" s="25">
        <f ca="1">IF(AND($AL1064-E$3&lt;=TODAY(),$AL1064&gt;0,AI1064&lt;&gt;"closed",AI1064&lt;&gt;"old",AND($B$3&lt;&gt;Data!$N$6,OR(database!$AG1064&lt;&gt;Data!$K$9,database!$AG1064&lt;&gt;Data!$K$8))),MAX(E$8:E1063)+1,0)</f>
        <v>0</v>
      </c>
      <c r="F1064" s="25">
        <f>IF(AH1064="X",MAX(F$8:F1063)+1,0)</f>
        <v>0</v>
      </c>
      <c r="G1064" s="25">
        <f ca="1">IF(AND(AG1064=Data!$K$8,database!AI1064&lt;&gt;"Closed",AI1064&lt;&gt;"old",database!AL1064&lt;(TODAY()+Data!$X$4)),MAX(G$8:G1063)+1,0)</f>
        <v>0</v>
      </c>
      <c r="H1064" s="25">
        <f ca="1">IF(AND(AG1064=Data!$K$9,database!AI1064&lt;&gt;"Closed",AI1064&lt;&gt;"old",database!AL1064&lt;(TODAY()+Data!$X$5)),MAX(H$8:H1063)+1,0)</f>
        <v>0</v>
      </c>
      <c r="Y1064">
        <f>IF(AS1064&gt;0,VLOOKUP(AS1064,$AT:$AV,3,0)+COUNTIF(AS$8:AS1063,AS1064),0)</f>
        <v>0</v>
      </c>
      <c r="AA1064" s="16"/>
      <c r="AB1064" s="22"/>
      <c r="AC1064" s="16"/>
      <c r="AD1064" s="22"/>
      <c r="AE1064" s="16"/>
      <c r="AF1064" s="22"/>
      <c r="AG1064" s="138"/>
      <c r="AH1064" s="23"/>
      <c r="AI1064" s="16"/>
      <c r="AJ1064" s="23"/>
      <c r="AK1064" s="28"/>
      <c r="AL1064" s="35"/>
      <c r="AQ1064" s="25">
        <f>IF(FollowUp!$AK$3="(Off)",IF(FollowUp!$AA$3=Data!$D$5,C1064,IF(FollowUp!$AA$3=Data!$D$6,D1064,IF(FollowUp!$AA$3=Data!$D$7,E1064,B1064))),IF(FollowUp!$AK$3=Data!$N$9,F1064,IF(FollowUp!$AK$3=Data!$N$8,H1064,IF(FollowUp!$AK$3=Data!$N$7,G1064,B1064))))</f>
        <v>0</v>
      </c>
      <c r="AR1064" s="51">
        <f t="shared" si="104"/>
        <v>0</v>
      </c>
      <c r="AS1064" s="25">
        <f t="shared" si="102"/>
        <v>-1</v>
      </c>
      <c r="AT1064" s="25">
        <f t="shared" si="105"/>
        <v>1057</v>
      </c>
      <c r="AU1064" s="25">
        <f t="shared" si="103"/>
        <v>0</v>
      </c>
      <c r="AV1064" s="25">
        <f t="shared" si="106"/>
        <v>0</v>
      </c>
      <c r="BB1064" s="51"/>
    </row>
    <row r="1065" spans="1:54" x14ac:dyDescent="0.25">
      <c r="A1065" t="str">
        <f t="shared" si="101"/>
        <v>1065</v>
      </c>
      <c r="B1065" s="25">
        <f>IF(OR(ISBLANK($AG1065),$AI1065="closed",$AI1065="old",AND($B$3=Data!$N$6,OR(database!AG1065=Data!$K$8,Data!$K$9=database!AG1065))),0,MAX(B$8:B1064)+1)</f>
        <v>0</v>
      </c>
      <c r="C1065" s="25">
        <f ca="1">IF(AND($AL1065-C$3&lt;=TODAY(),$AL1065&gt;0,AI1065&lt;&gt;"closed",AI1065&lt;&gt;"old",AND($B$3&lt;&gt;Data!$N$6,OR(database!$AG1065&lt;&gt;Data!$K$9,database!$AG1065&lt;&gt;Data!$K$8))),MAX(C$8:C1064)+1,0)</f>
        <v>0</v>
      </c>
      <c r="D1065" s="25">
        <f ca="1">IF(AND($AL1065-D$3&lt;=TODAY(),$AL1065&gt;0,$AI1065&lt;&gt;"closed",AI1065&lt;&gt;"old",AND($B$3&lt;&gt;Data!$N$6,OR(database!$AG1065&lt;&gt;Data!$K$9,database!$AG1065&lt;&gt;Data!$K$8))),MAX(D$8:D1064)+1,0)</f>
        <v>0</v>
      </c>
      <c r="E1065" s="25">
        <f ca="1">IF(AND($AL1065-E$3&lt;=TODAY(),$AL1065&gt;0,AI1065&lt;&gt;"closed",AI1065&lt;&gt;"old",AND($B$3&lt;&gt;Data!$N$6,OR(database!$AG1065&lt;&gt;Data!$K$9,database!$AG1065&lt;&gt;Data!$K$8))),MAX(E$8:E1064)+1,0)</f>
        <v>0</v>
      </c>
      <c r="F1065" s="25">
        <f>IF(AH1065="X",MAX(F$8:F1064)+1,0)</f>
        <v>0</v>
      </c>
      <c r="G1065" s="25">
        <f ca="1">IF(AND(AG1065=Data!$K$8,database!AI1065&lt;&gt;"Closed",AI1065&lt;&gt;"old",database!AL1065&lt;(TODAY()+Data!$X$4)),MAX(G$8:G1064)+1,0)</f>
        <v>0</v>
      </c>
      <c r="H1065" s="25">
        <f ca="1">IF(AND(AG1065=Data!$K$9,database!AI1065&lt;&gt;"Closed",AI1065&lt;&gt;"old",database!AL1065&lt;(TODAY()+Data!$X$5)),MAX(H$8:H1064)+1,0)</f>
        <v>0</v>
      </c>
      <c r="Y1065">
        <f>IF(AS1065&gt;0,VLOOKUP(AS1065,$AT:$AV,3,0)+COUNTIF(AS$8:AS1064,AS1065),0)</f>
        <v>0</v>
      </c>
      <c r="AA1065" s="17"/>
      <c r="AB1065" s="18"/>
      <c r="AC1065" s="17"/>
      <c r="AD1065" s="18"/>
      <c r="AE1065" s="17"/>
      <c r="AF1065" s="18"/>
      <c r="AG1065" s="139"/>
      <c r="AH1065" s="24"/>
      <c r="AI1065" s="17"/>
      <c r="AJ1065" s="24"/>
      <c r="AK1065" s="27"/>
      <c r="AL1065" s="47"/>
      <c r="AQ1065" s="25">
        <f>IF(FollowUp!$AK$3="(Off)",IF(FollowUp!$AA$3=Data!$D$5,C1065,IF(FollowUp!$AA$3=Data!$D$6,D1065,IF(FollowUp!$AA$3=Data!$D$7,E1065,B1065))),IF(FollowUp!$AK$3=Data!$N$9,F1065,IF(FollowUp!$AK$3=Data!$N$8,H1065,IF(FollowUp!$AK$3=Data!$N$7,G1065,B1065))))</f>
        <v>0</v>
      </c>
      <c r="AR1065" s="51">
        <f t="shared" si="104"/>
        <v>0</v>
      </c>
      <c r="AS1065" s="25">
        <f t="shared" si="102"/>
        <v>-1</v>
      </c>
      <c r="AT1065" s="25">
        <f t="shared" si="105"/>
        <v>1058</v>
      </c>
      <c r="AU1065" s="25">
        <f t="shared" si="103"/>
        <v>0</v>
      </c>
      <c r="AV1065" s="25">
        <f t="shared" si="106"/>
        <v>0</v>
      </c>
      <c r="BB1065" s="51"/>
    </row>
    <row r="1066" spans="1:54" x14ac:dyDescent="0.25">
      <c r="A1066" t="str">
        <f t="shared" si="101"/>
        <v>1066</v>
      </c>
      <c r="B1066" s="25">
        <f>IF(OR(ISBLANK($AG1066),$AI1066="closed",$AI1066="old",AND($B$3=Data!$N$6,OR(database!AG1066=Data!$K$8,Data!$K$9=database!AG1066))),0,MAX(B$8:B1065)+1)</f>
        <v>0</v>
      </c>
      <c r="C1066" s="25">
        <f ca="1">IF(AND($AL1066-C$3&lt;=TODAY(),$AL1066&gt;0,AI1066&lt;&gt;"closed",AI1066&lt;&gt;"old",AND($B$3&lt;&gt;Data!$N$6,OR(database!$AG1066&lt;&gt;Data!$K$9,database!$AG1066&lt;&gt;Data!$K$8))),MAX(C$8:C1065)+1,0)</f>
        <v>0</v>
      </c>
      <c r="D1066" s="25">
        <f ca="1">IF(AND($AL1066-D$3&lt;=TODAY(),$AL1066&gt;0,$AI1066&lt;&gt;"closed",AI1066&lt;&gt;"old",AND($B$3&lt;&gt;Data!$N$6,OR(database!$AG1066&lt;&gt;Data!$K$9,database!$AG1066&lt;&gt;Data!$K$8))),MAX(D$8:D1065)+1,0)</f>
        <v>0</v>
      </c>
      <c r="E1066" s="25">
        <f ca="1">IF(AND($AL1066-E$3&lt;=TODAY(),$AL1066&gt;0,AI1066&lt;&gt;"closed",AI1066&lt;&gt;"old",AND($B$3&lt;&gt;Data!$N$6,OR(database!$AG1066&lt;&gt;Data!$K$9,database!$AG1066&lt;&gt;Data!$K$8))),MAX(E$8:E1065)+1,0)</f>
        <v>0</v>
      </c>
      <c r="F1066" s="25">
        <f>IF(AH1066="X",MAX(F$8:F1065)+1,0)</f>
        <v>0</v>
      </c>
      <c r="G1066" s="25">
        <f ca="1">IF(AND(AG1066=Data!$K$8,database!AI1066&lt;&gt;"Closed",AI1066&lt;&gt;"old",database!AL1066&lt;(TODAY()+Data!$X$4)),MAX(G$8:G1065)+1,0)</f>
        <v>0</v>
      </c>
      <c r="H1066" s="25">
        <f ca="1">IF(AND(AG1066=Data!$K$9,database!AI1066&lt;&gt;"Closed",AI1066&lt;&gt;"old",database!AL1066&lt;(TODAY()+Data!$X$5)),MAX(H$8:H1065)+1,0)</f>
        <v>0</v>
      </c>
      <c r="Y1066">
        <f>IF(AS1066&gt;0,VLOOKUP(AS1066,$AT:$AV,3,0)+COUNTIF(AS$8:AS1065,AS1066),0)</f>
        <v>0</v>
      </c>
      <c r="AA1066" s="16"/>
      <c r="AB1066" s="22"/>
      <c r="AC1066" s="16"/>
      <c r="AD1066" s="22"/>
      <c r="AE1066" s="16"/>
      <c r="AF1066" s="22"/>
      <c r="AG1066" s="138"/>
      <c r="AH1066" s="23"/>
      <c r="AI1066" s="16"/>
      <c r="AJ1066" s="23"/>
      <c r="AK1066" s="28"/>
      <c r="AL1066" s="35"/>
      <c r="AQ1066" s="25">
        <f>IF(FollowUp!$AK$3="(Off)",IF(FollowUp!$AA$3=Data!$D$5,C1066,IF(FollowUp!$AA$3=Data!$D$6,D1066,IF(FollowUp!$AA$3=Data!$D$7,E1066,B1066))),IF(FollowUp!$AK$3=Data!$N$9,F1066,IF(FollowUp!$AK$3=Data!$N$8,H1066,IF(FollowUp!$AK$3=Data!$N$7,G1066,B1066))))</f>
        <v>0</v>
      </c>
      <c r="AR1066" s="51">
        <f t="shared" si="104"/>
        <v>0</v>
      </c>
      <c r="AS1066" s="25">
        <f t="shared" si="102"/>
        <v>-1</v>
      </c>
      <c r="AT1066" s="25">
        <f t="shared" si="105"/>
        <v>1059</v>
      </c>
      <c r="AU1066" s="25">
        <f t="shared" si="103"/>
        <v>0</v>
      </c>
      <c r="AV1066" s="25">
        <f t="shared" si="106"/>
        <v>0</v>
      </c>
      <c r="BB1066" s="51"/>
    </row>
    <row r="1067" spans="1:54" x14ac:dyDescent="0.25">
      <c r="A1067" t="str">
        <f t="shared" si="101"/>
        <v>1067</v>
      </c>
      <c r="B1067" s="25">
        <f>IF(OR(ISBLANK($AG1067),$AI1067="closed",$AI1067="old",AND($B$3=Data!$N$6,OR(database!AG1067=Data!$K$8,Data!$K$9=database!AG1067))),0,MAX(B$8:B1066)+1)</f>
        <v>0</v>
      </c>
      <c r="C1067" s="25">
        <f ca="1">IF(AND($AL1067-C$3&lt;=TODAY(),$AL1067&gt;0,AI1067&lt;&gt;"closed",AI1067&lt;&gt;"old",AND($B$3&lt;&gt;Data!$N$6,OR(database!$AG1067&lt;&gt;Data!$K$9,database!$AG1067&lt;&gt;Data!$K$8))),MAX(C$8:C1066)+1,0)</f>
        <v>0</v>
      </c>
      <c r="D1067" s="25">
        <f ca="1">IF(AND($AL1067-D$3&lt;=TODAY(),$AL1067&gt;0,$AI1067&lt;&gt;"closed",AI1067&lt;&gt;"old",AND($B$3&lt;&gt;Data!$N$6,OR(database!$AG1067&lt;&gt;Data!$K$9,database!$AG1067&lt;&gt;Data!$K$8))),MAX(D$8:D1066)+1,0)</f>
        <v>0</v>
      </c>
      <c r="E1067" s="25">
        <f ca="1">IF(AND($AL1067-E$3&lt;=TODAY(),$AL1067&gt;0,AI1067&lt;&gt;"closed",AI1067&lt;&gt;"old",AND($B$3&lt;&gt;Data!$N$6,OR(database!$AG1067&lt;&gt;Data!$K$9,database!$AG1067&lt;&gt;Data!$K$8))),MAX(E$8:E1066)+1,0)</f>
        <v>0</v>
      </c>
      <c r="F1067" s="25">
        <f>IF(AH1067="X",MAX(F$8:F1066)+1,0)</f>
        <v>0</v>
      </c>
      <c r="G1067" s="25">
        <f ca="1">IF(AND(AG1067=Data!$K$8,database!AI1067&lt;&gt;"Closed",AI1067&lt;&gt;"old",database!AL1067&lt;(TODAY()+Data!$X$4)),MAX(G$8:G1066)+1,0)</f>
        <v>0</v>
      </c>
      <c r="H1067" s="25">
        <f ca="1">IF(AND(AG1067=Data!$K$9,database!AI1067&lt;&gt;"Closed",AI1067&lt;&gt;"old",database!AL1067&lt;(TODAY()+Data!$X$5)),MAX(H$8:H1066)+1,0)</f>
        <v>0</v>
      </c>
      <c r="Y1067">
        <f>IF(AS1067&gt;0,VLOOKUP(AS1067,$AT:$AV,3,0)+COUNTIF(AS$8:AS1066,AS1067),0)</f>
        <v>0</v>
      </c>
      <c r="AA1067" s="17"/>
      <c r="AB1067" s="18"/>
      <c r="AC1067" s="17"/>
      <c r="AD1067" s="18"/>
      <c r="AE1067" s="17"/>
      <c r="AF1067" s="18"/>
      <c r="AG1067" s="139"/>
      <c r="AH1067" s="24"/>
      <c r="AI1067" s="17"/>
      <c r="AJ1067" s="24"/>
      <c r="AK1067" s="27"/>
      <c r="AL1067" s="47"/>
      <c r="AQ1067" s="25">
        <f>IF(FollowUp!$AK$3="(Off)",IF(FollowUp!$AA$3=Data!$D$5,C1067,IF(FollowUp!$AA$3=Data!$D$6,D1067,IF(FollowUp!$AA$3=Data!$D$7,E1067,B1067))),IF(FollowUp!$AK$3=Data!$N$9,F1067,IF(FollowUp!$AK$3=Data!$N$8,H1067,IF(FollowUp!$AK$3=Data!$N$7,G1067,B1067))))</f>
        <v>0</v>
      </c>
      <c r="AR1067" s="51">
        <f t="shared" si="104"/>
        <v>0</v>
      </c>
      <c r="AS1067" s="25">
        <f t="shared" si="102"/>
        <v>-1</v>
      </c>
      <c r="AT1067" s="25">
        <f t="shared" si="105"/>
        <v>1060</v>
      </c>
      <c r="AU1067" s="25">
        <f t="shared" si="103"/>
        <v>0</v>
      </c>
      <c r="AV1067" s="25">
        <f t="shared" si="106"/>
        <v>0</v>
      </c>
      <c r="BB1067" s="51"/>
    </row>
    <row r="1068" spans="1:54" x14ac:dyDescent="0.25">
      <c r="A1068" t="str">
        <f t="shared" si="101"/>
        <v>1068</v>
      </c>
      <c r="B1068" s="25">
        <f>IF(OR(ISBLANK($AG1068),$AI1068="closed",$AI1068="old",AND($B$3=Data!$N$6,OR(database!AG1068=Data!$K$8,Data!$K$9=database!AG1068))),0,MAX(B$8:B1067)+1)</f>
        <v>0</v>
      </c>
      <c r="C1068" s="25">
        <f ca="1">IF(AND($AL1068-C$3&lt;=TODAY(),$AL1068&gt;0,AI1068&lt;&gt;"closed",AI1068&lt;&gt;"old",AND($B$3&lt;&gt;Data!$N$6,OR(database!$AG1068&lt;&gt;Data!$K$9,database!$AG1068&lt;&gt;Data!$K$8))),MAX(C$8:C1067)+1,0)</f>
        <v>0</v>
      </c>
      <c r="D1068" s="25">
        <f ca="1">IF(AND($AL1068-D$3&lt;=TODAY(),$AL1068&gt;0,$AI1068&lt;&gt;"closed",AI1068&lt;&gt;"old",AND($B$3&lt;&gt;Data!$N$6,OR(database!$AG1068&lt;&gt;Data!$K$9,database!$AG1068&lt;&gt;Data!$K$8))),MAX(D$8:D1067)+1,0)</f>
        <v>0</v>
      </c>
      <c r="E1068" s="25">
        <f ca="1">IF(AND($AL1068-E$3&lt;=TODAY(),$AL1068&gt;0,AI1068&lt;&gt;"closed",AI1068&lt;&gt;"old",AND($B$3&lt;&gt;Data!$N$6,OR(database!$AG1068&lt;&gt;Data!$K$9,database!$AG1068&lt;&gt;Data!$K$8))),MAX(E$8:E1067)+1,0)</f>
        <v>0</v>
      </c>
      <c r="F1068" s="25">
        <f>IF(AH1068="X",MAX(F$8:F1067)+1,0)</f>
        <v>0</v>
      </c>
      <c r="G1068" s="25">
        <f ca="1">IF(AND(AG1068=Data!$K$8,database!AI1068&lt;&gt;"Closed",AI1068&lt;&gt;"old",database!AL1068&lt;(TODAY()+Data!$X$4)),MAX(G$8:G1067)+1,0)</f>
        <v>0</v>
      </c>
      <c r="H1068" s="25">
        <f ca="1">IF(AND(AG1068=Data!$K$9,database!AI1068&lt;&gt;"Closed",AI1068&lt;&gt;"old",database!AL1068&lt;(TODAY()+Data!$X$5)),MAX(H$8:H1067)+1,0)</f>
        <v>0</v>
      </c>
      <c r="Y1068">
        <f>IF(AS1068&gt;0,VLOOKUP(AS1068,$AT:$AV,3,0)+COUNTIF(AS$8:AS1067,AS1068),0)</f>
        <v>0</v>
      </c>
      <c r="AA1068" s="16"/>
      <c r="AB1068" s="22"/>
      <c r="AC1068" s="16"/>
      <c r="AD1068" s="22"/>
      <c r="AE1068" s="16"/>
      <c r="AF1068" s="22"/>
      <c r="AG1068" s="138"/>
      <c r="AH1068" s="23"/>
      <c r="AI1068" s="16"/>
      <c r="AJ1068" s="23"/>
      <c r="AK1068" s="28"/>
      <c r="AL1068" s="35"/>
      <c r="AQ1068" s="25">
        <f>IF(FollowUp!$AK$3="(Off)",IF(FollowUp!$AA$3=Data!$D$5,C1068,IF(FollowUp!$AA$3=Data!$D$6,D1068,IF(FollowUp!$AA$3=Data!$D$7,E1068,B1068))),IF(FollowUp!$AK$3=Data!$N$9,F1068,IF(FollowUp!$AK$3=Data!$N$8,H1068,IF(FollowUp!$AK$3=Data!$N$7,G1068,B1068))))</f>
        <v>0</v>
      </c>
      <c r="AR1068" s="51">
        <f t="shared" si="104"/>
        <v>0</v>
      </c>
      <c r="AS1068" s="25">
        <f t="shared" si="102"/>
        <v>-1</v>
      </c>
      <c r="AT1068" s="25">
        <f t="shared" si="105"/>
        <v>1061</v>
      </c>
      <c r="AU1068" s="25">
        <f t="shared" si="103"/>
        <v>0</v>
      </c>
      <c r="AV1068" s="25">
        <f t="shared" si="106"/>
        <v>0</v>
      </c>
      <c r="BB1068" s="51"/>
    </row>
    <row r="1069" spans="1:54" x14ac:dyDescent="0.25">
      <c r="A1069" t="str">
        <f t="shared" si="101"/>
        <v>1069</v>
      </c>
      <c r="B1069" s="25">
        <f>IF(OR(ISBLANK($AG1069),$AI1069="closed",$AI1069="old",AND($B$3=Data!$N$6,OR(database!AG1069=Data!$K$8,Data!$K$9=database!AG1069))),0,MAX(B$8:B1068)+1)</f>
        <v>0</v>
      </c>
      <c r="C1069" s="25">
        <f ca="1">IF(AND($AL1069-C$3&lt;=TODAY(),$AL1069&gt;0,AI1069&lt;&gt;"closed",AI1069&lt;&gt;"old",AND($B$3&lt;&gt;Data!$N$6,OR(database!$AG1069&lt;&gt;Data!$K$9,database!$AG1069&lt;&gt;Data!$K$8))),MAX(C$8:C1068)+1,0)</f>
        <v>0</v>
      </c>
      <c r="D1069" s="25">
        <f ca="1">IF(AND($AL1069-D$3&lt;=TODAY(),$AL1069&gt;0,$AI1069&lt;&gt;"closed",AI1069&lt;&gt;"old",AND($B$3&lt;&gt;Data!$N$6,OR(database!$AG1069&lt;&gt;Data!$K$9,database!$AG1069&lt;&gt;Data!$K$8))),MAX(D$8:D1068)+1,0)</f>
        <v>0</v>
      </c>
      <c r="E1069" s="25">
        <f ca="1">IF(AND($AL1069-E$3&lt;=TODAY(),$AL1069&gt;0,AI1069&lt;&gt;"closed",AI1069&lt;&gt;"old",AND($B$3&lt;&gt;Data!$N$6,OR(database!$AG1069&lt;&gt;Data!$K$9,database!$AG1069&lt;&gt;Data!$K$8))),MAX(E$8:E1068)+1,0)</f>
        <v>0</v>
      </c>
      <c r="F1069" s="25">
        <f>IF(AH1069="X",MAX(F$8:F1068)+1,0)</f>
        <v>0</v>
      </c>
      <c r="G1069" s="25">
        <f ca="1">IF(AND(AG1069=Data!$K$8,database!AI1069&lt;&gt;"Closed",AI1069&lt;&gt;"old",database!AL1069&lt;(TODAY()+Data!$X$4)),MAX(G$8:G1068)+1,0)</f>
        <v>0</v>
      </c>
      <c r="H1069" s="25">
        <f ca="1">IF(AND(AG1069=Data!$K$9,database!AI1069&lt;&gt;"Closed",AI1069&lt;&gt;"old",database!AL1069&lt;(TODAY()+Data!$X$5)),MAX(H$8:H1068)+1,0)</f>
        <v>0</v>
      </c>
      <c r="Y1069">
        <f>IF(AS1069&gt;0,VLOOKUP(AS1069,$AT:$AV,3,0)+COUNTIF(AS$8:AS1068,AS1069),0)</f>
        <v>0</v>
      </c>
      <c r="AA1069" s="17"/>
      <c r="AB1069" s="18"/>
      <c r="AC1069" s="17"/>
      <c r="AD1069" s="18"/>
      <c r="AE1069" s="17"/>
      <c r="AF1069" s="18"/>
      <c r="AG1069" s="139"/>
      <c r="AH1069" s="24"/>
      <c r="AI1069" s="17"/>
      <c r="AJ1069" s="24"/>
      <c r="AK1069" s="27"/>
      <c r="AL1069" s="47"/>
      <c r="AQ1069" s="25">
        <f>IF(FollowUp!$AK$3="(Off)",IF(FollowUp!$AA$3=Data!$D$5,C1069,IF(FollowUp!$AA$3=Data!$D$6,D1069,IF(FollowUp!$AA$3=Data!$D$7,E1069,B1069))),IF(FollowUp!$AK$3=Data!$N$9,F1069,IF(FollowUp!$AK$3=Data!$N$8,H1069,IF(FollowUp!$AK$3=Data!$N$7,G1069,B1069))))</f>
        <v>0</v>
      </c>
      <c r="AR1069" s="51">
        <f t="shared" si="104"/>
        <v>0</v>
      </c>
      <c r="AS1069" s="25">
        <f t="shared" si="102"/>
        <v>-1</v>
      </c>
      <c r="AT1069" s="25">
        <f t="shared" si="105"/>
        <v>1062</v>
      </c>
      <c r="AU1069" s="25">
        <f t="shared" si="103"/>
        <v>0</v>
      </c>
      <c r="AV1069" s="25">
        <f t="shared" si="106"/>
        <v>0</v>
      </c>
      <c r="BB1069" s="51"/>
    </row>
    <row r="1070" spans="1:54" x14ac:dyDescent="0.25">
      <c r="A1070" t="str">
        <f t="shared" si="101"/>
        <v>1070</v>
      </c>
      <c r="B1070" s="25">
        <f>IF(OR(ISBLANK($AG1070),$AI1070="closed",$AI1070="old",AND($B$3=Data!$N$6,OR(database!AG1070=Data!$K$8,Data!$K$9=database!AG1070))),0,MAX(B$8:B1069)+1)</f>
        <v>0</v>
      </c>
      <c r="C1070" s="25">
        <f ca="1">IF(AND($AL1070-C$3&lt;=TODAY(),$AL1070&gt;0,AI1070&lt;&gt;"closed",AI1070&lt;&gt;"old",AND($B$3&lt;&gt;Data!$N$6,OR(database!$AG1070&lt;&gt;Data!$K$9,database!$AG1070&lt;&gt;Data!$K$8))),MAX(C$8:C1069)+1,0)</f>
        <v>0</v>
      </c>
      <c r="D1070" s="25">
        <f ca="1">IF(AND($AL1070-D$3&lt;=TODAY(),$AL1070&gt;0,$AI1070&lt;&gt;"closed",AI1070&lt;&gt;"old",AND($B$3&lt;&gt;Data!$N$6,OR(database!$AG1070&lt;&gt;Data!$K$9,database!$AG1070&lt;&gt;Data!$K$8))),MAX(D$8:D1069)+1,0)</f>
        <v>0</v>
      </c>
      <c r="E1070" s="25">
        <f ca="1">IF(AND($AL1070-E$3&lt;=TODAY(),$AL1070&gt;0,AI1070&lt;&gt;"closed",AI1070&lt;&gt;"old",AND($B$3&lt;&gt;Data!$N$6,OR(database!$AG1070&lt;&gt;Data!$K$9,database!$AG1070&lt;&gt;Data!$K$8))),MAX(E$8:E1069)+1,0)</f>
        <v>0</v>
      </c>
      <c r="F1070" s="25">
        <f>IF(AH1070="X",MAX(F$8:F1069)+1,0)</f>
        <v>0</v>
      </c>
      <c r="G1070" s="25">
        <f ca="1">IF(AND(AG1070=Data!$K$8,database!AI1070&lt;&gt;"Closed",AI1070&lt;&gt;"old",database!AL1070&lt;(TODAY()+Data!$X$4)),MAX(G$8:G1069)+1,0)</f>
        <v>0</v>
      </c>
      <c r="H1070" s="25">
        <f ca="1">IF(AND(AG1070=Data!$K$9,database!AI1070&lt;&gt;"Closed",AI1070&lt;&gt;"old",database!AL1070&lt;(TODAY()+Data!$X$5)),MAX(H$8:H1069)+1,0)</f>
        <v>0</v>
      </c>
      <c r="Y1070">
        <f>IF(AS1070&gt;0,VLOOKUP(AS1070,$AT:$AV,3,0)+COUNTIF(AS$8:AS1069,AS1070),0)</f>
        <v>0</v>
      </c>
      <c r="AA1070" s="16"/>
      <c r="AB1070" s="22"/>
      <c r="AC1070" s="16"/>
      <c r="AD1070" s="22"/>
      <c r="AE1070" s="16"/>
      <c r="AF1070" s="22"/>
      <c r="AG1070" s="138"/>
      <c r="AH1070" s="23"/>
      <c r="AI1070" s="16"/>
      <c r="AJ1070" s="23"/>
      <c r="AK1070" s="28"/>
      <c r="AL1070" s="35"/>
      <c r="AQ1070" s="25">
        <f>IF(FollowUp!$AK$3="(Off)",IF(FollowUp!$AA$3=Data!$D$5,C1070,IF(FollowUp!$AA$3=Data!$D$6,D1070,IF(FollowUp!$AA$3=Data!$D$7,E1070,B1070))),IF(FollowUp!$AK$3=Data!$N$9,F1070,IF(FollowUp!$AK$3=Data!$N$8,H1070,IF(FollowUp!$AK$3=Data!$N$7,G1070,B1070))))</f>
        <v>0</v>
      </c>
      <c r="AR1070" s="51">
        <f t="shared" si="104"/>
        <v>0</v>
      </c>
      <c r="AS1070" s="25">
        <f t="shared" si="102"/>
        <v>-1</v>
      </c>
      <c r="AT1070" s="25">
        <f t="shared" si="105"/>
        <v>1063</v>
      </c>
      <c r="AU1070" s="25">
        <f t="shared" si="103"/>
        <v>0</v>
      </c>
      <c r="AV1070" s="25">
        <f t="shared" si="106"/>
        <v>0</v>
      </c>
      <c r="BB1070" s="51"/>
    </row>
    <row r="1071" spans="1:54" x14ac:dyDescent="0.25">
      <c r="A1071" t="str">
        <f t="shared" si="101"/>
        <v>1071</v>
      </c>
      <c r="B1071" s="25">
        <f>IF(OR(ISBLANK($AG1071),$AI1071="closed",$AI1071="old",AND($B$3=Data!$N$6,OR(database!AG1071=Data!$K$8,Data!$K$9=database!AG1071))),0,MAX(B$8:B1070)+1)</f>
        <v>0</v>
      </c>
      <c r="C1071" s="25">
        <f ca="1">IF(AND($AL1071-C$3&lt;=TODAY(),$AL1071&gt;0,AI1071&lt;&gt;"closed",AI1071&lt;&gt;"old",AND($B$3&lt;&gt;Data!$N$6,OR(database!$AG1071&lt;&gt;Data!$K$9,database!$AG1071&lt;&gt;Data!$K$8))),MAX(C$8:C1070)+1,0)</f>
        <v>0</v>
      </c>
      <c r="D1071" s="25">
        <f ca="1">IF(AND($AL1071-D$3&lt;=TODAY(),$AL1071&gt;0,$AI1071&lt;&gt;"closed",AI1071&lt;&gt;"old",AND($B$3&lt;&gt;Data!$N$6,OR(database!$AG1071&lt;&gt;Data!$K$9,database!$AG1071&lt;&gt;Data!$K$8))),MAX(D$8:D1070)+1,0)</f>
        <v>0</v>
      </c>
      <c r="E1071" s="25">
        <f ca="1">IF(AND($AL1071-E$3&lt;=TODAY(),$AL1071&gt;0,AI1071&lt;&gt;"closed",AI1071&lt;&gt;"old",AND($B$3&lt;&gt;Data!$N$6,OR(database!$AG1071&lt;&gt;Data!$K$9,database!$AG1071&lt;&gt;Data!$K$8))),MAX(E$8:E1070)+1,0)</f>
        <v>0</v>
      </c>
      <c r="F1071" s="25">
        <f>IF(AH1071="X",MAX(F$8:F1070)+1,0)</f>
        <v>0</v>
      </c>
      <c r="G1071" s="25">
        <f ca="1">IF(AND(AG1071=Data!$K$8,database!AI1071&lt;&gt;"Closed",AI1071&lt;&gt;"old",database!AL1071&lt;(TODAY()+Data!$X$4)),MAX(G$8:G1070)+1,0)</f>
        <v>0</v>
      </c>
      <c r="H1071" s="25">
        <f ca="1">IF(AND(AG1071=Data!$K$9,database!AI1071&lt;&gt;"Closed",AI1071&lt;&gt;"old",database!AL1071&lt;(TODAY()+Data!$X$5)),MAX(H$8:H1070)+1,0)</f>
        <v>0</v>
      </c>
      <c r="Y1071">
        <f>IF(AS1071&gt;0,VLOOKUP(AS1071,$AT:$AV,3,0)+COUNTIF(AS$8:AS1070,AS1071),0)</f>
        <v>0</v>
      </c>
      <c r="AA1071" s="17"/>
      <c r="AB1071" s="18"/>
      <c r="AC1071" s="17"/>
      <c r="AD1071" s="18"/>
      <c r="AE1071" s="17"/>
      <c r="AF1071" s="18"/>
      <c r="AG1071" s="139"/>
      <c r="AH1071" s="24"/>
      <c r="AI1071" s="17"/>
      <c r="AJ1071" s="24"/>
      <c r="AK1071" s="27"/>
      <c r="AL1071" s="47"/>
      <c r="AQ1071" s="25">
        <f>IF(FollowUp!$AK$3="(Off)",IF(FollowUp!$AA$3=Data!$D$5,C1071,IF(FollowUp!$AA$3=Data!$D$6,D1071,IF(FollowUp!$AA$3=Data!$D$7,E1071,B1071))),IF(FollowUp!$AK$3=Data!$N$9,F1071,IF(FollowUp!$AK$3=Data!$N$8,H1071,IF(FollowUp!$AK$3=Data!$N$7,G1071,B1071))))</f>
        <v>0</v>
      </c>
      <c r="AR1071" s="51">
        <f t="shared" si="104"/>
        <v>0</v>
      </c>
      <c r="AS1071" s="25">
        <f t="shared" si="102"/>
        <v>-1</v>
      </c>
      <c r="AT1071" s="25">
        <f t="shared" si="105"/>
        <v>1064</v>
      </c>
      <c r="AU1071" s="25">
        <f t="shared" si="103"/>
        <v>0</v>
      </c>
      <c r="AV1071" s="25">
        <f t="shared" si="106"/>
        <v>0</v>
      </c>
      <c r="BB1071" s="51"/>
    </row>
    <row r="1072" spans="1:54" x14ac:dyDescent="0.25">
      <c r="A1072" t="str">
        <f t="shared" si="101"/>
        <v>1072</v>
      </c>
      <c r="B1072" s="25">
        <f>IF(OR(ISBLANK($AG1072),$AI1072="closed",$AI1072="old",AND($B$3=Data!$N$6,OR(database!AG1072=Data!$K$8,Data!$K$9=database!AG1072))),0,MAX(B$8:B1071)+1)</f>
        <v>0</v>
      </c>
      <c r="C1072" s="25">
        <f ca="1">IF(AND($AL1072-C$3&lt;=TODAY(),$AL1072&gt;0,AI1072&lt;&gt;"closed",AI1072&lt;&gt;"old",AND($B$3&lt;&gt;Data!$N$6,OR(database!$AG1072&lt;&gt;Data!$K$9,database!$AG1072&lt;&gt;Data!$K$8))),MAX(C$8:C1071)+1,0)</f>
        <v>0</v>
      </c>
      <c r="D1072" s="25">
        <f ca="1">IF(AND($AL1072-D$3&lt;=TODAY(),$AL1072&gt;0,$AI1072&lt;&gt;"closed",AI1072&lt;&gt;"old",AND($B$3&lt;&gt;Data!$N$6,OR(database!$AG1072&lt;&gt;Data!$K$9,database!$AG1072&lt;&gt;Data!$K$8))),MAX(D$8:D1071)+1,0)</f>
        <v>0</v>
      </c>
      <c r="E1072" s="25">
        <f ca="1">IF(AND($AL1072-E$3&lt;=TODAY(),$AL1072&gt;0,AI1072&lt;&gt;"closed",AI1072&lt;&gt;"old",AND($B$3&lt;&gt;Data!$N$6,OR(database!$AG1072&lt;&gt;Data!$K$9,database!$AG1072&lt;&gt;Data!$K$8))),MAX(E$8:E1071)+1,0)</f>
        <v>0</v>
      </c>
      <c r="F1072" s="25">
        <f>IF(AH1072="X",MAX(F$8:F1071)+1,0)</f>
        <v>0</v>
      </c>
      <c r="G1072" s="25">
        <f ca="1">IF(AND(AG1072=Data!$K$8,database!AI1072&lt;&gt;"Closed",AI1072&lt;&gt;"old",database!AL1072&lt;(TODAY()+Data!$X$4)),MAX(G$8:G1071)+1,0)</f>
        <v>0</v>
      </c>
      <c r="H1072" s="25">
        <f ca="1">IF(AND(AG1072=Data!$K$9,database!AI1072&lt;&gt;"Closed",AI1072&lt;&gt;"old",database!AL1072&lt;(TODAY()+Data!$X$5)),MAX(H$8:H1071)+1,0)</f>
        <v>0</v>
      </c>
      <c r="Y1072">
        <f>IF(AS1072&gt;0,VLOOKUP(AS1072,$AT:$AV,3,0)+COUNTIF(AS$8:AS1071,AS1072),0)</f>
        <v>0</v>
      </c>
      <c r="AA1072" s="16"/>
      <c r="AB1072" s="22"/>
      <c r="AC1072" s="16"/>
      <c r="AD1072" s="22"/>
      <c r="AE1072" s="16"/>
      <c r="AF1072" s="22"/>
      <c r="AG1072" s="138"/>
      <c r="AH1072" s="23"/>
      <c r="AI1072" s="16"/>
      <c r="AJ1072" s="23"/>
      <c r="AK1072" s="28"/>
      <c r="AL1072" s="35"/>
      <c r="AQ1072" s="25">
        <f>IF(FollowUp!$AK$3="(Off)",IF(FollowUp!$AA$3=Data!$D$5,C1072,IF(FollowUp!$AA$3=Data!$D$6,D1072,IF(FollowUp!$AA$3=Data!$D$7,E1072,B1072))),IF(FollowUp!$AK$3=Data!$N$9,F1072,IF(FollowUp!$AK$3=Data!$N$8,H1072,IF(FollowUp!$AK$3=Data!$N$7,G1072,B1072))))</f>
        <v>0</v>
      </c>
      <c r="AR1072" s="51">
        <f t="shared" si="104"/>
        <v>0</v>
      </c>
      <c r="AS1072" s="25">
        <f t="shared" si="102"/>
        <v>-1</v>
      </c>
      <c r="AT1072" s="25">
        <f t="shared" si="105"/>
        <v>1065</v>
      </c>
      <c r="AU1072" s="25">
        <f t="shared" si="103"/>
        <v>0</v>
      </c>
      <c r="AV1072" s="25">
        <f t="shared" si="106"/>
        <v>0</v>
      </c>
      <c r="BB1072" s="51"/>
    </row>
    <row r="1073" spans="1:54" x14ac:dyDescent="0.25">
      <c r="A1073" t="str">
        <f t="shared" si="101"/>
        <v>1073</v>
      </c>
      <c r="B1073" s="25">
        <f>IF(OR(ISBLANK($AG1073),$AI1073="closed",$AI1073="old",AND($B$3=Data!$N$6,OR(database!AG1073=Data!$K$8,Data!$K$9=database!AG1073))),0,MAX(B$8:B1072)+1)</f>
        <v>0</v>
      </c>
      <c r="C1073" s="25">
        <f ca="1">IF(AND($AL1073-C$3&lt;=TODAY(),$AL1073&gt;0,AI1073&lt;&gt;"closed",AI1073&lt;&gt;"old",AND($B$3&lt;&gt;Data!$N$6,OR(database!$AG1073&lt;&gt;Data!$K$9,database!$AG1073&lt;&gt;Data!$K$8))),MAX(C$8:C1072)+1,0)</f>
        <v>0</v>
      </c>
      <c r="D1073" s="25">
        <f ca="1">IF(AND($AL1073-D$3&lt;=TODAY(),$AL1073&gt;0,$AI1073&lt;&gt;"closed",AI1073&lt;&gt;"old",AND($B$3&lt;&gt;Data!$N$6,OR(database!$AG1073&lt;&gt;Data!$K$9,database!$AG1073&lt;&gt;Data!$K$8))),MAX(D$8:D1072)+1,0)</f>
        <v>0</v>
      </c>
      <c r="E1073" s="25">
        <f ca="1">IF(AND($AL1073-E$3&lt;=TODAY(),$AL1073&gt;0,AI1073&lt;&gt;"closed",AI1073&lt;&gt;"old",AND($B$3&lt;&gt;Data!$N$6,OR(database!$AG1073&lt;&gt;Data!$K$9,database!$AG1073&lt;&gt;Data!$K$8))),MAX(E$8:E1072)+1,0)</f>
        <v>0</v>
      </c>
      <c r="F1073" s="25">
        <f>IF(AH1073="X",MAX(F$8:F1072)+1,0)</f>
        <v>0</v>
      </c>
      <c r="G1073" s="25">
        <f ca="1">IF(AND(AG1073=Data!$K$8,database!AI1073&lt;&gt;"Closed",AI1073&lt;&gt;"old",database!AL1073&lt;(TODAY()+Data!$X$4)),MAX(G$8:G1072)+1,0)</f>
        <v>0</v>
      </c>
      <c r="H1073" s="25">
        <f ca="1">IF(AND(AG1073=Data!$K$9,database!AI1073&lt;&gt;"Closed",AI1073&lt;&gt;"old",database!AL1073&lt;(TODAY()+Data!$X$5)),MAX(H$8:H1072)+1,0)</f>
        <v>0</v>
      </c>
      <c r="Y1073">
        <f>IF(AS1073&gt;0,VLOOKUP(AS1073,$AT:$AV,3,0)+COUNTIF(AS$8:AS1072,AS1073),0)</f>
        <v>0</v>
      </c>
      <c r="AA1073" s="17"/>
      <c r="AB1073" s="18"/>
      <c r="AC1073" s="17"/>
      <c r="AD1073" s="18"/>
      <c r="AE1073" s="17"/>
      <c r="AF1073" s="18"/>
      <c r="AG1073" s="139"/>
      <c r="AH1073" s="24"/>
      <c r="AI1073" s="17"/>
      <c r="AJ1073" s="24"/>
      <c r="AK1073" s="27"/>
      <c r="AL1073" s="47"/>
      <c r="AQ1073" s="25">
        <f>IF(FollowUp!$AK$3="(Off)",IF(FollowUp!$AA$3=Data!$D$5,C1073,IF(FollowUp!$AA$3=Data!$D$6,D1073,IF(FollowUp!$AA$3=Data!$D$7,E1073,B1073))),IF(FollowUp!$AK$3=Data!$N$9,F1073,IF(FollowUp!$AK$3=Data!$N$8,H1073,IF(FollowUp!$AK$3=Data!$N$7,G1073,B1073))))</f>
        <v>0</v>
      </c>
      <c r="AR1073" s="51">
        <f t="shared" si="104"/>
        <v>0</v>
      </c>
      <c r="AS1073" s="25">
        <f t="shared" si="102"/>
        <v>-1</v>
      </c>
      <c r="AT1073" s="25">
        <f t="shared" si="105"/>
        <v>1066</v>
      </c>
      <c r="AU1073" s="25">
        <f t="shared" si="103"/>
        <v>0</v>
      </c>
      <c r="AV1073" s="25">
        <f t="shared" si="106"/>
        <v>0</v>
      </c>
      <c r="BB1073" s="51"/>
    </row>
    <row r="1074" spans="1:54" x14ac:dyDescent="0.25">
      <c r="A1074" t="str">
        <f t="shared" si="101"/>
        <v>1074</v>
      </c>
      <c r="B1074" s="25">
        <f>IF(OR(ISBLANK($AG1074),$AI1074="closed",$AI1074="old",AND($B$3=Data!$N$6,OR(database!AG1074=Data!$K$8,Data!$K$9=database!AG1074))),0,MAX(B$8:B1073)+1)</f>
        <v>0</v>
      </c>
      <c r="C1074" s="25">
        <f ca="1">IF(AND($AL1074-C$3&lt;=TODAY(),$AL1074&gt;0,AI1074&lt;&gt;"closed",AI1074&lt;&gt;"old",AND($B$3&lt;&gt;Data!$N$6,OR(database!$AG1074&lt;&gt;Data!$K$9,database!$AG1074&lt;&gt;Data!$K$8))),MAX(C$8:C1073)+1,0)</f>
        <v>0</v>
      </c>
      <c r="D1074" s="25">
        <f ca="1">IF(AND($AL1074-D$3&lt;=TODAY(),$AL1074&gt;0,$AI1074&lt;&gt;"closed",AI1074&lt;&gt;"old",AND($B$3&lt;&gt;Data!$N$6,OR(database!$AG1074&lt;&gt;Data!$K$9,database!$AG1074&lt;&gt;Data!$K$8))),MAX(D$8:D1073)+1,0)</f>
        <v>0</v>
      </c>
      <c r="E1074" s="25">
        <f ca="1">IF(AND($AL1074-E$3&lt;=TODAY(),$AL1074&gt;0,AI1074&lt;&gt;"closed",AI1074&lt;&gt;"old",AND($B$3&lt;&gt;Data!$N$6,OR(database!$AG1074&lt;&gt;Data!$K$9,database!$AG1074&lt;&gt;Data!$K$8))),MAX(E$8:E1073)+1,0)</f>
        <v>0</v>
      </c>
      <c r="F1074" s="25">
        <f>IF(AH1074="X",MAX(F$8:F1073)+1,0)</f>
        <v>0</v>
      </c>
      <c r="G1074" s="25">
        <f ca="1">IF(AND(AG1074=Data!$K$8,database!AI1074&lt;&gt;"Closed",AI1074&lt;&gt;"old",database!AL1074&lt;(TODAY()+Data!$X$4)),MAX(G$8:G1073)+1,0)</f>
        <v>0</v>
      </c>
      <c r="H1074" s="25">
        <f ca="1">IF(AND(AG1074=Data!$K$9,database!AI1074&lt;&gt;"Closed",AI1074&lt;&gt;"old",database!AL1074&lt;(TODAY()+Data!$X$5)),MAX(H$8:H1073)+1,0)</f>
        <v>0</v>
      </c>
      <c r="Y1074">
        <f>IF(AS1074&gt;0,VLOOKUP(AS1074,$AT:$AV,3,0)+COUNTIF(AS$8:AS1073,AS1074),0)</f>
        <v>0</v>
      </c>
      <c r="AA1074" s="16"/>
      <c r="AB1074" s="22"/>
      <c r="AC1074" s="16"/>
      <c r="AD1074" s="22"/>
      <c r="AE1074" s="16"/>
      <c r="AF1074" s="22"/>
      <c r="AG1074" s="138"/>
      <c r="AH1074" s="23"/>
      <c r="AI1074" s="16"/>
      <c r="AJ1074" s="23"/>
      <c r="AK1074" s="28"/>
      <c r="AL1074" s="35"/>
      <c r="AQ1074" s="25">
        <f>IF(FollowUp!$AK$3="(Off)",IF(FollowUp!$AA$3=Data!$D$5,C1074,IF(FollowUp!$AA$3=Data!$D$6,D1074,IF(FollowUp!$AA$3=Data!$D$7,E1074,B1074))),IF(FollowUp!$AK$3=Data!$N$9,F1074,IF(FollowUp!$AK$3=Data!$N$8,H1074,IF(FollowUp!$AK$3=Data!$N$7,G1074,B1074))))</f>
        <v>0</v>
      </c>
      <c r="AR1074" s="51">
        <f t="shared" si="104"/>
        <v>0</v>
      </c>
      <c r="AS1074" s="25">
        <f t="shared" si="102"/>
        <v>-1</v>
      </c>
      <c r="AT1074" s="25">
        <f t="shared" si="105"/>
        <v>1067</v>
      </c>
      <c r="AU1074" s="25">
        <f t="shared" si="103"/>
        <v>0</v>
      </c>
      <c r="AV1074" s="25">
        <f t="shared" si="106"/>
        <v>0</v>
      </c>
      <c r="BB1074" s="51"/>
    </row>
    <row r="1075" spans="1:54" x14ac:dyDescent="0.25">
      <c r="A1075" t="str">
        <f t="shared" si="101"/>
        <v>1075</v>
      </c>
      <c r="B1075" s="25">
        <f>IF(OR(ISBLANK($AG1075),$AI1075="closed",$AI1075="old",AND($B$3=Data!$N$6,OR(database!AG1075=Data!$K$8,Data!$K$9=database!AG1075))),0,MAX(B$8:B1074)+1)</f>
        <v>0</v>
      </c>
      <c r="C1075" s="25">
        <f ca="1">IF(AND($AL1075-C$3&lt;=TODAY(),$AL1075&gt;0,AI1075&lt;&gt;"closed",AI1075&lt;&gt;"old",AND($B$3&lt;&gt;Data!$N$6,OR(database!$AG1075&lt;&gt;Data!$K$9,database!$AG1075&lt;&gt;Data!$K$8))),MAX(C$8:C1074)+1,0)</f>
        <v>0</v>
      </c>
      <c r="D1075" s="25">
        <f ca="1">IF(AND($AL1075-D$3&lt;=TODAY(),$AL1075&gt;0,$AI1075&lt;&gt;"closed",AI1075&lt;&gt;"old",AND($B$3&lt;&gt;Data!$N$6,OR(database!$AG1075&lt;&gt;Data!$K$9,database!$AG1075&lt;&gt;Data!$K$8))),MAX(D$8:D1074)+1,0)</f>
        <v>0</v>
      </c>
      <c r="E1075" s="25">
        <f ca="1">IF(AND($AL1075-E$3&lt;=TODAY(),$AL1075&gt;0,AI1075&lt;&gt;"closed",AI1075&lt;&gt;"old",AND($B$3&lt;&gt;Data!$N$6,OR(database!$AG1075&lt;&gt;Data!$K$9,database!$AG1075&lt;&gt;Data!$K$8))),MAX(E$8:E1074)+1,0)</f>
        <v>0</v>
      </c>
      <c r="F1075" s="25">
        <f>IF(AH1075="X",MAX(F$8:F1074)+1,0)</f>
        <v>0</v>
      </c>
      <c r="G1075" s="25">
        <f ca="1">IF(AND(AG1075=Data!$K$8,database!AI1075&lt;&gt;"Closed",AI1075&lt;&gt;"old",database!AL1075&lt;(TODAY()+Data!$X$4)),MAX(G$8:G1074)+1,0)</f>
        <v>0</v>
      </c>
      <c r="H1075" s="25">
        <f ca="1">IF(AND(AG1075=Data!$K$9,database!AI1075&lt;&gt;"Closed",AI1075&lt;&gt;"old",database!AL1075&lt;(TODAY()+Data!$X$5)),MAX(H$8:H1074)+1,0)</f>
        <v>0</v>
      </c>
      <c r="Y1075">
        <f>IF(AS1075&gt;0,VLOOKUP(AS1075,$AT:$AV,3,0)+COUNTIF(AS$8:AS1074,AS1075),0)</f>
        <v>0</v>
      </c>
      <c r="AA1075" s="17"/>
      <c r="AB1075" s="18"/>
      <c r="AC1075" s="17"/>
      <c r="AD1075" s="18"/>
      <c r="AE1075" s="17"/>
      <c r="AF1075" s="18"/>
      <c r="AG1075" s="139"/>
      <c r="AH1075" s="24"/>
      <c r="AI1075" s="17"/>
      <c r="AJ1075" s="24"/>
      <c r="AK1075" s="27"/>
      <c r="AL1075" s="47"/>
      <c r="AQ1075" s="25">
        <f>IF(FollowUp!$AK$3="(Off)",IF(FollowUp!$AA$3=Data!$D$5,C1075,IF(FollowUp!$AA$3=Data!$D$6,D1075,IF(FollowUp!$AA$3=Data!$D$7,E1075,B1075))),IF(FollowUp!$AK$3=Data!$N$9,F1075,IF(FollowUp!$AK$3=Data!$N$8,H1075,IF(FollowUp!$AK$3=Data!$N$7,G1075,B1075))))</f>
        <v>0</v>
      </c>
      <c r="AR1075" s="51">
        <f t="shared" si="104"/>
        <v>0</v>
      </c>
      <c r="AS1075" s="25">
        <f t="shared" si="102"/>
        <v>-1</v>
      </c>
      <c r="AT1075" s="25">
        <f t="shared" si="105"/>
        <v>1068</v>
      </c>
      <c r="AU1075" s="25">
        <f t="shared" si="103"/>
        <v>0</v>
      </c>
      <c r="AV1075" s="25">
        <f t="shared" si="106"/>
        <v>0</v>
      </c>
      <c r="BB1075" s="51"/>
    </row>
    <row r="1076" spans="1:54" x14ac:dyDescent="0.25">
      <c r="A1076" t="str">
        <f t="shared" si="101"/>
        <v>1076</v>
      </c>
      <c r="B1076" s="25">
        <f>IF(OR(ISBLANK($AG1076),$AI1076="closed",$AI1076="old",AND($B$3=Data!$N$6,OR(database!AG1076=Data!$K$8,Data!$K$9=database!AG1076))),0,MAX(B$8:B1075)+1)</f>
        <v>0</v>
      </c>
      <c r="C1076" s="25">
        <f ca="1">IF(AND($AL1076-C$3&lt;=TODAY(),$AL1076&gt;0,AI1076&lt;&gt;"closed",AI1076&lt;&gt;"old",AND($B$3&lt;&gt;Data!$N$6,OR(database!$AG1076&lt;&gt;Data!$K$9,database!$AG1076&lt;&gt;Data!$K$8))),MAX(C$8:C1075)+1,0)</f>
        <v>0</v>
      </c>
      <c r="D1076" s="25">
        <f ca="1">IF(AND($AL1076-D$3&lt;=TODAY(),$AL1076&gt;0,$AI1076&lt;&gt;"closed",AI1076&lt;&gt;"old",AND($B$3&lt;&gt;Data!$N$6,OR(database!$AG1076&lt;&gt;Data!$K$9,database!$AG1076&lt;&gt;Data!$K$8))),MAX(D$8:D1075)+1,0)</f>
        <v>0</v>
      </c>
      <c r="E1076" s="25">
        <f ca="1">IF(AND($AL1076-E$3&lt;=TODAY(),$AL1076&gt;0,AI1076&lt;&gt;"closed",AI1076&lt;&gt;"old",AND($B$3&lt;&gt;Data!$N$6,OR(database!$AG1076&lt;&gt;Data!$K$9,database!$AG1076&lt;&gt;Data!$K$8))),MAX(E$8:E1075)+1,0)</f>
        <v>0</v>
      </c>
      <c r="F1076" s="25">
        <f>IF(AH1076="X",MAX(F$8:F1075)+1,0)</f>
        <v>0</v>
      </c>
      <c r="G1076" s="25">
        <f ca="1">IF(AND(AG1076=Data!$K$8,database!AI1076&lt;&gt;"Closed",AI1076&lt;&gt;"old",database!AL1076&lt;(TODAY()+Data!$X$4)),MAX(G$8:G1075)+1,0)</f>
        <v>0</v>
      </c>
      <c r="H1076" s="25">
        <f ca="1">IF(AND(AG1076=Data!$K$9,database!AI1076&lt;&gt;"Closed",AI1076&lt;&gt;"old",database!AL1076&lt;(TODAY()+Data!$X$5)),MAX(H$8:H1075)+1,0)</f>
        <v>0</v>
      </c>
      <c r="Y1076">
        <f>IF(AS1076&gt;0,VLOOKUP(AS1076,$AT:$AV,3,0)+COUNTIF(AS$8:AS1075,AS1076),0)</f>
        <v>0</v>
      </c>
      <c r="AA1076" s="16"/>
      <c r="AB1076" s="22"/>
      <c r="AC1076" s="16"/>
      <c r="AD1076" s="22"/>
      <c r="AE1076" s="16"/>
      <c r="AF1076" s="22"/>
      <c r="AG1076" s="138"/>
      <c r="AH1076" s="23"/>
      <c r="AI1076" s="16"/>
      <c r="AJ1076" s="23"/>
      <c r="AK1076" s="28"/>
      <c r="AL1076" s="35"/>
      <c r="AQ1076" s="25">
        <f>IF(FollowUp!$AK$3="(Off)",IF(FollowUp!$AA$3=Data!$D$5,C1076,IF(FollowUp!$AA$3=Data!$D$6,D1076,IF(FollowUp!$AA$3=Data!$D$7,E1076,B1076))),IF(FollowUp!$AK$3=Data!$N$9,F1076,IF(FollowUp!$AK$3=Data!$N$8,H1076,IF(FollowUp!$AK$3=Data!$N$7,G1076,B1076))))</f>
        <v>0</v>
      </c>
      <c r="AR1076" s="51">
        <f t="shared" si="104"/>
        <v>0</v>
      </c>
      <c r="AS1076" s="25">
        <f t="shared" si="102"/>
        <v>-1</v>
      </c>
      <c r="AT1076" s="25">
        <f t="shared" si="105"/>
        <v>1069</v>
      </c>
      <c r="AU1076" s="25">
        <f t="shared" si="103"/>
        <v>0</v>
      </c>
      <c r="AV1076" s="25">
        <f t="shared" si="106"/>
        <v>0</v>
      </c>
      <c r="BB1076" s="51"/>
    </row>
    <row r="1077" spans="1:54" x14ac:dyDescent="0.25">
      <c r="A1077" t="str">
        <f t="shared" si="101"/>
        <v>1077</v>
      </c>
      <c r="B1077" s="25">
        <f>IF(OR(ISBLANK($AG1077),$AI1077="closed",$AI1077="old",AND($B$3=Data!$N$6,OR(database!AG1077=Data!$K$8,Data!$K$9=database!AG1077))),0,MAX(B$8:B1076)+1)</f>
        <v>0</v>
      </c>
      <c r="C1077" s="25">
        <f ca="1">IF(AND($AL1077-C$3&lt;=TODAY(),$AL1077&gt;0,AI1077&lt;&gt;"closed",AI1077&lt;&gt;"old",AND($B$3&lt;&gt;Data!$N$6,OR(database!$AG1077&lt;&gt;Data!$K$9,database!$AG1077&lt;&gt;Data!$K$8))),MAX(C$8:C1076)+1,0)</f>
        <v>0</v>
      </c>
      <c r="D1077" s="25">
        <f ca="1">IF(AND($AL1077-D$3&lt;=TODAY(),$AL1077&gt;0,$AI1077&lt;&gt;"closed",AI1077&lt;&gt;"old",AND($B$3&lt;&gt;Data!$N$6,OR(database!$AG1077&lt;&gt;Data!$K$9,database!$AG1077&lt;&gt;Data!$K$8))),MAX(D$8:D1076)+1,0)</f>
        <v>0</v>
      </c>
      <c r="E1077" s="25">
        <f ca="1">IF(AND($AL1077-E$3&lt;=TODAY(),$AL1077&gt;0,AI1077&lt;&gt;"closed",AI1077&lt;&gt;"old",AND($B$3&lt;&gt;Data!$N$6,OR(database!$AG1077&lt;&gt;Data!$K$9,database!$AG1077&lt;&gt;Data!$K$8))),MAX(E$8:E1076)+1,0)</f>
        <v>0</v>
      </c>
      <c r="F1077" s="25">
        <f>IF(AH1077="X",MAX(F$8:F1076)+1,0)</f>
        <v>0</v>
      </c>
      <c r="G1077" s="25">
        <f ca="1">IF(AND(AG1077=Data!$K$8,database!AI1077&lt;&gt;"Closed",AI1077&lt;&gt;"old",database!AL1077&lt;(TODAY()+Data!$X$4)),MAX(G$8:G1076)+1,0)</f>
        <v>0</v>
      </c>
      <c r="H1077" s="25">
        <f ca="1">IF(AND(AG1077=Data!$K$9,database!AI1077&lt;&gt;"Closed",AI1077&lt;&gt;"old",database!AL1077&lt;(TODAY()+Data!$X$5)),MAX(H$8:H1076)+1,0)</f>
        <v>0</v>
      </c>
      <c r="Y1077">
        <f>IF(AS1077&gt;0,VLOOKUP(AS1077,$AT:$AV,3,0)+COUNTIF(AS$8:AS1076,AS1077),0)</f>
        <v>0</v>
      </c>
      <c r="AA1077" s="17"/>
      <c r="AB1077" s="18"/>
      <c r="AC1077" s="17"/>
      <c r="AD1077" s="18"/>
      <c r="AE1077" s="17"/>
      <c r="AF1077" s="18"/>
      <c r="AG1077" s="139"/>
      <c r="AH1077" s="24"/>
      <c r="AI1077" s="17"/>
      <c r="AJ1077" s="24"/>
      <c r="AK1077" s="27"/>
      <c r="AL1077" s="47"/>
      <c r="AQ1077" s="25">
        <f>IF(FollowUp!$AK$3="(Off)",IF(FollowUp!$AA$3=Data!$D$5,C1077,IF(FollowUp!$AA$3=Data!$D$6,D1077,IF(FollowUp!$AA$3=Data!$D$7,E1077,B1077))),IF(FollowUp!$AK$3=Data!$N$9,F1077,IF(FollowUp!$AK$3=Data!$N$8,H1077,IF(FollowUp!$AK$3=Data!$N$7,G1077,B1077))))</f>
        <v>0</v>
      </c>
      <c r="AR1077" s="51">
        <f t="shared" si="104"/>
        <v>0</v>
      </c>
      <c r="AS1077" s="25">
        <f t="shared" si="102"/>
        <v>-1</v>
      </c>
      <c r="AT1077" s="25">
        <f t="shared" si="105"/>
        <v>1070</v>
      </c>
      <c r="AU1077" s="25">
        <f t="shared" si="103"/>
        <v>0</v>
      </c>
      <c r="AV1077" s="25">
        <f t="shared" si="106"/>
        <v>0</v>
      </c>
      <c r="BB1077" s="51"/>
    </row>
    <row r="1078" spans="1:54" x14ac:dyDescent="0.25">
      <c r="A1078" t="str">
        <f t="shared" si="101"/>
        <v>1078</v>
      </c>
      <c r="B1078" s="25">
        <f>IF(OR(ISBLANK($AG1078),$AI1078="closed",$AI1078="old",AND($B$3=Data!$N$6,OR(database!AG1078=Data!$K$8,Data!$K$9=database!AG1078))),0,MAX(B$8:B1077)+1)</f>
        <v>0</v>
      </c>
      <c r="C1078" s="25">
        <f ca="1">IF(AND($AL1078-C$3&lt;=TODAY(),$AL1078&gt;0,AI1078&lt;&gt;"closed",AI1078&lt;&gt;"old",AND($B$3&lt;&gt;Data!$N$6,OR(database!$AG1078&lt;&gt;Data!$K$9,database!$AG1078&lt;&gt;Data!$K$8))),MAX(C$8:C1077)+1,0)</f>
        <v>0</v>
      </c>
      <c r="D1078" s="25">
        <f ca="1">IF(AND($AL1078-D$3&lt;=TODAY(),$AL1078&gt;0,$AI1078&lt;&gt;"closed",AI1078&lt;&gt;"old",AND($B$3&lt;&gt;Data!$N$6,OR(database!$AG1078&lt;&gt;Data!$K$9,database!$AG1078&lt;&gt;Data!$K$8))),MAX(D$8:D1077)+1,0)</f>
        <v>0</v>
      </c>
      <c r="E1078" s="25">
        <f ca="1">IF(AND($AL1078-E$3&lt;=TODAY(),$AL1078&gt;0,AI1078&lt;&gt;"closed",AI1078&lt;&gt;"old",AND($B$3&lt;&gt;Data!$N$6,OR(database!$AG1078&lt;&gt;Data!$K$9,database!$AG1078&lt;&gt;Data!$K$8))),MAX(E$8:E1077)+1,0)</f>
        <v>0</v>
      </c>
      <c r="F1078" s="25">
        <f>IF(AH1078="X",MAX(F$8:F1077)+1,0)</f>
        <v>0</v>
      </c>
      <c r="G1078" s="25">
        <f ca="1">IF(AND(AG1078=Data!$K$8,database!AI1078&lt;&gt;"Closed",AI1078&lt;&gt;"old",database!AL1078&lt;(TODAY()+Data!$X$4)),MAX(G$8:G1077)+1,0)</f>
        <v>0</v>
      </c>
      <c r="H1078" s="25">
        <f ca="1">IF(AND(AG1078=Data!$K$9,database!AI1078&lt;&gt;"Closed",AI1078&lt;&gt;"old",database!AL1078&lt;(TODAY()+Data!$X$5)),MAX(H$8:H1077)+1,0)</f>
        <v>0</v>
      </c>
      <c r="Y1078">
        <f>IF(AS1078&gt;0,VLOOKUP(AS1078,$AT:$AV,3,0)+COUNTIF(AS$8:AS1077,AS1078),0)</f>
        <v>0</v>
      </c>
      <c r="AA1078" s="16"/>
      <c r="AB1078" s="22"/>
      <c r="AC1078" s="16"/>
      <c r="AD1078" s="22"/>
      <c r="AE1078" s="16"/>
      <c r="AF1078" s="22"/>
      <c r="AG1078" s="138"/>
      <c r="AH1078" s="23"/>
      <c r="AI1078" s="16"/>
      <c r="AJ1078" s="23"/>
      <c r="AK1078" s="28"/>
      <c r="AL1078" s="35"/>
      <c r="AQ1078" s="25">
        <f>IF(FollowUp!$AK$3="(Off)",IF(FollowUp!$AA$3=Data!$D$5,C1078,IF(FollowUp!$AA$3=Data!$D$6,D1078,IF(FollowUp!$AA$3=Data!$D$7,E1078,B1078))),IF(FollowUp!$AK$3=Data!$N$9,F1078,IF(FollowUp!$AK$3=Data!$N$8,H1078,IF(FollowUp!$AK$3=Data!$N$7,G1078,B1078))))</f>
        <v>0</v>
      </c>
      <c r="AR1078" s="51">
        <f t="shared" si="104"/>
        <v>0</v>
      </c>
      <c r="AS1078" s="25">
        <f t="shared" si="102"/>
        <v>-1</v>
      </c>
      <c r="AT1078" s="25">
        <f t="shared" si="105"/>
        <v>1071</v>
      </c>
      <c r="AU1078" s="25">
        <f t="shared" si="103"/>
        <v>0</v>
      </c>
      <c r="AV1078" s="25">
        <f t="shared" si="106"/>
        <v>0</v>
      </c>
      <c r="BB1078" s="51"/>
    </row>
    <row r="1079" spans="1:54" x14ac:dyDescent="0.25">
      <c r="A1079" t="str">
        <f t="shared" si="101"/>
        <v>1079</v>
      </c>
      <c r="B1079" s="25">
        <f>IF(OR(ISBLANK($AG1079),$AI1079="closed",$AI1079="old",AND($B$3=Data!$N$6,OR(database!AG1079=Data!$K$8,Data!$K$9=database!AG1079))),0,MAX(B$8:B1078)+1)</f>
        <v>0</v>
      </c>
      <c r="C1079" s="25">
        <f ca="1">IF(AND($AL1079-C$3&lt;=TODAY(),$AL1079&gt;0,AI1079&lt;&gt;"closed",AI1079&lt;&gt;"old",AND($B$3&lt;&gt;Data!$N$6,OR(database!$AG1079&lt;&gt;Data!$K$9,database!$AG1079&lt;&gt;Data!$K$8))),MAX(C$8:C1078)+1,0)</f>
        <v>0</v>
      </c>
      <c r="D1079" s="25">
        <f ca="1">IF(AND($AL1079-D$3&lt;=TODAY(),$AL1079&gt;0,$AI1079&lt;&gt;"closed",AI1079&lt;&gt;"old",AND($B$3&lt;&gt;Data!$N$6,OR(database!$AG1079&lt;&gt;Data!$K$9,database!$AG1079&lt;&gt;Data!$K$8))),MAX(D$8:D1078)+1,0)</f>
        <v>0</v>
      </c>
      <c r="E1079" s="25">
        <f ca="1">IF(AND($AL1079-E$3&lt;=TODAY(),$AL1079&gt;0,AI1079&lt;&gt;"closed",AI1079&lt;&gt;"old",AND($B$3&lt;&gt;Data!$N$6,OR(database!$AG1079&lt;&gt;Data!$K$9,database!$AG1079&lt;&gt;Data!$K$8))),MAX(E$8:E1078)+1,0)</f>
        <v>0</v>
      </c>
      <c r="F1079" s="25">
        <f>IF(AH1079="X",MAX(F$8:F1078)+1,0)</f>
        <v>0</v>
      </c>
      <c r="G1079" s="25">
        <f ca="1">IF(AND(AG1079=Data!$K$8,database!AI1079&lt;&gt;"Closed",AI1079&lt;&gt;"old",database!AL1079&lt;(TODAY()+Data!$X$4)),MAX(G$8:G1078)+1,0)</f>
        <v>0</v>
      </c>
      <c r="H1079" s="25">
        <f ca="1">IF(AND(AG1079=Data!$K$9,database!AI1079&lt;&gt;"Closed",AI1079&lt;&gt;"old",database!AL1079&lt;(TODAY()+Data!$X$5)),MAX(H$8:H1078)+1,0)</f>
        <v>0</v>
      </c>
      <c r="Y1079">
        <f>IF(AS1079&gt;0,VLOOKUP(AS1079,$AT:$AV,3,0)+COUNTIF(AS$8:AS1078,AS1079),0)</f>
        <v>0</v>
      </c>
      <c r="AA1079" s="17"/>
      <c r="AB1079" s="18"/>
      <c r="AC1079" s="17"/>
      <c r="AD1079" s="18"/>
      <c r="AE1079" s="17"/>
      <c r="AF1079" s="18"/>
      <c r="AG1079" s="139"/>
      <c r="AH1079" s="24"/>
      <c r="AI1079" s="17"/>
      <c r="AJ1079" s="24"/>
      <c r="AK1079" s="27"/>
      <c r="AL1079" s="47"/>
      <c r="AQ1079" s="25">
        <f>IF(FollowUp!$AK$3="(Off)",IF(FollowUp!$AA$3=Data!$D$5,C1079,IF(FollowUp!$AA$3=Data!$D$6,D1079,IF(FollowUp!$AA$3=Data!$D$7,E1079,B1079))),IF(FollowUp!$AK$3=Data!$N$9,F1079,IF(FollowUp!$AK$3=Data!$N$8,H1079,IF(FollowUp!$AK$3=Data!$N$7,G1079,B1079))))</f>
        <v>0</v>
      </c>
      <c r="AR1079" s="51">
        <f t="shared" si="104"/>
        <v>0</v>
      </c>
      <c r="AS1079" s="25">
        <f t="shared" si="102"/>
        <v>-1</v>
      </c>
      <c r="AT1079" s="25">
        <f t="shared" si="105"/>
        <v>1072</v>
      </c>
      <c r="AU1079" s="25">
        <f t="shared" si="103"/>
        <v>0</v>
      </c>
      <c r="AV1079" s="25">
        <f t="shared" si="106"/>
        <v>0</v>
      </c>
      <c r="BB1079" s="51"/>
    </row>
    <row r="1080" spans="1:54" x14ac:dyDescent="0.25">
      <c r="A1080" t="str">
        <f t="shared" si="101"/>
        <v>1080</v>
      </c>
      <c r="B1080" s="25">
        <f>IF(OR(ISBLANK($AG1080),$AI1080="closed",$AI1080="old",AND($B$3=Data!$N$6,OR(database!AG1080=Data!$K$8,Data!$K$9=database!AG1080))),0,MAX(B$8:B1079)+1)</f>
        <v>0</v>
      </c>
      <c r="C1080" s="25">
        <f ca="1">IF(AND($AL1080-C$3&lt;=TODAY(),$AL1080&gt;0,AI1080&lt;&gt;"closed",AI1080&lt;&gt;"old",AND($B$3&lt;&gt;Data!$N$6,OR(database!$AG1080&lt;&gt;Data!$K$9,database!$AG1080&lt;&gt;Data!$K$8))),MAX(C$8:C1079)+1,0)</f>
        <v>0</v>
      </c>
      <c r="D1080" s="25">
        <f ca="1">IF(AND($AL1080-D$3&lt;=TODAY(),$AL1080&gt;0,$AI1080&lt;&gt;"closed",AI1080&lt;&gt;"old",AND($B$3&lt;&gt;Data!$N$6,OR(database!$AG1080&lt;&gt;Data!$K$9,database!$AG1080&lt;&gt;Data!$K$8))),MAX(D$8:D1079)+1,0)</f>
        <v>0</v>
      </c>
      <c r="E1080" s="25">
        <f ca="1">IF(AND($AL1080-E$3&lt;=TODAY(),$AL1080&gt;0,AI1080&lt;&gt;"closed",AI1080&lt;&gt;"old",AND($B$3&lt;&gt;Data!$N$6,OR(database!$AG1080&lt;&gt;Data!$K$9,database!$AG1080&lt;&gt;Data!$K$8))),MAX(E$8:E1079)+1,0)</f>
        <v>0</v>
      </c>
      <c r="F1080" s="25">
        <f>IF(AH1080="X",MAX(F$8:F1079)+1,0)</f>
        <v>0</v>
      </c>
      <c r="G1080" s="25">
        <f ca="1">IF(AND(AG1080=Data!$K$8,database!AI1080&lt;&gt;"Closed",AI1080&lt;&gt;"old",database!AL1080&lt;(TODAY()+Data!$X$4)),MAX(G$8:G1079)+1,0)</f>
        <v>0</v>
      </c>
      <c r="H1080" s="25">
        <f ca="1">IF(AND(AG1080=Data!$K$9,database!AI1080&lt;&gt;"Closed",AI1080&lt;&gt;"old",database!AL1080&lt;(TODAY()+Data!$X$5)),MAX(H$8:H1079)+1,0)</f>
        <v>0</v>
      </c>
      <c r="Y1080">
        <f>IF(AS1080&gt;0,VLOOKUP(AS1080,$AT:$AV,3,0)+COUNTIF(AS$8:AS1079,AS1080),0)</f>
        <v>0</v>
      </c>
      <c r="AA1080" s="16"/>
      <c r="AB1080" s="22"/>
      <c r="AC1080" s="16"/>
      <c r="AD1080" s="22"/>
      <c r="AE1080" s="16"/>
      <c r="AF1080" s="22"/>
      <c r="AG1080" s="138"/>
      <c r="AH1080" s="23"/>
      <c r="AI1080" s="16"/>
      <c r="AJ1080" s="23"/>
      <c r="AK1080" s="28"/>
      <c r="AL1080" s="35"/>
      <c r="AQ1080" s="25">
        <f>IF(FollowUp!$AK$3="(Off)",IF(FollowUp!$AA$3=Data!$D$5,C1080,IF(FollowUp!$AA$3=Data!$D$6,D1080,IF(FollowUp!$AA$3=Data!$D$7,E1080,B1080))),IF(FollowUp!$AK$3=Data!$N$9,F1080,IF(FollowUp!$AK$3=Data!$N$8,H1080,IF(FollowUp!$AK$3=Data!$N$7,G1080,B1080))))</f>
        <v>0</v>
      </c>
      <c r="AR1080" s="51">
        <f t="shared" si="104"/>
        <v>0</v>
      </c>
      <c r="AS1080" s="25">
        <f t="shared" si="102"/>
        <v>-1</v>
      </c>
      <c r="AT1080" s="25">
        <f t="shared" si="105"/>
        <v>1073</v>
      </c>
      <c r="AU1080" s="25">
        <f t="shared" si="103"/>
        <v>0</v>
      </c>
      <c r="AV1080" s="25">
        <f t="shared" si="106"/>
        <v>0</v>
      </c>
      <c r="BB1080" s="51"/>
    </row>
    <row r="1081" spans="1:54" x14ac:dyDescent="0.25">
      <c r="A1081" t="str">
        <f t="shared" si="101"/>
        <v>1081</v>
      </c>
      <c r="B1081" s="25">
        <f>IF(OR(ISBLANK($AG1081),$AI1081="closed",$AI1081="old",AND($B$3=Data!$N$6,OR(database!AG1081=Data!$K$8,Data!$K$9=database!AG1081))),0,MAX(B$8:B1080)+1)</f>
        <v>0</v>
      </c>
      <c r="C1081" s="25">
        <f ca="1">IF(AND($AL1081-C$3&lt;=TODAY(),$AL1081&gt;0,AI1081&lt;&gt;"closed",AI1081&lt;&gt;"old",AND($B$3&lt;&gt;Data!$N$6,OR(database!$AG1081&lt;&gt;Data!$K$9,database!$AG1081&lt;&gt;Data!$K$8))),MAX(C$8:C1080)+1,0)</f>
        <v>0</v>
      </c>
      <c r="D1081" s="25">
        <f ca="1">IF(AND($AL1081-D$3&lt;=TODAY(),$AL1081&gt;0,$AI1081&lt;&gt;"closed",AI1081&lt;&gt;"old",AND($B$3&lt;&gt;Data!$N$6,OR(database!$AG1081&lt;&gt;Data!$K$9,database!$AG1081&lt;&gt;Data!$K$8))),MAX(D$8:D1080)+1,0)</f>
        <v>0</v>
      </c>
      <c r="E1081" s="25">
        <f ca="1">IF(AND($AL1081-E$3&lt;=TODAY(),$AL1081&gt;0,AI1081&lt;&gt;"closed",AI1081&lt;&gt;"old",AND($B$3&lt;&gt;Data!$N$6,OR(database!$AG1081&lt;&gt;Data!$K$9,database!$AG1081&lt;&gt;Data!$K$8))),MAX(E$8:E1080)+1,0)</f>
        <v>0</v>
      </c>
      <c r="F1081" s="25">
        <f>IF(AH1081="X",MAX(F$8:F1080)+1,0)</f>
        <v>0</v>
      </c>
      <c r="G1081" s="25">
        <f ca="1">IF(AND(AG1081=Data!$K$8,database!AI1081&lt;&gt;"Closed",AI1081&lt;&gt;"old",database!AL1081&lt;(TODAY()+Data!$X$4)),MAX(G$8:G1080)+1,0)</f>
        <v>0</v>
      </c>
      <c r="H1081" s="25">
        <f ca="1">IF(AND(AG1081=Data!$K$9,database!AI1081&lt;&gt;"Closed",AI1081&lt;&gt;"old",database!AL1081&lt;(TODAY()+Data!$X$5)),MAX(H$8:H1080)+1,0)</f>
        <v>0</v>
      </c>
      <c r="Y1081">
        <f>IF(AS1081&gt;0,VLOOKUP(AS1081,$AT:$AV,3,0)+COUNTIF(AS$8:AS1080,AS1081),0)</f>
        <v>0</v>
      </c>
      <c r="AA1081" s="17"/>
      <c r="AB1081" s="18"/>
      <c r="AC1081" s="17"/>
      <c r="AD1081" s="18"/>
      <c r="AE1081" s="17"/>
      <c r="AF1081" s="18"/>
      <c r="AG1081" s="139"/>
      <c r="AH1081" s="24"/>
      <c r="AI1081" s="17"/>
      <c r="AJ1081" s="24"/>
      <c r="AK1081" s="27"/>
      <c r="AL1081" s="47"/>
      <c r="AQ1081" s="25">
        <f>IF(FollowUp!$AK$3="(Off)",IF(FollowUp!$AA$3=Data!$D$5,C1081,IF(FollowUp!$AA$3=Data!$D$6,D1081,IF(FollowUp!$AA$3=Data!$D$7,E1081,B1081))),IF(FollowUp!$AK$3=Data!$N$9,F1081,IF(FollowUp!$AK$3=Data!$N$8,H1081,IF(FollowUp!$AK$3=Data!$N$7,G1081,B1081))))</f>
        <v>0</v>
      </c>
      <c r="AR1081" s="51">
        <f t="shared" si="104"/>
        <v>0</v>
      </c>
      <c r="AS1081" s="25">
        <f t="shared" si="102"/>
        <v>-1</v>
      </c>
      <c r="AT1081" s="25">
        <f t="shared" si="105"/>
        <v>1074</v>
      </c>
      <c r="AU1081" s="25">
        <f t="shared" si="103"/>
        <v>0</v>
      </c>
      <c r="AV1081" s="25">
        <f t="shared" si="106"/>
        <v>0</v>
      </c>
      <c r="BB1081" s="51"/>
    </row>
    <row r="1082" spans="1:54" x14ac:dyDescent="0.25">
      <c r="A1082" t="str">
        <f t="shared" si="101"/>
        <v>1082</v>
      </c>
      <c r="B1082" s="25">
        <f>IF(OR(ISBLANK($AG1082),$AI1082="closed",$AI1082="old",AND($B$3=Data!$N$6,OR(database!AG1082=Data!$K$8,Data!$K$9=database!AG1082))),0,MAX(B$8:B1081)+1)</f>
        <v>0</v>
      </c>
      <c r="C1082" s="25">
        <f ca="1">IF(AND($AL1082-C$3&lt;=TODAY(),$AL1082&gt;0,AI1082&lt;&gt;"closed",AI1082&lt;&gt;"old",AND($B$3&lt;&gt;Data!$N$6,OR(database!$AG1082&lt;&gt;Data!$K$9,database!$AG1082&lt;&gt;Data!$K$8))),MAX(C$8:C1081)+1,0)</f>
        <v>0</v>
      </c>
      <c r="D1082" s="25">
        <f ca="1">IF(AND($AL1082-D$3&lt;=TODAY(),$AL1082&gt;0,$AI1082&lt;&gt;"closed",AI1082&lt;&gt;"old",AND($B$3&lt;&gt;Data!$N$6,OR(database!$AG1082&lt;&gt;Data!$K$9,database!$AG1082&lt;&gt;Data!$K$8))),MAX(D$8:D1081)+1,0)</f>
        <v>0</v>
      </c>
      <c r="E1082" s="25">
        <f ca="1">IF(AND($AL1082-E$3&lt;=TODAY(),$AL1082&gt;0,AI1082&lt;&gt;"closed",AI1082&lt;&gt;"old",AND($B$3&lt;&gt;Data!$N$6,OR(database!$AG1082&lt;&gt;Data!$K$9,database!$AG1082&lt;&gt;Data!$K$8))),MAX(E$8:E1081)+1,0)</f>
        <v>0</v>
      </c>
      <c r="F1082" s="25">
        <f>IF(AH1082="X",MAX(F$8:F1081)+1,0)</f>
        <v>0</v>
      </c>
      <c r="G1082" s="25">
        <f ca="1">IF(AND(AG1082=Data!$K$8,database!AI1082&lt;&gt;"Closed",AI1082&lt;&gt;"old",database!AL1082&lt;(TODAY()+Data!$X$4)),MAX(G$8:G1081)+1,0)</f>
        <v>0</v>
      </c>
      <c r="H1082" s="25">
        <f ca="1">IF(AND(AG1082=Data!$K$9,database!AI1082&lt;&gt;"Closed",AI1082&lt;&gt;"old",database!AL1082&lt;(TODAY()+Data!$X$5)),MAX(H$8:H1081)+1,0)</f>
        <v>0</v>
      </c>
      <c r="Y1082">
        <f>IF(AS1082&gt;0,VLOOKUP(AS1082,$AT:$AV,3,0)+COUNTIF(AS$8:AS1081,AS1082),0)</f>
        <v>0</v>
      </c>
      <c r="AA1082" s="16"/>
      <c r="AB1082" s="22"/>
      <c r="AC1082" s="16"/>
      <c r="AD1082" s="22"/>
      <c r="AE1082" s="16"/>
      <c r="AF1082" s="22"/>
      <c r="AG1082" s="138"/>
      <c r="AH1082" s="23"/>
      <c r="AI1082" s="16"/>
      <c r="AJ1082" s="23"/>
      <c r="AK1082" s="28"/>
      <c r="AL1082" s="35"/>
      <c r="AQ1082" s="25">
        <f>IF(FollowUp!$AK$3="(Off)",IF(FollowUp!$AA$3=Data!$D$5,C1082,IF(FollowUp!$AA$3=Data!$D$6,D1082,IF(FollowUp!$AA$3=Data!$D$7,E1082,B1082))),IF(FollowUp!$AK$3=Data!$N$9,F1082,IF(FollowUp!$AK$3=Data!$N$8,H1082,IF(FollowUp!$AK$3=Data!$N$7,G1082,B1082))))</f>
        <v>0</v>
      </c>
      <c r="AR1082" s="51">
        <f t="shared" si="104"/>
        <v>0</v>
      </c>
      <c r="AS1082" s="25">
        <f t="shared" si="102"/>
        <v>-1</v>
      </c>
      <c r="AT1082" s="25">
        <f t="shared" si="105"/>
        <v>1075</v>
      </c>
      <c r="AU1082" s="25">
        <f t="shared" si="103"/>
        <v>0</v>
      </c>
      <c r="AV1082" s="25">
        <f t="shared" si="106"/>
        <v>0</v>
      </c>
      <c r="BB1082" s="51"/>
    </row>
    <row r="1083" spans="1:54" x14ac:dyDescent="0.25">
      <c r="A1083" t="str">
        <f t="shared" si="101"/>
        <v>1083</v>
      </c>
      <c r="B1083" s="25">
        <f>IF(OR(ISBLANK($AG1083),$AI1083="closed",$AI1083="old",AND($B$3=Data!$N$6,OR(database!AG1083=Data!$K$8,Data!$K$9=database!AG1083))),0,MAX(B$8:B1082)+1)</f>
        <v>0</v>
      </c>
      <c r="C1083" s="25">
        <f ca="1">IF(AND($AL1083-C$3&lt;=TODAY(),$AL1083&gt;0,AI1083&lt;&gt;"closed",AI1083&lt;&gt;"old",AND($B$3&lt;&gt;Data!$N$6,OR(database!$AG1083&lt;&gt;Data!$K$9,database!$AG1083&lt;&gt;Data!$K$8))),MAX(C$8:C1082)+1,0)</f>
        <v>0</v>
      </c>
      <c r="D1083" s="25">
        <f ca="1">IF(AND($AL1083-D$3&lt;=TODAY(),$AL1083&gt;0,$AI1083&lt;&gt;"closed",AI1083&lt;&gt;"old",AND($B$3&lt;&gt;Data!$N$6,OR(database!$AG1083&lt;&gt;Data!$K$9,database!$AG1083&lt;&gt;Data!$K$8))),MAX(D$8:D1082)+1,0)</f>
        <v>0</v>
      </c>
      <c r="E1083" s="25">
        <f ca="1">IF(AND($AL1083-E$3&lt;=TODAY(),$AL1083&gt;0,AI1083&lt;&gt;"closed",AI1083&lt;&gt;"old",AND($B$3&lt;&gt;Data!$N$6,OR(database!$AG1083&lt;&gt;Data!$K$9,database!$AG1083&lt;&gt;Data!$K$8))),MAX(E$8:E1082)+1,0)</f>
        <v>0</v>
      </c>
      <c r="F1083" s="25">
        <f>IF(AH1083="X",MAX(F$8:F1082)+1,0)</f>
        <v>0</v>
      </c>
      <c r="G1083" s="25">
        <f ca="1">IF(AND(AG1083=Data!$K$8,database!AI1083&lt;&gt;"Closed",AI1083&lt;&gt;"old",database!AL1083&lt;(TODAY()+Data!$X$4)),MAX(G$8:G1082)+1,0)</f>
        <v>0</v>
      </c>
      <c r="H1083" s="25">
        <f ca="1">IF(AND(AG1083=Data!$K$9,database!AI1083&lt;&gt;"Closed",AI1083&lt;&gt;"old",database!AL1083&lt;(TODAY()+Data!$X$5)),MAX(H$8:H1082)+1,0)</f>
        <v>0</v>
      </c>
      <c r="Y1083">
        <f>IF(AS1083&gt;0,VLOOKUP(AS1083,$AT:$AV,3,0)+COUNTIF(AS$8:AS1082,AS1083),0)</f>
        <v>0</v>
      </c>
      <c r="AA1083" s="17"/>
      <c r="AB1083" s="18"/>
      <c r="AC1083" s="17"/>
      <c r="AD1083" s="18"/>
      <c r="AE1083" s="17"/>
      <c r="AF1083" s="18"/>
      <c r="AG1083" s="139"/>
      <c r="AH1083" s="24"/>
      <c r="AI1083" s="17"/>
      <c r="AJ1083" s="24"/>
      <c r="AK1083" s="27"/>
      <c r="AL1083" s="47"/>
      <c r="AQ1083" s="25">
        <f>IF(FollowUp!$AK$3="(Off)",IF(FollowUp!$AA$3=Data!$D$5,C1083,IF(FollowUp!$AA$3=Data!$D$6,D1083,IF(FollowUp!$AA$3=Data!$D$7,E1083,B1083))),IF(FollowUp!$AK$3=Data!$N$9,F1083,IF(FollowUp!$AK$3=Data!$N$8,H1083,IF(FollowUp!$AK$3=Data!$N$7,G1083,B1083))))</f>
        <v>0</v>
      </c>
      <c r="AR1083" s="51">
        <f t="shared" si="104"/>
        <v>0</v>
      </c>
      <c r="AS1083" s="25">
        <f t="shared" si="102"/>
        <v>-1</v>
      </c>
      <c r="AT1083" s="25">
        <f t="shared" si="105"/>
        <v>1076</v>
      </c>
      <c r="AU1083" s="25">
        <f t="shared" si="103"/>
        <v>0</v>
      </c>
      <c r="AV1083" s="25">
        <f t="shared" si="106"/>
        <v>0</v>
      </c>
      <c r="BB1083" s="51"/>
    </row>
    <row r="1084" spans="1:54" x14ac:dyDescent="0.25">
      <c r="A1084" t="str">
        <f t="shared" si="101"/>
        <v>1084</v>
      </c>
      <c r="B1084" s="25">
        <f>IF(OR(ISBLANK($AG1084),$AI1084="closed",$AI1084="old",AND($B$3=Data!$N$6,OR(database!AG1084=Data!$K$8,Data!$K$9=database!AG1084))),0,MAX(B$8:B1083)+1)</f>
        <v>0</v>
      </c>
      <c r="C1084" s="25">
        <f ca="1">IF(AND($AL1084-C$3&lt;=TODAY(),$AL1084&gt;0,AI1084&lt;&gt;"closed",AI1084&lt;&gt;"old",AND($B$3&lt;&gt;Data!$N$6,OR(database!$AG1084&lt;&gt;Data!$K$9,database!$AG1084&lt;&gt;Data!$K$8))),MAX(C$8:C1083)+1,0)</f>
        <v>0</v>
      </c>
      <c r="D1084" s="25">
        <f ca="1">IF(AND($AL1084-D$3&lt;=TODAY(),$AL1084&gt;0,$AI1084&lt;&gt;"closed",AI1084&lt;&gt;"old",AND($B$3&lt;&gt;Data!$N$6,OR(database!$AG1084&lt;&gt;Data!$K$9,database!$AG1084&lt;&gt;Data!$K$8))),MAX(D$8:D1083)+1,0)</f>
        <v>0</v>
      </c>
      <c r="E1084" s="25">
        <f ca="1">IF(AND($AL1084-E$3&lt;=TODAY(),$AL1084&gt;0,AI1084&lt;&gt;"closed",AI1084&lt;&gt;"old",AND($B$3&lt;&gt;Data!$N$6,OR(database!$AG1084&lt;&gt;Data!$K$9,database!$AG1084&lt;&gt;Data!$K$8))),MAX(E$8:E1083)+1,0)</f>
        <v>0</v>
      </c>
      <c r="F1084" s="25">
        <f>IF(AH1084="X",MAX(F$8:F1083)+1,0)</f>
        <v>0</v>
      </c>
      <c r="G1084" s="25">
        <f ca="1">IF(AND(AG1084=Data!$K$8,database!AI1084&lt;&gt;"Closed",AI1084&lt;&gt;"old",database!AL1084&lt;(TODAY()+Data!$X$4)),MAX(G$8:G1083)+1,0)</f>
        <v>0</v>
      </c>
      <c r="H1084" s="25">
        <f ca="1">IF(AND(AG1084=Data!$K$9,database!AI1084&lt;&gt;"Closed",AI1084&lt;&gt;"old",database!AL1084&lt;(TODAY()+Data!$X$5)),MAX(H$8:H1083)+1,0)</f>
        <v>0</v>
      </c>
      <c r="Y1084">
        <f>IF(AS1084&gt;0,VLOOKUP(AS1084,$AT:$AV,3,0)+COUNTIF(AS$8:AS1083,AS1084),0)</f>
        <v>0</v>
      </c>
      <c r="AA1084" s="16"/>
      <c r="AB1084" s="22"/>
      <c r="AC1084" s="16"/>
      <c r="AD1084" s="22"/>
      <c r="AE1084" s="16"/>
      <c r="AF1084" s="22"/>
      <c r="AG1084" s="138"/>
      <c r="AH1084" s="23"/>
      <c r="AI1084" s="16"/>
      <c r="AJ1084" s="23"/>
      <c r="AK1084" s="28"/>
      <c r="AL1084" s="35"/>
      <c r="AQ1084" s="25">
        <f>IF(FollowUp!$AK$3="(Off)",IF(FollowUp!$AA$3=Data!$D$5,C1084,IF(FollowUp!$AA$3=Data!$D$6,D1084,IF(FollowUp!$AA$3=Data!$D$7,E1084,B1084))),IF(FollowUp!$AK$3=Data!$N$9,F1084,IF(FollowUp!$AK$3=Data!$N$8,H1084,IF(FollowUp!$AK$3=Data!$N$7,G1084,B1084))))</f>
        <v>0</v>
      </c>
      <c r="AR1084" s="51">
        <f t="shared" si="104"/>
        <v>0</v>
      </c>
      <c r="AS1084" s="25">
        <f t="shared" si="102"/>
        <v>-1</v>
      </c>
      <c r="AT1084" s="25">
        <f t="shared" si="105"/>
        <v>1077</v>
      </c>
      <c r="AU1084" s="25">
        <f t="shared" si="103"/>
        <v>0</v>
      </c>
      <c r="AV1084" s="25">
        <f t="shared" si="106"/>
        <v>0</v>
      </c>
      <c r="BB1084" s="51"/>
    </row>
    <row r="1085" spans="1:54" x14ac:dyDescent="0.25">
      <c r="A1085" t="str">
        <f t="shared" si="101"/>
        <v>1085</v>
      </c>
      <c r="B1085" s="25">
        <f>IF(OR(ISBLANK($AG1085),$AI1085="closed",$AI1085="old",AND($B$3=Data!$N$6,OR(database!AG1085=Data!$K$8,Data!$K$9=database!AG1085))),0,MAX(B$8:B1084)+1)</f>
        <v>0</v>
      </c>
      <c r="C1085" s="25">
        <f ca="1">IF(AND($AL1085-C$3&lt;=TODAY(),$AL1085&gt;0,AI1085&lt;&gt;"closed",AI1085&lt;&gt;"old",AND($B$3&lt;&gt;Data!$N$6,OR(database!$AG1085&lt;&gt;Data!$K$9,database!$AG1085&lt;&gt;Data!$K$8))),MAX(C$8:C1084)+1,0)</f>
        <v>0</v>
      </c>
      <c r="D1085" s="25">
        <f ca="1">IF(AND($AL1085-D$3&lt;=TODAY(),$AL1085&gt;0,$AI1085&lt;&gt;"closed",AI1085&lt;&gt;"old",AND($B$3&lt;&gt;Data!$N$6,OR(database!$AG1085&lt;&gt;Data!$K$9,database!$AG1085&lt;&gt;Data!$K$8))),MAX(D$8:D1084)+1,0)</f>
        <v>0</v>
      </c>
      <c r="E1085" s="25">
        <f ca="1">IF(AND($AL1085-E$3&lt;=TODAY(),$AL1085&gt;0,AI1085&lt;&gt;"closed",AI1085&lt;&gt;"old",AND($B$3&lt;&gt;Data!$N$6,OR(database!$AG1085&lt;&gt;Data!$K$9,database!$AG1085&lt;&gt;Data!$K$8))),MAX(E$8:E1084)+1,0)</f>
        <v>0</v>
      </c>
      <c r="F1085" s="25">
        <f>IF(AH1085="X",MAX(F$8:F1084)+1,0)</f>
        <v>0</v>
      </c>
      <c r="G1085" s="25">
        <f ca="1">IF(AND(AG1085=Data!$K$8,database!AI1085&lt;&gt;"Closed",AI1085&lt;&gt;"old",database!AL1085&lt;(TODAY()+Data!$X$4)),MAX(G$8:G1084)+1,0)</f>
        <v>0</v>
      </c>
      <c r="H1085" s="25">
        <f ca="1">IF(AND(AG1085=Data!$K$9,database!AI1085&lt;&gt;"Closed",AI1085&lt;&gt;"old",database!AL1085&lt;(TODAY()+Data!$X$5)),MAX(H$8:H1084)+1,0)</f>
        <v>0</v>
      </c>
      <c r="Y1085">
        <f>IF(AS1085&gt;0,VLOOKUP(AS1085,$AT:$AV,3,0)+COUNTIF(AS$8:AS1084,AS1085),0)</f>
        <v>0</v>
      </c>
      <c r="AA1085" s="17"/>
      <c r="AB1085" s="18"/>
      <c r="AC1085" s="17"/>
      <c r="AD1085" s="18"/>
      <c r="AE1085" s="17"/>
      <c r="AF1085" s="18"/>
      <c r="AG1085" s="139"/>
      <c r="AH1085" s="24"/>
      <c r="AI1085" s="17"/>
      <c r="AJ1085" s="24"/>
      <c r="AK1085" s="27"/>
      <c r="AL1085" s="47"/>
      <c r="AQ1085" s="25">
        <f>IF(FollowUp!$AK$3="(Off)",IF(FollowUp!$AA$3=Data!$D$5,C1085,IF(FollowUp!$AA$3=Data!$D$6,D1085,IF(FollowUp!$AA$3=Data!$D$7,E1085,B1085))),IF(FollowUp!$AK$3=Data!$N$9,F1085,IF(FollowUp!$AK$3=Data!$N$8,H1085,IF(FollowUp!$AK$3=Data!$N$7,G1085,B1085))))</f>
        <v>0</v>
      </c>
      <c r="AR1085" s="51">
        <f t="shared" si="104"/>
        <v>0</v>
      </c>
      <c r="AS1085" s="25">
        <f t="shared" si="102"/>
        <v>-1</v>
      </c>
      <c r="AT1085" s="25">
        <f t="shared" si="105"/>
        <v>1078</v>
      </c>
      <c r="AU1085" s="25">
        <f t="shared" si="103"/>
        <v>0</v>
      </c>
      <c r="AV1085" s="25">
        <f t="shared" si="106"/>
        <v>0</v>
      </c>
      <c r="BB1085" s="51"/>
    </row>
    <row r="1086" spans="1:54" x14ac:dyDescent="0.25">
      <c r="A1086" t="str">
        <f t="shared" si="101"/>
        <v>1086</v>
      </c>
      <c r="B1086" s="25">
        <f>IF(OR(ISBLANK($AG1086),$AI1086="closed",$AI1086="old",AND($B$3=Data!$N$6,OR(database!AG1086=Data!$K$8,Data!$K$9=database!AG1086))),0,MAX(B$8:B1085)+1)</f>
        <v>0</v>
      </c>
      <c r="C1086" s="25">
        <f ca="1">IF(AND($AL1086-C$3&lt;=TODAY(),$AL1086&gt;0,AI1086&lt;&gt;"closed",AI1086&lt;&gt;"old",AND($B$3&lt;&gt;Data!$N$6,OR(database!$AG1086&lt;&gt;Data!$K$9,database!$AG1086&lt;&gt;Data!$K$8))),MAX(C$8:C1085)+1,0)</f>
        <v>0</v>
      </c>
      <c r="D1086" s="25">
        <f ca="1">IF(AND($AL1086-D$3&lt;=TODAY(),$AL1086&gt;0,$AI1086&lt;&gt;"closed",AI1086&lt;&gt;"old",AND($B$3&lt;&gt;Data!$N$6,OR(database!$AG1086&lt;&gt;Data!$K$9,database!$AG1086&lt;&gt;Data!$K$8))),MAX(D$8:D1085)+1,0)</f>
        <v>0</v>
      </c>
      <c r="E1086" s="25">
        <f ca="1">IF(AND($AL1086-E$3&lt;=TODAY(),$AL1086&gt;0,AI1086&lt;&gt;"closed",AI1086&lt;&gt;"old",AND($B$3&lt;&gt;Data!$N$6,OR(database!$AG1086&lt;&gt;Data!$K$9,database!$AG1086&lt;&gt;Data!$K$8))),MAX(E$8:E1085)+1,0)</f>
        <v>0</v>
      </c>
      <c r="F1086" s="25">
        <f>IF(AH1086="X",MAX(F$8:F1085)+1,0)</f>
        <v>0</v>
      </c>
      <c r="G1086" s="25">
        <f ca="1">IF(AND(AG1086=Data!$K$8,database!AI1086&lt;&gt;"Closed",AI1086&lt;&gt;"old",database!AL1086&lt;(TODAY()+Data!$X$4)),MAX(G$8:G1085)+1,0)</f>
        <v>0</v>
      </c>
      <c r="H1086" s="25">
        <f ca="1">IF(AND(AG1086=Data!$K$9,database!AI1086&lt;&gt;"Closed",AI1086&lt;&gt;"old",database!AL1086&lt;(TODAY()+Data!$X$5)),MAX(H$8:H1085)+1,0)</f>
        <v>0</v>
      </c>
      <c r="Y1086">
        <f>IF(AS1086&gt;0,VLOOKUP(AS1086,$AT:$AV,3,0)+COUNTIF(AS$8:AS1085,AS1086),0)</f>
        <v>0</v>
      </c>
      <c r="AA1086" s="16"/>
      <c r="AB1086" s="22"/>
      <c r="AC1086" s="16"/>
      <c r="AD1086" s="22"/>
      <c r="AE1086" s="16"/>
      <c r="AF1086" s="22"/>
      <c r="AG1086" s="138"/>
      <c r="AH1086" s="23"/>
      <c r="AI1086" s="16"/>
      <c r="AJ1086" s="23"/>
      <c r="AK1086" s="28"/>
      <c r="AL1086" s="35"/>
      <c r="AQ1086" s="25">
        <f>IF(FollowUp!$AK$3="(Off)",IF(FollowUp!$AA$3=Data!$D$5,C1086,IF(FollowUp!$AA$3=Data!$D$6,D1086,IF(FollowUp!$AA$3=Data!$D$7,E1086,B1086))),IF(FollowUp!$AK$3=Data!$N$9,F1086,IF(FollowUp!$AK$3=Data!$N$8,H1086,IF(FollowUp!$AK$3=Data!$N$7,G1086,B1086))))</f>
        <v>0</v>
      </c>
      <c r="AR1086" s="51">
        <f t="shared" si="104"/>
        <v>0</v>
      </c>
      <c r="AS1086" s="25">
        <f t="shared" si="102"/>
        <v>-1</v>
      </c>
      <c r="AT1086" s="25">
        <f t="shared" si="105"/>
        <v>1079</v>
      </c>
      <c r="AU1086" s="25">
        <f t="shared" si="103"/>
        <v>0</v>
      </c>
      <c r="AV1086" s="25">
        <f t="shared" si="106"/>
        <v>0</v>
      </c>
      <c r="BB1086" s="51"/>
    </row>
    <row r="1087" spans="1:54" x14ac:dyDescent="0.25">
      <c r="A1087" t="str">
        <f t="shared" si="101"/>
        <v>1087</v>
      </c>
      <c r="B1087" s="25">
        <f>IF(OR(ISBLANK($AG1087),$AI1087="closed",$AI1087="old",AND($B$3=Data!$N$6,OR(database!AG1087=Data!$K$8,Data!$K$9=database!AG1087))),0,MAX(B$8:B1086)+1)</f>
        <v>0</v>
      </c>
      <c r="C1087" s="25">
        <f ca="1">IF(AND($AL1087-C$3&lt;=TODAY(),$AL1087&gt;0,AI1087&lt;&gt;"closed",AI1087&lt;&gt;"old",AND($B$3&lt;&gt;Data!$N$6,OR(database!$AG1087&lt;&gt;Data!$K$9,database!$AG1087&lt;&gt;Data!$K$8))),MAX(C$8:C1086)+1,0)</f>
        <v>0</v>
      </c>
      <c r="D1087" s="25">
        <f ca="1">IF(AND($AL1087-D$3&lt;=TODAY(),$AL1087&gt;0,$AI1087&lt;&gt;"closed",AI1087&lt;&gt;"old",AND($B$3&lt;&gt;Data!$N$6,OR(database!$AG1087&lt;&gt;Data!$K$9,database!$AG1087&lt;&gt;Data!$K$8))),MAX(D$8:D1086)+1,0)</f>
        <v>0</v>
      </c>
      <c r="E1087" s="25">
        <f ca="1">IF(AND($AL1087-E$3&lt;=TODAY(),$AL1087&gt;0,AI1087&lt;&gt;"closed",AI1087&lt;&gt;"old",AND($B$3&lt;&gt;Data!$N$6,OR(database!$AG1087&lt;&gt;Data!$K$9,database!$AG1087&lt;&gt;Data!$K$8))),MAX(E$8:E1086)+1,0)</f>
        <v>0</v>
      </c>
      <c r="F1087" s="25">
        <f>IF(AH1087="X",MAX(F$8:F1086)+1,0)</f>
        <v>0</v>
      </c>
      <c r="G1087" s="25">
        <f ca="1">IF(AND(AG1087=Data!$K$8,database!AI1087&lt;&gt;"Closed",AI1087&lt;&gt;"old",database!AL1087&lt;(TODAY()+Data!$X$4)),MAX(G$8:G1086)+1,0)</f>
        <v>0</v>
      </c>
      <c r="H1087" s="25">
        <f ca="1">IF(AND(AG1087=Data!$K$9,database!AI1087&lt;&gt;"Closed",AI1087&lt;&gt;"old",database!AL1087&lt;(TODAY()+Data!$X$5)),MAX(H$8:H1086)+1,0)</f>
        <v>0</v>
      </c>
      <c r="Y1087">
        <f>IF(AS1087&gt;0,VLOOKUP(AS1087,$AT:$AV,3,0)+COUNTIF(AS$8:AS1086,AS1087),0)</f>
        <v>0</v>
      </c>
      <c r="AA1087" s="17"/>
      <c r="AB1087" s="18"/>
      <c r="AC1087" s="17"/>
      <c r="AD1087" s="18"/>
      <c r="AE1087" s="17"/>
      <c r="AF1087" s="18"/>
      <c r="AG1087" s="139"/>
      <c r="AH1087" s="24"/>
      <c r="AI1087" s="17"/>
      <c r="AJ1087" s="24"/>
      <c r="AK1087" s="27"/>
      <c r="AL1087" s="47"/>
      <c r="AQ1087" s="25">
        <f>IF(FollowUp!$AK$3="(Off)",IF(FollowUp!$AA$3=Data!$D$5,C1087,IF(FollowUp!$AA$3=Data!$D$6,D1087,IF(FollowUp!$AA$3=Data!$D$7,E1087,B1087))),IF(FollowUp!$AK$3=Data!$N$9,F1087,IF(FollowUp!$AK$3=Data!$N$8,H1087,IF(FollowUp!$AK$3=Data!$N$7,G1087,B1087))))</f>
        <v>0</v>
      </c>
      <c r="AR1087" s="51">
        <f t="shared" si="104"/>
        <v>0</v>
      </c>
      <c r="AS1087" s="25">
        <f t="shared" si="102"/>
        <v>-1</v>
      </c>
      <c r="AT1087" s="25">
        <f t="shared" si="105"/>
        <v>1080</v>
      </c>
      <c r="AU1087" s="25">
        <f t="shared" si="103"/>
        <v>0</v>
      </c>
      <c r="AV1087" s="25">
        <f t="shared" si="106"/>
        <v>0</v>
      </c>
      <c r="BB1087" s="51"/>
    </row>
    <row r="1088" spans="1:54" x14ac:dyDescent="0.25">
      <c r="A1088" t="str">
        <f t="shared" si="101"/>
        <v>1088</v>
      </c>
      <c r="B1088" s="25">
        <f>IF(OR(ISBLANK($AG1088),$AI1088="closed",$AI1088="old",AND($B$3=Data!$N$6,OR(database!AG1088=Data!$K$8,Data!$K$9=database!AG1088))),0,MAX(B$8:B1087)+1)</f>
        <v>0</v>
      </c>
      <c r="C1088" s="25">
        <f ca="1">IF(AND($AL1088-C$3&lt;=TODAY(),$AL1088&gt;0,AI1088&lt;&gt;"closed",AI1088&lt;&gt;"old",AND($B$3&lt;&gt;Data!$N$6,OR(database!$AG1088&lt;&gt;Data!$K$9,database!$AG1088&lt;&gt;Data!$K$8))),MAX(C$8:C1087)+1,0)</f>
        <v>0</v>
      </c>
      <c r="D1088" s="25">
        <f ca="1">IF(AND($AL1088-D$3&lt;=TODAY(),$AL1088&gt;0,$AI1088&lt;&gt;"closed",AI1088&lt;&gt;"old",AND($B$3&lt;&gt;Data!$N$6,OR(database!$AG1088&lt;&gt;Data!$K$9,database!$AG1088&lt;&gt;Data!$K$8))),MAX(D$8:D1087)+1,0)</f>
        <v>0</v>
      </c>
      <c r="E1088" s="25">
        <f ca="1">IF(AND($AL1088-E$3&lt;=TODAY(),$AL1088&gt;0,AI1088&lt;&gt;"closed",AI1088&lt;&gt;"old",AND($B$3&lt;&gt;Data!$N$6,OR(database!$AG1088&lt;&gt;Data!$K$9,database!$AG1088&lt;&gt;Data!$K$8))),MAX(E$8:E1087)+1,0)</f>
        <v>0</v>
      </c>
      <c r="F1088" s="25">
        <f>IF(AH1088="X",MAX(F$8:F1087)+1,0)</f>
        <v>0</v>
      </c>
      <c r="G1088" s="25">
        <f ca="1">IF(AND(AG1088=Data!$K$8,database!AI1088&lt;&gt;"Closed",AI1088&lt;&gt;"old",database!AL1088&lt;(TODAY()+Data!$X$4)),MAX(G$8:G1087)+1,0)</f>
        <v>0</v>
      </c>
      <c r="H1088" s="25">
        <f ca="1">IF(AND(AG1088=Data!$K$9,database!AI1088&lt;&gt;"Closed",AI1088&lt;&gt;"old",database!AL1088&lt;(TODAY()+Data!$X$5)),MAX(H$8:H1087)+1,0)</f>
        <v>0</v>
      </c>
      <c r="Y1088">
        <f>IF(AS1088&gt;0,VLOOKUP(AS1088,$AT:$AV,3,0)+COUNTIF(AS$8:AS1087,AS1088),0)</f>
        <v>0</v>
      </c>
      <c r="AA1088" s="16"/>
      <c r="AB1088" s="22"/>
      <c r="AC1088" s="16"/>
      <c r="AD1088" s="22"/>
      <c r="AE1088" s="16"/>
      <c r="AF1088" s="22"/>
      <c r="AG1088" s="138"/>
      <c r="AH1088" s="23"/>
      <c r="AI1088" s="16"/>
      <c r="AJ1088" s="23"/>
      <c r="AK1088" s="28"/>
      <c r="AL1088" s="35"/>
      <c r="AQ1088" s="25">
        <f>IF(FollowUp!$AK$3="(Off)",IF(FollowUp!$AA$3=Data!$D$5,C1088,IF(FollowUp!$AA$3=Data!$D$6,D1088,IF(FollowUp!$AA$3=Data!$D$7,E1088,B1088))),IF(FollowUp!$AK$3=Data!$N$9,F1088,IF(FollowUp!$AK$3=Data!$N$8,H1088,IF(FollowUp!$AK$3=Data!$N$7,G1088,B1088))))</f>
        <v>0</v>
      </c>
      <c r="AR1088" s="51">
        <f t="shared" si="104"/>
        <v>0</v>
      </c>
      <c r="AS1088" s="25">
        <f t="shared" si="102"/>
        <v>-1</v>
      </c>
      <c r="AT1088" s="25">
        <f t="shared" si="105"/>
        <v>1081</v>
      </c>
      <c r="AU1088" s="25">
        <f t="shared" si="103"/>
        <v>0</v>
      </c>
      <c r="AV1088" s="25">
        <f t="shared" si="106"/>
        <v>0</v>
      </c>
      <c r="BB1088" s="51"/>
    </row>
    <row r="1089" spans="1:54" x14ac:dyDescent="0.25">
      <c r="A1089" t="str">
        <f t="shared" si="101"/>
        <v>1089</v>
      </c>
      <c r="B1089" s="25">
        <f>IF(OR(ISBLANK($AG1089),$AI1089="closed",$AI1089="old",AND($B$3=Data!$N$6,OR(database!AG1089=Data!$K$8,Data!$K$9=database!AG1089))),0,MAX(B$8:B1088)+1)</f>
        <v>0</v>
      </c>
      <c r="C1089" s="25">
        <f ca="1">IF(AND($AL1089-C$3&lt;=TODAY(),$AL1089&gt;0,AI1089&lt;&gt;"closed",AI1089&lt;&gt;"old",AND($B$3&lt;&gt;Data!$N$6,OR(database!$AG1089&lt;&gt;Data!$K$9,database!$AG1089&lt;&gt;Data!$K$8))),MAX(C$8:C1088)+1,0)</f>
        <v>0</v>
      </c>
      <c r="D1089" s="25">
        <f ca="1">IF(AND($AL1089-D$3&lt;=TODAY(),$AL1089&gt;0,$AI1089&lt;&gt;"closed",AI1089&lt;&gt;"old",AND($B$3&lt;&gt;Data!$N$6,OR(database!$AG1089&lt;&gt;Data!$K$9,database!$AG1089&lt;&gt;Data!$K$8))),MAX(D$8:D1088)+1,0)</f>
        <v>0</v>
      </c>
      <c r="E1089" s="25">
        <f ca="1">IF(AND($AL1089-E$3&lt;=TODAY(),$AL1089&gt;0,AI1089&lt;&gt;"closed",AI1089&lt;&gt;"old",AND($B$3&lt;&gt;Data!$N$6,OR(database!$AG1089&lt;&gt;Data!$K$9,database!$AG1089&lt;&gt;Data!$K$8))),MAX(E$8:E1088)+1,0)</f>
        <v>0</v>
      </c>
      <c r="F1089" s="25">
        <f>IF(AH1089="X",MAX(F$8:F1088)+1,0)</f>
        <v>0</v>
      </c>
      <c r="G1089" s="25">
        <f ca="1">IF(AND(AG1089=Data!$K$8,database!AI1089&lt;&gt;"Closed",AI1089&lt;&gt;"old",database!AL1089&lt;(TODAY()+Data!$X$4)),MAX(G$8:G1088)+1,0)</f>
        <v>0</v>
      </c>
      <c r="H1089" s="25">
        <f ca="1">IF(AND(AG1089=Data!$K$9,database!AI1089&lt;&gt;"Closed",AI1089&lt;&gt;"old",database!AL1089&lt;(TODAY()+Data!$X$5)),MAX(H$8:H1088)+1,0)</f>
        <v>0</v>
      </c>
      <c r="Y1089">
        <f>IF(AS1089&gt;0,VLOOKUP(AS1089,$AT:$AV,3,0)+COUNTIF(AS$8:AS1088,AS1089),0)</f>
        <v>0</v>
      </c>
      <c r="AA1089" s="17"/>
      <c r="AB1089" s="18"/>
      <c r="AC1089" s="17"/>
      <c r="AD1089" s="18"/>
      <c r="AE1089" s="17"/>
      <c r="AF1089" s="18"/>
      <c r="AG1089" s="139"/>
      <c r="AH1089" s="24"/>
      <c r="AI1089" s="17"/>
      <c r="AJ1089" s="24"/>
      <c r="AK1089" s="27"/>
      <c r="AL1089" s="47"/>
      <c r="AQ1089" s="25">
        <f>IF(FollowUp!$AK$3="(Off)",IF(FollowUp!$AA$3=Data!$D$5,C1089,IF(FollowUp!$AA$3=Data!$D$6,D1089,IF(FollowUp!$AA$3=Data!$D$7,E1089,B1089))),IF(FollowUp!$AK$3=Data!$N$9,F1089,IF(FollowUp!$AK$3=Data!$N$8,H1089,IF(FollowUp!$AK$3=Data!$N$7,G1089,B1089))))</f>
        <v>0</v>
      </c>
      <c r="AR1089" s="51">
        <f t="shared" si="104"/>
        <v>0</v>
      </c>
      <c r="AS1089" s="25">
        <f t="shared" si="102"/>
        <v>-1</v>
      </c>
      <c r="AT1089" s="25">
        <f t="shared" si="105"/>
        <v>1082</v>
      </c>
      <c r="AU1089" s="25">
        <f t="shared" si="103"/>
        <v>0</v>
      </c>
      <c r="AV1089" s="25">
        <f t="shared" si="106"/>
        <v>0</v>
      </c>
      <c r="BB1089" s="51"/>
    </row>
    <row r="1090" spans="1:54" x14ac:dyDescent="0.25">
      <c r="A1090" t="str">
        <f t="shared" si="101"/>
        <v>1090</v>
      </c>
      <c r="B1090" s="25">
        <f>IF(OR(ISBLANK($AG1090),$AI1090="closed",$AI1090="old",AND($B$3=Data!$N$6,OR(database!AG1090=Data!$K$8,Data!$K$9=database!AG1090))),0,MAX(B$8:B1089)+1)</f>
        <v>0</v>
      </c>
      <c r="C1090" s="25">
        <f ca="1">IF(AND($AL1090-C$3&lt;=TODAY(),$AL1090&gt;0,AI1090&lt;&gt;"closed",AI1090&lt;&gt;"old",AND($B$3&lt;&gt;Data!$N$6,OR(database!$AG1090&lt;&gt;Data!$K$9,database!$AG1090&lt;&gt;Data!$K$8))),MAX(C$8:C1089)+1,0)</f>
        <v>0</v>
      </c>
      <c r="D1090" s="25">
        <f ca="1">IF(AND($AL1090-D$3&lt;=TODAY(),$AL1090&gt;0,$AI1090&lt;&gt;"closed",AI1090&lt;&gt;"old",AND($B$3&lt;&gt;Data!$N$6,OR(database!$AG1090&lt;&gt;Data!$K$9,database!$AG1090&lt;&gt;Data!$K$8))),MAX(D$8:D1089)+1,0)</f>
        <v>0</v>
      </c>
      <c r="E1090" s="25">
        <f ca="1">IF(AND($AL1090-E$3&lt;=TODAY(),$AL1090&gt;0,AI1090&lt;&gt;"closed",AI1090&lt;&gt;"old",AND($B$3&lt;&gt;Data!$N$6,OR(database!$AG1090&lt;&gt;Data!$K$9,database!$AG1090&lt;&gt;Data!$K$8))),MAX(E$8:E1089)+1,0)</f>
        <v>0</v>
      </c>
      <c r="F1090" s="25">
        <f>IF(AH1090="X",MAX(F$8:F1089)+1,0)</f>
        <v>0</v>
      </c>
      <c r="G1090" s="25">
        <f ca="1">IF(AND(AG1090=Data!$K$8,database!AI1090&lt;&gt;"Closed",AI1090&lt;&gt;"old",database!AL1090&lt;(TODAY()+Data!$X$4)),MAX(G$8:G1089)+1,0)</f>
        <v>0</v>
      </c>
      <c r="H1090" s="25">
        <f ca="1">IF(AND(AG1090=Data!$K$9,database!AI1090&lt;&gt;"Closed",AI1090&lt;&gt;"old",database!AL1090&lt;(TODAY()+Data!$X$5)),MAX(H$8:H1089)+1,0)</f>
        <v>0</v>
      </c>
      <c r="Y1090">
        <f>IF(AS1090&gt;0,VLOOKUP(AS1090,$AT:$AV,3,0)+COUNTIF(AS$8:AS1089,AS1090),0)</f>
        <v>0</v>
      </c>
      <c r="AA1090" s="16"/>
      <c r="AB1090" s="22"/>
      <c r="AC1090" s="16"/>
      <c r="AD1090" s="22"/>
      <c r="AE1090" s="16"/>
      <c r="AF1090" s="22"/>
      <c r="AG1090" s="138"/>
      <c r="AH1090" s="23"/>
      <c r="AI1090" s="16"/>
      <c r="AJ1090" s="23"/>
      <c r="AK1090" s="28"/>
      <c r="AL1090" s="35"/>
      <c r="AQ1090" s="25">
        <f>IF(FollowUp!$AK$3="(Off)",IF(FollowUp!$AA$3=Data!$D$5,C1090,IF(FollowUp!$AA$3=Data!$D$6,D1090,IF(FollowUp!$AA$3=Data!$D$7,E1090,B1090))),IF(FollowUp!$AK$3=Data!$N$9,F1090,IF(FollowUp!$AK$3=Data!$N$8,H1090,IF(FollowUp!$AK$3=Data!$N$7,G1090,B1090))))</f>
        <v>0</v>
      </c>
      <c r="AR1090" s="51">
        <f t="shared" si="104"/>
        <v>0</v>
      </c>
      <c r="AS1090" s="25">
        <f t="shared" si="102"/>
        <v>-1</v>
      </c>
      <c r="AT1090" s="25">
        <f t="shared" si="105"/>
        <v>1083</v>
      </c>
      <c r="AU1090" s="25">
        <f t="shared" si="103"/>
        <v>0</v>
      </c>
      <c r="AV1090" s="25">
        <f t="shared" si="106"/>
        <v>0</v>
      </c>
      <c r="BB1090" s="51"/>
    </row>
    <row r="1091" spans="1:54" x14ac:dyDescent="0.25">
      <c r="A1091" t="str">
        <f t="shared" si="101"/>
        <v>1091</v>
      </c>
      <c r="B1091" s="25">
        <f>IF(OR(ISBLANK($AG1091),$AI1091="closed",$AI1091="old",AND($B$3=Data!$N$6,OR(database!AG1091=Data!$K$8,Data!$K$9=database!AG1091))),0,MAX(B$8:B1090)+1)</f>
        <v>0</v>
      </c>
      <c r="C1091" s="25">
        <f ca="1">IF(AND($AL1091-C$3&lt;=TODAY(),$AL1091&gt;0,AI1091&lt;&gt;"closed",AI1091&lt;&gt;"old",AND($B$3&lt;&gt;Data!$N$6,OR(database!$AG1091&lt;&gt;Data!$K$9,database!$AG1091&lt;&gt;Data!$K$8))),MAX(C$8:C1090)+1,0)</f>
        <v>0</v>
      </c>
      <c r="D1091" s="25">
        <f ca="1">IF(AND($AL1091-D$3&lt;=TODAY(),$AL1091&gt;0,$AI1091&lt;&gt;"closed",AI1091&lt;&gt;"old",AND($B$3&lt;&gt;Data!$N$6,OR(database!$AG1091&lt;&gt;Data!$K$9,database!$AG1091&lt;&gt;Data!$K$8))),MAX(D$8:D1090)+1,0)</f>
        <v>0</v>
      </c>
      <c r="E1091" s="25">
        <f ca="1">IF(AND($AL1091-E$3&lt;=TODAY(),$AL1091&gt;0,AI1091&lt;&gt;"closed",AI1091&lt;&gt;"old",AND($B$3&lt;&gt;Data!$N$6,OR(database!$AG1091&lt;&gt;Data!$K$9,database!$AG1091&lt;&gt;Data!$K$8))),MAX(E$8:E1090)+1,0)</f>
        <v>0</v>
      </c>
      <c r="F1091" s="25">
        <f>IF(AH1091="X",MAX(F$8:F1090)+1,0)</f>
        <v>0</v>
      </c>
      <c r="G1091" s="25">
        <f ca="1">IF(AND(AG1091=Data!$K$8,database!AI1091&lt;&gt;"Closed",AI1091&lt;&gt;"old",database!AL1091&lt;(TODAY()+Data!$X$4)),MAX(G$8:G1090)+1,0)</f>
        <v>0</v>
      </c>
      <c r="H1091" s="25">
        <f ca="1">IF(AND(AG1091=Data!$K$9,database!AI1091&lt;&gt;"Closed",AI1091&lt;&gt;"old",database!AL1091&lt;(TODAY()+Data!$X$5)),MAX(H$8:H1090)+1,0)</f>
        <v>0</v>
      </c>
      <c r="Y1091">
        <f>IF(AS1091&gt;0,VLOOKUP(AS1091,$AT:$AV,3,0)+COUNTIF(AS$8:AS1090,AS1091),0)</f>
        <v>0</v>
      </c>
      <c r="AA1091" s="17"/>
      <c r="AB1091" s="18"/>
      <c r="AC1091" s="17"/>
      <c r="AD1091" s="18"/>
      <c r="AE1091" s="17"/>
      <c r="AF1091" s="18"/>
      <c r="AG1091" s="139"/>
      <c r="AH1091" s="24"/>
      <c r="AI1091" s="17"/>
      <c r="AJ1091" s="24"/>
      <c r="AK1091" s="27"/>
      <c r="AL1091" s="47"/>
      <c r="AQ1091" s="25">
        <f>IF(FollowUp!$AK$3="(Off)",IF(FollowUp!$AA$3=Data!$D$5,C1091,IF(FollowUp!$AA$3=Data!$D$6,D1091,IF(FollowUp!$AA$3=Data!$D$7,E1091,B1091))),IF(FollowUp!$AK$3=Data!$N$9,F1091,IF(FollowUp!$AK$3=Data!$N$8,H1091,IF(FollowUp!$AK$3=Data!$N$7,G1091,B1091))))</f>
        <v>0</v>
      </c>
      <c r="AR1091" s="51">
        <f t="shared" si="104"/>
        <v>0</v>
      </c>
      <c r="AS1091" s="25">
        <f t="shared" si="102"/>
        <v>-1</v>
      </c>
      <c r="AT1091" s="25">
        <f t="shared" si="105"/>
        <v>1084</v>
      </c>
      <c r="AU1091" s="25">
        <f t="shared" si="103"/>
        <v>0</v>
      </c>
      <c r="AV1091" s="25">
        <f t="shared" si="106"/>
        <v>0</v>
      </c>
      <c r="BB1091" s="51"/>
    </row>
    <row r="1092" spans="1:54" x14ac:dyDescent="0.25">
      <c r="A1092" t="str">
        <f t="shared" si="101"/>
        <v>1092</v>
      </c>
      <c r="B1092" s="25">
        <f>IF(OR(ISBLANK($AG1092),$AI1092="closed",$AI1092="old",AND($B$3=Data!$N$6,OR(database!AG1092=Data!$K$8,Data!$K$9=database!AG1092))),0,MAX(B$8:B1091)+1)</f>
        <v>0</v>
      </c>
      <c r="C1092" s="25">
        <f ca="1">IF(AND($AL1092-C$3&lt;=TODAY(),$AL1092&gt;0,AI1092&lt;&gt;"closed",AI1092&lt;&gt;"old",AND($B$3&lt;&gt;Data!$N$6,OR(database!$AG1092&lt;&gt;Data!$K$9,database!$AG1092&lt;&gt;Data!$K$8))),MAX(C$8:C1091)+1,0)</f>
        <v>0</v>
      </c>
      <c r="D1092" s="25">
        <f ca="1">IF(AND($AL1092-D$3&lt;=TODAY(),$AL1092&gt;0,$AI1092&lt;&gt;"closed",AI1092&lt;&gt;"old",AND($B$3&lt;&gt;Data!$N$6,OR(database!$AG1092&lt;&gt;Data!$K$9,database!$AG1092&lt;&gt;Data!$K$8))),MAX(D$8:D1091)+1,0)</f>
        <v>0</v>
      </c>
      <c r="E1092" s="25">
        <f ca="1">IF(AND($AL1092-E$3&lt;=TODAY(),$AL1092&gt;0,AI1092&lt;&gt;"closed",AI1092&lt;&gt;"old",AND($B$3&lt;&gt;Data!$N$6,OR(database!$AG1092&lt;&gt;Data!$K$9,database!$AG1092&lt;&gt;Data!$K$8))),MAX(E$8:E1091)+1,0)</f>
        <v>0</v>
      </c>
      <c r="F1092" s="25">
        <f>IF(AH1092="X",MAX(F$8:F1091)+1,0)</f>
        <v>0</v>
      </c>
      <c r="G1092" s="25">
        <f ca="1">IF(AND(AG1092=Data!$K$8,database!AI1092&lt;&gt;"Closed",AI1092&lt;&gt;"old",database!AL1092&lt;(TODAY()+Data!$X$4)),MAX(G$8:G1091)+1,0)</f>
        <v>0</v>
      </c>
      <c r="H1092" s="25">
        <f ca="1">IF(AND(AG1092=Data!$K$9,database!AI1092&lt;&gt;"Closed",AI1092&lt;&gt;"old",database!AL1092&lt;(TODAY()+Data!$X$5)),MAX(H$8:H1091)+1,0)</f>
        <v>0</v>
      </c>
      <c r="Y1092">
        <f>IF(AS1092&gt;0,VLOOKUP(AS1092,$AT:$AV,3,0)+COUNTIF(AS$8:AS1091,AS1092),0)</f>
        <v>0</v>
      </c>
      <c r="AA1092" s="16"/>
      <c r="AB1092" s="22"/>
      <c r="AC1092" s="16"/>
      <c r="AD1092" s="22"/>
      <c r="AE1092" s="16"/>
      <c r="AF1092" s="22"/>
      <c r="AG1092" s="138"/>
      <c r="AH1092" s="23"/>
      <c r="AI1092" s="16"/>
      <c r="AJ1092" s="23"/>
      <c r="AK1092" s="28"/>
      <c r="AL1092" s="35"/>
      <c r="AQ1092" s="25">
        <f>IF(FollowUp!$AK$3="(Off)",IF(FollowUp!$AA$3=Data!$D$5,C1092,IF(FollowUp!$AA$3=Data!$D$6,D1092,IF(FollowUp!$AA$3=Data!$D$7,E1092,B1092))),IF(FollowUp!$AK$3=Data!$N$9,F1092,IF(FollowUp!$AK$3=Data!$N$8,H1092,IF(FollowUp!$AK$3=Data!$N$7,G1092,B1092))))</f>
        <v>0</v>
      </c>
      <c r="AR1092" s="51">
        <f t="shared" si="104"/>
        <v>0</v>
      </c>
      <c r="AS1092" s="25">
        <f t="shared" si="102"/>
        <v>-1</v>
      </c>
      <c r="AT1092" s="25">
        <f t="shared" si="105"/>
        <v>1085</v>
      </c>
      <c r="AU1092" s="25">
        <f t="shared" si="103"/>
        <v>0</v>
      </c>
      <c r="AV1092" s="25">
        <f t="shared" si="106"/>
        <v>0</v>
      </c>
      <c r="BB1092" s="51"/>
    </row>
    <row r="1093" spans="1:54" x14ac:dyDescent="0.25">
      <c r="A1093" t="str">
        <f t="shared" si="101"/>
        <v>1093</v>
      </c>
      <c r="B1093" s="25">
        <f>IF(OR(ISBLANK($AG1093),$AI1093="closed",$AI1093="old",AND($B$3=Data!$N$6,OR(database!AG1093=Data!$K$8,Data!$K$9=database!AG1093))),0,MAX(B$8:B1092)+1)</f>
        <v>0</v>
      </c>
      <c r="C1093" s="25">
        <f ca="1">IF(AND($AL1093-C$3&lt;=TODAY(),$AL1093&gt;0,AI1093&lt;&gt;"closed",AI1093&lt;&gt;"old",AND($B$3&lt;&gt;Data!$N$6,OR(database!$AG1093&lt;&gt;Data!$K$9,database!$AG1093&lt;&gt;Data!$K$8))),MAX(C$8:C1092)+1,0)</f>
        <v>0</v>
      </c>
      <c r="D1093" s="25">
        <f ca="1">IF(AND($AL1093-D$3&lt;=TODAY(),$AL1093&gt;0,$AI1093&lt;&gt;"closed",AI1093&lt;&gt;"old",AND($B$3&lt;&gt;Data!$N$6,OR(database!$AG1093&lt;&gt;Data!$K$9,database!$AG1093&lt;&gt;Data!$K$8))),MAX(D$8:D1092)+1,0)</f>
        <v>0</v>
      </c>
      <c r="E1093" s="25">
        <f ca="1">IF(AND($AL1093-E$3&lt;=TODAY(),$AL1093&gt;0,AI1093&lt;&gt;"closed",AI1093&lt;&gt;"old",AND($B$3&lt;&gt;Data!$N$6,OR(database!$AG1093&lt;&gt;Data!$K$9,database!$AG1093&lt;&gt;Data!$K$8))),MAX(E$8:E1092)+1,0)</f>
        <v>0</v>
      </c>
      <c r="F1093" s="25">
        <f>IF(AH1093="X",MAX(F$8:F1092)+1,0)</f>
        <v>0</v>
      </c>
      <c r="G1093" s="25">
        <f ca="1">IF(AND(AG1093=Data!$K$8,database!AI1093&lt;&gt;"Closed",AI1093&lt;&gt;"old",database!AL1093&lt;(TODAY()+Data!$X$4)),MAX(G$8:G1092)+1,0)</f>
        <v>0</v>
      </c>
      <c r="H1093" s="25">
        <f ca="1">IF(AND(AG1093=Data!$K$9,database!AI1093&lt;&gt;"Closed",AI1093&lt;&gt;"old",database!AL1093&lt;(TODAY()+Data!$X$5)),MAX(H$8:H1092)+1,0)</f>
        <v>0</v>
      </c>
      <c r="Y1093">
        <f>IF(AS1093&gt;0,VLOOKUP(AS1093,$AT:$AV,3,0)+COUNTIF(AS$8:AS1092,AS1093),0)</f>
        <v>0</v>
      </c>
      <c r="AA1093" s="17"/>
      <c r="AB1093" s="18"/>
      <c r="AC1093" s="17"/>
      <c r="AD1093" s="18"/>
      <c r="AE1093" s="17"/>
      <c r="AF1093" s="18"/>
      <c r="AG1093" s="139"/>
      <c r="AH1093" s="24"/>
      <c r="AI1093" s="17"/>
      <c r="AJ1093" s="24"/>
      <c r="AK1093" s="27"/>
      <c r="AL1093" s="47"/>
      <c r="AQ1093" s="25">
        <f>IF(FollowUp!$AK$3="(Off)",IF(FollowUp!$AA$3=Data!$D$5,C1093,IF(FollowUp!$AA$3=Data!$D$6,D1093,IF(FollowUp!$AA$3=Data!$D$7,E1093,B1093))),IF(FollowUp!$AK$3=Data!$N$9,F1093,IF(FollowUp!$AK$3=Data!$N$8,H1093,IF(FollowUp!$AK$3=Data!$N$7,G1093,B1093))))</f>
        <v>0</v>
      </c>
      <c r="AR1093" s="51">
        <f t="shared" si="104"/>
        <v>0</v>
      </c>
      <c r="AS1093" s="25">
        <f t="shared" si="102"/>
        <v>-1</v>
      </c>
      <c r="AT1093" s="25">
        <f t="shared" si="105"/>
        <v>1086</v>
      </c>
      <c r="AU1093" s="25">
        <f t="shared" si="103"/>
        <v>0</v>
      </c>
      <c r="AV1093" s="25">
        <f t="shared" si="106"/>
        <v>0</v>
      </c>
      <c r="BB1093" s="51"/>
    </row>
    <row r="1094" spans="1:54" x14ac:dyDescent="0.25">
      <c r="A1094" t="str">
        <f t="shared" si="101"/>
        <v>1094</v>
      </c>
      <c r="B1094" s="25">
        <f>IF(OR(ISBLANK($AG1094),$AI1094="closed",$AI1094="old",AND($B$3=Data!$N$6,OR(database!AG1094=Data!$K$8,Data!$K$9=database!AG1094))),0,MAX(B$8:B1093)+1)</f>
        <v>0</v>
      </c>
      <c r="C1094" s="25">
        <f ca="1">IF(AND($AL1094-C$3&lt;=TODAY(),$AL1094&gt;0,AI1094&lt;&gt;"closed",AI1094&lt;&gt;"old",AND($B$3&lt;&gt;Data!$N$6,OR(database!$AG1094&lt;&gt;Data!$K$9,database!$AG1094&lt;&gt;Data!$K$8))),MAX(C$8:C1093)+1,0)</f>
        <v>0</v>
      </c>
      <c r="D1094" s="25">
        <f ca="1">IF(AND($AL1094-D$3&lt;=TODAY(),$AL1094&gt;0,$AI1094&lt;&gt;"closed",AI1094&lt;&gt;"old",AND($B$3&lt;&gt;Data!$N$6,OR(database!$AG1094&lt;&gt;Data!$K$9,database!$AG1094&lt;&gt;Data!$K$8))),MAX(D$8:D1093)+1,0)</f>
        <v>0</v>
      </c>
      <c r="E1094" s="25">
        <f ca="1">IF(AND($AL1094-E$3&lt;=TODAY(),$AL1094&gt;0,AI1094&lt;&gt;"closed",AI1094&lt;&gt;"old",AND($B$3&lt;&gt;Data!$N$6,OR(database!$AG1094&lt;&gt;Data!$K$9,database!$AG1094&lt;&gt;Data!$K$8))),MAX(E$8:E1093)+1,0)</f>
        <v>0</v>
      </c>
      <c r="F1094" s="25">
        <f>IF(AH1094="X",MAX(F$8:F1093)+1,0)</f>
        <v>0</v>
      </c>
      <c r="G1094" s="25">
        <f ca="1">IF(AND(AG1094=Data!$K$8,database!AI1094&lt;&gt;"Closed",AI1094&lt;&gt;"old",database!AL1094&lt;(TODAY()+Data!$X$4)),MAX(G$8:G1093)+1,0)</f>
        <v>0</v>
      </c>
      <c r="H1094" s="25">
        <f ca="1">IF(AND(AG1094=Data!$K$9,database!AI1094&lt;&gt;"Closed",AI1094&lt;&gt;"old",database!AL1094&lt;(TODAY()+Data!$X$5)),MAX(H$8:H1093)+1,0)</f>
        <v>0</v>
      </c>
      <c r="Y1094">
        <f>IF(AS1094&gt;0,VLOOKUP(AS1094,$AT:$AV,3,0)+COUNTIF(AS$8:AS1093,AS1094),0)</f>
        <v>0</v>
      </c>
      <c r="AA1094" s="16"/>
      <c r="AB1094" s="22"/>
      <c r="AC1094" s="16"/>
      <c r="AD1094" s="22"/>
      <c r="AE1094" s="16"/>
      <c r="AF1094" s="22"/>
      <c r="AG1094" s="138"/>
      <c r="AH1094" s="23"/>
      <c r="AI1094" s="16"/>
      <c r="AJ1094" s="23"/>
      <c r="AK1094" s="28"/>
      <c r="AL1094" s="35"/>
      <c r="AQ1094" s="25">
        <f>IF(FollowUp!$AK$3="(Off)",IF(FollowUp!$AA$3=Data!$D$5,C1094,IF(FollowUp!$AA$3=Data!$D$6,D1094,IF(FollowUp!$AA$3=Data!$D$7,E1094,B1094))),IF(FollowUp!$AK$3=Data!$N$9,F1094,IF(FollowUp!$AK$3=Data!$N$8,H1094,IF(FollowUp!$AK$3=Data!$N$7,G1094,B1094))))</f>
        <v>0</v>
      </c>
      <c r="AR1094" s="51">
        <f t="shared" si="104"/>
        <v>0</v>
      </c>
      <c r="AS1094" s="25">
        <f t="shared" si="102"/>
        <v>-1</v>
      </c>
      <c r="AT1094" s="25">
        <f t="shared" si="105"/>
        <v>1087</v>
      </c>
      <c r="AU1094" s="25">
        <f t="shared" si="103"/>
        <v>0</v>
      </c>
      <c r="AV1094" s="25">
        <f t="shared" si="106"/>
        <v>0</v>
      </c>
      <c r="BB1094" s="51"/>
    </row>
    <row r="1095" spans="1:54" x14ac:dyDescent="0.25">
      <c r="A1095" t="str">
        <f t="shared" si="101"/>
        <v>1095</v>
      </c>
      <c r="B1095" s="25">
        <f>IF(OR(ISBLANK($AG1095),$AI1095="closed",$AI1095="old",AND($B$3=Data!$N$6,OR(database!AG1095=Data!$K$8,Data!$K$9=database!AG1095))),0,MAX(B$8:B1094)+1)</f>
        <v>0</v>
      </c>
      <c r="C1095" s="25">
        <f ca="1">IF(AND($AL1095-C$3&lt;=TODAY(),$AL1095&gt;0,AI1095&lt;&gt;"closed",AI1095&lt;&gt;"old",AND($B$3&lt;&gt;Data!$N$6,OR(database!$AG1095&lt;&gt;Data!$K$9,database!$AG1095&lt;&gt;Data!$K$8))),MAX(C$8:C1094)+1,0)</f>
        <v>0</v>
      </c>
      <c r="D1095" s="25">
        <f ca="1">IF(AND($AL1095-D$3&lt;=TODAY(),$AL1095&gt;0,$AI1095&lt;&gt;"closed",AI1095&lt;&gt;"old",AND($B$3&lt;&gt;Data!$N$6,OR(database!$AG1095&lt;&gt;Data!$K$9,database!$AG1095&lt;&gt;Data!$K$8))),MAX(D$8:D1094)+1,0)</f>
        <v>0</v>
      </c>
      <c r="E1095" s="25">
        <f ca="1">IF(AND($AL1095-E$3&lt;=TODAY(),$AL1095&gt;0,AI1095&lt;&gt;"closed",AI1095&lt;&gt;"old",AND($B$3&lt;&gt;Data!$N$6,OR(database!$AG1095&lt;&gt;Data!$K$9,database!$AG1095&lt;&gt;Data!$K$8))),MAX(E$8:E1094)+1,0)</f>
        <v>0</v>
      </c>
      <c r="F1095" s="25">
        <f>IF(AH1095="X",MAX(F$8:F1094)+1,0)</f>
        <v>0</v>
      </c>
      <c r="G1095" s="25">
        <f ca="1">IF(AND(AG1095=Data!$K$8,database!AI1095&lt;&gt;"Closed",AI1095&lt;&gt;"old",database!AL1095&lt;(TODAY()+Data!$X$4)),MAX(G$8:G1094)+1,0)</f>
        <v>0</v>
      </c>
      <c r="H1095" s="25">
        <f ca="1">IF(AND(AG1095=Data!$K$9,database!AI1095&lt;&gt;"Closed",AI1095&lt;&gt;"old",database!AL1095&lt;(TODAY()+Data!$X$5)),MAX(H$8:H1094)+1,0)</f>
        <v>0</v>
      </c>
      <c r="Y1095">
        <f>IF(AS1095&gt;0,VLOOKUP(AS1095,$AT:$AV,3,0)+COUNTIF(AS$8:AS1094,AS1095),0)</f>
        <v>0</v>
      </c>
      <c r="AA1095" s="17"/>
      <c r="AB1095" s="18"/>
      <c r="AC1095" s="17"/>
      <c r="AD1095" s="18"/>
      <c r="AE1095" s="17"/>
      <c r="AF1095" s="18"/>
      <c r="AG1095" s="139"/>
      <c r="AH1095" s="24"/>
      <c r="AI1095" s="17"/>
      <c r="AJ1095" s="24"/>
      <c r="AK1095" s="27"/>
      <c r="AL1095" s="47"/>
      <c r="AQ1095" s="25">
        <f>IF(FollowUp!$AK$3="(Off)",IF(FollowUp!$AA$3=Data!$D$5,C1095,IF(FollowUp!$AA$3=Data!$D$6,D1095,IF(FollowUp!$AA$3=Data!$D$7,E1095,B1095))),IF(FollowUp!$AK$3=Data!$N$9,F1095,IF(FollowUp!$AK$3=Data!$N$8,H1095,IF(FollowUp!$AK$3=Data!$N$7,G1095,B1095))))</f>
        <v>0</v>
      </c>
      <c r="AR1095" s="51">
        <f t="shared" si="104"/>
        <v>0</v>
      </c>
      <c r="AS1095" s="25">
        <f t="shared" si="102"/>
        <v>-1</v>
      </c>
      <c r="AT1095" s="25">
        <f t="shared" si="105"/>
        <v>1088</v>
      </c>
      <c r="AU1095" s="25">
        <f t="shared" si="103"/>
        <v>0</v>
      </c>
      <c r="AV1095" s="25">
        <f t="shared" si="106"/>
        <v>0</v>
      </c>
      <c r="BB1095" s="51"/>
    </row>
    <row r="1096" spans="1:54" x14ac:dyDescent="0.25">
      <c r="A1096" t="str">
        <f t="shared" ref="A1096:A1159" si="107">ROW(C1096)&amp;AC1096</f>
        <v>1096</v>
      </c>
      <c r="B1096" s="25">
        <f>IF(OR(ISBLANK($AG1096),$AI1096="closed",$AI1096="old",AND($B$3=Data!$N$6,OR(database!AG1096=Data!$K$8,Data!$K$9=database!AG1096))),0,MAX(B$8:B1095)+1)</f>
        <v>0</v>
      </c>
      <c r="C1096" s="25">
        <f ca="1">IF(AND($AL1096-C$3&lt;=TODAY(),$AL1096&gt;0,AI1096&lt;&gt;"closed",AI1096&lt;&gt;"old",AND($B$3&lt;&gt;Data!$N$6,OR(database!$AG1096&lt;&gt;Data!$K$9,database!$AG1096&lt;&gt;Data!$K$8))),MAX(C$8:C1095)+1,0)</f>
        <v>0</v>
      </c>
      <c r="D1096" s="25">
        <f ca="1">IF(AND($AL1096-D$3&lt;=TODAY(),$AL1096&gt;0,$AI1096&lt;&gt;"closed",AI1096&lt;&gt;"old",AND($B$3&lt;&gt;Data!$N$6,OR(database!$AG1096&lt;&gt;Data!$K$9,database!$AG1096&lt;&gt;Data!$K$8))),MAX(D$8:D1095)+1,0)</f>
        <v>0</v>
      </c>
      <c r="E1096" s="25">
        <f ca="1">IF(AND($AL1096-E$3&lt;=TODAY(),$AL1096&gt;0,AI1096&lt;&gt;"closed",AI1096&lt;&gt;"old",AND($B$3&lt;&gt;Data!$N$6,OR(database!$AG1096&lt;&gt;Data!$K$9,database!$AG1096&lt;&gt;Data!$K$8))),MAX(E$8:E1095)+1,0)</f>
        <v>0</v>
      </c>
      <c r="F1096" s="25">
        <f>IF(AH1096="X",MAX(F$8:F1095)+1,0)</f>
        <v>0</v>
      </c>
      <c r="G1096" s="25">
        <f ca="1">IF(AND(AG1096=Data!$K$8,database!AI1096&lt;&gt;"Closed",AI1096&lt;&gt;"old",database!AL1096&lt;(TODAY()+Data!$X$4)),MAX(G$8:G1095)+1,0)</f>
        <v>0</v>
      </c>
      <c r="H1096" s="25">
        <f ca="1">IF(AND(AG1096=Data!$K$9,database!AI1096&lt;&gt;"Closed",AI1096&lt;&gt;"old",database!AL1096&lt;(TODAY()+Data!$X$5)),MAX(H$8:H1095)+1,0)</f>
        <v>0</v>
      </c>
      <c r="Y1096">
        <f>IF(AS1096&gt;0,VLOOKUP(AS1096,$AT:$AV,3,0)+COUNTIF(AS$8:AS1095,AS1096),0)</f>
        <v>0</v>
      </c>
      <c r="AA1096" s="16"/>
      <c r="AB1096" s="22"/>
      <c r="AC1096" s="16"/>
      <c r="AD1096" s="22"/>
      <c r="AE1096" s="16"/>
      <c r="AF1096" s="22"/>
      <c r="AG1096" s="138"/>
      <c r="AH1096" s="23"/>
      <c r="AI1096" s="16"/>
      <c r="AJ1096" s="23"/>
      <c r="AK1096" s="28"/>
      <c r="AL1096" s="35"/>
      <c r="AQ1096" s="25">
        <f>IF(FollowUp!$AK$3="(Off)",IF(FollowUp!$AA$3=Data!$D$5,C1096,IF(FollowUp!$AA$3=Data!$D$6,D1096,IF(FollowUp!$AA$3=Data!$D$7,E1096,B1096))),IF(FollowUp!$AK$3=Data!$N$9,F1096,IF(FollowUp!$AK$3=Data!$N$8,H1096,IF(FollowUp!$AK$3=Data!$N$7,G1096,B1096))))</f>
        <v>0</v>
      </c>
      <c r="AR1096" s="51">
        <f t="shared" si="104"/>
        <v>0</v>
      </c>
      <c r="AS1096" s="25">
        <f t="shared" si="102"/>
        <v>-1</v>
      </c>
      <c r="AT1096" s="25">
        <f t="shared" si="105"/>
        <v>1089</v>
      </c>
      <c r="AU1096" s="25">
        <f t="shared" si="103"/>
        <v>0</v>
      </c>
      <c r="AV1096" s="25">
        <f t="shared" si="106"/>
        <v>0</v>
      </c>
      <c r="BB1096" s="51"/>
    </row>
    <row r="1097" spans="1:54" x14ac:dyDescent="0.25">
      <c r="A1097" t="str">
        <f t="shared" si="107"/>
        <v>1097</v>
      </c>
      <c r="B1097" s="25">
        <f>IF(OR(ISBLANK($AG1097),$AI1097="closed",$AI1097="old",AND($B$3=Data!$N$6,OR(database!AG1097=Data!$K$8,Data!$K$9=database!AG1097))),0,MAX(B$8:B1096)+1)</f>
        <v>0</v>
      </c>
      <c r="C1097" s="25">
        <f ca="1">IF(AND($AL1097-C$3&lt;=TODAY(),$AL1097&gt;0,AI1097&lt;&gt;"closed",AI1097&lt;&gt;"old",AND($B$3&lt;&gt;Data!$N$6,OR(database!$AG1097&lt;&gt;Data!$K$9,database!$AG1097&lt;&gt;Data!$K$8))),MAX(C$8:C1096)+1,0)</f>
        <v>0</v>
      </c>
      <c r="D1097" s="25">
        <f ca="1">IF(AND($AL1097-D$3&lt;=TODAY(),$AL1097&gt;0,$AI1097&lt;&gt;"closed",AI1097&lt;&gt;"old",AND($B$3&lt;&gt;Data!$N$6,OR(database!$AG1097&lt;&gt;Data!$K$9,database!$AG1097&lt;&gt;Data!$K$8))),MAX(D$8:D1096)+1,0)</f>
        <v>0</v>
      </c>
      <c r="E1097" s="25">
        <f ca="1">IF(AND($AL1097-E$3&lt;=TODAY(),$AL1097&gt;0,AI1097&lt;&gt;"closed",AI1097&lt;&gt;"old",AND($B$3&lt;&gt;Data!$N$6,OR(database!$AG1097&lt;&gt;Data!$K$9,database!$AG1097&lt;&gt;Data!$K$8))),MAX(E$8:E1096)+1,0)</f>
        <v>0</v>
      </c>
      <c r="F1097" s="25">
        <f>IF(AH1097="X",MAX(F$8:F1096)+1,0)</f>
        <v>0</v>
      </c>
      <c r="G1097" s="25">
        <f ca="1">IF(AND(AG1097=Data!$K$8,database!AI1097&lt;&gt;"Closed",AI1097&lt;&gt;"old",database!AL1097&lt;(TODAY()+Data!$X$4)),MAX(G$8:G1096)+1,0)</f>
        <v>0</v>
      </c>
      <c r="H1097" s="25">
        <f ca="1">IF(AND(AG1097=Data!$K$9,database!AI1097&lt;&gt;"Closed",AI1097&lt;&gt;"old",database!AL1097&lt;(TODAY()+Data!$X$5)),MAX(H$8:H1096)+1,0)</f>
        <v>0</v>
      </c>
      <c r="Y1097">
        <f>IF(AS1097&gt;0,VLOOKUP(AS1097,$AT:$AV,3,0)+COUNTIF(AS$8:AS1096,AS1097),0)</f>
        <v>0</v>
      </c>
      <c r="AA1097" s="17"/>
      <c r="AB1097" s="18"/>
      <c r="AC1097" s="17"/>
      <c r="AD1097" s="18"/>
      <c r="AE1097" s="17"/>
      <c r="AF1097" s="18"/>
      <c r="AG1097" s="139"/>
      <c r="AH1097" s="24"/>
      <c r="AI1097" s="17"/>
      <c r="AJ1097" s="24"/>
      <c r="AK1097" s="27"/>
      <c r="AL1097" s="47"/>
      <c r="AQ1097" s="25">
        <f>IF(FollowUp!$AK$3="(Off)",IF(FollowUp!$AA$3=Data!$D$5,C1097,IF(FollowUp!$AA$3=Data!$D$6,D1097,IF(FollowUp!$AA$3=Data!$D$7,E1097,B1097))),IF(FollowUp!$AK$3=Data!$N$9,F1097,IF(FollowUp!$AK$3=Data!$N$8,H1097,IF(FollowUp!$AK$3=Data!$N$7,G1097,B1097))))</f>
        <v>0</v>
      </c>
      <c r="AR1097" s="51">
        <f t="shared" si="104"/>
        <v>0</v>
      </c>
      <c r="AS1097" s="25">
        <f t="shared" ref="AS1097:AS1160" si="108">IF(AR1097=0,-1,RANK(AR1097,$AR$8:$AR$5000))</f>
        <v>-1</v>
      </c>
      <c r="AT1097" s="25">
        <f t="shared" si="105"/>
        <v>1090</v>
      </c>
      <c r="AU1097" s="25">
        <f t="shared" ref="AU1097:AU1160" si="109">COUNTIF(AS:AS,AT1097)</f>
        <v>0</v>
      </c>
      <c r="AV1097" s="25">
        <f t="shared" si="106"/>
        <v>0</v>
      </c>
      <c r="BB1097" s="51"/>
    </row>
    <row r="1098" spans="1:54" x14ac:dyDescent="0.25">
      <c r="A1098" t="str">
        <f t="shared" si="107"/>
        <v>1098</v>
      </c>
      <c r="B1098" s="25">
        <f>IF(OR(ISBLANK($AG1098),$AI1098="closed",$AI1098="old",AND($B$3=Data!$N$6,OR(database!AG1098=Data!$K$8,Data!$K$9=database!AG1098))),0,MAX(B$8:B1097)+1)</f>
        <v>0</v>
      </c>
      <c r="C1098" s="25">
        <f ca="1">IF(AND($AL1098-C$3&lt;=TODAY(),$AL1098&gt;0,AI1098&lt;&gt;"closed",AI1098&lt;&gt;"old",AND($B$3&lt;&gt;Data!$N$6,OR(database!$AG1098&lt;&gt;Data!$K$9,database!$AG1098&lt;&gt;Data!$K$8))),MAX(C$8:C1097)+1,0)</f>
        <v>0</v>
      </c>
      <c r="D1098" s="25">
        <f ca="1">IF(AND($AL1098-D$3&lt;=TODAY(),$AL1098&gt;0,$AI1098&lt;&gt;"closed",AI1098&lt;&gt;"old",AND($B$3&lt;&gt;Data!$N$6,OR(database!$AG1098&lt;&gt;Data!$K$9,database!$AG1098&lt;&gt;Data!$K$8))),MAX(D$8:D1097)+1,0)</f>
        <v>0</v>
      </c>
      <c r="E1098" s="25">
        <f ca="1">IF(AND($AL1098-E$3&lt;=TODAY(),$AL1098&gt;0,AI1098&lt;&gt;"closed",AI1098&lt;&gt;"old",AND($B$3&lt;&gt;Data!$N$6,OR(database!$AG1098&lt;&gt;Data!$K$9,database!$AG1098&lt;&gt;Data!$K$8))),MAX(E$8:E1097)+1,0)</f>
        <v>0</v>
      </c>
      <c r="F1098" s="25">
        <f>IF(AH1098="X",MAX(F$8:F1097)+1,0)</f>
        <v>0</v>
      </c>
      <c r="G1098" s="25">
        <f ca="1">IF(AND(AG1098=Data!$K$8,database!AI1098&lt;&gt;"Closed",AI1098&lt;&gt;"old",database!AL1098&lt;(TODAY()+Data!$X$4)),MAX(G$8:G1097)+1,0)</f>
        <v>0</v>
      </c>
      <c r="H1098" s="25">
        <f ca="1">IF(AND(AG1098=Data!$K$9,database!AI1098&lt;&gt;"Closed",AI1098&lt;&gt;"old",database!AL1098&lt;(TODAY()+Data!$X$5)),MAX(H$8:H1097)+1,0)</f>
        <v>0</v>
      </c>
      <c r="Y1098">
        <f>IF(AS1098&gt;0,VLOOKUP(AS1098,$AT:$AV,3,0)+COUNTIF(AS$8:AS1097,AS1098),0)</f>
        <v>0</v>
      </c>
      <c r="AA1098" s="16"/>
      <c r="AB1098" s="22"/>
      <c r="AC1098" s="16"/>
      <c r="AD1098" s="22"/>
      <c r="AE1098" s="16"/>
      <c r="AF1098" s="22"/>
      <c r="AG1098" s="138"/>
      <c r="AH1098" s="23"/>
      <c r="AI1098" s="16"/>
      <c r="AJ1098" s="23"/>
      <c r="AK1098" s="28"/>
      <c r="AL1098" s="35"/>
      <c r="AQ1098" s="25">
        <f>IF(FollowUp!$AK$3="(Off)",IF(FollowUp!$AA$3=Data!$D$5,C1098,IF(FollowUp!$AA$3=Data!$D$6,D1098,IF(FollowUp!$AA$3=Data!$D$7,E1098,B1098))),IF(FollowUp!$AK$3=Data!$N$9,F1098,IF(FollowUp!$AK$3=Data!$N$8,H1098,IF(FollowUp!$AK$3=Data!$N$7,G1098,B1098))))</f>
        <v>0</v>
      </c>
      <c r="AR1098" s="51">
        <f t="shared" si="104"/>
        <v>0</v>
      </c>
      <c r="AS1098" s="25">
        <f t="shared" si="108"/>
        <v>-1</v>
      </c>
      <c r="AT1098" s="25">
        <f t="shared" si="105"/>
        <v>1091</v>
      </c>
      <c r="AU1098" s="25">
        <f t="shared" si="109"/>
        <v>0</v>
      </c>
      <c r="AV1098" s="25">
        <f t="shared" si="106"/>
        <v>0</v>
      </c>
      <c r="BB1098" s="51"/>
    </row>
    <row r="1099" spans="1:54" x14ac:dyDescent="0.25">
      <c r="A1099" t="str">
        <f t="shared" si="107"/>
        <v>1099</v>
      </c>
      <c r="B1099" s="25">
        <f>IF(OR(ISBLANK($AG1099),$AI1099="closed",$AI1099="old",AND($B$3=Data!$N$6,OR(database!AG1099=Data!$K$8,Data!$K$9=database!AG1099))),0,MAX(B$8:B1098)+1)</f>
        <v>0</v>
      </c>
      <c r="C1099" s="25">
        <f ca="1">IF(AND($AL1099-C$3&lt;=TODAY(),$AL1099&gt;0,AI1099&lt;&gt;"closed",AI1099&lt;&gt;"old",AND($B$3&lt;&gt;Data!$N$6,OR(database!$AG1099&lt;&gt;Data!$K$9,database!$AG1099&lt;&gt;Data!$K$8))),MAX(C$8:C1098)+1,0)</f>
        <v>0</v>
      </c>
      <c r="D1099" s="25">
        <f ca="1">IF(AND($AL1099-D$3&lt;=TODAY(),$AL1099&gt;0,$AI1099&lt;&gt;"closed",AI1099&lt;&gt;"old",AND($B$3&lt;&gt;Data!$N$6,OR(database!$AG1099&lt;&gt;Data!$K$9,database!$AG1099&lt;&gt;Data!$K$8))),MAX(D$8:D1098)+1,0)</f>
        <v>0</v>
      </c>
      <c r="E1099" s="25">
        <f ca="1">IF(AND($AL1099-E$3&lt;=TODAY(),$AL1099&gt;0,AI1099&lt;&gt;"closed",AI1099&lt;&gt;"old",AND($B$3&lt;&gt;Data!$N$6,OR(database!$AG1099&lt;&gt;Data!$K$9,database!$AG1099&lt;&gt;Data!$K$8))),MAX(E$8:E1098)+1,0)</f>
        <v>0</v>
      </c>
      <c r="F1099" s="25">
        <f>IF(AH1099="X",MAX(F$8:F1098)+1,0)</f>
        <v>0</v>
      </c>
      <c r="G1099" s="25">
        <f ca="1">IF(AND(AG1099=Data!$K$8,database!AI1099&lt;&gt;"Closed",AI1099&lt;&gt;"old",database!AL1099&lt;(TODAY()+Data!$X$4)),MAX(G$8:G1098)+1,0)</f>
        <v>0</v>
      </c>
      <c r="H1099" s="25">
        <f ca="1">IF(AND(AG1099=Data!$K$9,database!AI1099&lt;&gt;"Closed",AI1099&lt;&gt;"old",database!AL1099&lt;(TODAY()+Data!$X$5)),MAX(H$8:H1098)+1,0)</f>
        <v>0</v>
      </c>
      <c r="Y1099">
        <f>IF(AS1099&gt;0,VLOOKUP(AS1099,$AT:$AV,3,0)+COUNTIF(AS$8:AS1098,AS1099),0)</f>
        <v>0</v>
      </c>
      <c r="AA1099" s="17"/>
      <c r="AB1099" s="18"/>
      <c r="AC1099" s="17"/>
      <c r="AD1099" s="18"/>
      <c r="AE1099" s="17"/>
      <c r="AF1099" s="18"/>
      <c r="AG1099" s="139"/>
      <c r="AH1099" s="24"/>
      <c r="AI1099" s="17"/>
      <c r="AJ1099" s="24"/>
      <c r="AK1099" s="27"/>
      <c r="AL1099" s="47"/>
      <c r="AQ1099" s="25">
        <f>IF(FollowUp!$AK$3="(Off)",IF(FollowUp!$AA$3=Data!$D$5,C1099,IF(FollowUp!$AA$3=Data!$D$6,D1099,IF(FollowUp!$AA$3=Data!$D$7,E1099,B1099))),IF(FollowUp!$AK$3=Data!$N$9,F1099,IF(FollowUp!$AK$3=Data!$N$8,H1099,IF(FollowUp!$AK$3=Data!$N$7,G1099,B1099))))</f>
        <v>0</v>
      </c>
      <c r="AR1099" s="51">
        <f t="shared" si="104"/>
        <v>0</v>
      </c>
      <c r="AS1099" s="25">
        <f t="shared" si="108"/>
        <v>-1</v>
      </c>
      <c r="AT1099" s="25">
        <f t="shared" si="105"/>
        <v>1092</v>
      </c>
      <c r="AU1099" s="25">
        <f t="shared" si="109"/>
        <v>0</v>
      </c>
      <c r="AV1099" s="25">
        <f t="shared" si="106"/>
        <v>0</v>
      </c>
      <c r="BB1099" s="51"/>
    </row>
    <row r="1100" spans="1:54" x14ac:dyDescent="0.25">
      <c r="A1100" t="str">
        <f t="shared" si="107"/>
        <v>1100</v>
      </c>
      <c r="B1100" s="25">
        <f>IF(OR(ISBLANK($AG1100),$AI1100="closed",$AI1100="old",AND($B$3=Data!$N$6,OR(database!AG1100=Data!$K$8,Data!$K$9=database!AG1100))),0,MAX(B$8:B1099)+1)</f>
        <v>0</v>
      </c>
      <c r="C1100" s="25">
        <f ca="1">IF(AND($AL1100-C$3&lt;=TODAY(),$AL1100&gt;0,AI1100&lt;&gt;"closed",AI1100&lt;&gt;"old",AND($B$3&lt;&gt;Data!$N$6,OR(database!$AG1100&lt;&gt;Data!$K$9,database!$AG1100&lt;&gt;Data!$K$8))),MAX(C$8:C1099)+1,0)</f>
        <v>0</v>
      </c>
      <c r="D1100" s="25">
        <f ca="1">IF(AND($AL1100-D$3&lt;=TODAY(),$AL1100&gt;0,$AI1100&lt;&gt;"closed",AI1100&lt;&gt;"old",AND($B$3&lt;&gt;Data!$N$6,OR(database!$AG1100&lt;&gt;Data!$K$9,database!$AG1100&lt;&gt;Data!$K$8))),MAX(D$8:D1099)+1,0)</f>
        <v>0</v>
      </c>
      <c r="E1100" s="25">
        <f ca="1">IF(AND($AL1100-E$3&lt;=TODAY(),$AL1100&gt;0,AI1100&lt;&gt;"closed",AI1100&lt;&gt;"old",AND($B$3&lt;&gt;Data!$N$6,OR(database!$AG1100&lt;&gt;Data!$K$9,database!$AG1100&lt;&gt;Data!$K$8))),MAX(E$8:E1099)+1,0)</f>
        <v>0</v>
      </c>
      <c r="F1100" s="25">
        <f>IF(AH1100="X",MAX(F$8:F1099)+1,0)</f>
        <v>0</v>
      </c>
      <c r="G1100" s="25">
        <f ca="1">IF(AND(AG1100=Data!$K$8,database!AI1100&lt;&gt;"Closed",AI1100&lt;&gt;"old",database!AL1100&lt;(TODAY()+Data!$X$4)),MAX(G$8:G1099)+1,0)</f>
        <v>0</v>
      </c>
      <c r="H1100" s="25">
        <f ca="1">IF(AND(AG1100=Data!$K$9,database!AI1100&lt;&gt;"Closed",AI1100&lt;&gt;"old",database!AL1100&lt;(TODAY()+Data!$X$5)),MAX(H$8:H1099)+1,0)</f>
        <v>0</v>
      </c>
      <c r="Y1100">
        <f>IF(AS1100&gt;0,VLOOKUP(AS1100,$AT:$AV,3,0)+COUNTIF(AS$8:AS1099,AS1100),0)</f>
        <v>0</v>
      </c>
      <c r="AA1100" s="16"/>
      <c r="AB1100" s="22"/>
      <c r="AC1100" s="16"/>
      <c r="AD1100" s="22"/>
      <c r="AE1100" s="16"/>
      <c r="AF1100" s="22"/>
      <c r="AG1100" s="138"/>
      <c r="AH1100" s="23"/>
      <c r="AI1100" s="16"/>
      <c r="AJ1100" s="23"/>
      <c r="AK1100" s="28"/>
      <c r="AL1100" s="35"/>
      <c r="AQ1100" s="25">
        <f>IF(FollowUp!$AK$3="(Off)",IF(FollowUp!$AA$3=Data!$D$5,C1100,IF(FollowUp!$AA$3=Data!$D$6,D1100,IF(FollowUp!$AA$3=Data!$D$7,E1100,B1100))),IF(FollowUp!$AK$3=Data!$N$9,F1100,IF(FollowUp!$AK$3=Data!$N$8,H1100,IF(FollowUp!$AK$3=Data!$N$7,G1100,B1100))))</f>
        <v>0</v>
      </c>
      <c r="AR1100" s="51">
        <f t="shared" si="104"/>
        <v>0</v>
      </c>
      <c r="AS1100" s="25">
        <f t="shared" si="108"/>
        <v>-1</v>
      </c>
      <c r="AT1100" s="25">
        <f t="shared" si="105"/>
        <v>1093</v>
      </c>
      <c r="AU1100" s="25">
        <f t="shared" si="109"/>
        <v>0</v>
      </c>
      <c r="AV1100" s="25">
        <f t="shared" si="106"/>
        <v>0</v>
      </c>
      <c r="BB1100" s="51"/>
    </row>
    <row r="1101" spans="1:54" x14ac:dyDescent="0.25">
      <c r="A1101" t="str">
        <f t="shared" si="107"/>
        <v>1101</v>
      </c>
      <c r="B1101" s="25">
        <f>IF(OR(ISBLANK($AG1101),$AI1101="closed",$AI1101="old",AND($B$3=Data!$N$6,OR(database!AG1101=Data!$K$8,Data!$K$9=database!AG1101))),0,MAX(B$8:B1100)+1)</f>
        <v>0</v>
      </c>
      <c r="C1101" s="25">
        <f ca="1">IF(AND($AL1101-C$3&lt;=TODAY(),$AL1101&gt;0,AI1101&lt;&gt;"closed",AI1101&lt;&gt;"old",AND($B$3&lt;&gt;Data!$N$6,OR(database!$AG1101&lt;&gt;Data!$K$9,database!$AG1101&lt;&gt;Data!$K$8))),MAX(C$8:C1100)+1,0)</f>
        <v>0</v>
      </c>
      <c r="D1101" s="25">
        <f ca="1">IF(AND($AL1101-D$3&lt;=TODAY(),$AL1101&gt;0,$AI1101&lt;&gt;"closed",AI1101&lt;&gt;"old",AND($B$3&lt;&gt;Data!$N$6,OR(database!$AG1101&lt;&gt;Data!$K$9,database!$AG1101&lt;&gt;Data!$K$8))),MAX(D$8:D1100)+1,0)</f>
        <v>0</v>
      </c>
      <c r="E1101" s="25">
        <f ca="1">IF(AND($AL1101-E$3&lt;=TODAY(),$AL1101&gt;0,AI1101&lt;&gt;"closed",AI1101&lt;&gt;"old",AND($B$3&lt;&gt;Data!$N$6,OR(database!$AG1101&lt;&gt;Data!$K$9,database!$AG1101&lt;&gt;Data!$K$8))),MAX(E$8:E1100)+1,0)</f>
        <v>0</v>
      </c>
      <c r="F1101" s="25">
        <f>IF(AH1101="X",MAX(F$8:F1100)+1,0)</f>
        <v>0</v>
      </c>
      <c r="G1101" s="25">
        <f ca="1">IF(AND(AG1101=Data!$K$8,database!AI1101&lt;&gt;"Closed",AI1101&lt;&gt;"old",database!AL1101&lt;(TODAY()+Data!$X$4)),MAX(G$8:G1100)+1,0)</f>
        <v>0</v>
      </c>
      <c r="H1101" s="25">
        <f ca="1">IF(AND(AG1101=Data!$K$9,database!AI1101&lt;&gt;"Closed",AI1101&lt;&gt;"old",database!AL1101&lt;(TODAY()+Data!$X$5)),MAX(H$8:H1100)+1,0)</f>
        <v>0</v>
      </c>
      <c r="Y1101">
        <f>IF(AS1101&gt;0,VLOOKUP(AS1101,$AT:$AV,3,0)+COUNTIF(AS$8:AS1100,AS1101),0)</f>
        <v>0</v>
      </c>
      <c r="AA1101" s="17"/>
      <c r="AB1101" s="18"/>
      <c r="AC1101" s="17"/>
      <c r="AD1101" s="18"/>
      <c r="AE1101" s="17"/>
      <c r="AF1101" s="18"/>
      <c r="AG1101" s="139"/>
      <c r="AH1101" s="24"/>
      <c r="AI1101" s="17"/>
      <c r="AJ1101" s="24"/>
      <c r="AK1101" s="27"/>
      <c r="AL1101" s="47"/>
      <c r="AQ1101" s="25">
        <f>IF(FollowUp!$AK$3="(Off)",IF(FollowUp!$AA$3=Data!$D$5,C1101,IF(FollowUp!$AA$3=Data!$D$6,D1101,IF(FollowUp!$AA$3=Data!$D$7,E1101,B1101))),IF(FollowUp!$AK$3=Data!$N$9,F1101,IF(FollowUp!$AK$3=Data!$N$8,H1101,IF(FollowUp!$AK$3=Data!$N$7,G1101,B1101))))</f>
        <v>0</v>
      </c>
      <c r="AR1101" s="51">
        <f t="shared" si="104"/>
        <v>0</v>
      </c>
      <c r="AS1101" s="25">
        <f t="shared" si="108"/>
        <v>-1</v>
      </c>
      <c r="AT1101" s="25">
        <f t="shared" si="105"/>
        <v>1094</v>
      </c>
      <c r="AU1101" s="25">
        <f t="shared" si="109"/>
        <v>0</v>
      </c>
      <c r="AV1101" s="25">
        <f t="shared" si="106"/>
        <v>0</v>
      </c>
      <c r="BB1101" s="51"/>
    </row>
    <row r="1102" spans="1:54" x14ac:dyDescent="0.25">
      <c r="A1102" t="str">
        <f t="shared" si="107"/>
        <v>1102</v>
      </c>
      <c r="B1102" s="25">
        <f>IF(OR(ISBLANK($AG1102),$AI1102="closed",$AI1102="old",AND($B$3=Data!$N$6,OR(database!AG1102=Data!$K$8,Data!$K$9=database!AG1102))),0,MAX(B$8:B1101)+1)</f>
        <v>0</v>
      </c>
      <c r="C1102" s="25">
        <f ca="1">IF(AND($AL1102-C$3&lt;=TODAY(),$AL1102&gt;0,AI1102&lt;&gt;"closed",AI1102&lt;&gt;"old",AND($B$3&lt;&gt;Data!$N$6,OR(database!$AG1102&lt;&gt;Data!$K$9,database!$AG1102&lt;&gt;Data!$K$8))),MAX(C$8:C1101)+1,0)</f>
        <v>0</v>
      </c>
      <c r="D1102" s="25">
        <f ca="1">IF(AND($AL1102-D$3&lt;=TODAY(),$AL1102&gt;0,$AI1102&lt;&gt;"closed",AI1102&lt;&gt;"old",AND($B$3&lt;&gt;Data!$N$6,OR(database!$AG1102&lt;&gt;Data!$K$9,database!$AG1102&lt;&gt;Data!$K$8))),MAX(D$8:D1101)+1,0)</f>
        <v>0</v>
      </c>
      <c r="E1102" s="25">
        <f ca="1">IF(AND($AL1102-E$3&lt;=TODAY(),$AL1102&gt;0,AI1102&lt;&gt;"closed",AI1102&lt;&gt;"old",AND($B$3&lt;&gt;Data!$N$6,OR(database!$AG1102&lt;&gt;Data!$K$9,database!$AG1102&lt;&gt;Data!$K$8))),MAX(E$8:E1101)+1,0)</f>
        <v>0</v>
      </c>
      <c r="F1102" s="25">
        <f>IF(AH1102="X",MAX(F$8:F1101)+1,0)</f>
        <v>0</v>
      </c>
      <c r="G1102" s="25">
        <f ca="1">IF(AND(AG1102=Data!$K$8,database!AI1102&lt;&gt;"Closed",AI1102&lt;&gt;"old",database!AL1102&lt;(TODAY()+Data!$X$4)),MAX(G$8:G1101)+1,0)</f>
        <v>0</v>
      </c>
      <c r="H1102" s="25">
        <f ca="1">IF(AND(AG1102=Data!$K$9,database!AI1102&lt;&gt;"Closed",AI1102&lt;&gt;"old",database!AL1102&lt;(TODAY()+Data!$X$5)),MAX(H$8:H1101)+1,0)</f>
        <v>0</v>
      </c>
      <c r="Y1102">
        <f>IF(AS1102&gt;0,VLOOKUP(AS1102,$AT:$AV,3,0)+COUNTIF(AS$8:AS1101,AS1102),0)</f>
        <v>0</v>
      </c>
      <c r="AA1102" s="16"/>
      <c r="AB1102" s="22"/>
      <c r="AC1102" s="16"/>
      <c r="AD1102" s="22"/>
      <c r="AE1102" s="16"/>
      <c r="AF1102" s="22"/>
      <c r="AG1102" s="138"/>
      <c r="AH1102" s="23"/>
      <c r="AI1102" s="16"/>
      <c r="AJ1102" s="23"/>
      <c r="AK1102" s="28"/>
      <c r="AL1102" s="35"/>
      <c r="AQ1102" s="25">
        <f>IF(FollowUp!$AK$3="(Off)",IF(FollowUp!$AA$3=Data!$D$5,C1102,IF(FollowUp!$AA$3=Data!$D$6,D1102,IF(FollowUp!$AA$3=Data!$D$7,E1102,B1102))),IF(FollowUp!$AK$3=Data!$N$9,F1102,IF(FollowUp!$AK$3=Data!$N$8,H1102,IF(FollowUp!$AK$3=Data!$N$7,G1102,B1102))))</f>
        <v>0</v>
      </c>
      <c r="AR1102" s="51">
        <f t="shared" si="104"/>
        <v>0</v>
      </c>
      <c r="AS1102" s="25">
        <f t="shared" si="108"/>
        <v>-1</v>
      </c>
      <c r="AT1102" s="25">
        <f t="shared" si="105"/>
        <v>1095</v>
      </c>
      <c r="AU1102" s="25">
        <f t="shared" si="109"/>
        <v>0</v>
      </c>
      <c r="AV1102" s="25">
        <f t="shared" si="106"/>
        <v>0</v>
      </c>
      <c r="BB1102" s="51"/>
    </row>
    <row r="1103" spans="1:54" x14ac:dyDescent="0.25">
      <c r="A1103" t="str">
        <f t="shared" si="107"/>
        <v>1103</v>
      </c>
      <c r="B1103" s="25">
        <f>IF(OR(ISBLANK($AG1103),$AI1103="closed",$AI1103="old",AND($B$3=Data!$N$6,OR(database!AG1103=Data!$K$8,Data!$K$9=database!AG1103))),0,MAX(B$8:B1102)+1)</f>
        <v>0</v>
      </c>
      <c r="C1103" s="25">
        <f ca="1">IF(AND($AL1103-C$3&lt;=TODAY(),$AL1103&gt;0,AI1103&lt;&gt;"closed",AI1103&lt;&gt;"old",AND($B$3&lt;&gt;Data!$N$6,OR(database!$AG1103&lt;&gt;Data!$K$9,database!$AG1103&lt;&gt;Data!$K$8))),MAX(C$8:C1102)+1,0)</f>
        <v>0</v>
      </c>
      <c r="D1103" s="25">
        <f ca="1">IF(AND($AL1103-D$3&lt;=TODAY(),$AL1103&gt;0,$AI1103&lt;&gt;"closed",AI1103&lt;&gt;"old",AND($B$3&lt;&gt;Data!$N$6,OR(database!$AG1103&lt;&gt;Data!$K$9,database!$AG1103&lt;&gt;Data!$K$8))),MAX(D$8:D1102)+1,0)</f>
        <v>0</v>
      </c>
      <c r="E1103" s="25">
        <f ca="1">IF(AND($AL1103-E$3&lt;=TODAY(),$AL1103&gt;0,AI1103&lt;&gt;"closed",AI1103&lt;&gt;"old",AND($B$3&lt;&gt;Data!$N$6,OR(database!$AG1103&lt;&gt;Data!$K$9,database!$AG1103&lt;&gt;Data!$K$8))),MAX(E$8:E1102)+1,0)</f>
        <v>0</v>
      </c>
      <c r="F1103" s="25">
        <f>IF(AH1103="X",MAX(F$8:F1102)+1,0)</f>
        <v>0</v>
      </c>
      <c r="G1103" s="25">
        <f ca="1">IF(AND(AG1103=Data!$K$8,database!AI1103&lt;&gt;"Closed",AI1103&lt;&gt;"old",database!AL1103&lt;(TODAY()+Data!$X$4)),MAX(G$8:G1102)+1,0)</f>
        <v>0</v>
      </c>
      <c r="H1103" s="25">
        <f ca="1">IF(AND(AG1103=Data!$K$9,database!AI1103&lt;&gt;"Closed",AI1103&lt;&gt;"old",database!AL1103&lt;(TODAY()+Data!$X$5)),MAX(H$8:H1102)+1,0)</f>
        <v>0</v>
      </c>
      <c r="Y1103">
        <f>IF(AS1103&gt;0,VLOOKUP(AS1103,$AT:$AV,3,0)+COUNTIF(AS$8:AS1102,AS1103),0)</f>
        <v>0</v>
      </c>
      <c r="AA1103" s="17"/>
      <c r="AB1103" s="18"/>
      <c r="AC1103" s="17"/>
      <c r="AD1103" s="18"/>
      <c r="AE1103" s="17"/>
      <c r="AF1103" s="18"/>
      <c r="AG1103" s="139"/>
      <c r="AH1103" s="24"/>
      <c r="AI1103" s="17"/>
      <c r="AJ1103" s="24"/>
      <c r="AK1103" s="27"/>
      <c r="AL1103" s="47"/>
      <c r="AQ1103" s="25">
        <f>IF(FollowUp!$AK$3="(Off)",IF(FollowUp!$AA$3=Data!$D$5,C1103,IF(FollowUp!$AA$3=Data!$D$6,D1103,IF(FollowUp!$AA$3=Data!$D$7,E1103,B1103))),IF(FollowUp!$AK$3=Data!$N$9,F1103,IF(FollowUp!$AK$3=Data!$N$8,H1103,IF(FollowUp!$AK$3=Data!$N$7,G1103,B1103))))</f>
        <v>0</v>
      </c>
      <c r="AR1103" s="51">
        <f t="shared" si="104"/>
        <v>0</v>
      </c>
      <c r="AS1103" s="25">
        <f t="shared" si="108"/>
        <v>-1</v>
      </c>
      <c r="AT1103" s="25">
        <f t="shared" si="105"/>
        <v>1096</v>
      </c>
      <c r="AU1103" s="25">
        <f t="shared" si="109"/>
        <v>0</v>
      </c>
      <c r="AV1103" s="25">
        <f t="shared" si="106"/>
        <v>0</v>
      </c>
      <c r="BB1103" s="51"/>
    </row>
    <row r="1104" spans="1:54" x14ac:dyDescent="0.25">
      <c r="A1104" t="str">
        <f t="shared" si="107"/>
        <v>1104</v>
      </c>
      <c r="B1104" s="25">
        <f>IF(OR(ISBLANK($AG1104),$AI1104="closed",$AI1104="old",AND($B$3=Data!$N$6,OR(database!AG1104=Data!$K$8,Data!$K$9=database!AG1104))),0,MAX(B$8:B1103)+1)</f>
        <v>0</v>
      </c>
      <c r="C1104" s="25">
        <f ca="1">IF(AND($AL1104-C$3&lt;=TODAY(),$AL1104&gt;0,AI1104&lt;&gt;"closed",AI1104&lt;&gt;"old",AND($B$3&lt;&gt;Data!$N$6,OR(database!$AG1104&lt;&gt;Data!$K$9,database!$AG1104&lt;&gt;Data!$K$8))),MAX(C$8:C1103)+1,0)</f>
        <v>0</v>
      </c>
      <c r="D1104" s="25">
        <f ca="1">IF(AND($AL1104-D$3&lt;=TODAY(),$AL1104&gt;0,$AI1104&lt;&gt;"closed",AI1104&lt;&gt;"old",AND($B$3&lt;&gt;Data!$N$6,OR(database!$AG1104&lt;&gt;Data!$K$9,database!$AG1104&lt;&gt;Data!$K$8))),MAX(D$8:D1103)+1,0)</f>
        <v>0</v>
      </c>
      <c r="E1104" s="25">
        <f ca="1">IF(AND($AL1104-E$3&lt;=TODAY(),$AL1104&gt;0,AI1104&lt;&gt;"closed",AI1104&lt;&gt;"old",AND($B$3&lt;&gt;Data!$N$6,OR(database!$AG1104&lt;&gt;Data!$K$9,database!$AG1104&lt;&gt;Data!$K$8))),MAX(E$8:E1103)+1,0)</f>
        <v>0</v>
      </c>
      <c r="F1104" s="25">
        <f>IF(AH1104="X",MAX(F$8:F1103)+1,0)</f>
        <v>0</v>
      </c>
      <c r="G1104" s="25">
        <f ca="1">IF(AND(AG1104=Data!$K$8,database!AI1104&lt;&gt;"Closed",AI1104&lt;&gt;"old",database!AL1104&lt;(TODAY()+Data!$X$4)),MAX(G$8:G1103)+1,0)</f>
        <v>0</v>
      </c>
      <c r="H1104" s="25">
        <f ca="1">IF(AND(AG1104=Data!$K$9,database!AI1104&lt;&gt;"Closed",AI1104&lt;&gt;"old",database!AL1104&lt;(TODAY()+Data!$X$5)),MAX(H$8:H1103)+1,0)</f>
        <v>0</v>
      </c>
      <c r="Y1104">
        <f>IF(AS1104&gt;0,VLOOKUP(AS1104,$AT:$AV,3,0)+COUNTIF(AS$8:AS1103,AS1104),0)</f>
        <v>0</v>
      </c>
      <c r="AA1104" s="16"/>
      <c r="AB1104" s="22"/>
      <c r="AC1104" s="16"/>
      <c r="AD1104" s="22"/>
      <c r="AE1104" s="16"/>
      <c r="AF1104" s="22"/>
      <c r="AG1104" s="138"/>
      <c r="AH1104" s="23"/>
      <c r="AI1104" s="16"/>
      <c r="AJ1104" s="23"/>
      <c r="AK1104" s="28"/>
      <c r="AL1104" s="35"/>
      <c r="AQ1104" s="25">
        <f>IF(FollowUp!$AK$3="(Off)",IF(FollowUp!$AA$3=Data!$D$5,C1104,IF(FollowUp!$AA$3=Data!$D$6,D1104,IF(FollowUp!$AA$3=Data!$D$7,E1104,B1104))),IF(FollowUp!$AK$3=Data!$N$9,F1104,IF(FollowUp!$AK$3=Data!$N$8,H1104,IF(FollowUp!$AK$3=Data!$N$7,G1104,B1104))))</f>
        <v>0</v>
      </c>
      <c r="AR1104" s="51">
        <f t="shared" si="104"/>
        <v>0</v>
      </c>
      <c r="AS1104" s="25">
        <f t="shared" si="108"/>
        <v>-1</v>
      </c>
      <c r="AT1104" s="25">
        <f t="shared" si="105"/>
        <v>1097</v>
      </c>
      <c r="AU1104" s="25">
        <f t="shared" si="109"/>
        <v>0</v>
      </c>
      <c r="AV1104" s="25">
        <f t="shared" si="106"/>
        <v>0</v>
      </c>
      <c r="BB1104" s="51"/>
    </row>
    <row r="1105" spans="1:54" x14ac:dyDescent="0.25">
      <c r="A1105" t="str">
        <f t="shared" si="107"/>
        <v>1105</v>
      </c>
      <c r="B1105" s="25">
        <f>IF(OR(ISBLANK($AG1105),$AI1105="closed",$AI1105="old",AND($B$3=Data!$N$6,OR(database!AG1105=Data!$K$8,Data!$K$9=database!AG1105))),0,MAX(B$8:B1104)+1)</f>
        <v>0</v>
      </c>
      <c r="C1105" s="25">
        <f ca="1">IF(AND($AL1105-C$3&lt;=TODAY(),$AL1105&gt;0,AI1105&lt;&gt;"closed",AI1105&lt;&gt;"old",AND($B$3&lt;&gt;Data!$N$6,OR(database!$AG1105&lt;&gt;Data!$K$9,database!$AG1105&lt;&gt;Data!$K$8))),MAX(C$8:C1104)+1,0)</f>
        <v>0</v>
      </c>
      <c r="D1105" s="25">
        <f ca="1">IF(AND($AL1105-D$3&lt;=TODAY(),$AL1105&gt;0,$AI1105&lt;&gt;"closed",AI1105&lt;&gt;"old",AND($B$3&lt;&gt;Data!$N$6,OR(database!$AG1105&lt;&gt;Data!$K$9,database!$AG1105&lt;&gt;Data!$K$8))),MAX(D$8:D1104)+1,0)</f>
        <v>0</v>
      </c>
      <c r="E1105" s="25">
        <f ca="1">IF(AND($AL1105-E$3&lt;=TODAY(),$AL1105&gt;0,AI1105&lt;&gt;"closed",AI1105&lt;&gt;"old",AND($B$3&lt;&gt;Data!$N$6,OR(database!$AG1105&lt;&gt;Data!$K$9,database!$AG1105&lt;&gt;Data!$K$8))),MAX(E$8:E1104)+1,0)</f>
        <v>0</v>
      </c>
      <c r="F1105" s="25">
        <f>IF(AH1105="X",MAX(F$8:F1104)+1,0)</f>
        <v>0</v>
      </c>
      <c r="G1105" s="25">
        <f ca="1">IF(AND(AG1105=Data!$K$8,database!AI1105&lt;&gt;"Closed",AI1105&lt;&gt;"old",database!AL1105&lt;(TODAY()+Data!$X$4)),MAX(G$8:G1104)+1,0)</f>
        <v>0</v>
      </c>
      <c r="H1105" s="25">
        <f ca="1">IF(AND(AG1105=Data!$K$9,database!AI1105&lt;&gt;"Closed",AI1105&lt;&gt;"old",database!AL1105&lt;(TODAY()+Data!$X$5)),MAX(H$8:H1104)+1,0)</f>
        <v>0</v>
      </c>
      <c r="Y1105">
        <f>IF(AS1105&gt;0,VLOOKUP(AS1105,$AT:$AV,3,0)+COUNTIF(AS$8:AS1104,AS1105),0)</f>
        <v>0</v>
      </c>
      <c r="AA1105" s="17"/>
      <c r="AB1105" s="18"/>
      <c r="AC1105" s="17"/>
      <c r="AD1105" s="18"/>
      <c r="AE1105" s="17"/>
      <c r="AF1105" s="18"/>
      <c r="AG1105" s="139"/>
      <c r="AH1105" s="24"/>
      <c r="AI1105" s="17"/>
      <c r="AJ1105" s="24"/>
      <c r="AK1105" s="27"/>
      <c r="AL1105" s="47"/>
      <c r="AQ1105" s="25">
        <f>IF(FollowUp!$AK$3="(Off)",IF(FollowUp!$AA$3=Data!$D$5,C1105,IF(FollowUp!$AA$3=Data!$D$6,D1105,IF(FollowUp!$AA$3=Data!$D$7,E1105,B1105))),IF(FollowUp!$AK$3=Data!$N$9,F1105,IF(FollowUp!$AK$3=Data!$N$8,H1105,IF(FollowUp!$AK$3=Data!$N$7,G1105,B1105))))</f>
        <v>0</v>
      </c>
      <c r="AR1105" s="51">
        <f t="shared" si="104"/>
        <v>0</v>
      </c>
      <c r="AS1105" s="25">
        <f t="shared" si="108"/>
        <v>-1</v>
      </c>
      <c r="AT1105" s="25">
        <f t="shared" si="105"/>
        <v>1098</v>
      </c>
      <c r="AU1105" s="25">
        <f t="shared" si="109"/>
        <v>0</v>
      </c>
      <c r="AV1105" s="25">
        <f t="shared" si="106"/>
        <v>0</v>
      </c>
      <c r="BB1105" s="51"/>
    </row>
    <row r="1106" spans="1:54" x14ac:dyDescent="0.25">
      <c r="A1106" t="str">
        <f t="shared" si="107"/>
        <v>1106</v>
      </c>
      <c r="B1106" s="25">
        <f>IF(OR(ISBLANK($AG1106),$AI1106="closed",$AI1106="old",AND($B$3=Data!$N$6,OR(database!AG1106=Data!$K$8,Data!$K$9=database!AG1106))),0,MAX(B$8:B1105)+1)</f>
        <v>0</v>
      </c>
      <c r="C1106" s="25">
        <f ca="1">IF(AND($AL1106-C$3&lt;=TODAY(),$AL1106&gt;0,AI1106&lt;&gt;"closed",AI1106&lt;&gt;"old",AND($B$3&lt;&gt;Data!$N$6,OR(database!$AG1106&lt;&gt;Data!$K$9,database!$AG1106&lt;&gt;Data!$K$8))),MAX(C$8:C1105)+1,0)</f>
        <v>0</v>
      </c>
      <c r="D1106" s="25">
        <f ca="1">IF(AND($AL1106-D$3&lt;=TODAY(),$AL1106&gt;0,$AI1106&lt;&gt;"closed",AI1106&lt;&gt;"old",AND($B$3&lt;&gt;Data!$N$6,OR(database!$AG1106&lt;&gt;Data!$K$9,database!$AG1106&lt;&gt;Data!$K$8))),MAX(D$8:D1105)+1,0)</f>
        <v>0</v>
      </c>
      <c r="E1106" s="25">
        <f ca="1">IF(AND($AL1106-E$3&lt;=TODAY(),$AL1106&gt;0,AI1106&lt;&gt;"closed",AI1106&lt;&gt;"old",AND($B$3&lt;&gt;Data!$N$6,OR(database!$AG1106&lt;&gt;Data!$K$9,database!$AG1106&lt;&gt;Data!$K$8))),MAX(E$8:E1105)+1,0)</f>
        <v>0</v>
      </c>
      <c r="F1106" s="25">
        <f>IF(AH1106="X",MAX(F$8:F1105)+1,0)</f>
        <v>0</v>
      </c>
      <c r="G1106" s="25">
        <f ca="1">IF(AND(AG1106=Data!$K$8,database!AI1106&lt;&gt;"Closed",AI1106&lt;&gt;"old",database!AL1106&lt;(TODAY()+Data!$X$4)),MAX(G$8:G1105)+1,0)</f>
        <v>0</v>
      </c>
      <c r="H1106" s="25">
        <f ca="1">IF(AND(AG1106=Data!$K$9,database!AI1106&lt;&gt;"Closed",AI1106&lt;&gt;"old",database!AL1106&lt;(TODAY()+Data!$X$5)),MAX(H$8:H1105)+1,0)</f>
        <v>0</v>
      </c>
      <c r="Y1106">
        <f>IF(AS1106&gt;0,VLOOKUP(AS1106,$AT:$AV,3,0)+COUNTIF(AS$8:AS1105,AS1106),0)</f>
        <v>0</v>
      </c>
      <c r="AA1106" s="16"/>
      <c r="AB1106" s="22"/>
      <c r="AC1106" s="16"/>
      <c r="AD1106" s="22"/>
      <c r="AE1106" s="16"/>
      <c r="AF1106" s="22"/>
      <c r="AG1106" s="138"/>
      <c r="AH1106" s="23"/>
      <c r="AI1106" s="16"/>
      <c r="AJ1106" s="23"/>
      <c r="AK1106" s="28"/>
      <c r="AL1106" s="35"/>
      <c r="AQ1106" s="25">
        <f>IF(FollowUp!$AK$3="(Off)",IF(FollowUp!$AA$3=Data!$D$5,C1106,IF(FollowUp!$AA$3=Data!$D$6,D1106,IF(FollowUp!$AA$3=Data!$D$7,E1106,B1106))),IF(FollowUp!$AK$3=Data!$N$9,F1106,IF(FollowUp!$AK$3=Data!$N$8,H1106,IF(FollowUp!$AK$3=Data!$N$7,G1106,B1106))))</f>
        <v>0</v>
      </c>
      <c r="AR1106" s="51">
        <f t="shared" si="104"/>
        <v>0</v>
      </c>
      <c r="AS1106" s="25">
        <f t="shared" si="108"/>
        <v>-1</v>
      </c>
      <c r="AT1106" s="25">
        <f t="shared" si="105"/>
        <v>1099</v>
      </c>
      <c r="AU1106" s="25">
        <f t="shared" si="109"/>
        <v>0</v>
      </c>
      <c r="AV1106" s="25">
        <f t="shared" si="106"/>
        <v>0</v>
      </c>
      <c r="BB1106" s="51"/>
    </row>
    <row r="1107" spans="1:54" x14ac:dyDescent="0.25">
      <c r="A1107" t="str">
        <f t="shared" si="107"/>
        <v>1107</v>
      </c>
      <c r="B1107" s="25">
        <f>IF(OR(ISBLANK($AG1107),$AI1107="closed",$AI1107="old",AND($B$3=Data!$N$6,OR(database!AG1107=Data!$K$8,Data!$K$9=database!AG1107))),0,MAX(B$8:B1106)+1)</f>
        <v>0</v>
      </c>
      <c r="C1107" s="25">
        <f ca="1">IF(AND($AL1107-C$3&lt;=TODAY(),$AL1107&gt;0,AI1107&lt;&gt;"closed",AI1107&lt;&gt;"old",AND($B$3&lt;&gt;Data!$N$6,OR(database!$AG1107&lt;&gt;Data!$K$9,database!$AG1107&lt;&gt;Data!$K$8))),MAX(C$8:C1106)+1,0)</f>
        <v>0</v>
      </c>
      <c r="D1107" s="25">
        <f ca="1">IF(AND($AL1107-D$3&lt;=TODAY(),$AL1107&gt;0,$AI1107&lt;&gt;"closed",AI1107&lt;&gt;"old",AND($B$3&lt;&gt;Data!$N$6,OR(database!$AG1107&lt;&gt;Data!$K$9,database!$AG1107&lt;&gt;Data!$K$8))),MAX(D$8:D1106)+1,0)</f>
        <v>0</v>
      </c>
      <c r="E1107" s="25">
        <f ca="1">IF(AND($AL1107-E$3&lt;=TODAY(),$AL1107&gt;0,AI1107&lt;&gt;"closed",AI1107&lt;&gt;"old",AND($B$3&lt;&gt;Data!$N$6,OR(database!$AG1107&lt;&gt;Data!$K$9,database!$AG1107&lt;&gt;Data!$K$8))),MAX(E$8:E1106)+1,0)</f>
        <v>0</v>
      </c>
      <c r="F1107" s="25">
        <f>IF(AH1107="X",MAX(F$8:F1106)+1,0)</f>
        <v>0</v>
      </c>
      <c r="G1107" s="25">
        <f ca="1">IF(AND(AG1107=Data!$K$8,database!AI1107&lt;&gt;"Closed",AI1107&lt;&gt;"old",database!AL1107&lt;(TODAY()+Data!$X$4)),MAX(G$8:G1106)+1,0)</f>
        <v>0</v>
      </c>
      <c r="H1107" s="25">
        <f ca="1">IF(AND(AG1107=Data!$K$9,database!AI1107&lt;&gt;"Closed",AI1107&lt;&gt;"old",database!AL1107&lt;(TODAY()+Data!$X$5)),MAX(H$8:H1106)+1,0)</f>
        <v>0</v>
      </c>
      <c r="Y1107">
        <f>IF(AS1107&gt;0,VLOOKUP(AS1107,$AT:$AV,3,0)+COUNTIF(AS$8:AS1106,AS1107),0)</f>
        <v>0</v>
      </c>
      <c r="AA1107" s="17"/>
      <c r="AB1107" s="18"/>
      <c r="AC1107" s="17"/>
      <c r="AD1107" s="18"/>
      <c r="AE1107" s="17"/>
      <c r="AF1107" s="18"/>
      <c r="AG1107" s="139"/>
      <c r="AH1107" s="24"/>
      <c r="AI1107" s="17"/>
      <c r="AJ1107" s="24"/>
      <c r="AK1107" s="27"/>
      <c r="AL1107" s="47"/>
      <c r="AQ1107" s="25">
        <f>IF(FollowUp!$AK$3="(Off)",IF(FollowUp!$AA$3=Data!$D$5,C1107,IF(FollowUp!$AA$3=Data!$D$6,D1107,IF(FollowUp!$AA$3=Data!$D$7,E1107,B1107))),IF(FollowUp!$AK$3=Data!$N$9,F1107,IF(FollowUp!$AK$3=Data!$N$8,H1107,IF(FollowUp!$AK$3=Data!$N$7,G1107,B1107))))</f>
        <v>0</v>
      </c>
      <c r="AR1107" s="51">
        <f t="shared" si="104"/>
        <v>0</v>
      </c>
      <c r="AS1107" s="25">
        <f t="shared" si="108"/>
        <v>-1</v>
      </c>
      <c r="AT1107" s="25">
        <f t="shared" si="105"/>
        <v>1100</v>
      </c>
      <c r="AU1107" s="25">
        <f t="shared" si="109"/>
        <v>0</v>
      </c>
      <c r="AV1107" s="25">
        <f t="shared" si="106"/>
        <v>0</v>
      </c>
      <c r="BB1107" s="51"/>
    </row>
    <row r="1108" spans="1:54" x14ac:dyDescent="0.25">
      <c r="A1108" t="str">
        <f t="shared" si="107"/>
        <v>1108</v>
      </c>
      <c r="B1108" s="25">
        <f>IF(OR(ISBLANK($AG1108),$AI1108="closed",$AI1108="old",AND($B$3=Data!$N$6,OR(database!AG1108=Data!$K$8,Data!$K$9=database!AG1108))),0,MAX(B$8:B1107)+1)</f>
        <v>0</v>
      </c>
      <c r="C1108" s="25">
        <f ca="1">IF(AND($AL1108-C$3&lt;=TODAY(),$AL1108&gt;0,AI1108&lt;&gt;"closed",AI1108&lt;&gt;"old",AND($B$3&lt;&gt;Data!$N$6,OR(database!$AG1108&lt;&gt;Data!$K$9,database!$AG1108&lt;&gt;Data!$K$8))),MAX(C$8:C1107)+1,0)</f>
        <v>0</v>
      </c>
      <c r="D1108" s="25">
        <f ca="1">IF(AND($AL1108-D$3&lt;=TODAY(),$AL1108&gt;0,$AI1108&lt;&gt;"closed",AI1108&lt;&gt;"old",AND($B$3&lt;&gt;Data!$N$6,OR(database!$AG1108&lt;&gt;Data!$K$9,database!$AG1108&lt;&gt;Data!$K$8))),MAX(D$8:D1107)+1,0)</f>
        <v>0</v>
      </c>
      <c r="E1108" s="25">
        <f ca="1">IF(AND($AL1108-E$3&lt;=TODAY(),$AL1108&gt;0,AI1108&lt;&gt;"closed",AI1108&lt;&gt;"old",AND($B$3&lt;&gt;Data!$N$6,OR(database!$AG1108&lt;&gt;Data!$K$9,database!$AG1108&lt;&gt;Data!$K$8))),MAX(E$8:E1107)+1,0)</f>
        <v>0</v>
      </c>
      <c r="F1108" s="25">
        <f>IF(AH1108="X",MAX(F$8:F1107)+1,0)</f>
        <v>0</v>
      </c>
      <c r="G1108" s="25">
        <f ca="1">IF(AND(AG1108=Data!$K$8,database!AI1108&lt;&gt;"Closed",AI1108&lt;&gt;"old",database!AL1108&lt;(TODAY()+Data!$X$4)),MAX(G$8:G1107)+1,0)</f>
        <v>0</v>
      </c>
      <c r="H1108" s="25">
        <f ca="1">IF(AND(AG1108=Data!$K$9,database!AI1108&lt;&gt;"Closed",AI1108&lt;&gt;"old",database!AL1108&lt;(TODAY()+Data!$X$5)),MAX(H$8:H1107)+1,0)</f>
        <v>0</v>
      </c>
      <c r="Y1108">
        <f>IF(AS1108&gt;0,VLOOKUP(AS1108,$AT:$AV,3,0)+COUNTIF(AS$8:AS1107,AS1108),0)</f>
        <v>0</v>
      </c>
      <c r="AA1108" s="16"/>
      <c r="AB1108" s="22"/>
      <c r="AC1108" s="16"/>
      <c r="AD1108" s="22"/>
      <c r="AE1108" s="16"/>
      <c r="AF1108" s="22"/>
      <c r="AG1108" s="138"/>
      <c r="AH1108" s="23"/>
      <c r="AI1108" s="16"/>
      <c r="AJ1108" s="23"/>
      <c r="AK1108" s="28"/>
      <c r="AL1108" s="35"/>
      <c r="AQ1108" s="25">
        <f>IF(FollowUp!$AK$3="(Off)",IF(FollowUp!$AA$3=Data!$D$5,C1108,IF(FollowUp!$AA$3=Data!$D$6,D1108,IF(FollowUp!$AA$3=Data!$D$7,E1108,B1108))),IF(FollowUp!$AK$3=Data!$N$9,F1108,IF(FollowUp!$AK$3=Data!$N$8,H1108,IF(FollowUp!$AK$3=Data!$N$7,G1108,B1108))))</f>
        <v>0</v>
      </c>
      <c r="AR1108" s="51">
        <f t="shared" si="104"/>
        <v>0</v>
      </c>
      <c r="AS1108" s="25">
        <f t="shared" si="108"/>
        <v>-1</v>
      </c>
      <c r="AT1108" s="25">
        <f t="shared" si="105"/>
        <v>1101</v>
      </c>
      <c r="AU1108" s="25">
        <f t="shared" si="109"/>
        <v>0</v>
      </c>
      <c r="AV1108" s="25">
        <f t="shared" si="106"/>
        <v>0</v>
      </c>
      <c r="BB1108" s="51"/>
    </row>
    <row r="1109" spans="1:54" x14ac:dyDescent="0.25">
      <c r="A1109" t="str">
        <f t="shared" si="107"/>
        <v>1109</v>
      </c>
      <c r="B1109" s="25">
        <f>IF(OR(ISBLANK($AG1109),$AI1109="closed",$AI1109="old",AND($B$3=Data!$N$6,OR(database!AG1109=Data!$K$8,Data!$K$9=database!AG1109))),0,MAX(B$8:B1108)+1)</f>
        <v>0</v>
      </c>
      <c r="C1109" s="25">
        <f ca="1">IF(AND($AL1109-C$3&lt;=TODAY(),$AL1109&gt;0,AI1109&lt;&gt;"closed",AI1109&lt;&gt;"old",AND($B$3&lt;&gt;Data!$N$6,OR(database!$AG1109&lt;&gt;Data!$K$9,database!$AG1109&lt;&gt;Data!$K$8))),MAX(C$8:C1108)+1,0)</f>
        <v>0</v>
      </c>
      <c r="D1109" s="25">
        <f ca="1">IF(AND($AL1109-D$3&lt;=TODAY(),$AL1109&gt;0,$AI1109&lt;&gt;"closed",AI1109&lt;&gt;"old",AND($B$3&lt;&gt;Data!$N$6,OR(database!$AG1109&lt;&gt;Data!$K$9,database!$AG1109&lt;&gt;Data!$K$8))),MAX(D$8:D1108)+1,0)</f>
        <v>0</v>
      </c>
      <c r="E1109" s="25">
        <f ca="1">IF(AND($AL1109-E$3&lt;=TODAY(),$AL1109&gt;0,AI1109&lt;&gt;"closed",AI1109&lt;&gt;"old",AND($B$3&lt;&gt;Data!$N$6,OR(database!$AG1109&lt;&gt;Data!$K$9,database!$AG1109&lt;&gt;Data!$K$8))),MAX(E$8:E1108)+1,0)</f>
        <v>0</v>
      </c>
      <c r="F1109" s="25">
        <f>IF(AH1109="X",MAX(F$8:F1108)+1,0)</f>
        <v>0</v>
      </c>
      <c r="G1109" s="25">
        <f ca="1">IF(AND(AG1109=Data!$K$8,database!AI1109&lt;&gt;"Closed",AI1109&lt;&gt;"old",database!AL1109&lt;(TODAY()+Data!$X$4)),MAX(G$8:G1108)+1,0)</f>
        <v>0</v>
      </c>
      <c r="H1109" s="25">
        <f ca="1">IF(AND(AG1109=Data!$K$9,database!AI1109&lt;&gt;"Closed",AI1109&lt;&gt;"old",database!AL1109&lt;(TODAY()+Data!$X$5)),MAX(H$8:H1108)+1,0)</f>
        <v>0</v>
      </c>
      <c r="Y1109">
        <f>IF(AS1109&gt;0,VLOOKUP(AS1109,$AT:$AV,3,0)+COUNTIF(AS$8:AS1108,AS1109),0)</f>
        <v>0</v>
      </c>
      <c r="AA1109" s="17"/>
      <c r="AB1109" s="18"/>
      <c r="AC1109" s="17"/>
      <c r="AD1109" s="18"/>
      <c r="AE1109" s="17"/>
      <c r="AF1109" s="18"/>
      <c r="AG1109" s="139"/>
      <c r="AH1109" s="24"/>
      <c r="AI1109" s="17"/>
      <c r="AJ1109" s="24"/>
      <c r="AK1109" s="27"/>
      <c r="AL1109" s="47"/>
      <c r="AQ1109" s="25">
        <f>IF(FollowUp!$AK$3="(Off)",IF(FollowUp!$AA$3=Data!$D$5,C1109,IF(FollowUp!$AA$3=Data!$D$6,D1109,IF(FollowUp!$AA$3=Data!$D$7,E1109,B1109))),IF(FollowUp!$AK$3=Data!$N$9,F1109,IF(FollowUp!$AK$3=Data!$N$8,H1109,IF(FollowUp!$AK$3=Data!$N$7,G1109,B1109))))</f>
        <v>0</v>
      </c>
      <c r="AR1109" s="51">
        <f t="shared" si="104"/>
        <v>0</v>
      </c>
      <c r="AS1109" s="25">
        <f t="shared" si="108"/>
        <v>-1</v>
      </c>
      <c r="AT1109" s="25">
        <f t="shared" si="105"/>
        <v>1102</v>
      </c>
      <c r="AU1109" s="25">
        <f t="shared" si="109"/>
        <v>0</v>
      </c>
      <c r="AV1109" s="25">
        <f t="shared" si="106"/>
        <v>0</v>
      </c>
      <c r="BB1109" s="51"/>
    </row>
    <row r="1110" spans="1:54" x14ac:dyDescent="0.25">
      <c r="A1110" t="str">
        <f t="shared" si="107"/>
        <v>1110</v>
      </c>
      <c r="B1110" s="25">
        <f>IF(OR(ISBLANK($AG1110),$AI1110="closed",$AI1110="old",AND($B$3=Data!$N$6,OR(database!AG1110=Data!$K$8,Data!$K$9=database!AG1110))),0,MAX(B$8:B1109)+1)</f>
        <v>0</v>
      </c>
      <c r="C1110" s="25">
        <f ca="1">IF(AND($AL1110-C$3&lt;=TODAY(),$AL1110&gt;0,AI1110&lt;&gt;"closed",AI1110&lt;&gt;"old",AND($B$3&lt;&gt;Data!$N$6,OR(database!$AG1110&lt;&gt;Data!$K$9,database!$AG1110&lt;&gt;Data!$K$8))),MAX(C$8:C1109)+1,0)</f>
        <v>0</v>
      </c>
      <c r="D1110" s="25">
        <f ca="1">IF(AND($AL1110-D$3&lt;=TODAY(),$AL1110&gt;0,$AI1110&lt;&gt;"closed",AI1110&lt;&gt;"old",AND($B$3&lt;&gt;Data!$N$6,OR(database!$AG1110&lt;&gt;Data!$K$9,database!$AG1110&lt;&gt;Data!$K$8))),MAX(D$8:D1109)+1,0)</f>
        <v>0</v>
      </c>
      <c r="E1110" s="25">
        <f ca="1">IF(AND($AL1110-E$3&lt;=TODAY(),$AL1110&gt;0,AI1110&lt;&gt;"closed",AI1110&lt;&gt;"old",AND($B$3&lt;&gt;Data!$N$6,OR(database!$AG1110&lt;&gt;Data!$K$9,database!$AG1110&lt;&gt;Data!$K$8))),MAX(E$8:E1109)+1,0)</f>
        <v>0</v>
      </c>
      <c r="F1110" s="25">
        <f>IF(AH1110="X",MAX(F$8:F1109)+1,0)</f>
        <v>0</v>
      </c>
      <c r="G1110" s="25">
        <f ca="1">IF(AND(AG1110=Data!$K$8,database!AI1110&lt;&gt;"Closed",AI1110&lt;&gt;"old",database!AL1110&lt;(TODAY()+Data!$X$4)),MAX(G$8:G1109)+1,0)</f>
        <v>0</v>
      </c>
      <c r="H1110" s="25">
        <f ca="1">IF(AND(AG1110=Data!$K$9,database!AI1110&lt;&gt;"Closed",AI1110&lt;&gt;"old",database!AL1110&lt;(TODAY()+Data!$X$5)),MAX(H$8:H1109)+1,0)</f>
        <v>0</v>
      </c>
      <c r="Y1110">
        <f>IF(AS1110&gt;0,VLOOKUP(AS1110,$AT:$AV,3,0)+COUNTIF(AS$8:AS1109,AS1110),0)</f>
        <v>0</v>
      </c>
      <c r="AA1110" s="16"/>
      <c r="AB1110" s="22"/>
      <c r="AC1110" s="16"/>
      <c r="AD1110" s="22"/>
      <c r="AE1110" s="16"/>
      <c r="AF1110" s="22"/>
      <c r="AG1110" s="138"/>
      <c r="AH1110" s="23"/>
      <c r="AI1110" s="16"/>
      <c r="AJ1110" s="23"/>
      <c r="AK1110" s="28"/>
      <c r="AL1110" s="35"/>
      <c r="AQ1110" s="25">
        <f>IF(FollowUp!$AK$3="(Off)",IF(FollowUp!$AA$3=Data!$D$5,C1110,IF(FollowUp!$AA$3=Data!$D$6,D1110,IF(FollowUp!$AA$3=Data!$D$7,E1110,B1110))),IF(FollowUp!$AK$3=Data!$N$9,F1110,IF(FollowUp!$AK$3=Data!$N$8,H1110,IF(FollowUp!$AK$3=Data!$N$7,G1110,B1110))))</f>
        <v>0</v>
      </c>
      <c r="AR1110" s="51">
        <f t="shared" si="104"/>
        <v>0</v>
      </c>
      <c r="AS1110" s="25">
        <f t="shared" si="108"/>
        <v>-1</v>
      </c>
      <c r="AT1110" s="25">
        <f t="shared" si="105"/>
        <v>1103</v>
      </c>
      <c r="AU1110" s="25">
        <f t="shared" si="109"/>
        <v>0</v>
      </c>
      <c r="AV1110" s="25">
        <f t="shared" si="106"/>
        <v>0</v>
      </c>
      <c r="BB1110" s="51"/>
    </row>
    <row r="1111" spans="1:54" x14ac:dyDescent="0.25">
      <c r="A1111" t="str">
        <f t="shared" si="107"/>
        <v>1111</v>
      </c>
      <c r="B1111" s="25">
        <f>IF(OR(ISBLANK($AG1111),$AI1111="closed",$AI1111="old",AND($B$3=Data!$N$6,OR(database!AG1111=Data!$K$8,Data!$K$9=database!AG1111))),0,MAX(B$8:B1110)+1)</f>
        <v>0</v>
      </c>
      <c r="C1111" s="25">
        <f ca="1">IF(AND($AL1111-C$3&lt;=TODAY(),$AL1111&gt;0,AI1111&lt;&gt;"closed",AI1111&lt;&gt;"old",AND($B$3&lt;&gt;Data!$N$6,OR(database!$AG1111&lt;&gt;Data!$K$9,database!$AG1111&lt;&gt;Data!$K$8))),MAX(C$8:C1110)+1,0)</f>
        <v>0</v>
      </c>
      <c r="D1111" s="25">
        <f ca="1">IF(AND($AL1111-D$3&lt;=TODAY(),$AL1111&gt;0,$AI1111&lt;&gt;"closed",AI1111&lt;&gt;"old",AND($B$3&lt;&gt;Data!$N$6,OR(database!$AG1111&lt;&gt;Data!$K$9,database!$AG1111&lt;&gt;Data!$K$8))),MAX(D$8:D1110)+1,0)</f>
        <v>0</v>
      </c>
      <c r="E1111" s="25">
        <f ca="1">IF(AND($AL1111-E$3&lt;=TODAY(),$AL1111&gt;0,AI1111&lt;&gt;"closed",AI1111&lt;&gt;"old",AND($B$3&lt;&gt;Data!$N$6,OR(database!$AG1111&lt;&gt;Data!$K$9,database!$AG1111&lt;&gt;Data!$K$8))),MAX(E$8:E1110)+1,0)</f>
        <v>0</v>
      </c>
      <c r="F1111" s="25">
        <f>IF(AH1111="X",MAX(F$8:F1110)+1,0)</f>
        <v>0</v>
      </c>
      <c r="G1111" s="25">
        <f ca="1">IF(AND(AG1111=Data!$K$8,database!AI1111&lt;&gt;"Closed",AI1111&lt;&gt;"old",database!AL1111&lt;(TODAY()+Data!$X$4)),MAX(G$8:G1110)+1,0)</f>
        <v>0</v>
      </c>
      <c r="H1111" s="25">
        <f ca="1">IF(AND(AG1111=Data!$K$9,database!AI1111&lt;&gt;"Closed",AI1111&lt;&gt;"old",database!AL1111&lt;(TODAY()+Data!$X$5)),MAX(H$8:H1110)+1,0)</f>
        <v>0</v>
      </c>
      <c r="Y1111">
        <f>IF(AS1111&gt;0,VLOOKUP(AS1111,$AT:$AV,3,0)+COUNTIF(AS$8:AS1110,AS1111),0)</f>
        <v>0</v>
      </c>
      <c r="AA1111" s="17"/>
      <c r="AB1111" s="18"/>
      <c r="AC1111" s="17"/>
      <c r="AD1111" s="18"/>
      <c r="AE1111" s="17"/>
      <c r="AF1111" s="18"/>
      <c r="AG1111" s="139"/>
      <c r="AH1111" s="24"/>
      <c r="AI1111" s="17"/>
      <c r="AJ1111" s="24"/>
      <c r="AK1111" s="27"/>
      <c r="AL1111" s="47"/>
      <c r="AQ1111" s="25">
        <f>IF(FollowUp!$AK$3="(Off)",IF(FollowUp!$AA$3=Data!$D$5,C1111,IF(FollowUp!$AA$3=Data!$D$6,D1111,IF(FollowUp!$AA$3=Data!$D$7,E1111,B1111))),IF(FollowUp!$AK$3=Data!$N$9,F1111,IF(FollowUp!$AK$3=Data!$N$8,H1111,IF(FollowUp!$AK$3=Data!$N$7,G1111,B1111))))</f>
        <v>0</v>
      </c>
      <c r="AR1111" s="51">
        <f t="shared" si="104"/>
        <v>0</v>
      </c>
      <c r="AS1111" s="25">
        <f t="shared" si="108"/>
        <v>-1</v>
      </c>
      <c r="AT1111" s="25">
        <f t="shared" si="105"/>
        <v>1104</v>
      </c>
      <c r="AU1111" s="25">
        <f t="shared" si="109"/>
        <v>0</v>
      </c>
      <c r="AV1111" s="25">
        <f t="shared" si="106"/>
        <v>0</v>
      </c>
      <c r="BB1111" s="51"/>
    </row>
    <row r="1112" spans="1:54" x14ac:dyDescent="0.25">
      <c r="A1112" t="str">
        <f t="shared" si="107"/>
        <v>1112</v>
      </c>
      <c r="B1112" s="25">
        <f>IF(OR(ISBLANK($AG1112),$AI1112="closed",$AI1112="old",AND($B$3=Data!$N$6,OR(database!AG1112=Data!$K$8,Data!$K$9=database!AG1112))),0,MAX(B$8:B1111)+1)</f>
        <v>0</v>
      </c>
      <c r="C1112" s="25">
        <f ca="1">IF(AND($AL1112-C$3&lt;=TODAY(),$AL1112&gt;0,AI1112&lt;&gt;"closed",AI1112&lt;&gt;"old",AND($B$3&lt;&gt;Data!$N$6,OR(database!$AG1112&lt;&gt;Data!$K$9,database!$AG1112&lt;&gt;Data!$K$8))),MAX(C$8:C1111)+1,0)</f>
        <v>0</v>
      </c>
      <c r="D1112" s="25">
        <f ca="1">IF(AND($AL1112-D$3&lt;=TODAY(),$AL1112&gt;0,$AI1112&lt;&gt;"closed",AI1112&lt;&gt;"old",AND($B$3&lt;&gt;Data!$N$6,OR(database!$AG1112&lt;&gt;Data!$K$9,database!$AG1112&lt;&gt;Data!$K$8))),MAX(D$8:D1111)+1,0)</f>
        <v>0</v>
      </c>
      <c r="E1112" s="25">
        <f ca="1">IF(AND($AL1112-E$3&lt;=TODAY(),$AL1112&gt;0,AI1112&lt;&gt;"closed",AI1112&lt;&gt;"old",AND($B$3&lt;&gt;Data!$N$6,OR(database!$AG1112&lt;&gt;Data!$K$9,database!$AG1112&lt;&gt;Data!$K$8))),MAX(E$8:E1111)+1,0)</f>
        <v>0</v>
      </c>
      <c r="F1112" s="25">
        <f>IF(AH1112="X",MAX(F$8:F1111)+1,0)</f>
        <v>0</v>
      </c>
      <c r="G1112" s="25">
        <f ca="1">IF(AND(AG1112=Data!$K$8,database!AI1112&lt;&gt;"Closed",AI1112&lt;&gt;"old",database!AL1112&lt;(TODAY()+Data!$X$4)),MAX(G$8:G1111)+1,0)</f>
        <v>0</v>
      </c>
      <c r="H1112" s="25">
        <f ca="1">IF(AND(AG1112=Data!$K$9,database!AI1112&lt;&gt;"Closed",AI1112&lt;&gt;"old",database!AL1112&lt;(TODAY()+Data!$X$5)),MAX(H$8:H1111)+1,0)</f>
        <v>0</v>
      </c>
      <c r="Y1112">
        <f>IF(AS1112&gt;0,VLOOKUP(AS1112,$AT:$AV,3,0)+COUNTIF(AS$8:AS1111,AS1112),0)</f>
        <v>0</v>
      </c>
      <c r="AA1112" s="16"/>
      <c r="AB1112" s="22"/>
      <c r="AC1112" s="16"/>
      <c r="AD1112" s="22"/>
      <c r="AE1112" s="16"/>
      <c r="AF1112" s="22"/>
      <c r="AG1112" s="138"/>
      <c r="AH1112" s="23"/>
      <c r="AI1112" s="16"/>
      <c r="AJ1112" s="23"/>
      <c r="AK1112" s="28"/>
      <c r="AL1112" s="35"/>
      <c r="AQ1112" s="25">
        <f>IF(FollowUp!$AK$3="(Off)",IF(FollowUp!$AA$3=Data!$D$5,C1112,IF(FollowUp!$AA$3=Data!$D$6,D1112,IF(FollowUp!$AA$3=Data!$D$7,E1112,B1112))),IF(FollowUp!$AK$3=Data!$N$9,F1112,IF(FollowUp!$AK$3=Data!$N$8,H1112,IF(FollowUp!$AK$3=Data!$N$7,G1112,B1112))))</f>
        <v>0</v>
      </c>
      <c r="AR1112" s="51">
        <f t="shared" si="104"/>
        <v>0</v>
      </c>
      <c r="AS1112" s="25">
        <f t="shared" si="108"/>
        <v>-1</v>
      </c>
      <c r="AT1112" s="25">
        <f t="shared" si="105"/>
        <v>1105</v>
      </c>
      <c r="AU1112" s="25">
        <f t="shared" si="109"/>
        <v>0</v>
      </c>
      <c r="AV1112" s="25">
        <f t="shared" si="106"/>
        <v>0</v>
      </c>
      <c r="BB1112" s="51"/>
    </row>
    <row r="1113" spans="1:54" x14ac:dyDescent="0.25">
      <c r="A1113" t="str">
        <f t="shared" si="107"/>
        <v>1113</v>
      </c>
      <c r="B1113" s="25">
        <f>IF(OR(ISBLANK($AG1113),$AI1113="closed",$AI1113="old",AND($B$3=Data!$N$6,OR(database!AG1113=Data!$K$8,Data!$K$9=database!AG1113))),0,MAX(B$8:B1112)+1)</f>
        <v>0</v>
      </c>
      <c r="C1113" s="25">
        <f ca="1">IF(AND($AL1113-C$3&lt;=TODAY(),$AL1113&gt;0,AI1113&lt;&gt;"closed",AI1113&lt;&gt;"old",AND($B$3&lt;&gt;Data!$N$6,OR(database!$AG1113&lt;&gt;Data!$K$9,database!$AG1113&lt;&gt;Data!$K$8))),MAX(C$8:C1112)+1,0)</f>
        <v>0</v>
      </c>
      <c r="D1113" s="25">
        <f ca="1">IF(AND($AL1113-D$3&lt;=TODAY(),$AL1113&gt;0,$AI1113&lt;&gt;"closed",AI1113&lt;&gt;"old",AND($B$3&lt;&gt;Data!$N$6,OR(database!$AG1113&lt;&gt;Data!$K$9,database!$AG1113&lt;&gt;Data!$K$8))),MAX(D$8:D1112)+1,0)</f>
        <v>0</v>
      </c>
      <c r="E1113" s="25">
        <f ca="1">IF(AND($AL1113-E$3&lt;=TODAY(),$AL1113&gt;0,AI1113&lt;&gt;"closed",AI1113&lt;&gt;"old",AND($B$3&lt;&gt;Data!$N$6,OR(database!$AG1113&lt;&gt;Data!$K$9,database!$AG1113&lt;&gt;Data!$K$8))),MAX(E$8:E1112)+1,0)</f>
        <v>0</v>
      </c>
      <c r="F1113" s="25">
        <f>IF(AH1113="X",MAX(F$8:F1112)+1,0)</f>
        <v>0</v>
      </c>
      <c r="G1113" s="25">
        <f ca="1">IF(AND(AG1113=Data!$K$8,database!AI1113&lt;&gt;"Closed",AI1113&lt;&gt;"old",database!AL1113&lt;(TODAY()+Data!$X$4)),MAX(G$8:G1112)+1,0)</f>
        <v>0</v>
      </c>
      <c r="H1113" s="25">
        <f ca="1">IF(AND(AG1113=Data!$K$9,database!AI1113&lt;&gt;"Closed",AI1113&lt;&gt;"old",database!AL1113&lt;(TODAY()+Data!$X$5)),MAX(H$8:H1112)+1,0)</f>
        <v>0</v>
      </c>
      <c r="Y1113">
        <f>IF(AS1113&gt;0,VLOOKUP(AS1113,$AT:$AV,3,0)+COUNTIF(AS$8:AS1112,AS1113),0)</f>
        <v>0</v>
      </c>
      <c r="AA1113" s="17"/>
      <c r="AB1113" s="18"/>
      <c r="AC1113" s="17"/>
      <c r="AD1113" s="18"/>
      <c r="AE1113" s="17"/>
      <c r="AF1113" s="18"/>
      <c r="AG1113" s="139"/>
      <c r="AH1113" s="24"/>
      <c r="AI1113" s="17"/>
      <c r="AJ1113" s="24"/>
      <c r="AK1113" s="27"/>
      <c r="AL1113" s="47"/>
      <c r="AQ1113" s="25">
        <f>IF(FollowUp!$AK$3="(Off)",IF(FollowUp!$AA$3=Data!$D$5,C1113,IF(FollowUp!$AA$3=Data!$D$6,D1113,IF(FollowUp!$AA$3=Data!$D$7,E1113,B1113))),IF(FollowUp!$AK$3=Data!$N$9,F1113,IF(FollowUp!$AK$3=Data!$N$8,H1113,IF(FollowUp!$AK$3=Data!$N$7,G1113,B1113))))</f>
        <v>0</v>
      </c>
      <c r="AR1113" s="51">
        <f t="shared" ref="AR1113:AR1176" si="110">IF(AQ1113&gt;0,AL1113,0)</f>
        <v>0</v>
      </c>
      <c r="AS1113" s="25">
        <f t="shared" si="108"/>
        <v>-1</v>
      </c>
      <c r="AT1113" s="25">
        <f t="shared" ref="AT1113:AT1176" si="111">AT1112+1</f>
        <v>1106</v>
      </c>
      <c r="AU1113" s="25">
        <f t="shared" si="109"/>
        <v>0</v>
      </c>
      <c r="AV1113" s="25">
        <f t="shared" ref="AV1113:AV1176" si="112">IF(AND(AU1113&gt;0,AV1114=0),1,(AU1114+AV1114))</f>
        <v>0</v>
      </c>
      <c r="BB1113" s="51"/>
    </row>
    <row r="1114" spans="1:54" x14ac:dyDescent="0.25">
      <c r="A1114" t="str">
        <f t="shared" si="107"/>
        <v>1114</v>
      </c>
      <c r="B1114" s="25">
        <f>IF(OR(ISBLANK($AG1114),$AI1114="closed",$AI1114="old",AND($B$3=Data!$N$6,OR(database!AG1114=Data!$K$8,Data!$K$9=database!AG1114))),0,MAX(B$8:B1113)+1)</f>
        <v>0</v>
      </c>
      <c r="C1114" s="25">
        <f ca="1">IF(AND($AL1114-C$3&lt;=TODAY(),$AL1114&gt;0,AI1114&lt;&gt;"closed",AI1114&lt;&gt;"old",AND($B$3&lt;&gt;Data!$N$6,OR(database!$AG1114&lt;&gt;Data!$K$9,database!$AG1114&lt;&gt;Data!$K$8))),MAX(C$8:C1113)+1,0)</f>
        <v>0</v>
      </c>
      <c r="D1114" s="25">
        <f ca="1">IF(AND($AL1114-D$3&lt;=TODAY(),$AL1114&gt;0,$AI1114&lt;&gt;"closed",AI1114&lt;&gt;"old",AND($B$3&lt;&gt;Data!$N$6,OR(database!$AG1114&lt;&gt;Data!$K$9,database!$AG1114&lt;&gt;Data!$K$8))),MAX(D$8:D1113)+1,0)</f>
        <v>0</v>
      </c>
      <c r="E1114" s="25">
        <f ca="1">IF(AND($AL1114-E$3&lt;=TODAY(),$AL1114&gt;0,AI1114&lt;&gt;"closed",AI1114&lt;&gt;"old",AND($B$3&lt;&gt;Data!$N$6,OR(database!$AG1114&lt;&gt;Data!$K$9,database!$AG1114&lt;&gt;Data!$K$8))),MAX(E$8:E1113)+1,0)</f>
        <v>0</v>
      </c>
      <c r="F1114" s="25">
        <f>IF(AH1114="X",MAX(F$8:F1113)+1,0)</f>
        <v>0</v>
      </c>
      <c r="G1114" s="25">
        <f ca="1">IF(AND(AG1114=Data!$K$8,database!AI1114&lt;&gt;"Closed",AI1114&lt;&gt;"old",database!AL1114&lt;(TODAY()+Data!$X$4)),MAX(G$8:G1113)+1,0)</f>
        <v>0</v>
      </c>
      <c r="H1114" s="25">
        <f ca="1">IF(AND(AG1114=Data!$K$9,database!AI1114&lt;&gt;"Closed",AI1114&lt;&gt;"old",database!AL1114&lt;(TODAY()+Data!$X$5)),MAX(H$8:H1113)+1,0)</f>
        <v>0</v>
      </c>
      <c r="Y1114">
        <f>IF(AS1114&gt;0,VLOOKUP(AS1114,$AT:$AV,3,0)+COUNTIF(AS$8:AS1113,AS1114),0)</f>
        <v>0</v>
      </c>
      <c r="AA1114" s="16"/>
      <c r="AB1114" s="22"/>
      <c r="AC1114" s="16"/>
      <c r="AD1114" s="22"/>
      <c r="AE1114" s="16"/>
      <c r="AF1114" s="22"/>
      <c r="AG1114" s="138"/>
      <c r="AH1114" s="23"/>
      <c r="AI1114" s="16"/>
      <c r="AJ1114" s="23"/>
      <c r="AK1114" s="28"/>
      <c r="AL1114" s="35"/>
      <c r="AQ1114" s="25">
        <f>IF(FollowUp!$AK$3="(Off)",IF(FollowUp!$AA$3=Data!$D$5,C1114,IF(FollowUp!$AA$3=Data!$D$6,D1114,IF(FollowUp!$AA$3=Data!$D$7,E1114,B1114))),IF(FollowUp!$AK$3=Data!$N$9,F1114,IF(FollowUp!$AK$3=Data!$N$8,H1114,IF(FollowUp!$AK$3=Data!$N$7,G1114,B1114))))</f>
        <v>0</v>
      </c>
      <c r="AR1114" s="51">
        <f t="shared" si="110"/>
        <v>0</v>
      </c>
      <c r="AS1114" s="25">
        <f t="shared" si="108"/>
        <v>-1</v>
      </c>
      <c r="AT1114" s="25">
        <f t="shared" si="111"/>
        <v>1107</v>
      </c>
      <c r="AU1114" s="25">
        <f t="shared" si="109"/>
        <v>0</v>
      </c>
      <c r="AV1114" s="25">
        <f t="shared" si="112"/>
        <v>0</v>
      </c>
      <c r="BB1114" s="51"/>
    </row>
    <row r="1115" spans="1:54" x14ac:dyDescent="0.25">
      <c r="A1115" t="str">
        <f t="shared" si="107"/>
        <v>1115</v>
      </c>
      <c r="B1115" s="25">
        <f>IF(OR(ISBLANK($AG1115),$AI1115="closed",$AI1115="old",AND($B$3=Data!$N$6,OR(database!AG1115=Data!$K$8,Data!$K$9=database!AG1115))),0,MAX(B$8:B1114)+1)</f>
        <v>0</v>
      </c>
      <c r="C1115" s="25">
        <f ca="1">IF(AND($AL1115-C$3&lt;=TODAY(),$AL1115&gt;0,AI1115&lt;&gt;"closed",AI1115&lt;&gt;"old",AND($B$3&lt;&gt;Data!$N$6,OR(database!$AG1115&lt;&gt;Data!$K$9,database!$AG1115&lt;&gt;Data!$K$8))),MAX(C$8:C1114)+1,0)</f>
        <v>0</v>
      </c>
      <c r="D1115" s="25">
        <f ca="1">IF(AND($AL1115-D$3&lt;=TODAY(),$AL1115&gt;0,$AI1115&lt;&gt;"closed",AI1115&lt;&gt;"old",AND($B$3&lt;&gt;Data!$N$6,OR(database!$AG1115&lt;&gt;Data!$K$9,database!$AG1115&lt;&gt;Data!$K$8))),MAX(D$8:D1114)+1,0)</f>
        <v>0</v>
      </c>
      <c r="E1115" s="25">
        <f ca="1">IF(AND($AL1115-E$3&lt;=TODAY(),$AL1115&gt;0,AI1115&lt;&gt;"closed",AI1115&lt;&gt;"old",AND($B$3&lt;&gt;Data!$N$6,OR(database!$AG1115&lt;&gt;Data!$K$9,database!$AG1115&lt;&gt;Data!$K$8))),MAX(E$8:E1114)+1,0)</f>
        <v>0</v>
      </c>
      <c r="F1115" s="25">
        <f>IF(AH1115="X",MAX(F$8:F1114)+1,0)</f>
        <v>0</v>
      </c>
      <c r="G1115" s="25">
        <f ca="1">IF(AND(AG1115=Data!$K$8,database!AI1115&lt;&gt;"Closed",AI1115&lt;&gt;"old",database!AL1115&lt;(TODAY()+Data!$X$4)),MAX(G$8:G1114)+1,0)</f>
        <v>0</v>
      </c>
      <c r="H1115" s="25">
        <f ca="1">IF(AND(AG1115=Data!$K$9,database!AI1115&lt;&gt;"Closed",AI1115&lt;&gt;"old",database!AL1115&lt;(TODAY()+Data!$X$5)),MAX(H$8:H1114)+1,0)</f>
        <v>0</v>
      </c>
      <c r="Y1115">
        <f>IF(AS1115&gt;0,VLOOKUP(AS1115,$AT:$AV,3,0)+COUNTIF(AS$8:AS1114,AS1115),0)</f>
        <v>0</v>
      </c>
      <c r="AA1115" s="17"/>
      <c r="AB1115" s="18"/>
      <c r="AC1115" s="17"/>
      <c r="AD1115" s="18"/>
      <c r="AE1115" s="17"/>
      <c r="AF1115" s="18"/>
      <c r="AG1115" s="139"/>
      <c r="AH1115" s="24"/>
      <c r="AI1115" s="17"/>
      <c r="AJ1115" s="24"/>
      <c r="AK1115" s="27"/>
      <c r="AL1115" s="47"/>
      <c r="AQ1115" s="25">
        <f>IF(FollowUp!$AK$3="(Off)",IF(FollowUp!$AA$3=Data!$D$5,C1115,IF(FollowUp!$AA$3=Data!$D$6,D1115,IF(FollowUp!$AA$3=Data!$D$7,E1115,B1115))),IF(FollowUp!$AK$3=Data!$N$9,F1115,IF(FollowUp!$AK$3=Data!$N$8,H1115,IF(FollowUp!$AK$3=Data!$N$7,G1115,B1115))))</f>
        <v>0</v>
      </c>
      <c r="AR1115" s="51">
        <f t="shared" si="110"/>
        <v>0</v>
      </c>
      <c r="AS1115" s="25">
        <f t="shared" si="108"/>
        <v>-1</v>
      </c>
      <c r="AT1115" s="25">
        <f t="shared" si="111"/>
        <v>1108</v>
      </c>
      <c r="AU1115" s="25">
        <f t="shared" si="109"/>
        <v>0</v>
      </c>
      <c r="AV1115" s="25">
        <f t="shared" si="112"/>
        <v>0</v>
      </c>
      <c r="BB1115" s="51"/>
    </row>
    <row r="1116" spans="1:54" x14ac:dyDescent="0.25">
      <c r="A1116" t="str">
        <f t="shared" si="107"/>
        <v>1116</v>
      </c>
      <c r="B1116" s="25">
        <f>IF(OR(ISBLANK($AG1116),$AI1116="closed",$AI1116="old",AND($B$3=Data!$N$6,OR(database!AG1116=Data!$K$8,Data!$K$9=database!AG1116))),0,MAX(B$8:B1115)+1)</f>
        <v>0</v>
      </c>
      <c r="C1116" s="25">
        <f ca="1">IF(AND($AL1116-C$3&lt;=TODAY(),$AL1116&gt;0,AI1116&lt;&gt;"closed",AI1116&lt;&gt;"old",AND($B$3&lt;&gt;Data!$N$6,OR(database!$AG1116&lt;&gt;Data!$K$9,database!$AG1116&lt;&gt;Data!$K$8))),MAX(C$8:C1115)+1,0)</f>
        <v>0</v>
      </c>
      <c r="D1116" s="25">
        <f ca="1">IF(AND($AL1116-D$3&lt;=TODAY(),$AL1116&gt;0,$AI1116&lt;&gt;"closed",AI1116&lt;&gt;"old",AND($B$3&lt;&gt;Data!$N$6,OR(database!$AG1116&lt;&gt;Data!$K$9,database!$AG1116&lt;&gt;Data!$K$8))),MAX(D$8:D1115)+1,0)</f>
        <v>0</v>
      </c>
      <c r="E1116" s="25">
        <f ca="1">IF(AND($AL1116-E$3&lt;=TODAY(),$AL1116&gt;0,AI1116&lt;&gt;"closed",AI1116&lt;&gt;"old",AND($B$3&lt;&gt;Data!$N$6,OR(database!$AG1116&lt;&gt;Data!$K$9,database!$AG1116&lt;&gt;Data!$K$8))),MAX(E$8:E1115)+1,0)</f>
        <v>0</v>
      </c>
      <c r="F1116" s="25">
        <f>IF(AH1116="X",MAX(F$8:F1115)+1,0)</f>
        <v>0</v>
      </c>
      <c r="G1116" s="25">
        <f ca="1">IF(AND(AG1116=Data!$K$8,database!AI1116&lt;&gt;"Closed",AI1116&lt;&gt;"old",database!AL1116&lt;(TODAY()+Data!$X$4)),MAX(G$8:G1115)+1,0)</f>
        <v>0</v>
      </c>
      <c r="H1116" s="25">
        <f ca="1">IF(AND(AG1116=Data!$K$9,database!AI1116&lt;&gt;"Closed",AI1116&lt;&gt;"old",database!AL1116&lt;(TODAY()+Data!$X$5)),MAX(H$8:H1115)+1,0)</f>
        <v>0</v>
      </c>
      <c r="Y1116">
        <f>IF(AS1116&gt;0,VLOOKUP(AS1116,$AT:$AV,3,0)+COUNTIF(AS$8:AS1115,AS1116),0)</f>
        <v>0</v>
      </c>
      <c r="AA1116" s="16"/>
      <c r="AB1116" s="22"/>
      <c r="AC1116" s="16"/>
      <c r="AD1116" s="22"/>
      <c r="AE1116" s="16"/>
      <c r="AF1116" s="22"/>
      <c r="AG1116" s="138"/>
      <c r="AH1116" s="23"/>
      <c r="AI1116" s="16"/>
      <c r="AJ1116" s="23"/>
      <c r="AK1116" s="28"/>
      <c r="AL1116" s="35"/>
      <c r="AQ1116" s="25">
        <f>IF(FollowUp!$AK$3="(Off)",IF(FollowUp!$AA$3=Data!$D$5,C1116,IF(FollowUp!$AA$3=Data!$D$6,D1116,IF(FollowUp!$AA$3=Data!$D$7,E1116,B1116))),IF(FollowUp!$AK$3=Data!$N$9,F1116,IF(FollowUp!$AK$3=Data!$N$8,H1116,IF(FollowUp!$AK$3=Data!$N$7,G1116,B1116))))</f>
        <v>0</v>
      </c>
      <c r="AR1116" s="51">
        <f t="shared" si="110"/>
        <v>0</v>
      </c>
      <c r="AS1116" s="25">
        <f t="shared" si="108"/>
        <v>-1</v>
      </c>
      <c r="AT1116" s="25">
        <f t="shared" si="111"/>
        <v>1109</v>
      </c>
      <c r="AU1116" s="25">
        <f t="shared" si="109"/>
        <v>0</v>
      </c>
      <c r="AV1116" s="25">
        <f t="shared" si="112"/>
        <v>0</v>
      </c>
      <c r="BB1116" s="51"/>
    </row>
    <row r="1117" spans="1:54" x14ac:dyDescent="0.25">
      <c r="A1117" t="str">
        <f t="shared" si="107"/>
        <v>1117</v>
      </c>
      <c r="B1117" s="25">
        <f>IF(OR(ISBLANK($AG1117),$AI1117="closed",$AI1117="old",AND($B$3=Data!$N$6,OR(database!AG1117=Data!$K$8,Data!$K$9=database!AG1117))),0,MAX(B$8:B1116)+1)</f>
        <v>0</v>
      </c>
      <c r="C1117" s="25">
        <f ca="1">IF(AND($AL1117-C$3&lt;=TODAY(),$AL1117&gt;0,AI1117&lt;&gt;"closed",AI1117&lt;&gt;"old",AND($B$3&lt;&gt;Data!$N$6,OR(database!$AG1117&lt;&gt;Data!$K$9,database!$AG1117&lt;&gt;Data!$K$8))),MAX(C$8:C1116)+1,0)</f>
        <v>0</v>
      </c>
      <c r="D1117" s="25">
        <f ca="1">IF(AND($AL1117-D$3&lt;=TODAY(),$AL1117&gt;0,$AI1117&lt;&gt;"closed",AI1117&lt;&gt;"old",AND($B$3&lt;&gt;Data!$N$6,OR(database!$AG1117&lt;&gt;Data!$K$9,database!$AG1117&lt;&gt;Data!$K$8))),MAX(D$8:D1116)+1,0)</f>
        <v>0</v>
      </c>
      <c r="E1117" s="25">
        <f ca="1">IF(AND($AL1117-E$3&lt;=TODAY(),$AL1117&gt;0,AI1117&lt;&gt;"closed",AI1117&lt;&gt;"old",AND($B$3&lt;&gt;Data!$N$6,OR(database!$AG1117&lt;&gt;Data!$K$9,database!$AG1117&lt;&gt;Data!$K$8))),MAX(E$8:E1116)+1,0)</f>
        <v>0</v>
      </c>
      <c r="F1117" s="25">
        <f>IF(AH1117="X",MAX(F$8:F1116)+1,0)</f>
        <v>0</v>
      </c>
      <c r="G1117" s="25">
        <f ca="1">IF(AND(AG1117=Data!$K$8,database!AI1117&lt;&gt;"Closed",AI1117&lt;&gt;"old",database!AL1117&lt;(TODAY()+Data!$X$4)),MAX(G$8:G1116)+1,0)</f>
        <v>0</v>
      </c>
      <c r="H1117" s="25">
        <f ca="1">IF(AND(AG1117=Data!$K$9,database!AI1117&lt;&gt;"Closed",AI1117&lt;&gt;"old",database!AL1117&lt;(TODAY()+Data!$X$5)),MAX(H$8:H1116)+1,0)</f>
        <v>0</v>
      </c>
      <c r="Y1117">
        <f>IF(AS1117&gt;0,VLOOKUP(AS1117,$AT:$AV,3,0)+COUNTIF(AS$8:AS1116,AS1117),0)</f>
        <v>0</v>
      </c>
      <c r="AA1117" s="17"/>
      <c r="AB1117" s="18"/>
      <c r="AC1117" s="17"/>
      <c r="AD1117" s="18"/>
      <c r="AE1117" s="17"/>
      <c r="AF1117" s="18"/>
      <c r="AG1117" s="139"/>
      <c r="AH1117" s="24"/>
      <c r="AI1117" s="17"/>
      <c r="AJ1117" s="24"/>
      <c r="AK1117" s="27"/>
      <c r="AL1117" s="47"/>
      <c r="AQ1117" s="25">
        <f>IF(FollowUp!$AK$3="(Off)",IF(FollowUp!$AA$3=Data!$D$5,C1117,IF(FollowUp!$AA$3=Data!$D$6,D1117,IF(FollowUp!$AA$3=Data!$D$7,E1117,B1117))),IF(FollowUp!$AK$3=Data!$N$9,F1117,IF(FollowUp!$AK$3=Data!$N$8,H1117,IF(FollowUp!$AK$3=Data!$N$7,G1117,B1117))))</f>
        <v>0</v>
      </c>
      <c r="AR1117" s="51">
        <f t="shared" si="110"/>
        <v>0</v>
      </c>
      <c r="AS1117" s="25">
        <f t="shared" si="108"/>
        <v>-1</v>
      </c>
      <c r="AT1117" s="25">
        <f t="shared" si="111"/>
        <v>1110</v>
      </c>
      <c r="AU1117" s="25">
        <f t="shared" si="109"/>
        <v>0</v>
      </c>
      <c r="AV1117" s="25">
        <f t="shared" si="112"/>
        <v>0</v>
      </c>
      <c r="BB1117" s="51"/>
    </row>
    <row r="1118" spans="1:54" x14ac:dyDescent="0.25">
      <c r="A1118" t="str">
        <f t="shared" si="107"/>
        <v>1118</v>
      </c>
      <c r="B1118" s="25">
        <f>IF(OR(ISBLANK($AG1118),$AI1118="closed",$AI1118="old",AND($B$3=Data!$N$6,OR(database!AG1118=Data!$K$8,Data!$K$9=database!AG1118))),0,MAX(B$8:B1117)+1)</f>
        <v>0</v>
      </c>
      <c r="C1118" s="25">
        <f ca="1">IF(AND($AL1118-C$3&lt;=TODAY(),$AL1118&gt;0,AI1118&lt;&gt;"closed",AI1118&lt;&gt;"old",AND($B$3&lt;&gt;Data!$N$6,OR(database!$AG1118&lt;&gt;Data!$K$9,database!$AG1118&lt;&gt;Data!$K$8))),MAX(C$8:C1117)+1,0)</f>
        <v>0</v>
      </c>
      <c r="D1118" s="25">
        <f ca="1">IF(AND($AL1118-D$3&lt;=TODAY(),$AL1118&gt;0,$AI1118&lt;&gt;"closed",AI1118&lt;&gt;"old",AND($B$3&lt;&gt;Data!$N$6,OR(database!$AG1118&lt;&gt;Data!$K$9,database!$AG1118&lt;&gt;Data!$K$8))),MAX(D$8:D1117)+1,0)</f>
        <v>0</v>
      </c>
      <c r="E1118" s="25">
        <f ca="1">IF(AND($AL1118-E$3&lt;=TODAY(),$AL1118&gt;0,AI1118&lt;&gt;"closed",AI1118&lt;&gt;"old",AND($B$3&lt;&gt;Data!$N$6,OR(database!$AG1118&lt;&gt;Data!$K$9,database!$AG1118&lt;&gt;Data!$K$8))),MAX(E$8:E1117)+1,0)</f>
        <v>0</v>
      </c>
      <c r="F1118" s="25">
        <f>IF(AH1118="X",MAX(F$8:F1117)+1,0)</f>
        <v>0</v>
      </c>
      <c r="G1118" s="25">
        <f ca="1">IF(AND(AG1118=Data!$K$8,database!AI1118&lt;&gt;"Closed",AI1118&lt;&gt;"old",database!AL1118&lt;(TODAY()+Data!$X$4)),MAX(G$8:G1117)+1,0)</f>
        <v>0</v>
      </c>
      <c r="H1118" s="25">
        <f ca="1">IF(AND(AG1118=Data!$K$9,database!AI1118&lt;&gt;"Closed",AI1118&lt;&gt;"old",database!AL1118&lt;(TODAY()+Data!$X$5)),MAX(H$8:H1117)+1,0)</f>
        <v>0</v>
      </c>
      <c r="Y1118">
        <f>IF(AS1118&gt;0,VLOOKUP(AS1118,$AT:$AV,3,0)+COUNTIF(AS$8:AS1117,AS1118),0)</f>
        <v>0</v>
      </c>
      <c r="AA1118" s="16"/>
      <c r="AB1118" s="22"/>
      <c r="AC1118" s="16"/>
      <c r="AD1118" s="22"/>
      <c r="AE1118" s="16"/>
      <c r="AF1118" s="22"/>
      <c r="AG1118" s="138"/>
      <c r="AH1118" s="23"/>
      <c r="AI1118" s="16"/>
      <c r="AJ1118" s="23"/>
      <c r="AK1118" s="28"/>
      <c r="AL1118" s="35"/>
      <c r="AQ1118" s="25">
        <f>IF(FollowUp!$AK$3="(Off)",IF(FollowUp!$AA$3=Data!$D$5,C1118,IF(FollowUp!$AA$3=Data!$D$6,D1118,IF(FollowUp!$AA$3=Data!$D$7,E1118,B1118))),IF(FollowUp!$AK$3=Data!$N$9,F1118,IF(FollowUp!$AK$3=Data!$N$8,H1118,IF(FollowUp!$AK$3=Data!$N$7,G1118,B1118))))</f>
        <v>0</v>
      </c>
      <c r="AR1118" s="51">
        <f t="shared" si="110"/>
        <v>0</v>
      </c>
      <c r="AS1118" s="25">
        <f t="shared" si="108"/>
        <v>-1</v>
      </c>
      <c r="AT1118" s="25">
        <f t="shared" si="111"/>
        <v>1111</v>
      </c>
      <c r="AU1118" s="25">
        <f t="shared" si="109"/>
        <v>0</v>
      </c>
      <c r="AV1118" s="25">
        <f t="shared" si="112"/>
        <v>0</v>
      </c>
      <c r="BB1118" s="51"/>
    </row>
    <row r="1119" spans="1:54" x14ac:dyDescent="0.25">
      <c r="A1119" t="str">
        <f t="shared" si="107"/>
        <v>1119</v>
      </c>
      <c r="B1119" s="25">
        <f>IF(OR(ISBLANK($AG1119),$AI1119="closed",$AI1119="old",AND($B$3=Data!$N$6,OR(database!AG1119=Data!$K$8,Data!$K$9=database!AG1119))),0,MAX(B$8:B1118)+1)</f>
        <v>0</v>
      </c>
      <c r="C1119" s="25">
        <f ca="1">IF(AND($AL1119-C$3&lt;=TODAY(),$AL1119&gt;0,AI1119&lt;&gt;"closed",AI1119&lt;&gt;"old",AND($B$3&lt;&gt;Data!$N$6,OR(database!$AG1119&lt;&gt;Data!$K$9,database!$AG1119&lt;&gt;Data!$K$8))),MAX(C$8:C1118)+1,0)</f>
        <v>0</v>
      </c>
      <c r="D1119" s="25">
        <f ca="1">IF(AND($AL1119-D$3&lt;=TODAY(),$AL1119&gt;0,$AI1119&lt;&gt;"closed",AI1119&lt;&gt;"old",AND($B$3&lt;&gt;Data!$N$6,OR(database!$AG1119&lt;&gt;Data!$K$9,database!$AG1119&lt;&gt;Data!$K$8))),MAX(D$8:D1118)+1,0)</f>
        <v>0</v>
      </c>
      <c r="E1119" s="25">
        <f ca="1">IF(AND($AL1119-E$3&lt;=TODAY(),$AL1119&gt;0,AI1119&lt;&gt;"closed",AI1119&lt;&gt;"old",AND($B$3&lt;&gt;Data!$N$6,OR(database!$AG1119&lt;&gt;Data!$K$9,database!$AG1119&lt;&gt;Data!$K$8))),MAX(E$8:E1118)+1,0)</f>
        <v>0</v>
      </c>
      <c r="F1119" s="25">
        <f>IF(AH1119="X",MAX(F$8:F1118)+1,0)</f>
        <v>0</v>
      </c>
      <c r="G1119" s="25">
        <f ca="1">IF(AND(AG1119=Data!$K$8,database!AI1119&lt;&gt;"Closed",AI1119&lt;&gt;"old",database!AL1119&lt;(TODAY()+Data!$X$4)),MAX(G$8:G1118)+1,0)</f>
        <v>0</v>
      </c>
      <c r="H1119" s="25">
        <f ca="1">IF(AND(AG1119=Data!$K$9,database!AI1119&lt;&gt;"Closed",AI1119&lt;&gt;"old",database!AL1119&lt;(TODAY()+Data!$X$5)),MAX(H$8:H1118)+1,0)</f>
        <v>0</v>
      </c>
      <c r="Y1119">
        <f>IF(AS1119&gt;0,VLOOKUP(AS1119,$AT:$AV,3,0)+COUNTIF(AS$8:AS1118,AS1119),0)</f>
        <v>0</v>
      </c>
      <c r="AA1119" s="17"/>
      <c r="AB1119" s="18"/>
      <c r="AC1119" s="17"/>
      <c r="AD1119" s="18"/>
      <c r="AE1119" s="17"/>
      <c r="AF1119" s="18"/>
      <c r="AG1119" s="139"/>
      <c r="AH1119" s="24"/>
      <c r="AI1119" s="17"/>
      <c r="AJ1119" s="24"/>
      <c r="AK1119" s="27"/>
      <c r="AL1119" s="47"/>
      <c r="AQ1119" s="25">
        <f>IF(FollowUp!$AK$3="(Off)",IF(FollowUp!$AA$3=Data!$D$5,C1119,IF(FollowUp!$AA$3=Data!$D$6,D1119,IF(FollowUp!$AA$3=Data!$D$7,E1119,B1119))),IF(FollowUp!$AK$3=Data!$N$9,F1119,IF(FollowUp!$AK$3=Data!$N$8,H1119,IF(FollowUp!$AK$3=Data!$N$7,G1119,B1119))))</f>
        <v>0</v>
      </c>
      <c r="AR1119" s="51">
        <f t="shared" si="110"/>
        <v>0</v>
      </c>
      <c r="AS1119" s="25">
        <f t="shared" si="108"/>
        <v>-1</v>
      </c>
      <c r="AT1119" s="25">
        <f t="shared" si="111"/>
        <v>1112</v>
      </c>
      <c r="AU1119" s="25">
        <f t="shared" si="109"/>
        <v>0</v>
      </c>
      <c r="AV1119" s="25">
        <f t="shared" si="112"/>
        <v>0</v>
      </c>
      <c r="BB1119" s="51"/>
    </row>
    <row r="1120" spans="1:54" x14ac:dyDescent="0.25">
      <c r="A1120" t="str">
        <f t="shared" si="107"/>
        <v>1120</v>
      </c>
      <c r="B1120" s="25">
        <f>IF(OR(ISBLANK($AG1120),$AI1120="closed",$AI1120="old",AND($B$3=Data!$N$6,OR(database!AG1120=Data!$K$8,Data!$K$9=database!AG1120))),0,MAX(B$8:B1119)+1)</f>
        <v>0</v>
      </c>
      <c r="C1120" s="25">
        <f ca="1">IF(AND($AL1120-C$3&lt;=TODAY(),$AL1120&gt;0,AI1120&lt;&gt;"closed",AI1120&lt;&gt;"old",AND($B$3&lt;&gt;Data!$N$6,OR(database!$AG1120&lt;&gt;Data!$K$9,database!$AG1120&lt;&gt;Data!$K$8))),MAX(C$8:C1119)+1,0)</f>
        <v>0</v>
      </c>
      <c r="D1120" s="25">
        <f ca="1">IF(AND($AL1120-D$3&lt;=TODAY(),$AL1120&gt;0,$AI1120&lt;&gt;"closed",AI1120&lt;&gt;"old",AND($B$3&lt;&gt;Data!$N$6,OR(database!$AG1120&lt;&gt;Data!$K$9,database!$AG1120&lt;&gt;Data!$K$8))),MAX(D$8:D1119)+1,0)</f>
        <v>0</v>
      </c>
      <c r="E1120" s="25">
        <f ca="1">IF(AND($AL1120-E$3&lt;=TODAY(),$AL1120&gt;0,AI1120&lt;&gt;"closed",AI1120&lt;&gt;"old",AND($B$3&lt;&gt;Data!$N$6,OR(database!$AG1120&lt;&gt;Data!$K$9,database!$AG1120&lt;&gt;Data!$K$8))),MAX(E$8:E1119)+1,0)</f>
        <v>0</v>
      </c>
      <c r="F1120" s="25">
        <f>IF(AH1120="X",MAX(F$8:F1119)+1,0)</f>
        <v>0</v>
      </c>
      <c r="G1120" s="25">
        <f ca="1">IF(AND(AG1120=Data!$K$8,database!AI1120&lt;&gt;"Closed",AI1120&lt;&gt;"old",database!AL1120&lt;(TODAY()+Data!$X$4)),MAX(G$8:G1119)+1,0)</f>
        <v>0</v>
      </c>
      <c r="H1120" s="25">
        <f ca="1">IF(AND(AG1120=Data!$K$9,database!AI1120&lt;&gt;"Closed",AI1120&lt;&gt;"old",database!AL1120&lt;(TODAY()+Data!$X$5)),MAX(H$8:H1119)+1,0)</f>
        <v>0</v>
      </c>
      <c r="Y1120">
        <f>IF(AS1120&gt;0,VLOOKUP(AS1120,$AT:$AV,3,0)+COUNTIF(AS$8:AS1119,AS1120),0)</f>
        <v>0</v>
      </c>
      <c r="AA1120" s="16"/>
      <c r="AB1120" s="22"/>
      <c r="AC1120" s="16"/>
      <c r="AD1120" s="22"/>
      <c r="AE1120" s="16"/>
      <c r="AF1120" s="22"/>
      <c r="AG1120" s="138"/>
      <c r="AH1120" s="23"/>
      <c r="AI1120" s="16"/>
      <c r="AJ1120" s="23"/>
      <c r="AK1120" s="28"/>
      <c r="AL1120" s="35"/>
      <c r="AQ1120" s="25">
        <f>IF(FollowUp!$AK$3="(Off)",IF(FollowUp!$AA$3=Data!$D$5,C1120,IF(FollowUp!$AA$3=Data!$D$6,D1120,IF(FollowUp!$AA$3=Data!$D$7,E1120,B1120))),IF(FollowUp!$AK$3=Data!$N$9,F1120,IF(FollowUp!$AK$3=Data!$N$8,H1120,IF(FollowUp!$AK$3=Data!$N$7,G1120,B1120))))</f>
        <v>0</v>
      </c>
      <c r="AR1120" s="51">
        <f t="shared" si="110"/>
        <v>0</v>
      </c>
      <c r="AS1120" s="25">
        <f t="shared" si="108"/>
        <v>-1</v>
      </c>
      <c r="AT1120" s="25">
        <f t="shared" si="111"/>
        <v>1113</v>
      </c>
      <c r="AU1120" s="25">
        <f t="shared" si="109"/>
        <v>0</v>
      </c>
      <c r="AV1120" s="25">
        <f t="shared" si="112"/>
        <v>0</v>
      </c>
      <c r="BB1120" s="51"/>
    </row>
    <row r="1121" spans="1:54" x14ac:dyDescent="0.25">
      <c r="A1121" t="str">
        <f t="shared" si="107"/>
        <v>1121</v>
      </c>
      <c r="B1121" s="25">
        <f>IF(OR(ISBLANK($AG1121),$AI1121="closed",$AI1121="old",AND($B$3=Data!$N$6,OR(database!AG1121=Data!$K$8,Data!$K$9=database!AG1121))),0,MAX(B$8:B1120)+1)</f>
        <v>0</v>
      </c>
      <c r="C1121" s="25">
        <f ca="1">IF(AND($AL1121-C$3&lt;=TODAY(),$AL1121&gt;0,AI1121&lt;&gt;"closed",AI1121&lt;&gt;"old",AND($B$3&lt;&gt;Data!$N$6,OR(database!$AG1121&lt;&gt;Data!$K$9,database!$AG1121&lt;&gt;Data!$K$8))),MAX(C$8:C1120)+1,0)</f>
        <v>0</v>
      </c>
      <c r="D1121" s="25">
        <f ca="1">IF(AND($AL1121-D$3&lt;=TODAY(),$AL1121&gt;0,$AI1121&lt;&gt;"closed",AI1121&lt;&gt;"old",AND($B$3&lt;&gt;Data!$N$6,OR(database!$AG1121&lt;&gt;Data!$K$9,database!$AG1121&lt;&gt;Data!$K$8))),MAX(D$8:D1120)+1,0)</f>
        <v>0</v>
      </c>
      <c r="E1121" s="25">
        <f ca="1">IF(AND($AL1121-E$3&lt;=TODAY(),$AL1121&gt;0,AI1121&lt;&gt;"closed",AI1121&lt;&gt;"old",AND($B$3&lt;&gt;Data!$N$6,OR(database!$AG1121&lt;&gt;Data!$K$9,database!$AG1121&lt;&gt;Data!$K$8))),MAX(E$8:E1120)+1,0)</f>
        <v>0</v>
      </c>
      <c r="F1121" s="25">
        <f>IF(AH1121="X",MAX(F$8:F1120)+1,0)</f>
        <v>0</v>
      </c>
      <c r="G1121" s="25">
        <f ca="1">IF(AND(AG1121=Data!$K$8,database!AI1121&lt;&gt;"Closed",AI1121&lt;&gt;"old",database!AL1121&lt;(TODAY()+Data!$X$4)),MAX(G$8:G1120)+1,0)</f>
        <v>0</v>
      </c>
      <c r="H1121" s="25">
        <f ca="1">IF(AND(AG1121=Data!$K$9,database!AI1121&lt;&gt;"Closed",AI1121&lt;&gt;"old",database!AL1121&lt;(TODAY()+Data!$X$5)),MAX(H$8:H1120)+1,0)</f>
        <v>0</v>
      </c>
      <c r="Y1121">
        <f>IF(AS1121&gt;0,VLOOKUP(AS1121,$AT:$AV,3,0)+COUNTIF(AS$8:AS1120,AS1121),0)</f>
        <v>0</v>
      </c>
      <c r="AA1121" s="17"/>
      <c r="AB1121" s="18"/>
      <c r="AC1121" s="17"/>
      <c r="AD1121" s="18"/>
      <c r="AE1121" s="17"/>
      <c r="AF1121" s="18"/>
      <c r="AG1121" s="139"/>
      <c r="AH1121" s="24"/>
      <c r="AI1121" s="17"/>
      <c r="AJ1121" s="24"/>
      <c r="AK1121" s="27"/>
      <c r="AL1121" s="47"/>
      <c r="AQ1121" s="25">
        <f>IF(FollowUp!$AK$3="(Off)",IF(FollowUp!$AA$3=Data!$D$5,C1121,IF(FollowUp!$AA$3=Data!$D$6,D1121,IF(FollowUp!$AA$3=Data!$D$7,E1121,B1121))),IF(FollowUp!$AK$3=Data!$N$9,F1121,IF(FollowUp!$AK$3=Data!$N$8,H1121,IF(FollowUp!$AK$3=Data!$N$7,G1121,B1121))))</f>
        <v>0</v>
      </c>
      <c r="AR1121" s="51">
        <f t="shared" si="110"/>
        <v>0</v>
      </c>
      <c r="AS1121" s="25">
        <f t="shared" si="108"/>
        <v>-1</v>
      </c>
      <c r="AT1121" s="25">
        <f t="shared" si="111"/>
        <v>1114</v>
      </c>
      <c r="AU1121" s="25">
        <f t="shared" si="109"/>
        <v>0</v>
      </c>
      <c r="AV1121" s="25">
        <f t="shared" si="112"/>
        <v>0</v>
      </c>
      <c r="BB1121" s="51"/>
    </row>
    <row r="1122" spans="1:54" x14ac:dyDescent="0.25">
      <c r="A1122" t="str">
        <f t="shared" si="107"/>
        <v>1122</v>
      </c>
      <c r="B1122" s="25">
        <f>IF(OR(ISBLANK($AG1122),$AI1122="closed",$AI1122="old",AND($B$3=Data!$N$6,OR(database!AG1122=Data!$K$8,Data!$K$9=database!AG1122))),0,MAX(B$8:B1121)+1)</f>
        <v>0</v>
      </c>
      <c r="C1122" s="25">
        <f ca="1">IF(AND($AL1122-C$3&lt;=TODAY(),$AL1122&gt;0,AI1122&lt;&gt;"closed",AI1122&lt;&gt;"old",AND($B$3&lt;&gt;Data!$N$6,OR(database!$AG1122&lt;&gt;Data!$K$9,database!$AG1122&lt;&gt;Data!$K$8))),MAX(C$8:C1121)+1,0)</f>
        <v>0</v>
      </c>
      <c r="D1122" s="25">
        <f ca="1">IF(AND($AL1122-D$3&lt;=TODAY(),$AL1122&gt;0,$AI1122&lt;&gt;"closed",AI1122&lt;&gt;"old",AND($B$3&lt;&gt;Data!$N$6,OR(database!$AG1122&lt;&gt;Data!$K$9,database!$AG1122&lt;&gt;Data!$K$8))),MAX(D$8:D1121)+1,0)</f>
        <v>0</v>
      </c>
      <c r="E1122" s="25">
        <f ca="1">IF(AND($AL1122-E$3&lt;=TODAY(),$AL1122&gt;0,AI1122&lt;&gt;"closed",AI1122&lt;&gt;"old",AND($B$3&lt;&gt;Data!$N$6,OR(database!$AG1122&lt;&gt;Data!$K$9,database!$AG1122&lt;&gt;Data!$K$8))),MAX(E$8:E1121)+1,0)</f>
        <v>0</v>
      </c>
      <c r="F1122" s="25">
        <f>IF(AH1122="X",MAX(F$8:F1121)+1,0)</f>
        <v>0</v>
      </c>
      <c r="G1122" s="25">
        <f ca="1">IF(AND(AG1122=Data!$K$8,database!AI1122&lt;&gt;"Closed",AI1122&lt;&gt;"old",database!AL1122&lt;(TODAY()+Data!$X$4)),MAX(G$8:G1121)+1,0)</f>
        <v>0</v>
      </c>
      <c r="H1122" s="25">
        <f ca="1">IF(AND(AG1122=Data!$K$9,database!AI1122&lt;&gt;"Closed",AI1122&lt;&gt;"old",database!AL1122&lt;(TODAY()+Data!$X$5)),MAX(H$8:H1121)+1,0)</f>
        <v>0</v>
      </c>
      <c r="Y1122">
        <f>IF(AS1122&gt;0,VLOOKUP(AS1122,$AT:$AV,3,0)+COUNTIF(AS$8:AS1121,AS1122),0)</f>
        <v>0</v>
      </c>
      <c r="AA1122" s="16"/>
      <c r="AB1122" s="22"/>
      <c r="AC1122" s="16"/>
      <c r="AD1122" s="22"/>
      <c r="AE1122" s="16"/>
      <c r="AF1122" s="22"/>
      <c r="AG1122" s="138"/>
      <c r="AH1122" s="23"/>
      <c r="AI1122" s="16"/>
      <c r="AJ1122" s="23"/>
      <c r="AK1122" s="28"/>
      <c r="AL1122" s="35"/>
      <c r="AQ1122" s="25">
        <f>IF(FollowUp!$AK$3="(Off)",IF(FollowUp!$AA$3=Data!$D$5,C1122,IF(FollowUp!$AA$3=Data!$D$6,D1122,IF(FollowUp!$AA$3=Data!$D$7,E1122,B1122))),IF(FollowUp!$AK$3=Data!$N$9,F1122,IF(FollowUp!$AK$3=Data!$N$8,H1122,IF(FollowUp!$AK$3=Data!$N$7,G1122,B1122))))</f>
        <v>0</v>
      </c>
      <c r="AR1122" s="51">
        <f t="shared" si="110"/>
        <v>0</v>
      </c>
      <c r="AS1122" s="25">
        <f t="shared" si="108"/>
        <v>-1</v>
      </c>
      <c r="AT1122" s="25">
        <f t="shared" si="111"/>
        <v>1115</v>
      </c>
      <c r="AU1122" s="25">
        <f t="shared" si="109"/>
        <v>0</v>
      </c>
      <c r="AV1122" s="25">
        <f t="shared" si="112"/>
        <v>0</v>
      </c>
      <c r="BB1122" s="51"/>
    </row>
    <row r="1123" spans="1:54" x14ac:dyDescent="0.25">
      <c r="A1123" t="str">
        <f t="shared" si="107"/>
        <v>1123</v>
      </c>
      <c r="B1123" s="25">
        <f>IF(OR(ISBLANK($AG1123),$AI1123="closed",$AI1123="old",AND($B$3=Data!$N$6,OR(database!AG1123=Data!$K$8,Data!$K$9=database!AG1123))),0,MAX(B$8:B1122)+1)</f>
        <v>0</v>
      </c>
      <c r="C1123" s="25">
        <f ca="1">IF(AND($AL1123-C$3&lt;=TODAY(),$AL1123&gt;0,AI1123&lt;&gt;"closed",AI1123&lt;&gt;"old",AND($B$3&lt;&gt;Data!$N$6,OR(database!$AG1123&lt;&gt;Data!$K$9,database!$AG1123&lt;&gt;Data!$K$8))),MAX(C$8:C1122)+1,0)</f>
        <v>0</v>
      </c>
      <c r="D1123" s="25">
        <f ca="1">IF(AND($AL1123-D$3&lt;=TODAY(),$AL1123&gt;0,$AI1123&lt;&gt;"closed",AI1123&lt;&gt;"old",AND($B$3&lt;&gt;Data!$N$6,OR(database!$AG1123&lt;&gt;Data!$K$9,database!$AG1123&lt;&gt;Data!$K$8))),MAX(D$8:D1122)+1,0)</f>
        <v>0</v>
      </c>
      <c r="E1123" s="25">
        <f ca="1">IF(AND($AL1123-E$3&lt;=TODAY(),$AL1123&gt;0,AI1123&lt;&gt;"closed",AI1123&lt;&gt;"old",AND($B$3&lt;&gt;Data!$N$6,OR(database!$AG1123&lt;&gt;Data!$K$9,database!$AG1123&lt;&gt;Data!$K$8))),MAX(E$8:E1122)+1,0)</f>
        <v>0</v>
      </c>
      <c r="F1123" s="25">
        <f>IF(AH1123="X",MAX(F$8:F1122)+1,0)</f>
        <v>0</v>
      </c>
      <c r="G1123" s="25">
        <f ca="1">IF(AND(AG1123=Data!$K$8,database!AI1123&lt;&gt;"Closed",AI1123&lt;&gt;"old",database!AL1123&lt;(TODAY()+Data!$X$4)),MAX(G$8:G1122)+1,0)</f>
        <v>0</v>
      </c>
      <c r="H1123" s="25">
        <f ca="1">IF(AND(AG1123=Data!$K$9,database!AI1123&lt;&gt;"Closed",AI1123&lt;&gt;"old",database!AL1123&lt;(TODAY()+Data!$X$5)),MAX(H$8:H1122)+1,0)</f>
        <v>0</v>
      </c>
      <c r="Y1123">
        <f>IF(AS1123&gt;0,VLOOKUP(AS1123,$AT:$AV,3,0)+COUNTIF(AS$8:AS1122,AS1123),0)</f>
        <v>0</v>
      </c>
      <c r="AA1123" s="17"/>
      <c r="AB1123" s="18"/>
      <c r="AC1123" s="17"/>
      <c r="AD1123" s="18"/>
      <c r="AE1123" s="17"/>
      <c r="AF1123" s="18"/>
      <c r="AG1123" s="139"/>
      <c r="AH1123" s="24"/>
      <c r="AI1123" s="17"/>
      <c r="AJ1123" s="24"/>
      <c r="AK1123" s="27"/>
      <c r="AL1123" s="47"/>
      <c r="AQ1123" s="25">
        <f>IF(FollowUp!$AK$3="(Off)",IF(FollowUp!$AA$3=Data!$D$5,C1123,IF(FollowUp!$AA$3=Data!$D$6,D1123,IF(FollowUp!$AA$3=Data!$D$7,E1123,B1123))),IF(FollowUp!$AK$3=Data!$N$9,F1123,IF(FollowUp!$AK$3=Data!$N$8,H1123,IF(FollowUp!$AK$3=Data!$N$7,G1123,B1123))))</f>
        <v>0</v>
      </c>
      <c r="AR1123" s="51">
        <f t="shared" si="110"/>
        <v>0</v>
      </c>
      <c r="AS1123" s="25">
        <f t="shared" si="108"/>
        <v>-1</v>
      </c>
      <c r="AT1123" s="25">
        <f t="shared" si="111"/>
        <v>1116</v>
      </c>
      <c r="AU1123" s="25">
        <f t="shared" si="109"/>
        <v>0</v>
      </c>
      <c r="AV1123" s="25">
        <f t="shared" si="112"/>
        <v>0</v>
      </c>
      <c r="BB1123" s="51"/>
    </row>
    <row r="1124" spans="1:54" x14ac:dyDescent="0.25">
      <c r="A1124" t="str">
        <f t="shared" si="107"/>
        <v>1124</v>
      </c>
      <c r="B1124" s="25">
        <f>IF(OR(ISBLANK($AG1124),$AI1124="closed",$AI1124="old",AND($B$3=Data!$N$6,OR(database!AG1124=Data!$K$8,Data!$K$9=database!AG1124))),0,MAX(B$8:B1123)+1)</f>
        <v>0</v>
      </c>
      <c r="C1124" s="25">
        <f ca="1">IF(AND($AL1124-C$3&lt;=TODAY(),$AL1124&gt;0,AI1124&lt;&gt;"closed",AI1124&lt;&gt;"old",AND($B$3&lt;&gt;Data!$N$6,OR(database!$AG1124&lt;&gt;Data!$K$9,database!$AG1124&lt;&gt;Data!$K$8))),MAX(C$8:C1123)+1,0)</f>
        <v>0</v>
      </c>
      <c r="D1124" s="25">
        <f ca="1">IF(AND($AL1124-D$3&lt;=TODAY(),$AL1124&gt;0,$AI1124&lt;&gt;"closed",AI1124&lt;&gt;"old",AND($B$3&lt;&gt;Data!$N$6,OR(database!$AG1124&lt;&gt;Data!$K$9,database!$AG1124&lt;&gt;Data!$K$8))),MAX(D$8:D1123)+1,0)</f>
        <v>0</v>
      </c>
      <c r="E1124" s="25">
        <f ca="1">IF(AND($AL1124-E$3&lt;=TODAY(),$AL1124&gt;0,AI1124&lt;&gt;"closed",AI1124&lt;&gt;"old",AND($B$3&lt;&gt;Data!$N$6,OR(database!$AG1124&lt;&gt;Data!$K$9,database!$AG1124&lt;&gt;Data!$K$8))),MAX(E$8:E1123)+1,0)</f>
        <v>0</v>
      </c>
      <c r="F1124" s="25">
        <f>IF(AH1124="X",MAX(F$8:F1123)+1,0)</f>
        <v>0</v>
      </c>
      <c r="G1124" s="25">
        <f ca="1">IF(AND(AG1124=Data!$K$8,database!AI1124&lt;&gt;"Closed",AI1124&lt;&gt;"old",database!AL1124&lt;(TODAY()+Data!$X$4)),MAX(G$8:G1123)+1,0)</f>
        <v>0</v>
      </c>
      <c r="H1124" s="25">
        <f ca="1">IF(AND(AG1124=Data!$K$9,database!AI1124&lt;&gt;"Closed",AI1124&lt;&gt;"old",database!AL1124&lt;(TODAY()+Data!$X$5)),MAX(H$8:H1123)+1,0)</f>
        <v>0</v>
      </c>
      <c r="Y1124">
        <f>IF(AS1124&gt;0,VLOOKUP(AS1124,$AT:$AV,3,0)+COUNTIF(AS$8:AS1123,AS1124),0)</f>
        <v>0</v>
      </c>
      <c r="AA1124" s="16"/>
      <c r="AB1124" s="22"/>
      <c r="AC1124" s="16"/>
      <c r="AD1124" s="22"/>
      <c r="AE1124" s="16"/>
      <c r="AF1124" s="22"/>
      <c r="AG1124" s="138"/>
      <c r="AH1124" s="23"/>
      <c r="AI1124" s="16"/>
      <c r="AJ1124" s="23"/>
      <c r="AK1124" s="28"/>
      <c r="AL1124" s="35"/>
      <c r="AQ1124" s="25">
        <f>IF(FollowUp!$AK$3="(Off)",IF(FollowUp!$AA$3=Data!$D$5,C1124,IF(FollowUp!$AA$3=Data!$D$6,D1124,IF(FollowUp!$AA$3=Data!$D$7,E1124,B1124))),IF(FollowUp!$AK$3=Data!$N$9,F1124,IF(FollowUp!$AK$3=Data!$N$8,H1124,IF(FollowUp!$AK$3=Data!$N$7,G1124,B1124))))</f>
        <v>0</v>
      </c>
      <c r="AR1124" s="51">
        <f t="shared" si="110"/>
        <v>0</v>
      </c>
      <c r="AS1124" s="25">
        <f t="shared" si="108"/>
        <v>-1</v>
      </c>
      <c r="AT1124" s="25">
        <f t="shared" si="111"/>
        <v>1117</v>
      </c>
      <c r="AU1124" s="25">
        <f t="shared" si="109"/>
        <v>0</v>
      </c>
      <c r="AV1124" s="25">
        <f t="shared" si="112"/>
        <v>0</v>
      </c>
      <c r="BB1124" s="51"/>
    </row>
    <row r="1125" spans="1:54" x14ac:dyDescent="0.25">
      <c r="A1125" t="str">
        <f t="shared" si="107"/>
        <v>1125</v>
      </c>
      <c r="B1125" s="25">
        <f>IF(OR(ISBLANK($AG1125),$AI1125="closed",$AI1125="old",AND($B$3=Data!$N$6,OR(database!AG1125=Data!$K$8,Data!$K$9=database!AG1125))),0,MAX(B$8:B1124)+1)</f>
        <v>0</v>
      </c>
      <c r="C1125" s="25">
        <f ca="1">IF(AND($AL1125-C$3&lt;=TODAY(),$AL1125&gt;0,AI1125&lt;&gt;"closed",AI1125&lt;&gt;"old",AND($B$3&lt;&gt;Data!$N$6,OR(database!$AG1125&lt;&gt;Data!$K$9,database!$AG1125&lt;&gt;Data!$K$8))),MAX(C$8:C1124)+1,0)</f>
        <v>0</v>
      </c>
      <c r="D1125" s="25">
        <f ca="1">IF(AND($AL1125-D$3&lt;=TODAY(),$AL1125&gt;0,$AI1125&lt;&gt;"closed",AI1125&lt;&gt;"old",AND($B$3&lt;&gt;Data!$N$6,OR(database!$AG1125&lt;&gt;Data!$K$9,database!$AG1125&lt;&gt;Data!$K$8))),MAX(D$8:D1124)+1,0)</f>
        <v>0</v>
      </c>
      <c r="E1125" s="25">
        <f ca="1">IF(AND($AL1125-E$3&lt;=TODAY(),$AL1125&gt;0,AI1125&lt;&gt;"closed",AI1125&lt;&gt;"old",AND($B$3&lt;&gt;Data!$N$6,OR(database!$AG1125&lt;&gt;Data!$K$9,database!$AG1125&lt;&gt;Data!$K$8))),MAX(E$8:E1124)+1,0)</f>
        <v>0</v>
      </c>
      <c r="F1125" s="25">
        <f>IF(AH1125="X",MAX(F$8:F1124)+1,0)</f>
        <v>0</v>
      </c>
      <c r="G1125" s="25">
        <f ca="1">IF(AND(AG1125=Data!$K$8,database!AI1125&lt;&gt;"Closed",AI1125&lt;&gt;"old",database!AL1125&lt;(TODAY()+Data!$X$4)),MAX(G$8:G1124)+1,0)</f>
        <v>0</v>
      </c>
      <c r="H1125" s="25">
        <f ca="1">IF(AND(AG1125=Data!$K$9,database!AI1125&lt;&gt;"Closed",AI1125&lt;&gt;"old",database!AL1125&lt;(TODAY()+Data!$X$5)),MAX(H$8:H1124)+1,0)</f>
        <v>0</v>
      </c>
      <c r="Y1125">
        <f>IF(AS1125&gt;0,VLOOKUP(AS1125,$AT:$AV,3,0)+COUNTIF(AS$8:AS1124,AS1125),0)</f>
        <v>0</v>
      </c>
      <c r="AA1125" s="17"/>
      <c r="AB1125" s="18"/>
      <c r="AC1125" s="17"/>
      <c r="AD1125" s="18"/>
      <c r="AE1125" s="17"/>
      <c r="AF1125" s="18"/>
      <c r="AG1125" s="139"/>
      <c r="AH1125" s="24"/>
      <c r="AI1125" s="17"/>
      <c r="AJ1125" s="24"/>
      <c r="AK1125" s="27"/>
      <c r="AL1125" s="47"/>
      <c r="AQ1125" s="25">
        <f>IF(FollowUp!$AK$3="(Off)",IF(FollowUp!$AA$3=Data!$D$5,C1125,IF(FollowUp!$AA$3=Data!$D$6,D1125,IF(FollowUp!$AA$3=Data!$D$7,E1125,B1125))),IF(FollowUp!$AK$3=Data!$N$9,F1125,IF(FollowUp!$AK$3=Data!$N$8,H1125,IF(FollowUp!$AK$3=Data!$N$7,G1125,B1125))))</f>
        <v>0</v>
      </c>
      <c r="AR1125" s="51">
        <f t="shared" si="110"/>
        <v>0</v>
      </c>
      <c r="AS1125" s="25">
        <f t="shared" si="108"/>
        <v>-1</v>
      </c>
      <c r="AT1125" s="25">
        <f t="shared" si="111"/>
        <v>1118</v>
      </c>
      <c r="AU1125" s="25">
        <f t="shared" si="109"/>
        <v>0</v>
      </c>
      <c r="AV1125" s="25">
        <f t="shared" si="112"/>
        <v>0</v>
      </c>
      <c r="BB1125" s="51"/>
    </row>
    <row r="1126" spans="1:54" x14ac:dyDescent="0.25">
      <c r="A1126" t="str">
        <f t="shared" si="107"/>
        <v>1126</v>
      </c>
      <c r="B1126" s="25">
        <f>IF(OR(ISBLANK($AG1126),$AI1126="closed",$AI1126="old",AND($B$3=Data!$N$6,OR(database!AG1126=Data!$K$8,Data!$K$9=database!AG1126))),0,MAX(B$8:B1125)+1)</f>
        <v>0</v>
      </c>
      <c r="C1126" s="25">
        <f ca="1">IF(AND($AL1126-C$3&lt;=TODAY(),$AL1126&gt;0,AI1126&lt;&gt;"closed",AI1126&lt;&gt;"old",AND($B$3&lt;&gt;Data!$N$6,OR(database!$AG1126&lt;&gt;Data!$K$9,database!$AG1126&lt;&gt;Data!$K$8))),MAX(C$8:C1125)+1,0)</f>
        <v>0</v>
      </c>
      <c r="D1126" s="25">
        <f ca="1">IF(AND($AL1126-D$3&lt;=TODAY(),$AL1126&gt;0,$AI1126&lt;&gt;"closed",AI1126&lt;&gt;"old",AND($B$3&lt;&gt;Data!$N$6,OR(database!$AG1126&lt;&gt;Data!$K$9,database!$AG1126&lt;&gt;Data!$K$8))),MAX(D$8:D1125)+1,0)</f>
        <v>0</v>
      </c>
      <c r="E1126" s="25">
        <f ca="1">IF(AND($AL1126-E$3&lt;=TODAY(),$AL1126&gt;0,AI1126&lt;&gt;"closed",AI1126&lt;&gt;"old",AND($B$3&lt;&gt;Data!$N$6,OR(database!$AG1126&lt;&gt;Data!$K$9,database!$AG1126&lt;&gt;Data!$K$8))),MAX(E$8:E1125)+1,0)</f>
        <v>0</v>
      </c>
      <c r="F1126" s="25">
        <f>IF(AH1126="X",MAX(F$8:F1125)+1,0)</f>
        <v>0</v>
      </c>
      <c r="G1126" s="25">
        <f ca="1">IF(AND(AG1126=Data!$K$8,database!AI1126&lt;&gt;"Closed",AI1126&lt;&gt;"old",database!AL1126&lt;(TODAY()+Data!$X$4)),MAX(G$8:G1125)+1,0)</f>
        <v>0</v>
      </c>
      <c r="H1126" s="25">
        <f ca="1">IF(AND(AG1126=Data!$K$9,database!AI1126&lt;&gt;"Closed",AI1126&lt;&gt;"old",database!AL1126&lt;(TODAY()+Data!$X$5)),MAX(H$8:H1125)+1,0)</f>
        <v>0</v>
      </c>
      <c r="Y1126">
        <f>IF(AS1126&gt;0,VLOOKUP(AS1126,$AT:$AV,3,0)+COUNTIF(AS$8:AS1125,AS1126),0)</f>
        <v>0</v>
      </c>
      <c r="AA1126" s="16"/>
      <c r="AB1126" s="22"/>
      <c r="AC1126" s="16"/>
      <c r="AD1126" s="22"/>
      <c r="AE1126" s="16"/>
      <c r="AF1126" s="22"/>
      <c r="AG1126" s="138"/>
      <c r="AH1126" s="23"/>
      <c r="AI1126" s="16"/>
      <c r="AJ1126" s="23"/>
      <c r="AK1126" s="28"/>
      <c r="AL1126" s="35"/>
      <c r="AQ1126" s="25">
        <f>IF(FollowUp!$AK$3="(Off)",IF(FollowUp!$AA$3=Data!$D$5,C1126,IF(FollowUp!$AA$3=Data!$D$6,D1126,IF(FollowUp!$AA$3=Data!$D$7,E1126,B1126))),IF(FollowUp!$AK$3=Data!$N$9,F1126,IF(FollowUp!$AK$3=Data!$N$8,H1126,IF(FollowUp!$AK$3=Data!$N$7,G1126,B1126))))</f>
        <v>0</v>
      </c>
      <c r="AR1126" s="51">
        <f t="shared" si="110"/>
        <v>0</v>
      </c>
      <c r="AS1126" s="25">
        <f t="shared" si="108"/>
        <v>-1</v>
      </c>
      <c r="AT1126" s="25">
        <f t="shared" si="111"/>
        <v>1119</v>
      </c>
      <c r="AU1126" s="25">
        <f t="shared" si="109"/>
        <v>0</v>
      </c>
      <c r="AV1126" s="25">
        <f t="shared" si="112"/>
        <v>0</v>
      </c>
      <c r="BB1126" s="51"/>
    </row>
    <row r="1127" spans="1:54" x14ac:dyDescent="0.25">
      <c r="A1127" t="str">
        <f t="shared" si="107"/>
        <v>1127</v>
      </c>
      <c r="B1127" s="25">
        <f>IF(OR(ISBLANK($AG1127),$AI1127="closed",$AI1127="old",AND($B$3=Data!$N$6,OR(database!AG1127=Data!$K$8,Data!$K$9=database!AG1127))),0,MAX(B$8:B1126)+1)</f>
        <v>0</v>
      </c>
      <c r="C1127" s="25">
        <f ca="1">IF(AND($AL1127-C$3&lt;=TODAY(),$AL1127&gt;0,AI1127&lt;&gt;"closed",AI1127&lt;&gt;"old",AND($B$3&lt;&gt;Data!$N$6,OR(database!$AG1127&lt;&gt;Data!$K$9,database!$AG1127&lt;&gt;Data!$K$8))),MAX(C$8:C1126)+1,0)</f>
        <v>0</v>
      </c>
      <c r="D1127" s="25">
        <f ca="1">IF(AND($AL1127-D$3&lt;=TODAY(),$AL1127&gt;0,$AI1127&lt;&gt;"closed",AI1127&lt;&gt;"old",AND($B$3&lt;&gt;Data!$N$6,OR(database!$AG1127&lt;&gt;Data!$K$9,database!$AG1127&lt;&gt;Data!$K$8))),MAX(D$8:D1126)+1,0)</f>
        <v>0</v>
      </c>
      <c r="E1127" s="25">
        <f ca="1">IF(AND($AL1127-E$3&lt;=TODAY(),$AL1127&gt;0,AI1127&lt;&gt;"closed",AI1127&lt;&gt;"old",AND($B$3&lt;&gt;Data!$N$6,OR(database!$AG1127&lt;&gt;Data!$K$9,database!$AG1127&lt;&gt;Data!$K$8))),MAX(E$8:E1126)+1,0)</f>
        <v>0</v>
      </c>
      <c r="F1127" s="25">
        <f>IF(AH1127="X",MAX(F$8:F1126)+1,0)</f>
        <v>0</v>
      </c>
      <c r="G1127" s="25">
        <f ca="1">IF(AND(AG1127=Data!$K$8,database!AI1127&lt;&gt;"Closed",AI1127&lt;&gt;"old",database!AL1127&lt;(TODAY()+Data!$X$4)),MAX(G$8:G1126)+1,0)</f>
        <v>0</v>
      </c>
      <c r="H1127" s="25">
        <f ca="1">IF(AND(AG1127=Data!$K$9,database!AI1127&lt;&gt;"Closed",AI1127&lt;&gt;"old",database!AL1127&lt;(TODAY()+Data!$X$5)),MAX(H$8:H1126)+1,0)</f>
        <v>0</v>
      </c>
      <c r="Y1127">
        <f>IF(AS1127&gt;0,VLOOKUP(AS1127,$AT:$AV,3,0)+COUNTIF(AS$8:AS1126,AS1127),0)</f>
        <v>0</v>
      </c>
      <c r="AA1127" s="17"/>
      <c r="AB1127" s="18"/>
      <c r="AC1127" s="17"/>
      <c r="AD1127" s="18"/>
      <c r="AE1127" s="17"/>
      <c r="AF1127" s="18"/>
      <c r="AG1127" s="139"/>
      <c r="AH1127" s="24"/>
      <c r="AI1127" s="17"/>
      <c r="AJ1127" s="24"/>
      <c r="AK1127" s="27"/>
      <c r="AL1127" s="47"/>
      <c r="AQ1127" s="25">
        <f>IF(FollowUp!$AK$3="(Off)",IF(FollowUp!$AA$3=Data!$D$5,C1127,IF(FollowUp!$AA$3=Data!$D$6,D1127,IF(FollowUp!$AA$3=Data!$D$7,E1127,B1127))),IF(FollowUp!$AK$3=Data!$N$9,F1127,IF(FollowUp!$AK$3=Data!$N$8,H1127,IF(FollowUp!$AK$3=Data!$N$7,G1127,B1127))))</f>
        <v>0</v>
      </c>
      <c r="AR1127" s="51">
        <f t="shared" si="110"/>
        <v>0</v>
      </c>
      <c r="AS1127" s="25">
        <f t="shared" si="108"/>
        <v>-1</v>
      </c>
      <c r="AT1127" s="25">
        <f t="shared" si="111"/>
        <v>1120</v>
      </c>
      <c r="AU1127" s="25">
        <f t="shared" si="109"/>
        <v>0</v>
      </c>
      <c r="AV1127" s="25">
        <f t="shared" si="112"/>
        <v>0</v>
      </c>
      <c r="BB1127" s="51"/>
    </row>
    <row r="1128" spans="1:54" x14ac:dyDescent="0.25">
      <c r="A1128" t="str">
        <f t="shared" si="107"/>
        <v>1128</v>
      </c>
      <c r="B1128" s="25">
        <f>IF(OR(ISBLANK($AG1128),$AI1128="closed",$AI1128="old",AND($B$3=Data!$N$6,OR(database!AG1128=Data!$K$8,Data!$K$9=database!AG1128))),0,MAX(B$8:B1127)+1)</f>
        <v>0</v>
      </c>
      <c r="C1128" s="25">
        <f ca="1">IF(AND($AL1128-C$3&lt;=TODAY(),$AL1128&gt;0,AI1128&lt;&gt;"closed",AI1128&lt;&gt;"old",AND($B$3&lt;&gt;Data!$N$6,OR(database!$AG1128&lt;&gt;Data!$K$9,database!$AG1128&lt;&gt;Data!$K$8))),MAX(C$8:C1127)+1,0)</f>
        <v>0</v>
      </c>
      <c r="D1128" s="25">
        <f ca="1">IF(AND($AL1128-D$3&lt;=TODAY(),$AL1128&gt;0,$AI1128&lt;&gt;"closed",AI1128&lt;&gt;"old",AND($B$3&lt;&gt;Data!$N$6,OR(database!$AG1128&lt;&gt;Data!$K$9,database!$AG1128&lt;&gt;Data!$K$8))),MAX(D$8:D1127)+1,0)</f>
        <v>0</v>
      </c>
      <c r="E1128" s="25">
        <f ca="1">IF(AND($AL1128-E$3&lt;=TODAY(),$AL1128&gt;0,AI1128&lt;&gt;"closed",AI1128&lt;&gt;"old",AND($B$3&lt;&gt;Data!$N$6,OR(database!$AG1128&lt;&gt;Data!$K$9,database!$AG1128&lt;&gt;Data!$K$8))),MAX(E$8:E1127)+1,0)</f>
        <v>0</v>
      </c>
      <c r="F1128" s="25">
        <f>IF(AH1128="X",MAX(F$8:F1127)+1,0)</f>
        <v>0</v>
      </c>
      <c r="G1128" s="25">
        <f ca="1">IF(AND(AG1128=Data!$K$8,database!AI1128&lt;&gt;"Closed",AI1128&lt;&gt;"old",database!AL1128&lt;(TODAY()+Data!$X$4)),MAX(G$8:G1127)+1,0)</f>
        <v>0</v>
      </c>
      <c r="H1128" s="25">
        <f ca="1">IF(AND(AG1128=Data!$K$9,database!AI1128&lt;&gt;"Closed",AI1128&lt;&gt;"old",database!AL1128&lt;(TODAY()+Data!$X$5)),MAX(H$8:H1127)+1,0)</f>
        <v>0</v>
      </c>
      <c r="Y1128">
        <f>IF(AS1128&gt;0,VLOOKUP(AS1128,$AT:$AV,3,0)+COUNTIF(AS$8:AS1127,AS1128),0)</f>
        <v>0</v>
      </c>
      <c r="AA1128" s="16"/>
      <c r="AB1128" s="22"/>
      <c r="AC1128" s="16"/>
      <c r="AD1128" s="22"/>
      <c r="AE1128" s="16"/>
      <c r="AF1128" s="22"/>
      <c r="AG1128" s="138"/>
      <c r="AH1128" s="23"/>
      <c r="AI1128" s="16"/>
      <c r="AJ1128" s="23"/>
      <c r="AK1128" s="28"/>
      <c r="AL1128" s="35"/>
      <c r="AQ1128" s="25">
        <f>IF(FollowUp!$AK$3="(Off)",IF(FollowUp!$AA$3=Data!$D$5,C1128,IF(FollowUp!$AA$3=Data!$D$6,D1128,IF(FollowUp!$AA$3=Data!$D$7,E1128,B1128))),IF(FollowUp!$AK$3=Data!$N$9,F1128,IF(FollowUp!$AK$3=Data!$N$8,H1128,IF(FollowUp!$AK$3=Data!$N$7,G1128,B1128))))</f>
        <v>0</v>
      </c>
      <c r="AR1128" s="51">
        <f t="shared" si="110"/>
        <v>0</v>
      </c>
      <c r="AS1128" s="25">
        <f t="shared" si="108"/>
        <v>-1</v>
      </c>
      <c r="AT1128" s="25">
        <f t="shared" si="111"/>
        <v>1121</v>
      </c>
      <c r="AU1128" s="25">
        <f t="shared" si="109"/>
        <v>0</v>
      </c>
      <c r="AV1128" s="25">
        <f t="shared" si="112"/>
        <v>0</v>
      </c>
      <c r="BB1128" s="51"/>
    </row>
    <row r="1129" spans="1:54" x14ac:dyDescent="0.25">
      <c r="A1129" t="str">
        <f t="shared" si="107"/>
        <v>1129</v>
      </c>
      <c r="B1129" s="25">
        <f>IF(OR(ISBLANK($AG1129),$AI1129="closed",$AI1129="old",AND($B$3=Data!$N$6,OR(database!AG1129=Data!$K$8,Data!$K$9=database!AG1129))),0,MAX(B$8:B1128)+1)</f>
        <v>0</v>
      </c>
      <c r="C1129" s="25">
        <f ca="1">IF(AND($AL1129-C$3&lt;=TODAY(),$AL1129&gt;0,AI1129&lt;&gt;"closed",AI1129&lt;&gt;"old",AND($B$3&lt;&gt;Data!$N$6,OR(database!$AG1129&lt;&gt;Data!$K$9,database!$AG1129&lt;&gt;Data!$K$8))),MAX(C$8:C1128)+1,0)</f>
        <v>0</v>
      </c>
      <c r="D1129" s="25">
        <f ca="1">IF(AND($AL1129-D$3&lt;=TODAY(),$AL1129&gt;0,$AI1129&lt;&gt;"closed",AI1129&lt;&gt;"old",AND($B$3&lt;&gt;Data!$N$6,OR(database!$AG1129&lt;&gt;Data!$K$9,database!$AG1129&lt;&gt;Data!$K$8))),MAX(D$8:D1128)+1,0)</f>
        <v>0</v>
      </c>
      <c r="E1129" s="25">
        <f ca="1">IF(AND($AL1129-E$3&lt;=TODAY(),$AL1129&gt;0,AI1129&lt;&gt;"closed",AI1129&lt;&gt;"old",AND($B$3&lt;&gt;Data!$N$6,OR(database!$AG1129&lt;&gt;Data!$K$9,database!$AG1129&lt;&gt;Data!$K$8))),MAX(E$8:E1128)+1,0)</f>
        <v>0</v>
      </c>
      <c r="F1129" s="25">
        <f>IF(AH1129="X",MAX(F$8:F1128)+1,0)</f>
        <v>0</v>
      </c>
      <c r="G1129" s="25">
        <f ca="1">IF(AND(AG1129=Data!$K$8,database!AI1129&lt;&gt;"Closed",AI1129&lt;&gt;"old",database!AL1129&lt;(TODAY()+Data!$X$4)),MAX(G$8:G1128)+1,0)</f>
        <v>0</v>
      </c>
      <c r="H1129" s="25">
        <f ca="1">IF(AND(AG1129=Data!$K$9,database!AI1129&lt;&gt;"Closed",AI1129&lt;&gt;"old",database!AL1129&lt;(TODAY()+Data!$X$5)),MAX(H$8:H1128)+1,0)</f>
        <v>0</v>
      </c>
      <c r="Y1129">
        <f>IF(AS1129&gt;0,VLOOKUP(AS1129,$AT:$AV,3,0)+COUNTIF(AS$8:AS1128,AS1129),0)</f>
        <v>0</v>
      </c>
      <c r="AA1129" s="17"/>
      <c r="AB1129" s="18"/>
      <c r="AC1129" s="17"/>
      <c r="AD1129" s="18"/>
      <c r="AE1129" s="17"/>
      <c r="AF1129" s="18"/>
      <c r="AG1129" s="139"/>
      <c r="AH1129" s="24"/>
      <c r="AI1129" s="17"/>
      <c r="AJ1129" s="24"/>
      <c r="AK1129" s="27"/>
      <c r="AL1129" s="47"/>
      <c r="AQ1129" s="25">
        <f>IF(FollowUp!$AK$3="(Off)",IF(FollowUp!$AA$3=Data!$D$5,C1129,IF(FollowUp!$AA$3=Data!$D$6,D1129,IF(FollowUp!$AA$3=Data!$D$7,E1129,B1129))),IF(FollowUp!$AK$3=Data!$N$9,F1129,IF(FollowUp!$AK$3=Data!$N$8,H1129,IF(FollowUp!$AK$3=Data!$N$7,G1129,B1129))))</f>
        <v>0</v>
      </c>
      <c r="AR1129" s="51">
        <f t="shared" si="110"/>
        <v>0</v>
      </c>
      <c r="AS1129" s="25">
        <f t="shared" si="108"/>
        <v>-1</v>
      </c>
      <c r="AT1129" s="25">
        <f t="shared" si="111"/>
        <v>1122</v>
      </c>
      <c r="AU1129" s="25">
        <f t="shared" si="109"/>
        <v>0</v>
      </c>
      <c r="AV1129" s="25">
        <f t="shared" si="112"/>
        <v>0</v>
      </c>
      <c r="BB1129" s="51"/>
    </row>
    <row r="1130" spans="1:54" x14ac:dyDescent="0.25">
      <c r="A1130" t="str">
        <f t="shared" si="107"/>
        <v>1130</v>
      </c>
      <c r="B1130" s="25">
        <f>IF(OR(ISBLANK($AG1130),$AI1130="closed",$AI1130="old",AND($B$3=Data!$N$6,OR(database!AG1130=Data!$K$8,Data!$K$9=database!AG1130))),0,MAX(B$8:B1129)+1)</f>
        <v>0</v>
      </c>
      <c r="C1130" s="25">
        <f ca="1">IF(AND($AL1130-C$3&lt;=TODAY(),$AL1130&gt;0,AI1130&lt;&gt;"closed",AI1130&lt;&gt;"old",AND($B$3&lt;&gt;Data!$N$6,OR(database!$AG1130&lt;&gt;Data!$K$9,database!$AG1130&lt;&gt;Data!$K$8))),MAX(C$8:C1129)+1,0)</f>
        <v>0</v>
      </c>
      <c r="D1130" s="25">
        <f ca="1">IF(AND($AL1130-D$3&lt;=TODAY(),$AL1130&gt;0,$AI1130&lt;&gt;"closed",AI1130&lt;&gt;"old",AND($B$3&lt;&gt;Data!$N$6,OR(database!$AG1130&lt;&gt;Data!$K$9,database!$AG1130&lt;&gt;Data!$K$8))),MAX(D$8:D1129)+1,0)</f>
        <v>0</v>
      </c>
      <c r="E1130" s="25">
        <f ca="1">IF(AND($AL1130-E$3&lt;=TODAY(),$AL1130&gt;0,AI1130&lt;&gt;"closed",AI1130&lt;&gt;"old",AND($B$3&lt;&gt;Data!$N$6,OR(database!$AG1130&lt;&gt;Data!$K$9,database!$AG1130&lt;&gt;Data!$K$8))),MAX(E$8:E1129)+1,0)</f>
        <v>0</v>
      </c>
      <c r="F1130" s="25">
        <f>IF(AH1130="X",MAX(F$8:F1129)+1,0)</f>
        <v>0</v>
      </c>
      <c r="G1130" s="25">
        <f ca="1">IF(AND(AG1130=Data!$K$8,database!AI1130&lt;&gt;"Closed",AI1130&lt;&gt;"old",database!AL1130&lt;(TODAY()+Data!$X$4)),MAX(G$8:G1129)+1,0)</f>
        <v>0</v>
      </c>
      <c r="H1130" s="25">
        <f ca="1">IF(AND(AG1130=Data!$K$9,database!AI1130&lt;&gt;"Closed",AI1130&lt;&gt;"old",database!AL1130&lt;(TODAY()+Data!$X$5)),MAX(H$8:H1129)+1,0)</f>
        <v>0</v>
      </c>
      <c r="Y1130">
        <f>IF(AS1130&gt;0,VLOOKUP(AS1130,$AT:$AV,3,0)+COUNTIF(AS$8:AS1129,AS1130),0)</f>
        <v>0</v>
      </c>
      <c r="AA1130" s="16"/>
      <c r="AB1130" s="22"/>
      <c r="AC1130" s="16"/>
      <c r="AD1130" s="22"/>
      <c r="AE1130" s="16"/>
      <c r="AF1130" s="22"/>
      <c r="AG1130" s="138"/>
      <c r="AH1130" s="23"/>
      <c r="AI1130" s="16"/>
      <c r="AJ1130" s="23"/>
      <c r="AK1130" s="28"/>
      <c r="AL1130" s="35"/>
      <c r="AQ1130" s="25">
        <f>IF(FollowUp!$AK$3="(Off)",IF(FollowUp!$AA$3=Data!$D$5,C1130,IF(FollowUp!$AA$3=Data!$D$6,D1130,IF(FollowUp!$AA$3=Data!$D$7,E1130,B1130))),IF(FollowUp!$AK$3=Data!$N$9,F1130,IF(FollowUp!$AK$3=Data!$N$8,H1130,IF(FollowUp!$AK$3=Data!$N$7,G1130,B1130))))</f>
        <v>0</v>
      </c>
      <c r="AR1130" s="51">
        <f t="shared" si="110"/>
        <v>0</v>
      </c>
      <c r="AS1130" s="25">
        <f t="shared" si="108"/>
        <v>-1</v>
      </c>
      <c r="AT1130" s="25">
        <f t="shared" si="111"/>
        <v>1123</v>
      </c>
      <c r="AU1130" s="25">
        <f t="shared" si="109"/>
        <v>0</v>
      </c>
      <c r="AV1130" s="25">
        <f t="shared" si="112"/>
        <v>0</v>
      </c>
      <c r="BB1130" s="51"/>
    </row>
    <row r="1131" spans="1:54" x14ac:dyDescent="0.25">
      <c r="A1131" t="str">
        <f t="shared" si="107"/>
        <v>1131</v>
      </c>
      <c r="B1131" s="25">
        <f>IF(OR(ISBLANK($AG1131),$AI1131="closed",$AI1131="old",AND($B$3=Data!$N$6,OR(database!AG1131=Data!$K$8,Data!$K$9=database!AG1131))),0,MAX(B$8:B1130)+1)</f>
        <v>0</v>
      </c>
      <c r="C1131" s="25">
        <f ca="1">IF(AND($AL1131-C$3&lt;=TODAY(),$AL1131&gt;0,AI1131&lt;&gt;"closed",AI1131&lt;&gt;"old",AND($B$3&lt;&gt;Data!$N$6,OR(database!$AG1131&lt;&gt;Data!$K$9,database!$AG1131&lt;&gt;Data!$K$8))),MAX(C$8:C1130)+1,0)</f>
        <v>0</v>
      </c>
      <c r="D1131" s="25">
        <f ca="1">IF(AND($AL1131-D$3&lt;=TODAY(),$AL1131&gt;0,$AI1131&lt;&gt;"closed",AI1131&lt;&gt;"old",AND($B$3&lt;&gt;Data!$N$6,OR(database!$AG1131&lt;&gt;Data!$K$9,database!$AG1131&lt;&gt;Data!$K$8))),MAX(D$8:D1130)+1,0)</f>
        <v>0</v>
      </c>
      <c r="E1131" s="25">
        <f ca="1">IF(AND($AL1131-E$3&lt;=TODAY(),$AL1131&gt;0,AI1131&lt;&gt;"closed",AI1131&lt;&gt;"old",AND($B$3&lt;&gt;Data!$N$6,OR(database!$AG1131&lt;&gt;Data!$K$9,database!$AG1131&lt;&gt;Data!$K$8))),MAX(E$8:E1130)+1,0)</f>
        <v>0</v>
      </c>
      <c r="F1131" s="25">
        <f>IF(AH1131="X",MAX(F$8:F1130)+1,0)</f>
        <v>0</v>
      </c>
      <c r="G1131" s="25">
        <f ca="1">IF(AND(AG1131=Data!$K$8,database!AI1131&lt;&gt;"Closed",AI1131&lt;&gt;"old",database!AL1131&lt;(TODAY()+Data!$X$4)),MAX(G$8:G1130)+1,0)</f>
        <v>0</v>
      </c>
      <c r="H1131" s="25">
        <f ca="1">IF(AND(AG1131=Data!$K$9,database!AI1131&lt;&gt;"Closed",AI1131&lt;&gt;"old",database!AL1131&lt;(TODAY()+Data!$X$5)),MAX(H$8:H1130)+1,0)</f>
        <v>0</v>
      </c>
      <c r="Y1131">
        <f>IF(AS1131&gt;0,VLOOKUP(AS1131,$AT:$AV,3,0)+COUNTIF(AS$8:AS1130,AS1131),0)</f>
        <v>0</v>
      </c>
      <c r="AA1131" s="17"/>
      <c r="AB1131" s="18"/>
      <c r="AC1131" s="17"/>
      <c r="AD1131" s="18"/>
      <c r="AE1131" s="17"/>
      <c r="AF1131" s="18"/>
      <c r="AG1131" s="139"/>
      <c r="AH1131" s="24"/>
      <c r="AI1131" s="17"/>
      <c r="AJ1131" s="24"/>
      <c r="AK1131" s="27"/>
      <c r="AL1131" s="47"/>
      <c r="AQ1131" s="25">
        <f>IF(FollowUp!$AK$3="(Off)",IF(FollowUp!$AA$3=Data!$D$5,C1131,IF(FollowUp!$AA$3=Data!$D$6,D1131,IF(FollowUp!$AA$3=Data!$D$7,E1131,B1131))),IF(FollowUp!$AK$3=Data!$N$9,F1131,IF(FollowUp!$AK$3=Data!$N$8,H1131,IF(FollowUp!$AK$3=Data!$N$7,G1131,B1131))))</f>
        <v>0</v>
      </c>
      <c r="AR1131" s="51">
        <f t="shared" si="110"/>
        <v>0</v>
      </c>
      <c r="AS1131" s="25">
        <f t="shared" si="108"/>
        <v>-1</v>
      </c>
      <c r="AT1131" s="25">
        <f t="shared" si="111"/>
        <v>1124</v>
      </c>
      <c r="AU1131" s="25">
        <f t="shared" si="109"/>
        <v>0</v>
      </c>
      <c r="AV1131" s="25">
        <f t="shared" si="112"/>
        <v>0</v>
      </c>
      <c r="BB1131" s="51"/>
    </row>
    <row r="1132" spans="1:54" x14ac:dyDescent="0.25">
      <c r="A1132" t="str">
        <f t="shared" si="107"/>
        <v>1132</v>
      </c>
      <c r="B1132" s="25">
        <f>IF(OR(ISBLANK($AG1132),$AI1132="closed",$AI1132="old",AND($B$3=Data!$N$6,OR(database!AG1132=Data!$K$8,Data!$K$9=database!AG1132))),0,MAX(B$8:B1131)+1)</f>
        <v>0</v>
      </c>
      <c r="C1132" s="25">
        <f ca="1">IF(AND($AL1132-C$3&lt;=TODAY(),$AL1132&gt;0,AI1132&lt;&gt;"closed",AI1132&lt;&gt;"old",AND($B$3&lt;&gt;Data!$N$6,OR(database!$AG1132&lt;&gt;Data!$K$9,database!$AG1132&lt;&gt;Data!$K$8))),MAX(C$8:C1131)+1,0)</f>
        <v>0</v>
      </c>
      <c r="D1132" s="25">
        <f ca="1">IF(AND($AL1132-D$3&lt;=TODAY(),$AL1132&gt;0,$AI1132&lt;&gt;"closed",AI1132&lt;&gt;"old",AND($B$3&lt;&gt;Data!$N$6,OR(database!$AG1132&lt;&gt;Data!$K$9,database!$AG1132&lt;&gt;Data!$K$8))),MAX(D$8:D1131)+1,0)</f>
        <v>0</v>
      </c>
      <c r="E1132" s="25">
        <f ca="1">IF(AND($AL1132-E$3&lt;=TODAY(),$AL1132&gt;0,AI1132&lt;&gt;"closed",AI1132&lt;&gt;"old",AND($B$3&lt;&gt;Data!$N$6,OR(database!$AG1132&lt;&gt;Data!$K$9,database!$AG1132&lt;&gt;Data!$K$8))),MAX(E$8:E1131)+1,0)</f>
        <v>0</v>
      </c>
      <c r="F1132" s="25">
        <f>IF(AH1132="X",MAX(F$8:F1131)+1,0)</f>
        <v>0</v>
      </c>
      <c r="G1132" s="25">
        <f ca="1">IF(AND(AG1132=Data!$K$8,database!AI1132&lt;&gt;"Closed",AI1132&lt;&gt;"old",database!AL1132&lt;(TODAY()+Data!$X$4)),MAX(G$8:G1131)+1,0)</f>
        <v>0</v>
      </c>
      <c r="H1132" s="25">
        <f ca="1">IF(AND(AG1132=Data!$K$9,database!AI1132&lt;&gt;"Closed",AI1132&lt;&gt;"old",database!AL1132&lt;(TODAY()+Data!$X$5)),MAX(H$8:H1131)+1,0)</f>
        <v>0</v>
      </c>
      <c r="Y1132">
        <f>IF(AS1132&gt;0,VLOOKUP(AS1132,$AT:$AV,3,0)+COUNTIF(AS$8:AS1131,AS1132),0)</f>
        <v>0</v>
      </c>
      <c r="AA1132" s="16"/>
      <c r="AB1132" s="22"/>
      <c r="AC1132" s="16"/>
      <c r="AD1132" s="22"/>
      <c r="AE1132" s="16"/>
      <c r="AF1132" s="22"/>
      <c r="AG1132" s="138"/>
      <c r="AH1132" s="23"/>
      <c r="AI1132" s="16"/>
      <c r="AJ1132" s="23"/>
      <c r="AK1132" s="28"/>
      <c r="AL1132" s="35"/>
      <c r="AQ1132" s="25">
        <f>IF(FollowUp!$AK$3="(Off)",IF(FollowUp!$AA$3=Data!$D$5,C1132,IF(FollowUp!$AA$3=Data!$D$6,D1132,IF(FollowUp!$AA$3=Data!$D$7,E1132,B1132))),IF(FollowUp!$AK$3=Data!$N$9,F1132,IF(FollowUp!$AK$3=Data!$N$8,H1132,IF(FollowUp!$AK$3=Data!$N$7,G1132,B1132))))</f>
        <v>0</v>
      </c>
      <c r="AR1132" s="51">
        <f t="shared" si="110"/>
        <v>0</v>
      </c>
      <c r="AS1132" s="25">
        <f t="shared" si="108"/>
        <v>-1</v>
      </c>
      <c r="AT1132" s="25">
        <f t="shared" si="111"/>
        <v>1125</v>
      </c>
      <c r="AU1132" s="25">
        <f t="shared" si="109"/>
        <v>0</v>
      </c>
      <c r="AV1132" s="25">
        <f t="shared" si="112"/>
        <v>0</v>
      </c>
      <c r="BB1132" s="51"/>
    </row>
    <row r="1133" spans="1:54" x14ac:dyDescent="0.25">
      <c r="A1133" t="str">
        <f t="shared" si="107"/>
        <v>1133</v>
      </c>
      <c r="B1133" s="25">
        <f>IF(OR(ISBLANK($AG1133),$AI1133="closed",$AI1133="old",AND($B$3=Data!$N$6,OR(database!AG1133=Data!$K$8,Data!$K$9=database!AG1133))),0,MAX(B$8:B1132)+1)</f>
        <v>0</v>
      </c>
      <c r="C1133" s="25">
        <f ca="1">IF(AND($AL1133-C$3&lt;=TODAY(),$AL1133&gt;0,AI1133&lt;&gt;"closed",AI1133&lt;&gt;"old",AND($B$3&lt;&gt;Data!$N$6,OR(database!$AG1133&lt;&gt;Data!$K$9,database!$AG1133&lt;&gt;Data!$K$8))),MAX(C$8:C1132)+1,0)</f>
        <v>0</v>
      </c>
      <c r="D1133" s="25">
        <f ca="1">IF(AND($AL1133-D$3&lt;=TODAY(),$AL1133&gt;0,$AI1133&lt;&gt;"closed",AI1133&lt;&gt;"old",AND($B$3&lt;&gt;Data!$N$6,OR(database!$AG1133&lt;&gt;Data!$K$9,database!$AG1133&lt;&gt;Data!$K$8))),MAX(D$8:D1132)+1,0)</f>
        <v>0</v>
      </c>
      <c r="E1133" s="25">
        <f ca="1">IF(AND($AL1133-E$3&lt;=TODAY(),$AL1133&gt;0,AI1133&lt;&gt;"closed",AI1133&lt;&gt;"old",AND($B$3&lt;&gt;Data!$N$6,OR(database!$AG1133&lt;&gt;Data!$K$9,database!$AG1133&lt;&gt;Data!$K$8))),MAX(E$8:E1132)+1,0)</f>
        <v>0</v>
      </c>
      <c r="F1133" s="25">
        <f>IF(AH1133="X",MAX(F$8:F1132)+1,0)</f>
        <v>0</v>
      </c>
      <c r="G1133" s="25">
        <f ca="1">IF(AND(AG1133=Data!$K$8,database!AI1133&lt;&gt;"Closed",AI1133&lt;&gt;"old",database!AL1133&lt;(TODAY()+Data!$X$4)),MAX(G$8:G1132)+1,0)</f>
        <v>0</v>
      </c>
      <c r="H1133" s="25">
        <f ca="1">IF(AND(AG1133=Data!$K$9,database!AI1133&lt;&gt;"Closed",AI1133&lt;&gt;"old",database!AL1133&lt;(TODAY()+Data!$X$5)),MAX(H$8:H1132)+1,0)</f>
        <v>0</v>
      </c>
      <c r="Y1133">
        <f>IF(AS1133&gt;0,VLOOKUP(AS1133,$AT:$AV,3,0)+COUNTIF(AS$8:AS1132,AS1133),0)</f>
        <v>0</v>
      </c>
      <c r="AA1133" s="17"/>
      <c r="AB1133" s="18"/>
      <c r="AC1133" s="17"/>
      <c r="AD1133" s="18"/>
      <c r="AE1133" s="17"/>
      <c r="AF1133" s="18"/>
      <c r="AG1133" s="139"/>
      <c r="AH1133" s="24"/>
      <c r="AI1133" s="17"/>
      <c r="AJ1133" s="24"/>
      <c r="AK1133" s="27"/>
      <c r="AL1133" s="47"/>
      <c r="AQ1133" s="25">
        <f>IF(FollowUp!$AK$3="(Off)",IF(FollowUp!$AA$3=Data!$D$5,C1133,IF(FollowUp!$AA$3=Data!$D$6,D1133,IF(FollowUp!$AA$3=Data!$D$7,E1133,B1133))),IF(FollowUp!$AK$3=Data!$N$9,F1133,IF(FollowUp!$AK$3=Data!$N$8,H1133,IF(FollowUp!$AK$3=Data!$N$7,G1133,B1133))))</f>
        <v>0</v>
      </c>
      <c r="AR1133" s="51">
        <f t="shared" si="110"/>
        <v>0</v>
      </c>
      <c r="AS1133" s="25">
        <f t="shared" si="108"/>
        <v>-1</v>
      </c>
      <c r="AT1133" s="25">
        <f t="shared" si="111"/>
        <v>1126</v>
      </c>
      <c r="AU1133" s="25">
        <f t="shared" si="109"/>
        <v>0</v>
      </c>
      <c r="AV1133" s="25">
        <f t="shared" si="112"/>
        <v>0</v>
      </c>
      <c r="BB1133" s="51"/>
    </row>
    <row r="1134" spans="1:54" x14ac:dyDescent="0.25">
      <c r="A1134" t="str">
        <f t="shared" si="107"/>
        <v>1134</v>
      </c>
      <c r="B1134" s="25">
        <f>IF(OR(ISBLANK($AG1134),$AI1134="closed",$AI1134="old",AND($B$3=Data!$N$6,OR(database!AG1134=Data!$K$8,Data!$K$9=database!AG1134))),0,MAX(B$8:B1133)+1)</f>
        <v>0</v>
      </c>
      <c r="C1134" s="25">
        <f ca="1">IF(AND($AL1134-C$3&lt;=TODAY(),$AL1134&gt;0,AI1134&lt;&gt;"closed",AI1134&lt;&gt;"old",AND($B$3&lt;&gt;Data!$N$6,OR(database!$AG1134&lt;&gt;Data!$K$9,database!$AG1134&lt;&gt;Data!$K$8))),MAX(C$8:C1133)+1,0)</f>
        <v>0</v>
      </c>
      <c r="D1134" s="25">
        <f ca="1">IF(AND($AL1134-D$3&lt;=TODAY(),$AL1134&gt;0,$AI1134&lt;&gt;"closed",AI1134&lt;&gt;"old",AND($B$3&lt;&gt;Data!$N$6,OR(database!$AG1134&lt;&gt;Data!$K$9,database!$AG1134&lt;&gt;Data!$K$8))),MAX(D$8:D1133)+1,0)</f>
        <v>0</v>
      </c>
      <c r="E1134" s="25">
        <f ca="1">IF(AND($AL1134-E$3&lt;=TODAY(),$AL1134&gt;0,AI1134&lt;&gt;"closed",AI1134&lt;&gt;"old",AND($B$3&lt;&gt;Data!$N$6,OR(database!$AG1134&lt;&gt;Data!$K$9,database!$AG1134&lt;&gt;Data!$K$8))),MAX(E$8:E1133)+1,0)</f>
        <v>0</v>
      </c>
      <c r="F1134" s="25">
        <f>IF(AH1134="X",MAX(F$8:F1133)+1,0)</f>
        <v>0</v>
      </c>
      <c r="G1134" s="25">
        <f ca="1">IF(AND(AG1134=Data!$K$8,database!AI1134&lt;&gt;"Closed",AI1134&lt;&gt;"old",database!AL1134&lt;(TODAY()+Data!$X$4)),MAX(G$8:G1133)+1,0)</f>
        <v>0</v>
      </c>
      <c r="H1134" s="25">
        <f ca="1">IF(AND(AG1134=Data!$K$9,database!AI1134&lt;&gt;"Closed",AI1134&lt;&gt;"old",database!AL1134&lt;(TODAY()+Data!$X$5)),MAX(H$8:H1133)+1,0)</f>
        <v>0</v>
      </c>
      <c r="Y1134">
        <f>IF(AS1134&gt;0,VLOOKUP(AS1134,$AT:$AV,3,0)+COUNTIF(AS$8:AS1133,AS1134),0)</f>
        <v>0</v>
      </c>
      <c r="AA1134" s="16"/>
      <c r="AB1134" s="22"/>
      <c r="AC1134" s="16"/>
      <c r="AD1134" s="22"/>
      <c r="AE1134" s="16"/>
      <c r="AF1134" s="22"/>
      <c r="AG1134" s="138"/>
      <c r="AH1134" s="23"/>
      <c r="AI1134" s="16"/>
      <c r="AJ1134" s="23"/>
      <c r="AK1134" s="28"/>
      <c r="AL1134" s="35"/>
      <c r="AQ1134" s="25">
        <f>IF(FollowUp!$AK$3="(Off)",IF(FollowUp!$AA$3=Data!$D$5,C1134,IF(FollowUp!$AA$3=Data!$D$6,D1134,IF(FollowUp!$AA$3=Data!$D$7,E1134,B1134))),IF(FollowUp!$AK$3=Data!$N$9,F1134,IF(FollowUp!$AK$3=Data!$N$8,H1134,IF(FollowUp!$AK$3=Data!$N$7,G1134,B1134))))</f>
        <v>0</v>
      </c>
      <c r="AR1134" s="51">
        <f t="shared" si="110"/>
        <v>0</v>
      </c>
      <c r="AS1134" s="25">
        <f t="shared" si="108"/>
        <v>-1</v>
      </c>
      <c r="AT1134" s="25">
        <f t="shared" si="111"/>
        <v>1127</v>
      </c>
      <c r="AU1134" s="25">
        <f t="shared" si="109"/>
        <v>0</v>
      </c>
      <c r="AV1134" s="25">
        <f t="shared" si="112"/>
        <v>0</v>
      </c>
      <c r="BB1134" s="51"/>
    </row>
    <row r="1135" spans="1:54" x14ac:dyDescent="0.25">
      <c r="A1135" t="str">
        <f t="shared" si="107"/>
        <v>1135</v>
      </c>
      <c r="B1135" s="25">
        <f>IF(OR(ISBLANK($AG1135),$AI1135="closed",$AI1135="old",AND($B$3=Data!$N$6,OR(database!AG1135=Data!$K$8,Data!$K$9=database!AG1135))),0,MAX(B$8:B1134)+1)</f>
        <v>0</v>
      </c>
      <c r="C1135" s="25">
        <f ca="1">IF(AND($AL1135-C$3&lt;=TODAY(),$AL1135&gt;0,AI1135&lt;&gt;"closed",AI1135&lt;&gt;"old",AND($B$3&lt;&gt;Data!$N$6,OR(database!$AG1135&lt;&gt;Data!$K$9,database!$AG1135&lt;&gt;Data!$K$8))),MAX(C$8:C1134)+1,0)</f>
        <v>0</v>
      </c>
      <c r="D1135" s="25">
        <f ca="1">IF(AND($AL1135-D$3&lt;=TODAY(),$AL1135&gt;0,$AI1135&lt;&gt;"closed",AI1135&lt;&gt;"old",AND($B$3&lt;&gt;Data!$N$6,OR(database!$AG1135&lt;&gt;Data!$K$9,database!$AG1135&lt;&gt;Data!$K$8))),MAX(D$8:D1134)+1,0)</f>
        <v>0</v>
      </c>
      <c r="E1135" s="25">
        <f ca="1">IF(AND($AL1135-E$3&lt;=TODAY(),$AL1135&gt;0,AI1135&lt;&gt;"closed",AI1135&lt;&gt;"old",AND($B$3&lt;&gt;Data!$N$6,OR(database!$AG1135&lt;&gt;Data!$K$9,database!$AG1135&lt;&gt;Data!$K$8))),MAX(E$8:E1134)+1,0)</f>
        <v>0</v>
      </c>
      <c r="F1135" s="25">
        <f>IF(AH1135="X",MAX(F$8:F1134)+1,0)</f>
        <v>0</v>
      </c>
      <c r="G1135" s="25">
        <f ca="1">IF(AND(AG1135=Data!$K$8,database!AI1135&lt;&gt;"Closed",AI1135&lt;&gt;"old",database!AL1135&lt;(TODAY()+Data!$X$4)),MAX(G$8:G1134)+1,0)</f>
        <v>0</v>
      </c>
      <c r="H1135" s="25">
        <f ca="1">IF(AND(AG1135=Data!$K$9,database!AI1135&lt;&gt;"Closed",AI1135&lt;&gt;"old",database!AL1135&lt;(TODAY()+Data!$X$5)),MAX(H$8:H1134)+1,0)</f>
        <v>0</v>
      </c>
      <c r="Y1135">
        <f>IF(AS1135&gt;0,VLOOKUP(AS1135,$AT:$AV,3,0)+COUNTIF(AS$8:AS1134,AS1135),0)</f>
        <v>0</v>
      </c>
      <c r="AA1135" s="17"/>
      <c r="AB1135" s="18"/>
      <c r="AC1135" s="17"/>
      <c r="AD1135" s="18"/>
      <c r="AE1135" s="17"/>
      <c r="AF1135" s="18"/>
      <c r="AG1135" s="139"/>
      <c r="AH1135" s="24"/>
      <c r="AI1135" s="17"/>
      <c r="AJ1135" s="24"/>
      <c r="AK1135" s="27"/>
      <c r="AL1135" s="47"/>
      <c r="AQ1135" s="25">
        <f>IF(FollowUp!$AK$3="(Off)",IF(FollowUp!$AA$3=Data!$D$5,C1135,IF(FollowUp!$AA$3=Data!$D$6,D1135,IF(FollowUp!$AA$3=Data!$D$7,E1135,B1135))),IF(FollowUp!$AK$3=Data!$N$9,F1135,IF(FollowUp!$AK$3=Data!$N$8,H1135,IF(FollowUp!$AK$3=Data!$N$7,G1135,B1135))))</f>
        <v>0</v>
      </c>
      <c r="AR1135" s="51">
        <f t="shared" si="110"/>
        <v>0</v>
      </c>
      <c r="AS1135" s="25">
        <f t="shared" si="108"/>
        <v>-1</v>
      </c>
      <c r="AT1135" s="25">
        <f t="shared" si="111"/>
        <v>1128</v>
      </c>
      <c r="AU1135" s="25">
        <f t="shared" si="109"/>
        <v>0</v>
      </c>
      <c r="AV1135" s="25">
        <f t="shared" si="112"/>
        <v>0</v>
      </c>
      <c r="BB1135" s="51"/>
    </row>
    <row r="1136" spans="1:54" x14ac:dyDescent="0.25">
      <c r="A1136" t="str">
        <f t="shared" si="107"/>
        <v>1136</v>
      </c>
      <c r="B1136" s="25">
        <f>IF(OR(ISBLANK($AG1136),$AI1136="closed",$AI1136="old",AND($B$3=Data!$N$6,OR(database!AG1136=Data!$K$8,Data!$K$9=database!AG1136))),0,MAX(B$8:B1135)+1)</f>
        <v>0</v>
      </c>
      <c r="C1136" s="25">
        <f ca="1">IF(AND($AL1136-C$3&lt;=TODAY(),$AL1136&gt;0,AI1136&lt;&gt;"closed",AI1136&lt;&gt;"old",AND($B$3&lt;&gt;Data!$N$6,OR(database!$AG1136&lt;&gt;Data!$K$9,database!$AG1136&lt;&gt;Data!$K$8))),MAX(C$8:C1135)+1,0)</f>
        <v>0</v>
      </c>
      <c r="D1136" s="25">
        <f ca="1">IF(AND($AL1136-D$3&lt;=TODAY(),$AL1136&gt;0,$AI1136&lt;&gt;"closed",AI1136&lt;&gt;"old",AND($B$3&lt;&gt;Data!$N$6,OR(database!$AG1136&lt;&gt;Data!$K$9,database!$AG1136&lt;&gt;Data!$K$8))),MAX(D$8:D1135)+1,0)</f>
        <v>0</v>
      </c>
      <c r="E1136" s="25">
        <f ca="1">IF(AND($AL1136-E$3&lt;=TODAY(),$AL1136&gt;0,AI1136&lt;&gt;"closed",AI1136&lt;&gt;"old",AND($B$3&lt;&gt;Data!$N$6,OR(database!$AG1136&lt;&gt;Data!$K$9,database!$AG1136&lt;&gt;Data!$K$8))),MAX(E$8:E1135)+1,0)</f>
        <v>0</v>
      </c>
      <c r="F1136" s="25">
        <f>IF(AH1136="X",MAX(F$8:F1135)+1,0)</f>
        <v>0</v>
      </c>
      <c r="G1136" s="25">
        <f ca="1">IF(AND(AG1136=Data!$K$8,database!AI1136&lt;&gt;"Closed",AI1136&lt;&gt;"old",database!AL1136&lt;(TODAY()+Data!$X$4)),MAX(G$8:G1135)+1,0)</f>
        <v>0</v>
      </c>
      <c r="H1136" s="25">
        <f ca="1">IF(AND(AG1136=Data!$K$9,database!AI1136&lt;&gt;"Closed",AI1136&lt;&gt;"old",database!AL1136&lt;(TODAY()+Data!$X$5)),MAX(H$8:H1135)+1,0)</f>
        <v>0</v>
      </c>
      <c r="Y1136">
        <f>IF(AS1136&gt;0,VLOOKUP(AS1136,$AT:$AV,3,0)+COUNTIF(AS$8:AS1135,AS1136),0)</f>
        <v>0</v>
      </c>
      <c r="AA1136" s="16"/>
      <c r="AB1136" s="22"/>
      <c r="AC1136" s="16"/>
      <c r="AD1136" s="22"/>
      <c r="AE1136" s="16"/>
      <c r="AF1136" s="22"/>
      <c r="AG1136" s="138"/>
      <c r="AH1136" s="23"/>
      <c r="AI1136" s="16"/>
      <c r="AJ1136" s="23"/>
      <c r="AK1136" s="28"/>
      <c r="AL1136" s="35"/>
      <c r="AQ1136" s="25">
        <f>IF(FollowUp!$AK$3="(Off)",IF(FollowUp!$AA$3=Data!$D$5,C1136,IF(FollowUp!$AA$3=Data!$D$6,D1136,IF(FollowUp!$AA$3=Data!$D$7,E1136,B1136))),IF(FollowUp!$AK$3=Data!$N$9,F1136,IF(FollowUp!$AK$3=Data!$N$8,H1136,IF(FollowUp!$AK$3=Data!$N$7,G1136,B1136))))</f>
        <v>0</v>
      </c>
      <c r="AR1136" s="51">
        <f t="shared" si="110"/>
        <v>0</v>
      </c>
      <c r="AS1136" s="25">
        <f t="shared" si="108"/>
        <v>-1</v>
      </c>
      <c r="AT1136" s="25">
        <f t="shared" si="111"/>
        <v>1129</v>
      </c>
      <c r="AU1136" s="25">
        <f t="shared" si="109"/>
        <v>0</v>
      </c>
      <c r="AV1136" s="25">
        <f t="shared" si="112"/>
        <v>0</v>
      </c>
      <c r="BB1136" s="51"/>
    </row>
    <row r="1137" spans="1:54" x14ac:dyDescent="0.25">
      <c r="A1137" t="str">
        <f t="shared" si="107"/>
        <v>1137</v>
      </c>
      <c r="B1137" s="25">
        <f>IF(OR(ISBLANK($AG1137),$AI1137="closed",$AI1137="old",AND($B$3=Data!$N$6,OR(database!AG1137=Data!$K$8,Data!$K$9=database!AG1137))),0,MAX(B$8:B1136)+1)</f>
        <v>0</v>
      </c>
      <c r="C1137" s="25">
        <f ca="1">IF(AND($AL1137-C$3&lt;=TODAY(),$AL1137&gt;0,AI1137&lt;&gt;"closed",AI1137&lt;&gt;"old",AND($B$3&lt;&gt;Data!$N$6,OR(database!$AG1137&lt;&gt;Data!$K$9,database!$AG1137&lt;&gt;Data!$K$8))),MAX(C$8:C1136)+1,0)</f>
        <v>0</v>
      </c>
      <c r="D1137" s="25">
        <f ca="1">IF(AND($AL1137-D$3&lt;=TODAY(),$AL1137&gt;0,$AI1137&lt;&gt;"closed",AI1137&lt;&gt;"old",AND($B$3&lt;&gt;Data!$N$6,OR(database!$AG1137&lt;&gt;Data!$K$9,database!$AG1137&lt;&gt;Data!$K$8))),MAX(D$8:D1136)+1,0)</f>
        <v>0</v>
      </c>
      <c r="E1137" s="25">
        <f ca="1">IF(AND($AL1137-E$3&lt;=TODAY(),$AL1137&gt;0,AI1137&lt;&gt;"closed",AI1137&lt;&gt;"old",AND($B$3&lt;&gt;Data!$N$6,OR(database!$AG1137&lt;&gt;Data!$K$9,database!$AG1137&lt;&gt;Data!$K$8))),MAX(E$8:E1136)+1,0)</f>
        <v>0</v>
      </c>
      <c r="F1137" s="25">
        <f>IF(AH1137="X",MAX(F$8:F1136)+1,0)</f>
        <v>0</v>
      </c>
      <c r="G1137" s="25">
        <f ca="1">IF(AND(AG1137=Data!$K$8,database!AI1137&lt;&gt;"Closed",AI1137&lt;&gt;"old",database!AL1137&lt;(TODAY()+Data!$X$4)),MAX(G$8:G1136)+1,0)</f>
        <v>0</v>
      </c>
      <c r="H1137" s="25">
        <f ca="1">IF(AND(AG1137=Data!$K$9,database!AI1137&lt;&gt;"Closed",AI1137&lt;&gt;"old",database!AL1137&lt;(TODAY()+Data!$X$5)),MAX(H$8:H1136)+1,0)</f>
        <v>0</v>
      </c>
      <c r="Y1137">
        <f>IF(AS1137&gt;0,VLOOKUP(AS1137,$AT:$AV,3,0)+COUNTIF(AS$8:AS1136,AS1137),0)</f>
        <v>0</v>
      </c>
      <c r="AA1137" s="17"/>
      <c r="AB1137" s="18"/>
      <c r="AC1137" s="17"/>
      <c r="AD1137" s="18"/>
      <c r="AE1137" s="17"/>
      <c r="AF1137" s="18"/>
      <c r="AG1137" s="139"/>
      <c r="AH1137" s="24"/>
      <c r="AI1137" s="17"/>
      <c r="AJ1137" s="24"/>
      <c r="AK1137" s="27"/>
      <c r="AL1137" s="47"/>
      <c r="AQ1137" s="25">
        <f>IF(FollowUp!$AK$3="(Off)",IF(FollowUp!$AA$3=Data!$D$5,C1137,IF(FollowUp!$AA$3=Data!$D$6,D1137,IF(FollowUp!$AA$3=Data!$D$7,E1137,B1137))),IF(FollowUp!$AK$3=Data!$N$9,F1137,IF(FollowUp!$AK$3=Data!$N$8,H1137,IF(FollowUp!$AK$3=Data!$N$7,G1137,B1137))))</f>
        <v>0</v>
      </c>
      <c r="AR1137" s="51">
        <f t="shared" si="110"/>
        <v>0</v>
      </c>
      <c r="AS1137" s="25">
        <f t="shared" si="108"/>
        <v>-1</v>
      </c>
      <c r="AT1137" s="25">
        <f t="shared" si="111"/>
        <v>1130</v>
      </c>
      <c r="AU1137" s="25">
        <f t="shared" si="109"/>
        <v>0</v>
      </c>
      <c r="AV1137" s="25">
        <f t="shared" si="112"/>
        <v>0</v>
      </c>
      <c r="BB1137" s="51"/>
    </row>
    <row r="1138" spans="1:54" x14ac:dyDescent="0.25">
      <c r="A1138" t="str">
        <f t="shared" si="107"/>
        <v>1138</v>
      </c>
      <c r="B1138" s="25">
        <f>IF(OR(ISBLANK($AG1138),$AI1138="closed",$AI1138="old",AND($B$3=Data!$N$6,OR(database!AG1138=Data!$K$8,Data!$K$9=database!AG1138))),0,MAX(B$8:B1137)+1)</f>
        <v>0</v>
      </c>
      <c r="C1138" s="25">
        <f ca="1">IF(AND($AL1138-C$3&lt;=TODAY(),$AL1138&gt;0,AI1138&lt;&gt;"closed",AI1138&lt;&gt;"old",AND($B$3&lt;&gt;Data!$N$6,OR(database!$AG1138&lt;&gt;Data!$K$9,database!$AG1138&lt;&gt;Data!$K$8))),MAX(C$8:C1137)+1,0)</f>
        <v>0</v>
      </c>
      <c r="D1138" s="25">
        <f ca="1">IF(AND($AL1138-D$3&lt;=TODAY(),$AL1138&gt;0,$AI1138&lt;&gt;"closed",AI1138&lt;&gt;"old",AND($B$3&lt;&gt;Data!$N$6,OR(database!$AG1138&lt;&gt;Data!$K$9,database!$AG1138&lt;&gt;Data!$K$8))),MAX(D$8:D1137)+1,0)</f>
        <v>0</v>
      </c>
      <c r="E1138" s="25">
        <f ca="1">IF(AND($AL1138-E$3&lt;=TODAY(),$AL1138&gt;0,AI1138&lt;&gt;"closed",AI1138&lt;&gt;"old",AND($B$3&lt;&gt;Data!$N$6,OR(database!$AG1138&lt;&gt;Data!$K$9,database!$AG1138&lt;&gt;Data!$K$8))),MAX(E$8:E1137)+1,0)</f>
        <v>0</v>
      </c>
      <c r="F1138" s="25">
        <f>IF(AH1138="X",MAX(F$8:F1137)+1,0)</f>
        <v>0</v>
      </c>
      <c r="G1138" s="25">
        <f ca="1">IF(AND(AG1138=Data!$K$8,database!AI1138&lt;&gt;"Closed",AI1138&lt;&gt;"old",database!AL1138&lt;(TODAY()+Data!$X$4)),MAX(G$8:G1137)+1,0)</f>
        <v>0</v>
      </c>
      <c r="H1138" s="25">
        <f ca="1">IF(AND(AG1138=Data!$K$9,database!AI1138&lt;&gt;"Closed",AI1138&lt;&gt;"old",database!AL1138&lt;(TODAY()+Data!$X$5)),MAX(H$8:H1137)+1,0)</f>
        <v>0</v>
      </c>
      <c r="Y1138">
        <f>IF(AS1138&gt;0,VLOOKUP(AS1138,$AT:$AV,3,0)+COUNTIF(AS$8:AS1137,AS1138),0)</f>
        <v>0</v>
      </c>
      <c r="AA1138" s="16"/>
      <c r="AB1138" s="22"/>
      <c r="AC1138" s="16"/>
      <c r="AD1138" s="22"/>
      <c r="AE1138" s="16"/>
      <c r="AF1138" s="22"/>
      <c r="AG1138" s="138"/>
      <c r="AH1138" s="23"/>
      <c r="AI1138" s="16"/>
      <c r="AJ1138" s="23"/>
      <c r="AK1138" s="28"/>
      <c r="AL1138" s="35"/>
      <c r="AQ1138" s="25">
        <f>IF(FollowUp!$AK$3="(Off)",IF(FollowUp!$AA$3=Data!$D$5,C1138,IF(FollowUp!$AA$3=Data!$D$6,D1138,IF(FollowUp!$AA$3=Data!$D$7,E1138,B1138))),IF(FollowUp!$AK$3=Data!$N$9,F1138,IF(FollowUp!$AK$3=Data!$N$8,H1138,IF(FollowUp!$AK$3=Data!$N$7,G1138,B1138))))</f>
        <v>0</v>
      </c>
      <c r="AR1138" s="51">
        <f t="shared" si="110"/>
        <v>0</v>
      </c>
      <c r="AS1138" s="25">
        <f t="shared" si="108"/>
        <v>-1</v>
      </c>
      <c r="AT1138" s="25">
        <f t="shared" si="111"/>
        <v>1131</v>
      </c>
      <c r="AU1138" s="25">
        <f t="shared" si="109"/>
        <v>0</v>
      </c>
      <c r="AV1138" s="25">
        <f t="shared" si="112"/>
        <v>0</v>
      </c>
      <c r="BB1138" s="51"/>
    </row>
    <row r="1139" spans="1:54" x14ac:dyDescent="0.25">
      <c r="A1139" t="str">
        <f t="shared" si="107"/>
        <v>1139</v>
      </c>
      <c r="B1139" s="25">
        <f>IF(OR(ISBLANK($AG1139),$AI1139="closed",$AI1139="old",AND($B$3=Data!$N$6,OR(database!AG1139=Data!$K$8,Data!$K$9=database!AG1139))),0,MAX(B$8:B1138)+1)</f>
        <v>0</v>
      </c>
      <c r="C1139" s="25">
        <f ca="1">IF(AND($AL1139-C$3&lt;=TODAY(),$AL1139&gt;0,AI1139&lt;&gt;"closed",AI1139&lt;&gt;"old",AND($B$3&lt;&gt;Data!$N$6,OR(database!$AG1139&lt;&gt;Data!$K$9,database!$AG1139&lt;&gt;Data!$K$8))),MAX(C$8:C1138)+1,0)</f>
        <v>0</v>
      </c>
      <c r="D1139" s="25">
        <f ca="1">IF(AND($AL1139-D$3&lt;=TODAY(),$AL1139&gt;0,$AI1139&lt;&gt;"closed",AI1139&lt;&gt;"old",AND($B$3&lt;&gt;Data!$N$6,OR(database!$AG1139&lt;&gt;Data!$K$9,database!$AG1139&lt;&gt;Data!$K$8))),MAX(D$8:D1138)+1,0)</f>
        <v>0</v>
      </c>
      <c r="E1139" s="25">
        <f ca="1">IF(AND($AL1139-E$3&lt;=TODAY(),$AL1139&gt;0,AI1139&lt;&gt;"closed",AI1139&lt;&gt;"old",AND($B$3&lt;&gt;Data!$N$6,OR(database!$AG1139&lt;&gt;Data!$K$9,database!$AG1139&lt;&gt;Data!$K$8))),MAX(E$8:E1138)+1,0)</f>
        <v>0</v>
      </c>
      <c r="F1139" s="25">
        <f>IF(AH1139="X",MAX(F$8:F1138)+1,0)</f>
        <v>0</v>
      </c>
      <c r="G1139" s="25">
        <f ca="1">IF(AND(AG1139=Data!$K$8,database!AI1139&lt;&gt;"Closed",AI1139&lt;&gt;"old",database!AL1139&lt;(TODAY()+Data!$X$4)),MAX(G$8:G1138)+1,0)</f>
        <v>0</v>
      </c>
      <c r="H1139" s="25">
        <f ca="1">IF(AND(AG1139=Data!$K$9,database!AI1139&lt;&gt;"Closed",AI1139&lt;&gt;"old",database!AL1139&lt;(TODAY()+Data!$X$5)),MAX(H$8:H1138)+1,0)</f>
        <v>0</v>
      </c>
      <c r="Y1139">
        <f>IF(AS1139&gt;0,VLOOKUP(AS1139,$AT:$AV,3,0)+COUNTIF(AS$8:AS1138,AS1139),0)</f>
        <v>0</v>
      </c>
      <c r="AA1139" s="17"/>
      <c r="AB1139" s="18"/>
      <c r="AC1139" s="17"/>
      <c r="AD1139" s="18"/>
      <c r="AE1139" s="17"/>
      <c r="AF1139" s="18"/>
      <c r="AG1139" s="139"/>
      <c r="AH1139" s="24"/>
      <c r="AI1139" s="17"/>
      <c r="AJ1139" s="24"/>
      <c r="AK1139" s="27"/>
      <c r="AL1139" s="47"/>
      <c r="AQ1139" s="25">
        <f>IF(FollowUp!$AK$3="(Off)",IF(FollowUp!$AA$3=Data!$D$5,C1139,IF(FollowUp!$AA$3=Data!$D$6,D1139,IF(FollowUp!$AA$3=Data!$D$7,E1139,B1139))),IF(FollowUp!$AK$3=Data!$N$9,F1139,IF(FollowUp!$AK$3=Data!$N$8,H1139,IF(FollowUp!$AK$3=Data!$N$7,G1139,B1139))))</f>
        <v>0</v>
      </c>
      <c r="AR1139" s="51">
        <f t="shared" si="110"/>
        <v>0</v>
      </c>
      <c r="AS1139" s="25">
        <f t="shared" si="108"/>
        <v>-1</v>
      </c>
      <c r="AT1139" s="25">
        <f t="shared" si="111"/>
        <v>1132</v>
      </c>
      <c r="AU1139" s="25">
        <f t="shared" si="109"/>
        <v>0</v>
      </c>
      <c r="AV1139" s="25">
        <f t="shared" si="112"/>
        <v>0</v>
      </c>
      <c r="BB1139" s="51"/>
    </row>
    <row r="1140" spans="1:54" x14ac:dyDescent="0.25">
      <c r="A1140" t="str">
        <f t="shared" si="107"/>
        <v>1140</v>
      </c>
      <c r="B1140" s="25">
        <f>IF(OR(ISBLANK($AG1140),$AI1140="closed",$AI1140="old",AND($B$3=Data!$N$6,OR(database!AG1140=Data!$K$8,Data!$K$9=database!AG1140))),0,MAX(B$8:B1139)+1)</f>
        <v>0</v>
      </c>
      <c r="C1140" s="25">
        <f ca="1">IF(AND($AL1140-C$3&lt;=TODAY(),$AL1140&gt;0,AI1140&lt;&gt;"closed",AI1140&lt;&gt;"old",AND($B$3&lt;&gt;Data!$N$6,OR(database!$AG1140&lt;&gt;Data!$K$9,database!$AG1140&lt;&gt;Data!$K$8))),MAX(C$8:C1139)+1,0)</f>
        <v>0</v>
      </c>
      <c r="D1140" s="25">
        <f ca="1">IF(AND($AL1140-D$3&lt;=TODAY(),$AL1140&gt;0,$AI1140&lt;&gt;"closed",AI1140&lt;&gt;"old",AND($B$3&lt;&gt;Data!$N$6,OR(database!$AG1140&lt;&gt;Data!$K$9,database!$AG1140&lt;&gt;Data!$K$8))),MAX(D$8:D1139)+1,0)</f>
        <v>0</v>
      </c>
      <c r="E1140" s="25">
        <f ca="1">IF(AND($AL1140-E$3&lt;=TODAY(),$AL1140&gt;0,AI1140&lt;&gt;"closed",AI1140&lt;&gt;"old",AND($B$3&lt;&gt;Data!$N$6,OR(database!$AG1140&lt;&gt;Data!$K$9,database!$AG1140&lt;&gt;Data!$K$8))),MAX(E$8:E1139)+1,0)</f>
        <v>0</v>
      </c>
      <c r="F1140" s="25">
        <f>IF(AH1140="X",MAX(F$8:F1139)+1,0)</f>
        <v>0</v>
      </c>
      <c r="G1140" s="25">
        <f ca="1">IF(AND(AG1140=Data!$K$8,database!AI1140&lt;&gt;"Closed",AI1140&lt;&gt;"old",database!AL1140&lt;(TODAY()+Data!$X$4)),MAX(G$8:G1139)+1,0)</f>
        <v>0</v>
      </c>
      <c r="H1140" s="25">
        <f ca="1">IF(AND(AG1140=Data!$K$9,database!AI1140&lt;&gt;"Closed",AI1140&lt;&gt;"old",database!AL1140&lt;(TODAY()+Data!$X$5)),MAX(H$8:H1139)+1,0)</f>
        <v>0</v>
      </c>
      <c r="Y1140">
        <f>IF(AS1140&gt;0,VLOOKUP(AS1140,$AT:$AV,3,0)+COUNTIF(AS$8:AS1139,AS1140),0)</f>
        <v>0</v>
      </c>
      <c r="AA1140" s="16"/>
      <c r="AB1140" s="22"/>
      <c r="AC1140" s="16"/>
      <c r="AD1140" s="22"/>
      <c r="AE1140" s="16"/>
      <c r="AF1140" s="22"/>
      <c r="AG1140" s="138"/>
      <c r="AH1140" s="23"/>
      <c r="AI1140" s="16"/>
      <c r="AJ1140" s="23"/>
      <c r="AK1140" s="28"/>
      <c r="AL1140" s="35"/>
      <c r="AQ1140" s="25">
        <f>IF(FollowUp!$AK$3="(Off)",IF(FollowUp!$AA$3=Data!$D$5,C1140,IF(FollowUp!$AA$3=Data!$D$6,D1140,IF(FollowUp!$AA$3=Data!$D$7,E1140,B1140))),IF(FollowUp!$AK$3=Data!$N$9,F1140,IF(FollowUp!$AK$3=Data!$N$8,H1140,IF(FollowUp!$AK$3=Data!$N$7,G1140,B1140))))</f>
        <v>0</v>
      </c>
      <c r="AR1140" s="51">
        <f t="shared" si="110"/>
        <v>0</v>
      </c>
      <c r="AS1140" s="25">
        <f t="shared" si="108"/>
        <v>-1</v>
      </c>
      <c r="AT1140" s="25">
        <f t="shared" si="111"/>
        <v>1133</v>
      </c>
      <c r="AU1140" s="25">
        <f t="shared" si="109"/>
        <v>0</v>
      </c>
      <c r="AV1140" s="25">
        <f t="shared" si="112"/>
        <v>0</v>
      </c>
      <c r="BB1140" s="51"/>
    </row>
    <row r="1141" spans="1:54" x14ac:dyDescent="0.25">
      <c r="A1141" t="str">
        <f t="shared" si="107"/>
        <v>1141</v>
      </c>
      <c r="B1141" s="25">
        <f>IF(OR(ISBLANK($AG1141),$AI1141="closed",$AI1141="old",AND($B$3=Data!$N$6,OR(database!AG1141=Data!$K$8,Data!$K$9=database!AG1141))),0,MAX(B$8:B1140)+1)</f>
        <v>0</v>
      </c>
      <c r="C1141" s="25">
        <f ca="1">IF(AND($AL1141-C$3&lt;=TODAY(),$AL1141&gt;0,AI1141&lt;&gt;"closed",AI1141&lt;&gt;"old",AND($B$3&lt;&gt;Data!$N$6,OR(database!$AG1141&lt;&gt;Data!$K$9,database!$AG1141&lt;&gt;Data!$K$8))),MAX(C$8:C1140)+1,0)</f>
        <v>0</v>
      </c>
      <c r="D1141" s="25">
        <f ca="1">IF(AND($AL1141-D$3&lt;=TODAY(),$AL1141&gt;0,$AI1141&lt;&gt;"closed",AI1141&lt;&gt;"old",AND($B$3&lt;&gt;Data!$N$6,OR(database!$AG1141&lt;&gt;Data!$K$9,database!$AG1141&lt;&gt;Data!$K$8))),MAX(D$8:D1140)+1,0)</f>
        <v>0</v>
      </c>
      <c r="E1141" s="25">
        <f ca="1">IF(AND($AL1141-E$3&lt;=TODAY(),$AL1141&gt;0,AI1141&lt;&gt;"closed",AI1141&lt;&gt;"old",AND($B$3&lt;&gt;Data!$N$6,OR(database!$AG1141&lt;&gt;Data!$K$9,database!$AG1141&lt;&gt;Data!$K$8))),MAX(E$8:E1140)+1,0)</f>
        <v>0</v>
      </c>
      <c r="F1141" s="25">
        <f>IF(AH1141="X",MAX(F$8:F1140)+1,0)</f>
        <v>0</v>
      </c>
      <c r="G1141" s="25">
        <f ca="1">IF(AND(AG1141=Data!$K$8,database!AI1141&lt;&gt;"Closed",AI1141&lt;&gt;"old",database!AL1141&lt;(TODAY()+Data!$X$4)),MAX(G$8:G1140)+1,0)</f>
        <v>0</v>
      </c>
      <c r="H1141" s="25">
        <f ca="1">IF(AND(AG1141=Data!$K$9,database!AI1141&lt;&gt;"Closed",AI1141&lt;&gt;"old",database!AL1141&lt;(TODAY()+Data!$X$5)),MAX(H$8:H1140)+1,0)</f>
        <v>0</v>
      </c>
      <c r="Y1141">
        <f>IF(AS1141&gt;0,VLOOKUP(AS1141,$AT:$AV,3,0)+COUNTIF(AS$8:AS1140,AS1141),0)</f>
        <v>0</v>
      </c>
      <c r="AA1141" s="17"/>
      <c r="AB1141" s="18"/>
      <c r="AC1141" s="17"/>
      <c r="AD1141" s="18"/>
      <c r="AE1141" s="17"/>
      <c r="AF1141" s="18"/>
      <c r="AG1141" s="139"/>
      <c r="AH1141" s="24"/>
      <c r="AI1141" s="17"/>
      <c r="AJ1141" s="24"/>
      <c r="AK1141" s="27"/>
      <c r="AL1141" s="47"/>
      <c r="AQ1141" s="25">
        <f>IF(FollowUp!$AK$3="(Off)",IF(FollowUp!$AA$3=Data!$D$5,C1141,IF(FollowUp!$AA$3=Data!$D$6,D1141,IF(FollowUp!$AA$3=Data!$D$7,E1141,B1141))),IF(FollowUp!$AK$3=Data!$N$9,F1141,IF(FollowUp!$AK$3=Data!$N$8,H1141,IF(FollowUp!$AK$3=Data!$N$7,G1141,B1141))))</f>
        <v>0</v>
      </c>
      <c r="AR1141" s="51">
        <f t="shared" si="110"/>
        <v>0</v>
      </c>
      <c r="AS1141" s="25">
        <f t="shared" si="108"/>
        <v>-1</v>
      </c>
      <c r="AT1141" s="25">
        <f t="shared" si="111"/>
        <v>1134</v>
      </c>
      <c r="AU1141" s="25">
        <f t="shared" si="109"/>
        <v>0</v>
      </c>
      <c r="AV1141" s="25">
        <f t="shared" si="112"/>
        <v>0</v>
      </c>
      <c r="BB1141" s="51"/>
    </row>
    <row r="1142" spans="1:54" x14ac:dyDescent="0.25">
      <c r="A1142" t="str">
        <f t="shared" si="107"/>
        <v>1142</v>
      </c>
      <c r="B1142" s="25">
        <f>IF(OR(ISBLANK($AG1142),$AI1142="closed",$AI1142="old",AND($B$3=Data!$N$6,OR(database!AG1142=Data!$K$8,Data!$K$9=database!AG1142))),0,MAX(B$8:B1141)+1)</f>
        <v>0</v>
      </c>
      <c r="C1142" s="25">
        <f ca="1">IF(AND($AL1142-C$3&lt;=TODAY(),$AL1142&gt;0,AI1142&lt;&gt;"closed",AI1142&lt;&gt;"old",AND($B$3&lt;&gt;Data!$N$6,OR(database!$AG1142&lt;&gt;Data!$K$9,database!$AG1142&lt;&gt;Data!$K$8))),MAX(C$8:C1141)+1,0)</f>
        <v>0</v>
      </c>
      <c r="D1142" s="25">
        <f ca="1">IF(AND($AL1142-D$3&lt;=TODAY(),$AL1142&gt;0,$AI1142&lt;&gt;"closed",AI1142&lt;&gt;"old",AND($B$3&lt;&gt;Data!$N$6,OR(database!$AG1142&lt;&gt;Data!$K$9,database!$AG1142&lt;&gt;Data!$K$8))),MAX(D$8:D1141)+1,0)</f>
        <v>0</v>
      </c>
      <c r="E1142" s="25">
        <f ca="1">IF(AND($AL1142-E$3&lt;=TODAY(),$AL1142&gt;0,AI1142&lt;&gt;"closed",AI1142&lt;&gt;"old",AND($B$3&lt;&gt;Data!$N$6,OR(database!$AG1142&lt;&gt;Data!$K$9,database!$AG1142&lt;&gt;Data!$K$8))),MAX(E$8:E1141)+1,0)</f>
        <v>0</v>
      </c>
      <c r="F1142" s="25">
        <f>IF(AH1142="X",MAX(F$8:F1141)+1,0)</f>
        <v>0</v>
      </c>
      <c r="G1142" s="25">
        <f ca="1">IF(AND(AG1142=Data!$K$8,database!AI1142&lt;&gt;"Closed",AI1142&lt;&gt;"old",database!AL1142&lt;(TODAY()+Data!$X$4)),MAX(G$8:G1141)+1,0)</f>
        <v>0</v>
      </c>
      <c r="H1142" s="25">
        <f ca="1">IF(AND(AG1142=Data!$K$9,database!AI1142&lt;&gt;"Closed",AI1142&lt;&gt;"old",database!AL1142&lt;(TODAY()+Data!$X$5)),MAX(H$8:H1141)+1,0)</f>
        <v>0</v>
      </c>
      <c r="Y1142">
        <f>IF(AS1142&gt;0,VLOOKUP(AS1142,$AT:$AV,3,0)+COUNTIF(AS$8:AS1141,AS1142),0)</f>
        <v>0</v>
      </c>
      <c r="AA1142" s="16"/>
      <c r="AB1142" s="22"/>
      <c r="AC1142" s="16"/>
      <c r="AD1142" s="22"/>
      <c r="AE1142" s="16"/>
      <c r="AF1142" s="22"/>
      <c r="AG1142" s="138"/>
      <c r="AH1142" s="23"/>
      <c r="AI1142" s="16"/>
      <c r="AJ1142" s="23"/>
      <c r="AK1142" s="28"/>
      <c r="AL1142" s="35"/>
      <c r="AQ1142" s="25">
        <f>IF(FollowUp!$AK$3="(Off)",IF(FollowUp!$AA$3=Data!$D$5,C1142,IF(FollowUp!$AA$3=Data!$D$6,D1142,IF(FollowUp!$AA$3=Data!$D$7,E1142,B1142))),IF(FollowUp!$AK$3=Data!$N$9,F1142,IF(FollowUp!$AK$3=Data!$N$8,H1142,IF(FollowUp!$AK$3=Data!$N$7,G1142,B1142))))</f>
        <v>0</v>
      </c>
      <c r="AR1142" s="51">
        <f t="shared" si="110"/>
        <v>0</v>
      </c>
      <c r="AS1142" s="25">
        <f t="shared" si="108"/>
        <v>-1</v>
      </c>
      <c r="AT1142" s="25">
        <f t="shared" si="111"/>
        <v>1135</v>
      </c>
      <c r="AU1142" s="25">
        <f t="shared" si="109"/>
        <v>0</v>
      </c>
      <c r="AV1142" s="25">
        <f t="shared" si="112"/>
        <v>0</v>
      </c>
      <c r="BB1142" s="51"/>
    </row>
    <row r="1143" spans="1:54" x14ac:dyDescent="0.25">
      <c r="A1143" t="str">
        <f t="shared" si="107"/>
        <v>1143</v>
      </c>
      <c r="B1143" s="25">
        <f>IF(OR(ISBLANK($AG1143),$AI1143="closed",$AI1143="old",AND($B$3=Data!$N$6,OR(database!AG1143=Data!$K$8,Data!$K$9=database!AG1143))),0,MAX(B$8:B1142)+1)</f>
        <v>0</v>
      </c>
      <c r="C1143" s="25">
        <f ca="1">IF(AND($AL1143-C$3&lt;=TODAY(),$AL1143&gt;0,AI1143&lt;&gt;"closed",AI1143&lt;&gt;"old",AND($B$3&lt;&gt;Data!$N$6,OR(database!$AG1143&lt;&gt;Data!$K$9,database!$AG1143&lt;&gt;Data!$K$8))),MAX(C$8:C1142)+1,0)</f>
        <v>0</v>
      </c>
      <c r="D1143" s="25">
        <f ca="1">IF(AND($AL1143-D$3&lt;=TODAY(),$AL1143&gt;0,$AI1143&lt;&gt;"closed",AI1143&lt;&gt;"old",AND($B$3&lt;&gt;Data!$N$6,OR(database!$AG1143&lt;&gt;Data!$K$9,database!$AG1143&lt;&gt;Data!$K$8))),MAX(D$8:D1142)+1,0)</f>
        <v>0</v>
      </c>
      <c r="E1143" s="25">
        <f ca="1">IF(AND($AL1143-E$3&lt;=TODAY(),$AL1143&gt;0,AI1143&lt;&gt;"closed",AI1143&lt;&gt;"old",AND($B$3&lt;&gt;Data!$N$6,OR(database!$AG1143&lt;&gt;Data!$K$9,database!$AG1143&lt;&gt;Data!$K$8))),MAX(E$8:E1142)+1,0)</f>
        <v>0</v>
      </c>
      <c r="F1143" s="25">
        <f>IF(AH1143="X",MAX(F$8:F1142)+1,0)</f>
        <v>0</v>
      </c>
      <c r="G1143" s="25">
        <f ca="1">IF(AND(AG1143=Data!$K$8,database!AI1143&lt;&gt;"Closed",AI1143&lt;&gt;"old",database!AL1143&lt;(TODAY()+Data!$X$4)),MAX(G$8:G1142)+1,0)</f>
        <v>0</v>
      </c>
      <c r="H1143" s="25">
        <f ca="1">IF(AND(AG1143=Data!$K$9,database!AI1143&lt;&gt;"Closed",AI1143&lt;&gt;"old",database!AL1143&lt;(TODAY()+Data!$X$5)),MAX(H$8:H1142)+1,0)</f>
        <v>0</v>
      </c>
      <c r="Y1143">
        <f>IF(AS1143&gt;0,VLOOKUP(AS1143,$AT:$AV,3,0)+COUNTIF(AS$8:AS1142,AS1143),0)</f>
        <v>0</v>
      </c>
      <c r="AA1143" s="17"/>
      <c r="AB1143" s="18"/>
      <c r="AC1143" s="17"/>
      <c r="AD1143" s="18"/>
      <c r="AE1143" s="17"/>
      <c r="AF1143" s="18"/>
      <c r="AG1143" s="139"/>
      <c r="AH1143" s="24"/>
      <c r="AI1143" s="17"/>
      <c r="AJ1143" s="24"/>
      <c r="AK1143" s="27"/>
      <c r="AL1143" s="47"/>
      <c r="AQ1143" s="25">
        <f>IF(FollowUp!$AK$3="(Off)",IF(FollowUp!$AA$3=Data!$D$5,C1143,IF(FollowUp!$AA$3=Data!$D$6,D1143,IF(FollowUp!$AA$3=Data!$D$7,E1143,B1143))),IF(FollowUp!$AK$3=Data!$N$9,F1143,IF(FollowUp!$AK$3=Data!$N$8,H1143,IF(FollowUp!$AK$3=Data!$N$7,G1143,B1143))))</f>
        <v>0</v>
      </c>
      <c r="AR1143" s="51">
        <f t="shared" si="110"/>
        <v>0</v>
      </c>
      <c r="AS1143" s="25">
        <f t="shared" si="108"/>
        <v>-1</v>
      </c>
      <c r="AT1143" s="25">
        <f t="shared" si="111"/>
        <v>1136</v>
      </c>
      <c r="AU1143" s="25">
        <f t="shared" si="109"/>
        <v>0</v>
      </c>
      <c r="AV1143" s="25">
        <f t="shared" si="112"/>
        <v>0</v>
      </c>
      <c r="BB1143" s="51"/>
    </row>
    <row r="1144" spans="1:54" x14ac:dyDescent="0.25">
      <c r="A1144" t="str">
        <f t="shared" si="107"/>
        <v>1144</v>
      </c>
      <c r="B1144" s="25">
        <f>IF(OR(ISBLANK($AG1144),$AI1144="closed",$AI1144="old",AND($B$3=Data!$N$6,OR(database!AG1144=Data!$K$8,Data!$K$9=database!AG1144))),0,MAX(B$8:B1143)+1)</f>
        <v>0</v>
      </c>
      <c r="C1144" s="25">
        <f ca="1">IF(AND($AL1144-C$3&lt;=TODAY(),$AL1144&gt;0,AI1144&lt;&gt;"closed",AI1144&lt;&gt;"old",AND($B$3&lt;&gt;Data!$N$6,OR(database!$AG1144&lt;&gt;Data!$K$9,database!$AG1144&lt;&gt;Data!$K$8))),MAX(C$8:C1143)+1,0)</f>
        <v>0</v>
      </c>
      <c r="D1144" s="25">
        <f ca="1">IF(AND($AL1144-D$3&lt;=TODAY(),$AL1144&gt;0,$AI1144&lt;&gt;"closed",AI1144&lt;&gt;"old",AND($B$3&lt;&gt;Data!$N$6,OR(database!$AG1144&lt;&gt;Data!$K$9,database!$AG1144&lt;&gt;Data!$K$8))),MAX(D$8:D1143)+1,0)</f>
        <v>0</v>
      </c>
      <c r="E1144" s="25">
        <f ca="1">IF(AND($AL1144-E$3&lt;=TODAY(),$AL1144&gt;0,AI1144&lt;&gt;"closed",AI1144&lt;&gt;"old",AND($B$3&lt;&gt;Data!$N$6,OR(database!$AG1144&lt;&gt;Data!$K$9,database!$AG1144&lt;&gt;Data!$K$8))),MAX(E$8:E1143)+1,0)</f>
        <v>0</v>
      </c>
      <c r="F1144" s="25">
        <f>IF(AH1144="X",MAX(F$8:F1143)+1,0)</f>
        <v>0</v>
      </c>
      <c r="G1144" s="25">
        <f ca="1">IF(AND(AG1144=Data!$K$8,database!AI1144&lt;&gt;"Closed",AI1144&lt;&gt;"old",database!AL1144&lt;(TODAY()+Data!$X$4)),MAX(G$8:G1143)+1,0)</f>
        <v>0</v>
      </c>
      <c r="H1144" s="25">
        <f ca="1">IF(AND(AG1144=Data!$K$9,database!AI1144&lt;&gt;"Closed",AI1144&lt;&gt;"old",database!AL1144&lt;(TODAY()+Data!$X$5)),MAX(H$8:H1143)+1,0)</f>
        <v>0</v>
      </c>
      <c r="Y1144">
        <f>IF(AS1144&gt;0,VLOOKUP(AS1144,$AT:$AV,3,0)+COUNTIF(AS$8:AS1143,AS1144),0)</f>
        <v>0</v>
      </c>
      <c r="AA1144" s="16"/>
      <c r="AB1144" s="22"/>
      <c r="AC1144" s="16"/>
      <c r="AD1144" s="22"/>
      <c r="AE1144" s="16"/>
      <c r="AF1144" s="22"/>
      <c r="AG1144" s="138"/>
      <c r="AH1144" s="23"/>
      <c r="AI1144" s="16"/>
      <c r="AJ1144" s="23"/>
      <c r="AK1144" s="28"/>
      <c r="AL1144" s="35"/>
      <c r="AQ1144" s="25">
        <f>IF(FollowUp!$AK$3="(Off)",IF(FollowUp!$AA$3=Data!$D$5,C1144,IF(FollowUp!$AA$3=Data!$D$6,D1144,IF(FollowUp!$AA$3=Data!$D$7,E1144,B1144))),IF(FollowUp!$AK$3=Data!$N$9,F1144,IF(FollowUp!$AK$3=Data!$N$8,H1144,IF(FollowUp!$AK$3=Data!$N$7,G1144,B1144))))</f>
        <v>0</v>
      </c>
      <c r="AR1144" s="51">
        <f t="shared" si="110"/>
        <v>0</v>
      </c>
      <c r="AS1144" s="25">
        <f t="shared" si="108"/>
        <v>-1</v>
      </c>
      <c r="AT1144" s="25">
        <f t="shared" si="111"/>
        <v>1137</v>
      </c>
      <c r="AU1144" s="25">
        <f t="shared" si="109"/>
        <v>0</v>
      </c>
      <c r="AV1144" s="25">
        <f t="shared" si="112"/>
        <v>0</v>
      </c>
      <c r="BB1144" s="51"/>
    </row>
    <row r="1145" spans="1:54" x14ac:dyDescent="0.25">
      <c r="A1145" t="str">
        <f t="shared" si="107"/>
        <v>1145</v>
      </c>
      <c r="B1145" s="25">
        <f>IF(OR(ISBLANK($AG1145),$AI1145="closed",$AI1145="old",AND($B$3=Data!$N$6,OR(database!AG1145=Data!$K$8,Data!$K$9=database!AG1145))),0,MAX(B$8:B1144)+1)</f>
        <v>0</v>
      </c>
      <c r="C1145" s="25">
        <f ca="1">IF(AND($AL1145-C$3&lt;=TODAY(),$AL1145&gt;0,AI1145&lt;&gt;"closed",AI1145&lt;&gt;"old",AND($B$3&lt;&gt;Data!$N$6,OR(database!$AG1145&lt;&gt;Data!$K$9,database!$AG1145&lt;&gt;Data!$K$8))),MAX(C$8:C1144)+1,0)</f>
        <v>0</v>
      </c>
      <c r="D1145" s="25">
        <f ca="1">IF(AND($AL1145-D$3&lt;=TODAY(),$AL1145&gt;0,$AI1145&lt;&gt;"closed",AI1145&lt;&gt;"old",AND($B$3&lt;&gt;Data!$N$6,OR(database!$AG1145&lt;&gt;Data!$K$9,database!$AG1145&lt;&gt;Data!$K$8))),MAX(D$8:D1144)+1,0)</f>
        <v>0</v>
      </c>
      <c r="E1145" s="25">
        <f ca="1">IF(AND($AL1145-E$3&lt;=TODAY(),$AL1145&gt;0,AI1145&lt;&gt;"closed",AI1145&lt;&gt;"old",AND($B$3&lt;&gt;Data!$N$6,OR(database!$AG1145&lt;&gt;Data!$K$9,database!$AG1145&lt;&gt;Data!$K$8))),MAX(E$8:E1144)+1,0)</f>
        <v>0</v>
      </c>
      <c r="F1145" s="25">
        <f>IF(AH1145="X",MAX(F$8:F1144)+1,0)</f>
        <v>0</v>
      </c>
      <c r="G1145" s="25">
        <f ca="1">IF(AND(AG1145=Data!$K$8,database!AI1145&lt;&gt;"Closed",AI1145&lt;&gt;"old",database!AL1145&lt;(TODAY()+Data!$X$4)),MAX(G$8:G1144)+1,0)</f>
        <v>0</v>
      </c>
      <c r="H1145" s="25">
        <f ca="1">IF(AND(AG1145=Data!$K$9,database!AI1145&lt;&gt;"Closed",AI1145&lt;&gt;"old",database!AL1145&lt;(TODAY()+Data!$X$5)),MAX(H$8:H1144)+1,0)</f>
        <v>0</v>
      </c>
      <c r="Y1145">
        <f>IF(AS1145&gt;0,VLOOKUP(AS1145,$AT:$AV,3,0)+COUNTIF(AS$8:AS1144,AS1145),0)</f>
        <v>0</v>
      </c>
      <c r="AA1145" s="17"/>
      <c r="AB1145" s="18"/>
      <c r="AC1145" s="17"/>
      <c r="AD1145" s="18"/>
      <c r="AE1145" s="17"/>
      <c r="AF1145" s="18"/>
      <c r="AG1145" s="139"/>
      <c r="AH1145" s="24"/>
      <c r="AI1145" s="17"/>
      <c r="AJ1145" s="24"/>
      <c r="AK1145" s="27"/>
      <c r="AL1145" s="47"/>
      <c r="AQ1145" s="25">
        <f>IF(FollowUp!$AK$3="(Off)",IF(FollowUp!$AA$3=Data!$D$5,C1145,IF(FollowUp!$AA$3=Data!$D$6,D1145,IF(FollowUp!$AA$3=Data!$D$7,E1145,B1145))),IF(FollowUp!$AK$3=Data!$N$9,F1145,IF(FollowUp!$AK$3=Data!$N$8,H1145,IF(FollowUp!$AK$3=Data!$N$7,G1145,B1145))))</f>
        <v>0</v>
      </c>
      <c r="AR1145" s="51">
        <f t="shared" si="110"/>
        <v>0</v>
      </c>
      <c r="AS1145" s="25">
        <f t="shared" si="108"/>
        <v>-1</v>
      </c>
      <c r="AT1145" s="25">
        <f t="shared" si="111"/>
        <v>1138</v>
      </c>
      <c r="AU1145" s="25">
        <f t="shared" si="109"/>
        <v>0</v>
      </c>
      <c r="AV1145" s="25">
        <f t="shared" si="112"/>
        <v>0</v>
      </c>
      <c r="BB1145" s="51"/>
    </row>
    <row r="1146" spans="1:54" x14ac:dyDescent="0.25">
      <c r="A1146" t="str">
        <f t="shared" si="107"/>
        <v>1146</v>
      </c>
      <c r="B1146" s="25">
        <f>IF(OR(ISBLANK($AG1146),$AI1146="closed",$AI1146="old",AND($B$3=Data!$N$6,OR(database!AG1146=Data!$K$8,Data!$K$9=database!AG1146))),0,MAX(B$8:B1145)+1)</f>
        <v>0</v>
      </c>
      <c r="C1146" s="25">
        <f ca="1">IF(AND($AL1146-C$3&lt;=TODAY(),$AL1146&gt;0,AI1146&lt;&gt;"closed",AI1146&lt;&gt;"old",AND($B$3&lt;&gt;Data!$N$6,OR(database!$AG1146&lt;&gt;Data!$K$9,database!$AG1146&lt;&gt;Data!$K$8))),MAX(C$8:C1145)+1,0)</f>
        <v>0</v>
      </c>
      <c r="D1146" s="25">
        <f ca="1">IF(AND($AL1146-D$3&lt;=TODAY(),$AL1146&gt;0,$AI1146&lt;&gt;"closed",AI1146&lt;&gt;"old",AND($B$3&lt;&gt;Data!$N$6,OR(database!$AG1146&lt;&gt;Data!$K$9,database!$AG1146&lt;&gt;Data!$K$8))),MAX(D$8:D1145)+1,0)</f>
        <v>0</v>
      </c>
      <c r="E1146" s="25">
        <f ca="1">IF(AND($AL1146-E$3&lt;=TODAY(),$AL1146&gt;0,AI1146&lt;&gt;"closed",AI1146&lt;&gt;"old",AND($B$3&lt;&gt;Data!$N$6,OR(database!$AG1146&lt;&gt;Data!$K$9,database!$AG1146&lt;&gt;Data!$K$8))),MAX(E$8:E1145)+1,0)</f>
        <v>0</v>
      </c>
      <c r="F1146" s="25">
        <f>IF(AH1146="X",MAX(F$8:F1145)+1,0)</f>
        <v>0</v>
      </c>
      <c r="G1146" s="25">
        <f ca="1">IF(AND(AG1146=Data!$K$8,database!AI1146&lt;&gt;"Closed",AI1146&lt;&gt;"old",database!AL1146&lt;(TODAY()+Data!$X$4)),MAX(G$8:G1145)+1,0)</f>
        <v>0</v>
      </c>
      <c r="H1146" s="25">
        <f ca="1">IF(AND(AG1146=Data!$K$9,database!AI1146&lt;&gt;"Closed",AI1146&lt;&gt;"old",database!AL1146&lt;(TODAY()+Data!$X$5)),MAX(H$8:H1145)+1,0)</f>
        <v>0</v>
      </c>
      <c r="Y1146">
        <f>IF(AS1146&gt;0,VLOOKUP(AS1146,$AT:$AV,3,0)+COUNTIF(AS$8:AS1145,AS1146),0)</f>
        <v>0</v>
      </c>
      <c r="AA1146" s="16"/>
      <c r="AB1146" s="22"/>
      <c r="AC1146" s="16"/>
      <c r="AD1146" s="22"/>
      <c r="AE1146" s="16"/>
      <c r="AF1146" s="22"/>
      <c r="AG1146" s="138"/>
      <c r="AH1146" s="23"/>
      <c r="AI1146" s="16"/>
      <c r="AJ1146" s="23"/>
      <c r="AK1146" s="28"/>
      <c r="AL1146" s="35"/>
      <c r="AQ1146" s="25">
        <f>IF(FollowUp!$AK$3="(Off)",IF(FollowUp!$AA$3=Data!$D$5,C1146,IF(FollowUp!$AA$3=Data!$D$6,D1146,IF(FollowUp!$AA$3=Data!$D$7,E1146,B1146))),IF(FollowUp!$AK$3=Data!$N$9,F1146,IF(FollowUp!$AK$3=Data!$N$8,H1146,IF(FollowUp!$AK$3=Data!$N$7,G1146,B1146))))</f>
        <v>0</v>
      </c>
      <c r="AR1146" s="51">
        <f t="shared" si="110"/>
        <v>0</v>
      </c>
      <c r="AS1146" s="25">
        <f t="shared" si="108"/>
        <v>-1</v>
      </c>
      <c r="AT1146" s="25">
        <f t="shared" si="111"/>
        <v>1139</v>
      </c>
      <c r="AU1146" s="25">
        <f t="shared" si="109"/>
        <v>0</v>
      </c>
      <c r="AV1146" s="25">
        <f t="shared" si="112"/>
        <v>0</v>
      </c>
      <c r="BB1146" s="51"/>
    </row>
    <row r="1147" spans="1:54" x14ac:dyDescent="0.25">
      <c r="A1147" t="str">
        <f t="shared" si="107"/>
        <v>1147</v>
      </c>
      <c r="B1147" s="25">
        <f>IF(OR(ISBLANK($AG1147),$AI1147="closed",$AI1147="old",AND($B$3=Data!$N$6,OR(database!AG1147=Data!$K$8,Data!$K$9=database!AG1147))),0,MAX(B$8:B1146)+1)</f>
        <v>0</v>
      </c>
      <c r="C1147" s="25">
        <f ca="1">IF(AND($AL1147-C$3&lt;=TODAY(),$AL1147&gt;0,AI1147&lt;&gt;"closed",AI1147&lt;&gt;"old",AND($B$3&lt;&gt;Data!$N$6,OR(database!$AG1147&lt;&gt;Data!$K$9,database!$AG1147&lt;&gt;Data!$K$8))),MAX(C$8:C1146)+1,0)</f>
        <v>0</v>
      </c>
      <c r="D1147" s="25">
        <f ca="1">IF(AND($AL1147-D$3&lt;=TODAY(),$AL1147&gt;0,$AI1147&lt;&gt;"closed",AI1147&lt;&gt;"old",AND($B$3&lt;&gt;Data!$N$6,OR(database!$AG1147&lt;&gt;Data!$K$9,database!$AG1147&lt;&gt;Data!$K$8))),MAX(D$8:D1146)+1,0)</f>
        <v>0</v>
      </c>
      <c r="E1147" s="25">
        <f ca="1">IF(AND($AL1147-E$3&lt;=TODAY(),$AL1147&gt;0,AI1147&lt;&gt;"closed",AI1147&lt;&gt;"old",AND($B$3&lt;&gt;Data!$N$6,OR(database!$AG1147&lt;&gt;Data!$K$9,database!$AG1147&lt;&gt;Data!$K$8))),MAX(E$8:E1146)+1,0)</f>
        <v>0</v>
      </c>
      <c r="F1147" s="25">
        <f>IF(AH1147="X",MAX(F$8:F1146)+1,0)</f>
        <v>0</v>
      </c>
      <c r="G1147" s="25">
        <f ca="1">IF(AND(AG1147=Data!$K$8,database!AI1147&lt;&gt;"Closed",AI1147&lt;&gt;"old",database!AL1147&lt;(TODAY()+Data!$X$4)),MAX(G$8:G1146)+1,0)</f>
        <v>0</v>
      </c>
      <c r="H1147" s="25">
        <f ca="1">IF(AND(AG1147=Data!$K$9,database!AI1147&lt;&gt;"Closed",AI1147&lt;&gt;"old",database!AL1147&lt;(TODAY()+Data!$X$5)),MAX(H$8:H1146)+1,0)</f>
        <v>0</v>
      </c>
      <c r="Y1147">
        <f>IF(AS1147&gt;0,VLOOKUP(AS1147,$AT:$AV,3,0)+COUNTIF(AS$8:AS1146,AS1147),0)</f>
        <v>0</v>
      </c>
      <c r="AA1147" s="17"/>
      <c r="AB1147" s="18"/>
      <c r="AC1147" s="17"/>
      <c r="AD1147" s="18"/>
      <c r="AE1147" s="17"/>
      <c r="AF1147" s="18"/>
      <c r="AG1147" s="139"/>
      <c r="AH1147" s="24"/>
      <c r="AI1147" s="17"/>
      <c r="AJ1147" s="24"/>
      <c r="AK1147" s="27"/>
      <c r="AL1147" s="47"/>
      <c r="AQ1147" s="25">
        <f>IF(FollowUp!$AK$3="(Off)",IF(FollowUp!$AA$3=Data!$D$5,C1147,IF(FollowUp!$AA$3=Data!$D$6,D1147,IF(FollowUp!$AA$3=Data!$D$7,E1147,B1147))),IF(FollowUp!$AK$3=Data!$N$9,F1147,IF(FollowUp!$AK$3=Data!$N$8,H1147,IF(FollowUp!$AK$3=Data!$N$7,G1147,B1147))))</f>
        <v>0</v>
      </c>
      <c r="AR1147" s="51">
        <f t="shared" si="110"/>
        <v>0</v>
      </c>
      <c r="AS1147" s="25">
        <f t="shared" si="108"/>
        <v>-1</v>
      </c>
      <c r="AT1147" s="25">
        <f t="shared" si="111"/>
        <v>1140</v>
      </c>
      <c r="AU1147" s="25">
        <f t="shared" si="109"/>
        <v>0</v>
      </c>
      <c r="AV1147" s="25">
        <f t="shared" si="112"/>
        <v>0</v>
      </c>
      <c r="BB1147" s="51"/>
    </row>
    <row r="1148" spans="1:54" x14ac:dyDescent="0.25">
      <c r="A1148" t="str">
        <f t="shared" si="107"/>
        <v>1148</v>
      </c>
      <c r="B1148" s="25">
        <f>IF(OR(ISBLANK($AG1148),$AI1148="closed",$AI1148="old",AND($B$3=Data!$N$6,OR(database!AG1148=Data!$K$8,Data!$K$9=database!AG1148))),0,MAX(B$8:B1147)+1)</f>
        <v>0</v>
      </c>
      <c r="C1148" s="25">
        <f ca="1">IF(AND($AL1148-C$3&lt;=TODAY(),$AL1148&gt;0,AI1148&lt;&gt;"closed",AI1148&lt;&gt;"old",AND($B$3&lt;&gt;Data!$N$6,OR(database!$AG1148&lt;&gt;Data!$K$9,database!$AG1148&lt;&gt;Data!$K$8))),MAX(C$8:C1147)+1,0)</f>
        <v>0</v>
      </c>
      <c r="D1148" s="25">
        <f ca="1">IF(AND($AL1148-D$3&lt;=TODAY(),$AL1148&gt;0,$AI1148&lt;&gt;"closed",AI1148&lt;&gt;"old",AND($B$3&lt;&gt;Data!$N$6,OR(database!$AG1148&lt;&gt;Data!$K$9,database!$AG1148&lt;&gt;Data!$K$8))),MAX(D$8:D1147)+1,0)</f>
        <v>0</v>
      </c>
      <c r="E1148" s="25">
        <f ca="1">IF(AND($AL1148-E$3&lt;=TODAY(),$AL1148&gt;0,AI1148&lt;&gt;"closed",AI1148&lt;&gt;"old",AND($B$3&lt;&gt;Data!$N$6,OR(database!$AG1148&lt;&gt;Data!$K$9,database!$AG1148&lt;&gt;Data!$K$8))),MAX(E$8:E1147)+1,0)</f>
        <v>0</v>
      </c>
      <c r="F1148" s="25">
        <f>IF(AH1148="X",MAX(F$8:F1147)+1,0)</f>
        <v>0</v>
      </c>
      <c r="G1148" s="25">
        <f ca="1">IF(AND(AG1148=Data!$K$8,database!AI1148&lt;&gt;"Closed",AI1148&lt;&gt;"old",database!AL1148&lt;(TODAY()+Data!$X$4)),MAX(G$8:G1147)+1,0)</f>
        <v>0</v>
      </c>
      <c r="H1148" s="25">
        <f ca="1">IF(AND(AG1148=Data!$K$9,database!AI1148&lt;&gt;"Closed",AI1148&lt;&gt;"old",database!AL1148&lt;(TODAY()+Data!$X$5)),MAX(H$8:H1147)+1,0)</f>
        <v>0</v>
      </c>
      <c r="Y1148">
        <f>IF(AS1148&gt;0,VLOOKUP(AS1148,$AT:$AV,3,0)+COUNTIF(AS$8:AS1147,AS1148),0)</f>
        <v>0</v>
      </c>
      <c r="AA1148" s="16"/>
      <c r="AB1148" s="22"/>
      <c r="AC1148" s="16"/>
      <c r="AD1148" s="22"/>
      <c r="AE1148" s="16"/>
      <c r="AF1148" s="22"/>
      <c r="AG1148" s="138"/>
      <c r="AH1148" s="23"/>
      <c r="AI1148" s="16"/>
      <c r="AJ1148" s="23"/>
      <c r="AK1148" s="28"/>
      <c r="AL1148" s="35"/>
      <c r="AQ1148" s="25">
        <f>IF(FollowUp!$AK$3="(Off)",IF(FollowUp!$AA$3=Data!$D$5,C1148,IF(FollowUp!$AA$3=Data!$D$6,D1148,IF(FollowUp!$AA$3=Data!$D$7,E1148,B1148))),IF(FollowUp!$AK$3=Data!$N$9,F1148,IF(FollowUp!$AK$3=Data!$N$8,H1148,IF(FollowUp!$AK$3=Data!$N$7,G1148,B1148))))</f>
        <v>0</v>
      </c>
      <c r="AR1148" s="51">
        <f t="shared" si="110"/>
        <v>0</v>
      </c>
      <c r="AS1148" s="25">
        <f t="shared" si="108"/>
        <v>-1</v>
      </c>
      <c r="AT1148" s="25">
        <f t="shared" si="111"/>
        <v>1141</v>
      </c>
      <c r="AU1148" s="25">
        <f t="shared" si="109"/>
        <v>0</v>
      </c>
      <c r="AV1148" s="25">
        <f t="shared" si="112"/>
        <v>0</v>
      </c>
      <c r="BB1148" s="51"/>
    </row>
    <row r="1149" spans="1:54" x14ac:dyDescent="0.25">
      <c r="A1149" t="str">
        <f t="shared" si="107"/>
        <v>1149</v>
      </c>
      <c r="B1149" s="25">
        <f>IF(OR(ISBLANK($AG1149),$AI1149="closed",$AI1149="old",AND($B$3=Data!$N$6,OR(database!AG1149=Data!$K$8,Data!$K$9=database!AG1149))),0,MAX(B$8:B1148)+1)</f>
        <v>0</v>
      </c>
      <c r="C1149" s="25">
        <f ca="1">IF(AND($AL1149-C$3&lt;=TODAY(),$AL1149&gt;0,AI1149&lt;&gt;"closed",AI1149&lt;&gt;"old",AND($B$3&lt;&gt;Data!$N$6,OR(database!$AG1149&lt;&gt;Data!$K$9,database!$AG1149&lt;&gt;Data!$K$8))),MAX(C$8:C1148)+1,0)</f>
        <v>0</v>
      </c>
      <c r="D1149" s="25">
        <f ca="1">IF(AND($AL1149-D$3&lt;=TODAY(),$AL1149&gt;0,$AI1149&lt;&gt;"closed",AI1149&lt;&gt;"old",AND($B$3&lt;&gt;Data!$N$6,OR(database!$AG1149&lt;&gt;Data!$K$9,database!$AG1149&lt;&gt;Data!$K$8))),MAX(D$8:D1148)+1,0)</f>
        <v>0</v>
      </c>
      <c r="E1149" s="25">
        <f ca="1">IF(AND($AL1149-E$3&lt;=TODAY(),$AL1149&gt;0,AI1149&lt;&gt;"closed",AI1149&lt;&gt;"old",AND($B$3&lt;&gt;Data!$N$6,OR(database!$AG1149&lt;&gt;Data!$K$9,database!$AG1149&lt;&gt;Data!$K$8))),MAX(E$8:E1148)+1,0)</f>
        <v>0</v>
      </c>
      <c r="F1149" s="25">
        <f>IF(AH1149="X",MAX(F$8:F1148)+1,0)</f>
        <v>0</v>
      </c>
      <c r="G1149" s="25">
        <f ca="1">IF(AND(AG1149=Data!$K$8,database!AI1149&lt;&gt;"Closed",AI1149&lt;&gt;"old",database!AL1149&lt;(TODAY()+Data!$X$4)),MAX(G$8:G1148)+1,0)</f>
        <v>0</v>
      </c>
      <c r="H1149" s="25">
        <f ca="1">IF(AND(AG1149=Data!$K$9,database!AI1149&lt;&gt;"Closed",AI1149&lt;&gt;"old",database!AL1149&lt;(TODAY()+Data!$X$5)),MAX(H$8:H1148)+1,0)</f>
        <v>0</v>
      </c>
      <c r="Y1149">
        <f>IF(AS1149&gt;0,VLOOKUP(AS1149,$AT:$AV,3,0)+COUNTIF(AS$8:AS1148,AS1149),0)</f>
        <v>0</v>
      </c>
      <c r="AA1149" s="17"/>
      <c r="AB1149" s="18"/>
      <c r="AC1149" s="17"/>
      <c r="AD1149" s="18"/>
      <c r="AE1149" s="17"/>
      <c r="AF1149" s="18"/>
      <c r="AG1149" s="139"/>
      <c r="AH1149" s="24"/>
      <c r="AI1149" s="17"/>
      <c r="AJ1149" s="24"/>
      <c r="AK1149" s="27"/>
      <c r="AL1149" s="47"/>
      <c r="AQ1149" s="25">
        <f>IF(FollowUp!$AK$3="(Off)",IF(FollowUp!$AA$3=Data!$D$5,C1149,IF(FollowUp!$AA$3=Data!$D$6,D1149,IF(FollowUp!$AA$3=Data!$D$7,E1149,B1149))),IF(FollowUp!$AK$3=Data!$N$9,F1149,IF(FollowUp!$AK$3=Data!$N$8,H1149,IF(FollowUp!$AK$3=Data!$N$7,G1149,B1149))))</f>
        <v>0</v>
      </c>
      <c r="AR1149" s="51">
        <f t="shared" si="110"/>
        <v>0</v>
      </c>
      <c r="AS1149" s="25">
        <f t="shared" si="108"/>
        <v>-1</v>
      </c>
      <c r="AT1149" s="25">
        <f t="shared" si="111"/>
        <v>1142</v>
      </c>
      <c r="AU1149" s="25">
        <f t="shared" si="109"/>
        <v>0</v>
      </c>
      <c r="AV1149" s="25">
        <f t="shared" si="112"/>
        <v>0</v>
      </c>
      <c r="BB1149" s="51"/>
    </row>
    <row r="1150" spans="1:54" x14ac:dyDescent="0.25">
      <c r="A1150" t="str">
        <f t="shared" si="107"/>
        <v>1150</v>
      </c>
      <c r="B1150" s="25">
        <f>IF(OR(ISBLANK($AG1150),$AI1150="closed",$AI1150="old",AND($B$3=Data!$N$6,OR(database!AG1150=Data!$K$8,Data!$K$9=database!AG1150))),0,MAX(B$8:B1149)+1)</f>
        <v>0</v>
      </c>
      <c r="C1150" s="25">
        <f ca="1">IF(AND($AL1150-C$3&lt;=TODAY(),$AL1150&gt;0,AI1150&lt;&gt;"closed",AI1150&lt;&gt;"old",AND($B$3&lt;&gt;Data!$N$6,OR(database!$AG1150&lt;&gt;Data!$K$9,database!$AG1150&lt;&gt;Data!$K$8))),MAX(C$8:C1149)+1,0)</f>
        <v>0</v>
      </c>
      <c r="D1150" s="25">
        <f ca="1">IF(AND($AL1150-D$3&lt;=TODAY(),$AL1150&gt;0,$AI1150&lt;&gt;"closed",AI1150&lt;&gt;"old",AND($B$3&lt;&gt;Data!$N$6,OR(database!$AG1150&lt;&gt;Data!$K$9,database!$AG1150&lt;&gt;Data!$K$8))),MAX(D$8:D1149)+1,0)</f>
        <v>0</v>
      </c>
      <c r="E1150" s="25">
        <f ca="1">IF(AND($AL1150-E$3&lt;=TODAY(),$AL1150&gt;0,AI1150&lt;&gt;"closed",AI1150&lt;&gt;"old",AND($B$3&lt;&gt;Data!$N$6,OR(database!$AG1150&lt;&gt;Data!$K$9,database!$AG1150&lt;&gt;Data!$K$8))),MAX(E$8:E1149)+1,0)</f>
        <v>0</v>
      </c>
      <c r="F1150" s="25">
        <f>IF(AH1150="X",MAX(F$8:F1149)+1,0)</f>
        <v>0</v>
      </c>
      <c r="G1150" s="25">
        <f ca="1">IF(AND(AG1150=Data!$K$8,database!AI1150&lt;&gt;"Closed",AI1150&lt;&gt;"old",database!AL1150&lt;(TODAY()+Data!$X$4)),MAX(G$8:G1149)+1,0)</f>
        <v>0</v>
      </c>
      <c r="H1150" s="25">
        <f ca="1">IF(AND(AG1150=Data!$K$9,database!AI1150&lt;&gt;"Closed",AI1150&lt;&gt;"old",database!AL1150&lt;(TODAY()+Data!$X$5)),MAX(H$8:H1149)+1,0)</f>
        <v>0</v>
      </c>
      <c r="Y1150">
        <f>IF(AS1150&gt;0,VLOOKUP(AS1150,$AT:$AV,3,0)+COUNTIF(AS$8:AS1149,AS1150),0)</f>
        <v>0</v>
      </c>
      <c r="AA1150" s="16"/>
      <c r="AB1150" s="22"/>
      <c r="AC1150" s="16"/>
      <c r="AD1150" s="22"/>
      <c r="AE1150" s="16"/>
      <c r="AF1150" s="22"/>
      <c r="AG1150" s="138"/>
      <c r="AH1150" s="23"/>
      <c r="AI1150" s="16"/>
      <c r="AJ1150" s="23"/>
      <c r="AK1150" s="28"/>
      <c r="AL1150" s="35"/>
      <c r="AQ1150" s="25">
        <f>IF(FollowUp!$AK$3="(Off)",IF(FollowUp!$AA$3=Data!$D$5,C1150,IF(FollowUp!$AA$3=Data!$D$6,D1150,IF(FollowUp!$AA$3=Data!$D$7,E1150,B1150))),IF(FollowUp!$AK$3=Data!$N$9,F1150,IF(FollowUp!$AK$3=Data!$N$8,H1150,IF(FollowUp!$AK$3=Data!$N$7,G1150,B1150))))</f>
        <v>0</v>
      </c>
      <c r="AR1150" s="51">
        <f t="shared" si="110"/>
        <v>0</v>
      </c>
      <c r="AS1150" s="25">
        <f t="shared" si="108"/>
        <v>-1</v>
      </c>
      <c r="AT1150" s="25">
        <f t="shared" si="111"/>
        <v>1143</v>
      </c>
      <c r="AU1150" s="25">
        <f t="shared" si="109"/>
        <v>0</v>
      </c>
      <c r="AV1150" s="25">
        <f t="shared" si="112"/>
        <v>0</v>
      </c>
      <c r="BB1150" s="51"/>
    </row>
    <row r="1151" spans="1:54" x14ac:dyDescent="0.25">
      <c r="A1151" t="str">
        <f t="shared" si="107"/>
        <v>1151</v>
      </c>
      <c r="B1151" s="25">
        <f>IF(OR(ISBLANK($AG1151),$AI1151="closed",$AI1151="old",AND($B$3=Data!$N$6,OR(database!AG1151=Data!$K$8,Data!$K$9=database!AG1151))),0,MAX(B$8:B1150)+1)</f>
        <v>0</v>
      </c>
      <c r="C1151" s="25">
        <f ca="1">IF(AND($AL1151-C$3&lt;=TODAY(),$AL1151&gt;0,AI1151&lt;&gt;"closed",AI1151&lt;&gt;"old",AND($B$3&lt;&gt;Data!$N$6,OR(database!$AG1151&lt;&gt;Data!$K$9,database!$AG1151&lt;&gt;Data!$K$8))),MAX(C$8:C1150)+1,0)</f>
        <v>0</v>
      </c>
      <c r="D1151" s="25">
        <f ca="1">IF(AND($AL1151-D$3&lt;=TODAY(),$AL1151&gt;0,$AI1151&lt;&gt;"closed",AI1151&lt;&gt;"old",AND($B$3&lt;&gt;Data!$N$6,OR(database!$AG1151&lt;&gt;Data!$K$9,database!$AG1151&lt;&gt;Data!$K$8))),MAX(D$8:D1150)+1,0)</f>
        <v>0</v>
      </c>
      <c r="E1151" s="25">
        <f ca="1">IF(AND($AL1151-E$3&lt;=TODAY(),$AL1151&gt;0,AI1151&lt;&gt;"closed",AI1151&lt;&gt;"old",AND($B$3&lt;&gt;Data!$N$6,OR(database!$AG1151&lt;&gt;Data!$K$9,database!$AG1151&lt;&gt;Data!$K$8))),MAX(E$8:E1150)+1,0)</f>
        <v>0</v>
      </c>
      <c r="F1151" s="25">
        <f>IF(AH1151="X",MAX(F$8:F1150)+1,0)</f>
        <v>0</v>
      </c>
      <c r="G1151" s="25">
        <f ca="1">IF(AND(AG1151=Data!$K$8,database!AI1151&lt;&gt;"Closed",AI1151&lt;&gt;"old",database!AL1151&lt;(TODAY()+Data!$X$4)),MAX(G$8:G1150)+1,0)</f>
        <v>0</v>
      </c>
      <c r="H1151" s="25">
        <f ca="1">IF(AND(AG1151=Data!$K$9,database!AI1151&lt;&gt;"Closed",AI1151&lt;&gt;"old",database!AL1151&lt;(TODAY()+Data!$X$5)),MAX(H$8:H1150)+1,0)</f>
        <v>0</v>
      </c>
      <c r="Y1151">
        <f>IF(AS1151&gt;0,VLOOKUP(AS1151,$AT:$AV,3,0)+COUNTIF(AS$8:AS1150,AS1151),0)</f>
        <v>0</v>
      </c>
      <c r="AA1151" s="17"/>
      <c r="AB1151" s="18"/>
      <c r="AC1151" s="17"/>
      <c r="AD1151" s="18"/>
      <c r="AE1151" s="17"/>
      <c r="AF1151" s="18"/>
      <c r="AG1151" s="139"/>
      <c r="AH1151" s="24"/>
      <c r="AI1151" s="17"/>
      <c r="AJ1151" s="24"/>
      <c r="AK1151" s="27"/>
      <c r="AL1151" s="47"/>
      <c r="AQ1151" s="25">
        <f>IF(FollowUp!$AK$3="(Off)",IF(FollowUp!$AA$3=Data!$D$5,C1151,IF(FollowUp!$AA$3=Data!$D$6,D1151,IF(FollowUp!$AA$3=Data!$D$7,E1151,B1151))),IF(FollowUp!$AK$3=Data!$N$9,F1151,IF(FollowUp!$AK$3=Data!$N$8,H1151,IF(FollowUp!$AK$3=Data!$N$7,G1151,B1151))))</f>
        <v>0</v>
      </c>
      <c r="AR1151" s="51">
        <f t="shared" si="110"/>
        <v>0</v>
      </c>
      <c r="AS1151" s="25">
        <f t="shared" si="108"/>
        <v>-1</v>
      </c>
      <c r="AT1151" s="25">
        <f t="shared" si="111"/>
        <v>1144</v>
      </c>
      <c r="AU1151" s="25">
        <f t="shared" si="109"/>
        <v>0</v>
      </c>
      <c r="AV1151" s="25">
        <f t="shared" si="112"/>
        <v>0</v>
      </c>
      <c r="BB1151" s="51"/>
    </row>
    <row r="1152" spans="1:54" x14ac:dyDescent="0.25">
      <c r="A1152" t="str">
        <f t="shared" si="107"/>
        <v>1152</v>
      </c>
      <c r="B1152" s="25">
        <f>IF(OR(ISBLANK($AG1152),$AI1152="closed",$AI1152="old",AND($B$3=Data!$N$6,OR(database!AG1152=Data!$K$8,Data!$K$9=database!AG1152))),0,MAX(B$8:B1151)+1)</f>
        <v>0</v>
      </c>
      <c r="C1152" s="25">
        <f ca="1">IF(AND($AL1152-C$3&lt;=TODAY(),$AL1152&gt;0,AI1152&lt;&gt;"closed",AI1152&lt;&gt;"old",AND($B$3&lt;&gt;Data!$N$6,OR(database!$AG1152&lt;&gt;Data!$K$9,database!$AG1152&lt;&gt;Data!$K$8))),MAX(C$8:C1151)+1,0)</f>
        <v>0</v>
      </c>
      <c r="D1152" s="25">
        <f ca="1">IF(AND($AL1152-D$3&lt;=TODAY(),$AL1152&gt;0,$AI1152&lt;&gt;"closed",AI1152&lt;&gt;"old",AND($B$3&lt;&gt;Data!$N$6,OR(database!$AG1152&lt;&gt;Data!$K$9,database!$AG1152&lt;&gt;Data!$K$8))),MAX(D$8:D1151)+1,0)</f>
        <v>0</v>
      </c>
      <c r="E1152" s="25">
        <f ca="1">IF(AND($AL1152-E$3&lt;=TODAY(),$AL1152&gt;0,AI1152&lt;&gt;"closed",AI1152&lt;&gt;"old",AND($B$3&lt;&gt;Data!$N$6,OR(database!$AG1152&lt;&gt;Data!$K$9,database!$AG1152&lt;&gt;Data!$K$8))),MAX(E$8:E1151)+1,0)</f>
        <v>0</v>
      </c>
      <c r="F1152" s="25">
        <f>IF(AH1152="X",MAX(F$8:F1151)+1,0)</f>
        <v>0</v>
      </c>
      <c r="G1152" s="25">
        <f ca="1">IF(AND(AG1152=Data!$K$8,database!AI1152&lt;&gt;"Closed",AI1152&lt;&gt;"old",database!AL1152&lt;(TODAY()+Data!$X$4)),MAX(G$8:G1151)+1,0)</f>
        <v>0</v>
      </c>
      <c r="H1152" s="25">
        <f ca="1">IF(AND(AG1152=Data!$K$9,database!AI1152&lt;&gt;"Closed",AI1152&lt;&gt;"old",database!AL1152&lt;(TODAY()+Data!$X$5)),MAX(H$8:H1151)+1,0)</f>
        <v>0</v>
      </c>
      <c r="Y1152">
        <f>IF(AS1152&gt;0,VLOOKUP(AS1152,$AT:$AV,3,0)+COUNTIF(AS$8:AS1151,AS1152),0)</f>
        <v>0</v>
      </c>
      <c r="AA1152" s="16"/>
      <c r="AB1152" s="22"/>
      <c r="AC1152" s="16"/>
      <c r="AD1152" s="22"/>
      <c r="AE1152" s="16"/>
      <c r="AF1152" s="22"/>
      <c r="AG1152" s="138"/>
      <c r="AH1152" s="23"/>
      <c r="AI1152" s="16"/>
      <c r="AJ1152" s="23"/>
      <c r="AK1152" s="28"/>
      <c r="AL1152" s="35"/>
      <c r="AQ1152" s="25">
        <f>IF(FollowUp!$AK$3="(Off)",IF(FollowUp!$AA$3=Data!$D$5,C1152,IF(FollowUp!$AA$3=Data!$D$6,D1152,IF(FollowUp!$AA$3=Data!$D$7,E1152,B1152))),IF(FollowUp!$AK$3=Data!$N$9,F1152,IF(FollowUp!$AK$3=Data!$N$8,H1152,IF(FollowUp!$AK$3=Data!$N$7,G1152,B1152))))</f>
        <v>0</v>
      </c>
      <c r="AR1152" s="51">
        <f t="shared" si="110"/>
        <v>0</v>
      </c>
      <c r="AS1152" s="25">
        <f t="shared" si="108"/>
        <v>-1</v>
      </c>
      <c r="AT1152" s="25">
        <f t="shared" si="111"/>
        <v>1145</v>
      </c>
      <c r="AU1152" s="25">
        <f t="shared" si="109"/>
        <v>0</v>
      </c>
      <c r="AV1152" s="25">
        <f t="shared" si="112"/>
        <v>0</v>
      </c>
      <c r="BB1152" s="51"/>
    </row>
    <row r="1153" spans="1:54" x14ac:dyDescent="0.25">
      <c r="A1153" t="str">
        <f t="shared" si="107"/>
        <v>1153</v>
      </c>
      <c r="B1153" s="25">
        <f>IF(OR(ISBLANK($AG1153),$AI1153="closed",$AI1153="old",AND($B$3=Data!$N$6,OR(database!AG1153=Data!$K$8,Data!$K$9=database!AG1153))),0,MAX(B$8:B1152)+1)</f>
        <v>0</v>
      </c>
      <c r="C1153" s="25">
        <f ca="1">IF(AND($AL1153-C$3&lt;=TODAY(),$AL1153&gt;0,AI1153&lt;&gt;"closed",AI1153&lt;&gt;"old",AND($B$3&lt;&gt;Data!$N$6,OR(database!$AG1153&lt;&gt;Data!$K$9,database!$AG1153&lt;&gt;Data!$K$8))),MAX(C$8:C1152)+1,0)</f>
        <v>0</v>
      </c>
      <c r="D1153" s="25">
        <f ca="1">IF(AND($AL1153-D$3&lt;=TODAY(),$AL1153&gt;0,$AI1153&lt;&gt;"closed",AI1153&lt;&gt;"old",AND($B$3&lt;&gt;Data!$N$6,OR(database!$AG1153&lt;&gt;Data!$K$9,database!$AG1153&lt;&gt;Data!$K$8))),MAX(D$8:D1152)+1,0)</f>
        <v>0</v>
      </c>
      <c r="E1153" s="25">
        <f ca="1">IF(AND($AL1153-E$3&lt;=TODAY(),$AL1153&gt;0,AI1153&lt;&gt;"closed",AI1153&lt;&gt;"old",AND($B$3&lt;&gt;Data!$N$6,OR(database!$AG1153&lt;&gt;Data!$K$9,database!$AG1153&lt;&gt;Data!$K$8))),MAX(E$8:E1152)+1,0)</f>
        <v>0</v>
      </c>
      <c r="F1153" s="25">
        <f>IF(AH1153="X",MAX(F$8:F1152)+1,0)</f>
        <v>0</v>
      </c>
      <c r="G1153" s="25">
        <f ca="1">IF(AND(AG1153=Data!$K$8,database!AI1153&lt;&gt;"Closed",AI1153&lt;&gt;"old",database!AL1153&lt;(TODAY()+Data!$X$4)),MAX(G$8:G1152)+1,0)</f>
        <v>0</v>
      </c>
      <c r="H1153" s="25">
        <f ca="1">IF(AND(AG1153=Data!$K$9,database!AI1153&lt;&gt;"Closed",AI1153&lt;&gt;"old",database!AL1153&lt;(TODAY()+Data!$X$5)),MAX(H$8:H1152)+1,0)</f>
        <v>0</v>
      </c>
      <c r="Y1153">
        <f>IF(AS1153&gt;0,VLOOKUP(AS1153,$AT:$AV,3,0)+COUNTIF(AS$8:AS1152,AS1153),0)</f>
        <v>0</v>
      </c>
      <c r="AA1153" s="17"/>
      <c r="AB1153" s="18"/>
      <c r="AC1153" s="17"/>
      <c r="AD1153" s="18"/>
      <c r="AE1153" s="17"/>
      <c r="AF1153" s="18"/>
      <c r="AG1153" s="139"/>
      <c r="AH1153" s="24"/>
      <c r="AI1153" s="17"/>
      <c r="AJ1153" s="24"/>
      <c r="AK1153" s="27"/>
      <c r="AL1153" s="47"/>
      <c r="AQ1153" s="25">
        <f>IF(FollowUp!$AK$3="(Off)",IF(FollowUp!$AA$3=Data!$D$5,C1153,IF(FollowUp!$AA$3=Data!$D$6,D1153,IF(FollowUp!$AA$3=Data!$D$7,E1153,B1153))),IF(FollowUp!$AK$3=Data!$N$9,F1153,IF(FollowUp!$AK$3=Data!$N$8,H1153,IF(FollowUp!$AK$3=Data!$N$7,G1153,B1153))))</f>
        <v>0</v>
      </c>
      <c r="AR1153" s="51">
        <f t="shared" si="110"/>
        <v>0</v>
      </c>
      <c r="AS1153" s="25">
        <f t="shared" si="108"/>
        <v>-1</v>
      </c>
      <c r="AT1153" s="25">
        <f t="shared" si="111"/>
        <v>1146</v>
      </c>
      <c r="AU1153" s="25">
        <f t="shared" si="109"/>
        <v>0</v>
      </c>
      <c r="AV1153" s="25">
        <f t="shared" si="112"/>
        <v>0</v>
      </c>
      <c r="BB1153" s="51"/>
    </row>
    <row r="1154" spans="1:54" x14ac:dyDescent="0.25">
      <c r="A1154" t="str">
        <f t="shared" si="107"/>
        <v>1154</v>
      </c>
      <c r="B1154" s="25">
        <f>IF(OR(ISBLANK($AG1154),$AI1154="closed",$AI1154="old",AND($B$3=Data!$N$6,OR(database!AG1154=Data!$K$8,Data!$K$9=database!AG1154))),0,MAX(B$8:B1153)+1)</f>
        <v>0</v>
      </c>
      <c r="C1154" s="25">
        <f ca="1">IF(AND($AL1154-C$3&lt;=TODAY(),$AL1154&gt;0,AI1154&lt;&gt;"closed",AI1154&lt;&gt;"old",AND($B$3&lt;&gt;Data!$N$6,OR(database!$AG1154&lt;&gt;Data!$K$9,database!$AG1154&lt;&gt;Data!$K$8))),MAX(C$8:C1153)+1,0)</f>
        <v>0</v>
      </c>
      <c r="D1154" s="25">
        <f ca="1">IF(AND($AL1154-D$3&lt;=TODAY(),$AL1154&gt;0,$AI1154&lt;&gt;"closed",AI1154&lt;&gt;"old",AND($B$3&lt;&gt;Data!$N$6,OR(database!$AG1154&lt;&gt;Data!$K$9,database!$AG1154&lt;&gt;Data!$K$8))),MAX(D$8:D1153)+1,0)</f>
        <v>0</v>
      </c>
      <c r="E1154" s="25">
        <f ca="1">IF(AND($AL1154-E$3&lt;=TODAY(),$AL1154&gt;0,AI1154&lt;&gt;"closed",AI1154&lt;&gt;"old",AND($B$3&lt;&gt;Data!$N$6,OR(database!$AG1154&lt;&gt;Data!$K$9,database!$AG1154&lt;&gt;Data!$K$8))),MAX(E$8:E1153)+1,0)</f>
        <v>0</v>
      </c>
      <c r="F1154" s="25">
        <f>IF(AH1154="X",MAX(F$8:F1153)+1,0)</f>
        <v>0</v>
      </c>
      <c r="G1154" s="25">
        <f ca="1">IF(AND(AG1154=Data!$K$8,database!AI1154&lt;&gt;"Closed",AI1154&lt;&gt;"old",database!AL1154&lt;(TODAY()+Data!$X$4)),MAX(G$8:G1153)+1,0)</f>
        <v>0</v>
      </c>
      <c r="H1154" s="25">
        <f ca="1">IF(AND(AG1154=Data!$K$9,database!AI1154&lt;&gt;"Closed",AI1154&lt;&gt;"old",database!AL1154&lt;(TODAY()+Data!$X$5)),MAX(H$8:H1153)+1,0)</f>
        <v>0</v>
      </c>
      <c r="Y1154">
        <f>IF(AS1154&gt;0,VLOOKUP(AS1154,$AT:$AV,3,0)+COUNTIF(AS$8:AS1153,AS1154),0)</f>
        <v>0</v>
      </c>
      <c r="AA1154" s="16"/>
      <c r="AB1154" s="22"/>
      <c r="AC1154" s="16"/>
      <c r="AD1154" s="22"/>
      <c r="AE1154" s="16"/>
      <c r="AF1154" s="22"/>
      <c r="AG1154" s="138"/>
      <c r="AH1154" s="23"/>
      <c r="AI1154" s="16"/>
      <c r="AJ1154" s="23"/>
      <c r="AK1154" s="28"/>
      <c r="AL1154" s="35"/>
      <c r="AQ1154" s="25">
        <f>IF(FollowUp!$AK$3="(Off)",IF(FollowUp!$AA$3=Data!$D$5,C1154,IF(FollowUp!$AA$3=Data!$D$6,D1154,IF(FollowUp!$AA$3=Data!$D$7,E1154,B1154))),IF(FollowUp!$AK$3=Data!$N$9,F1154,IF(FollowUp!$AK$3=Data!$N$8,H1154,IF(FollowUp!$AK$3=Data!$N$7,G1154,B1154))))</f>
        <v>0</v>
      </c>
      <c r="AR1154" s="51">
        <f t="shared" si="110"/>
        <v>0</v>
      </c>
      <c r="AS1154" s="25">
        <f t="shared" si="108"/>
        <v>-1</v>
      </c>
      <c r="AT1154" s="25">
        <f t="shared" si="111"/>
        <v>1147</v>
      </c>
      <c r="AU1154" s="25">
        <f t="shared" si="109"/>
        <v>0</v>
      </c>
      <c r="AV1154" s="25">
        <f t="shared" si="112"/>
        <v>0</v>
      </c>
      <c r="BB1154" s="51"/>
    </row>
    <row r="1155" spans="1:54" x14ac:dyDescent="0.25">
      <c r="A1155" t="str">
        <f t="shared" si="107"/>
        <v>1155</v>
      </c>
      <c r="B1155" s="25">
        <f>IF(OR(ISBLANK($AG1155),$AI1155="closed",$AI1155="old",AND($B$3=Data!$N$6,OR(database!AG1155=Data!$K$8,Data!$K$9=database!AG1155))),0,MAX(B$8:B1154)+1)</f>
        <v>0</v>
      </c>
      <c r="C1155" s="25">
        <f ca="1">IF(AND($AL1155-C$3&lt;=TODAY(),$AL1155&gt;0,AI1155&lt;&gt;"closed",AI1155&lt;&gt;"old",AND($B$3&lt;&gt;Data!$N$6,OR(database!$AG1155&lt;&gt;Data!$K$9,database!$AG1155&lt;&gt;Data!$K$8))),MAX(C$8:C1154)+1,0)</f>
        <v>0</v>
      </c>
      <c r="D1155" s="25">
        <f ca="1">IF(AND($AL1155-D$3&lt;=TODAY(),$AL1155&gt;0,$AI1155&lt;&gt;"closed",AI1155&lt;&gt;"old",AND($B$3&lt;&gt;Data!$N$6,OR(database!$AG1155&lt;&gt;Data!$K$9,database!$AG1155&lt;&gt;Data!$K$8))),MAX(D$8:D1154)+1,0)</f>
        <v>0</v>
      </c>
      <c r="E1155" s="25">
        <f ca="1">IF(AND($AL1155-E$3&lt;=TODAY(),$AL1155&gt;0,AI1155&lt;&gt;"closed",AI1155&lt;&gt;"old",AND($B$3&lt;&gt;Data!$N$6,OR(database!$AG1155&lt;&gt;Data!$K$9,database!$AG1155&lt;&gt;Data!$K$8))),MAX(E$8:E1154)+1,0)</f>
        <v>0</v>
      </c>
      <c r="F1155" s="25">
        <f>IF(AH1155="X",MAX(F$8:F1154)+1,0)</f>
        <v>0</v>
      </c>
      <c r="G1155" s="25">
        <f ca="1">IF(AND(AG1155=Data!$K$8,database!AI1155&lt;&gt;"Closed",AI1155&lt;&gt;"old",database!AL1155&lt;(TODAY()+Data!$X$4)),MAX(G$8:G1154)+1,0)</f>
        <v>0</v>
      </c>
      <c r="H1155" s="25">
        <f ca="1">IF(AND(AG1155=Data!$K$9,database!AI1155&lt;&gt;"Closed",AI1155&lt;&gt;"old",database!AL1155&lt;(TODAY()+Data!$X$5)),MAX(H$8:H1154)+1,0)</f>
        <v>0</v>
      </c>
      <c r="Y1155">
        <f>IF(AS1155&gt;0,VLOOKUP(AS1155,$AT:$AV,3,0)+COUNTIF(AS$8:AS1154,AS1155),0)</f>
        <v>0</v>
      </c>
      <c r="AA1155" s="17"/>
      <c r="AB1155" s="18"/>
      <c r="AC1155" s="17"/>
      <c r="AD1155" s="18"/>
      <c r="AE1155" s="17"/>
      <c r="AF1155" s="18"/>
      <c r="AG1155" s="139"/>
      <c r="AH1155" s="24"/>
      <c r="AI1155" s="17"/>
      <c r="AJ1155" s="24"/>
      <c r="AK1155" s="27"/>
      <c r="AL1155" s="47"/>
      <c r="AQ1155" s="25">
        <f>IF(FollowUp!$AK$3="(Off)",IF(FollowUp!$AA$3=Data!$D$5,C1155,IF(FollowUp!$AA$3=Data!$D$6,D1155,IF(FollowUp!$AA$3=Data!$D$7,E1155,B1155))),IF(FollowUp!$AK$3=Data!$N$9,F1155,IF(FollowUp!$AK$3=Data!$N$8,H1155,IF(FollowUp!$AK$3=Data!$N$7,G1155,B1155))))</f>
        <v>0</v>
      </c>
      <c r="AR1155" s="51">
        <f t="shared" si="110"/>
        <v>0</v>
      </c>
      <c r="AS1155" s="25">
        <f t="shared" si="108"/>
        <v>-1</v>
      </c>
      <c r="AT1155" s="25">
        <f t="shared" si="111"/>
        <v>1148</v>
      </c>
      <c r="AU1155" s="25">
        <f t="shared" si="109"/>
        <v>0</v>
      </c>
      <c r="AV1155" s="25">
        <f t="shared" si="112"/>
        <v>0</v>
      </c>
      <c r="BB1155" s="51"/>
    </row>
    <row r="1156" spans="1:54" x14ac:dyDescent="0.25">
      <c r="A1156" t="str">
        <f t="shared" si="107"/>
        <v>1156</v>
      </c>
      <c r="B1156" s="25">
        <f>IF(OR(ISBLANK($AG1156),$AI1156="closed",$AI1156="old",AND($B$3=Data!$N$6,OR(database!AG1156=Data!$K$8,Data!$K$9=database!AG1156))),0,MAX(B$8:B1155)+1)</f>
        <v>0</v>
      </c>
      <c r="C1156" s="25">
        <f ca="1">IF(AND($AL1156-C$3&lt;=TODAY(),$AL1156&gt;0,AI1156&lt;&gt;"closed",AI1156&lt;&gt;"old",AND($B$3&lt;&gt;Data!$N$6,OR(database!$AG1156&lt;&gt;Data!$K$9,database!$AG1156&lt;&gt;Data!$K$8))),MAX(C$8:C1155)+1,0)</f>
        <v>0</v>
      </c>
      <c r="D1156" s="25">
        <f ca="1">IF(AND($AL1156-D$3&lt;=TODAY(),$AL1156&gt;0,$AI1156&lt;&gt;"closed",AI1156&lt;&gt;"old",AND($B$3&lt;&gt;Data!$N$6,OR(database!$AG1156&lt;&gt;Data!$K$9,database!$AG1156&lt;&gt;Data!$K$8))),MAX(D$8:D1155)+1,0)</f>
        <v>0</v>
      </c>
      <c r="E1156" s="25">
        <f ca="1">IF(AND($AL1156-E$3&lt;=TODAY(),$AL1156&gt;0,AI1156&lt;&gt;"closed",AI1156&lt;&gt;"old",AND($B$3&lt;&gt;Data!$N$6,OR(database!$AG1156&lt;&gt;Data!$K$9,database!$AG1156&lt;&gt;Data!$K$8))),MAX(E$8:E1155)+1,0)</f>
        <v>0</v>
      </c>
      <c r="F1156" s="25">
        <f>IF(AH1156="X",MAX(F$8:F1155)+1,0)</f>
        <v>0</v>
      </c>
      <c r="G1156" s="25">
        <f ca="1">IF(AND(AG1156=Data!$K$8,database!AI1156&lt;&gt;"Closed",AI1156&lt;&gt;"old",database!AL1156&lt;(TODAY()+Data!$X$4)),MAX(G$8:G1155)+1,0)</f>
        <v>0</v>
      </c>
      <c r="H1156" s="25">
        <f ca="1">IF(AND(AG1156=Data!$K$9,database!AI1156&lt;&gt;"Closed",AI1156&lt;&gt;"old",database!AL1156&lt;(TODAY()+Data!$X$5)),MAX(H$8:H1155)+1,0)</f>
        <v>0</v>
      </c>
      <c r="Y1156">
        <f>IF(AS1156&gt;0,VLOOKUP(AS1156,$AT:$AV,3,0)+COUNTIF(AS$8:AS1155,AS1156),0)</f>
        <v>0</v>
      </c>
      <c r="AA1156" s="16"/>
      <c r="AB1156" s="22"/>
      <c r="AC1156" s="16"/>
      <c r="AD1156" s="22"/>
      <c r="AE1156" s="16"/>
      <c r="AF1156" s="22"/>
      <c r="AG1156" s="138"/>
      <c r="AH1156" s="23"/>
      <c r="AI1156" s="16"/>
      <c r="AJ1156" s="23"/>
      <c r="AK1156" s="28"/>
      <c r="AL1156" s="35"/>
      <c r="AQ1156" s="25">
        <f>IF(FollowUp!$AK$3="(Off)",IF(FollowUp!$AA$3=Data!$D$5,C1156,IF(FollowUp!$AA$3=Data!$D$6,D1156,IF(FollowUp!$AA$3=Data!$D$7,E1156,B1156))),IF(FollowUp!$AK$3=Data!$N$9,F1156,IF(FollowUp!$AK$3=Data!$N$8,H1156,IF(FollowUp!$AK$3=Data!$N$7,G1156,B1156))))</f>
        <v>0</v>
      </c>
      <c r="AR1156" s="51">
        <f t="shared" si="110"/>
        <v>0</v>
      </c>
      <c r="AS1156" s="25">
        <f t="shared" si="108"/>
        <v>-1</v>
      </c>
      <c r="AT1156" s="25">
        <f t="shared" si="111"/>
        <v>1149</v>
      </c>
      <c r="AU1156" s="25">
        <f t="shared" si="109"/>
        <v>0</v>
      </c>
      <c r="AV1156" s="25">
        <f t="shared" si="112"/>
        <v>0</v>
      </c>
      <c r="BB1156" s="51"/>
    </row>
    <row r="1157" spans="1:54" x14ac:dyDescent="0.25">
      <c r="A1157" t="str">
        <f t="shared" si="107"/>
        <v>1157</v>
      </c>
      <c r="B1157" s="25">
        <f>IF(OR(ISBLANK($AG1157),$AI1157="closed",$AI1157="old",AND($B$3=Data!$N$6,OR(database!AG1157=Data!$K$8,Data!$K$9=database!AG1157))),0,MAX(B$8:B1156)+1)</f>
        <v>0</v>
      </c>
      <c r="C1157" s="25">
        <f ca="1">IF(AND($AL1157-C$3&lt;=TODAY(),$AL1157&gt;0,AI1157&lt;&gt;"closed",AI1157&lt;&gt;"old",AND($B$3&lt;&gt;Data!$N$6,OR(database!$AG1157&lt;&gt;Data!$K$9,database!$AG1157&lt;&gt;Data!$K$8))),MAX(C$8:C1156)+1,0)</f>
        <v>0</v>
      </c>
      <c r="D1157" s="25">
        <f ca="1">IF(AND($AL1157-D$3&lt;=TODAY(),$AL1157&gt;0,$AI1157&lt;&gt;"closed",AI1157&lt;&gt;"old",AND($B$3&lt;&gt;Data!$N$6,OR(database!$AG1157&lt;&gt;Data!$K$9,database!$AG1157&lt;&gt;Data!$K$8))),MAX(D$8:D1156)+1,0)</f>
        <v>0</v>
      </c>
      <c r="E1157" s="25">
        <f ca="1">IF(AND($AL1157-E$3&lt;=TODAY(),$AL1157&gt;0,AI1157&lt;&gt;"closed",AI1157&lt;&gt;"old",AND($B$3&lt;&gt;Data!$N$6,OR(database!$AG1157&lt;&gt;Data!$K$9,database!$AG1157&lt;&gt;Data!$K$8))),MAX(E$8:E1156)+1,0)</f>
        <v>0</v>
      </c>
      <c r="F1157" s="25">
        <f>IF(AH1157="X",MAX(F$8:F1156)+1,0)</f>
        <v>0</v>
      </c>
      <c r="G1157" s="25">
        <f ca="1">IF(AND(AG1157=Data!$K$8,database!AI1157&lt;&gt;"Closed",AI1157&lt;&gt;"old",database!AL1157&lt;(TODAY()+Data!$X$4)),MAX(G$8:G1156)+1,0)</f>
        <v>0</v>
      </c>
      <c r="H1157" s="25">
        <f ca="1">IF(AND(AG1157=Data!$K$9,database!AI1157&lt;&gt;"Closed",AI1157&lt;&gt;"old",database!AL1157&lt;(TODAY()+Data!$X$5)),MAX(H$8:H1156)+1,0)</f>
        <v>0</v>
      </c>
      <c r="Y1157">
        <f>IF(AS1157&gt;0,VLOOKUP(AS1157,$AT:$AV,3,0)+COUNTIF(AS$8:AS1156,AS1157),0)</f>
        <v>0</v>
      </c>
      <c r="AA1157" s="17"/>
      <c r="AB1157" s="18"/>
      <c r="AC1157" s="17"/>
      <c r="AD1157" s="18"/>
      <c r="AE1157" s="17"/>
      <c r="AF1157" s="18"/>
      <c r="AG1157" s="139"/>
      <c r="AH1157" s="24"/>
      <c r="AI1157" s="17"/>
      <c r="AJ1157" s="24"/>
      <c r="AK1157" s="27"/>
      <c r="AL1157" s="47"/>
      <c r="AQ1157" s="25">
        <f>IF(FollowUp!$AK$3="(Off)",IF(FollowUp!$AA$3=Data!$D$5,C1157,IF(FollowUp!$AA$3=Data!$D$6,D1157,IF(FollowUp!$AA$3=Data!$D$7,E1157,B1157))),IF(FollowUp!$AK$3=Data!$N$9,F1157,IF(FollowUp!$AK$3=Data!$N$8,H1157,IF(FollowUp!$AK$3=Data!$N$7,G1157,B1157))))</f>
        <v>0</v>
      </c>
      <c r="AR1157" s="51">
        <f t="shared" si="110"/>
        <v>0</v>
      </c>
      <c r="AS1157" s="25">
        <f t="shared" si="108"/>
        <v>-1</v>
      </c>
      <c r="AT1157" s="25">
        <f t="shared" si="111"/>
        <v>1150</v>
      </c>
      <c r="AU1157" s="25">
        <f t="shared" si="109"/>
        <v>0</v>
      </c>
      <c r="AV1157" s="25">
        <f t="shared" si="112"/>
        <v>0</v>
      </c>
      <c r="BB1157" s="51"/>
    </row>
    <row r="1158" spans="1:54" x14ac:dyDescent="0.25">
      <c r="A1158" t="str">
        <f t="shared" si="107"/>
        <v>1158</v>
      </c>
      <c r="B1158" s="25">
        <f>IF(OR(ISBLANK($AG1158),$AI1158="closed",$AI1158="old",AND($B$3=Data!$N$6,OR(database!AG1158=Data!$K$8,Data!$K$9=database!AG1158))),0,MAX(B$8:B1157)+1)</f>
        <v>0</v>
      </c>
      <c r="C1158" s="25">
        <f ca="1">IF(AND($AL1158-C$3&lt;=TODAY(),$AL1158&gt;0,AI1158&lt;&gt;"closed",AI1158&lt;&gt;"old",AND($B$3&lt;&gt;Data!$N$6,OR(database!$AG1158&lt;&gt;Data!$K$9,database!$AG1158&lt;&gt;Data!$K$8))),MAX(C$8:C1157)+1,0)</f>
        <v>0</v>
      </c>
      <c r="D1158" s="25">
        <f ca="1">IF(AND($AL1158-D$3&lt;=TODAY(),$AL1158&gt;0,$AI1158&lt;&gt;"closed",AI1158&lt;&gt;"old",AND($B$3&lt;&gt;Data!$N$6,OR(database!$AG1158&lt;&gt;Data!$K$9,database!$AG1158&lt;&gt;Data!$K$8))),MAX(D$8:D1157)+1,0)</f>
        <v>0</v>
      </c>
      <c r="E1158" s="25">
        <f ca="1">IF(AND($AL1158-E$3&lt;=TODAY(),$AL1158&gt;0,AI1158&lt;&gt;"closed",AI1158&lt;&gt;"old",AND($B$3&lt;&gt;Data!$N$6,OR(database!$AG1158&lt;&gt;Data!$K$9,database!$AG1158&lt;&gt;Data!$K$8))),MAX(E$8:E1157)+1,0)</f>
        <v>0</v>
      </c>
      <c r="F1158" s="25">
        <f>IF(AH1158="X",MAX(F$8:F1157)+1,0)</f>
        <v>0</v>
      </c>
      <c r="G1158" s="25">
        <f ca="1">IF(AND(AG1158=Data!$K$8,database!AI1158&lt;&gt;"Closed",AI1158&lt;&gt;"old",database!AL1158&lt;(TODAY()+Data!$X$4)),MAX(G$8:G1157)+1,0)</f>
        <v>0</v>
      </c>
      <c r="H1158" s="25">
        <f ca="1">IF(AND(AG1158=Data!$K$9,database!AI1158&lt;&gt;"Closed",AI1158&lt;&gt;"old",database!AL1158&lt;(TODAY()+Data!$X$5)),MAX(H$8:H1157)+1,0)</f>
        <v>0</v>
      </c>
      <c r="Y1158">
        <f>IF(AS1158&gt;0,VLOOKUP(AS1158,$AT:$AV,3,0)+COUNTIF(AS$8:AS1157,AS1158),0)</f>
        <v>0</v>
      </c>
      <c r="AA1158" s="16"/>
      <c r="AB1158" s="22"/>
      <c r="AC1158" s="16"/>
      <c r="AD1158" s="22"/>
      <c r="AE1158" s="16"/>
      <c r="AF1158" s="22"/>
      <c r="AG1158" s="138"/>
      <c r="AH1158" s="23"/>
      <c r="AI1158" s="16"/>
      <c r="AJ1158" s="23"/>
      <c r="AK1158" s="28"/>
      <c r="AL1158" s="35"/>
      <c r="AQ1158" s="25">
        <f>IF(FollowUp!$AK$3="(Off)",IF(FollowUp!$AA$3=Data!$D$5,C1158,IF(FollowUp!$AA$3=Data!$D$6,D1158,IF(FollowUp!$AA$3=Data!$D$7,E1158,B1158))),IF(FollowUp!$AK$3=Data!$N$9,F1158,IF(FollowUp!$AK$3=Data!$N$8,H1158,IF(FollowUp!$AK$3=Data!$N$7,G1158,B1158))))</f>
        <v>0</v>
      </c>
      <c r="AR1158" s="51">
        <f t="shared" si="110"/>
        <v>0</v>
      </c>
      <c r="AS1158" s="25">
        <f t="shared" si="108"/>
        <v>-1</v>
      </c>
      <c r="AT1158" s="25">
        <f t="shared" si="111"/>
        <v>1151</v>
      </c>
      <c r="AU1158" s="25">
        <f t="shared" si="109"/>
        <v>0</v>
      </c>
      <c r="AV1158" s="25">
        <f t="shared" si="112"/>
        <v>0</v>
      </c>
      <c r="BB1158" s="51"/>
    </row>
    <row r="1159" spans="1:54" x14ac:dyDescent="0.25">
      <c r="A1159" t="str">
        <f t="shared" si="107"/>
        <v>1159</v>
      </c>
      <c r="B1159" s="25">
        <f>IF(OR(ISBLANK($AG1159),$AI1159="closed",$AI1159="old",AND($B$3=Data!$N$6,OR(database!AG1159=Data!$K$8,Data!$K$9=database!AG1159))),0,MAX(B$8:B1158)+1)</f>
        <v>0</v>
      </c>
      <c r="C1159" s="25">
        <f ca="1">IF(AND($AL1159-C$3&lt;=TODAY(),$AL1159&gt;0,AI1159&lt;&gt;"closed",AI1159&lt;&gt;"old",AND($B$3&lt;&gt;Data!$N$6,OR(database!$AG1159&lt;&gt;Data!$K$9,database!$AG1159&lt;&gt;Data!$K$8))),MAX(C$8:C1158)+1,0)</f>
        <v>0</v>
      </c>
      <c r="D1159" s="25">
        <f ca="1">IF(AND($AL1159-D$3&lt;=TODAY(),$AL1159&gt;0,$AI1159&lt;&gt;"closed",AI1159&lt;&gt;"old",AND($B$3&lt;&gt;Data!$N$6,OR(database!$AG1159&lt;&gt;Data!$K$9,database!$AG1159&lt;&gt;Data!$K$8))),MAX(D$8:D1158)+1,0)</f>
        <v>0</v>
      </c>
      <c r="E1159" s="25">
        <f ca="1">IF(AND($AL1159-E$3&lt;=TODAY(),$AL1159&gt;0,AI1159&lt;&gt;"closed",AI1159&lt;&gt;"old",AND($B$3&lt;&gt;Data!$N$6,OR(database!$AG1159&lt;&gt;Data!$K$9,database!$AG1159&lt;&gt;Data!$K$8))),MAX(E$8:E1158)+1,0)</f>
        <v>0</v>
      </c>
      <c r="F1159" s="25">
        <f>IF(AH1159="X",MAX(F$8:F1158)+1,0)</f>
        <v>0</v>
      </c>
      <c r="G1159" s="25">
        <f ca="1">IF(AND(AG1159=Data!$K$8,database!AI1159&lt;&gt;"Closed",AI1159&lt;&gt;"old",database!AL1159&lt;(TODAY()+Data!$X$4)),MAX(G$8:G1158)+1,0)</f>
        <v>0</v>
      </c>
      <c r="H1159" s="25">
        <f ca="1">IF(AND(AG1159=Data!$K$9,database!AI1159&lt;&gt;"Closed",AI1159&lt;&gt;"old",database!AL1159&lt;(TODAY()+Data!$X$5)),MAX(H$8:H1158)+1,0)</f>
        <v>0</v>
      </c>
      <c r="Y1159">
        <f>IF(AS1159&gt;0,VLOOKUP(AS1159,$AT:$AV,3,0)+COUNTIF(AS$8:AS1158,AS1159),0)</f>
        <v>0</v>
      </c>
      <c r="AA1159" s="17"/>
      <c r="AB1159" s="18"/>
      <c r="AC1159" s="17"/>
      <c r="AD1159" s="18"/>
      <c r="AE1159" s="17"/>
      <c r="AF1159" s="18"/>
      <c r="AG1159" s="139"/>
      <c r="AH1159" s="24"/>
      <c r="AI1159" s="17"/>
      <c r="AJ1159" s="24"/>
      <c r="AK1159" s="27"/>
      <c r="AL1159" s="47"/>
      <c r="AQ1159" s="25">
        <f>IF(FollowUp!$AK$3="(Off)",IF(FollowUp!$AA$3=Data!$D$5,C1159,IF(FollowUp!$AA$3=Data!$D$6,D1159,IF(FollowUp!$AA$3=Data!$D$7,E1159,B1159))),IF(FollowUp!$AK$3=Data!$N$9,F1159,IF(FollowUp!$AK$3=Data!$N$8,H1159,IF(FollowUp!$AK$3=Data!$N$7,G1159,B1159))))</f>
        <v>0</v>
      </c>
      <c r="AR1159" s="51">
        <f t="shared" si="110"/>
        <v>0</v>
      </c>
      <c r="AS1159" s="25">
        <f t="shared" si="108"/>
        <v>-1</v>
      </c>
      <c r="AT1159" s="25">
        <f t="shared" si="111"/>
        <v>1152</v>
      </c>
      <c r="AU1159" s="25">
        <f t="shared" si="109"/>
        <v>0</v>
      </c>
      <c r="AV1159" s="25">
        <f t="shared" si="112"/>
        <v>0</v>
      </c>
      <c r="BB1159" s="51"/>
    </row>
    <row r="1160" spans="1:54" x14ac:dyDescent="0.25">
      <c r="A1160" t="str">
        <f t="shared" ref="A1160:A1223" si="113">ROW(C1160)&amp;AC1160</f>
        <v>1160</v>
      </c>
      <c r="B1160" s="25">
        <f>IF(OR(ISBLANK($AG1160),$AI1160="closed",$AI1160="old",AND($B$3=Data!$N$6,OR(database!AG1160=Data!$K$8,Data!$K$9=database!AG1160))),0,MAX(B$8:B1159)+1)</f>
        <v>0</v>
      </c>
      <c r="C1160" s="25">
        <f ca="1">IF(AND($AL1160-C$3&lt;=TODAY(),$AL1160&gt;0,AI1160&lt;&gt;"closed",AI1160&lt;&gt;"old",AND($B$3&lt;&gt;Data!$N$6,OR(database!$AG1160&lt;&gt;Data!$K$9,database!$AG1160&lt;&gt;Data!$K$8))),MAX(C$8:C1159)+1,0)</f>
        <v>0</v>
      </c>
      <c r="D1160" s="25">
        <f ca="1">IF(AND($AL1160-D$3&lt;=TODAY(),$AL1160&gt;0,$AI1160&lt;&gt;"closed",AI1160&lt;&gt;"old",AND($B$3&lt;&gt;Data!$N$6,OR(database!$AG1160&lt;&gt;Data!$K$9,database!$AG1160&lt;&gt;Data!$K$8))),MAX(D$8:D1159)+1,0)</f>
        <v>0</v>
      </c>
      <c r="E1160" s="25">
        <f ca="1">IF(AND($AL1160-E$3&lt;=TODAY(),$AL1160&gt;0,AI1160&lt;&gt;"closed",AI1160&lt;&gt;"old",AND($B$3&lt;&gt;Data!$N$6,OR(database!$AG1160&lt;&gt;Data!$K$9,database!$AG1160&lt;&gt;Data!$K$8))),MAX(E$8:E1159)+1,0)</f>
        <v>0</v>
      </c>
      <c r="F1160" s="25">
        <f>IF(AH1160="X",MAX(F$8:F1159)+1,0)</f>
        <v>0</v>
      </c>
      <c r="G1160" s="25">
        <f ca="1">IF(AND(AG1160=Data!$K$8,database!AI1160&lt;&gt;"Closed",AI1160&lt;&gt;"old",database!AL1160&lt;(TODAY()+Data!$X$4)),MAX(G$8:G1159)+1,0)</f>
        <v>0</v>
      </c>
      <c r="H1160" s="25">
        <f ca="1">IF(AND(AG1160=Data!$K$9,database!AI1160&lt;&gt;"Closed",AI1160&lt;&gt;"old",database!AL1160&lt;(TODAY()+Data!$X$5)),MAX(H$8:H1159)+1,0)</f>
        <v>0</v>
      </c>
      <c r="Y1160">
        <f>IF(AS1160&gt;0,VLOOKUP(AS1160,$AT:$AV,3,0)+COUNTIF(AS$8:AS1159,AS1160),0)</f>
        <v>0</v>
      </c>
      <c r="AA1160" s="16"/>
      <c r="AB1160" s="22"/>
      <c r="AC1160" s="16"/>
      <c r="AD1160" s="22"/>
      <c r="AE1160" s="16"/>
      <c r="AF1160" s="22"/>
      <c r="AG1160" s="138"/>
      <c r="AH1160" s="23"/>
      <c r="AI1160" s="16"/>
      <c r="AJ1160" s="23"/>
      <c r="AK1160" s="28"/>
      <c r="AL1160" s="35"/>
      <c r="AQ1160" s="25">
        <f>IF(FollowUp!$AK$3="(Off)",IF(FollowUp!$AA$3=Data!$D$5,C1160,IF(FollowUp!$AA$3=Data!$D$6,D1160,IF(FollowUp!$AA$3=Data!$D$7,E1160,B1160))),IF(FollowUp!$AK$3=Data!$N$9,F1160,IF(FollowUp!$AK$3=Data!$N$8,H1160,IF(FollowUp!$AK$3=Data!$N$7,G1160,B1160))))</f>
        <v>0</v>
      </c>
      <c r="AR1160" s="51">
        <f t="shared" si="110"/>
        <v>0</v>
      </c>
      <c r="AS1160" s="25">
        <f t="shared" si="108"/>
        <v>-1</v>
      </c>
      <c r="AT1160" s="25">
        <f t="shared" si="111"/>
        <v>1153</v>
      </c>
      <c r="AU1160" s="25">
        <f t="shared" si="109"/>
        <v>0</v>
      </c>
      <c r="AV1160" s="25">
        <f t="shared" si="112"/>
        <v>0</v>
      </c>
      <c r="BB1160" s="51"/>
    </row>
    <row r="1161" spans="1:54" x14ac:dyDescent="0.25">
      <c r="A1161" t="str">
        <f t="shared" si="113"/>
        <v>1161</v>
      </c>
      <c r="B1161" s="25">
        <f>IF(OR(ISBLANK($AG1161),$AI1161="closed",$AI1161="old",AND($B$3=Data!$N$6,OR(database!AG1161=Data!$K$8,Data!$K$9=database!AG1161))),0,MAX(B$8:B1160)+1)</f>
        <v>0</v>
      </c>
      <c r="C1161" s="25">
        <f ca="1">IF(AND($AL1161-C$3&lt;=TODAY(),$AL1161&gt;0,AI1161&lt;&gt;"closed",AI1161&lt;&gt;"old",AND($B$3&lt;&gt;Data!$N$6,OR(database!$AG1161&lt;&gt;Data!$K$9,database!$AG1161&lt;&gt;Data!$K$8))),MAX(C$8:C1160)+1,0)</f>
        <v>0</v>
      </c>
      <c r="D1161" s="25">
        <f ca="1">IF(AND($AL1161-D$3&lt;=TODAY(),$AL1161&gt;0,$AI1161&lt;&gt;"closed",AI1161&lt;&gt;"old",AND($B$3&lt;&gt;Data!$N$6,OR(database!$AG1161&lt;&gt;Data!$K$9,database!$AG1161&lt;&gt;Data!$K$8))),MAX(D$8:D1160)+1,0)</f>
        <v>0</v>
      </c>
      <c r="E1161" s="25">
        <f ca="1">IF(AND($AL1161-E$3&lt;=TODAY(),$AL1161&gt;0,AI1161&lt;&gt;"closed",AI1161&lt;&gt;"old",AND($B$3&lt;&gt;Data!$N$6,OR(database!$AG1161&lt;&gt;Data!$K$9,database!$AG1161&lt;&gt;Data!$K$8))),MAX(E$8:E1160)+1,0)</f>
        <v>0</v>
      </c>
      <c r="F1161" s="25">
        <f>IF(AH1161="X",MAX(F$8:F1160)+1,0)</f>
        <v>0</v>
      </c>
      <c r="G1161" s="25">
        <f ca="1">IF(AND(AG1161=Data!$K$8,database!AI1161&lt;&gt;"Closed",AI1161&lt;&gt;"old",database!AL1161&lt;(TODAY()+Data!$X$4)),MAX(G$8:G1160)+1,0)</f>
        <v>0</v>
      </c>
      <c r="H1161" s="25">
        <f ca="1">IF(AND(AG1161=Data!$K$9,database!AI1161&lt;&gt;"Closed",AI1161&lt;&gt;"old",database!AL1161&lt;(TODAY()+Data!$X$5)),MAX(H$8:H1160)+1,0)</f>
        <v>0</v>
      </c>
      <c r="Y1161">
        <f>IF(AS1161&gt;0,VLOOKUP(AS1161,$AT:$AV,3,0)+COUNTIF(AS$8:AS1160,AS1161),0)</f>
        <v>0</v>
      </c>
      <c r="AA1161" s="17"/>
      <c r="AB1161" s="18"/>
      <c r="AC1161" s="17"/>
      <c r="AD1161" s="18"/>
      <c r="AE1161" s="17"/>
      <c r="AF1161" s="18"/>
      <c r="AG1161" s="139"/>
      <c r="AH1161" s="24"/>
      <c r="AI1161" s="17"/>
      <c r="AJ1161" s="24"/>
      <c r="AK1161" s="27"/>
      <c r="AL1161" s="47"/>
      <c r="AQ1161" s="25">
        <f>IF(FollowUp!$AK$3="(Off)",IF(FollowUp!$AA$3=Data!$D$5,C1161,IF(FollowUp!$AA$3=Data!$D$6,D1161,IF(FollowUp!$AA$3=Data!$D$7,E1161,B1161))),IF(FollowUp!$AK$3=Data!$N$9,F1161,IF(FollowUp!$AK$3=Data!$N$8,H1161,IF(FollowUp!$AK$3=Data!$N$7,G1161,B1161))))</f>
        <v>0</v>
      </c>
      <c r="AR1161" s="51">
        <f t="shared" si="110"/>
        <v>0</v>
      </c>
      <c r="AS1161" s="25">
        <f t="shared" ref="AS1161:AS1224" si="114">IF(AR1161=0,-1,RANK(AR1161,$AR$8:$AR$5000))</f>
        <v>-1</v>
      </c>
      <c r="AT1161" s="25">
        <f t="shared" si="111"/>
        <v>1154</v>
      </c>
      <c r="AU1161" s="25">
        <f t="shared" ref="AU1161:AU1224" si="115">COUNTIF(AS:AS,AT1161)</f>
        <v>0</v>
      </c>
      <c r="AV1161" s="25">
        <f t="shared" si="112"/>
        <v>0</v>
      </c>
      <c r="BB1161" s="51"/>
    </row>
    <row r="1162" spans="1:54" x14ac:dyDescent="0.25">
      <c r="A1162" t="str">
        <f t="shared" si="113"/>
        <v>1162</v>
      </c>
      <c r="B1162" s="25">
        <f>IF(OR(ISBLANK($AG1162),$AI1162="closed",$AI1162="old",AND($B$3=Data!$N$6,OR(database!AG1162=Data!$K$8,Data!$K$9=database!AG1162))),0,MAX(B$8:B1161)+1)</f>
        <v>0</v>
      </c>
      <c r="C1162" s="25">
        <f ca="1">IF(AND($AL1162-C$3&lt;=TODAY(),$AL1162&gt;0,AI1162&lt;&gt;"closed",AI1162&lt;&gt;"old",AND($B$3&lt;&gt;Data!$N$6,OR(database!$AG1162&lt;&gt;Data!$K$9,database!$AG1162&lt;&gt;Data!$K$8))),MAX(C$8:C1161)+1,0)</f>
        <v>0</v>
      </c>
      <c r="D1162" s="25">
        <f ca="1">IF(AND($AL1162-D$3&lt;=TODAY(),$AL1162&gt;0,$AI1162&lt;&gt;"closed",AI1162&lt;&gt;"old",AND($B$3&lt;&gt;Data!$N$6,OR(database!$AG1162&lt;&gt;Data!$K$9,database!$AG1162&lt;&gt;Data!$K$8))),MAX(D$8:D1161)+1,0)</f>
        <v>0</v>
      </c>
      <c r="E1162" s="25">
        <f ca="1">IF(AND($AL1162-E$3&lt;=TODAY(),$AL1162&gt;0,AI1162&lt;&gt;"closed",AI1162&lt;&gt;"old",AND($B$3&lt;&gt;Data!$N$6,OR(database!$AG1162&lt;&gt;Data!$K$9,database!$AG1162&lt;&gt;Data!$K$8))),MAX(E$8:E1161)+1,0)</f>
        <v>0</v>
      </c>
      <c r="F1162" s="25">
        <f>IF(AH1162="X",MAX(F$8:F1161)+1,0)</f>
        <v>0</v>
      </c>
      <c r="G1162" s="25">
        <f ca="1">IF(AND(AG1162=Data!$K$8,database!AI1162&lt;&gt;"Closed",AI1162&lt;&gt;"old",database!AL1162&lt;(TODAY()+Data!$X$4)),MAX(G$8:G1161)+1,0)</f>
        <v>0</v>
      </c>
      <c r="H1162" s="25">
        <f ca="1">IF(AND(AG1162=Data!$K$9,database!AI1162&lt;&gt;"Closed",AI1162&lt;&gt;"old",database!AL1162&lt;(TODAY()+Data!$X$5)),MAX(H$8:H1161)+1,0)</f>
        <v>0</v>
      </c>
      <c r="Y1162">
        <f>IF(AS1162&gt;0,VLOOKUP(AS1162,$AT:$AV,3,0)+COUNTIF(AS$8:AS1161,AS1162),0)</f>
        <v>0</v>
      </c>
      <c r="AA1162" s="16"/>
      <c r="AB1162" s="22"/>
      <c r="AC1162" s="16"/>
      <c r="AD1162" s="22"/>
      <c r="AE1162" s="16"/>
      <c r="AF1162" s="22"/>
      <c r="AG1162" s="138"/>
      <c r="AH1162" s="23"/>
      <c r="AI1162" s="16"/>
      <c r="AJ1162" s="23"/>
      <c r="AK1162" s="28"/>
      <c r="AL1162" s="35"/>
      <c r="AQ1162" s="25">
        <f>IF(FollowUp!$AK$3="(Off)",IF(FollowUp!$AA$3=Data!$D$5,C1162,IF(FollowUp!$AA$3=Data!$D$6,D1162,IF(FollowUp!$AA$3=Data!$D$7,E1162,B1162))),IF(FollowUp!$AK$3=Data!$N$9,F1162,IF(FollowUp!$AK$3=Data!$N$8,H1162,IF(FollowUp!$AK$3=Data!$N$7,G1162,B1162))))</f>
        <v>0</v>
      </c>
      <c r="AR1162" s="51">
        <f t="shared" si="110"/>
        <v>0</v>
      </c>
      <c r="AS1162" s="25">
        <f t="shared" si="114"/>
        <v>-1</v>
      </c>
      <c r="AT1162" s="25">
        <f t="shared" si="111"/>
        <v>1155</v>
      </c>
      <c r="AU1162" s="25">
        <f t="shared" si="115"/>
        <v>0</v>
      </c>
      <c r="AV1162" s="25">
        <f t="shared" si="112"/>
        <v>0</v>
      </c>
      <c r="BB1162" s="51"/>
    </row>
    <row r="1163" spans="1:54" x14ac:dyDescent="0.25">
      <c r="A1163" t="str">
        <f t="shared" si="113"/>
        <v>1163</v>
      </c>
      <c r="B1163" s="25">
        <f>IF(OR(ISBLANK($AG1163),$AI1163="closed",$AI1163="old",AND($B$3=Data!$N$6,OR(database!AG1163=Data!$K$8,Data!$K$9=database!AG1163))),0,MAX(B$8:B1162)+1)</f>
        <v>0</v>
      </c>
      <c r="C1163" s="25">
        <f ca="1">IF(AND($AL1163-C$3&lt;=TODAY(),$AL1163&gt;0,AI1163&lt;&gt;"closed",AI1163&lt;&gt;"old",AND($B$3&lt;&gt;Data!$N$6,OR(database!$AG1163&lt;&gt;Data!$K$9,database!$AG1163&lt;&gt;Data!$K$8))),MAX(C$8:C1162)+1,0)</f>
        <v>0</v>
      </c>
      <c r="D1163" s="25">
        <f ca="1">IF(AND($AL1163-D$3&lt;=TODAY(),$AL1163&gt;0,$AI1163&lt;&gt;"closed",AI1163&lt;&gt;"old",AND($B$3&lt;&gt;Data!$N$6,OR(database!$AG1163&lt;&gt;Data!$K$9,database!$AG1163&lt;&gt;Data!$K$8))),MAX(D$8:D1162)+1,0)</f>
        <v>0</v>
      </c>
      <c r="E1163" s="25">
        <f ca="1">IF(AND($AL1163-E$3&lt;=TODAY(),$AL1163&gt;0,AI1163&lt;&gt;"closed",AI1163&lt;&gt;"old",AND($B$3&lt;&gt;Data!$N$6,OR(database!$AG1163&lt;&gt;Data!$K$9,database!$AG1163&lt;&gt;Data!$K$8))),MAX(E$8:E1162)+1,0)</f>
        <v>0</v>
      </c>
      <c r="F1163" s="25">
        <f>IF(AH1163="X",MAX(F$8:F1162)+1,0)</f>
        <v>0</v>
      </c>
      <c r="G1163" s="25">
        <f ca="1">IF(AND(AG1163=Data!$K$8,database!AI1163&lt;&gt;"Closed",AI1163&lt;&gt;"old",database!AL1163&lt;(TODAY()+Data!$X$4)),MAX(G$8:G1162)+1,0)</f>
        <v>0</v>
      </c>
      <c r="H1163" s="25">
        <f ca="1">IF(AND(AG1163=Data!$K$9,database!AI1163&lt;&gt;"Closed",AI1163&lt;&gt;"old",database!AL1163&lt;(TODAY()+Data!$X$5)),MAX(H$8:H1162)+1,0)</f>
        <v>0</v>
      </c>
      <c r="Y1163">
        <f>IF(AS1163&gt;0,VLOOKUP(AS1163,$AT:$AV,3,0)+COUNTIF(AS$8:AS1162,AS1163),0)</f>
        <v>0</v>
      </c>
      <c r="AA1163" s="17"/>
      <c r="AB1163" s="18"/>
      <c r="AC1163" s="17"/>
      <c r="AD1163" s="18"/>
      <c r="AE1163" s="17"/>
      <c r="AF1163" s="18"/>
      <c r="AG1163" s="139"/>
      <c r="AH1163" s="24"/>
      <c r="AI1163" s="17"/>
      <c r="AJ1163" s="24"/>
      <c r="AK1163" s="27"/>
      <c r="AL1163" s="47"/>
      <c r="AQ1163" s="25">
        <f>IF(FollowUp!$AK$3="(Off)",IF(FollowUp!$AA$3=Data!$D$5,C1163,IF(FollowUp!$AA$3=Data!$D$6,D1163,IF(FollowUp!$AA$3=Data!$D$7,E1163,B1163))),IF(FollowUp!$AK$3=Data!$N$9,F1163,IF(FollowUp!$AK$3=Data!$N$8,H1163,IF(FollowUp!$AK$3=Data!$N$7,G1163,B1163))))</f>
        <v>0</v>
      </c>
      <c r="AR1163" s="51">
        <f t="shared" si="110"/>
        <v>0</v>
      </c>
      <c r="AS1163" s="25">
        <f t="shared" si="114"/>
        <v>-1</v>
      </c>
      <c r="AT1163" s="25">
        <f t="shared" si="111"/>
        <v>1156</v>
      </c>
      <c r="AU1163" s="25">
        <f t="shared" si="115"/>
        <v>0</v>
      </c>
      <c r="AV1163" s="25">
        <f t="shared" si="112"/>
        <v>0</v>
      </c>
      <c r="BB1163" s="51"/>
    </row>
    <row r="1164" spans="1:54" x14ac:dyDescent="0.25">
      <c r="A1164" t="str">
        <f t="shared" si="113"/>
        <v>1164</v>
      </c>
      <c r="B1164" s="25">
        <f>IF(OR(ISBLANK($AG1164),$AI1164="closed",$AI1164="old",AND($B$3=Data!$N$6,OR(database!AG1164=Data!$K$8,Data!$K$9=database!AG1164))),0,MAX(B$8:B1163)+1)</f>
        <v>0</v>
      </c>
      <c r="C1164" s="25">
        <f ca="1">IF(AND($AL1164-C$3&lt;=TODAY(),$AL1164&gt;0,AI1164&lt;&gt;"closed",AI1164&lt;&gt;"old",AND($B$3&lt;&gt;Data!$N$6,OR(database!$AG1164&lt;&gt;Data!$K$9,database!$AG1164&lt;&gt;Data!$K$8))),MAX(C$8:C1163)+1,0)</f>
        <v>0</v>
      </c>
      <c r="D1164" s="25">
        <f ca="1">IF(AND($AL1164-D$3&lt;=TODAY(),$AL1164&gt;0,$AI1164&lt;&gt;"closed",AI1164&lt;&gt;"old",AND($B$3&lt;&gt;Data!$N$6,OR(database!$AG1164&lt;&gt;Data!$K$9,database!$AG1164&lt;&gt;Data!$K$8))),MAX(D$8:D1163)+1,0)</f>
        <v>0</v>
      </c>
      <c r="E1164" s="25">
        <f ca="1">IF(AND($AL1164-E$3&lt;=TODAY(),$AL1164&gt;0,AI1164&lt;&gt;"closed",AI1164&lt;&gt;"old",AND($B$3&lt;&gt;Data!$N$6,OR(database!$AG1164&lt;&gt;Data!$K$9,database!$AG1164&lt;&gt;Data!$K$8))),MAX(E$8:E1163)+1,0)</f>
        <v>0</v>
      </c>
      <c r="F1164" s="25">
        <f>IF(AH1164="X",MAX(F$8:F1163)+1,0)</f>
        <v>0</v>
      </c>
      <c r="G1164" s="25">
        <f ca="1">IF(AND(AG1164=Data!$K$8,database!AI1164&lt;&gt;"Closed",AI1164&lt;&gt;"old",database!AL1164&lt;(TODAY()+Data!$X$4)),MAX(G$8:G1163)+1,0)</f>
        <v>0</v>
      </c>
      <c r="H1164" s="25">
        <f ca="1">IF(AND(AG1164=Data!$K$9,database!AI1164&lt;&gt;"Closed",AI1164&lt;&gt;"old",database!AL1164&lt;(TODAY()+Data!$X$5)),MAX(H$8:H1163)+1,0)</f>
        <v>0</v>
      </c>
      <c r="Y1164">
        <f>IF(AS1164&gt;0,VLOOKUP(AS1164,$AT:$AV,3,0)+COUNTIF(AS$8:AS1163,AS1164),0)</f>
        <v>0</v>
      </c>
      <c r="AA1164" s="16"/>
      <c r="AB1164" s="22"/>
      <c r="AC1164" s="16"/>
      <c r="AD1164" s="22"/>
      <c r="AE1164" s="16"/>
      <c r="AF1164" s="22"/>
      <c r="AG1164" s="138"/>
      <c r="AH1164" s="23"/>
      <c r="AI1164" s="16"/>
      <c r="AJ1164" s="23"/>
      <c r="AK1164" s="28"/>
      <c r="AL1164" s="35"/>
      <c r="AQ1164" s="25">
        <f>IF(FollowUp!$AK$3="(Off)",IF(FollowUp!$AA$3=Data!$D$5,C1164,IF(FollowUp!$AA$3=Data!$D$6,D1164,IF(FollowUp!$AA$3=Data!$D$7,E1164,B1164))),IF(FollowUp!$AK$3=Data!$N$9,F1164,IF(FollowUp!$AK$3=Data!$N$8,H1164,IF(FollowUp!$AK$3=Data!$N$7,G1164,B1164))))</f>
        <v>0</v>
      </c>
      <c r="AR1164" s="51">
        <f t="shared" si="110"/>
        <v>0</v>
      </c>
      <c r="AS1164" s="25">
        <f t="shared" si="114"/>
        <v>-1</v>
      </c>
      <c r="AT1164" s="25">
        <f t="shared" si="111"/>
        <v>1157</v>
      </c>
      <c r="AU1164" s="25">
        <f t="shared" si="115"/>
        <v>0</v>
      </c>
      <c r="AV1164" s="25">
        <f t="shared" si="112"/>
        <v>0</v>
      </c>
      <c r="BB1164" s="51"/>
    </row>
    <row r="1165" spans="1:54" x14ac:dyDescent="0.25">
      <c r="A1165" t="str">
        <f t="shared" si="113"/>
        <v>1165</v>
      </c>
      <c r="B1165" s="25">
        <f>IF(OR(ISBLANK($AG1165),$AI1165="closed",$AI1165="old",AND($B$3=Data!$N$6,OR(database!AG1165=Data!$K$8,Data!$K$9=database!AG1165))),0,MAX(B$8:B1164)+1)</f>
        <v>0</v>
      </c>
      <c r="C1165" s="25">
        <f ca="1">IF(AND($AL1165-C$3&lt;=TODAY(),$AL1165&gt;0,AI1165&lt;&gt;"closed",AI1165&lt;&gt;"old",AND($B$3&lt;&gt;Data!$N$6,OR(database!$AG1165&lt;&gt;Data!$K$9,database!$AG1165&lt;&gt;Data!$K$8))),MAX(C$8:C1164)+1,0)</f>
        <v>0</v>
      </c>
      <c r="D1165" s="25">
        <f ca="1">IF(AND($AL1165-D$3&lt;=TODAY(),$AL1165&gt;0,$AI1165&lt;&gt;"closed",AI1165&lt;&gt;"old",AND($B$3&lt;&gt;Data!$N$6,OR(database!$AG1165&lt;&gt;Data!$K$9,database!$AG1165&lt;&gt;Data!$K$8))),MAX(D$8:D1164)+1,0)</f>
        <v>0</v>
      </c>
      <c r="E1165" s="25">
        <f ca="1">IF(AND($AL1165-E$3&lt;=TODAY(),$AL1165&gt;0,AI1165&lt;&gt;"closed",AI1165&lt;&gt;"old",AND($B$3&lt;&gt;Data!$N$6,OR(database!$AG1165&lt;&gt;Data!$K$9,database!$AG1165&lt;&gt;Data!$K$8))),MAX(E$8:E1164)+1,0)</f>
        <v>0</v>
      </c>
      <c r="F1165" s="25">
        <f>IF(AH1165="X",MAX(F$8:F1164)+1,0)</f>
        <v>0</v>
      </c>
      <c r="G1165" s="25">
        <f ca="1">IF(AND(AG1165=Data!$K$8,database!AI1165&lt;&gt;"Closed",AI1165&lt;&gt;"old",database!AL1165&lt;(TODAY()+Data!$X$4)),MAX(G$8:G1164)+1,0)</f>
        <v>0</v>
      </c>
      <c r="H1165" s="25">
        <f ca="1">IF(AND(AG1165=Data!$K$9,database!AI1165&lt;&gt;"Closed",AI1165&lt;&gt;"old",database!AL1165&lt;(TODAY()+Data!$X$5)),MAX(H$8:H1164)+1,0)</f>
        <v>0</v>
      </c>
      <c r="Y1165">
        <f>IF(AS1165&gt;0,VLOOKUP(AS1165,$AT:$AV,3,0)+COUNTIF(AS$8:AS1164,AS1165),0)</f>
        <v>0</v>
      </c>
      <c r="AA1165" s="17"/>
      <c r="AB1165" s="18"/>
      <c r="AC1165" s="17"/>
      <c r="AD1165" s="18"/>
      <c r="AE1165" s="17"/>
      <c r="AF1165" s="18"/>
      <c r="AG1165" s="139"/>
      <c r="AH1165" s="24"/>
      <c r="AI1165" s="17"/>
      <c r="AJ1165" s="24"/>
      <c r="AK1165" s="27"/>
      <c r="AL1165" s="47"/>
      <c r="AQ1165" s="25">
        <f>IF(FollowUp!$AK$3="(Off)",IF(FollowUp!$AA$3=Data!$D$5,C1165,IF(FollowUp!$AA$3=Data!$D$6,D1165,IF(FollowUp!$AA$3=Data!$D$7,E1165,B1165))),IF(FollowUp!$AK$3=Data!$N$9,F1165,IF(FollowUp!$AK$3=Data!$N$8,H1165,IF(FollowUp!$AK$3=Data!$N$7,G1165,B1165))))</f>
        <v>0</v>
      </c>
      <c r="AR1165" s="51">
        <f t="shared" si="110"/>
        <v>0</v>
      </c>
      <c r="AS1165" s="25">
        <f t="shared" si="114"/>
        <v>-1</v>
      </c>
      <c r="AT1165" s="25">
        <f t="shared" si="111"/>
        <v>1158</v>
      </c>
      <c r="AU1165" s="25">
        <f t="shared" si="115"/>
        <v>0</v>
      </c>
      <c r="AV1165" s="25">
        <f t="shared" si="112"/>
        <v>0</v>
      </c>
      <c r="BB1165" s="51"/>
    </row>
    <row r="1166" spans="1:54" x14ac:dyDescent="0.25">
      <c r="A1166" t="str">
        <f t="shared" si="113"/>
        <v>1166</v>
      </c>
      <c r="B1166" s="25">
        <f>IF(OR(ISBLANK($AG1166),$AI1166="closed",$AI1166="old",AND($B$3=Data!$N$6,OR(database!AG1166=Data!$K$8,Data!$K$9=database!AG1166))),0,MAX(B$8:B1165)+1)</f>
        <v>0</v>
      </c>
      <c r="C1166" s="25">
        <f ca="1">IF(AND($AL1166-C$3&lt;=TODAY(),$AL1166&gt;0,AI1166&lt;&gt;"closed",AI1166&lt;&gt;"old",AND($B$3&lt;&gt;Data!$N$6,OR(database!$AG1166&lt;&gt;Data!$K$9,database!$AG1166&lt;&gt;Data!$K$8))),MAX(C$8:C1165)+1,0)</f>
        <v>0</v>
      </c>
      <c r="D1166" s="25">
        <f ca="1">IF(AND($AL1166-D$3&lt;=TODAY(),$AL1166&gt;0,$AI1166&lt;&gt;"closed",AI1166&lt;&gt;"old",AND($B$3&lt;&gt;Data!$N$6,OR(database!$AG1166&lt;&gt;Data!$K$9,database!$AG1166&lt;&gt;Data!$K$8))),MAX(D$8:D1165)+1,0)</f>
        <v>0</v>
      </c>
      <c r="E1166" s="25">
        <f ca="1">IF(AND($AL1166-E$3&lt;=TODAY(),$AL1166&gt;0,AI1166&lt;&gt;"closed",AI1166&lt;&gt;"old",AND($B$3&lt;&gt;Data!$N$6,OR(database!$AG1166&lt;&gt;Data!$K$9,database!$AG1166&lt;&gt;Data!$K$8))),MAX(E$8:E1165)+1,0)</f>
        <v>0</v>
      </c>
      <c r="F1166" s="25">
        <f>IF(AH1166="X",MAX(F$8:F1165)+1,0)</f>
        <v>0</v>
      </c>
      <c r="G1166" s="25">
        <f ca="1">IF(AND(AG1166=Data!$K$8,database!AI1166&lt;&gt;"Closed",AI1166&lt;&gt;"old",database!AL1166&lt;(TODAY()+Data!$X$4)),MAX(G$8:G1165)+1,0)</f>
        <v>0</v>
      </c>
      <c r="H1166" s="25">
        <f ca="1">IF(AND(AG1166=Data!$K$9,database!AI1166&lt;&gt;"Closed",AI1166&lt;&gt;"old",database!AL1166&lt;(TODAY()+Data!$X$5)),MAX(H$8:H1165)+1,0)</f>
        <v>0</v>
      </c>
      <c r="Y1166">
        <f>IF(AS1166&gt;0,VLOOKUP(AS1166,$AT:$AV,3,0)+COUNTIF(AS$8:AS1165,AS1166),0)</f>
        <v>0</v>
      </c>
      <c r="AA1166" s="16"/>
      <c r="AB1166" s="22"/>
      <c r="AC1166" s="16"/>
      <c r="AD1166" s="22"/>
      <c r="AE1166" s="16"/>
      <c r="AF1166" s="22"/>
      <c r="AG1166" s="138"/>
      <c r="AH1166" s="23"/>
      <c r="AI1166" s="16"/>
      <c r="AJ1166" s="23"/>
      <c r="AK1166" s="28"/>
      <c r="AL1166" s="35"/>
      <c r="AQ1166" s="25">
        <f>IF(FollowUp!$AK$3="(Off)",IF(FollowUp!$AA$3=Data!$D$5,C1166,IF(FollowUp!$AA$3=Data!$D$6,D1166,IF(FollowUp!$AA$3=Data!$D$7,E1166,B1166))),IF(FollowUp!$AK$3=Data!$N$9,F1166,IF(FollowUp!$AK$3=Data!$N$8,H1166,IF(FollowUp!$AK$3=Data!$N$7,G1166,B1166))))</f>
        <v>0</v>
      </c>
      <c r="AR1166" s="51">
        <f t="shared" si="110"/>
        <v>0</v>
      </c>
      <c r="AS1166" s="25">
        <f t="shared" si="114"/>
        <v>-1</v>
      </c>
      <c r="AT1166" s="25">
        <f t="shared" si="111"/>
        <v>1159</v>
      </c>
      <c r="AU1166" s="25">
        <f t="shared" si="115"/>
        <v>0</v>
      </c>
      <c r="AV1166" s="25">
        <f t="shared" si="112"/>
        <v>0</v>
      </c>
      <c r="BB1166" s="51"/>
    </row>
    <row r="1167" spans="1:54" x14ac:dyDescent="0.25">
      <c r="A1167" t="str">
        <f t="shared" si="113"/>
        <v>1167</v>
      </c>
      <c r="B1167" s="25">
        <f>IF(OR(ISBLANK($AG1167),$AI1167="closed",$AI1167="old",AND($B$3=Data!$N$6,OR(database!AG1167=Data!$K$8,Data!$K$9=database!AG1167))),0,MAX(B$8:B1166)+1)</f>
        <v>0</v>
      </c>
      <c r="C1167" s="25">
        <f ca="1">IF(AND($AL1167-C$3&lt;=TODAY(),$AL1167&gt;0,AI1167&lt;&gt;"closed",AI1167&lt;&gt;"old",AND($B$3&lt;&gt;Data!$N$6,OR(database!$AG1167&lt;&gt;Data!$K$9,database!$AG1167&lt;&gt;Data!$K$8))),MAX(C$8:C1166)+1,0)</f>
        <v>0</v>
      </c>
      <c r="D1167" s="25">
        <f ca="1">IF(AND($AL1167-D$3&lt;=TODAY(),$AL1167&gt;0,$AI1167&lt;&gt;"closed",AI1167&lt;&gt;"old",AND($B$3&lt;&gt;Data!$N$6,OR(database!$AG1167&lt;&gt;Data!$K$9,database!$AG1167&lt;&gt;Data!$K$8))),MAX(D$8:D1166)+1,0)</f>
        <v>0</v>
      </c>
      <c r="E1167" s="25">
        <f ca="1">IF(AND($AL1167-E$3&lt;=TODAY(),$AL1167&gt;0,AI1167&lt;&gt;"closed",AI1167&lt;&gt;"old",AND($B$3&lt;&gt;Data!$N$6,OR(database!$AG1167&lt;&gt;Data!$K$9,database!$AG1167&lt;&gt;Data!$K$8))),MAX(E$8:E1166)+1,0)</f>
        <v>0</v>
      </c>
      <c r="F1167" s="25">
        <f>IF(AH1167="X",MAX(F$8:F1166)+1,0)</f>
        <v>0</v>
      </c>
      <c r="G1167" s="25">
        <f ca="1">IF(AND(AG1167=Data!$K$8,database!AI1167&lt;&gt;"Closed",AI1167&lt;&gt;"old",database!AL1167&lt;(TODAY()+Data!$X$4)),MAX(G$8:G1166)+1,0)</f>
        <v>0</v>
      </c>
      <c r="H1167" s="25">
        <f ca="1">IF(AND(AG1167=Data!$K$9,database!AI1167&lt;&gt;"Closed",AI1167&lt;&gt;"old",database!AL1167&lt;(TODAY()+Data!$X$5)),MAX(H$8:H1166)+1,0)</f>
        <v>0</v>
      </c>
      <c r="Y1167">
        <f>IF(AS1167&gt;0,VLOOKUP(AS1167,$AT:$AV,3,0)+COUNTIF(AS$8:AS1166,AS1167),0)</f>
        <v>0</v>
      </c>
      <c r="AA1167" s="17"/>
      <c r="AB1167" s="18"/>
      <c r="AC1167" s="17"/>
      <c r="AD1167" s="18"/>
      <c r="AE1167" s="17"/>
      <c r="AF1167" s="18"/>
      <c r="AG1167" s="139"/>
      <c r="AH1167" s="24"/>
      <c r="AI1167" s="17"/>
      <c r="AJ1167" s="24"/>
      <c r="AK1167" s="27"/>
      <c r="AL1167" s="47"/>
      <c r="AQ1167" s="25">
        <f>IF(FollowUp!$AK$3="(Off)",IF(FollowUp!$AA$3=Data!$D$5,C1167,IF(FollowUp!$AA$3=Data!$D$6,D1167,IF(FollowUp!$AA$3=Data!$D$7,E1167,B1167))),IF(FollowUp!$AK$3=Data!$N$9,F1167,IF(FollowUp!$AK$3=Data!$N$8,H1167,IF(FollowUp!$AK$3=Data!$N$7,G1167,B1167))))</f>
        <v>0</v>
      </c>
      <c r="AR1167" s="51">
        <f t="shared" si="110"/>
        <v>0</v>
      </c>
      <c r="AS1167" s="25">
        <f t="shared" si="114"/>
        <v>-1</v>
      </c>
      <c r="AT1167" s="25">
        <f t="shared" si="111"/>
        <v>1160</v>
      </c>
      <c r="AU1167" s="25">
        <f t="shared" si="115"/>
        <v>0</v>
      </c>
      <c r="AV1167" s="25">
        <f t="shared" si="112"/>
        <v>0</v>
      </c>
      <c r="BB1167" s="51"/>
    </row>
    <row r="1168" spans="1:54" x14ac:dyDescent="0.25">
      <c r="A1168" t="str">
        <f t="shared" si="113"/>
        <v>1168</v>
      </c>
      <c r="B1168" s="25">
        <f>IF(OR(ISBLANK($AG1168),$AI1168="closed",$AI1168="old",AND($B$3=Data!$N$6,OR(database!AG1168=Data!$K$8,Data!$K$9=database!AG1168))),0,MAX(B$8:B1167)+1)</f>
        <v>0</v>
      </c>
      <c r="C1168" s="25">
        <f ca="1">IF(AND($AL1168-C$3&lt;=TODAY(),$AL1168&gt;0,AI1168&lt;&gt;"closed",AI1168&lt;&gt;"old",AND($B$3&lt;&gt;Data!$N$6,OR(database!$AG1168&lt;&gt;Data!$K$9,database!$AG1168&lt;&gt;Data!$K$8))),MAX(C$8:C1167)+1,0)</f>
        <v>0</v>
      </c>
      <c r="D1168" s="25">
        <f ca="1">IF(AND($AL1168-D$3&lt;=TODAY(),$AL1168&gt;0,$AI1168&lt;&gt;"closed",AI1168&lt;&gt;"old",AND($B$3&lt;&gt;Data!$N$6,OR(database!$AG1168&lt;&gt;Data!$K$9,database!$AG1168&lt;&gt;Data!$K$8))),MAX(D$8:D1167)+1,0)</f>
        <v>0</v>
      </c>
      <c r="E1168" s="25">
        <f ca="1">IF(AND($AL1168-E$3&lt;=TODAY(),$AL1168&gt;0,AI1168&lt;&gt;"closed",AI1168&lt;&gt;"old",AND($B$3&lt;&gt;Data!$N$6,OR(database!$AG1168&lt;&gt;Data!$K$9,database!$AG1168&lt;&gt;Data!$K$8))),MAX(E$8:E1167)+1,0)</f>
        <v>0</v>
      </c>
      <c r="F1168" s="25">
        <f>IF(AH1168="X",MAX(F$8:F1167)+1,0)</f>
        <v>0</v>
      </c>
      <c r="G1168" s="25">
        <f ca="1">IF(AND(AG1168=Data!$K$8,database!AI1168&lt;&gt;"Closed",AI1168&lt;&gt;"old",database!AL1168&lt;(TODAY()+Data!$X$4)),MAX(G$8:G1167)+1,0)</f>
        <v>0</v>
      </c>
      <c r="H1168" s="25">
        <f ca="1">IF(AND(AG1168=Data!$K$9,database!AI1168&lt;&gt;"Closed",AI1168&lt;&gt;"old",database!AL1168&lt;(TODAY()+Data!$X$5)),MAX(H$8:H1167)+1,0)</f>
        <v>0</v>
      </c>
      <c r="Y1168">
        <f>IF(AS1168&gt;0,VLOOKUP(AS1168,$AT:$AV,3,0)+COUNTIF(AS$8:AS1167,AS1168),0)</f>
        <v>0</v>
      </c>
      <c r="AA1168" s="16"/>
      <c r="AB1168" s="22"/>
      <c r="AC1168" s="16"/>
      <c r="AD1168" s="22"/>
      <c r="AE1168" s="16"/>
      <c r="AF1168" s="22"/>
      <c r="AG1168" s="138"/>
      <c r="AH1168" s="23"/>
      <c r="AI1168" s="16"/>
      <c r="AJ1168" s="23"/>
      <c r="AK1168" s="28"/>
      <c r="AL1168" s="35"/>
      <c r="AQ1168" s="25">
        <f>IF(FollowUp!$AK$3="(Off)",IF(FollowUp!$AA$3=Data!$D$5,C1168,IF(FollowUp!$AA$3=Data!$D$6,D1168,IF(FollowUp!$AA$3=Data!$D$7,E1168,B1168))),IF(FollowUp!$AK$3=Data!$N$9,F1168,IF(FollowUp!$AK$3=Data!$N$8,H1168,IF(FollowUp!$AK$3=Data!$N$7,G1168,B1168))))</f>
        <v>0</v>
      </c>
      <c r="AR1168" s="51">
        <f t="shared" si="110"/>
        <v>0</v>
      </c>
      <c r="AS1168" s="25">
        <f t="shared" si="114"/>
        <v>-1</v>
      </c>
      <c r="AT1168" s="25">
        <f t="shared" si="111"/>
        <v>1161</v>
      </c>
      <c r="AU1168" s="25">
        <f t="shared" si="115"/>
        <v>0</v>
      </c>
      <c r="AV1168" s="25">
        <f t="shared" si="112"/>
        <v>0</v>
      </c>
      <c r="BB1168" s="51"/>
    </row>
    <row r="1169" spans="1:54" x14ac:dyDescent="0.25">
      <c r="A1169" t="str">
        <f t="shared" si="113"/>
        <v>1169</v>
      </c>
      <c r="B1169" s="25">
        <f>IF(OR(ISBLANK($AG1169),$AI1169="closed",$AI1169="old",AND($B$3=Data!$N$6,OR(database!AG1169=Data!$K$8,Data!$K$9=database!AG1169))),0,MAX(B$8:B1168)+1)</f>
        <v>0</v>
      </c>
      <c r="C1169" s="25">
        <f ca="1">IF(AND($AL1169-C$3&lt;=TODAY(),$AL1169&gt;0,AI1169&lt;&gt;"closed",AI1169&lt;&gt;"old",AND($B$3&lt;&gt;Data!$N$6,OR(database!$AG1169&lt;&gt;Data!$K$9,database!$AG1169&lt;&gt;Data!$K$8))),MAX(C$8:C1168)+1,0)</f>
        <v>0</v>
      </c>
      <c r="D1169" s="25">
        <f ca="1">IF(AND($AL1169-D$3&lt;=TODAY(),$AL1169&gt;0,$AI1169&lt;&gt;"closed",AI1169&lt;&gt;"old",AND($B$3&lt;&gt;Data!$N$6,OR(database!$AG1169&lt;&gt;Data!$K$9,database!$AG1169&lt;&gt;Data!$K$8))),MAX(D$8:D1168)+1,0)</f>
        <v>0</v>
      </c>
      <c r="E1169" s="25">
        <f ca="1">IF(AND($AL1169-E$3&lt;=TODAY(),$AL1169&gt;0,AI1169&lt;&gt;"closed",AI1169&lt;&gt;"old",AND($B$3&lt;&gt;Data!$N$6,OR(database!$AG1169&lt;&gt;Data!$K$9,database!$AG1169&lt;&gt;Data!$K$8))),MAX(E$8:E1168)+1,0)</f>
        <v>0</v>
      </c>
      <c r="F1169" s="25">
        <f>IF(AH1169="X",MAX(F$8:F1168)+1,0)</f>
        <v>0</v>
      </c>
      <c r="G1169" s="25">
        <f ca="1">IF(AND(AG1169=Data!$K$8,database!AI1169&lt;&gt;"Closed",AI1169&lt;&gt;"old",database!AL1169&lt;(TODAY()+Data!$X$4)),MAX(G$8:G1168)+1,0)</f>
        <v>0</v>
      </c>
      <c r="H1169" s="25">
        <f ca="1">IF(AND(AG1169=Data!$K$9,database!AI1169&lt;&gt;"Closed",AI1169&lt;&gt;"old",database!AL1169&lt;(TODAY()+Data!$X$5)),MAX(H$8:H1168)+1,0)</f>
        <v>0</v>
      </c>
      <c r="Y1169">
        <f>IF(AS1169&gt;0,VLOOKUP(AS1169,$AT:$AV,3,0)+COUNTIF(AS$8:AS1168,AS1169),0)</f>
        <v>0</v>
      </c>
      <c r="AA1169" s="17"/>
      <c r="AB1169" s="18"/>
      <c r="AC1169" s="17"/>
      <c r="AD1169" s="18"/>
      <c r="AE1169" s="17"/>
      <c r="AF1169" s="18"/>
      <c r="AG1169" s="139"/>
      <c r="AH1169" s="24"/>
      <c r="AI1169" s="17"/>
      <c r="AJ1169" s="24"/>
      <c r="AK1169" s="27"/>
      <c r="AL1169" s="47"/>
      <c r="AQ1169" s="25">
        <f>IF(FollowUp!$AK$3="(Off)",IF(FollowUp!$AA$3=Data!$D$5,C1169,IF(FollowUp!$AA$3=Data!$D$6,D1169,IF(FollowUp!$AA$3=Data!$D$7,E1169,B1169))),IF(FollowUp!$AK$3=Data!$N$9,F1169,IF(FollowUp!$AK$3=Data!$N$8,H1169,IF(FollowUp!$AK$3=Data!$N$7,G1169,B1169))))</f>
        <v>0</v>
      </c>
      <c r="AR1169" s="51">
        <f t="shared" si="110"/>
        <v>0</v>
      </c>
      <c r="AS1169" s="25">
        <f t="shared" si="114"/>
        <v>-1</v>
      </c>
      <c r="AT1169" s="25">
        <f t="shared" si="111"/>
        <v>1162</v>
      </c>
      <c r="AU1169" s="25">
        <f t="shared" si="115"/>
        <v>0</v>
      </c>
      <c r="AV1169" s="25">
        <f t="shared" si="112"/>
        <v>0</v>
      </c>
      <c r="BB1169" s="51"/>
    </row>
    <row r="1170" spans="1:54" x14ac:dyDescent="0.25">
      <c r="A1170" t="str">
        <f t="shared" si="113"/>
        <v>1170</v>
      </c>
      <c r="B1170" s="25">
        <f>IF(OR(ISBLANK($AG1170),$AI1170="closed",$AI1170="old",AND($B$3=Data!$N$6,OR(database!AG1170=Data!$K$8,Data!$K$9=database!AG1170))),0,MAX(B$8:B1169)+1)</f>
        <v>0</v>
      </c>
      <c r="C1170" s="25">
        <f ca="1">IF(AND($AL1170-C$3&lt;=TODAY(),$AL1170&gt;0,AI1170&lt;&gt;"closed",AI1170&lt;&gt;"old",AND($B$3&lt;&gt;Data!$N$6,OR(database!$AG1170&lt;&gt;Data!$K$9,database!$AG1170&lt;&gt;Data!$K$8))),MAX(C$8:C1169)+1,0)</f>
        <v>0</v>
      </c>
      <c r="D1170" s="25">
        <f ca="1">IF(AND($AL1170-D$3&lt;=TODAY(),$AL1170&gt;0,$AI1170&lt;&gt;"closed",AI1170&lt;&gt;"old",AND($B$3&lt;&gt;Data!$N$6,OR(database!$AG1170&lt;&gt;Data!$K$9,database!$AG1170&lt;&gt;Data!$K$8))),MAX(D$8:D1169)+1,0)</f>
        <v>0</v>
      </c>
      <c r="E1170" s="25">
        <f ca="1">IF(AND($AL1170-E$3&lt;=TODAY(),$AL1170&gt;0,AI1170&lt;&gt;"closed",AI1170&lt;&gt;"old",AND($B$3&lt;&gt;Data!$N$6,OR(database!$AG1170&lt;&gt;Data!$K$9,database!$AG1170&lt;&gt;Data!$K$8))),MAX(E$8:E1169)+1,0)</f>
        <v>0</v>
      </c>
      <c r="F1170" s="25">
        <f>IF(AH1170="X",MAX(F$8:F1169)+1,0)</f>
        <v>0</v>
      </c>
      <c r="G1170" s="25">
        <f ca="1">IF(AND(AG1170=Data!$K$8,database!AI1170&lt;&gt;"Closed",AI1170&lt;&gt;"old",database!AL1170&lt;(TODAY()+Data!$X$4)),MAX(G$8:G1169)+1,0)</f>
        <v>0</v>
      </c>
      <c r="H1170" s="25">
        <f ca="1">IF(AND(AG1170=Data!$K$9,database!AI1170&lt;&gt;"Closed",AI1170&lt;&gt;"old",database!AL1170&lt;(TODAY()+Data!$X$5)),MAX(H$8:H1169)+1,0)</f>
        <v>0</v>
      </c>
      <c r="Y1170">
        <f>IF(AS1170&gt;0,VLOOKUP(AS1170,$AT:$AV,3,0)+COUNTIF(AS$8:AS1169,AS1170),0)</f>
        <v>0</v>
      </c>
      <c r="AA1170" s="16"/>
      <c r="AB1170" s="22"/>
      <c r="AC1170" s="16"/>
      <c r="AD1170" s="22"/>
      <c r="AE1170" s="16"/>
      <c r="AF1170" s="22"/>
      <c r="AG1170" s="138"/>
      <c r="AH1170" s="23"/>
      <c r="AI1170" s="16"/>
      <c r="AJ1170" s="23"/>
      <c r="AK1170" s="28"/>
      <c r="AL1170" s="35"/>
      <c r="AQ1170" s="25">
        <f>IF(FollowUp!$AK$3="(Off)",IF(FollowUp!$AA$3=Data!$D$5,C1170,IF(FollowUp!$AA$3=Data!$D$6,D1170,IF(FollowUp!$AA$3=Data!$D$7,E1170,B1170))),IF(FollowUp!$AK$3=Data!$N$9,F1170,IF(FollowUp!$AK$3=Data!$N$8,H1170,IF(FollowUp!$AK$3=Data!$N$7,G1170,B1170))))</f>
        <v>0</v>
      </c>
      <c r="AR1170" s="51">
        <f t="shared" si="110"/>
        <v>0</v>
      </c>
      <c r="AS1170" s="25">
        <f t="shared" si="114"/>
        <v>-1</v>
      </c>
      <c r="AT1170" s="25">
        <f t="shared" si="111"/>
        <v>1163</v>
      </c>
      <c r="AU1170" s="25">
        <f t="shared" si="115"/>
        <v>0</v>
      </c>
      <c r="AV1170" s="25">
        <f t="shared" si="112"/>
        <v>0</v>
      </c>
      <c r="BB1170" s="51"/>
    </row>
    <row r="1171" spans="1:54" x14ac:dyDescent="0.25">
      <c r="A1171" t="str">
        <f t="shared" si="113"/>
        <v>1171</v>
      </c>
      <c r="B1171" s="25">
        <f>IF(OR(ISBLANK($AG1171),$AI1171="closed",$AI1171="old",AND($B$3=Data!$N$6,OR(database!AG1171=Data!$K$8,Data!$K$9=database!AG1171))),0,MAX(B$8:B1170)+1)</f>
        <v>0</v>
      </c>
      <c r="C1171" s="25">
        <f ca="1">IF(AND($AL1171-C$3&lt;=TODAY(),$AL1171&gt;0,AI1171&lt;&gt;"closed",AI1171&lt;&gt;"old",AND($B$3&lt;&gt;Data!$N$6,OR(database!$AG1171&lt;&gt;Data!$K$9,database!$AG1171&lt;&gt;Data!$K$8))),MAX(C$8:C1170)+1,0)</f>
        <v>0</v>
      </c>
      <c r="D1171" s="25">
        <f ca="1">IF(AND($AL1171-D$3&lt;=TODAY(),$AL1171&gt;0,$AI1171&lt;&gt;"closed",AI1171&lt;&gt;"old",AND($B$3&lt;&gt;Data!$N$6,OR(database!$AG1171&lt;&gt;Data!$K$9,database!$AG1171&lt;&gt;Data!$K$8))),MAX(D$8:D1170)+1,0)</f>
        <v>0</v>
      </c>
      <c r="E1171" s="25">
        <f ca="1">IF(AND($AL1171-E$3&lt;=TODAY(),$AL1171&gt;0,AI1171&lt;&gt;"closed",AI1171&lt;&gt;"old",AND($B$3&lt;&gt;Data!$N$6,OR(database!$AG1171&lt;&gt;Data!$K$9,database!$AG1171&lt;&gt;Data!$K$8))),MAX(E$8:E1170)+1,0)</f>
        <v>0</v>
      </c>
      <c r="F1171" s="25">
        <f>IF(AH1171="X",MAX(F$8:F1170)+1,0)</f>
        <v>0</v>
      </c>
      <c r="G1171" s="25">
        <f ca="1">IF(AND(AG1171=Data!$K$8,database!AI1171&lt;&gt;"Closed",AI1171&lt;&gt;"old",database!AL1171&lt;(TODAY()+Data!$X$4)),MAX(G$8:G1170)+1,0)</f>
        <v>0</v>
      </c>
      <c r="H1171" s="25">
        <f ca="1">IF(AND(AG1171=Data!$K$9,database!AI1171&lt;&gt;"Closed",AI1171&lt;&gt;"old",database!AL1171&lt;(TODAY()+Data!$X$5)),MAX(H$8:H1170)+1,0)</f>
        <v>0</v>
      </c>
      <c r="Y1171">
        <f>IF(AS1171&gt;0,VLOOKUP(AS1171,$AT:$AV,3,0)+COUNTIF(AS$8:AS1170,AS1171),0)</f>
        <v>0</v>
      </c>
      <c r="AA1171" s="17"/>
      <c r="AB1171" s="18"/>
      <c r="AC1171" s="17"/>
      <c r="AD1171" s="18"/>
      <c r="AE1171" s="17"/>
      <c r="AF1171" s="18"/>
      <c r="AG1171" s="139"/>
      <c r="AH1171" s="24"/>
      <c r="AI1171" s="17"/>
      <c r="AJ1171" s="24"/>
      <c r="AK1171" s="27"/>
      <c r="AL1171" s="47"/>
      <c r="AQ1171" s="25">
        <f>IF(FollowUp!$AK$3="(Off)",IF(FollowUp!$AA$3=Data!$D$5,C1171,IF(FollowUp!$AA$3=Data!$D$6,D1171,IF(FollowUp!$AA$3=Data!$D$7,E1171,B1171))),IF(FollowUp!$AK$3=Data!$N$9,F1171,IF(FollowUp!$AK$3=Data!$N$8,H1171,IF(FollowUp!$AK$3=Data!$N$7,G1171,B1171))))</f>
        <v>0</v>
      </c>
      <c r="AR1171" s="51">
        <f t="shared" si="110"/>
        <v>0</v>
      </c>
      <c r="AS1171" s="25">
        <f t="shared" si="114"/>
        <v>-1</v>
      </c>
      <c r="AT1171" s="25">
        <f t="shared" si="111"/>
        <v>1164</v>
      </c>
      <c r="AU1171" s="25">
        <f t="shared" si="115"/>
        <v>0</v>
      </c>
      <c r="AV1171" s="25">
        <f t="shared" si="112"/>
        <v>0</v>
      </c>
      <c r="BB1171" s="51"/>
    </row>
    <row r="1172" spans="1:54" x14ac:dyDescent="0.25">
      <c r="A1172" t="str">
        <f t="shared" si="113"/>
        <v>1172</v>
      </c>
      <c r="B1172" s="25">
        <f>IF(OR(ISBLANK($AG1172),$AI1172="closed",$AI1172="old",AND($B$3=Data!$N$6,OR(database!AG1172=Data!$K$8,Data!$K$9=database!AG1172))),0,MAX(B$8:B1171)+1)</f>
        <v>0</v>
      </c>
      <c r="C1172" s="25">
        <f ca="1">IF(AND($AL1172-C$3&lt;=TODAY(),$AL1172&gt;0,AI1172&lt;&gt;"closed",AI1172&lt;&gt;"old",AND($B$3&lt;&gt;Data!$N$6,OR(database!$AG1172&lt;&gt;Data!$K$9,database!$AG1172&lt;&gt;Data!$K$8))),MAX(C$8:C1171)+1,0)</f>
        <v>0</v>
      </c>
      <c r="D1172" s="25">
        <f ca="1">IF(AND($AL1172-D$3&lt;=TODAY(),$AL1172&gt;0,$AI1172&lt;&gt;"closed",AI1172&lt;&gt;"old",AND($B$3&lt;&gt;Data!$N$6,OR(database!$AG1172&lt;&gt;Data!$K$9,database!$AG1172&lt;&gt;Data!$K$8))),MAX(D$8:D1171)+1,0)</f>
        <v>0</v>
      </c>
      <c r="E1172" s="25">
        <f ca="1">IF(AND($AL1172-E$3&lt;=TODAY(),$AL1172&gt;0,AI1172&lt;&gt;"closed",AI1172&lt;&gt;"old",AND($B$3&lt;&gt;Data!$N$6,OR(database!$AG1172&lt;&gt;Data!$K$9,database!$AG1172&lt;&gt;Data!$K$8))),MAX(E$8:E1171)+1,0)</f>
        <v>0</v>
      </c>
      <c r="F1172" s="25">
        <f>IF(AH1172="X",MAX(F$8:F1171)+1,0)</f>
        <v>0</v>
      </c>
      <c r="G1172" s="25">
        <f ca="1">IF(AND(AG1172=Data!$K$8,database!AI1172&lt;&gt;"Closed",AI1172&lt;&gt;"old",database!AL1172&lt;(TODAY()+Data!$X$4)),MAX(G$8:G1171)+1,0)</f>
        <v>0</v>
      </c>
      <c r="H1172" s="25">
        <f ca="1">IF(AND(AG1172=Data!$K$9,database!AI1172&lt;&gt;"Closed",AI1172&lt;&gt;"old",database!AL1172&lt;(TODAY()+Data!$X$5)),MAX(H$8:H1171)+1,0)</f>
        <v>0</v>
      </c>
      <c r="Y1172">
        <f>IF(AS1172&gt;0,VLOOKUP(AS1172,$AT:$AV,3,0)+COUNTIF(AS$8:AS1171,AS1172),0)</f>
        <v>0</v>
      </c>
      <c r="AA1172" s="16"/>
      <c r="AB1172" s="22"/>
      <c r="AC1172" s="16"/>
      <c r="AD1172" s="22"/>
      <c r="AE1172" s="16"/>
      <c r="AF1172" s="22"/>
      <c r="AG1172" s="138"/>
      <c r="AH1172" s="23"/>
      <c r="AI1172" s="16"/>
      <c r="AJ1172" s="23"/>
      <c r="AK1172" s="28"/>
      <c r="AL1172" s="35"/>
      <c r="AQ1172" s="25">
        <f>IF(FollowUp!$AK$3="(Off)",IF(FollowUp!$AA$3=Data!$D$5,C1172,IF(FollowUp!$AA$3=Data!$D$6,D1172,IF(FollowUp!$AA$3=Data!$D$7,E1172,B1172))),IF(FollowUp!$AK$3=Data!$N$9,F1172,IF(FollowUp!$AK$3=Data!$N$8,H1172,IF(FollowUp!$AK$3=Data!$N$7,G1172,B1172))))</f>
        <v>0</v>
      </c>
      <c r="AR1172" s="51">
        <f t="shared" si="110"/>
        <v>0</v>
      </c>
      <c r="AS1172" s="25">
        <f t="shared" si="114"/>
        <v>-1</v>
      </c>
      <c r="AT1172" s="25">
        <f t="shared" si="111"/>
        <v>1165</v>
      </c>
      <c r="AU1172" s="25">
        <f t="shared" si="115"/>
        <v>0</v>
      </c>
      <c r="AV1172" s="25">
        <f t="shared" si="112"/>
        <v>0</v>
      </c>
      <c r="BB1172" s="51"/>
    </row>
    <row r="1173" spans="1:54" x14ac:dyDescent="0.25">
      <c r="A1173" t="str">
        <f t="shared" si="113"/>
        <v>1173</v>
      </c>
      <c r="B1173" s="25">
        <f>IF(OR(ISBLANK($AG1173),$AI1173="closed",$AI1173="old",AND($B$3=Data!$N$6,OR(database!AG1173=Data!$K$8,Data!$K$9=database!AG1173))),0,MAX(B$8:B1172)+1)</f>
        <v>0</v>
      </c>
      <c r="C1173" s="25">
        <f ca="1">IF(AND($AL1173-C$3&lt;=TODAY(),$AL1173&gt;0,AI1173&lt;&gt;"closed",AI1173&lt;&gt;"old",AND($B$3&lt;&gt;Data!$N$6,OR(database!$AG1173&lt;&gt;Data!$K$9,database!$AG1173&lt;&gt;Data!$K$8))),MAX(C$8:C1172)+1,0)</f>
        <v>0</v>
      </c>
      <c r="D1173" s="25">
        <f ca="1">IF(AND($AL1173-D$3&lt;=TODAY(),$AL1173&gt;0,$AI1173&lt;&gt;"closed",AI1173&lt;&gt;"old",AND($B$3&lt;&gt;Data!$N$6,OR(database!$AG1173&lt;&gt;Data!$K$9,database!$AG1173&lt;&gt;Data!$K$8))),MAX(D$8:D1172)+1,0)</f>
        <v>0</v>
      </c>
      <c r="E1173" s="25">
        <f ca="1">IF(AND($AL1173-E$3&lt;=TODAY(),$AL1173&gt;0,AI1173&lt;&gt;"closed",AI1173&lt;&gt;"old",AND($B$3&lt;&gt;Data!$N$6,OR(database!$AG1173&lt;&gt;Data!$K$9,database!$AG1173&lt;&gt;Data!$K$8))),MAX(E$8:E1172)+1,0)</f>
        <v>0</v>
      </c>
      <c r="F1173" s="25">
        <f>IF(AH1173="X",MAX(F$8:F1172)+1,0)</f>
        <v>0</v>
      </c>
      <c r="G1173" s="25">
        <f ca="1">IF(AND(AG1173=Data!$K$8,database!AI1173&lt;&gt;"Closed",AI1173&lt;&gt;"old",database!AL1173&lt;(TODAY()+Data!$X$4)),MAX(G$8:G1172)+1,0)</f>
        <v>0</v>
      </c>
      <c r="H1173" s="25">
        <f ca="1">IF(AND(AG1173=Data!$K$9,database!AI1173&lt;&gt;"Closed",AI1173&lt;&gt;"old",database!AL1173&lt;(TODAY()+Data!$X$5)),MAX(H$8:H1172)+1,0)</f>
        <v>0</v>
      </c>
      <c r="Y1173">
        <f>IF(AS1173&gt;0,VLOOKUP(AS1173,$AT:$AV,3,0)+COUNTIF(AS$8:AS1172,AS1173),0)</f>
        <v>0</v>
      </c>
      <c r="AA1173" s="17"/>
      <c r="AB1173" s="18"/>
      <c r="AC1173" s="17"/>
      <c r="AD1173" s="18"/>
      <c r="AE1173" s="17"/>
      <c r="AF1173" s="18"/>
      <c r="AG1173" s="139"/>
      <c r="AH1173" s="24"/>
      <c r="AI1173" s="17"/>
      <c r="AJ1173" s="24"/>
      <c r="AK1173" s="27"/>
      <c r="AL1173" s="47"/>
      <c r="AQ1173" s="25">
        <f>IF(FollowUp!$AK$3="(Off)",IF(FollowUp!$AA$3=Data!$D$5,C1173,IF(FollowUp!$AA$3=Data!$D$6,D1173,IF(FollowUp!$AA$3=Data!$D$7,E1173,B1173))),IF(FollowUp!$AK$3=Data!$N$9,F1173,IF(FollowUp!$AK$3=Data!$N$8,H1173,IF(FollowUp!$AK$3=Data!$N$7,G1173,B1173))))</f>
        <v>0</v>
      </c>
      <c r="AR1173" s="51">
        <f t="shared" si="110"/>
        <v>0</v>
      </c>
      <c r="AS1173" s="25">
        <f t="shared" si="114"/>
        <v>-1</v>
      </c>
      <c r="AT1173" s="25">
        <f t="shared" si="111"/>
        <v>1166</v>
      </c>
      <c r="AU1173" s="25">
        <f t="shared" si="115"/>
        <v>0</v>
      </c>
      <c r="AV1173" s="25">
        <f t="shared" si="112"/>
        <v>0</v>
      </c>
      <c r="BB1173" s="51"/>
    </row>
    <row r="1174" spans="1:54" x14ac:dyDescent="0.25">
      <c r="A1174" t="str">
        <f t="shared" si="113"/>
        <v>1174</v>
      </c>
      <c r="B1174" s="25">
        <f>IF(OR(ISBLANK($AG1174),$AI1174="closed",$AI1174="old",AND($B$3=Data!$N$6,OR(database!AG1174=Data!$K$8,Data!$K$9=database!AG1174))),0,MAX(B$8:B1173)+1)</f>
        <v>0</v>
      </c>
      <c r="C1174" s="25">
        <f ca="1">IF(AND($AL1174-C$3&lt;=TODAY(),$AL1174&gt;0,AI1174&lt;&gt;"closed",AI1174&lt;&gt;"old",AND($B$3&lt;&gt;Data!$N$6,OR(database!$AG1174&lt;&gt;Data!$K$9,database!$AG1174&lt;&gt;Data!$K$8))),MAX(C$8:C1173)+1,0)</f>
        <v>0</v>
      </c>
      <c r="D1174" s="25">
        <f ca="1">IF(AND($AL1174-D$3&lt;=TODAY(),$AL1174&gt;0,$AI1174&lt;&gt;"closed",AI1174&lt;&gt;"old",AND($B$3&lt;&gt;Data!$N$6,OR(database!$AG1174&lt;&gt;Data!$K$9,database!$AG1174&lt;&gt;Data!$K$8))),MAX(D$8:D1173)+1,0)</f>
        <v>0</v>
      </c>
      <c r="E1174" s="25">
        <f ca="1">IF(AND($AL1174-E$3&lt;=TODAY(),$AL1174&gt;0,AI1174&lt;&gt;"closed",AI1174&lt;&gt;"old",AND($B$3&lt;&gt;Data!$N$6,OR(database!$AG1174&lt;&gt;Data!$K$9,database!$AG1174&lt;&gt;Data!$K$8))),MAX(E$8:E1173)+1,0)</f>
        <v>0</v>
      </c>
      <c r="F1174" s="25">
        <f>IF(AH1174="X",MAX(F$8:F1173)+1,0)</f>
        <v>0</v>
      </c>
      <c r="G1174" s="25">
        <f ca="1">IF(AND(AG1174=Data!$K$8,database!AI1174&lt;&gt;"Closed",AI1174&lt;&gt;"old",database!AL1174&lt;(TODAY()+Data!$X$4)),MAX(G$8:G1173)+1,0)</f>
        <v>0</v>
      </c>
      <c r="H1174" s="25">
        <f ca="1">IF(AND(AG1174=Data!$K$9,database!AI1174&lt;&gt;"Closed",AI1174&lt;&gt;"old",database!AL1174&lt;(TODAY()+Data!$X$5)),MAX(H$8:H1173)+1,0)</f>
        <v>0</v>
      </c>
      <c r="Y1174">
        <f>IF(AS1174&gt;0,VLOOKUP(AS1174,$AT:$AV,3,0)+COUNTIF(AS$8:AS1173,AS1174),0)</f>
        <v>0</v>
      </c>
      <c r="AA1174" s="16"/>
      <c r="AB1174" s="22"/>
      <c r="AC1174" s="16"/>
      <c r="AD1174" s="22"/>
      <c r="AE1174" s="16"/>
      <c r="AF1174" s="22"/>
      <c r="AG1174" s="138"/>
      <c r="AH1174" s="23"/>
      <c r="AI1174" s="16"/>
      <c r="AJ1174" s="23"/>
      <c r="AK1174" s="28"/>
      <c r="AL1174" s="35"/>
      <c r="AQ1174" s="25">
        <f>IF(FollowUp!$AK$3="(Off)",IF(FollowUp!$AA$3=Data!$D$5,C1174,IF(FollowUp!$AA$3=Data!$D$6,D1174,IF(FollowUp!$AA$3=Data!$D$7,E1174,B1174))),IF(FollowUp!$AK$3=Data!$N$9,F1174,IF(FollowUp!$AK$3=Data!$N$8,H1174,IF(FollowUp!$AK$3=Data!$N$7,G1174,B1174))))</f>
        <v>0</v>
      </c>
      <c r="AR1174" s="51">
        <f t="shared" si="110"/>
        <v>0</v>
      </c>
      <c r="AS1174" s="25">
        <f t="shared" si="114"/>
        <v>-1</v>
      </c>
      <c r="AT1174" s="25">
        <f t="shared" si="111"/>
        <v>1167</v>
      </c>
      <c r="AU1174" s="25">
        <f t="shared" si="115"/>
        <v>0</v>
      </c>
      <c r="AV1174" s="25">
        <f t="shared" si="112"/>
        <v>0</v>
      </c>
      <c r="BB1174" s="51"/>
    </row>
    <row r="1175" spans="1:54" x14ac:dyDescent="0.25">
      <c r="A1175" t="str">
        <f t="shared" si="113"/>
        <v>1175</v>
      </c>
      <c r="B1175" s="25">
        <f>IF(OR(ISBLANK($AG1175),$AI1175="closed",$AI1175="old",AND($B$3=Data!$N$6,OR(database!AG1175=Data!$K$8,Data!$K$9=database!AG1175))),0,MAX(B$8:B1174)+1)</f>
        <v>0</v>
      </c>
      <c r="C1175" s="25">
        <f ca="1">IF(AND($AL1175-C$3&lt;=TODAY(),$AL1175&gt;0,AI1175&lt;&gt;"closed",AI1175&lt;&gt;"old",AND($B$3&lt;&gt;Data!$N$6,OR(database!$AG1175&lt;&gt;Data!$K$9,database!$AG1175&lt;&gt;Data!$K$8))),MAX(C$8:C1174)+1,0)</f>
        <v>0</v>
      </c>
      <c r="D1175" s="25">
        <f ca="1">IF(AND($AL1175-D$3&lt;=TODAY(),$AL1175&gt;0,$AI1175&lt;&gt;"closed",AI1175&lt;&gt;"old",AND($B$3&lt;&gt;Data!$N$6,OR(database!$AG1175&lt;&gt;Data!$K$9,database!$AG1175&lt;&gt;Data!$K$8))),MAX(D$8:D1174)+1,0)</f>
        <v>0</v>
      </c>
      <c r="E1175" s="25">
        <f ca="1">IF(AND($AL1175-E$3&lt;=TODAY(),$AL1175&gt;0,AI1175&lt;&gt;"closed",AI1175&lt;&gt;"old",AND($B$3&lt;&gt;Data!$N$6,OR(database!$AG1175&lt;&gt;Data!$K$9,database!$AG1175&lt;&gt;Data!$K$8))),MAX(E$8:E1174)+1,0)</f>
        <v>0</v>
      </c>
      <c r="F1175" s="25">
        <f>IF(AH1175="X",MAX(F$8:F1174)+1,0)</f>
        <v>0</v>
      </c>
      <c r="G1175" s="25">
        <f ca="1">IF(AND(AG1175=Data!$K$8,database!AI1175&lt;&gt;"Closed",AI1175&lt;&gt;"old",database!AL1175&lt;(TODAY()+Data!$X$4)),MAX(G$8:G1174)+1,0)</f>
        <v>0</v>
      </c>
      <c r="H1175" s="25">
        <f ca="1">IF(AND(AG1175=Data!$K$9,database!AI1175&lt;&gt;"Closed",AI1175&lt;&gt;"old",database!AL1175&lt;(TODAY()+Data!$X$5)),MAX(H$8:H1174)+1,0)</f>
        <v>0</v>
      </c>
      <c r="Y1175">
        <f>IF(AS1175&gt;0,VLOOKUP(AS1175,$AT:$AV,3,0)+COUNTIF(AS$8:AS1174,AS1175),0)</f>
        <v>0</v>
      </c>
      <c r="AA1175" s="17"/>
      <c r="AB1175" s="18"/>
      <c r="AC1175" s="17"/>
      <c r="AD1175" s="18"/>
      <c r="AE1175" s="17"/>
      <c r="AF1175" s="18"/>
      <c r="AG1175" s="139"/>
      <c r="AH1175" s="24"/>
      <c r="AI1175" s="17"/>
      <c r="AJ1175" s="24"/>
      <c r="AK1175" s="27"/>
      <c r="AL1175" s="47"/>
      <c r="AQ1175" s="25">
        <f>IF(FollowUp!$AK$3="(Off)",IF(FollowUp!$AA$3=Data!$D$5,C1175,IF(FollowUp!$AA$3=Data!$D$6,D1175,IF(FollowUp!$AA$3=Data!$D$7,E1175,B1175))),IF(FollowUp!$AK$3=Data!$N$9,F1175,IF(FollowUp!$AK$3=Data!$N$8,H1175,IF(FollowUp!$AK$3=Data!$N$7,G1175,B1175))))</f>
        <v>0</v>
      </c>
      <c r="AR1175" s="51">
        <f t="shared" si="110"/>
        <v>0</v>
      </c>
      <c r="AS1175" s="25">
        <f t="shared" si="114"/>
        <v>-1</v>
      </c>
      <c r="AT1175" s="25">
        <f t="shared" si="111"/>
        <v>1168</v>
      </c>
      <c r="AU1175" s="25">
        <f t="shared" si="115"/>
        <v>0</v>
      </c>
      <c r="AV1175" s="25">
        <f t="shared" si="112"/>
        <v>0</v>
      </c>
      <c r="BB1175" s="51"/>
    </row>
    <row r="1176" spans="1:54" x14ac:dyDescent="0.25">
      <c r="A1176" t="str">
        <f t="shared" si="113"/>
        <v>1176</v>
      </c>
      <c r="B1176" s="25">
        <f>IF(OR(ISBLANK($AG1176),$AI1176="closed",$AI1176="old",AND($B$3=Data!$N$6,OR(database!AG1176=Data!$K$8,Data!$K$9=database!AG1176))),0,MAX(B$8:B1175)+1)</f>
        <v>0</v>
      </c>
      <c r="C1176" s="25">
        <f ca="1">IF(AND($AL1176-C$3&lt;=TODAY(),$AL1176&gt;0,AI1176&lt;&gt;"closed",AI1176&lt;&gt;"old",AND($B$3&lt;&gt;Data!$N$6,OR(database!$AG1176&lt;&gt;Data!$K$9,database!$AG1176&lt;&gt;Data!$K$8))),MAX(C$8:C1175)+1,0)</f>
        <v>0</v>
      </c>
      <c r="D1176" s="25">
        <f ca="1">IF(AND($AL1176-D$3&lt;=TODAY(),$AL1176&gt;0,$AI1176&lt;&gt;"closed",AI1176&lt;&gt;"old",AND($B$3&lt;&gt;Data!$N$6,OR(database!$AG1176&lt;&gt;Data!$K$9,database!$AG1176&lt;&gt;Data!$K$8))),MAX(D$8:D1175)+1,0)</f>
        <v>0</v>
      </c>
      <c r="E1176" s="25">
        <f ca="1">IF(AND($AL1176-E$3&lt;=TODAY(),$AL1176&gt;0,AI1176&lt;&gt;"closed",AI1176&lt;&gt;"old",AND($B$3&lt;&gt;Data!$N$6,OR(database!$AG1176&lt;&gt;Data!$K$9,database!$AG1176&lt;&gt;Data!$K$8))),MAX(E$8:E1175)+1,0)</f>
        <v>0</v>
      </c>
      <c r="F1176" s="25">
        <f>IF(AH1176="X",MAX(F$8:F1175)+1,0)</f>
        <v>0</v>
      </c>
      <c r="G1176" s="25">
        <f ca="1">IF(AND(AG1176=Data!$K$8,database!AI1176&lt;&gt;"Closed",AI1176&lt;&gt;"old",database!AL1176&lt;(TODAY()+Data!$X$4)),MAX(G$8:G1175)+1,0)</f>
        <v>0</v>
      </c>
      <c r="H1176" s="25">
        <f ca="1">IF(AND(AG1176=Data!$K$9,database!AI1176&lt;&gt;"Closed",AI1176&lt;&gt;"old",database!AL1176&lt;(TODAY()+Data!$X$5)),MAX(H$8:H1175)+1,0)</f>
        <v>0</v>
      </c>
      <c r="Y1176">
        <f>IF(AS1176&gt;0,VLOOKUP(AS1176,$AT:$AV,3,0)+COUNTIF(AS$8:AS1175,AS1176),0)</f>
        <v>0</v>
      </c>
      <c r="AA1176" s="16"/>
      <c r="AB1176" s="22"/>
      <c r="AC1176" s="16"/>
      <c r="AD1176" s="22"/>
      <c r="AE1176" s="16"/>
      <c r="AF1176" s="22"/>
      <c r="AG1176" s="138"/>
      <c r="AH1176" s="23"/>
      <c r="AI1176" s="16"/>
      <c r="AJ1176" s="23"/>
      <c r="AK1176" s="28"/>
      <c r="AL1176" s="35"/>
      <c r="AQ1176" s="25">
        <f>IF(FollowUp!$AK$3="(Off)",IF(FollowUp!$AA$3=Data!$D$5,C1176,IF(FollowUp!$AA$3=Data!$D$6,D1176,IF(FollowUp!$AA$3=Data!$D$7,E1176,B1176))),IF(FollowUp!$AK$3=Data!$N$9,F1176,IF(FollowUp!$AK$3=Data!$N$8,H1176,IF(FollowUp!$AK$3=Data!$N$7,G1176,B1176))))</f>
        <v>0</v>
      </c>
      <c r="AR1176" s="51">
        <f t="shared" si="110"/>
        <v>0</v>
      </c>
      <c r="AS1176" s="25">
        <f t="shared" si="114"/>
        <v>-1</v>
      </c>
      <c r="AT1176" s="25">
        <f t="shared" si="111"/>
        <v>1169</v>
      </c>
      <c r="AU1176" s="25">
        <f t="shared" si="115"/>
        <v>0</v>
      </c>
      <c r="AV1176" s="25">
        <f t="shared" si="112"/>
        <v>0</v>
      </c>
      <c r="BB1176" s="51"/>
    </row>
    <row r="1177" spans="1:54" x14ac:dyDescent="0.25">
      <c r="A1177" t="str">
        <f t="shared" si="113"/>
        <v>1177</v>
      </c>
      <c r="B1177" s="25">
        <f>IF(OR(ISBLANK($AG1177),$AI1177="closed",$AI1177="old",AND($B$3=Data!$N$6,OR(database!AG1177=Data!$K$8,Data!$K$9=database!AG1177))),0,MAX(B$8:B1176)+1)</f>
        <v>0</v>
      </c>
      <c r="C1177" s="25">
        <f ca="1">IF(AND($AL1177-C$3&lt;=TODAY(),$AL1177&gt;0,AI1177&lt;&gt;"closed",AI1177&lt;&gt;"old",AND($B$3&lt;&gt;Data!$N$6,OR(database!$AG1177&lt;&gt;Data!$K$9,database!$AG1177&lt;&gt;Data!$K$8))),MAX(C$8:C1176)+1,0)</f>
        <v>0</v>
      </c>
      <c r="D1177" s="25">
        <f ca="1">IF(AND($AL1177-D$3&lt;=TODAY(),$AL1177&gt;0,$AI1177&lt;&gt;"closed",AI1177&lt;&gt;"old",AND($B$3&lt;&gt;Data!$N$6,OR(database!$AG1177&lt;&gt;Data!$K$9,database!$AG1177&lt;&gt;Data!$K$8))),MAX(D$8:D1176)+1,0)</f>
        <v>0</v>
      </c>
      <c r="E1177" s="25">
        <f ca="1">IF(AND($AL1177-E$3&lt;=TODAY(),$AL1177&gt;0,AI1177&lt;&gt;"closed",AI1177&lt;&gt;"old",AND($B$3&lt;&gt;Data!$N$6,OR(database!$AG1177&lt;&gt;Data!$K$9,database!$AG1177&lt;&gt;Data!$K$8))),MAX(E$8:E1176)+1,0)</f>
        <v>0</v>
      </c>
      <c r="F1177" s="25">
        <f>IF(AH1177="X",MAX(F$8:F1176)+1,0)</f>
        <v>0</v>
      </c>
      <c r="G1177" s="25">
        <f ca="1">IF(AND(AG1177=Data!$K$8,database!AI1177&lt;&gt;"Closed",AI1177&lt;&gt;"old",database!AL1177&lt;(TODAY()+Data!$X$4)),MAX(G$8:G1176)+1,0)</f>
        <v>0</v>
      </c>
      <c r="H1177" s="25">
        <f ca="1">IF(AND(AG1177=Data!$K$9,database!AI1177&lt;&gt;"Closed",AI1177&lt;&gt;"old",database!AL1177&lt;(TODAY()+Data!$X$5)),MAX(H$8:H1176)+1,0)</f>
        <v>0</v>
      </c>
      <c r="Y1177">
        <f>IF(AS1177&gt;0,VLOOKUP(AS1177,$AT:$AV,3,0)+COUNTIF(AS$8:AS1176,AS1177),0)</f>
        <v>0</v>
      </c>
      <c r="AA1177" s="17"/>
      <c r="AB1177" s="18"/>
      <c r="AC1177" s="17"/>
      <c r="AD1177" s="18"/>
      <c r="AE1177" s="17"/>
      <c r="AF1177" s="18"/>
      <c r="AG1177" s="139"/>
      <c r="AH1177" s="24"/>
      <c r="AI1177" s="17"/>
      <c r="AJ1177" s="24"/>
      <c r="AK1177" s="27"/>
      <c r="AL1177" s="47"/>
      <c r="AQ1177" s="25">
        <f>IF(FollowUp!$AK$3="(Off)",IF(FollowUp!$AA$3=Data!$D$5,C1177,IF(FollowUp!$AA$3=Data!$D$6,D1177,IF(FollowUp!$AA$3=Data!$D$7,E1177,B1177))),IF(FollowUp!$AK$3=Data!$N$9,F1177,IF(FollowUp!$AK$3=Data!$N$8,H1177,IF(FollowUp!$AK$3=Data!$N$7,G1177,B1177))))</f>
        <v>0</v>
      </c>
      <c r="AR1177" s="51">
        <f t="shared" ref="AR1177:AR1240" si="116">IF(AQ1177&gt;0,AL1177,0)</f>
        <v>0</v>
      </c>
      <c r="AS1177" s="25">
        <f t="shared" si="114"/>
        <v>-1</v>
      </c>
      <c r="AT1177" s="25">
        <f t="shared" ref="AT1177:AT1240" si="117">AT1176+1</f>
        <v>1170</v>
      </c>
      <c r="AU1177" s="25">
        <f t="shared" si="115"/>
        <v>0</v>
      </c>
      <c r="AV1177" s="25">
        <f t="shared" ref="AV1177:AV1240" si="118">IF(AND(AU1177&gt;0,AV1178=0),1,(AU1178+AV1178))</f>
        <v>0</v>
      </c>
      <c r="BB1177" s="51"/>
    </row>
    <row r="1178" spans="1:54" x14ac:dyDescent="0.25">
      <c r="A1178" t="str">
        <f t="shared" si="113"/>
        <v>1178</v>
      </c>
      <c r="B1178" s="25">
        <f>IF(OR(ISBLANK($AG1178),$AI1178="closed",$AI1178="old",AND($B$3=Data!$N$6,OR(database!AG1178=Data!$K$8,Data!$K$9=database!AG1178))),0,MAX(B$8:B1177)+1)</f>
        <v>0</v>
      </c>
      <c r="C1178" s="25">
        <f ca="1">IF(AND($AL1178-C$3&lt;=TODAY(),$AL1178&gt;0,AI1178&lt;&gt;"closed",AI1178&lt;&gt;"old",AND($B$3&lt;&gt;Data!$N$6,OR(database!$AG1178&lt;&gt;Data!$K$9,database!$AG1178&lt;&gt;Data!$K$8))),MAX(C$8:C1177)+1,0)</f>
        <v>0</v>
      </c>
      <c r="D1178" s="25">
        <f ca="1">IF(AND($AL1178-D$3&lt;=TODAY(),$AL1178&gt;0,$AI1178&lt;&gt;"closed",AI1178&lt;&gt;"old",AND($B$3&lt;&gt;Data!$N$6,OR(database!$AG1178&lt;&gt;Data!$K$9,database!$AG1178&lt;&gt;Data!$K$8))),MAX(D$8:D1177)+1,0)</f>
        <v>0</v>
      </c>
      <c r="E1178" s="25">
        <f ca="1">IF(AND($AL1178-E$3&lt;=TODAY(),$AL1178&gt;0,AI1178&lt;&gt;"closed",AI1178&lt;&gt;"old",AND($B$3&lt;&gt;Data!$N$6,OR(database!$AG1178&lt;&gt;Data!$K$9,database!$AG1178&lt;&gt;Data!$K$8))),MAX(E$8:E1177)+1,0)</f>
        <v>0</v>
      </c>
      <c r="F1178" s="25">
        <f>IF(AH1178="X",MAX(F$8:F1177)+1,0)</f>
        <v>0</v>
      </c>
      <c r="G1178" s="25">
        <f ca="1">IF(AND(AG1178=Data!$K$8,database!AI1178&lt;&gt;"Closed",AI1178&lt;&gt;"old",database!AL1178&lt;(TODAY()+Data!$X$4)),MAX(G$8:G1177)+1,0)</f>
        <v>0</v>
      </c>
      <c r="H1178" s="25">
        <f ca="1">IF(AND(AG1178=Data!$K$9,database!AI1178&lt;&gt;"Closed",AI1178&lt;&gt;"old",database!AL1178&lt;(TODAY()+Data!$X$5)),MAX(H$8:H1177)+1,0)</f>
        <v>0</v>
      </c>
      <c r="Y1178">
        <f>IF(AS1178&gt;0,VLOOKUP(AS1178,$AT:$AV,3,0)+COUNTIF(AS$8:AS1177,AS1178),0)</f>
        <v>0</v>
      </c>
      <c r="AA1178" s="16"/>
      <c r="AB1178" s="22"/>
      <c r="AC1178" s="16"/>
      <c r="AD1178" s="22"/>
      <c r="AE1178" s="16"/>
      <c r="AF1178" s="22"/>
      <c r="AG1178" s="138"/>
      <c r="AH1178" s="23"/>
      <c r="AI1178" s="16"/>
      <c r="AJ1178" s="23"/>
      <c r="AK1178" s="28"/>
      <c r="AL1178" s="35"/>
      <c r="AQ1178" s="25">
        <f>IF(FollowUp!$AK$3="(Off)",IF(FollowUp!$AA$3=Data!$D$5,C1178,IF(FollowUp!$AA$3=Data!$D$6,D1178,IF(FollowUp!$AA$3=Data!$D$7,E1178,B1178))),IF(FollowUp!$AK$3=Data!$N$9,F1178,IF(FollowUp!$AK$3=Data!$N$8,H1178,IF(FollowUp!$AK$3=Data!$N$7,G1178,B1178))))</f>
        <v>0</v>
      </c>
      <c r="AR1178" s="51">
        <f t="shared" si="116"/>
        <v>0</v>
      </c>
      <c r="AS1178" s="25">
        <f t="shared" si="114"/>
        <v>-1</v>
      </c>
      <c r="AT1178" s="25">
        <f t="shared" si="117"/>
        <v>1171</v>
      </c>
      <c r="AU1178" s="25">
        <f t="shared" si="115"/>
        <v>0</v>
      </c>
      <c r="AV1178" s="25">
        <f t="shared" si="118"/>
        <v>0</v>
      </c>
      <c r="BB1178" s="51"/>
    </row>
    <row r="1179" spans="1:54" x14ac:dyDescent="0.25">
      <c r="A1179" t="str">
        <f t="shared" si="113"/>
        <v>1179</v>
      </c>
      <c r="B1179" s="25">
        <f>IF(OR(ISBLANK($AG1179),$AI1179="closed",$AI1179="old",AND($B$3=Data!$N$6,OR(database!AG1179=Data!$K$8,Data!$K$9=database!AG1179))),0,MAX(B$8:B1178)+1)</f>
        <v>0</v>
      </c>
      <c r="C1179" s="25">
        <f ca="1">IF(AND($AL1179-C$3&lt;=TODAY(),$AL1179&gt;0,AI1179&lt;&gt;"closed",AI1179&lt;&gt;"old",AND($B$3&lt;&gt;Data!$N$6,OR(database!$AG1179&lt;&gt;Data!$K$9,database!$AG1179&lt;&gt;Data!$K$8))),MAX(C$8:C1178)+1,0)</f>
        <v>0</v>
      </c>
      <c r="D1179" s="25">
        <f ca="1">IF(AND($AL1179-D$3&lt;=TODAY(),$AL1179&gt;0,$AI1179&lt;&gt;"closed",AI1179&lt;&gt;"old",AND($B$3&lt;&gt;Data!$N$6,OR(database!$AG1179&lt;&gt;Data!$K$9,database!$AG1179&lt;&gt;Data!$K$8))),MAX(D$8:D1178)+1,0)</f>
        <v>0</v>
      </c>
      <c r="E1179" s="25">
        <f ca="1">IF(AND($AL1179-E$3&lt;=TODAY(),$AL1179&gt;0,AI1179&lt;&gt;"closed",AI1179&lt;&gt;"old",AND($B$3&lt;&gt;Data!$N$6,OR(database!$AG1179&lt;&gt;Data!$K$9,database!$AG1179&lt;&gt;Data!$K$8))),MAX(E$8:E1178)+1,0)</f>
        <v>0</v>
      </c>
      <c r="F1179" s="25">
        <f>IF(AH1179="X",MAX(F$8:F1178)+1,0)</f>
        <v>0</v>
      </c>
      <c r="G1179" s="25">
        <f ca="1">IF(AND(AG1179=Data!$K$8,database!AI1179&lt;&gt;"Closed",AI1179&lt;&gt;"old",database!AL1179&lt;(TODAY()+Data!$X$4)),MAX(G$8:G1178)+1,0)</f>
        <v>0</v>
      </c>
      <c r="H1179" s="25">
        <f ca="1">IF(AND(AG1179=Data!$K$9,database!AI1179&lt;&gt;"Closed",AI1179&lt;&gt;"old",database!AL1179&lt;(TODAY()+Data!$X$5)),MAX(H$8:H1178)+1,0)</f>
        <v>0</v>
      </c>
      <c r="Y1179">
        <f>IF(AS1179&gt;0,VLOOKUP(AS1179,$AT:$AV,3,0)+COUNTIF(AS$8:AS1178,AS1179),0)</f>
        <v>0</v>
      </c>
      <c r="AA1179" s="17"/>
      <c r="AB1179" s="18"/>
      <c r="AC1179" s="17"/>
      <c r="AD1179" s="18"/>
      <c r="AE1179" s="17"/>
      <c r="AF1179" s="18"/>
      <c r="AG1179" s="139"/>
      <c r="AH1179" s="24"/>
      <c r="AI1179" s="17"/>
      <c r="AJ1179" s="24"/>
      <c r="AK1179" s="27"/>
      <c r="AL1179" s="47"/>
      <c r="AQ1179" s="25">
        <f>IF(FollowUp!$AK$3="(Off)",IF(FollowUp!$AA$3=Data!$D$5,C1179,IF(FollowUp!$AA$3=Data!$D$6,D1179,IF(FollowUp!$AA$3=Data!$D$7,E1179,B1179))),IF(FollowUp!$AK$3=Data!$N$9,F1179,IF(FollowUp!$AK$3=Data!$N$8,H1179,IF(FollowUp!$AK$3=Data!$N$7,G1179,B1179))))</f>
        <v>0</v>
      </c>
      <c r="AR1179" s="51">
        <f t="shared" si="116"/>
        <v>0</v>
      </c>
      <c r="AS1179" s="25">
        <f t="shared" si="114"/>
        <v>-1</v>
      </c>
      <c r="AT1179" s="25">
        <f t="shared" si="117"/>
        <v>1172</v>
      </c>
      <c r="AU1179" s="25">
        <f t="shared" si="115"/>
        <v>0</v>
      </c>
      <c r="AV1179" s="25">
        <f t="shared" si="118"/>
        <v>0</v>
      </c>
      <c r="BB1179" s="51"/>
    </row>
    <row r="1180" spans="1:54" x14ac:dyDescent="0.25">
      <c r="A1180" t="str">
        <f t="shared" si="113"/>
        <v>1180</v>
      </c>
      <c r="B1180" s="25">
        <f>IF(OR(ISBLANK($AG1180),$AI1180="closed",$AI1180="old",AND($B$3=Data!$N$6,OR(database!AG1180=Data!$K$8,Data!$K$9=database!AG1180))),0,MAX(B$8:B1179)+1)</f>
        <v>0</v>
      </c>
      <c r="C1180" s="25">
        <f ca="1">IF(AND($AL1180-C$3&lt;=TODAY(),$AL1180&gt;0,AI1180&lt;&gt;"closed",AI1180&lt;&gt;"old",AND($B$3&lt;&gt;Data!$N$6,OR(database!$AG1180&lt;&gt;Data!$K$9,database!$AG1180&lt;&gt;Data!$K$8))),MAX(C$8:C1179)+1,0)</f>
        <v>0</v>
      </c>
      <c r="D1180" s="25">
        <f ca="1">IF(AND($AL1180-D$3&lt;=TODAY(),$AL1180&gt;0,$AI1180&lt;&gt;"closed",AI1180&lt;&gt;"old",AND($B$3&lt;&gt;Data!$N$6,OR(database!$AG1180&lt;&gt;Data!$K$9,database!$AG1180&lt;&gt;Data!$K$8))),MAX(D$8:D1179)+1,0)</f>
        <v>0</v>
      </c>
      <c r="E1180" s="25">
        <f ca="1">IF(AND($AL1180-E$3&lt;=TODAY(),$AL1180&gt;0,AI1180&lt;&gt;"closed",AI1180&lt;&gt;"old",AND($B$3&lt;&gt;Data!$N$6,OR(database!$AG1180&lt;&gt;Data!$K$9,database!$AG1180&lt;&gt;Data!$K$8))),MAX(E$8:E1179)+1,0)</f>
        <v>0</v>
      </c>
      <c r="F1180" s="25">
        <f>IF(AH1180="X",MAX(F$8:F1179)+1,0)</f>
        <v>0</v>
      </c>
      <c r="G1180" s="25">
        <f ca="1">IF(AND(AG1180=Data!$K$8,database!AI1180&lt;&gt;"Closed",AI1180&lt;&gt;"old",database!AL1180&lt;(TODAY()+Data!$X$4)),MAX(G$8:G1179)+1,0)</f>
        <v>0</v>
      </c>
      <c r="H1180" s="25">
        <f ca="1">IF(AND(AG1180=Data!$K$9,database!AI1180&lt;&gt;"Closed",AI1180&lt;&gt;"old",database!AL1180&lt;(TODAY()+Data!$X$5)),MAX(H$8:H1179)+1,0)</f>
        <v>0</v>
      </c>
      <c r="Y1180">
        <f>IF(AS1180&gt;0,VLOOKUP(AS1180,$AT:$AV,3,0)+COUNTIF(AS$8:AS1179,AS1180),0)</f>
        <v>0</v>
      </c>
      <c r="AA1180" s="16"/>
      <c r="AB1180" s="22"/>
      <c r="AC1180" s="16"/>
      <c r="AD1180" s="22"/>
      <c r="AE1180" s="16"/>
      <c r="AF1180" s="22"/>
      <c r="AG1180" s="138"/>
      <c r="AH1180" s="23"/>
      <c r="AI1180" s="16"/>
      <c r="AJ1180" s="23"/>
      <c r="AK1180" s="28"/>
      <c r="AL1180" s="35"/>
      <c r="AQ1180" s="25">
        <f>IF(FollowUp!$AK$3="(Off)",IF(FollowUp!$AA$3=Data!$D$5,C1180,IF(FollowUp!$AA$3=Data!$D$6,D1180,IF(FollowUp!$AA$3=Data!$D$7,E1180,B1180))),IF(FollowUp!$AK$3=Data!$N$9,F1180,IF(FollowUp!$AK$3=Data!$N$8,H1180,IF(FollowUp!$AK$3=Data!$N$7,G1180,B1180))))</f>
        <v>0</v>
      </c>
      <c r="AR1180" s="51">
        <f t="shared" si="116"/>
        <v>0</v>
      </c>
      <c r="AS1180" s="25">
        <f t="shared" si="114"/>
        <v>-1</v>
      </c>
      <c r="AT1180" s="25">
        <f t="shared" si="117"/>
        <v>1173</v>
      </c>
      <c r="AU1180" s="25">
        <f t="shared" si="115"/>
        <v>0</v>
      </c>
      <c r="AV1180" s="25">
        <f t="shared" si="118"/>
        <v>0</v>
      </c>
      <c r="BB1180" s="51"/>
    </row>
    <row r="1181" spans="1:54" x14ac:dyDescent="0.25">
      <c r="A1181" t="str">
        <f t="shared" si="113"/>
        <v>1181</v>
      </c>
      <c r="B1181" s="25">
        <f>IF(OR(ISBLANK($AG1181),$AI1181="closed",$AI1181="old",AND($B$3=Data!$N$6,OR(database!AG1181=Data!$K$8,Data!$K$9=database!AG1181))),0,MAX(B$8:B1180)+1)</f>
        <v>0</v>
      </c>
      <c r="C1181" s="25">
        <f ca="1">IF(AND($AL1181-C$3&lt;=TODAY(),$AL1181&gt;0,AI1181&lt;&gt;"closed",AI1181&lt;&gt;"old",AND($B$3&lt;&gt;Data!$N$6,OR(database!$AG1181&lt;&gt;Data!$K$9,database!$AG1181&lt;&gt;Data!$K$8))),MAX(C$8:C1180)+1,0)</f>
        <v>0</v>
      </c>
      <c r="D1181" s="25">
        <f ca="1">IF(AND($AL1181-D$3&lt;=TODAY(),$AL1181&gt;0,$AI1181&lt;&gt;"closed",AI1181&lt;&gt;"old",AND($B$3&lt;&gt;Data!$N$6,OR(database!$AG1181&lt;&gt;Data!$K$9,database!$AG1181&lt;&gt;Data!$K$8))),MAX(D$8:D1180)+1,0)</f>
        <v>0</v>
      </c>
      <c r="E1181" s="25">
        <f ca="1">IF(AND($AL1181-E$3&lt;=TODAY(),$AL1181&gt;0,AI1181&lt;&gt;"closed",AI1181&lt;&gt;"old",AND($B$3&lt;&gt;Data!$N$6,OR(database!$AG1181&lt;&gt;Data!$K$9,database!$AG1181&lt;&gt;Data!$K$8))),MAX(E$8:E1180)+1,0)</f>
        <v>0</v>
      </c>
      <c r="F1181" s="25">
        <f>IF(AH1181="X",MAX(F$8:F1180)+1,0)</f>
        <v>0</v>
      </c>
      <c r="G1181" s="25">
        <f ca="1">IF(AND(AG1181=Data!$K$8,database!AI1181&lt;&gt;"Closed",AI1181&lt;&gt;"old",database!AL1181&lt;(TODAY()+Data!$X$4)),MAX(G$8:G1180)+1,0)</f>
        <v>0</v>
      </c>
      <c r="H1181" s="25">
        <f ca="1">IF(AND(AG1181=Data!$K$9,database!AI1181&lt;&gt;"Closed",AI1181&lt;&gt;"old",database!AL1181&lt;(TODAY()+Data!$X$5)),MAX(H$8:H1180)+1,0)</f>
        <v>0</v>
      </c>
      <c r="Y1181">
        <f>IF(AS1181&gt;0,VLOOKUP(AS1181,$AT:$AV,3,0)+COUNTIF(AS$8:AS1180,AS1181),0)</f>
        <v>0</v>
      </c>
      <c r="AA1181" s="17"/>
      <c r="AB1181" s="18"/>
      <c r="AC1181" s="17"/>
      <c r="AD1181" s="18"/>
      <c r="AE1181" s="17"/>
      <c r="AF1181" s="18"/>
      <c r="AG1181" s="139"/>
      <c r="AH1181" s="24"/>
      <c r="AI1181" s="17"/>
      <c r="AJ1181" s="24"/>
      <c r="AK1181" s="27"/>
      <c r="AL1181" s="47"/>
      <c r="AQ1181" s="25">
        <f>IF(FollowUp!$AK$3="(Off)",IF(FollowUp!$AA$3=Data!$D$5,C1181,IF(FollowUp!$AA$3=Data!$D$6,D1181,IF(FollowUp!$AA$3=Data!$D$7,E1181,B1181))),IF(FollowUp!$AK$3=Data!$N$9,F1181,IF(FollowUp!$AK$3=Data!$N$8,H1181,IF(FollowUp!$AK$3=Data!$N$7,G1181,B1181))))</f>
        <v>0</v>
      </c>
      <c r="AR1181" s="51">
        <f t="shared" si="116"/>
        <v>0</v>
      </c>
      <c r="AS1181" s="25">
        <f t="shared" si="114"/>
        <v>-1</v>
      </c>
      <c r="AT1181" s="25">
        <f t="shared" si="117"/>
        <v>1174</v>
      </c>
      <c r="AU1181" s="25">
        <f t="shared" si="115"/>
        <v>0</v>
      </c>
      <c r="AV1181" s="25">
        <f t="shared" si="118"/>
        <v>0</v>
      </c>
      <c r="BB1181" s="51"/>
    </row>
    <row r="1182" spans="1:54" x14ac:dyDescent="0.25">
      <c r="A1182" t="str">
        <f t="shared" si="113"/>
        <v>1182</v>
      </c>
      <c r="B1182" s="25">
        <f>IF(OR(ISBLANK($AG1182),$AI1182="closed",$AI1182="old",AND($B$3=Data!$N$6,OR(database!AG1182=Data!$K$8,Data!$K$9=database!AG1182))),0,MAX(B$8:B1181)+1)</f>
        <v>0</v>
      </c>
      <c r="C1182" s="25">
        <f ca="1">IF(AND($AL1182-C$3&lt;=TODAY(),$AL1182&gt;0,AI1182&lt;&gt;"closed",AI1182&lt;&gt;"old",AND($B$3&lt;&gt;Data!$N$6,OR(database!$AG1182&lt;&gt;Data!$K$9,database!$AG1182&lt;&gt;Data!$K$8))),MAX(C$8:C1181)+1,0)</f>
        <v>0</v>
      </c>
      <c r="D1182" s="25">
        <f ca="1">IF(AND($AL1182-D$3&lt;=TODAY(),$AL1182&gt;0,$AI1182&lt;&gt;"closed",AI1182&lt;&gt;"old",AND($B$3&lt;&gt;Data!$N$6,OR(database!$AG1182&lt;&gt;Data!$K$9,database!$AG1182&lt;&gt;Data!$K$8))),MAX(D$8:D1181)+1,0)</f>
        <v>0</v>
      </c>
      <c r="E1182" s="25">
        <f ca="1">IF(AND($AL1182-E$3&lt;=TODAY(),$AL1182&gt;0,AI1182&lt;&gt;"closed",AI1182&lt;&gt;"old",AND($B$3&lt;&gt;Data!$N$6,OR(database!$AG1182&lt;&gt;Data!$K$9,database!$AG1182&lt;&gt;Data!$K$8))),MAX(E$8:E1181)+1,0)</f>
        <v>0</v>
      </c>
      <c r="F1182" s="25">
        <f>IF(AH1182="X",MAX(F$8:F1181)+1,0)</f>
        <v>0</v>
      </c>
      <c r="G1182" s="25">
        <f ca="1">IF(AND(AG1182=Data!$K$8,database!AI1182&lt;&gt;"Closed",AI1182&lt;&gt;"old",database!AL1182&lt;(TODAY()+Data!$X$4)),MAX(G$8:G1181)+1,0)</f>
        <v>0</v>
      </c>
      <c r="H1182" s="25">
        <f ca="1">IF(AND(AG1182=Data!$K$9,database!AI1182&lt;&gt;"Closed",AI1182&lt;&gt;"old",database!AL1182&lt;(TODAY()+Data!$X$5)),MAX(H$8:H1181)+1,0)</f>
        <v>0</v>
      </c>
      <c r="Y1182">
        <f>IF(AS1182&gt;0,VLOOKUP(AS1182,$AT:$AV,3,0)+COUNTIF(AS$8:AS1181,AS1182),0)</f>
        <v>0</v>
      </c>
      <c r="AA1182" s="16"/>
      <c r="AB1182" s="22"/>
      <c r="AC1182" s="16"/>
      <c r="AD1182" s="22"/>
      <c r="AE1182" s="16"/>
      <c r="AF1182" s="22"/>
      <c r="AG1182" s="138"/>
      <c r="AH1182" s="23"/>
      <c r="AI1182" s="16"/>
      <c r="AJ1182" s="23"/>
      <c r="AK1182" s="28"/>
      <c r="AL1182" s="35"/>
      <c r="AQ1182" s="25">
        <f>IF(FollowUp!$AK$3="(Off)",IF(FollowUp!$AA$3=Data!$D$5,C1182,IF(FollowUp!$AA$3=Data!$D$6,D1182,IF(FollowUp!$AA$3=Data!$D$7,E1182,B1182))),IF(FollowUp!$AK$3=Data!$N$9,F1182,IF(FollowUp!$AK$3=Data!$N$8,H1182,IF(FollowUp!$AK$3=Data!$N$7,G1182,B1182))))</f>
        <v>0</v>
      </c>
      <c r="AR1182" s="51">
        <f t="shared" si="116"/>
        <v>0</v>
      </c>
      <c r="AS1182" s="25">
        <f t="shared" si="114"/>
        <v>-1</v>
      </c>
      <c r="AT1182" s="25">
        <f t="shared" si="117"/>
        <v>1175</v>
      </c>
      <c r="AU1182" s="25">
        <f t="shared" si="115"/>
        <v>0</v>
      </c>
      <c r="AV1182" s="25">
        <f t="shared" si="118"/>
        <v>0</v>
      </c>
      <c r="BB1182" s="51"/>
    </row>
    <row r="1183" spans="1:54" x14ac:dyDescent="0.25">
      <c r="A1183" t="str">
        <f t="shared" si="113"/>
        <v>1183</v>
      </c>
      <c r="B1183" s="25">
        <f>IF(OR(ISBLANK($AG1183),$AI1183="closed",$AI1183="old",AND($B$3=Data!$N$6,OR(database!AG1183=Data!$K$8,Data!$K$9=database!AG1183))),0,MAX(B$8:B1182)+1)</f>
        <v>0</v>
      </c>
      <c r="C1183" s="25">
        <f ca="1">IF(AND($AL1183-C$3&lt;=TODAY(),$AL1183&gt;0,AI1183&lt;&gt;"closed",AI1183&lt;&gt;"old",AND($B$3&lt;&gt;Data!$N$6,OR(database!$AG1183&lt;&gt;Data!$K$9,database!$AG1183&lt;&gt;Data!$K$8))),MAX(C$8:C1182)+1,0)</f>
        <v>0</v>
      </c>
      <c r="D1183" s="25">
        <f ca="1">IF(AND($AL1183-D$3&lt;=TODAY(),$AL1183&gt;0,$AI1183&lt;&gt;"closed",AI1183&lt;&gt;"old",AND($B$3&lt;&gt;Data!$N$6,OR(database!$AG1183&lt;&gt;Data!$K$9,database!$AG1183&lt;&gt;Data!$K$8))),MAX(D$8:D1182)+1,0)</f>
        <v>0</v>
      </c>
      <c r="E1183" s="25">
        <f ca="1">IF(AND($AL1183-E$3&lt;=TODAY(),$AL1183&gt;0,AI1183&lt;&gt;"closed",AI1183&lt;&gt;"old",AND($B$3&lt;&gt;Data!$N$6,OR(database!$AG1183&lt;&gt;Data!$K$9,database!$AG1183&lt;&gt;Data!$K$8))),MAX(E$8:E1182)+1,0)</f>
        <v>0</v>
      </c>
      <c r="F1183" s="25">
        <f>IF(AH1183="X",MAX(F$8:F1182)+1,0)</f>
        <v>0</v>
      </c>
      <c r="G1183" s="25">
        <f ca="1">IF(AND(AG1183=Data!$K$8,database!AI1183&lt;&gt;"Closed",AI1183&lt;&gt;"old",database!AL1183&lt;(TODAY()+Data!$X$4)),MAX(G$8:G1182)+1,0)</f>
        <v>0</v>
      </c>
      <c r="H1183" s="25">
        <f ca="1">IF(AND(AG1183=Data!$K$9,database!AI1183&lt;&gt;"Closed",AI1183&lt;&gt;"old",database!AL1183&lt;(TODAY()+Data!$X$5)),MAX(H$8:H1182)+1,0)</f>
        <v>0</v>
      </c>
      <c r="Y1183">
        <f>IF(AS1183&gt;0,VLOOKUP(AS1183,$AT:$AV,3,0)+COUNTIF(AS$8:AS1182,AS1183),0)</f>
        <v>0</v>
      </c>
      <c r="AA1183" s="17"/>
      <c r="AB1183" s="18"/>
      <c r="AC1183" s="17"/>
      <c r="AD1183" s="18"/>
      <c r="AE1183" s="17"/>
      <c r="AF1183" s="18"/>
      <c r="AG1183" s="139"/>
      <c r="AH1183" s="24"/>
      <c r="AI1183" s="17"/>
      <c r="AJ1183" s="24"/>
      <c r="AK1183" s="27"/>
      <c r="AL1183" s="47"/>
      <c r="AQ1183" s="25">
        <f>IF(FollowUp!$AK$3="(Off)",IF(FollowUp!$AA$3=Data!$D$5,C1183,IF(FollowUp!$AA$3=Data!$D$6,D1183,IF(FollowUp!$AA$3=Data!$D$7,E1183,B1183))),IF(FollowUp!$AK$3=Data!$N$9,F1183,IF(FollowUp!$AK$3=Data!$N$8,H1183,IF(FollowUp!$AK$3=Data!$N$7,G1183,B1183))))</f>
        <v>0</v>
      </c>
      <c r="AR1183" s="51">
        <f t="shared" si="116"/>
        <v>0</v>
      </c>
      <c r="AS1183" s="25">
        <f t="shared" si="114"/>
        <v>-1</v>
      </c>
      <c r="AT1183" s="25">
        <f t="shared" si="117"/>
        <v>1176</v>
      </c>
      <c r="AU1183" s="25">
        <f t="shared" si="115"/>
        <v>0</v>
      </c>
      <c r="AV1183" s="25">
        <f t="shared" si="118"/>
        <v>0</v>
      </c>
      <c r="BB1183" s="51"/>
    </row>
    <row r="1184" spans="1:54" x14ac:dyDescent="0.25">
      <c r="A1184" t="str">
        <f t="shared" si="113"/>
        <v>1184</v>
      </c>
      <c r="B1184" s="25">
        <f>IF(OR(ISBLANK($AG1184),$AI1184="closed",$AI1184="old",AND($B$3=Data!$N$6,OR(database!AG1184=Data!$K$8,Data!$K$9=database!AG1184))),0,MAX(B$8:B1183)+1)</f>
        <v>0</v>
      </c>
      <c r="C1184" s="25">
        <f ca="1">IF(AND($AL1184-C$3&lt;=TODAY(),$AL1184&gt;0,AI1184&lt;&gt;"closed",AI1184&lt;&gt;"old",AND($B$3&lt;&gt;Data!$N$6,OR(database!$AG1184&lt;&gt;Data!$K$9,database!$AG1184&lt;&gt;Data!$K$8))),MAX(C$8:C1183)+1,0)</f>
        <v>0</v>
      </c>
      <c r="D1184" s="25">
        <f ca="1">IF(AND($AL1184-D$3&lt;=TODAY(),$AL1184&gt;0,$AI1184&lt;&gt;"closed",AI1184&lt;&gt;"old",AND($B$3&lt;&gt;Data!$N$6,OR(database!$AG1184&lt;&gt;Data!$K$9,database!$AG1184&lt;&gt;Data!$K$8))),MAX(D$8:D1183)+1,0)</f>
        <v>0</v>
      </c>
      <c r="E1184" s="25">
        <f ca="1">IF(AND($AL1184-E$3&lt;=TODAY(),$AL1184&gt;0,AI1184&lt;&gt;"closed",AI1184&lt;&gt;"old",AND($B$3&lt;&gt;Data!$N$6,OR(database!$AG1184&lt;&gt;Data!$K$9,database!$AG1184&lt;&gt;Data!$K$8))),MAX(E$8:E1183)+1,0)</f>
        <v>0</v>
      </c>
      <c r="F1184" s="25">
        <f>IF(AH1184="X",MAX(F$8:F1183)+1,0)</f>
        <v>0</v>
      </c>
      <c r="G1184" s="25">
        <f ca="1">IF(AND(AG1184=Data!$K$8,database!AI1184&lt;&gt;"Closed",AI1184&lt;&gt;"old",database!AL1184&lt;(TODAY()+Data!$X$4)),MAX(G$8:G1183)+1,0)</f>
        <v>0</v>
      </c>
      <c r="H1184" s="25">
        <f ca="1">IF(AND(AG1184=Data!$K$9,database!AI1184&lt;&gt;"Closed",AI1184&lt;&gt;"old",database!AL1184&lt;(TODAY()+Data!$X$5)),MAX(H$8:H1183)+1,0)</f>
        <v>0</v>
      </c>
      <c r="Y1184">
        <f>IF(AS1184&gt;0,VLOOKUP(AS1184,$AT:$AV,3,0)+COUNTIF(AS$8:AS1183,AS1184),0)</f>
        <v>0</v>
      </c>
      <c r="AA1184" s="16"/>
      <c r="AB1184" s="22"/>
      <c r="AC1184" s="16"/>
      <c r="AD1184" s="22"/>
      <c r="AE1184" s="16"/>
      <c r="AF1184" s="22"/>
      <c r="AG1184" s="138"/>
      <c r="AH1184" s="23"/>
      <c r="AI1184" s="16"/>
      <c r="AJ1184" s="23"/>
      <c r="AK1184" s="28"/>
      <c r="AL1184" s="35"/>
      <c r="AQ1184" s="25">
        <f>IF(FollowUp!$AK$3="(Off)",IF(FollowUp!$AA$3=Data!$D$5,C1184,IF(FollowUp!$AA$3=Data!$D$6,D1184,IF(FollowUp!$AA$3=Data!$D$7,E1184,B1184))),IF(FollowUp!$AK$3=Data!$N$9,F1184,IF(FollowUp!$AK$3=Data!$N$8,H1184,IF(FollowUp!$AK$3=Data!$N$7,G1184,B1184))))</f>
        <v>0</v>
      </c>
      <c r="AR1184" s="51">
        <f t="shared" si="116"/>
        <v>0</v>
      </c>
      <c r="AS1184" s="25">
        <f t="shared" si="114"/>
        <v>-1</v>
      </c>
      <c r="AT1184" s="25">
        <f t="shared" si="117"/>
        <v>1177</v>
      </c>
      <c r="AU1184" s="25">
        <f t="shared" si="115"/>
        <v>0</v>
      </c>
      <c r="AV1184" s="25">
        <f t="shared" si="118"/>
        <v>0</v>
      </c>
      <c r="BB1184" s="51"/>
    </row>
    <row r="1185" spans="1:54" x14ac:dyDescent="0.25">
      <c r="A1185" t="str">
        <f t="shared" si="113"/>
        <v>1185</v>
      </c>
      <c r="B1185" s="25">
        <f>IF(OR(ISBLANK($AG1185),$AI1185="closed",$AI1185="old",AND($B$3=Data!$N$6,OR(database!AG1185=Data!$K$8,Data!$K$9=database!AG1185))),0,MAX(B$8:B1184)+1)</f>
        <v>0</v>
      </c>
      <c r="C1185" s="25">
        <f ca="1">IF(AND($AL1185-C$3&lt;=TODAY(),$AL1185&gt;0,AI1185&lt;&gt;"closed",AI1185&lt;&gt;"old",AND($B$3&lt;&gt;Data!$N$6,OR(database!$AG1185&lt;&gt;Data!$K$9,database!$AG1185&lt;&gt;Data!$K$8))),MAX(C$8:C1184)+1,0)</f>
        <v>0</v>
      </c>
      <c r="D1185" s="25">
        <f ca="1">IF(AND($AL1185-D$3&lt;=TODAY(),$AL1185&gt;0,$AI1185&lt;&gt;"closed",AI1185&lt;&gt;"old",AND($B$3&lt;&gt;Data!$N$6,OR(database!$AG1185&lt;&gt;Data!$K$9,database!$AG1185&lt;&gt;Data!$K$8))),MAX(D$8:D1184)+1,0)</f>
        <v>0</v>
      </c>
      <c r="E1185" s="25">
        <f ca="1">IF(AND($AL1185-E$3&lt;=TODAY(),$AL1185&gt;0,AI1185&lt;&gt;"closed",AI1185&lt;&gt;"old",AND($B$3&lt;&gt;Data!$N$6,OR(database!$AG1185&lt;&gt;Data!$K$9,database!$AG1185&lt;&gt;Data!$K$8))),MAX(E$8:E1184)+1,0)</f>
        <v>0</v>
      </c>
      <c r="F1185" s="25">
        <f>IF(AH1185="X",MAX(F$8:F1184)+1,0)</f>
        <v>0</v>
      </c>
      <c r="G1185" s="25">
        <f ca="1">IF(AND(AG1185=Data!$K$8,database!AI1185&lt;&gt;"Closed",AI1185&lt;&gt;"old",database!AL1185&lt;(TODAY()+Data!$X$4)),MAX(G$8:G1184)+1,0)</f>
        <v>0</v>
      </c>
      <c r="H1185" s="25">
        <f ca="1">IF(AND(AG1185=Data!$K$9,database!AI1185&lt;&gt;"Closed",AI1185&lt;&gt;"old",database!AL1185&lt;(TODAY()+Data!$X$5)),MAX(H$8:H1184)+1,0)</f>
        <v>0</v>
      </c>
      <c r="Y1185">
        <f>IF(AS1185&gt;0,VLOOKUP(AS1185,$AT:$AV,3,0)+COUNTIF(AS$8:AS1184,AS1185),0)</f>
        <v>0</v>
      </c>
      <c r="AA1185" s="17"/>
      <c r="AB1185" s="18"/>
      <c r="AC1185" s="17"/>
      <c r="AD1185" s="18"/>
      <c r="AE1185" s="17"/>
      <c r="AF1185" s="18"/>
      <c r="AG1185" s="139"/>
      <c r="AH1185" s="24"/>
      <c r="AI1185" s="17"/>
      <c r="AJ1185" s="24"/>
      <c r="AK1185" s="27"/>
      <c r="AL1185" s="47"/>
      <c r="AQ1185" s="25">
        <f>IF(FollowUp!$AK$3="(Off)",IF(FollowUp!$AA$3=Data!$D$5,C1185,IF(FollowUp!$AA$3=Data!$D$6,D1185,IF(FollowUp!$AA$3=Data!$D$7,E1185,B1185))),IF(FollowUp!$AK$3=Data!$N$9,F1185,IF(FollowUp!$AK$3=Data!$N$8,H1185,IF(FollowUp!$AK$3=Data!$N$7,G1185,B1185))))</f>
        <v>0</v>
      </c>
      <c r="AR1185" s="51">
        <f t="shared" si="116"/>
        <v>0</v>
      </c>
      <c r="AS1185" s="25">
        <f t="shared" si="114"/>
        <v>-1</v>
      </c>
      <c r="AT1185" s="25">
        <f t="shared" si="117"/>
        <v>1178</v>
      </c>
      <c r="AU1185" s="25">
        <f t="shared" si="115"/>
        <v>0</v>
      </c>
      <c r="AV1185" s="25">
        <f t="shared" si="118"/>
        <v>0</v>
      </c>
      <c r="BB1185" s="51"/>
    </row>
    <row r="1186" spans="1:54" x14ac:dyDescent="0.25">
      <c r="A1186" t="str">
        <f t="shared" si="113"/>
        <v>1186</v>
      </c>
      <c r="B1186" s="25">
        <f>IF(OR(ISBLANK($AG1186),$AI1186="closed",$AI1186="old",AND($B$3=Data!$N$6,OR(database!AG1186=Data!$K$8,Data!$K$9=database!AG1186))),0,MAX(B$8:B1185)+1)</f>
        <v>0</v>
      </c>
      <c r="C1186" s="25">
        <f ca="1">IF(AND($AL1186-C$3&lt;=TODAY(),$AL1186&gt;0,AI1186&lt;&gt;"closed",AI1186&lt;&gt;"old",AND($B$3&lt;&gt;Data!$N$6,OR(database!$AG1186&lt;&gt;Data!$K$9,database!$AG1186&lt;&gt;Data!$K$8))),MAX(C$8:C1185)+1,0)</f>
        <v>0</v>
      </c>
      <c r="D1186" s="25">
        <f ca="1">IF(AND($AL1186-D$3&lt;=TODAY(),$AL1186&gt;0,$AI1186&lt;&gt;"closed",AI1186&lt;&gt;"old",AND($B$3&lt;&gt;Data!$N$6,OR(database!$AG1186&lt;&gt;Data!$K$9,database!$AG1186&lt;&gt;Data!$K$8))),MAX(D$8:D1185)+1,0)</f>
        <v>0</v>
      </c>
      <c r="E1186" s="25">
        <f ca="1">IF(AND($AL1186-E$3&lt;=TODAY(),$AL1186&gt;0,AI1186&lt;&gt;"closed",AI1186&lt;&gt;"old",AND($B$3&lt;&gt;Data!$N$6,OR(database!$AG1186&lt;&gt;Data!$K$9,database!$AG1186&lt;&gt;Data!$K$8))),MAX(E$8:E1185)+1,0)</f>
        <v>0</v>
      </c>
      <c r="F1186" s="25">
        <f>IF(AH1186="X",MAX(F$8:F1185)+1,0)</f>
        <v>0</v>
      </c>
      <c r="G1186" s="25">
        <f ca="1">IF(AND(AG1186=Data!$K$8,database!AI1186&lt;&gt;"Closed",AI1186&lt;&gt;"old",database!AL1186&lt;(TODAY()+Data!$X$4)),MAX(G$8:G1185)+1,0)</f>
        <v>0</v>
      </c>
      <c r="H1186" s="25">
        <f ca="1">IF(AND(AG1186=Data!$K$9,database!AI1186&lt;&gt;"Closed",AI1186&lt;&gt;"old",database!AL1186&lt;(TODAY()+Data!$X$5)),MAX(H$8:H1185)+1,0)</f>
        <v>0</v>
      </c>
      <c r="Y1186">
        <f>IF(AS1186&gt;0,VLOOKUP(AS1186,$AT:$AV,3,0)+COUNTIF(AS$8:AS1185,AS1186),0)</f>
        <v>0</v>
      </c>
      <c r="AA1186" s="16"/>
      <c r="AB1186" s="22"/>
      <c r="AC1186" s="16"/>
      <c r="AD1186" s="22"/>
      <c r="AE1186" s="16"/>
      <c r="AF1186" s="22"/>
      <c r="AG1186" s="138"/>
      <c r="AH1186" s="23"/>
      <c r="AI1186" s="16"/>
      <c r="AJ1186" s="23"/>
      <c r="AK1186" s="28"/>
      <c r="AL1186" s="35"/>
      <c r="AQ1186" s="25">
        <f>IF(FollowUp!$AK$3="(Off)",IF(FollowUp!$AA$3=Data!$D$5,C1186,IF(FollowUp!$AA$3=Data!$D$6,D1186,IF(FollowUp!$AA$3=Data!$D$7,E1186,B1186))),IF(FollowUp!$AK$3=Data!$N$9,F1186,IF(FollowUp!$AK$3=Data!$N$8,H1186,IF(FollowUp!$AK$3=Data!$N$7,G1186,B1186))))</f>
        <v>0</v>
      </c>
      <c r="AR1186" s="51">
        <f t="shared" si="116"/>
        <v>0</v>
      </c>
      <c r="AS1186" s="25">
        <f t="shared" si="114"/>
        <v>-1</v>
      </c>
      <c r="AT1186" s="25">
        <f t="shared" si="117"/>
        <v>1179</v>
      </c>
      <c r="AU1186" s="25">
        <f t="shared" si="115"/>
        <v>0</v>
      </c>
      <c r="AV1186" s="25">
        <f t="shared" si="118"/>
        <v>0</v>
      </c>
      <c r="BB1186" s="51"/>
    </row>
    <row r="1187" spans="1:54" x14ac:dyDescent="0.25">
      <c r="A1187" t="str">
        <f t="shared" si="113"/>
        <v>1187</v>
      </c>
      <c r="B1187" s="25">
        <f>IF(OR(ISBLANK($AG1187),$AI1187="closed",$AI1187="old",AND($B$3=Data!$N$6,OR(database!AG1187=Data!$K$8,Data!$K$9=database!AG1187))),0,MAX(B$8:B1186)+1)</f>
        <v>0</v>
      </c>
      <c r="C1187" s="25">
        <f ca="1">IF(AND($AL1187-C$3&lt;=TODAY(),$AL1187&gt;0,AI1187&lt;&gt;"closed",AI1187&lt;&gt;"old",AND($B$3&lt;&gt;Data!$N$6,OR(database!$AG1187&lt;&gt;Data!$K$9,database!$AG1187&lt;&gt;Data!$K$8))),MAX(C$8:C1186)+1,0)</f>
        <v>0</v>
      </c>
      <c r="D1187" s="25">
        <f ca="1">IF(AND($AL1187-D$3&lt;=TODAY(),$AL1187&gt;0,$AI1187&lt;&gt;"closed",AI1187&lt;&gt;"old",AND($B$3&lt;&gt;Data!$N$6,OR(database!$AG1187&lt;&gt;Data!$K$9,database!$AG1187&lt;&gt;Data!$K$8))),MAX(D$8:D1186)+1,0)</f>
        <v>0</v>
      </c>
      <c r="E1187" s="25">
        <f ca="1">IF(AND($AL1187-E$3&lt;=TODAY(),$AL1187&gt;0,AI1187&lt;&gt;"closed",AI1187&lt;&gt;"old",AND($B$3&lt;&gt;Data!$N$6,OR(database!$AG1187&lt;&gt;Data!$K$9,database!$AG1187&lt;&gt;Data!$K$8))),MAX(E$8:E1186)+1,0)</f>
        <v>0</v>
      </c>
      <c r="F1187" s="25">
        <f>IF(AH1187="X",MAX(F$8:F1186)+1,0)</f>
        <v>0</v>
      </c>
      <c r="G1187" s="25">
        <f ca="1">IF(AND(AG1187=Data!$K$8,database!AI1187&lt;&gt;"Closed",AI1187&lt;&gt;"old",database!AL1187&lt;(TODAY()+Data!$X$4)),MAX(G$8:G1186)+1,0)</f>
        <v>0</v>
      </c>
      <c r="H1187" s="25">
        <f ca="1">IF(AND(AG1187=Data!$K$9,database!AI1187&lt;&gt;"Closed",AI1187&lt;&gt;"old",database!AL1187&lt;(TODAY()+Data!$X$5)),MAX(H$8:H1186)+1,0)</f>
        <v>0</v>
      </c>
      <c r="Y1187">
        <f>IF(AS1187&gt;0,VLOOKUP(AS1187,$AT:$AV,3,0)+COUNTIF(AS$8:AS1186,AS1187),0)</f>
        <v>0</v>
      </c>
      <c r="AA1187" s="17"/>
      <c r="AB1187" s="18"/>
      <c r="AC1187" s="17"/>
      <c r="AD1187" s="18"/>
      <c r="AE1187" s="17"/>
      <c r="AF1187" s="18"/>
      <c r="AG1187" s="139"/>
      <c r="AH1187" s="24"/>
      <c r="AI1187" s="17"/>
      <c r="AJ1187" s="24"/>
      <c r="AK1187" s="27"/>
      <c r="AL1187" s="47"/>
      <c r="AQ1187" s="25">
        <f>IF(FollowUp!$AK$3="(Off)",IF(FollowUp!$AA$3=Data!$D$5,C1187,IF(FollowUp!$AA$3=Data!$D$6,D1187,IF(FollowUp!$AA$3=Data!$D$7,E1187,B1187))),IF(FollowUp!$AK$3=Data!$N$9,F1187,IF(FollowUp!$AK$3=Data!$N$8,H1187,IF(FollowUp!$AK$3=Data!$N$7,G1187,B1187))))</f>
        <v>0</v>
      </c>
      <c r="AR1187" s="51">
        <f t="shared" si="116"/>
        <v>0</v>
      </c>
      <c r="AS1187" s="25">
        <f t="shared" si="114"/>
        <v>-1</v>
      </c>
      <c r="AT1187" s="25">
        <f t="shared" si="117"/>
        <v>1180</v>
      </c>
      <c r="AU1187" s="25">
        <f t="shared" si="115"/>
        <v>0</v>
      </c>
      <c r="AV1187" s="25">
        <f t="shared" si="118"/>
        <v>0</v>
      </c>
      <c r="BB1187" s="51"/>
    </row>
    <row r="1188" spans="1:54" x14ac:dyDescent="0.25">
      <c r="A1188" t="str">
        <f t="shared" si="113"/>
        <v>1188</v>
      </c>
      <c r="B1188" s="25">
        <f>IF(OR(ISBLANK($AG1188),$AI1188="closed",$AI1188="old",AND($B$3=Data!$N$6,OR(database!AG1188=Data!$K$8,Data!$K$9=database!AG1188))),0,MAX(B$8:B1187)+1)</f>
        <v>0</v>
      </c>
      <c r="C1188" s="25">
        <f ca="1">IF(AND($AL1188-C$3&lt;=TODAY(),$AL1188&gt;0,AI1188&lt;&gt;"closed",AI1188&lt;&gt;"old",AND($B$3&lt;&gt;Data!$N$6,OR(database!$AG1188&lt;&gt;Data!$K$9,database!$AG1188&lt;&gt;Data!$K$8))),MAX(C$8:C1187)+1,0)</f>
        <v>0</v>
      </c>
      <c r="D1188" s="25">
        <f ca="1">IF(AND($AL1188-D$3&lt;=TODAY(),$AL1188&gt;0,$AI1188&lt;&gt;"closed",AI1188&lt;&gt;"old",AND($B$3&lt;&gt;Data!$N$6,OR(database!$AG1188&lt;&gt;Data!$K$9,database!$AG1188&lt;&gt;Data!$K$8))),MAX(D$8:D1187)+1,0)</f>
        <v>0</v>
      </c>
      <c r="E1188" s="25">
        <f ca="1">IF(AND($AL1188-E$3&lt;=TODAY(),$AL1188&gt;0,AI1188&lt;&gt;"closed",AI1188&lt;&gt;"old",AND($B$3&lt;&gt;Data!$N$6,OR(database!$AG1188&lt;&gt;Data!$K$9,database!$AG1188&lt;&gt;Data!$K$8))),MAX(E$8:E1187)+1,0)</f>
        <v>0</v>
      </c>
      <c r="F1188" s="25">
        <f>IF(AH1188="X",MAX(F$8:F1187)+1,0)</f>
        <v>0</v>
      </c>
      <c r="G1188" s="25">
        <f ca="1">IF(AND(AG1188=Data!$K$8,database!AI1188&lt;&gt;"Closed",AI1188&lt;&gt;"old",database!AL1188&lt;(TODAY()+Data!$X$4)),MAX(G$8:G1187)+1,0)</f>
        <v>0</v>
      </c>
      <c r="H1188" s="25">
        <f ca="1">IF(AND(AG1188=Data!$K$9,database!AI1188&lt;&gt;"Closed",AI1188&lt;&gt;"old",database!AL1188&lt;(TODAY()+Data!$X$5)),MAX(H$8:H1187)+1,0)</f>
        <v>0</v>
      </c>
      <c r="Y1188">
        <f>IF(AS1188&gt;0,VLOOKUP(AS1188,$AT:$AV,3,0)+COUNTIF(AS$8:AS1187,AS1188),0)</f>
        <v>0</v>
      </c>
      <c r="AA1188" s="16"/>
      <c r="AB1188" s="22"/>
      <c r="AC1188" s="16"/>
      <c r="AD1188" s="22"/>
      <c r="AE1188" s="16"/>
      <c r="AF1188" s="22"/>
      <c r="AG1188" s="138"/>
      <c r="AH1188" s="23"/>
      <c r="AI1188" s="16"/>
      <c r="AJ1188" s="23"/>
      <c r="AK1188" s="28"/>
      <c r="AL1188" s="35"/>
      <c r="AQ1188" s="25">
        <f>IF(FollowUp!$AK$3="(Off)",IF(FollowUp!$AA$3=Data!$D$5,C1188,IF(FollowUp!$AA$3=Data!$D$6,D1188,IF(FollowUp!$AA$3=Data!$D$7,E1188,B1188))),IF(FollowUp!$AK$3=Data!$N$9,F1188,IF(FollowUp!$AK$3=Data!$N$8,H1188,IF(FollowUp!$AK$3=Data!$N$7,G1188,B1188))))</f>
        <v>0</v>
      </c>
      <c r="AR1188" s="51">
        <f t="shared" si="116"/>
        <v>0</v>
      </c>
      <c r="AS1188" s="25">
        <f t="shared" si="114"/>
        <v>-1</v>
      </c>
      <c r="AT1188" s="25">
        <f t="shared" si="117"/>
        <v>1181</v>
      </c>
      <c r="AU1188" s="25">
        <f t="shared" si="115"/>
        <v>0</v>
      </c>
      <c r="AV1188" s="25">
        <f t="shared" si="118"/>
        <v>0</v>
      </c>
      <c r="BB1188" s="51"/>
    </row>
    <row r="1189" spans="1:54" x14ac:dyDescent="0.25">
      <c r="A1189" t="str">
        <f t="shared" si="113"/>
        <v>1189</v>
      </c>
      <c r="B1189" s="25">
        <f>IF(OR(ISBLANK($AG1189),$AI1189="closed",$AI1189="old",AND($B$3=Data!$N$6,OR(database!AG1189=Data!$K$8,Data!$K$9=database!AG1189))),0,MAX(B$8:B1188)+1)</f>
        <v>0</v>
      </c>
      <c r="C1189" s="25">
        <f ca="1">IF(AND($AL1189-C$3&lt;=TODAY(),$AL1189&gt;0,AI1189&lt;&gt;"closed",AI1189&lt;&gt;"old",AND($B$3&lt;&gt;Data!$N$6,OR(database!$AG1189&lt;&gt;Data!$K$9,database!$AG1189&lt;&gt;Data!$K$8))),MAX(C$8:C1188)+1,0)</f>
        <v>0</v>
      </c>
      <c r="D1189" s="25">
        <f ca="1">IF(AND($AL1189-D$3&lt;=TODAY(),$AL1189&gt;0,$AI1189&lt;&gt;"closed",AI1189&lt;&gt;"old",AND($B$3&lt;&gt;Data!$N$6,OR(database!$AG1189&lt;&gt;Data!$K$9,database!$AG1189&lt;&gt;Data!$K$8))),MAX(D$8:D1188)+1,0)</f>
        <v>0</v>
      </c>
      <c r="E1189" s="25">
        <f ca="1">IF(AND($AL1189-E$3&lt;=TODAY(),$AL1189&gt;0,AI1189&lt;&gt;"closed",AI1189&lt;&gt;"old",AND($B$3&lt;&gt;Data!$N$6,OR(database!$AG1189&lt;&gt;Data!$K$9,database!$AG1189&lt;&gt;Data!$K$8))),MAX(E$8:E1188)+1,0)</f>
        <v>0</v>
      </c>
      <c r="F1189" s="25">
        <f>IF(AH1189="X",MAX(F$8:F1188)+1,0)</f>
        <v>0</v>
      </c>
      <c r="G1189" s="25">
        <f ca="1">IF(AND(AG1189=Data!$K$8,database!AI1189&lt;&gt;"Closed",AI1189&lt;&gt;"old",database!AL1189&lt;(TODAY()+Data!$X$4)),MAX(G$8:G1188)+1,0)</f>
        <v>0</v>
      </c>
      <c r="H1189" s="25">
        <f ca="1">IF(AND(AG1189=Data!$K$9,database!AI1189&lt;&gt;"Closed",AI1189&lt;&gt;"old",database!AL1189&lt;(TODAY()+Data!$X$5)),MAX(H$8:H1188)+1,0)</f>
        <v>0</v>
      </c>
      <c r="Y1189">
        <f>IF(AS1189&gt;0,VLOOKUP(AS1189,$AT:$AV,3,0)+COUNTIF(AS$8:AS1188,AS1189),0)</f>
        <v>0</v>
      </c>
      <c r="AA1189" s="17"/>
      <c r="AB1189" s="18"/>
      <c r="AC1189" s="17"/>
      <c r="AD1189" s="18"/>
      <c r="AE1189" s="17"/>
      <c r="AF1189" s="18"/>
      <c r="AG1189" s="139"/>
      <c r="AH1189" s="24"/>
      <c r="AI1189" s="17"/>
      <c r="AJ1189" s="24"/>
      <c r="AK1189" s="27"/>
      <c r="AL1189" s="47"/>
      <c r="AQ1189" s="25">
        <f>IF(FollowUp!$AK$3="(Off)",IF(FollowUp!$AA$3=Data!$D$5,C1189,IF(FollowUp!$AA$3=Data!$D$6,D1189,IF(FollowUp!$AA$3=Data!$D$7,E1189,B1189))),IF(FollowUp!$AK$3=Data!$N$9,F1189,IF(FollowUp!$AK$3=Data!$N$8,H1189,IF(FollowUp!$AK$3=Data!$N$7,G1189,B1189))))</f>
        <v>0</v>
      </c>
      <c r="AR1189" s="51">
        <f t="shared" si="116"/>
        <v>0</v>
      </c>
      <c r="AS1189" s="25">
        <f t="shared" si="114"/>
        <v>-1</v>
      </c>
      <c r="AT1189" s="25">
        <f t="shared" si="117"/>
        <v>1182</v>
      </c>
      <c r="AU1189" s="25">
        <f t="shared" si="115"/>
        <v>0</v>
      </c>
      <c r="AV1189" s="25">
        <f t="shared" si="118"/>
        <v>0</v>
      </c>
      <c r="BB1189" s="51"/>
    </row>
    <row r="1190" spans="1:54" x14ac:dyDescent="0.25">
      <c r="A1190" t="str">
        <f t="shared" si="113"/>
        <v>1190</v>
      </c>
      <c r="B1190" s="25">
        <f>IF(OR(ISBLANK($AG1190),$AI1190="closed",$AI1190="old",AND($B$3=Data!$N$6,OR(database!AG1190=Data!$K$8,Data!$K$9=database!AG1190))),0,MAX(B$8:B1189)+1)</f>
        <v>0</v>
      </c>
      <c r="C1190" s="25">
        <f ca="1">IF(AND($AL1190-C$3&lt;=TODAY(),$AL1190&gt;0,AI1190&lt;&gt;"closed",AI1190&lt;&gt;"old",AND($B$3&lt;&gt;Data!$N$6,OR(database!$AG1190&lt;&gt;Data!$K$9,database!$AG1190&lt;&gt;Data!$K$8))),MAX(C$8:C1189)+1,0)</f>
        <v>0</v>
      </c>
      <c r="D1190" s="25">
        <f ca="1">IF(AND($AL1190-D$3&lt;=TODAY(),$AL1190&gt;0,$AI1190&lt;&gt;"closed",AI1190&lt;&gt;"old",AND($B$3&lt;&gt;Data!$N$6,OR(database!$AG1190&lt;&gt;Data!$K$9,database!$AG1190&lt;&gt;Data!$K$8))),MAX(D$8:D1189)+1,0)</f>
        <v>0</v>
      </c>
      <c r="E1190" s="25">
        <f ca="1">IF(AND($AL1190-E$3&lt;=TODAY(),$AL1190&gt;0,AI1190&lt;&gt;"closed",AI1190&lt;&gt;"old",AND($B$3&lt;&gt;Data!$N$6,OR(database!$AG1190&lt;&gt;Data!$K$9,database!$AG1190&lt;&gt;Data!$K$8))),MAX(E$8:E1189)+1,0)</f>
        <v>0</v>
      </c>
      <c r="F1190" s="25">
        <f>IF(AH1190="X",MAX(F$8:F1189)+1,0)</f>
        <v>0</v>
      </c>
      <c r="G1190" s="25">
        <f ca="1">IF(AND(AG1190=Data!$K$8,database!AI1190&lt;&gt;"Closed",AI1190&lt;&gt;"old",database!AL1190&lt;(TODAY()+Data!$X$4)),MAX(G$8:G1189)+1,0)</f>
        <v>0</v>
      </c>
      <c r="H1190" s="25">
        <f ca="1">IF(AND(AG1190=Data!$K$9,database!AI1190&lt;&gt;"Closed",AI1190&lt;&gt;"old",database!AL1190&lt;(TODAY()+Data!$X$5)),MAX(H$8:H1189)+1,0)</f>
        <v>0</v>
      </c>
      <c r="Y1190">
        <f>IF(AS1190&gt;0,VLOOKUP(AS1190,$AT:$AV,3,0)+COUNTIF(AS$8:AS1189,AS1190),0)</f>
        <v>0</v>
      </c>
      <c r="AA1190" s="16"/>
      <c r="AB1190" s="22"/>
      <c r="AC1190" s="16"/>
      <c r="AD1190" s="22"/>
      <c r="AE1190" s="16"/>
      <c r="AF1190" s="22"/>
      <c r="AG1190" s="138"/>
      <c r="AH1190" s="23"/>
      <c r="AI1190" s="16"/>
      <c r="AJ1190" s="23"/>
      <c r="AK1190" s="28"/>
      <c r="AL1190" s="35"/>
      <c r="AQ1190" s="25">
        <f>IF(FollowUp!$AK$3="(Off)",IF(FollowUp!$AA$3=Data!$D$5,C1190,IF(FollowUp!$AA$3=Data!$D$6,D1190,IF(FollowUp!$AA$3=Data!$D$7,E1190,B1190))),IF(FollowUp!$AK$3=Data!$N$9,F1190,IF(FollowUp!$AK$3=Data!$N$8,H1190,IF(FollowUp!$AK$3=Data!$N$7,G1190,B1190))))</f>
        <v>0</v>
      </c>
      <c r="AR1190" s="51">
        <f t="shared" si="116"/>
        <v>0</v>
      </c>
      <c r="AS1190" s="25">
        <f t="shared" si="114"/>
        <v>-1</v>
      </c>
      <c r="AT1190" s="25">
        <f t="shared" si="117"/>
        <v>1183</v>
      </c>
      <c r="AU1190" s="25">
        <f t="shared" si="115"/>
        <v>0</v>
      </c>
      <c r="AV1190" s="25">
        <f t="shared" si="118"/>
        <v>0</v>
      </c>
      <c r="BB1190" s="51"/>
    </row>
    <row r="1191" spans="1:54" x14ac:dyDescent="0.25">
      <c r="A1191" t="str">
        <f t="shared" si="113"/>
        <v>1191</v>
      </c>
      <c r="B1191" s="25">
        <f>IF(OR(ISBLANK($AG1191),$AI1191="closed",$AI1191="old",AND($B$3=Data!$N$6,OR(database!AG1191=Data!$K$8,Data!$K$9=database!AG1191))),0,MAX(B$8:B1190)+1)</f>
        <v>0</v>
      </c>
      <c r="C1191" s="25">
        <f ca="1">IF(AND($AL1191-C$3&lt;=TODAY(),$AL1191&gt;0,AI1191&lt;&gt;"closed",AI1191&lt;&gt;"old",AND($B$3&lt;&gt;Data!$N$6,OR(database!$AG1191&lt;&gt;Data!$K$9,database!$AG1191&lt;&gt;Data!$K$8))),MAX(C$8:C1190)+1,0)</f>
        <v>0</v>
      </c>
      <c r="D1191" s="25">
        <f ca="1">IF(AND($AL1191-D$3&lt;=TODAY(),$AL1191&gt;0,$AI1191&lt;&gt;"closed",AI1191&lt;&gt;"old",AND($B$3&lt;&gt;Data!$N$6,OR(database!$AG1191&lt;&gt;Data!$K$9,database!$AG1191&lt;&gt;Data!$K$8))),MAX(D$8:D1190)+1,0)</f>
        <v>0</v>
      </c>
      <c r="E1191" s="25">
        <f ca="1">IF(AND($AL1191-E$3&lt;=TODAY(),$AL1191&gt;0,AI1191&lt;&gt;"closed",AI1191&lt;&gt;"old",AND($B$3&lt;&gt;Data!$N$6,OR(database!$AG1191&lt;&gt;Data!$K$9,database!$AG1191&lt;&gt;Data!$K$8))),MAX(E$8:E1190)+1,0)</f>
        <v>0</v>
      </c>
      <c r="F1191" s="25">
        <f>IF(AH1191="X",MAX(F$8:F1190)+1,0)</f>
        <v>0</v>
      </c>
      <c r="G1191" s="25">
        <f ca="1">IF(AND(AG1191=Data!$K$8,database!AI1191&lt;&gt;"Closed",AI1191&lt;&gt;"old",database!AL1191&lt;(TODAY()+Data!$X$4)),MAX(G$8:G1190)+1,0)</f>
        <v>0</v>
      </c>
      <c r="H1191" s="25">
        <f ca="1">IF(AND(AG1191=Data!$K$9,database!AI1191&lt;&gt;"Closed",AI1191&lt;&gt;"old",database!AL1191&lt;(TODAY()+Data!$X$5)),MAX(H$8:H1190)+1,0)</f>
        <v>0</v>
      </c>
      <c r="Y1191">
        <f>IF(AS1191&gt;0,VLOOKUP(AS1191,$AT:$AV,3,0)+COUNTIF(AS$8:AS1190,AS1191),0)</f>
        <v>0</v>
      </c>
      <c r="AA1191" s="17"/>
      <c r="AB1191" s="18"/>
      <c r="AC1191" s="17"/>
      <c r="AD1191" s="18"/>
      <c r="AE1191" s="17"/>
      <c r="AF1191" s="18"/>
      <c r="AG1191" s="139"/>
      <c r="AH1191" s="24"/>
      <c r="AI1191" s="17"/>
      <c r="AJ1191" s="24"/>
      <c r="AK1191" s="27"/>
      <c r="AL1191" s="47"/>
      <c r="AQ1191" s="25">
        <f>IF(FollowUp!$AK$3="(Off)",IF(FollowUp!$AA$3=Data!$D$5,C1191,IF(FollowUp!$AA$3=Data!$D$6,D1191,IF(FollowUp!$AA$3=Data!$D$7,E1191,B1191))),IF(FollowUp!$AK$3=Data!$N$9,F1191,IF(FollowUp!$AK$3=Data!$N$8,H1191,IF(FollowUp!$AK$3=Data!$N$7,G1191,B1191))))</f>
        <v>0</v>
      </c>
      <c r="AR1191" s="51">
        <f t="shared" si="116"/>
        <v>0</v>
      </c>
      <c r="AS1191" s="25">
        <f t="shared" si="114"/>
        <v>-1</v>
      </c>
      <c r="AT1191" s="25">
        <f t="shared" si="117"/>
        <v>1184</v>
      </c>
      <c r="AU1191" s="25">
        <f t="shared" si="115"/>
        <v>0</v>
      </c>
      <c r="AV1191" s="25">
        <f t="shared" si="118"/>
        <v>0</v>
      </c>
      <c r="BB1191" s="51"/>
    </row>
    <row r="1192" spans="1:54" x14ac:dyDescent="0.25">
      <c r="A1192" t="str">
        <f t="shared" si="113"/>
        <v>1192</v>
      </c>
      <c r="B1192" s="25">
        <f>IF(OR(ISBLANK($AG1192),$AI1192="closed",$AI1192="old",AND($B$3=Data!$N$6,OR(database!AG1192=Data!$K$8,Data!$K$9=database!AG1192))),0,MAX(B$8:B1191)+1)</f>
        <v>0</v>
      </c>
      <c r="C1192" s="25">
        <f ca="1">IF(AND($AL1192-C$3&lt;=TODAY(),$AL1192&gt;0,AI1192&lt;&gt;"closed",AI1192&lt;&gt;"old",AND($B$3&lt;&gt;Data!$N$6,OR(database!$AG1192&lt;&gt;Data!$K$9,database!$AG1192&lt;&gt;Data!$K$8))),MAX(C$8:C1191)+1,0)</f>
        <v>0</v>
      </c>
      <c r="D1192" s="25">
        <f ca="1">IF(AND($AL1192-D$3&lt;=TODAY(),$AL1192&gt;0,$AI1192&lt;&gt;"closed",AI1192&lt;&gt;"old",AND($B$3&lt;&gt;Data!$N$6,OR(database!$AG1192&lt;&gt;Data!$K$9,database!$AG1192&lt;&gt;Data!$K$8))),MAX(D$8:D1191)+1,0)</f>
        <v>0</v>
      </c>
      <c r="E1192" s="25">
        <f ca="1">IF(AND($AL1192-E$3&lt;=TODAY(),$AL1192&gt;0,AI1192&lt;&gt;"closed",AI1192&lt;&gt;"old",AND($B$3&lt;&gt;Data!$N$6,OR(database!$AG1192&lt;&gt;Data!$K$9,database!$AG1192&lt;&gt;Data!$K$8))),MAX(E$8:E1191)+1,0)</f>
        <v>0</v>
      </c>
      <c r="F1192" s="25">
        <f>IF(AH1192="X",MAX(F$8:F1191)+1,0)</f>
        <v>0</v>
      </c>
      <c r="G1192" s="25">
        <f ca="1">IF(AND(AG1192=Data!$K$8,database!AI1192&lt;&gt;"Closed",AI1192&lt;&gt;"old",database!AL1192&lt;(TODAY()+Data!$X$4)),MAX(G$8:G1191)+1,0)</f>
        <v>0</v>
      </c>
      <c r="H1192" s="25">
        <f ca="1">IF(AND(AG1192=Data!$K$9,database!AI1192&lt;&gt;"Closed",AI1192&lt;&gt;"old",database!AL1192&lt;(TODAY()+Data!$X$5)),MAX(H$8:H1191)+1,0)</f>
        <v>0</v>
      </c>
      <c r="Y1192">
        <f>IF(AS1192&gt;0,VLOOKUP(AS1192,$AT:$AV,3,0)+COUNTIF(AS$8:AS1191,AS1192),0)</f>
        <v>0</v>
      </c>
      <c r="AA1192" s="16"/>
      <c r="AB1192" s="22"/>
      <c r="AC1192" s="16"/>
      <c r="AD1192" s="22"/>
      <c r="AE1192" s="16"/>
      <c r="AF1192" s="22"/>
      <c r="AG1192" s="138"/>
      <c r="AH1192" s="23"/>
      <c r="AI1192" s="16"/>
      <c r="AJ1192" s="23"/>
      <c r="AK1192" s="28"/>
      <c r="AL1192" s="35"/>
      <c r="AQ1192" s="25">
        <f>IF(FollowUp!$AK$3="(Off)",IF(FollowUp!$AA$3=Data!$D$5,C1192,IF(FollowUp!$AA$3=Data!$D$6,D1192,IF(FollowUp!$AA$3=Data!$D$7,E1192,B1192))),IF(FollowUp!$AK$3=Data!$N$9,F1192,IF(FollowUp!$AK$3=Data!$N$8,H1192,IF(FollowUp!$AK$3=Data!$N$7,G1192,B1192))))</f>
        <v>0</v>
      </c>
      <c r="AR1192" s="51">
        <f t="shared" si="116"/>
        <v>0</v>
      </c>
      <c r="AS1192" s="25">
        <f t="shared" si="114"/>
        <v>-1</v>
      </c>
      <c r="AT1192" s="25">
        <f t="shared" si="117"/>
        <v>1185</v>
      </c>
      <c r="AU1192" s="25">
        <f t="shared" si="115"/>
        <v>0</v>
      </c>
      <c r="AV1192" s="25">
        <f t="shared" si="118"/>
        <v>0</v>
      </c>
      <c r="BB1192" s="51"/>
    </row>
    <row r="1193" spans="1:54" x14ac:dyDescent="0.25">
      <c r="A1193" t="str">
        <f t="shared" si="113"/>
        <v>1193</v>
      </c>
      <c r="B1193" s="25">
        <f>IF(OR(ISBLANK($AG1193),$AI1193="closed",$AI1193="old",AND($B$3=Data!$N$6,OR(database!AG1193=Data!$K$8,Data!$K$9=database!AG1193))),0,MAX(B$8:B1192)+1)</f>
        <v>0</v>
      </c>
      <c r="C1193" s="25">
        <f ca="1">IF(AND($AL1193-C$3&lt;=TODAY(),$AL1193&gt;0,AI1193&lt;&gt;"closed",AI1193&lt;&gt;"old",AND($B$3&lt;&gt;Data!$N$6,OR(database!$AG1193&lt;&gt;Data!$K$9,database!$AG1193&lt;&gt;Data!$K$8))),MAX(C$8:C1192)+1,0)</f>
        <v>0</v>
      </c>
      <c r="D1193" s="25">
        <f ca="1">IF(AND($AL1193-D$3&lt;=TODAY(),$AL1193&gt;0,$AI1193&lt;&gt;"closed",AI1193&lt;&gt;"old",AND($B$3&lt;&gt;Data!$N$6,OR(database!$AG1193&lt;&gt;Data!$K$9,database!$AG1193&lt;&gt;Data!$K$8))),MAX(D$8:D1192)+1,0)</f>
        <v>0</v>
      </c>
      <c r="E1193" s="25">
        <f ca="1">IF(AND($AL1193-E$3&lt;=TODAY(),$AL1193&gt;0,AI1193&lt;&gt;"closed",AI1193&lt;&gt;"old",AND($B$3&lt;&gt;Data!$N$6,OR(database!$AG1193&lt;&gt;Data!$K$9,database!$AG1193&lt;&gt;Data!$K$8))),MAX(E$8:E1192)+1,0)</f>
        <v>0</v>
      </c>
      <c r="F1193" s="25">
        <f>IF(AH1193="X",MAX(F$8:F1192)+1,0)</f>
        <v>0</v>
      </c>
      <c r="G1193" s="25">
        <f ca="1">IF(AND(AG1193=Data!$K$8,database!AI1193&lt;&gt;"Closed",AI1193&lt;&gt;"old",database!AL1193&lt;(TODAY()+Data!$X$4)),MAX(G$8:G1192)+1,0)</f>
        <v>0</v>
      </c>
      <c r="H1193" s="25">
        <f ca="1">IF(AND(AG1193=Data!$K$9,database!AI1193&lt;&gt;"Closed",AI1193&lt;&gt;"old",database!AL1193&lt;(TODAY()+Data!$X$5)),MAX(H$8:H1192)+1,0)</f>
        <v>0</v>
      </c>
      <c r="Y1193">
        <f>IF(AS1193&gt;0,VLOOKUP(AS1193,$AT:$AV,3,0)+COUNTIF(AS$8:AS1192,AS1193),0)</f>
        <v>0</v>
      </c>
      <c r="AA1193" s="17"/>
      <c r="AB1193" s="18"/>
      <c r="AC1193" s="17"/>
      <c r="AD1193" s="18"/>
      <c r="AE1193" s="17"/>
      <c r="AF1193" s="18"/>
      <c r="AG1193" s="139"/>
      <c r="AH1193" s="24"/>
      <c r="AI1193" s="17"/>
      <c r="AJ1193" s="24"/>
      <c r="AK1193" s="27"/>
      <c r="AL1193" s="47"/>
      <c r="AQ1193" s="25">
        <f>IF(FollowUp!$AK$3="(Off)",IF(FollowUp!$AA$3=Data!$D$5,C1193,IF(FollowUp!$AA$3=Data!$D$6,D1193,IF(FollowUp!$AA$3=Data!$D$7,E1193,B1193))),IF(FollowUp!$AK$3=Data!$N$9,F1193,IF(FollowUp!$AK$3=Data!$N$8,H1193,IF(FollowUp!$AK$3=Data!$N$7,G1193,B1193))))</f>
        <v>0</v>
      </c>
      <c r="AR1193" s="51">
        <f t="shared" si="116"/>
        <v>0</v>
      </c>
      <c r="AS1193" s="25">
        <f t="shared" si="114"/>
        <v>-1</v>
      </c>
      <c r="AT1193" s="25">
        <f t="shared" si="117"/>
        <v>1186</v>
      </c>
      <c r="AU1193" s="25">
        <f t="shared" si="115"/>
        <v>0</v>
      </c>
      <c r="AV1193" s="25">
        <f t="shared" si="118"/>
        <v>0</v>
      </c>
      <c r="BB1193" s="51"/>
    </row>
    <row r="1194" spans="1:54" x14ac:dyDescent="0.25">
      <c r="A1194" t="str">
        <f t="shared" si="113"/>
        <v>1194</v>
      </c>
      <c r="B1194" s="25">
        <f>IF(OR(ISBLANK($AG1194),$AI1194="closed",$AI1194="old",AND($B$3=Data!$N$6,OR(database!AG1194=Data!$K$8,Data!$K$9=database!AG1194))),0,MAX(B$8:B1193)+1)</f>
        <v>0</v>
      </c>
      <c r="C1194" s="25">
        <f ca="1">IF(AND($AL1194-C$3&lt;=TODAY(),$AL1194&gt;0,AI1194&lt;&gt;"closed",AI1194&lt;&gt;"old",AND($B$3&lt;&gt;Data!$N$6,OR(database!$AG1194&lt;&gt;Data!$K$9,database!$AG1194&lt;&gt;Data!$K$8))),MAX(C$8:C1193)+1,0)</f>
        <v>0</v>
      </c>
      <c r="D1194" s="25">
        <f ca="1">IF(AND($AL1194-D$3&lt;=TODAY(),$AL1194&gt;0,$AI1194&lt;&gt;"closed",AI1194&lt;&gt;"old",AND($B$3&lt;&gt;Data!$N$6,OR(database!$AG1194&lt;&gt;Data!$K$9,database!$AG1194&lt;&gt;Data!$K$8))),MAX(D$8:D1193)+1,0)</f>
        <v>0</v>
      </c>
      <c r="E1194" s="25">
        <f ca="1">IF(AND($AL1194-E$3&lt;=TODAY(),$AL1194&gt;0,AI1194&lt;&gt;"closed",AI1194&lt;&gt;"old",AND($B$3&lt;&gt;Data!$N$6,OR(database!$AG1194&lt;&gt;Data!$K$9,database!$AG1194&lt;&gt;Data!$K$8))),MAX(E$8:E1193)+1,0)</f>
        <v>0</v>
      </c>
      <c r="F1194" s="25">
        <f>IF(AH1194="X",MAX(F$8:F1193)+1,0)</f>
        <v>0</v>
      </c>
      <c r="G1194" s="25">
        <f ca="1">IF(AND(AG1194=Data!$K$8,database!AI1194&lt;&gt;"Closed",AI1194&lt;&gt;"old",database!AL1194&lt;(TODAY()+Data!$X$4)),MAX(G$8:G1193)+1,0)</f>
        <v>0</v>
      </c>
      <c r="H1194" s="25">
        <f ca="1">IF(AND(AG1194=Data!$K$9,database!AI1194&lt;&gt;"Closed",AI1194&lt;&gt;"old",database!AL1194&lt;(TODAY()+Data!$X$5)),MAX(H$8:H1193)+1,0)</f>
        <v>0</v>
      </c>
      <c r="Y1194">
        <f>IF(AS1194&gt;0,VLOOKUP(AS1194,$AT:$AV,3,0)+COUNTIF(AS$8:AS1193,AS1194),0)</f>
        <v>0</v>
      </c>
      <c r="AA1194" s="16"/>
      <c r="AB1194" s="22"/>
      <c r="AC1194" s="16"/>
      <c r="AD1194" s="22"/>
      <c r="AE1194" s="16"/>
      <c r="AF1194" s="22"/>
      <c r="AG1194" s="138"/>
      <c r="AH1194" s="23"/>
      <c r="AI1194" s="16"/>
      <c r="AJ1194" s="23"/>
      <c r="AK1194" s="28"/>
      <c r="AL1194" s="35"/>
      <c r="AQ1194" s="25">
        <f>IF(FollowUp!$AK$3="(Off)",IF(FollowUp!$AA$3=Data!$D$5,C1194,IF(FollowUp!$AA$3=Data!$D$6,D1194,IF(FollowUp!$AA$3=Data!$D$7,E1194,B1194))),IF(FollowUp!$AK$3=Data!$N$9,F1194,IF(FollowUp!$AK$3=Data!$N$8,H1194,IF(FollowUp!$AK$3=Data!$N$7,G1194,B1194))))</f>
        <v>0</v>
      </c>
      <c r="AR1194" s="51">
        <f t="shared" si="116"/>
        <v>0</v>
      </c>
      <c r="AS1194" s="25">
        <f t="shared" si="114"/>
        <v>-1</v>
      </c>
      <c r="AT1194" s="25">
        <f t="shared" si="117"/>
        <v>1187</v>
      </c>
      <c r="AU1194" s="25">
        <f t="shared" si="115"/>
        <v>0</v>
      </c>
      <c r="AV1194" s="25">
        <f t="shared" si="118"/>
        <v>0</v>
      </c>
      <c r="BB1194" s="51"/>
    </row>
    <row r="1195" spans="1:54" x14ac:dyDescent="0.25">
      <c r="A1195" t="str">
        <f t="shared" si="113"/>
        <v>1195</v>
      </c>
      <c r="B1195" s="25">
        <f>IF(OR(ISBLANK($AG1195),$AI1195="closed",$AI1195="old",AND($B$3=Data!$N$6,OR(database!AG1195=Data!$K$8,Data!$K$9=database!AG1195))),0,MAX(B$8:B1194)+1)</f>
        <v>0</v>
      </c>
      <c r="C1195" s="25">
        <f ca="1">IF(AND($AL1195-C$3&lt;=TODAY(),$AL1195&gt;0,AI1195&lt;&gt;"closed",AI1195&lt;&gt;"old",AND($B$3&lt;&gt;Data!$N$6,OR(database!$AG1195&lt;&gt;Data!$K$9,database!$AG1195&lt;&gt;Data!$K$8))),MAX(C$8:C1194)+1,0)</f>
        <v>0</v>
      </c>
      <c r="D1195" s="25">
        <f ca="1">IF(AND($AL1195-D$3&lt;=TODAY(),$AL1195&gt;0,$AI1195&lt;&gt;"closed",AI1195&lt;&gt;"old",AND($B$3&lt;&gt;Data!$N$6,OR(database!$AG1195&lt;&gt;Data!$K$9,database!$AG1195&lt;&gt;Data!$K$8))),MAX(D$8:D1194)+1,0)</f>
        <v>0</v>
      </c>
      <c r="E1195" s="25">
        <f ca="1">IF(AND($AL1195-E$3&lt;=TODAY(),$AL1195&gt;0,AI1195&lt;&gt;"closed",AI1195&lt;&gt;"old",AND($B$3&lt;&gt;Data!$N$6,OR(database!$AG1195&lt;&gt;Data!$K$9,database!$AG1195&lt;&gt;Data!$K$8))),MAX(E$8:E1194)+1,0)</f>
        <v>0</v>
      </c>
      <c r="F1195" s="25">
        <f>IF(AH1195="X",MAX(F$8:F1194)+1,0)</f>
        <v>0</v>
      </c>
      <c r="G1195" s="25">
        <f ca="1">IF(AND(AG1195=Data!$K$8,database!AI1195&lt;&gt;"Closed",AI1195&lt;&gt;"old",database!AL1195&lt;(TODAY()+Data!$X$4)),MAX(G$8:G1194)+1,0)</f>
        <v>0</v>
      </c>
      <c r="H1195" s="25">
        <f ca="1">IF(AND(AG1195=Data!$K$9,database!AI1195&lt;&gt;"Closed",AI1195&lt;&gt;"old",database!AL1195&lt;(TODAY()+Data!$X$5)),MAX(H$8:H1194)+1,0)</f>
        <v>0</v>
      </c>
      <c r="Y1195">
        <f>IF(AS1195&gt;0,VLOOKUP(AS1195,$AT:$AV,3,0)+COUNTIF(AS$8:AS1194,AS1195),0)</f>
        <v>0</v>
      </c>
      <c r="AA1195" s="17"/>
      <c r="AB1195" s="18"/>
      <c r="AC1195" s="17"/>
      <c r="AD1195" s="18"/>
      <c r="AE1195" s="17"/>
      <c r="AF1195" s="18"/>
      <c r="AG1195" s="139"/>
      <c r="AH1195" s="24"/>
      <c r="AI1195" s="17"/>
      <c r="AJ1195" s="24"/>
      <c r="AK1195" s="27"/>
      <c r="AL1195" s="47"/>
      <c r="AQ1195" s="25">
        <f>IF(FollowUp!$AK$3="(Off)",IF(FollowUp!$AA$3=Data!$D$5,C1195,IF(FollowUp!$AA$3=Data!$D$6,D1195,IF(FollowUp!$AA$3=Data!$D$7,E1195,B1195))),IF(FollowUp!$AK$3=Data!$N$9,F1195,IF(FollowUp!$AK$3=Data!$N$8,H1195,IF(FollowUp!$AK$3=Data!$N$7,G1195,B1195))))</f>
        <v>0</v>
      </c>
      <c r="AR1195" s="51">
        <f t="shared" si="116"/>
        <v>0</v>
      </c>
      <c r="AS1195" s="25">
        <f t="shared" si="114"/>
        <v>-1</v>
      </c>
      <c r="AT1195" s="25">
        <f t="shared" si="117"/>
        <v>1188</v>
      </c>
      <c r="AU1195" s="25">
        <f t="shared" si="115"/>
        <v>0</v>
      </c>
      <c r="AV1195" s="25">
        <f t="shared" si="118"/>
        <v>0</v>
      </c>
      <c r="BB1195" s="51"/>
    </row>
    <row r="1196" spans="1:54" x14ac:dyDescent="0.25">
      <c r="A1196" t="str">
        <f t="shared" si="113"/>
        <v>1196</v>
      </c>
      <c r="B1196" s="25">
        <f>IF(OR(ISBLANK($AG1196),$AI1196="closed",$AI1196="old",AND($B$3=Data!$N$6,OR(database!AG1196=Data!$K$8,Data!$K$9=database!AG1196))),0,MAX(B$8:B1195)+1)</f>
        <v>0</v>
      </c>
      <c r="C1196" s="25">
        <f ca="1">IF(AND($AL1196-C$3&lt;=TODAY(),$AL1196&gt;0,AI1196&lt;&gt;"closed",AI1196&lt;&gt;"old",AND($B$3&lt;&gt;Data!$N$6,OR(database!$AG1196&lt;&gt;Data!$K$9,database!$AG1196&lt;&gt;Data!$K$8))),MAX(C$8:C1195)+1,0)</f>
        <v>0</v>
      </c>
      <c r="D1196" s="25">
        <f ca="1">IF(AND($AL1196-D$3&lt;=TODAY(),$AL1196&gt;0,$AI1196&lt;&gt;"closed",AI1196&lt;&gt;"old",AND($B$3&lt;&gt;Data!$N$6,OR(database!$AG1196&lt;&gt;Data!$K$9,database!$AG1196&lt;&gt;Data!$K$8))),MAX(D$8:D1195)+1,0)</f>
        <v>0</v>
      </c>
      <c r="E1196" s="25">
        <f ca="1">IF(AND($AL1196-E$3&lt;=TODAY(),$AL1196&gt;0,AI1196&lt;&gt;"closed",AI1196&lt;&gt;"old",AND($B$3&lt;&gt;Data!$N$6,OR(database!$AG1196&lt;&gt;Data!$K$9,database!$AG1196&lt;&gt;Data!$K$8))),MAX(E$8:E1195)+1,0)</f>
        <v>0</v>
      </c>
      <c r="F1196" s="25">
        <f>IF(AH1196="X",MAX(F$8:F1195)+1,0)</f>
        <v>0</v>
      </c>
      <c r="G1196" s="25">
        <f ca="1">IF(AND(AG1196=Data!$K$8,database!AI1196&lt;&gt;"Closed",AI1196&lt;&gt;"old",database!AL1196&lt;(TODAY()+Data!$X$4)),MAX(G$8:G1195)+1,0)</f>
        <v>0</v>
      </c>
      <c r="H1196" s="25">
        <f ca="1">IF(AND(AG1196=Data!$K$9,database!AI1196&lt;&gt;"Closed",AI1196&lt;&gt;"old",database!AL1196&lt;(TODAY()+Data!$X$5)),MAX(H$8:H1195)+1,0)</f>
        <v>0</v>
      </c>
      <c r="Y1196">
        <f>IF(AS1196&gt;0,VLOOKUP(AS1196,$AT:$AV,3,0)+COUNTIF(AS$8:AS1195,AS1196),0)</f>
        <v>0</v>
      </c>
      <c r="AA1196" s="16"/>
      <c r="AB1196" s="22"/>
      <c r="AC1196" s="16"/>
      <c r="AD1196" s="22"/>
      <c r="AE1196" s="16"/>
      <c r="AF1196" s="22"/>
      <c r="AG1196" s="138"/>
      <c r="AH1196" s="23"/>
      <c r="AI1196" s="16"/>
      <c r="AJ1196" s="23"/>
      <c r="AK1196" s="28"/>
      <c r="AL1196" s="35"/>
      <c r="AQ1196" s="25">
        <f>IF(FollowUp!$AK$3="(Off)",IF(FollowUp!$AA$3=Data!$D$5,C1196,IF(FollowUp!$AA$3=Data!$D$6,D1196,IF(FollowUp!$AA$3=Data!$D$7,E1196,B1196))),IF(FollowUp!$AK$3=Data!$N$9,F1196,IF(FollowUp!$AK$3=Data!$N$8,H1196,IF(FollowUp!$AK$3=Data!$N$7,G1196,B1196))))</f>
        <v>0</v>
      </c>
      <c r="AR1196" s="51">
        <f t="shared" si="116"/>
        <v>0</v>
      </c>
      <c r="AS1196" s="25">
        <f t="shared" si="114"/>
        <v>-1</v>
      </c>
      <c r="AT1196" s="25">
        <f t="shared" si="117"/>
        <v>1189</v>
      </c>
      <c r="AU1196" s="25">
        <f t="shared" si="115"/>
        <v>0</v>
      </c>
      <c r="AV1196" s="25">
        <f t="shared" si="118"/>
        <v>0</v>
      </c>
      <c r="BB1196" s="51"/>
    </row>
    <row r="1197" spans="1:54" x14ac:dyDescent="0.25">
      <c r="A1197" t="str">
        <f t="shared" si="113"/>
        <v>1197</v>
      </c>
      <c r="B1197" s="25">
        <f>IF(OR(ISBLANK($AG1197),$AI1197="closed",$AI1197="old",AND($B$3=Data!$N$6,OR(database!AG1197=Data!$K$8,Data!$K$9=database!AG1197))),0,MAX(B$8:B1196)+1)</f>
        <v>0</v>
      </c>
      <c r="C1197" s="25">
        <f ca="1">IF(AND($AL1197-C$3&lt;=TODAY(),$AL1197&gt;0,AI1197&lt;&gt;"closed",AI1197&lt;&gt;"old",AND($B$3&lt;&gt;Data!$N$6,OR(database!$AG1197&lt;&gt;Data!$K$9,database!$AG1197&lt;&gt;Data!$K$8))),MAX(C$8:C1196)+1,0)</f>
        <v>0</v>
      </c>
      <c r="D1197" s="25">
        <f ca="1">IF(AND($AL1197-D$3&lt;=TODAY(),$AL1197&gt;0,$AI1197&lt;&gt;"closed",AI1197&lt;&gt;"old",AND($B$3&lt;&gt;Data!$N$6,OR(database!$AG1197&lt;&gt;Data!$K$9,database!$AG1197&lt;&gt;Data!$K$8))),MAX(D$8:D1196)+1,0)</f>
        <v>0</v>
      </c>
      <c r="E1197" s="25">
        <f ca="1">IF(AND($AL1197-E$3&lt;=TODAY(),$AL1197&gt;0,AI1197&lt;&gt;"closed",AI1197&lt;&gt;"old",AND($B$3&lt;&gt;Data!$N$6,OR(database!$AG1197&lt;&gt;Data!$K$9,database!$AG1197&lt;&gt;Data!$K$8))),MAX(E$8:E1196)+1,0)</f>
        <v>0</v>
      </c>
      <c r="F1197" s="25">
        <f>IF(AH1197="X",MAX(F$8:F1196)+1,0)</f>
        <v>0</v>
      </c>
      <c r="G1197" s="25">
        <f ca="1">IF(AND(AG1197=Data!$K$8,database!AI1197&lt;&gt;"Closed",AI1197&lt;&gt;"old",database!AL1197&lt;(TODAY()+Data!$X$4)),MAX(G$8:G1196)+1,0)</f>
        <v>0</v>
      </c>
      <c r="H1197" s="25">
        <f ca="1">IF(AND(AG1197=Data!$K$9,database!AI1197&lt;&gt;"Closed",AI1197&lt;&gt;"old",database!AL1197&lt;(TODAY()+Data!$X$5)),MAX(H$8:H1196)+1,0)</f>
        <v>0</v>
      </c>
      <c r="Y1197">
        <f>IF(AS1197&gt;0,VLOOKUP(AS1197,$AT:$AV,3,0)+COUNTIF(AS$8:AS1196,AS1197),0)</f>
        <v>0</v>
      </c>
      <c r="AA1197" s="17"/>
      <c r="AB1197" s="18"/>
      <c r="AC1197" s="17"/>
      <c r="AD1197" s="18"/>
      <c r="AE1197" s="17"/>
      <c r="AF1197" s="18"/>
      <c r="AG1197" s="139"/>
      <c r="AH1197" s="24"/>
      <c r="AI1197" s="17"/>
      <c r="AJ1197" s="24"/>
      <c r="AK1197" s="27"/>
      <c r="AL1197" s="47"/>
      <c r="AQ1197" s="25">
        <f>IF(FollowUp!$AK$3="(Off)",IF(FollowUp!$AA$3=Data!$D$5,C1197,IF(FollowUp!$AA$3=Data!$D$6,D1197,IF(FollowUp!$AA$3=Data!$D$7,E1197,B1197))),IF(FollowUp!$AK$3=Data!$N$9,F1197,IF(FollowUp!$AK$3=Data!$N$8,H1197,IF(FollowUp!$AK$3=Data!$N$7,G1197,B1197))))</f>
        <v>0</v>
      </c>
      <c r="AR1197" s="51">
        <f t="shared" si="116"/>
        <v>0</v>
      </c>
      <c r="AS1197" s="25">
        <f t="shared" si="114"/>
        <v>-1</v>
      </c>
      <c r="AT1197" s="25">
        <f t="shared" si="117"/>
        <v>1190</v>
      </c>
      <c r="AU1197" s="25">
        <f t="shared" si="115"/>
        <v>0</v>
      </c>
      <c r="AV1197" s="25">
        <f t="shared" si="118"/>
        <v>0</v>
      </c>
      <c r="BB1197" s="51"/>
    </row>
    <row r="1198" spans="1:54" x14ac:dyDescent="0.25">
      <c r="A1198" t="str">
        <f t="shared" si="113"/>
        <v>1198</v>
      </c>
      <c r="B1198" s="25">
        <f>IF(OR(ISBLANK($AG1198),$AI1198="closed",$AI1198="old",AND($B$3=Data!$N$6,OR(database!AG1198=Data!$K$8,Data!$K$9=database!AG1198))),0,MAX(B$8:B1197)+1)</f>
        <v>0</v>
      </c>
      <c r="C1198" s="25">
        <f ca="1">IF(AND($AL1198-C$3&lt;=TODAY(),$AL1198&gt;0,AI1198&lt;&gt;"closed",AI1198&lt;&gt;"old",AND($B$3&lt;&gt;Data!$N$6,OR(database!$AG1198&lt;&gt;Data!$K$9,database!$AG1198&lt;&gt;Data!$K$8))),MAX(C$8:C1197)+1,0)</f>
        <v>0</v>
      </c>
      <c r="D1198" s="25">
        <f ca="1">IF(AND($AL1198-D$3&lt;=TODAY(),$AL1198&gt;0,$AI1198&lt;&gt;"closed",AI1198&lt;&gt;"old",AND($B$3&lt;&gt;Data!$N$6,OR(database!$AG1198&lt;&gt;Data!$K$9,database!$AG1198&lt;&gt;Data!$K$8))),MAX(D$8:D1197)+1,0)</f>
        <v>0</v>
      </c>
      <c r="E1198" s="25">
        <f ca="1">IF(AND($AL1198-E$3&lt;=TODAY(),$AL1198&gt;0,AI1198&lt;&gt;"closed",AI1198&lt;&gt;"old",AND($B$3&lt;&gt;Data!$N$6,OR(database!$AG1198&lt;&gt;Data!$K$9,database!$AG1198&lt;&gt;Data!$K$8))),MAX(E$8:E1197)+1,0)</f>
        <v>0</v>
      </c>
      <c r="F1198" s="25">
        <f>IF(AH1198="X",MAX(F$8:F1197)+1,0)</f>
        <v>0</v>
      </c>
      <c r="G1198" s="25">
        <f ca="1">IF(AND(AG1198=Data!$K$8,database!AI1198&lt;&gt;"Closed",AI1198&lt;&gt;"old",database!AL1198&lt;(TODAY()+Data!$X$4)),MAX(G$8:G1197)+1,0)</f>
        <v>0</v>
      </c>
      <c r="H1198" s="25">
        <f ca="1">IF(AND(AG1198=Data!$K$9,database!AI1198&lt;&gt;"Closed",AI1198&lt;&gt;"old",database!AL1198&lt;(TODAY()+Data!$X$5)),MAX(H$8:H1197)+1,0)</f>
        <v>0</v>
      </c>
      <c r="Y1198">
        <f>IF(AS1198&gt;0,VLOOKUP(AS1198,$AT:$AV,3,0)+COUNTIF(AS$8:AS1197,AS1198),0)</f>
        <v>0</v>
      </c>
      <c r="AA1198" s="16"/>
      <c r="AB1198" s="22"/>
      <c r="AC1198" s="16"/>
      <c r="AD1198" s="22"/>
      <c r="AE1198" s="16"/>
      <c r="AF1198" s="22"/>
      <c r="AG1198" s="138"/>
      <c r="AH1198" s="23"/>
      <c r="AI1198" s="16"/>
      <c r="AJ1198" s="23"/>
      <c r="AK1198" s="28"/>
      <c r="AL1198" s="35"/>
      <c r="AQ1198" s="25">
        <f>IF(FollowUp!$AK$3="(Off)",IF(FollowUp!$AA$3=Data!$D$5,C1198,IF(FollowUp!$AA$3=Data!$D$6,D1198,IF(FollowUp!$AA$3=Data!$D$7,E1198,B1198))),IF(FollowUp!$AK$3=Data!$N$9,F1198,IF(FollowUp!$AK$3=Data!$N$8,H1198,IF(FollowUp!$AK$3=Data!$N$7,G1198,B1198))))</f>
        <v>0</v>
      </c>
      <c r="AR1198" s="51">
        <f t="shared" si="116"/>
        <v>0</v>
      </c>
      <c r="AS1198" s="25">
        <f t="shared" si="114"/>
        <v>-1</v>
      </c>
      <c r="AT1198" s="25">
        <f t="shared" si="117"/>
        <v>1191</v>
      </c>
      <c r="AU1198" s="25">
        <f t="shared" si="115"/>
        <v>0</v>
      </c>
      <c r="AV1198" s="25">
        <f t="shared" si="118"/>
        <v>0</v>
      </c>
      <c r="BB1198" s="51"/>
    </row>
    <row r="1199" spans="1:54" x14ac:dyDescent="0.25">
      <c r="A1199" t="str">
        <f t="shared" si="113"/>
        <v>1199</v>
      </c>
      <c r="B1199" s="25">
        <f>IF(OR(ISBLANK($AG1199),$AI1199="closed",$AI1199="old",AND($B$3=Data!$N$6,OR(database!AG1199=Data!$K$8,Data!$K$9=database!AG1199))),0,MAX(B$8:B1198)+1)</f>
        <v>0</v>
      </c>
      <c r="C1199" s="25">
        <f ca="1">IF(AND($AL1199-C$3&lt;=TODAY(),$AL1199&gt;0,AI1199&lt;&gt;"closed",AI1199&lt;&gt;"old",AND($B$3&lt;&gt;Data!$N$6,OR(database!$AG1199&lt;&gt;Data!$K$9,database!$AG1199&lt;&gt;Data!$K$8))),MAX(C$8:C1198)+1,0)</f>
        <v>0</v>
      </c>
      <c r="D1199" s="25">
        <f ca="1">IF(AND($AL1199-D$3&lt;=TODAY(),$AL1199&gt;0,$AI1199&lt;&gt;"closed",AI1199&lt;&gt;"old",AND($B$3&lt;&gt;Data!$N$6,OR(database!$AG1199&lt;&gt;Data!$K$9,database!$AG1199&lt;&gt;Data!$K$8))),MAX(D$8:D1198)+1,0)</f>
        <v>0</v>
      </c>
      <c r="E1199" s="25">
        <f ca="1">IF(AND($AL1199-E$3&lt;=TODAY(),$AL1199&gt;0,AI1199&lt;&gt;"closed",AI1199&lt;&gt;"old",AND($B$3&lt;&gt;Data!$N$6,OR(database!$AG1199&lt;&gt;Data!$K$9,database!$AG1199&lt;&gt;Data!$K$8))),MAX(E$8:E1198)+1,0)</f>
        <v>0</v>
      </c>
      <c r="F1199" s="25">
        <f>IF(AH1199="X",MAX(F$8:F1198)+1,0)</f>
        <v>0</v>
      </c>
      <c r="G1199" s="25">
        <f ca="1">IF(AND(AG1199=Data!$K$8,database!AI1199&lt;&gt;"Closed",AI1199&lt;&gt;"old",database!AL1199&lt;(TODAY()+Data!$X$4)),MAX(G$8:G1198)+1,0)</f>
        <v>0</v>
      </c>
      <c r="H1199" s="25">
        <f ca="1">IF(AND(AG1199=Data!$K$9,database!AI1199&lt;&gt;"Closed",AI1199&lt;&gt;"old",database!AL1199&lt;(TODAY()+Data!$X$5)),MAX(H$8:H1198)+1,0)</f>
        <v>0</v>
      </c>
      <c r="Y1199">
        <f>IF(AS1199&gt;0,VLOOKUP(AS1199,$AT:$AV,3,0)+COUNTIF(AS$8:AS1198,AS1199),0)</f>
        <v>0</v>
      </c>
      <c r="AA1199" s="17"/>
      <c r="AB1199" s="18"/>
      <c r="AC1199" s="17"/>
      <c r="AD1199" s="18"/>
      <c r="AE1199" s="17"/>
      <c r="AF1199" s="18"/>
      <c r="AG1199" s="139"/>
      <c r="AH1199" s="24"/>
      <c r="AI1199" s="17"/>
      <c r="AJ1199" s="24"/>
      <c r="AK1199" s="27"/>
      <c r="AL1199" s="47"/>
      <c r="AQ1199" s="25">
        <f>IF(FollowUp!$AK$3="(Off)",IF(FollowUp!$AA$3=Data!$D$5,C1199,IF(FollowUp!$AA$3=Data!$D$6,D1199,IF(FollowUp!$AA$3=Data!$D$7,E1199,B1199))),IF(FollowUp!$AK$3=Data!$N$9,F1199,IF(FollowUp!$AK$3=Data!$N$8,H1199,IF(FollowUp!$AK$3=Data!$N$7,G1199,B1199))))</f>
        <v>0</v>
      </c>
      <c r="AR1199" s="51">
        <f t="shared" si="116"/>
        <v>0</v>
      </c>
      <c r="AS1199" s="25">
        <f t="shared" si="114"/>
        <v>-1</v>
      </c>
      <c r="AT1199" s="25">
        <f t="shared" si="117"/>
        <v>1192</v>
      </c>
      <c r="AU1199" s="25">
        <f t="shared" si="115"/>
        <v>0</v>
      </c>
      <c r="AV1199" s="25">
        <f t="shared" si="118"/>
        <v>0</v>
      </c>
      <c r="BB1199" s="51"/>
    </row>
    <row r="1200" spans="1:54" x14ac:dyDescent="0.25">
      <c r="A1200" t="str">
        <f t="shared" si="113"/>
        <v>1200</v>
      </c>
      <c r="B1200" s="25">
        <f>IF(OR(ISBLANK($AG1200),$AI1200="closed",$AI1200="old",AND($B$3=Data!$N$6,OR(database!AG1200=Data!$K$8,Data!$K$9=database!AG1200))),0,MAX(B$8:B1199)+1)</f>
        <v>0</v>
      </c>
      <c r="C1200" s="25">
        <f ca="1">IF(AND($AL1200-C$3&lt;=TODAY(),$AL1200&gt;0,AI1200&lt;&gt;"closed",AI1200&lt;&gt;"old",AND($B$3&lt;&gt;Data!$N$6,OR(database!$AG1200&lt;&gt;Data!$K$9,database!$AG1200&lt;&gt;Data!$K$8))),MAX(C$8:C1199)+1,0)</f>
        <v>0</v>
      </c>
      <c r="D1200" s="25">
        <f ca="1">IF(AND($AL1200-D$3&lt;=TODAY(),$AL1200&gt;0,$AI1200&lt;&gt;"closed",AI1200&lt;&gt;"old",AND($B$3&lt;&gt;Data!$N$6,OR(database!$AG1200&lt;&gt;Data!$K$9,database!$AG1200&lt;&gt;Data!$K$8))),MAX(D$8:D1199)+1,0)</f>
        <v>0</v>
      </c>
      <c r="E1200" s="25">
        <f ca="1">IF(AND($AL1200-E$3&lt;=TODAY(),$AL1200&gt;0,AI1200&lt;&gt;"closed",AI1200&lt;&gt;"old",AND($B$3&lt;&gt;Data!$N$6,OR(database!$AG1200&lt;&gt;Data!$K$9,database!$AG1200&lt;&gt;Data!$K$8))),MAX(E$8:E1199)+1,0)</f>
        <v>0</v>
      </c>
      <c r="F1200" s="25">
        <f>IF(AH1200="X",MAX(F$8:F1199)+1,0)</f>
        <v>0</v>
      </c>
      <c r="G1200" s="25">
        <f ca="1">IF(AND(AG1200=Data!$K$8,database!AI1200&lt;&gt;"Closed",AI1200&lt;&gt;"old",database!AL1200&lt;(TODAY()+Data!$X$4)),MAX(G$8:G1199)+1,0)</f>
        <v>0</v>
      </c>
      <c r="H1200" s="25">
        <f ca="1">IF(AND(AG1200=Data!$K$9,database!AI1200&lt;&gt;"Closed",AI1200&lt;&gt;"old",database!AL1200&lt;(TODAY()+Data!$X$5)),MAX(H$8:H1199)+1,0)</f>
        <v>0</v>
      </c>
      <c r="Y1200">
        <f>IF(AS1200&gt;0,VLOOKUP(AS1200,$AT:$AV,3,0)+COUNTIF(AS$8:AS1199,AS1200),0)</f>
        <v>0</v>
      </c>
      <c r="AA1200" s="16"/>
      <c r="AB1200" s="22"/>
      <c r="AC1200" s="16"/>
      <c r="AD1200" s="22"/>
      <c r="AE1200" s="16"/>
      <c r="AF1200" s="22"/>
      <c r="AG1200" s="138"/>
      <c r="AH1200" s="23"/>
      <c r="AI1200" s="16"/>
      <c r="AJ1200" s="23"/>
      <c r="AK1200" s="28"/>
      <c r="AL1200" s="35"/>
      <c r="AQ1200" s="25">
        <f>IF(FollowUp!$AK$3="(Off)",IF(FollowUp!$AA$3=Data!$D$5,C1200,IF(FollowUp!$AA$3=Data!$D$6,D1200,IF(FollowUp!$AA$3=Data!$D$7,E1200,B1200))),IF(FollowUp!$AK$3=Data!$N$9,F1200,IF(FollowUp!$AK$3=Data!$N$8,H1200,IF(FollowUp!$AK$3=Data!$N$7,G1200,B1200))))</f>
        <v>0</v>
      </c>
      <c r="AR1200" s="51">
        <f t="shared" si="116"/>
        <v>0</v>
      </c>
      <c r="AS1200" s="25">
        <f t="shared" si="114"/>
        <v>-1</v>
      </c>
      <c r="AT1200" s="25">
        <f t="shared" si="117"/>
        <v>1193</v>
      </c>
      <c r="AU1200" s="25">
        <f t="shared" si="115"/>
        <v>0</v>
      </c>
      <c r="AV1200" s="25">
        <f t="shared" si="118"/>
        <v>0</v>
      </c>
      <c r="BB1200" s="51"/>
    </row>
    <row r="1201" spans="1:54" x14ac:dyDescent="0.25">
      <c r="A1201" t="str">
        <f t="shared" si="113"/>
        <v>1201</v>
      </c>
      <c r="B1201" s="25">
        <f>IF(OR(ISBLANK($AG1201),$AI1201="closed",$AI1201="old",AND($B$3=Data!$N$6,OR(database!AG1201=Data!$K$8,Data!$K$9=database!AG1201))),0,MAX(B$8:B1200)+1)</f>
        <v>0</v>
      </c>
      <c r="C1201" s="25">
        <f ca="1">IF(AND($AL1201-C$3&lt;=TODAY(),$AL1201&gt;0,AI1201&lt;&gt;"closed",AI1201&lt;&gt;"old",AND($B$3&lt;&gt;Data!$N$6,OR(database!$AG1201&lt;&gt;Data!$K$9,database!$AG1201&lt;&gt;Data!$K$8))),MAX(C$8:C1200)+1,0)</f>
        <v>0</v>
      </c>
      <c r="D1201" s="25">
        <f ca="1">IF(AND($AL1201-D$3&lt;=TODAY(),$AL1201&gt;0,$AI1201&lt;&gt;"closed",AI1201&lt;&gt;"old",AND($B$3&lt;&gt;Data!$N$6,OR(database!$AG1201&lt;&gt;Data!$K$9,database!$AG1201&lt;&gt;Data!$K$8))),MAX(D$8:D1200)+1,0)</f>
        <v>0</v>
      </c>
      <c r="E1201" s="25">
        <f ca="1">IF(AND($AL1201-E$3&lt;=TODAY(),$AL1201&gt;0,AI1201&lt;&gt;"closed",AI1201&lt;&gt;"old",AND($B$3&lt;&gt;Data!$N$6,OR(database!$AG1201&lt;&gt;Data!$K$9,database!$AG1201&lt;&gt;Data!$K$8))),MAX(E$8:E1200)+1,0)</f>
        <v>0</v>
      </c>
      <c r="F1201" s="25">
        <f>IF(AH1201="X",MAX(F$8:F1200)+1,0)</f>
        <v>0</v>
      </c>
      <c r="G1201" s="25">
        <f ca="1">IF(AND(AG1201=Data!$K$8,database!AI1201&lt;&gt;"Closed",AI1201&lt;&gt;"old",database!AL1201&lt;(TODAY()+Data!$X$4)),MAX(G$8:G1200)+1,0)</f>
        <v>0</v>
      </c>
      <c r="H1201" s="25">
        <f ca="1">IF(AND(AG1201=Data!$K$9,database!AI1201&lt;&gt;"Closed",AI1201&lt;&gt;"old",database!AL1201&lt;(TODAY()+Data!$X$5)),MAX(H$8:H1200)+1,0)</f>
        <v>0</v>
      </c>
      <c r="Y1201">
        <f>IF(AS1201&gt;0,VLOOKUP(AS1201,$AT:$AV,3,0)+COUNTIF(AS$8:AS1200,AS1201),0)</f>
        <v>0</v>
      </c>
      <c r="AA1201" s="17"/>
      <c r="AB1201" s="18"/>
      <c r="AC1201" s="17"/>
      <c r="AD1201" s="18"/>
      <c r="AE1201" s="17"/>
      <c r="AF1201" s="18"/>
      <c r="AG1201" s="139"/>
      <c r="AH1201" s="24"/>
      <c r="AI1201" s="17"/>
      <c r="AJ1201" s="24"/>
      <c r="AK1201" s="27"/>
      <c r="AL1201" s="47"/>
      <c r="AQ1201" s="25">
        <f>IF(FollowUp!$AK$3="(Off)",IF(FollowUp!$AA$3=Data!$D$5,C1201,IF(FollowUp!$AA$3=Data!$D$6,D1201,IF(FollowUp!$AA$3=Data!$D$7,E1201,B1201))),IF(FollowUp!$AK$3=Data!$N$9,F1201,IF(FollowUp!$AK$3=Data!$N$8,H1201,IF(FollowUp!$AK$3=Data!$N$7,G1201,B1201))))</f>
        <v>0</v>
      </c>
      <c r="AR1201" s="51">
        <f t="shared" si="116"/>
        <v>0</v>
      </c>
      <c r="AS1201" s="25">
        <f t="shared" si="114"/>
        <v>-1</v>
      </c>
      <c r="AT1201" s="25">
        <f t="shared" si="117"/>
        <v>1194</v>
      </c>
      <c r="AU1201" s="25">
        <f t="shared" si="115"/>
        <v>0</v>
      </c>
      <c r="AV1201" s="25">
        <f t="shared" si="118"/>
        <v>0</v>
      </c>
      <c r="BB1201" s="51"/>
    </row>
    <row r="1202" spans="1:54" x14ac:dyDescent="0.25">
      <c r="A1202" t="str">
        <f t="shared" si="113"/>
        <v>1202</v>
      </c>
      <c r="B1202" s="25">
        <f>IF(OR(ISBLANK($AG1202),$AI1202="closed",$AI1202="old",AND($B$3=Data!$N$6,OR(database!AG1202=Data!$K$8,Data!$K$9=database!AG1202))),0,MAX(B$8:B1201)+1)</f>
        <v>0</v>
      </c>
      <c r="C1202" s="25">
        <f ca="1">IF(AND($AL1202-C$3&lt;=TODAY(),$AL1202&gt;0,AI1202&lt;&gt;"closed",AI1202&lt;&gt;"old",AND($B$3&lt;&gt;Data!$N$6,OR(database!$AG1202&lt;&gt;Data!$K$9,database!$AG1202&lt;&gt;Data!$K$8))),MAX(C$8:C1201)+1,0)</f>
        <v>0</v>
      </c>
      <c r="D1202" s="25">
        <f ca="1">IF(AND($AL1202-D$3&lt;=TODAY(),$AL1202&gt;0,$AI1202&lt;&gt;"closed",AI1202&lt;&gt;"old",AND($B$3&lt;&gt;Data!$N$6,OR(database!$AG1202&lt;&gt;Data!$K$9,database!$AG1202&lt;&gt;Data!$K$8))),MAX(D$8:D1201)+1,0)</f>
        <v>0</v>
      </c>
      <c r="E1202" s="25">
        <f ca="1">IF(AND($AL1202-E$3&lt;=TODAY(),$AL1202&gt;0,AI1202&lt;&gt;"closed",AI1202&lt;&gt;"old",AND($B$3&lt;&gt;Data!$N$6,OR(database!$AG1202&lt;&gt;Data!$K$9,database!$AG1202&lt;&gt;Data!$K$8))),MAX(E$8:E1201)+1,0)</f>
        <v>0</v>
      </c>
      <c r="F1202" s="25">
        <f>IF(AH1202="X",MAX(F$8:F1201)+1,0)</f>
        <v>0</v>
      </c>
      <c r="G1202" s="25">
        <f ca="1">IF(AND(AG1202=Data!$K$8,database!AI1202&lt;&gt;"Closed",AI1202&lt;&gt;"old",database!AL1202&lt;(TODAY()+Data!$X$4)),MAX(G$8:G1201)+1,0)</f>
        <v>0</v>
      </c>
      <c r="H1202" s="25">
        <f ca="1">IF(AND(AG1202=Data!$K$9,database!AI1202&lt;&gt;"Closed",AI1202&lt;&gt;"old",database!AL1202&lt;(TODAY()+Data!$X$5)),MAX(H$8:H1201)+1,0)</f>
        <v>0</v>
      </c>
      <c r="Y1202">
        <f>IF(AS1202&gt;0,VLOOKUP(AS1202,$AT:$AV,3,0)+COUNTIF(AS$8:AS1201,AS1202),0)</f>
        <v>0</v>
      </c>
      <c r="AA1202" s="16"/>
      <c r="AB1202" s="22"/>
      <c r="AC1202" s="16"/>
      <c r="AD1202" s="22"/>
      <c r="AE1202" s="16"/>
      <c r="AF1202" s="22"/>
      <c r="AG1202" s="138"/>
      <c r="AH1202" s="23"/>
      <c r="AI1202" s="16"/>
      <c r="AJ1202" s="23"/>
      <c r="AK1202" s="28"/>
      <c r="AL1202" s="35"/>
      <c r="AQ1202" s="25">
        <f>IF(FollowUp!$AK$3="(Off)",IF(FollowUp!$AA$3=Data!$D$5,C1202,IF(FollowUp!$AA$3=Data!$D$6,D1202,IF(FollowUp!$AA$3=Data!$D$7,E1202,B1202))),IF(FollowUp!$AK$3=Data!$N$9,F1202,IF(FollowUp!$AK$3=Data!$N$8,H1202,IF(FollowUp!$AK$3=Data!$N$7,G1202,B1202))))</f>
        <v>0</v>
      </c>
      <c r="AR1202" s="51">
        <f t="shared" si="116"/>
        <v>0</v>
      </c>
      <c r="AS1202" s="25">
        <f t="shared" si="114"/>
        <v>-1</v>
      </c>
      <c r="AT1202" s="25">
        <f t="shared" si="117"/>
        <v>1195</v>
      </c>
      <c r="AU1202" s="25">
        <f t="shared" si="115"/>
        <v>0</v>
      </c>
      <c r="AV1202" s="25">
        <f t="shared" si="118"/>
        <v>0</v>
      </c>
      <c r="BB1202" s="51"/>
    </row>
    <row r="1203" spans="1:54" x14ac:dyDescent="0.25">
      <c r="A1203" t="str">
        <f t="shared" si="113"/>
        <v>1203</v>
      </c>
      <c r="B1203" s="25">
        <f>IF(OR(ISBLANK($AG1203),$AI1203="closed",$AI1203="old",AND($B$3=Data!$N$6,OR(database!AG1203=Data!$K$8,Data!$K$9=database!AG1203))),0,MAX(B$8:B1202)+1)</f>
        <v>0</v>
      </c>
      <c r="C1203" s="25">
        <f ca="1">IF(AND($AL1203-C$3&lt;=TODAY(),$AL1203&gt;0,AI1203&lt;&gt;"closed",AI1203&lt;&gt;"old",AND($B$3&lt;&gt;Data!$N$6,OR(database!$AG1203&lt;&gt;Data!$K$9,database!$AG1203&lt;&gt;Data!$K$8))),MAX(C$8:C1202)+1,0)</f>
        <v>0</v>
      </c>
      <c r="D1203" s="25">
        <f ca="1">IF(AND($AL1203-D$3&lt;=TODAY(),$AL1203&gt;0,$AI1203&lt;&gt;"closed",AI1203&lt;&gt;"old",AND($B$3&lt;&gt;Data!$N$6,OR(database!$AG1203&lt;&gt;Data!$K$9,database!$AG1203&lt;&gt;Data!$K$8))),MAX(D$8:D1202)+1,0)</f>
        <v>0</v>
      </c>
      <c r="E1203" s="25">
        <f ca="1">IF(AND($AL1203-E$3&lt;=TODAY(),$AL1203&gt;0,AI1203&lt;&gt;"closed",AI1203&lt;&gt;"old",AND($B$3&lt;&gt;Data!$N$6,OR(database!$AG1203&lt;&gt;Data!$K$9,database!$AG1203&lt;&gt;Data!$K$8))),MAX(E$8:E1202)+1,0)</f>
        <v>0</v>
      </c>
      <c r="F1203" s="25">
        <f>IF(AH1203="X",MAX(F$8:F1202)+1,0)</f>
        <v>0</v>
      </c>
      <c r="G1203" s="25">
        <f ca="1">IF(AND(AG1203=Data!$K$8,database!AI1203&lt;&gt;"Closed",AI1203&lt;&gt;"old",database!AL1203&lt;(TODAY()+Data!$X$4)),MAX(G$8:G1202)+1,0)</f>
        <v>0</v>
      </c>
      <c r="H1203" s="25">
        <f ca="1">IF(AND(AG1203=Data!$K$9,database!AI1203&lt;&gt;"Closed",AI1203&lt;&gt;"old",database!AL1203&lt;(TODAY()+Data!$X$5)),MAX(H$8:H1202)+1,0)</f>
        <v>0</v>
      </c>
      <c r="Y1203">
        <f>IF(AS1203&gt;0,VLOOKUP(AS1203,$AT:$AV,3,0)+COUNTIF(AS$8:AS1202,AS1203),0)</f>
        <v>0</v>
      </c>
      <c r="AA1203" s="17"/>
      <c r="AB1203" s="18"/>
      <c r="AC1203" s="17"/>
      <c r="AD1203" s="18"/>
      <c r="AE1203" s="17"/>
      <c r="AF1203" s="18"/>
      <c r="AG1203" s="139"/>
      <c r="AH1203" s="24"/>
      <c r="AI1203" s="17"/>
      <c r="AJ1203" s="24"/>
      <c r="AK1203" s="27"/>
      <c r="AL1203" s="47"/>
      <c r="AQ1203" s="25">
        <f>IF(FollowUp!$AK$3="(Off)",IF(FollowUp!$AA$3=Data!$D$5,C1203,IF(FollowUp!$AA$3=Data!$D$6,D1203,IF(FollowUp!$AA$3=Data!$D$7,E1203,B1203))),IF(FollowUp!$AK$3=Data!$N$9,F1203,IF(FollowUp!$AK$3=Data!$N$8,H1203,IF(FollowUp!$AK$3=Data!$N$7,G1203,B1203))))</f>
        <v>0</v>
      </c>
      <c r="AR1203" s="51">
        <f t="shared" si="116"/>
        <v>0</v>
      </c>
      <c r="AS1203" s="25">
        <f t="shared" si="114"/>
        <v>-1</v>
      </c>
      <c r="AT1203" s="25">
        <f t="shared" si="117"/>
        <v>1196</v>
      </c>
      <c r="AU1203" s="25">
        <f t="shared" si="115"/>
        <v>0</v>
      </c>
      <c r="AV1203" s="25">
        <f t="shared" si="118"/>
        <v>0</v>
      </c>
      <c r="BB1203" s="51"/>
    </row>
    <row r="1204" spans="1:54" x14ac:dyDescent="0.25">
      <c r="A1204" t="str">
        <f t="shared" si="113"/>
        <v>1204</v>
      </c>
      <c r="B1204" s="25">
        <f>IF(OR(ISBLANK($AG1204),$AI1204="closed",$AI1204="old",AND($B$3=Data!$N$6,OR(database!AG1204=Data!$K$8,Data!$K$9=database!AG1204))),0,MAX(B$8:B1203)+1)</f>
        <v>0</v>
      </c>
      <c r="C1204" s="25">
        <f ca="1">IF(AND($AL1204-C$3&lt;=TODAY(),$AL1204&gt;0,AI1204&lt;&gt;"closed",AI1204&lt;&gt;"old",AND($B$3&lt;&gt;Data!$N$6,OR(database!$AG1204&lt;&gt;Data!$K$9,database!$AG1204&lt;&gt;Data!$K$8))),MAX(C$8:C1203)+1,0)</f>
        <v>0</v>
      </c>
      <c r="D1204" s="25">
        <f ca="1">IF(AND($AL1204-D$3&lt;=TODAY(),$AL1204&gt;0,$AI1204&lt;&gt;"closed",AI1204&lt;&gt;"old",AND($B$3&lt;&gt;Data!$N$6,OR(database!$AG1204&lt;&gt;Data!$K$9,database!$AG1204&lt;&gt;Data!$K$8))),MAX(D$8:D1203)+1,0)</f>
        <v>0</v>
      </c>
      <c r="E1204" s="25">
        <f ca="1">IF(AND($AL1204-E$3&lt;=TODAY(),$AL1204&gt;0,AI1204&lt;&gt;"closed",AI1204&lt;&gt;"old",AND($B$3&lt;&gt;Data!$N$6,OR(database!$AG1204&lt;&gt;Data!$K$9,database!$AG1204&lt;&gt;Data!$K$8))),MAX(E$8:E1203)+1,0)</f>
        <v>0</v>
      </c>
      <c r="F1204" s="25">
        <f>IF(AH1204="X",MAX(F$8:F1203)+1,0)</f>
        <v>0</v>
      </c>
      <c r="G1204" s="25">
        <f ca="1">IF(AND(AG1204=Data!$K$8,database!AI1204&lt;&gt;"Closed",AI1204&lt;&gt;"old",database!AL1204&lt;(TODAY()+Data!$X$4)),MAX(G$8:G1203)+1,0)</f>
        <v>0</v>
      </c>
      <c r="H1204" s="25">
        <f ca="1">IF(AND(AG1204=Data!$K$9,database!AI1204&lt;&gt;"Closed",AI1204&lt;&gt;"old",database!AL1204&lt;(TODAY()+Data!$X$5)),MAX(H$8:H1203)+1,0)</f>
        <v>0</v>
      </c>
      <c r="Y1204">
        <f>IF(AS1204&gt;0,VLOOKUP(AS1204,$AT:$AV,3,0)+COUNTIF(AS$8:AS1203,AS1204),0)</f>
        <v>0</v>
      </c>
      <c r="AA1204" s="16"/>
      <c r="AB1204" s="22"/>
      <c r="AC1204" s="16"/>
      <c r="AD1204" s="22"/>
      <c r="AE1204" s="16"/>
      <c r="AF1204" s="22"/>
      <c r="AG1204" s="138"/>
      <c r="AH1204" s="23"/>
      <c r="AI1204" s="16"/>
      <c r="AJ1204" s="23"/>
      <c r="AK1204" s="28"/>
      <c r="AL1204" s="35"/>
      <c r="AQ1204" s="25">
        <f>IF(FollowUp!$AK$3="(Off)",IF(FollowUp!$AA$3=Data!$D$5,C1204,IF(FollowUp!$AA$3=Data!$D$6,D1204,IF(FollowUp!$AA$3=Data!$D$7,E1204,B1204))),IF(FollowUp!$AK$3=Data!$N$9,F1204,IF(FollowUp!$AK$3=Data!$N$8,H1204,IF(FollowUp!$AK$3=Data!$N$7,G1204,B1204))))</f>
        <v>0</v>
      </c>
      <c r="AR1204" s="51">
        <f t="shared" si="116"/>
        <v>0</v>
      </c>
      <c r="AS1204" s="25">
        <f t="shared" si="114"/>
        <v>-1</v>
      </c>
      <c r="AT1204" s="25">
        <f t="shared" si="117"/>
        <v>1197</v>
      </c>
      <c r="AU1204" s="25">
        <f t="shared" si="115"/>
        <v>0</v>
      </c>
      <c r="AV1204" s="25">
        <f t="shared" si="118"/>
        <v>0</v>
      </c>
      <c r="BB1204" s="51"/>
    </row>
    <row r="1205" spans="1:54" x14ac:dyDescent="0.25">
      <c r="A1205" t="str">
        <f t="shared" si="113"/>
        <v>1205</v>
      </c>
      <c r="B1205" s="25">
        <f>IF(OR(ISBLANK($AG1205),$AI1205="closed",$AI1205="old",AND($B$3=Data!$N$6,OR(database!AG1205=Data!$K$8,Data!$K$9=database!AG1205))),0,MAX(B$8:B1204)+1)</f>
        <v>0</v>
      </c>
      <c r="C1205" s="25">
        <f ca="1">IF(AND($AL1205-C$3&lt;=TODAY(),$AL1205&gt;0,AI1205&lt;&gt;"closed",AI1205&lt;&gt;"old",AND($B$3&lt;&gt;Data!$N$6,OR(database!$AG1205&lt;&gt;Data!$K$9,database!$AG1205&lt;&gt;Data!$K$8))),MAX(C$8:C1204)+1,0)</f>
        <v>0</v>
      </c>
      <c r="D1205" s="25">
        <f ca="1">IF(AND($AL1205-D$3&lt;=TODAY(),$AL1205&gt;0,$AI1205&lt;&gt;"closed",AI1205&lt;&gt;"old",AND($B$3&lt;&gt;Data!$N$6,OR(database!$AG1205&lt;&gt;Data!$K$9,database!$AG1205&lt;&gt;Data!$K$8))),MAX(D$8:D1204)+1,0)</f>
        <v>0</v>
      </c>
      <c r="E1205" s="25">
        <f ca="1">IF(AND($AL1205-E$3&lt;=TODAY(),$AL1205&gt;0,AI1205&lt;&gt;"closed",AI1205&lt;&gt;"old",AND($B$3&lt;&gt;Data!$N$6,OR(database!$AG1205&lt;&gt;Data!$K$9,database!$AG1205&lt;&gt;Data!$K$8))),MAX(E$8:E1204)+1,0)</f>
        <v>0</v>
      </c>
      <c r="F1205" s="25">
        <f>IF(AH1205="X",MAX(F$8:F1204)+1,0)</f>
        <v>0</v>
      </c>
      <c r="G1205" s="25">
        <f ca="1">IF(AND(AG1205=Data!$K$8,database!AI1205&lt;&gt;"Closed",AI1205&lt;&gt;"old",database!AL1205&lt;(TODAY()+Data!$X$4)),MAX(G$8:G1204)+1,0)</f>
        <v>0</v>
      </c>
      <c r="H1205" s="25">
        <f ca="1">IF(AND(AG1205=Data!$K$9,database!AI1205&lt;&gt;"Closed",AI1205&lt;&gt;"old",database!AL1205&lt;(TODAY()+Data!$X$5)),MAX(H$8:H1204)+1,0)</f>
        <v>0</v>
      </c>
      <c r="Y1205">
        <f>IF(AS1205&gt;0,VLOOKUP(AS1205,$AT:$AV,3,0)+COUNTIF(AS$8:AS1204,AS1205),0)</f>
        <v>0</v>
      </c>
      <c r="AA1205" s="17"/>
      <c r="AB1205" s="18"/>
      <c r="AC1205" s="17"/>
      <c r="AD1205" s="18"/>
      <c r="AE1205" s="17"/>
      <c r="AF1205" s="18"/>
      <c r="AG1205" s="139"/>
      <c r="AH1205" s="24"/>
      <c r="AI1205" s="17"/>
      <c r="AJ1205" s="24"/>
      <c r="AK1205" s="27"/>
      <c r="AL1205" s="47"/>
      <c r="AQ1205" s="25">
        <f>IF(FollowUp!$AK$3="(Off)",IF(FollowUp!$AA$3=Data!$D$5,C1205,IF(FollowUp!$AA$3=Data!$D$6,D1205,IF(FollowUp!$AA$3=Data!$D$7,E1205,B1205))),IF(FollowUp!$AK$3=Data!$N$9,F1205,IF(FollowUp!$AK$3=Data!$N$8,H1205,IF(FollowUp!$AK$3=Data!$N$7,G1205,B1205))))</f>
        <v>0</v>
      </c>
      <c r="AR1205" s="51">
        <f t="shared" si="116"/>
        <v>0</v>
      </c>
      <c r="AS1205" s="25">
        <f t="shared" si="114"/>
        <v>-1</v>
      </c>
      <c r="AT1205" s="25">
        <f t="shared" si="117"/>
        <v>1198</v>
      </c>
      <c r="AU1205" s="25">
        <f t="shared" si="115"/>
        <v>0</v>
      </c>
      <c r="AV1205" s="25">
        <f t="shared" si="118"/>
        <v>0</v>
      </c>
      <c r="BB1205" s="51"/>
    </row>
    <row r="1206" spans="1:54" x14ac:dyDescent="0.25">
      <c r="A1206" t="str">
        <f t="shared" si="113"/>
        <v>1206</v>
      </c>
      <c r="B1206" s="25">
        <f>IF(OR(ISBLANK($AG1206),$AI1206="closed",$AI1206="old",AND($B$3=Data!$N$6,OR(database!AG1206=Data!$K$8,Data!$K$9=database!AG1206))),0,MAX(B$8:B1205)+1)</f>
        <v>0</v>
      </c>
      <c r="C1206" s="25">
        <f ca="1">IF(AND($AL1206-C$3&lt;=TODAY(),$AL1206&gt;0,AI1206&lt;&gt;"closed",AI1206&lt;&gt;"old",AND($B$3&lt;&gt;Data!$N$6,OR(database!$AG1206&lt;&gt;Data!$K$9,database!$AG1206&lt;&gt;Data!$K$8))),MAX(C$8:C1205)+1,0)</f>
        <v>0</v>
      </c>
      <c r="D1206" s="25">
        <f ca="1">IF(AND($AL1206-D$3&lt;=TODAY(),$AL1206&gt;0,$AI1206&lt;&gt;"closed",AI1206&lt;&gt;"old",AND($B$3&lt;&gt;Data!$N$6,OR(database!$AG1206&lt;&gt;Data!$K$9,database!$AG1206&lt;&gt;Data!$K$8))),MAX(D$8:D1205)+1,0)</f>
        <v>0</v>
      </c>
      <c r="E1206" s="25">
        <f ca="1">IF(AND($AL1206-E$3&lt;=TODAY(),$AL1206&gt;0,AI1206&lt;&gt;"closed",AI1206&lt;&gt;"old",AND($B$3&lt;&gt;Data!$N$6,OR(database!$AG1206&lt;&gt;Data!$K$9,database!$AG1206&lt;&gt;Data!$K$8))),MAX(E$8:E1205)+1,0)</f>
        <v>0</v>
      </c>
      <c r="F1206" s="25">
        <f>IF(AH1206="X",MAX(F$8:F1205)+1,0)</f>
        <v>0</v>
      </c>
      <c r="G1206" s="25">
        <f ca="1">IF(AND(AG1206=Data!$K$8,database!AI1206&lt;&gt;"Closed",AI1206&lt;&gt;"old",database!AL1206&lt;(TODAY()+Data!$X$4)),MAX(G$8:G1205)+1,0)</f>
        <v>0</v>
      </c>
      <c r="H1206" s="25">
        <f ca="1">IF(AND(AG1206=Data!$K$9,database!AI1206&lt;&gt;"Closed",AI1206&lt;&gt;"old",database!AL1206&lt;(TODAY()+Data!$X$5)),MAX(H$8:H1205)+1,0)</f>
        <v>0</v>
      </c>
      <c r="Y1206">
        <f>IF(AS1206&gt;0,VLOOKUP(AS1206,$AT:$AV,3,0)+COUNTIF(AS$8:AS1205,AS1206),0)</f>
        <v>0</v>
      </c>
      <c r="AA1206" s="16"/>
      <c r="AB1206" s="22"/>
      <c r="AC1206" s="16"/>
      <c r="AD1206" s="22"/>
      <c r="AE1206" s="16"/>
      <c r="AF1206" s="22"/>
      <c r="AG1206" s="138"/>
      <c r="AH1206" s="23"/>
      <c r="AI1206" s="16"/>
      <c r="AJ1206" s="23"/>
      <c r="AK1206" s="28"/>
      <c r="AL1206" s="35"/>
      <c r="AQ1206" s="25">
        <f>IF(FollowUp!$AK$3="(Off)",IF(FollowUp!$AA$3=Data!$D$5,C1206,IF(FollowUp!$AA$3=Data!$D$6,D1206,IF(FollowUp!$AA$3=Data!$D$7,E1206,B1206))),IF(FollowUp!$AK$3=Data!$N$9,F1206,IF(FollowUp!$AK$3=Data!$N$8,H1206,IF(FollowUp!$AK$3=Data!$N$7,G1206,B1206))))</f>
        <v>0</v>
      </c>
      <c r="AR1206" s="51">
        <f t="shared" si="116"/>
        <v>0</v>
      </c>
      <c r="AS1206" s="25">
        <f t="shared" si="114"/>
        <v>-1</v>
      </c>
      <c r="AT1206" s="25">
        <f t="shared" si="117"/>
        <v>1199</v>
      </c>
      <c r="AU1206" s="25">
        <f t="shared" si="115"/>
        <v>0</v>
      </c>
      <c r="AV1206" s="25">
        <f t="shared" si="118"/>
        <v>0</v>
      </c>
      <c r="BB1206" s="51"/>
    </row>
    <row r="1207" spans="1:54" x14ac:dyDescent="0.25">
      <c r="A1207" t="str">
        <f t="shared" si="113"/>
        <v>1207</v>
      </c>
      <c r="B1207" s="25">
        <f>IF(OR(ISBLANK($AG1207),$AI1207="closed",$AI1207="old",AND($B$3=Data!$N$6,OR(database!AG1207=Data!$K$8,Data!$K$9=database!AG1207))),0,MAX(B$8:B1206)+1)</f>
        <v>0</v>
      </c>
      <c r="C1207" s="25">
        <f ca="1">IF(AND($AL1207-C$3&lt;=TODAY(),$AL1207&gt;0,AI1207&lt;&gt;"closed",AI1207&lt;&gt;"old",AND($B$3&lt;&gt;Data!$N$6,OR(database!$AG1207&lt;&gt;Data!$K$9,database!$AG1207&lt;&gt;Data!$K$8))),MAX(C$8:C1206)+1,0)</f>
        <v>0</v>
      </c>
      <c r="D1207" s="25">
        <f ca="1">IF(AND($AL1207-D$3&lt;=TODAY(),$AL1207&gt;0,$AI1207&lt;&gt;"closed",AI1207&lt;&gt;"old",AND($B$3&lt;&gt;Data!$N$6,OR(database!$AG1207&lt;&gt;Data!$K$9,database!$AG1207&lt;&gt;Data!$K$8))),MAX(D$8:D1206)+1,0)</f>
        <v>0</v>
      </c>
      <c r="E1207" s="25">
        <f ca="1">IF(AND($AL1207-E$3&lt;=TODAY(),$AL1207&gt;0,AI1207&lt;&gt;"closed",AI1207&lt;&gt;"old",AND($B$3&lt;&gt;Data!$N$6,OR(database!$AG1207&lt;&gt;Data!$K$9,database!$AG1207&lt;&gt;Data!$K$8))),MAX(E$8:E1206)+1,0)</f>
        <v>0</v>
      </c>
      <c r="F1207" s="25">
        <f>IF(AH1207="X",MAX(F$8:F1206)+1,0)</f>
        <v>0</v>
      </c>
      <c r="G1207" s="25">
        <f ca="1">IF(AND(AG1207=Data!$K$8,database!AI1207&lt;&gt;"Closed",AI1207&lt;&gt;"old",database!AL1207&lt;(TODAY()+Data!$X$4)),MAX(G$8:G1206)+1,0)</f>
        <v>0</v>
      </c>
      <c r="H1207" s="25">
        <f ca="1">IF(AND(AG1207=Data!$K$9,database!AI1207&lt;&gt;"Closed",AI1207&lt;&gt;"old",database!AL1207&lt;(TODAY()+Data!$X$5)),MAX(H$8:H1206)+1,0)</f>
        <v>0</v>
      </c>
      <c r="Y1207">
        <f>IF(AS1207&gt;0,VLOOKUP(AS1207,$AT:$AV,3,0)+COUNTIF(AS$8:AS1206,AS1207),0)</f>
        <v>0</v>
      </c>
      <c r="AA1207" s="17"/>
      <c r="AB1207" s="18"/>
      <c r="AC1207" s="17"/>
      <c r="AD1207" s="18"/>
      <c r="AE1207" s="17"/>
      <c r="AF1207" s="18"/>
      <c r="AG1207" s="139"/>
      <c r="AH1207" s="24"/>
      <c r="AI1207" s="17"/>
      <c r="AJ1207" s="24"/>
      <c r="AK1207" s="27"/>
      <c r="AL1207" s="47"/>
      <c r="AQ1207" s="25">
        <f>IF(FollowUp!$AK$3="(Off)",IF(FollowUp!$AA$3=Data!$D$5,C1207,IF(FollowUp!$AA$3=Data!$D$6,D1207,IF(FollowUp!$AA$3=Data!$D$7,E1207,B1207))),IF(FollowUp!$AK$3=Data!$N$9,F1207,IF(FollowUp!$AK$3=Data!$N$8,H1207,IF(FollowUp!$AK$3=Data!$N$7,G1207,B1207))))</f>
        <v>0</v>
      </c>
      <c r="AR1207" s="51">
        <f t="shared" si="116"/>
        <v>0</v>
      </c>
      <c r="AS1207" s="25">
        <f t="shared" si="114"/>
        <v>-1</v>
      </c>
      <c r="AT1207" s="25">
        <f t="shared" si="117"/>
        <v>1200</v>
      </c>
      <c r="AU1207" s="25">
        <f t="shared" si="115"/>
        <v>0</v>
      </c>
      <c r="AV1207" s="25">
        <f t="shared" si="118"/>
        <v>0</v>
      </c>
      <c r="BB1207" s="51"/>
    </row>
    <row r="1208" spans="1:54" x14ac:dyDescent="0.25">
      <c r="A1208" t="str">
        <f t="shared" si="113"/>
        <v>1208</v>
      </c>
      <c r="B1208" s="25">
        <f>IF(OR(ISBLANK($AG1208),$AI1208="closed",$AI1208="old",AND($B$3=Data!$N$6,OR(database!AG1208=Data!$K$8,Data!$K$9=database!AG1208))),0,MAX(B$8:B1207)+1)</f>
        <v>0</v>
      </c>
      <c r="C1208" s="25">
        <f ca="1">IF(AND($AL1208-C$3&lt;=TODAY(),$AL1208&gt;0,AI1208&lt;&gt;"closed",AI1208&lt;&gt;"old",AND($B$3&lt;&gt;Data!$N$6,OR(database!$AG1208&lt;&gt;Data!$K$9,database!$AG1208&lt;&gt;Data!$K$8))),MAX(C$8:C1207)+1,0)</f>
        <v>0</v>
      </c>
      <c r="D1208" s="25">
        <f ca="1">IF(AND($AL1208-D$3&lt;=TODAY(),$AL1208&gt;0,$AI1208&lt;&gt;"closed",AI1208&lt;&gt;"old",AND($B$3&lt;&gt;Data!$N$6,OR(database!$AG1208&lt;&gt;Data!$K$9,database!$AG1208&lt;&gt;Data!$K$8))),MAX(D$8:D1207)+1,0)</f>
        <v>0</v>
      </c>
      <c r="E1208" s="25">
        <f ca="1">IF(AND($AL1208-E$3&lt;=TODAY(),$AL1208&gt;0,AI1208&lt;&gt;"closed",AI1208&lt;&gt;"old",AND($B$3&lt;&gt;Data!$N$6,OR(database!$AG1208&lt;&gt;Data!$K$9,database!$AG1208&lt;&gt;Data!$K$8))),MAX(E$8:E1207)+1,0)</f>
        <v>0</v>
      </c>
      <c r="F1208" s="25">
        <f>IF(AH1208="X",MAX(F$8:F1207)+1,0)</f>
        <v>0</v>
      </c>
      <c r="G1208" s="25">
        <f ca="1">IF(AND(AG1208=Data!$K$8,database!AI1208&lt;&gt;"Closed",AI1208&lt;&gt;"old",database!AL1208&lt;(TODAY()+Data!$X$4)),MAX(G$8:G1207)+1,0)</f>
        <v>0</v>
      </c>
      <c r="H1208" s="25">
        <f ca="1">IF(AND(AG1208=Data!$K$9,database!AI1208&lt;&gt;"Closed",AI1208&lt;&gt;"old",database!AL1208&lt;(TODAY()+Data!$X$5)),MAX(H$8:H1207)+1,0)</f>
        <v>0</v>
      </c>
      <c r="Y1208">
        <f>IF(AS1208&gt;0,VLOOKUP(AS1208,$AT:$AV,3,0)+COUNTIF(AS$8:AS1207,AS1208),0)</f>
        <v>0</v>
      </c>
      <c r="AA1208" s="16"/>
      <c r="AB1208" s="22"/>
      <c r="AC1208" s="16"/>
      <c r="AD1208" s="22"/>
      <c r="AE1208" s="16"/>
      <c r="AF1208" s="22"/>
      <c r="AG1208" s="138"/>
      <c r="AH1208" s="23"/>
      <c r="AI1208" s="16"/>
      <c r="AJ1208" s="23"/>
      <c r="AK1208" s="28"/>
      <c r="AL1208" s="35"/>
      <c r="AQ1208" s="25">
        <f>IF(FollowUp!$AK$3="(Off)",IF(FollowUp!$AA$3=Data!$D$5,C1208,IF(FollowUp!$AA$3=Data!$D$6,D1208,IF(FollowUp!$AA$3=Data!$D$7,E1208,B1208))),IF(FollowUp!$AK$3=Data!$N$9,F1208,IF(FollowUp!$AK$3=Data!$N$8,H1208,IF(FollowUp!$AK$3=Data!$N$7,G1208,B1208))))</f>
        <v>0</v>
      </c>
      <c r="AR1208" s="51">
        <f t="shared" si="116"/>
        <v>0</v>
      </c>
      <c r="AS1208" s="25">
        <f t="shared" si="114"/>
        <v>-1</v>
      </c>
      <c r="AT1208" s="25">
        <f t="shared" si="117"/>
        <v>1201</v>
      </c>
      <c r="AU1208" s="25">
        <f t="shared" si="115"/>
        <v>0</v>
      </c>
      <c r="AV1208" s="25">
        <f t="shared" si="118"/>
        <v>0</v>
      </c>
      <c r="BB1208" s="51"/>
    </row>
    <row r="1209" spans="1:54" x14ac:dyDescent="0.25">
      <c r="A1209" t="str">
        <f t="shared" si="113"/>
        <v>1209</v>
      </c>
      <c r="B1209" s="25">
        <f>IF(OR(ISBLANK($AG1209),$AI1209="closed",$AI1209="old",AND($B$3=Data!$N$6,OR(database!AG1209=Data!$K$8,Data!$K$9=database!AG1209))),0,MAX(B$8:B1208)+1)</f>
        <v>0</v>
      </c>
      <c r="C1209" s="25">
        <f ca="1">IF(AND($AL1209-C$3&lt;=TODAY(),$AL1209&gt;0,AI1209&lt;&gt;"closed",AI1209&lt;&gt;"old",AND($B$3&lt;&gt;Data!$N$6,OR(database!$AG1209&lt;&gt;Data!$K$9,database!$AG1209&lt;&gt;Data!$K$8))),MAX(C$8:C1208)+1,0)</f>
        <v>0</v>
      </c>
      <c r="D1209" s="25">
        <f ca="1">IF(AND($AL1209-D$3&lt;=TODAY(),$AL1209&gt;0,$AI1209&lt;&gt;"closed",AI1209&lt;&gt;"old",AND($B$3&lt;&gt;Data!$N$6,OR(database!$AG1209&lt;&gt;Data!$K$9,database!$AG1209&lt;&gt;Data!$K$8))),MAX(D$8:D1208)+1,0)</f>
        <v>0</v>
      </c>
      <c r="E1209" s="25">
        <f ca="1">IF(AND($AL1209-E$3&lt;=TODAY(),$AL1209&gt;0,AI1209&lt;&gt;"closed",AI1209&lt;&gt;"old",AND($B$3&lt;&gt;Data!$N$6,OR(database!$AG1209&lt;&gt;Data!$K$9,database!$AG1209&lt;&gt;Data!$K$8))),MAX(E$8:E1208)+1,0)</f>
        <v>0</v>
      </c>
      <c r="F1209" s="25">
        <f>IF(AH1209="X",MAX(F$8:F1208)+1,0)</f>
        <v>0</v>
      </c>
      <c r="G1209" s="25">
        <f ca="1">IF(AND(AG1209=Data!$K$8,database!AI1209&lt;&gt;"Closed",AI1209&lt;&gt;"old",database!AL1209&lt;(TODAY()+Data!$X$4)),MAX(G$8:G1208)+1,0)</f>
        <v>0</v>
      </c>
      <c r="H1209" s="25">
        <f ca="1">IF(AND(AG1209=Data!$K$9,database!AI1209&lt;&gt;"Closed",AI1209&lt;&gt;"old",database!AL1209&lt;(TODAY()+Data!$X$5)),MAX(H$8:H1208)+1,0)</f>
        <v>0</v>
      </c>
      <c r="Y1209">
        <f>IF(AS1209&gt;0,VLOOKUP(AS1209,$AT:$AV,3,0)+COUNTIF(AS$8:AS1208,AS1209),0)</f>
        <v>0</v>
      </c>
      <c r="AA1209" s="17"/>
      <c r="AB1209" s="18"/>
      <c r="AC1209" s="17"/>
      <c r="AD1209" s="18"/>
      <c r="AE1209" s="17"/>
      <c r="AF1209" s="18"/>
      <c r="AG1209" s="139"/>
      <c r="AH1209" s="24"/>
      <c r="AI1209" s="17"/>
      <c r="AJ1209" s="24"/>
      <c r="AK1209" s="27"/>
      <c r="AL1209" s="47"/>
      <c r="AQ1209" s="25">
        <f>IF(FollowUp!$AK$3="(Off)",IF(FollowUp!$AA$3=Data!$D$5,C1209,IF(FollowUp!$AA$3=Data!$D$6,D1209,IF(FollowUp!$AA$3=Data!$D$7,E1209,B1209))),IF(FollowUp!$AK$3=Data!$N$9,F1209,IF(FollowUp!$AK$3=Data!$N$8,H1209,IF(FollowUp!$AK$3=Data!$N$7,G1209,B1209))))</f>
        <v>0</v>
      </c>
      <c r="AR1209" s="51">
        <f t="shared" si="116"/>
        <v>0</v>
      </c>
      <c r="AS1209" s="25">
        <f t="shared" si="114"/>
        <v>-1</v>
      </c>
      <c r="AT1209" s="25">
        <f t="shared" si="117"/>
        <v>1202</v>
      </c>
      <c r="AU1209" s="25">
        <f t="shared" si="115"/>
        <v>0</v>
      </c>
      <c r="AV1209" s="25">
        <f t="shared" si="118"/>
        <v>0</v>
      </c>
      <c r="BB1209" s="51"/>
    </row>
    <row r="1210" spans="1:54" x14ac:dyDescent="0.25">
      <c r="A1210" t="str">
        <f t="shared" si="113"/>
        <v>1210</v>
      </c>
      <c r="B1210" s="25">
        <f>IF(OR(ISBLANK($AG1210),$AI1210="closed",$AI1210="old",AND($B$3=Data!$N$6,OR(database!AG1210=Data!$K$8,Data!$K$9=database!AG1210))),0,MAX(B$8:B1209)+1)</f>
        <v>0</v>
      </c>
      <c r="C1210" s="25">
        <f ca="1">IF(AND($AL1210-C$3&lt;=TODAY(),$AL1210&gt;0,AI1210&lt;&gt;"closed",AI1210&lt;&gt;"old",AND($B$3&lt;&gt;Data!$N$6,OR(database!$AG1210&lt;&gt;Data!$K$9,database!$AG1210&lt;&gt;Data!$K$8))),MAX(C$8:C1209)+1,0)</f>
        <v>0</v>
      </c>
      <c r="D1210" s="25">
        <f ca="1">IF(AND($AL1210-D$3&lt;=TODAY(),$AL1210&gt;0,$AI1210&lt;&gt;"closed",AI1210&lt;&gt;"old",AND($B$3&lt;&gt;Data!$N$6,OR(database!$AG1210&lt;&gt;Data!$K$9,database!$AG1210&lt;&gt;Data!$K$8))),MAX(D$8:D1209)+1,0)</f>
        <v>0</v>
      </c>
      <c r="E1210" s="25">
        <f ca="1">IF(AND($AL1210-E$3&lt;=TODAY(),$AL1210&gt;0,AI1210&lt;&gt;"closed",AI1210&lt;&gt;"old",AND($B$3&lt;&gt;Data!$N$6,OR(database!$AG1210&lt;&gt;Data!$K$9,database!$AG1210&lt;&gt;Data!$K$8))),MAX(E$8:E1209)+1,0)</f>
        <v>0</v>
      </c>
      <c r="F1210" s="25">
        <f>IF(AH1210="X",MAX(F$8:F1209)+1,0)</f>
        <v>0</v>
      </c>
      <c r="G1210" s="25">
        <f ca="1">IF(AND(AG1210=Data!$K$8,database!AI1210&lt;&gt;"Closed",AI1210&lt;&gt;"old",database!AL1210&lt;(TODAY()+Data!$X$4)),MAX(G$8:G1209)+1,0)</f>
        <v>0</v>
      </c>
      <c r="H1210" s="25">
        <f ca="1">IF(AND(AG1210=Data!$K$9,database!AI1210&lt;&gt;"Closed",AI1210&lt;&gt;"old",database!AL1210&lt;(TODAY()+Data!$X$5)),MAX(H$8:H1209)+1,0)</f>
        <v>0</v>
      </c>
      <c r="Y1210">
        <f>IF(AS1210&gt;0,VLOOKUP(AS1210,$AT:$AV,3,0)+COUNTIF(AS$8:AS1209,AS1210),0)</f>
        <v>0</v>
      </c>
      <c r="AA1210" s="16"/>
      <c r="AB1210" s="22"/>
      <c r="AC1210" s="16"/>
      <c r="AD1210" s="22"/>
      <c r="AE1210" s="16"/>
      <c r="AF1210" s="22"/>
      <c r="AG1210" s="138"/>
      <c r="AH1210" s="23"/>
      <c r="AI1210" s="16"/>
      <c r="AJ1210" s="23"/>
      <c r="AK1210" s="28"/>
      <c r="AL1210" s="35"/>
      <c r="AQ1210" s="25">
        <f>IF(FollowUp!$AK$3="(Off)",IF(FollowUp!$AA$3=Data!$D$5,C1210,IF(FollowUp!$AA$3=Data!$D$6,D1210,IF(FollowUp!$AA$3=Data!$D$7,E1210,B1210))),IF(FollowUp!$AK$3=Data!$N$9,F1210,IF(FollowUp!$AK$3=Data!$N$8,H1210,IF(FollowUp!$AK$3=Data!$N$7,G1210,B1210))))</f>
        <v>0</v>
      </c>
      <c r="AR1210" s="51">
        <f t="shared" si="116"/>
        <v>0</v>
      </c>
      <c r="AS1210" s="25">
        <f t="shared" si="114"/>
        <v>-1</v>
      </c>
      <c r="AT1210" s="25">
        <f t="shared" si="117"/>
        <v>1203</v>
      </c>
      <c r="AU1210" s="25">
        <f t="shared" si="115"/>
        <v>0</v>
      </c>
      <c r="AV1210" s="25">
        <f t="shared" si="118"/>
        <v>0</v>
      </c>
      <c r="BB1210" s="51"/>
    </row>
    <row r="1211" spans="1:54" x14ac:dyDescent="0.25">
      <c r="A1211" t="str">
        <f t="shared" si="113"/>
        <v>1211</v>
      </c>
      <c r="B1211" s="25">
        <f>IF(OR(ISBLANK($AG1211),$AI1211="closed",$AI1211="old",AND($B$3=Data!$N$6,OR(database!AG1211=Data!$K$8,Data!$K$9=database!AG1211))),0,MAX(B$8:B1210)+1)</f>
        <v>0</v>
      </c>
      <c r="C1211" s="25">
        <f ca="1">IF(AND($AL1211-C$3&lt;=TODAY(),$AL1211&gt;0,AI1211&lt;&gt;"closed",AI1211&lt;&gt;"old",AND($B$3&lt;&gt;Data!$N$6,OR(database!$AG1211&lt;&gt;Data!$K$9,database!$AG1211&lt;&gt;Data!$K$8))),MAX(C$8:C1210)+1,0)</f>
        <v>0</v>
      </c>
      <c r="D1211" s="25">
        <f ca="1">IF(AND($AL1211-D$3&lt;=TODAY(),$AL1211&gt;0,$AI1211&lt;&gt;"closed",AI1211&lt;&gt;"old",AND($B$3&lt;&gt;Data!$N$6,OR(database!$AG1211&lt;&gt;Data!$K$9,database!$AG1211&lt;&gt;Data!$K$8))),MAX(D$8:D1210)+1,0)</f>
        <v>0</v>
      </c>
      <c r="E1211" s="25">
        <f ca="1">IF(AND($AL1211-E$3&lt;=TODAY(),$AL1211&gt;0,AI1211&lt;&gt;"closed",AI1211&lt;&gt;"old",AND($B$3&lt;&gt;Data!$N$6,OR(database!$AG1211&lt;&gt;Data!$K$9,database!$AG1211&lt;&gt;Data!$K$8))),MAX(E$8:E1210)+1,0)</f>
        <v>0</v>
      </c>
      <c r="F1211" s="25">
        <f>IF(AH1211="X",MAX(F$8:F1210)+1,0)</f>
        <v>0</v>
      </c>
      <c r="G1211" s="25">
        <f ca="1">IF(AND(AG1211=Data!$K$8,database!AI1211&lt;&gt;"Closed",AI1211&lt;&gt;"old",database!AL1211&lt;(TODAY()+Data!$X$4)),MAX(G$8:G1210)+1,0)</f>
        <v>0</v>
      </c>
      <c r="H1211" s="25">
        <f ca="1">IF(AND(AG1211=Data!$K$9,database!AI1211&lt;&gt;"Closed",AI1211&lt;&gt;"old",database!AL1211&lt;(TODAY()+Data!$X$5)),MAX(H$8:H1210)+1,0)</f>
        <v>0</v>
      </c>
      <c r="Y1211">
        <f>IF(AS1211&gt;0,VLOOKUP(AS1211,$AT:$AV,3,0)+COUNTIF(AS$8:AS1210,AS1211),0)</f>
        <v>0</v>
      </c>
      <c r="AA1211" s="17"/>
      <c r="AB1211" s="18"/>
      <c r="AC1211" s="17"/>
      <c r="AD1211" s="18"/>
      <c r="AE1211" s="17"/>
      <c r="AF1211" s="18"/>
      <c r="AG1211" s="139"/>
      <c r="AH1211" s="24"/>
      <c r="AI1211" s="17"/>
      <c r="AJ1211" s="24"/>
      <c r="AK1211" s="27"/>
      <c r="AL1211" s="47"/>
      <c r="AQ1211" s="25">
        <f>IF(FollowUp!$AK$3="(Off)",IF(FollowUp!$AA$3=Data!$D$5,C1211,IF(FollowUp!$AA$3=Data!$D$6,D1211,IF(FollowUp!$AA$3=Data!$D$7,E1211,B1211))),IF(FollowUp!$AK$3=Data!$N$9,F1211,IF(FollowUp!$AK$3=Data!$N$8,H1211,IF(FollowUp!$AK$3=Data!$N$7,G1211,B1211))))</f>
        <v>0</v>
      </c>
      <c r="AR1211" s="51">
        <f t="shared" si="116"/>
        <v>0</v>
      </c>
      <c r="AS1211" s="25">
        <f t="shared" si="114"/>
        <v>-1</v>
      </c>
      <c r="AT1211" s="25">
        <f t="shared" si="117"/>
        <v>1204</v>
      </c>
      <c r="AU1211" s="25">
        <f t="shared" si="115"/>
        <v>0</v>
      </c>
      <c r="AV1211" s="25">
        <f t="shared" si="118"/>
        <v>0</v>
      </c>
      <c r="BB1211" s="51"/>
    </row>
    <row r="1212" spans="1:54" x14ac:dyDescent="0.25">
      <c r="A1212" t="str">
        <f t="shared" si="113"/>
        <v>1212</v>
      </c>
      <c r="B1212" s="25">
        <f>IF(OR(ISBLANK($AG1212),$AI1212="closed",$AI1212="old",AND($B$3=Data!$N$6,OR(database!AG1212=Data!$K$8,Data!$K$9=database!AG1212))),0,MAX(B$8:B1211)+1)</f>
        <v>0</v>
      </c>
      <c r="C1212" s="25">
        <f ca="1">IF(AND($AL1212-C$3&lt;=TODAY(),$AL1212&gt;0,AI1212&lt;&gt;"closed",AI1212&lt;&gt;"old",AND($B$3&lt;&gt;Data!$N$6,OR(database!$AG1212&lt;&gt;Data!$K$9,database!$AG1212&lt;&gt;Data!$K$8))),MAX(C$8:C1211)+1,0)</f>
        <v>0</v>
      </c>
      <c r="D1212" s="25">
        <f ca="1">IF(AND($AL1212-D$3&lt;=TODAY(),$AL1212&gt;0,$AI1212&lt;&gt;"closed",AI1212&lt;&gt;"old",AND($B$3&lt;&gt;Data!$N$6,OR(database!$AG1212&lt;&gt;Data!$K$9,database!$AG1212&lt;&gt;Data!$K$8))),MAX(D$8:D1211)+1,0)</f>
        <v>0</v>
      </c>
      <c r="E1212" s="25">
        <f ca="1">IF(AND($AL1212-E$3&lt;=TODAY(),$AL1212&gt;0,AI1212&lt;&gt;"closed",AI1212&lt;&gt;"old",AND($B$3&lt;&gt;Data!$N$6,OR(database!$AG1212&lt;&gt;Data!$K$9,database!$AG1212&lt;&gt;Data!$K$8))),MAX(E$8:E1211)+1,0)</f>
        <v>0</v>
      </c>
      <c r="F1212" s="25">
        <f>IF(AH1212="X",MAX(F$8:F1211)+1,0)</f>
        <v>0</v>
      </c>
      <c r="G1212" s="25">
        <f ca="1">IF(AND(AG1212=Data!$K$8,database!AI1212&lt;&gt;"Closed",AI1212&lt;&gt;"old",database!AL1212&lt;(TODAY()+Data!$X$4)),MAX(G$8:G1211)+1,0)</f>
        <v>0</v>
      </c>
      <c r="H1212" s="25">
        <f ca="1">IF(AND(AG1212=Data!$K$9,database!AI1212&lt;&gt;"Closed",AI1212&lt;&gt;"old",database!AL1212&lt;(TODAY()+Data!$X$5)),MAX(H$8:H1211)+1,0)</f>
        <v>0</v>
      </c>
      <c r="Y1212">
        <f>IF(AS1212&gt;0,VLOOKUP(AS1212,$AT:$AV,3,0)+COUNTIF(AS$8:AS1211,AS1212),0)</f>
        <v>0</v>
      </c>
      <c r="AA1212" s="16"/>
      <c r="AB1212" s="22"/>
      <c r="AC1212" s="16"/>
      <c r="AD1212" s="22"/>
      <c r="AE1212" s="16"/>
      <c r="AF1212" s="22"/>
      <c r="AG1212" s="138"/>
      <c r="AH1212" s="23"/>
      <c r="AI1212" s="16"/>
      <c r="AJ1212" s="23"/>
      <c r="AK1212" s="28"/>
      <c r="AL1212" s="35"/>
      <c r="AQ1212" s="25">
        <f>IF(FollowUp!$AK$3="(Off)",IF(FollowUp!$AA$3=Data!$D$5,C1212,IF(FollowUp!$AA$3=Data!$D$6,D1212,IF(FollowUp!$AA$3=Data!$D$7,E1212,B1212))),IF(FollowUp!$AK$3=Data!$N$9,F1212,IF(FollowUp!$AK$3=Data!$N$8,H1212,IF(FollowUp!$AK$3=Data!$N$7,G1212,B1212))))</f>
        <v>0</v>
      </c>
      <c r="AR1212" s="51">
        <f t="shared" si="116"/>
        <v>0</v>
      </c>
      <c r="AS1212" s="25">
        <f t="shared" si="114"/>
        <v>-1</v>
      </c>
      <c r="AT1212" s="25">
        <f t="shared" si="117"/>
        <v>1205</v>
      </c>
      <c r="AU1212" s="25">
        <f t="shared" si="115"/>
        <v>0</v>
      </c>
      <c r="AV1212" s="25">
        <f t="shared" si="118"/>
        <v>0</v>
      </c>
      <c r="BB1212" s="51"/>
    </row>
    <row r="1213" spans="1:54" x14ac:dyDescent="0.25">
      <c r="A1213" t="str">
        <f t="shared" si="113"/>
        <v>1213</v>
      </c>
      <c r="B1213" s="25">
        <f>IF(OR(ISBLANK($AG1213),$AI1213="closed",$AI1213="old",AND($B$3=Data!$N$6,OR(database!AG1213=Data!$K$8,Data!$K$9=database!AG1213))),0,MAX(B$8:B1212)+1)</f>
        <v>0</v>
      </c>
      <c r="C1213" s="25">
        <f ca="1">IF(AND($AL1213-C$3&lt;=TODAY(),$AL1213&gt;0,AI1213&lt;&gt;"closed",AI1213&lt;&gt;"old",AND($B$3&lt;&gt;Data!$N$6,OR(database!$AG1213&lt;&gt;Data!$K$9,database!$AG1213&lt;&gt;Data!$K$8))),MAX(C$8:C1212)+1,0)</f>
        <v>0</v>
      </c>
      <c r="D1213" s="25">
        <f ca="1">IF(AND($AL1213-D$3&lt;=TODAY(),$AL1213&gt;0,$AI1213&lt;&gt;"closed",AI1213&lt;&gt;"old",AND($B$3&lt;&gt;Data!$N$6,OR(database!$AG1213&lt;&gt;Data!$K$9,database!$AG1213&lt;&gt;Data!$K$8))),MAX(D$8:D1212)+1,0)</f>
        <v>0</v>
      </c>
      <c r="E1213" s="25">
        <f ca="1">IF(AND($AL1213-E$3&lt;=TODAY(),$AL1213&gt;0,AI1213&lt;&gt;"closed",AI1213&lt;&gt;"old",AND($B$3&lt;&gt;Data!$N$6,OR(database!$AG1213&lt;&gt;Data!$K$9,database!$AG1213&lt;&gt;Data!$K$8))),MAX(E$8:E1212)+1,0)</f>
        <v>0</v>
      </c>
      <c r="F1213" s="25">
        <f>IF(AH1213="X",MAX(F$8:F1212)+1,0)</f>
        <v>0</v>
      </c>
      <c r="G1213" s="25">
        <f ca="1">IF(AND(AG1213=Data!$K$8,database!AI1213&lt;&gt;"Closed",AI1213&lt;&gt;"old",database!AL1213&lt;(TODAY()+Data!$X$4)),MAX(G$8:G1212)+1,0)</f>
        <v>0</v>
      </c>
      <c r="H1213" s="25">
        <f ca="1">IF(AND(AG1213=Data!$K$9,database!AI1213&lt;&gt;"Closed",AI1213&lt;&gt;"old",database!AL1213&lt;(TODAY()+Data!$X$5)),MAX(H$8:H1212)+1,0)</f>
        <v>0</v>
      </c>
      <c r="Y1213">
        <f>IF(AS1213&gt;0,VLOOKUP(AS1213,$AT:$AV,3,0)+COUNTIF(AS$8:AS1212,AS1213),0)</f>
        <v>0</v>
      </c>
      <c r="AA1213" s="17"/>
      <c r="AB1213" s="18"/>
      <c r="AC1213" s="17"/>
      <c r="AD1213" s="18"/>
      <c r="AE1213" s="17"/>
      <c r="AF1213" s="18"/>
      <c r="AG1213" s="139"/>
      <c r="AH1213" s="24"/>
      <c r="AI1213" s="17"/>
      <c r="AJ1213" s="24"/>
      <c r="AK1213" s="27"/>
      <c r="AL1213" s="47"/>
      <c r="AQ1213" s="25">
        <f>IF(FollowUp!$AK$3="(Off)",IF(FollowUp!$AA$3=Data!$D$5,C1213,IF(FollowUp!$AA$3=Data!$D$6,D1213,IF(FollowUp!$AA$3=Data!$D$7,E1213,B1213))),IF(FollowUp!$AK$3=Data!$N$9,F1213,IF(FollowUp!$AK$3=Data!$N$8,H1213,IF(FollowUp!$AK$3=Data!$N$7,G1213,B1213))))</f>
        <v>0</v>
      </c>
      <c r="AR1213" s="51">
        <f t="shared" si="116"/>
        <v>0</v>
      </c>
      <c r="AS1213" s="25">
        <f t="shared" si="114"/>
        <v>-1</v>
      </c>
      <c r="AT1213" s="25">
        <f t="shared" si="117"/>
        <v>1206</v>
      </c>
      <c r="AU1213" s="25">
        <f t="shared" si="115"/>
        <v>0</v>
      </c>
      <c r="AV1213" s="25">
        <f t="shared" si="118"/>
        <v>0</v>
      </c>
      <c r="BB1213" s="51"/>
    </row>
    <row r="1214" spans="1:54" x14ac:dyDescent="0.25">
      <c r="A1214" t="str">
        <f t="shared" si="113"/>
        <v>1214</v>
      </c>
      <c r="B1214" s="25">
        <f>IF(OR(ISBLANK($AG1214),$AI1214="closed",$AI1214="old",AND($B$3=Data!$N$6,OR(database!AG1214=Data!$K$8,Data!$K$9=database!AG1214))),0,MAX(B$8:B1213)+1)</f>
        <v>0</v>
      </c>
      <c r="C1214" s="25">
        <f ca="1">IF(AND($AL1214-C$3&lt;=TODAY(),$AL1214&gt;0,AI1214&lt;&gt;"closed",AI1214&lt;&gt;"old",AND($B$3&lt;&gt;Data!$N$6,OR(database!$AG1214&lt;&gt;Data!$K$9,database!$AG1214&lt;&gt;Data!$K$8))),MAX(C$8:C1213)+1,0)</f>
        <v>0</v>
      </c>
      <c r="D1214" s="25">
        <f ca="1">IF(AND($AL1214-D$3&lt;=TODAY(),$AL1214&gt;0,$AI1214&lt;&gt;"closed",AI1214&lt;&gt;"old",AND($B$3&lt;&gt;Data!$N$6,OR(database!$AG1214&lt;&gt;Data!$K$9,database!$AG1214&lt;&gt;Data!$K$8))),MAX(D$8:D1213)+1,0)</f>
        <v>0</v>
      </c>
      <c r="E1214" s="25">
        <f ca="1">IF(AND($AL1214-E$3&lt;=TODAY(),$AL1214&gt;0,AI1214&lt;&gt;"closed",AI1214&lt;&gt;"old",AND($B$3&lt;&gt;Data!$N$6,OR(database!$AG1214&lt;&gt;Data!$K$9,database!$AG1214&lt;&gt;Data!$K$8))),MAX(E$8:E1213)+1,0)</f>
        <v>0</v>
      </c>
      <c r="F1214" s="25">
        <f>IF(AH1214="X",MAX(F$8:F1213)+1,0)</f>
        <v>0</v>
      </c>
      <c r="G1214" s="25">
        <f ca="1">IF(AND(AG1214=Data!$K$8,database!AI1214&lt;&gt;"Closed",AI1214&lt;&gt;"old",database!AL1214&lt;(TODAY()+Data!$X$4)),MAX(G$8:G1213)+1,0)</f>
        <v>0</v>
      </c>
      <c r="H1214" s="25">
        <f ca="1">IF(AND(AG1214=Data!$K$9,database!AI1214&lt;&gt;"Closed",AI1214&lt;&gt;"old",database!AL1214&lt;(TODAY()+Data!$X$5)),MAX(H$8:H1213)+1,0)</f>
        <v>0</v>
      </c>
      <c r="Y1214">
        <f>IF(AS1214&gt;0,VLOOKUP(AS1214,$AT:$AV,3,0)+COUNTIF(AS$8:AS1213,AS1214),0)</f>
        <v>0</v>
      </c>
      <c r="AA1214" s="16"/>
      <c r="AB1214" s="22"/>
      <c r="AC1214" s="16"/>
      <c r="AD1214" s="22"/>
      <c r="AE1214" s="16"/>
      <c r="AF1214" s="22"/>
      <c r="AG1214" s="138"/>
      <c r="AH1214" s="23"/>
      <c r="AI1214" s="16"/>
      <c r="AJ1214" s="23"/>
      <c r="AK1214" s="28"/>
      <c r="AL1214" s="35"/>
      <c r="AQ1214" s="25">
        <f>IF(FollowUp!$AK$3="(Off)",IF(FollowUp!$AA$3=Data!$D$5,C1214,IF(FollowUp!$AA$3=Data!$D$6,D1214,IF(FollowUp!$AA$3=Data!$D$7,E1214,B1214))),IF(FollowUp!$AK$3=Data!$N$9,F1214,IF(FollowUp!$AK$3=Data!$N$8,H1214,IF(FollowUp!$AK$3=Data!$N$7,G1214,B1214))))</f>
        <v>0</v>
      </c>
      <c r="AR1214" s="51">
        <f t="shared" si="116"/>
        <v>0</v>
      </c>
      <c r="AS1214" s="25">
        <f t="shared" si="114"/>
        <v>-1</v>
      </c>
      <c r="AT1214" s="25">
        <f t="shared" si="117"/>
        <v>1207</v>
      </c>
      <c r="AU1214" s="25">
        <f t="shared" si="115"/>
        <v>0</v>
      </c>
      <c r="AV1214" s="25">
        <f t="shared" si="118"/>
        <v>0</v>
      </c>
      <c r="BB1214" s="51"/>
    </row>
    <row r="1215" spans="1:54" x14ac:dyDescent="0.25">
      <c r="A1215" t="str">
        <f t="shared" si="113"/>
        <v>1215</v>
      </c>
      <c r="B1215" s="25">
        <f>IF(OR(ISBLANK($AG1215),$AI1215="closed",$AI1215="old",AND($B$3=Data!$N$6,OR(database!AG1215=Data!$K$8,Data!$K$9=database!AG1215))),0,MAX(B$8:B1214)+1)</f>
        <v>0</v>
      </c>
      <c r="C1215" s="25">
        <f ca="1">IF(AND($AL1215-C$3&lt;=TODAY(),$AL1215&gt;0,AI1215&lt;&gt;"closed",AI1215&lt;&gt;"old",AND($B$3&lt;&gt;Data!$N$6,OR(database!$AG1215&lt;&gt;Data!$K$9,database!$AG1215&lt;&gt;Data!$K$8))),MAX(C$8:C1214)+1,0)</f>
        <v>0</v>
      </c>
      <c r="D1215" s="25">
        <f ca="1">IF(AND($AL1215-D$3&lt;=TODAY(),$AL1215&gt;0,$AI1215&lt;&gt;"closed",AI1215&lt;&gt;"old",AND($B$3&lt;&gt;Data!$N$6,OR(database!$AG1215&lt;&gt;Data!$K$9,database!$AG1215&lt;&gt;Data!$K$8))),MAX(D$8:D1214)+1,0)</f>
        <v>0</v>
      </c>
      <c r="E1215" s="25">
        <f ca="1">IF(AND($AL1215-E$3&lt;=TODAY(),$AL1215&gt;0,AI1215&lt;&gt;"closed",AI1215&lt;&gt;"old",AND($B$3&lt;&gt;Data!$N$6,OR(database!$AG1215&lt;&gt;Data!$K$9,database!$AG1215&lt;&gt;Data!$K$8))),MAX(E$8:E1214)+1,0)</f>
        <v>0</v>
      </c>
      <c r="F1215" s="25">
        <f>IF(AH1215="X",MAX(F$8:F1214)+1,0)</f>
        <v>0</v>
      </c>
      <c r="G1215" s="25">
        <f ca="1">IF(AND(AG1215=Data!$K$8,database!AI1215&lt;&gt;"Closed",AI1215&lt;&gt;"old",database!AL1215&lt;(TODAY()+Data!$X$4)),MAX(G$8:G1214)+1,0)</f>
        <v>0</v>
      </c>
      <c r="H1215" s="25">
        <f ca="1">IF(AND(AG1215=Data!$K$9,database!AI1215&lt;&gt;"Closed",AI1215&lt;&gt;"old",database!AL1215&lt;(TODAY()+Data!$X$5)),MAX(H$8:H1214)+1,0)</f>
        <v>0</v>
      </c>
      <c r="Y1215">
        <f>IF(AS1215&gt;0,VLOOKUP(AS1215,$AT:$AV,3,0)+COUNTIF(AS$8:AS1214,AS1215),0)</f>
        <v>0</v>
      </c>
      <c r="AA1215" s="17"/>
      <c r="AB1215" s="18"/>
      <c r="AC1215" s="17"/>
      <c r="AD1215" s="18"/>
      <c r="AE1215" s="17"/>
      <c r="AF1215" s="18"/>
      <c r="AG1215" s="139"/>
      <c r="AH1215" s="24"/>
      <c r="AI1215" s="17"/>
      <c r="AJ1215" s="24"/>
      <c r="AK1215" s="27"/>
      <c r="AL1215" s="47"/>
      <c r="AQ1215" s="25">
        <f>IF(FollowUp!$AK$3="(Off)",IF(FollowUp!$AA$3=Data!$D$5,C1215,IF(FollowUp!$AA$3=Data!$D$6,D1215,IF(FollowUp!$AA$3=Data!$D$7,E1215,B1215))),IF(FollowUp!$AK$3=Data!$N$9,F1215,IF(FollowUp!$AK$3=Data!$N$8,H1215,IF(FollowUp!$AK$3=Data!$N$7,G1215,B1215))))</f>
        <v>0</v>
      </c>
      <c r="AR1215" s="51">
        <f t="shared" si="116"/>
        <v>0</v>
      </c>
      <c r="AS1215" s="25">
        <f t="shared" si="114"/>
        <v>-1</v>
      </c>
      <c r="AT1215" s="25">
        <f t="shared" si="117"/>
        <v>1208</v>
      </c>
      <c r="AU1215" s="25">
        <f t="shared" si="115"/>
        <v>0</v>
      </c>
      <c r="AV1215" s="25">
        <f t="shared" si="118"/>
        <v>0</v>
      </c>
      <c r="BB1215" s="51"/>
    </row>
    <row r="1216" spans="1:54" x14ac:dyDescent="0.25">
      <c r="A1216" t="str">
        <f t="shared" si="113"/>
        <v>1216</v>
      </c>
      <c r="B1216" s="25">
        <f>IF(OR(ISBLANK($AG1216),$AI1216="closed",$AI1216="old",AND($B$3=Data!$N$6,OR(database!AG1216=Data!$K$8,Data!$K$9=database!AG1216))),0,MAX(B$8:B1215)+1)</f>
        <v>0</v>
      </c>
      <c r="C1216" s="25">
        <f ca="1">IF(AND($AL1216-C$3&lt;=TODAY(),$AL1216&gt;0,AI1216&lt;&gt;"closed",AI1216&lt;&gt;"old",AND($B$3&lt;&gt;Data!$N$6,OR(database!$AG1216&lt;&gt;Data!$K$9,database!$AG1216&lt;&gt;Data!$K$8))),MAX(C$8:C1215)+1,0)</f>
        <v>0</v>
      </c>
      <c r="D1216" s="25">
        <f ca="1">IF(AND($AL1216-D$3&lt;=TODAY(),$AL1216&gt;0,$AI1216&lt;&gt;"closed",AI1216&lt;&gt;"old",AND($B$3&lt;&gt;Data!$N$6,OR(database!$AG1216&lt;&gt;Data!$K$9,database!$AG1216&lt;&gt;Data!$K$8))),MAX(D$8:D1215)+1,0)</f>
        <v>0</v>
      </c>
      <c r="E1216" s="25">
        <f ca="1">IF(AND($AL1216-E$3&lt;=TODAY(),$AL1216&gt;0,AI1216&lt;&gt;"closed",AI1216&lt;&gt;"old",AND($B$3&lt;&gt;Data!$N$6,OR(database!$AG1216&lt;&gt;Data!$K$9,database!$AG1216&lt;&gt;Data!$K$8))),MAX(E$8:E1215)+1,0)</f>
        <v>0</v>
      </c>
      <c r="F1216" s="25">
        <f>IF(AH1216="X",MAX(F$8:F1215)+1,0)</f>
        <v>0</v>
      </c>
      <c r="G1216" s="25">
        <f ca="1">IF(AND(AG1216=Data!$K$8,database!AI1216&lt;&gt;"Closed",AI1216&lt;&gt;"old",database!AL1216&lt;(TODAY()+Data!$X$4)),MAX(G$8:G1215)+1,0)</f>
        <v>0</v>
      </c>
      <c r="H1216" s="25">
        <f ca="1">IF(AND(AG1216=Data!$K$9,database!AI1216&lt;&gt;"Closed",AI1216&lt;&gt;"old",database!AL1216&lt;(TODAY()+Data!$X$5)),MAX(H$8:H1215)+1,0)</f>
        <v>0</v>
      </c>
      <c r="Y1216">
        <f>IF(AS1216&gt;0,VLOOKUP(AS1216,$AT:$AV,3,0)+COUNTIF(AS$8:AS1215,AS1216),0)</f>
        <v>0</v>
      </c>
      <c r="AA1216" s="16"/>
      <c r="AB1216" s="22"/>
      <c r="AC1216" s="16"/>
      <c r="AD1216" s="22"/>
      <c r="AE1216" s="16"/>
      <c r="AF1216" s="22"/>
      <c r="AG1216" s="138"/>
      <c r="AH1216" s="23"/>
      <c r="AI1216" s="16"/>
      <c r="AJ1216" s="23"/>
      <c r="AK1216" s="28"/>
      <c r="AL1216" s="35"/>
      <c r="AQ1216" s="25">
        <f>IF(FollowUp!$AK$3="(Off)",IF(FollowUp!$AA$3=Data!$D$5,C1216,IF(FollowUp!$AA$3=Data!$D$6,D1216,IF(FollowUp!$AA$3=Data!$D$7,E1216,B1216))),IF(FollowUp!$AK$3=Data!$N$9,F1216,IF(FollowUp!$AK$3=Data!$N$8,H1216,IF(FollowUp!$AK$3=Data!$N$7,G1216,B1216))))</f>
        <v>0</v>
      </c>
      <c r="AR1216" s="51">
        <f t="shared" si="116"/>
        <v>0</v>
      </c>
      <c r="AS1216" s="25">
        <f t="shared" si="114"/>
        <v>-1</v>
      </c>
      <c r="AT1216" s="25">
        <f t="shared" si="117"/>
        <v>1209</v>
      </c>
      <c r="AU1216" s="25">
        <f t="shared" si="115"/>
        <v>0</v>
      </c>
      <c r="AV1216" s="25">
        <f t="shared" si="118"/>
        <v>0</v>
      </c>
      <c r="BB1216" s="51"/>
    </row>
    <row r="1217" spans="1:54" x14ac:dyDescent="0.25">
      <c r="A1217" t="str">
        <f t="shared" si="113"/>
        <v>1217</v>
      </c>
      <c r="B1217" s="25">
        <f>IF(OR(ISBLANK($AG1217),$AI1217="closed",$AI1217="old",AND($B$3=Data!$N$6,OR(database!AG1217=Data!$K$8,Data!$K$9=database!AG1217))),0,MAX(B$8:B1216)+1)</f>
        <v>0</v>
      </c>
      <c r="C1217" s="25">
        <f ca="1">IF(AND($AL1217-C$3&lt;=TODAY(),$AL1217&gt;0,AI1217&lt;&gt;"closed",AI1217&lt;&gt;"old",AND($B$3&lt;&gt;Data!$N$6,OR(database!$AG1217&lt;&gt;Data!$K$9,database!$AG1217&lt;&gt;Data!$K$8))),MAX(C$8:C1216)+1,0)</f>
        <v>0</v>
      </c>
      <c r="D1217" s="25">
        <f ca="1">IF(AND($AL1217-D$3&lt;=TODAY(),$AL1217&gt;0,$AI1217&lt;&gt;"closed",AI1217&lt;&gt;"old",AND($B$3&lt;&gt;Data!$N$6,OR(database!$AG1217&lt;&gt;Data!$K$9,database!$AG1217&lt;&gt;Data!$K$8))),MAX(D$8:D1216)+1,0)</f>
        <v>0</v>
      </c>
      <c r="E1217" s="25">
        <f ca="1">IF(AND($AL1217-E$3&lt;=TODAY(),$AL1217&gt;0,AI1217&lt;&gt;"closed",AI1217&lt;&gt;"old",AND($B$3&lt;&gt;Data!$N$6,OR(database!$AG1217&lt;&gt;Data!$K$9,database!$AG1217&lt;&gt;Data!$K$8))),MAX(E$8:E1216)+1,0)</f>
        <v>0</v>
      </c>
      <c r="F1217" s="25">
        <f>IF(AH1217="X",MAX(F$8:F1216)+1,0)</f>
        <v>0</v>
      </c>
      <c r="G1217" s="25">
        <f ca="1">IF(AND(AG1217=Data!$K$8,database!AI1217&lt;&gt;"Closed",AI1217&lt;&gt;"old",database!AL1217&lt;(TODAY()+Data!$X$4)),MAX(G$8:G1216)+1,0)</f>
        <v>0</v>
      </c>
      <c r="H1217" s="25">
        <f ca="1">IF(AND(AG1217=Data!$K$9,database!AI1217&lt;&gt;"Closed",AI1217&lt;&gt;"old",database!AL1217&lt;(TODAY()+Data!$X$5)),MAX(H$8:H1216)+1,0)</f>
        <v>0</v>
      </c>
      <c r="Y1217">
        <f>IF(AS1217&gt;0,VLOOKUP(AS1217,$AT:$AV,3,0)+COUNTIF(AS$8:AS1216,AS1217),0)</f>
        <v>0</v>
      </c>
      <c r="AA1217" s="17"/>
      <c r="AB1217" s="18"/>
      <c r="AC1217" s="17"/>
      <c r="AD1217" s="18"/>
      <c r="AE1217" s="17"/>
      <c r="AF1217" s="18"/>
      <c r="AG1217" s="139"/>
      <c r="AH1217" s="24"/>
      <c r="AI1217" s="17"/>
      <c r="AJ1217" s="24"/>
      <c r="AK1217" s="27"/>
      <c r="AL1217" s="47"/>
      <c r="AQ1217" s="25">
        <f>IF(FollowUp!$AK$3="(Off)",IF(FollowUp!$AA$3=Data!$D$5,C1217,IF(FollowUp!$AA$3=Data!$D$6,D1217,IF(FollowUp!$AA$3=Data!$D$7,E1217,B1217))),IF(FollowUp!$AK$3=Data!$N$9,F1217,IF(FollowUp!$AK$3=Data!$N$8,H1217,IF(FollowUp!$AK$3=Data!$N$7,G1217,B1217))))</f>
        <v>0</v>
      </c>
      <c r="AR1217" s="51">
        <f t="shared" si="116"/>
        <v>0</v>
      </c>
      <c r="AS1217" s="25">
        <f t="shared" si="114"/>
        <v>-1</v>
      </c>
      <c r="AT1217" s="25">
        <f t="shared" si="117"/>
        <v>1210</v>
      </c>
      <c r="AU1217" s="25">
        <f t="shared" si="115"/>
        <v>0</v>
      </c>
      <c r="AV1217" s="25">
        <f t="shared" si="118"/>
        <v>0</v>
      </c>
      <c r="BB1217" s="51"/>
    </row>
    <row r="1218" spans="1:54" x14ac:dyDescent="0.25">
      <c r="A1218" t="str">
        <f t="shared" si="113"/>
        <v>1218</v>
      </c>
      <c r="B1218" s="25">
        <f>IF(OR(ISBLANK($AG1218),$AI1218="closed",$AI1218="old",AND($B$3=Data!$N$6,OR(database!AG1218=Data!$K$8,Data!$K$9=database!AG1218))),0,MAX(B$8:B1217)+1)</f>
        <v>0</v>
      </c>
      <c r="C1218" s="25">
        <f ca="1">IF(AND($AL1218-C$3&lt;=TODAY(),$AL1218&gt;0,AI1218&lt;&gt;"closed",AI1218&lt;&gt;"old",AND($B$3&lt;&gt;Data!$N$6,OR(database!$AG1218&lt;&gt;Data!$K$9,database!$AG1218&lt;&gt;Data!$K$8))),MAX(C$8:C1217)+1,0)</f>
        <v>0</v>
      </c>
      <c r="D1218" s="25">
        <f ca="1">IF(AND($AL1218-D$3&lt;=TODAY(),$AL1218&gt;0,$AI1218&lt;&gt;"closed",AI1218&lt;&gt;"old",AND($B$3&lt;&gt;Data!$N$6,OR(database!$AG1218&lt;&gt;Data!$K$9,database!$AG1218&lt;&gt;Data!$K$8))),MAX(D$8:D1217)+1,0)</f>
        <v>0</v>
      </c>
      <c r="E1218" s="25">
        <f ca="1">IF(AND($AL1218-E$3&lt;=TODAY(),$AL1218&gt;0,AI1218&lt;&gt;"closed",AI1218&lt;&gt;"old",AND($B$3&lt;&gt;Data!$N$6,OR(database!$AG1218&lt;&gt;Data!$K$9,database!$AG1218&lt;&gt;Data!$K$8))),MAX(E$8:E1217)+1,0)</f>
        <v>0</v>
      </c>
      <c r="F1218" s="25">
        <f>IF(AH1218="X",MAX(F$8:F1217)+1,0)</f>
        <v>0</v>
      </c>
      <c r="G1218" s="25">
        <f ca="1">IF(AND(AG1218=Data!$K$8,database!AI1218&lt;&gt;"Closed",AI1218&lt;&gt;"old",database!AL1218&lt;(TODAY()+Data!$X$4)),MAX(G$8:G1217)+1,0)</f>
        <v>0</v>
      </c>
      <c r="H1218" s="25">
        <f ca="1">IF(AND(AG1218=Data!$K$9,database!AI1218&lt;&gt;"Closed",AI1218&lt;&gt;"old",database!AL1218&lt;(TODAY()+Data!$X$5)),MAX(H$8:H1217)+1,0)</f>
        <v>0</v>
      </c>
      <c r="Y1218">
        <f>IF(AS1218&gt;0,VLOOKUP(AS1218,$AT:$AV,3,0)+COUNTIF(AS$8:AS1217,AS1218),0)</f>
        <v>0</v>
      </c>
      <c r="AA1218" s="16"/>
      <c r="AB1218" s="22"/>
      <c r="AC1218" s="16"/>
      <c r="AD1218" s="22"/>
      <c r="AE1218" s="16"/>
      <c r="AF1218" s="22"/>
      <c r="AG1218" s="138"/>
      <c r="AH1218" s="23"/>
      <c r="AI1218" s="16"/>
      <c r="AJ1218" s="23"/>
      <c r="AK1218" s="28"/>
      <c r="AL1218" s="35"/>
      <c r="AQ1218" s="25">
        <f>IF(FollowUp!$AK$3="(Off)",IF(FollowUp!$AA$3=Data!$D$5,C1218,IF(FollowUp!$AA$3=Data!$D$6,D1218,IF(FollowUp!$AA$3=Data!$D$7,E1218,B1218))),IF(FollowUp!$AK$3=Data!$N$9,F1218,IF(FollowUp!$AK$3=Data!$N$8,H1218,IF(FollowUp!$AK$3=Data!$N$7,G1218,B1218))))</f>
        <v>0</v>
      </c>
      <c r="AR1218" s="51">
        <f t="shared" si="116"/>
        <v>0</v>
      </c>
      <c r="AS1218" s="25">
        <f t="shared" si="114"/>
        <v>-1</v>
      </c>
      <c r="AT1218" s="25">
        <f t="shared" si="117"/>
        <v>1211</v>
      </c>
      <c r="AU1218" s="25">
        <f t="shared" si="115"/>
        <v>0</v>
      </c>
      <c r="AV1218" s="25">
        <f t="shared" si="118"/>
        <v>0</v>
      </c>
      <c r="BB1218" s="51"/>
    </row>
    <row r="1219" spans="1:54" x14ac:dyDescent="0.25">
      <c r="A1219" t="str">
        <f t="shared" si="113"/>
        <v>1219</v>
      </c>
      <c r="B1219" s="25">
        <f>IF(OR(ISBLANK($AG1219),$AI1219="closed",$AI1219="old",AND($B$3=Data!$N$6,OR(database!AG1219=Data!$K$8,Data!$K$9=database!AG1219))),0,MAX(B$8:B1218)+1)</f>
        <v>0</v>
      </c>
      <c r="C1219" s="25">
        <f ca="1">IF(AND($AL1219-C$3&lt;=TODAY(),$AL1219&gt;0,AI1219&lt;&gt;"closed",AI1219&lt;&gt;"old",AND($B$3&lt;&gt;Data!$N$6,OR(database!$AG1219&lt;&gt;Data!$K$9,database!$AG1219&lt;&gt;Data!$K$8))),MAX(C$8:C1218)+1,0)</f>
        <v>0</v>
      </c>
      <c r="D1219" s="25">
        <f ca="1">IF(AND($AL1219-D$3&lt;=TODAY(),$AL1219&gt;0,$AI1219&lt;&gt;"closed",AI1219&lt;&gt;"old",AND($B$3&lt;&gt;Data!$N$6,OR(database!$AG1219&lt;&gt;Data!$K$9,database!$AG1219&lt;&gt;Data!$K$8))),MAX(D$8:D1218)+1,0)</f>
        <v>0</v>
      </c>
      <c r="E1219" s="25">
        <f ca="1">IF(AND($AL1219-E$3&lt;=TODAY(),$AL1219&gt;0,AI1219&lt;&gt;"closed",AI1219&lt;&gt;"old",AND($B$3&lt;&gt;Data!$N$6,OR(database!$AG1219&lt;&gt;Data!$K$9,database!$AG1219&lt;&gt;Data!$K$8))),MAX(E$8:E1218)+1,0)</f>
        <v>0</v>
      </c>
      <c r="F1219" s="25">
        <f>IF(AH1219="X",MAX(F$8:F1218)+1,0)</f>
        <v>0</v>
      </c>
      <c r="G1219" s="25">
        <f ca="1">IF(AND(AG1219=Data!$K$8,database!AI1219&lt;&gt;"Closed",AI1219&lt;&gt;"old",database!AL1219&lt;(TODAY()+Data!$X$4)),MAX(G$8:G1218)+1,0)</f>
        <v>0</v>
      </c>
      <c r="H1219" s="25">
        <f ca="1">IF(AND(AG1219=Data!$K$9,database!AI1219&lt;&gt;"Closed",AI1219&lt;&gt;"old",database!AL1219&lt;(TODAY()+Data!$X$5)),MAX(H$8:H1218)+1,0)</f>
        <v>0</v>
      </c>
      <c r="Y1219">
        <f>IF(AS1219&gt;0,VLOOKUP(AS1219,$AT:$AV,3,0)+COUNTIF(AS$8:AS1218,AS1219),0)</f>
        <v>0</v>
      </c>
      <c r="AA1219" s="17"/>
      <c r="AB1219" s="18"/>
      <c r="AC1219" s="17"/>
      <c r="AD1219" s="18"/>
      <c r="AE1219" s="17"/>
      <c r="AF1219" s="18"/>
      <c r="AG1219" s="139"/>
      <c r="AH1219" s="24"/>
      <c r="AI1219" s="17"/>
      <c r="AJ1219" s="24"/>
      <c r="AK1219" s="27"/>
      <c r="AL1219" s="47"/>
      <c r="AQ1219" s="25">
        <f>IF(FollowUp!$AK$3="(Off)",IF(FollowUp!$AA$3=Data!$D$5,C1219,IF(FollowUp!$AA$3=Data!$D$6,D1219,IF(FollowUp!$AA$3=Data!$D$7,E1219,B1219))),IF(FollowUp!$AK$3=Data!$N$9,F1219,IF(FollowUp!$AK$3=Data!$N$8,H1219,IF(FollowUp!$AK$3=Data!$N$7,G1219,B1219))))</f>
        <v>0</v>
      </c>
      <c r="AR1219" s="51">
        <f t="shared" si="116"/>
        <v>0</v>
      </c>
      <c r="AS1219" s="25">
        <f t="shared" si="114"/>
        <v>-1</v>
      </c>
      <c r="AT1219" s="25">
        <f t="shared" si="117"/>
        <v>1212</v>
      </c>
      <c r="AU1219" s="25">
        <f t="shared" si="115"/>
        <v>0</v>
      </c>
      <c r="AV1219" s="25">
        <f t="shared" si="118"/>
        <v>0</v>
      </c>
      <c r="BB1219" s="51"/>
    </row>
    <row r="1220" spans="1:54" x14ac:dyDescent="0.25">
      <c r="A1220" t="str">
        <f t="shared" si="113"/>
        <v>1220</v>
      </c>
      <c r="B1220" s="25">
        <f>IF(OR(ISBLANK($AG1220),$AI1220="closed",$AI1220="old",AND($B$3=Data!$N$6,OR(database!AG1220=Data!$K$8,Data!$K$9=database!AG1220))),0,MAX(B$8:B1219)+1)</f>
        <v>0</v>
      </c>
      <c r="C1220" s="25">
        <f ca="1">IF(AND($AL1220-C$3&lt;=TODAY(),$AL1220&gt;0,AI1220&lt;&gt;"closed",AI1220&lt;&gt;"old",AND($B$3&lt;&gt;Data!$N$6,OR(database!$AG1220&lt;&gt;Data!$K$9,database!$AG1220&lt;&gt;Data!$K$8))),MAX(C$8:C1219)+1,0)</f>
        <v>0</v>
      </c>
      <c r="D1220" s="25">
        <f ca="1">IF(AND($AL1220-D$3&lt;=TODAY(),$AL1220&gt;0,$AI1220&lt;&gt;"closed",AI1220&lt;&gt;"old",AND($B$3&lt;&gt;Data!$N$6,OR(database!$AG1220&lt;&gt;Data!$K$9,database!$AG1220&lt;&gt;Data!$K$8))),MAX(D$8:D1219)+1,0)</f>
        <v>0</v>
      </c>
      <c r="E1220" s="25">
        <f ca="1">IF(AND($AL1220-E$3&lt;=TODAY(),$AL1220&gt;0,AI1220&lt;&gt;"closed",AI1220&lt;&gt;"old",AND($B$3&lt;&gt;Data!$N$6,OR(database!$AG1220&lt;&gt;Data!$K$9,database!$AG1220&lt;&gt;Data!$K$8))),MAX(E$8:E1219)+1,0)</f>
        <v>0</v>
      </c>
      <c r="F1220" s="25">
        <f>IF(AH1220="X",MAX(F$8:F1219)+1,0)</f>
        <v>0</v>
      </c>
      <c r="G1220" s="25">
        <f ca="1">IF(AND(AG1220=Data!$K$8,database!AI1220&lt;&gt;"Closed",AI1220&lt;&gt;"old",database!AL1220&lt;(TODAY()+Data!$X$4)),MAX(G$8:G1219)+1,0)</f>
        <v>0</v>
      </c>
      <c r="H1220" s="25">
        <f ca="1">IF(AND(AG1220=Data!$K$9,database!AI1220&lt;&gt;"Closed",AI1220&lt;&gt;"old",database!AL1220&lt;(TODAY()+Data!$X$5)),MAX(H$8:H1219)+1,0)</f>
        <v>0</v>
      </c>
      <c r="Y1220">
        <f>IF(AS1220&gt;0,VLOOKUP(AS1220,$AT:$AV,3,0)+COUNTIF(AS$8:AS1219,AS1220),0)</f>
        <v>0</v>
      </c>
      <c r="AA1220" s="16"/>
      <c r="AB1220" s="22"/>
      <c r="AC1220" s="16"/>
      <c r="AD1220" s="22"/>
      <c r="AE1220" s="16"/>
      <c r="AF1220" s="22"/>
      <c r="AG1220" s="138"/>
      <c r="AH1220" s="23"/>
      <c r="AI1220" s="16"/>
      <c r="AJ1220" s="23"/>
      <c r="AK1220" s="28"/>
      <c r="AL1220" s="35"/>
      <c r="AQ1220" s="25">
        <f>IF(FollowUp!$AK$3="(Off)",IF(FollowUp!$AA$3=Data!$D$5,C1220,IF(FollowUp!$AA$3=Data!$D$6,D1220,IF(FollowUp!$AA$3=Data!$D$7,E1220,B1220))),IF(FollowUp!$AK$3=Data!$N$9,F1220,IF(FollowUp!$AK$3=Data!$N$8,H1220,IF(FollowUp!$AK$3=Data!$N$7,G1220,B1220))))</f>
        <v>0</v>
      </c>
      <c r="AR1220" s="51">
        <f t="shared" si="116"/>
        <v>0</v>
      </c>
      <c r="AS1220" s="25">
        <f t="shared" si="114"/>
        <v>-1</v>
      </c>
      <c r="AT1220" s="25">
        <f t="shared" si="117"/>
        <v>1213</v>
      </c>
      <c r="AU1220" s="25">
        <f t="shared" si="115"/>
        <v>0</v>
      </c>
      <c r="AV1220" s="25">
        <f t="shared" si="118"/>
        <v>0</v>
      </c>
      <c r="BB1220" s="51"/>
    </row>
    <row r="1221" spans="1:54" x14ac:dyDescent="0.25">
      <c r="A1221" t="str">
        <f t="shared" si="113"/>
        <v>1221</v>
      </c>
      <c r="B1221" s="25">
        <f>IF(OR(ISBLANK($AG1221),$AI1221="closed",$AI1221="old",AND($B$3=Data!$N$6,OR(database!AG1221=Data!$K$8,Data!$K$9=database!AG1221))),0,MAX(B$8:B1220)+1)</f>
        <v>0</v>
      </c>
      <c r="C1221" s="25">
        <f ca="1">IF(AND($AL1221-C$3&lt;=TODAY(),$AL1221&gt;0,AI1221&lt;&gt;"closed",AI1221&lt;&gt;"old",AND($B$3&lt;&gt;Data!$N$6,OR(database!$AG1221&lt;&gt;Data!$K$9,database!$AG1221&lt;&gt;Data!$K$8))),MAX(C$8:C1220)+1,0)</f>
        <v>0</v>
      </c>
      <c r="D1221" s="25">
        <f ca="1">IF(AND($AL1221-D$3&lt;=TODAY(),$AL1221&gt;0,$AI1221&lt;&gt;"closed",AI1221&lt;&gt;"old",AND($B$3&lt;&gt;Data!$N$6,OR(database!$AG1221&lt;&gt;Data!$K$9,database!$AG1221&lt;&gt;Data!$K$8))),MAX(D$8:D1220)+1,0)</f>
        <v>0</v>
      </c>
      <c r="E1221" s="25">
        <f ca="1">IF(AND($AL1221-E$3&lt;=TODAY(),$AL1221&gt;0,AI1221&lt;&gt;"closed",AI1221&lt;&gt;"old",AND($B$3&lt;&gt;Data!$N$6,OR(database!$AG1221&lt;&gt;Data!$K$9,database!$AG1221&lt;&gt;Data!$K$8))),MAX(E$8:E1220)+1,0)</f>
        <v>0</v>
      </c>
      <c r="F1221" s="25">
        <f>IF(AH1221="X",MAX(F$8:F1220)+1,0)</f>
        <v>0</v>
      </c>
      <c r="G1221" s="25">
        <f ca="1">IF(AND(AG1221=Data!$K$8,database!AI1221&lt;&gt;"Closed",AI1221&lt;&gt;"old",database!AL1221&lt;(TODAY()+Data!$X$4)),MAX(G$8:G1220)+1,0)</f>
        <v>0</v>
      </c>
      <c r="H1221" s="25">
        <f ca="1">IF(AND(AG1221=Data!$K$9,database!AI1221&lt;&gt;"Closed",AI1221&lt;&gt;"old",database!AL1221&lt;(TODAY()+Data!$X$5)),MAX(H$8:H1220)+1,0)</f>
        <v>0</v>
      </c>
      <c r="Y1221">
        <f>IF(AS1221&gt;0,VLOOKUP(AS1221,$AT:$AV,3,0)+COUNTIF(AS$8:AS1220,AS1221),0)</f>
        <v>0</v>
      </c>
      <c r="AA1221" s="17"/>
      <c r="AB1221" s="18"/>
      <c r="AC1221" s="17"/>
      <c r="AD1221" s="18"/>
      <c r="AE1221" s="17"/>
      <c r="AF1221" s="18"/>
      <c r="AG1221" s="139"/>
      <c r="AH1221" s="24"/>
      <c r="AI1221" s="17"/>
      <c r="AJ1221" s="24"/>
      <c r="AK1221" s="27"/>
      <c r="AL1221" s="47"/>
      <c r="AQ1221" s="25">
        <f>IF(FollowUp!$AK$3="(Off)",IF(FollowUp!$AA$3=Data!$D$5,C1221,IF(FollowUp!$AA$3=Data!$D$6,D1221,IF(FollowUp!$AA$3=Data!$D$7,E1221,B1221))),IF(FollowUp!$AK$3=Data!$N$9,F1221,IF(FollowUp!$AK$3=Data!$N$8,H1221,IF(FollowUp!$AK$3=Data!$N$7,G1221,B1221))))</f>
        <v>0</v>
      </c>
      <c r="AR1221" s="51">
        <f t="shared" si="116"/>
        <v>0</v>
      </c>
      <c r="AS1221" s="25">
        <f t="shared" si="114"/>
        <v>-1</v>
      </c>
      <c r="AT1221" s="25">
        <f t="shared" si="117"/>
        <v>1214</v>
      </c>
      <c r="AU1221" s="25">
        <f t="shared" si="115"/>
        <v>0</v>
      </c>
      <c r="AV1221" s="25">
        <f t="shared" si="118"/>
        <v>0</v>
      </c>
      <c r="BB1221" s="51"/>
    </row>
    <row r="1222" spans="1:54" x14ac:dyDescent="0.25">
      <c r="A1222" t="str">
        <f t="shared" si="113"/>
        <v>1222</v>
      </c>
      <c r="B1222" s="25">
        <f>IF(OR(ISBLANK($AG1222),$AI1222="closed",$AI1222="old",AND($B$3=Data!$N$6,OR(database!AG1222=Data!$K$8,Data!$K$9=database!AG1222))),0,MAX(B$8:B1221)+1)</f>
        <v>0</v>
      </c>
      <c r="C1222" s="25">
        <f ca="1">IF(AND($AL1222-C$3&lt;=TODAY(),$AL1222&gt;0,AI1222&lt;&gt;"closed",AI1222&lt;&gt;"old",AND($B$3&lt;&gt;Data!$N$6,OR(database!$AG1222&lt;&gt;Data!$K$9,database!$AG1222&lt;&gt;Data!$K$8))),MAX(C$8:C1221)+1,0)</f>
        <v>0</v>
      </c>
      <c r="D1222" s="25">
        <f ca="1">IF(AND($AL1222-D$3&lt;=TODAY(),$AL1222&gt;0,$AI1222&lt;&gt;"closed",AI1222&lt;&gt;"old",AND($B$3&lt;&gt;Data!$N$6,OR(database!$AG1222&lt;&gt;Data!$K$9,database!$AG1222&lt;&gt;Data!$K$8))),MAX(D$8:D1221)+1,0)</f>
        <v>0</v>
      </c>
      <c r="E1222" s="25">
        <f ca="1">IF(AND($AL1222-E$3&lt;=TODAY(),$AL1222&gt;0,AI1222&lt;&gt;"closed",AI1222&lt;&gt;"old",AND($B$3&lt;&gt;Data!$N$6,OR(database!$AG1222&lt;&gt;Data!$K$9,database!$AG1222&lt;&gt;Data!$K$8))),MAX(E$8:E1221)+1,0)</f>
        <v>0</v>
      </c>
      <c r="F1222" s="25">
        <f>IF(AH1222="X",MAX(F$8:F1221)+1,0)</f>
        <v>0</v>
      </c>
      <c r="G1222" s="25">
        <f ca="1">IF(AND(AG1222=Data!$K$8,database!AI1222&lt;&gt;"Closed",AI1222&lt;&gt;"old",database!AL1222&lt;(TODAY()+Data!$X$4)),MAX(G$8:G1221)+1,0)</f>
        <v>0</v>
      </c>
      <c r="H1222" s="25">
        <f ca="1">IF(AND(AG1222=Data!$K$9,database!AI1222&lt;&gt;"Closed",AI1222&lt;&gt;"old",database!AL1222&lt;(TODAY()+Data!$X$5)),MAX(H$8:H1221)+1,0)</f>
        <v>0</v>
      </c>
      <c r="Y1222">
        <f>IF(AS1222&gt;0,VLOOKUP(AS1222,$AT:$AV,3,0)+COUNTIF(AS$8:AS1221,AS1222),0)</f>
        <v>0</v>
      </c>
      <c r="AA1222" s="16"/>
      <c r="AB1222" s="22"/>
      <c r="AC1222" s="16"/>
      <c r="AD1222" s="22"/>
      <c r="AE1222" s="16"/>
      <c r="AF1222" s="22"/>
      <c r="AG1222" s="138"/>
      <c r="AH1222" s="23"/>
      <c r="AI1222" s="16"/>
      <c r="AJ1222" s="23"/>
      <c r="AK1222" s="28"/>
      <c r="AL1222" s="35"/>
      <c r="AQ1222" s="25">
        <f>IF(FollowUp!$AK$3="(Off)",IF(FollowUp!$AA$3=Data!$D$5,C1222,IF(FollowUp!$AA$3=Data!$D$6,D1222,IF(FollowUp!$AA$3=Data!$D$7,E1222,B1222))),IF(FollowUp!$AK$3=Data!$N$9,F1222,IF(FollowUp!$AK$3=Data!$N$8,H1222,IF(FollowUp!$AK$3=Data!$N$7,G1222,B1222))))</f>
        <v>0</v>
      </c>
      <c r="AR1222" s="51">
        <f t="shared" si="116"/>
        <v>0</v>
      </c>
      <c r="AS1222" s="25">
        <f t="shared" si="114"/>
        <v>-1</v>
      </c>
      <c r="AT1222" s="25">
        <f t="shared" si="117"/>
        <v>1215</v>
      </c>
      <c r="AU1222" s="25">
        <f t="shared" si="115"/>
        <v>0</v>
      </c>
      <c r="AV1222" s="25">
        <f t="shared" si="118"/>
        <v>0</v>
      </c>
      <c r="BB1222" s="51"/>
    </row>
    <row r="1223" spans="1:54" x14ac:dyDescent="0.25">
      <c r="A1223" t="str">
        <f t="shared" si="113"/>
        <v>1223</v>
      </c>
      <c r="B1223" s="25">
        <f>IF(OR(ISBLANK($AG1223),$AI1223="closed",$AI1223="old",AND($B$3=Data!$N$6,OR(database!AG1223=Data!$K$8,Data!$K$9=database!AG1223))),0,MAX(B$8:B1222)+1)</f>
        <v>0</v>
      </c>
      <c r="C1223" s="25">
        <f ca="1">IF(AND($AL1223-C$3&lt;=TODAY(),$AL1223&gt;0,AI1223&lt;&gt;"closed",AI1223&lt;&gt;"old",AND($B$3&lt;&gt;Data!$N$6,OR(database!$AG1223&lt;&gt;Data!$K$9,database!$AG1223&lt;&gt;Data!$K$8))),MAX(C$8:C1222)+1,0)</f>
        <v>0</v>
      </c>
      <c r="D1223" s="25">
        <f ca="1">IF(AND($AL1223-D$3&lt;=TODAY(),$AL1223&gt;0,$AI1223&lt;&gt;"closed",AI1223&lt;&gt;"old",AND($B$3&lt;&gt;Data!$N$6,OR(database!$AG1223&lt;&gt;Data!$K$9,database!$AG1223&lt;&gt;Data!$K$8))),MAX(D$8:D1222)+1,0)</f>
        <v>0</v>
      </c>
      <c r="E1223" s="25">
        <f ca="1">IF(AND($AL1223-E$3&lt;=TODAY(),$AL1223&gt;0,AI1223&lt;&gt;"closed",AI1223&lt;&gt;"old",AND($B$3&lt;&gt;Data!$N$6,OR(database!$AG1223&lt;&gt;Data!$K$9,database!$AG1223&lt;&gt;Data!$K$8))),MAX(E$8:E1222)+1,0)</f>
        <v>0</v>
      </c>
      <c r="F1223" s="25">
        <f>IF(AH1223="X",MAX(F$8:F1222)+1,0)</f>
        <v>0</v>
      </c>
      <c r="G1223" s="25">
        <f ca="1">IF(AND(AG1223=Data!$K$8,database!AI1223&lt;&gt;"Closed",AI1223&lt;&gt;"old",database!AL1223&lt;(TODAY()+Data!$X$4)),MAX(G$8:G1222)+1,0)</f>
        <v>0</v>
      </c>
      <c r="H1223" s="25">
        <f ca="1">IF(AND(AG1223=Data!$K$9,database!AI1223&lt;&gt;"Closed",AI1223&lt;&gt;"old",database!AL1223&lt;(TODAY()+Data!$X$5)),MAX(H$8:H1222)+1,0)</f>
        <v>0</v>
      </c>
      <c r="Y1223">
        <f>IF(AS1223&gt;0,VLOOKUP(AS1223,$AT:$AV,3,0)+COUNTIF(AS$8:AS1222,AS1223),0)</f>
        <v>0</v>
      </c>
      <c r="AA1223" s="17"/>
      <c r="AB1223" s="18"/>
      <c r="AC1223" s="17"/>
      <c r="AD1223" s="18"/>
      <c r="AE1223" s="17"/>
      <c r="AF1223" s="18"/>
      <c r="AG1223" s="139"/>
      <c r="AH1223" s="24"/>
      <c r="AI1223" s="17"/>
      <c r="AJ1223" s="24"/>
      <c r="AK1223" s="27"/>
      <c r="AL1223" s="47"/>
      <c r="AQ1223" s="25">
        <f>IF(FollowUp!$AK$3="(Off)",IF(FollowUp!$AA$3=Data!$D$5,C1223,IF(FollowUp!$AA$3=Data!$D$6,D1223,IF(FollowUp!$AA$3=Data!$D$7,E1223,B1223))),IF(FollowUp!$AK$3=Data!$N$9,F1223,IF(FollowUp!$AK$3=Data!$N$8,H1223,IF(FollowUp!$AK$3=Data!$N$7,G1223,B1223))))</f>
        <v>0</v>
      </c>
      <c r="AR1223" s="51">
        <f t="shared" si="116"/>
        <v>0</v>
      </c>
      <c r="AS1223" s="25">
        <f t="shared" si="114"/>
        <v>-1</v>
      </c>
      <c r="AT1223" s="25">
        <f t="shared" si="117"/>
        <v>1216</v>
      </c>
      <c r="AU1223" s="25">
        <f t="shared" si="115"/>
        <v>0</v>
      </c>
      <c r="AV1223" s="25">
        <f t="shared" si="118"/>
        <v>0</v>
      </c>
      <c r="BB1223" s="51"/>
    </row>
    <row r="1224" spans="1:54" x14ac:dyDescent="0.25">
      <c r="A1224" t="str">
        <f t="shared" ref="A1224:A1287" si="119">ROW(C1224)&amp;AC1224</f>
        <v>1224</v>
      </c>
      <c r="B1224" s="25">
        <f>IF(OR(ISBLANK($AG1224),$AI1224="closed",$AI1224="old",AND($B$3=Data!$N$6,OR(database!AG1224=Data!$K$8,Data!$K$9=database!AG1224))),0,MAX(B$8:B1223)+1)</f>
        <v>0</v>
      </c>
      <c r="C1224" s="25">
        <f ca="1">IF(AND($AL1224-C$3&lt;=TODAY(),$AL1224&gt;0,AI1224&lt;&gt;"closed",AI1224&lt;&gt;"old",AND($B$3&lt;&gt;Data!$N$6,OR(database!$AG1224&lt;&gt;Data!$K$9,database!$AG1224&lt;&gt;Data!$K$8))),MAX(C$8:C1223)+1,0)</f>
        <v>0</v>
      </c>
      <c r="D1224" s="25">
        <f ca="1">IF(AND($AL1224-D$3&lt;=TODAY(),$AL1224&gt;0,$AI1224&lt;&gt;"closed",AI1224&lt;&gt;"old",AND($B$3&lt;&gt;Data!$N$6,OR(database!$AG1224&lt;&gt;Data!$K$9,database!$AG1224&lt;&gt;Data!$K$8))),MAX(D$8:D1223)+1,0)</f>
        <v>0</v>
      </c>
      <c r="E1224" s="25">
        <f ca="1">IF(AND($AL1224-E$3&lt;=TODAY(),$AL1224&gt;0,AI1224&lt;&gt;"closed",AI1224&lt;&gt;"old",AND($B$3&lt;&gt;Data!$N$6,OR(database!$AG1224&lt;&gt;Data!$K$9,database!$AG1224&lt;&gt;Data!$K$8))),MAX(E$8:E1223)+1,0)</f>
        <v>0</v>
      </c>
      <c r="F1224" s="25">
        <f>IF(AH1224="X",MAX(F$8:F1223)+1,0)</f>
        <v>0</v>
      </c>
      <c r="G1224" s="25">
        <f ca="1">IF(AND(AG1224=Data!$K$8,database!AI1224&lt;&gt;"Closed",AI1224&lt;&gt;"old",database!AL1224&lt;(TODAY()+Data!$X$4)),MAX(G$8:G1223)+1,0)</f>
        <v>0</v>
      </c>
      <c r="H1224" s="25">
        <f ca="1">IF(AND(AG1224=Data!$K$9,database!AI1224&lt;&gt;"Closed",AI1224&lt;&gt;"old",database!AL1224&lt;(TODAY()+Data!$X$5)),MAX(H$8:H1223)+1,0)</f>
        <v>0</v>
      </c>
      <c r="Y1224">
        <f>IF(AS1224&gt;0,VLOOKUP(AS1224,$AT:$AV,3,0)+COUNTIF(AS$8:AS1223,AS1224),0)</f>
        <v>0</v>
      </c>
      <c r="AA1224" s="16"/>
      <c r="AB1224" s="22"/>
      <c r="AC1224" s="16"/>
      <c r="AD1224" s="22"/>
      <c r="AE1224" s="16"/>
      <c r="AF1224" s="22"/>
      <c r="AG1224" s="138"/>
      <c r="AH1224" s="23"/>
      <c r="AI1224" s="16"/>
      <c r="AJ1224" s="23"/>
      <c r="AK1224" s="28"/>
      <c r="AL1224" s="35"/>
      <c r="AQ1224" s="25">
        <f>IF(FollowUp!$AK$3="(Off)",IF(FollowUp!$AA$3=Data!$D$5,C1224,IF(FollowUp!$AA$3=Data!$D$6,D1224,IF(FollowUp!$AA$3=Data!$D$7,E1224,B1224))),IF(FollowUp!$AK$3=Data!$N$9,F1224,IF(FollowUp!$AK$3=Data!$N$8,H1224,IF(FollowUp!$AK$3=Data!$N$7,G1224,B1224))))</f>
        <v>0</v>
      </c>
      <c r="AR1224" s="51">
        <f t="shared" si="116"/>
        <v>0</v>
      </c>
      <c r="AS1224" s="25">
        <f t="shared" si="114"/>
        <v>-1</v>
      </c>
      <c r="AT1224" s="25">
        <f t="shared" si="117"/>
        <v>1217</v>
      </c>
      <c r="AU1224" s="25">
        <f t="shared" si="115"/>
        <v>0</v>
      </c>
      <c r="AV1224" s="25">
        <f t="shared" si="118"/>
        <v>0</v>
      </c>
      <c r="BB1224" s="51"/>
    </row>
    <row r="1225" spans="1:54" x14ac:dyDescent="0.25">
      <c r="A1225" t="str">
        <f t="shared" si="119"/>
        <v>1225</v>
      </c>
      <c r="B1225" s="25">
        <f>IF(OR(ISBLANK($AG1225),$AI1225="closed",$AI1225="old",AND($B$3=Data!$N$6,OR(database!AG1225=Data!$K$8,Data!$K$9=database!AG1225))),0,MAX(B$8:B1224)+1)</f>
        <v>0</v>
      </c>
      <c r="C1225" s="25">
        <f ca="1">IF(AND($AL1225-C$3&lt;=TODAY(),$AL1225&gt;0,AI1225&lt;&gt;"closed",AI1225&lt;&gt;"old",AND($B$3&lt;&gt;Data!$N$6,OR(database!$AG1225&lt;&gt;Data!$K$9,database!$AG1225&lt;&gt;Data!$K$8))),MAX(C$8:C1224)+1,0)</f>
        <v>0</v>
      </c>
      <c r="D1225" s="25">
        <f ca="1">IF(AND($AL1225-D$3&lt;=TODAY(),$AL1225&gt;0,$AI1225&lt;&gt;"closed",AI1225&lt;&gt;"old",AND($B$3&lt;&gt;Data!$N$6,OR(database!$AG1225&lt;&gt;Data!$K$9,database!$AG1225&lt;&gt;Data!$K$8))),MAX(D$8:D1224)+1,0)</f>
        <v>0</v>
      </c>
      <c r="E1225" s="25">
        <f ca="1">IF(AND($AL1225-E$3&lt;=TODAY(),$AL1225&gt;0,AI1225&lt;&gt;"closed",AI1225&lt;&gt;"old",AND($B$3&lt;&gt;Data!$N$6,OR(database!$AG1225&lt;&gt;Data!$K$9,database!$AG1225&lt;&gt;Data!$K$8))),MAX(E$8:E1224)+1,0)</f>
        <v>0</v>
      </c>
      <c r="F1225" s="25">
        <f>IF(AH1225="X",MAX(F$8:F1224)+1,0)</f>
        <v>0</v>
      </c>
      <c r="G1225" s="25">
        <f ca="1">IF(AND(AG1225=Data!$K$8,database!AI1225&lt;&gt;"Closed",AI1225&lt;&gt;"old",database!AL1225&lt;(TODAY()+Data!$X$4)),MAX(G$8:G1224)+1,0)</f>
        <v>0</v>
      </c>
      <c r="H1225" s="25">
        <f ca="1">IF(AND(AG1225=Data!$K$9,database!AI1225&lt;&gt;"Closed",AI1225&lt;&gt;"old",database!AL1225&lt;(TODAY()+Data!$X$5)),MAX(H$8:H1224)+1,0)</f>
        <v>0</v>
      </c>
      <c r="Y1225">
        <f>IF(AS1225&gt;0,VLOOKUP(AS1225,$AT:$AV,3,0)+COUNTIF(AS$8:AS1224,AS1225),0)</f>
        <v>0</v>
      </c>
      <c r="AA1225" s="17"/>
      <c r="AB1225" s="18"/>
      <c r="AC1225" s="17"/>
      <c r="AD1225" s="18"/>
      <c r="AE1225" s="17"/>
      <c r="AF1225" s="18"/>
      <c r="AG1225" s="139"/>
      <c r="AH1225" s="24"/>
      <c r="AI1225" s="17"/>
      <c r="AJ1225" s="24"/>
      <c r="AK1225" s="27"/>
      <c r="AL1225" s="47"/>
      <c r="AQ1225" s="25">
        <f>IF(FollowUp!$AK$3="(Off)",IF(FollowUp!$AA$3=Data!$D$5,C1225,IF(FollowUp!$AA$3=Data!$D$6,D1225,IF(FollowUp!$AA$3=Data!$D$7,E1225,B1225))),IF(FollowUp!$AK$3=Data!$N$9,F1225,IF(FollowUp!$AK$3=Data!$N$8,H1225,IF(FollowUp!$AK$3=Data!$N$7,G1225,B1225))))</f>
        <v>0</v>
      </c>
      <c r="AR1225" s="51">
        <f t="shared" si="116"/>
        <v>0</v>
      </c>
      <c r="AS1225" s="25">
        <f t="shared" ref="AS1225:AS1288" si="120">IF(AR1225=0,-1,RANK(AR1225,$AR$8:$AR$5000))</f>
        <v>-1</v>
      </c>
      <c r="AT1225" s="25">
        <f t="shared" si="117"/>
        <v>1218</v>
      </c>
      <c r="AU1225" s="25">
        <f t="shared" ref="AU1225:AU1288" si="121">COUNTIF(AS:AS,AT1225)</f>
        <v>0</v>
      </c>
      <c r="AV1225" s="25">
        <f t="shared" si="118"/>
        <v>0</v>
      </c>
      <c r="BB1225" s="51"/>
    </row>
    <row r="1226" spans="1:54" x14ac:dyDescent="0.25">
      <c r="A1226" t="str">
        <f t="shared" si="119"/>
        <v>1226</v>
      </c>
      <c r="B1226" s="25">
        <f>IF(OR(ISBLANK($AG1226),$AI1226="closed",$AI1226="old",AND($B$3=Data!$N$6,OR(database!AG1226=Data!$K$8,Data!$K$9=database!AG1226))),0,MAX(B$8:B1225)+1)</f>
        <v>0</v>
      </c>
      <c r="C1226" s="25">
        <f ca="1">IF(AND($AL1226-C$3&lt;=TODAY(),$AL1226&gt;0,AI1226&lt;&gt;"closed",AI1226&lt;&gt;"old",AND($B$3&lt;&gt;Data!$N$6,OR(database!$AG1226&lt;&gt;Data!$K$9,database!$AG1226&lt;&gt;Data!$K$8))),MAX(C$8:C1225)+1,0)</f>
        <v>0</v>
      </c>
      <c r="D1226" s="25">
        <f ca="1">IF(AND($AL1226-D$3&lt;=TODAY(),$AL1226&gt;0,$AI1226&lt;&gt;"closed",AI1226&lt;&gt;"old",AND($B$3&lt;&gt;Data!$N$6,OR(database!$AG1226&lt;&gt;Data!$K$9,database!$AG1226&lt;&gt;Data!$K$8))),MAX(D$8:D1225)+1,0)</f>
        <v>0</v>
      </c>
      <c r="E1226" s="25">
        <f ca="1">IF(AND($AL1226-E$3&lt;=TODAY(),$AL1226&gt;0,AI1226&lt;&gt;"closed",AI1226&lt;&gt;"old",AND($B$3&lt;&gt;Data!$N$6,OR(database!$AG1226&lt;&gt;Data!$K$9,database!$AG1226&lt;&gt;Data!$K$8))),MAX(E$8:E1225)+1,0)</f>
        <v>0</v>
      </c>
      <c r="F1226" s="25">
        <f>IF(AH1226="X",MAX(F$8:F1225)+1,0)</f>
        <v>0</v>
      </c>
      <c r="G1226" s="25">
        <f ca="1">IF(AND(AG1226=Data!$K$8,database!AI1226&lt;&gt;"Closed",AI1226&lt;&gt;"old",database!AL1226&lt;(TODAY()+Data!$X$4)),MAX(G$8:G1225)+1,0)</f>
        <v>0</v>
      </c>
      <c r="H1226" s="25">
        <f ca="1">IF(AND(AG1226=Data!$K$9,database!AI1226&lt;&gt;"Closed",AI1226&lt;&gt;"old",database!AL1226&lt;(TODAY()+Data!$X$5)),MAX(H$8:H1225)+1,0)</f>
        <v>0</v>
      </c>
      <c r="Y1226">
        <f>IF(AS1226&gt;0,VLOOKUP(AS1226,$AT:$AV,3,0)+COUNTIF(AS$8:AS1225,AS1226),0)</f>
        <v>0</v>
      </c>
      <c r="AA1226" s="16"/>
      <c r="AB1226" s="22"/>
      <c r="AC1226" s="16"/>
      <c r="AD1226" s="22"/>
      <c r="AE1226" s="16"/>
      <c r="AF1226" s="22"/>
      <c r="AG1226" s="138"/>
      <c r="AH1226" s="23"/>
      <c r="AI1226" s="16"/>
      <c r="AJ1226" s="23"/>
      <c r="AK1226" s="28"/>
      <c r="AL1226" s="35"/>
      <c r="AQ1226" s="25">
        <f>IF(FollowUp!$AK$3="(Off)",IF(FollowUp!$AA$3=Data!$D$5,C1226,IF(FollowUp!$AA$3=Data!$D$6,D1226,IF(FollowUp!$AA$3=Data!$D$7,E1226,B1226))),IF(FollowUp!$AK$3=Data!$N$9,F1226,IF(FollowUp!$AK$3=Data!$N$8,H1226,IF(FollowUp!$AK$3=Data!$N$7,G1226,B1226))))</f>
        <v>0</v>
      </c>
      <c r="AR1226" s="51">
        <f t="shared" si="116"/>
        <v>0</v>
      </c>
      <c r="AS1226" s="25">
        <f t="shared" si="120"/>
        <v>-1</v>
      </c>
      <c r="AT1226" s="25">
        <f t="shared" si="117"/>
        <v>1219</v>
      </c>
      <c r="AU1226" s="25">
        <f t="shared" si="121"/>
        <v>0</v>
      </c>
      <c r="AV1226" s="25">
        <f t="shared" si="118"/>
        <v>0</v>
      </c>
      <c r="BB1226" s="51"/>
    </row>
    <row r="1227" spans="1:54" x14ac:dyDescent="0.25">
      <c r="A1227" t="str">
        <f t="shared" si="119"/>
        <v>1227</v>
      </c>
      <c r="B1227" s="25">
        <f>IF(OR(ISBLANK($AG1227),$AI1227="closed",$AI1227="old",AND($B$3=Data!$N$6,OR(database!AG1227=Data!$K$8,Data!$K$9=database!AG1227))),0,MAX(B$8:B1226)+1)</f>
        <v>0</v>
      </c>
      <c r="C1227" s="25">
        <f ca="1">IF(AND($AL1227-C$3&lt;=TODAY(),$AL1227&gt;0,AI1227&lt;&gt;"closed",AI1227&lt;&gt;"old",AND($B$3&lt;&gt;Data!$N$6,OR(database!$AG1227&lt;&gt;Data!$K$9,database!$AG1227&lt;&gt;Data!$K$8))),MAX(C$8:C1226)+1,0)</f>
        <v>0</v>
      </c>
      <c r="D1227" s="25">
        <f ca="1">IF(AND($AL1227-D$3&lt;=TODAY(),$AL1227&gt;0,$AI1227&lt;&gt;"closed",AI1227&lt;&gt;"old",AND($B$3&lt;&gt;Data!$N$6,OR(database!$AG1227&lt;&gt;Data!$K$9,database!$AG1227&lt;&gt;Data!$K$8))),MAX(D$8:D1226)+1,0)</f>
        <v>0</v>
      </c>
      <c r="E1227" s="25">
        <f ca="1">IF(AND($AL1227-E$3&lt;=TODAY(),$AL1227&gt;0,AI1227&lt;&gt;"closed",AI1227&lt;&gt;"old",AND($B$3&lt;&gt;Data!$N$6,OR(database!$AG1227&lt;&gt;Data!$K$9,database!$AG1227&lt;&gt;Data!$K$8))),MAX(E$8:E1226)+1,0)</f>
        <v>0</v>
      </c>
      <c r="F1227" s="25">
        <f>IF(AH1227="X",MAX(F$8:F1226)+1,0)</f>
        <v>0</v>
      </c>
      <c r="G1227" s="25">
        <f ca="1">IF(AND(AG1227=Data!$K$8,database!AI1227&lt;&gt;"Closed",AI1227&lt;&gt;"old",database!AL1227&lt;(TODAY()+Data!$X$4)),MAX(G$8:G1226)+1,0)</f>
        <v>0</v>
      </c>
      <c r="H1227" s="25">
        <f ca="1">IF(AND(AG1227=Data!$K$9,database!AI1227&lt;&gt;"Closed",AI1227&lt;&gt;"old",database!AL1227&lt;(TODAY()+Data!$X$5)),MAX(H$8:H1226)+1,0)</f>
        <v>0</v>
      </c>
      <c r="Y1227">
        <f>IF(AS1227&gt;0,VLOOKUP(AS1227,$AT:$AV,3,0)+COUNTIF(AS$8:AS1226,AS1227),0)</f>
        <v>0</v>
      </c>
      <c r="AA1227" s="17"/>
      <c r="AB1227" s="18"/>
      <c r="AC1227" s="17"/>
      <c r="AD1227" s="18"/>
      <c r="AE1227" s="17"/>
      <c r="AF1227" s="18"/>
      <c r="AG1227" s="139"/>
      <c r="AH1227" s="24"/>
      <c r="AI1227" s="17"/>
      <c r="AJ1227" s="24"/>
      <c r="AK1227" s="27"/>
      <c r="AL1227" s="47"/>
      <c r="AQ1227" s="25">
        <f>IF(FollowUp!$AK$3="(Off)",IF(FollowUp!$AA$3=Data!$D$5,C1227,IF(FollowUp!$AA$3=Data!$D$6,D1227,IF(FollowUp!$AA$3=Data!$D$7,E1227,B1227))),IF(FollowUp!$AK$3=Data!$N$9,F1227,IF(FollowUp!$AK$3=Data!$N$8,H1227,IF(FollowUp!$AK$3=Data!$N$7,G1227,B1227))))</f>
        <v>0</v>
      </c>
      <c r="AR1227" s="51">
        <f t="shared" si="116"/>
        <v>0</v>
      </c>
      <c r="AS1227" s="25">
        <f t="shared" si="120"/>
        <v>-1</v>
      </c>
      <c r="AT1227" s="25">
        <f t="shared" si="117"/>
        <v>1220</v>
      </c>
      <c r="AU1227" s="25">
        <f t="shared" si="121"/>
        <v>0</v>
      </c>
      <c r="AV1227" s="25">
        <f t="shared" si="118"/>
        <v>0</v>
      </c>
      <c r="BB1227" s="51"/>
    </row>
    <row r="1228" spans="1:54" x14ac:dyDescent="0.25">
      <c r="A1228" t="str">
        <f t="shared" si="119"/>
        <v>1228</v>
      </c>
      <c r="B1228" s="25">
        <f>IF(OR(ISBLANK($AG1228),$AI1228="closed",$AI1228="old",AND($B$3=Data!$N$6,OR(database!AG1228=Data!$K$8,Data!$K$9=database!AG1228))),0,MAX(B$8:B1227)+1)</f>
        <v>0</v>
      </c>
      <c r="C1228" s="25">
        <f ca="1">IF(AND($AL1228-C$3&lt;=TODAY(),$AL1228&gt;0,AI1228&lt;&gt;"closed",AI1228&lt;&gt;"old",AND($B$3&lt;&gt;Data!$N$6,OR(database!$AG1228&lt;&gt;Data!$K$9,database!$AG1228&lt;&gt;Data!$K$8))),MAX(C$8:C1227)+1,0)</f>
        <v>0</v>
      </c>
      <c r="D1228" s="25">
        <f ca="1">IF(AND($AL1228-D$3&lt;=TODAY(),$AL1228&gt;0,$AI1228&lt;&gt;"closed",AI1228&lt;&gt;"old",AND($B$3&lt;&gt;Data!$N$6,OR(database!$AG1228&lt;&gt;Data!$K$9,database!$AG1228&lt;&gt;Data!$K$8))),MAX(D$8:D1227)+1,0)</f>
        <v>0</v>
      </c>
      <c r="E1228" s="25">
        <f ca="1">IF(AND($AL1228-E$3&lt;=TODAY(),$AL1228&gt;0,AI1228&lt;&gt;"closed",AI1228&lt;&gt;"old",AND($B$3&lt;&gt;Data!$N$6,OR(database!$AG1228&lt;&gt;Data!$K$9,database!$AG1228&lt;&gt;Data!$K$8))),MAX(E$8:E1227)+1,0)</f>
        <v>0</v>
      </c>
      <c r="F1228" s="25">
        <f>IF(AH1228="X",MAX(F$8:F1227)+1,0)</f>
        <v>0</v>
      </c>
      <c r="G1228" s="25">
        <f ca="1">IF(AND(AG1228=Data!$K$8,database!AI1228&lt;&gt;"Closed",AI1228&lt;&gt;"old",database!AL1228&lt;(TODAY()+Data!$X$4)),MAX(G$8:G1227)+1,0)</f>
        <v>0</v>
      </c>
      <c r="H1228" s="25">
        <f ca="1">IF(AND(AG1228=Data!$K$9,database!AI1228&lt;&gt;"Closed",AI1228&lt;&gt;"old",database!AL1228&lt;(TODAY()+Data!$X$5)),MAX(H$8:H1227)+1,0)</f>
        <v>0</v>
      </c>
      <c r="Y1228">
        <f>IF(AS1228&gt;0,VLOOKUP(AS1228,$AT:$AV,3,0)+COUNTIF(AS$8:AS1227,AS1228),0)</f>
        <v>0</v>
      </c>
      <c r="AA1228" s="16"/>
      <c r="AB1228" s="22"/>
      <c r="AC1228" s="16"/>
      <c r="AD1228" s="22"/>
      <c r="AE1228" s="16"/>
      <c r="AF1228" s="22"/>
      <c r="AG1228" s="138"/>
      <c r="AH1228" s="23"/>
      <c r="AI1228" s="16"/>
      <c r="AJ1228" s="23"/>
      <c r="AK1228" s="28"/>
      <c r="AL1228" s="35"/>
      <c r="AQ1228" s="25">
        <f>IF(FollowUp!$AK$3="(Off)",IF(FollowUp!$AA$3=Data!$D$5,C1228,IF(FollowUp!$AA$3=Data!$D$6,D1228,IF(FollowUp!$AA$3=Data!$D$7,E1228,B1228))),IF(FollowUp!$AK$3=Data!$N$9,F1228,IF(FollowUp!$AK$3=Data!$N$8,H1228,IF(FollowUp!$AK$3=Data!$N$7,G1228,B1228))))</f>
        <v>0</v>
      </c>
      <c r="AR1228" s="51">
        <f t="shared" si="116"/>
        <v>0</v>
      </c>
      <c r="AS1228" s="25">
        <f t="shared" si="120"/>
        <v>-1</v>
      </c>
      <c r="AT1228" s="25">
        <f t="shared" si="117"/>
        <v>1221</v>
      </c>
      <c r="AU1228" s="25">
        <f t="shared" si="121"/>
        <v>0</v>
      </c>
      <c r="AV1228" s="25">
        <f t="shared" si="118"/>
        <v>0</v>
      </c>
      <c r="BB1228" s="51"/>
    </row>
    <row r="1229" spans="1:54" x14ac:dyDescent="0.25">
      <c r="A1229" t="str">
        <f t="shared" si="119"/>
        <v>1229</v>
      </c>
      <c r="B1229" s="25">
        <f>IF(OR(ISBLANK($AG1229),$AI1229="closed",$AI1229="old",AND($B$3=Data!$N$6,OR(database!AG1229=Data!$K$8,Data!$K$9=database!AG1229))),0,MAX(B$8:B1228)+1)</f>
        <v>0</v>
      </c>
      <c r="C1229" s="25">
        <f ca="1">IF(AND($AL1229-C$3&lt;=TODAY(),$AL1229&gt;0,AI1229&lt;&gt;"closed",AI1229&lt;&gt;"old",AND($B$3&lt;&gt;Data!$N$6,OR(database!$AG1229&lt;&gt;Data!$K$9,database!$AG1229&lt;&gt;Data!$K$8))),MAX(C$8:C1228)+1,0)</f>
        <v>0</v>
      </c>
      <c r="D1229" s="25">
        <f ca="1">IF(AND($AL1229-D$3&lt;=TODAY(),$AL1229&gt;0,$AI1229&lt;&gt;"closed",AI1229&lt;&gt;"old",AND($B$3&lt;&gt;Data!$N$6,OR(database!$AG1229&lt;&gt;Data!$K$9,database!$AG1229&lt;&gt;Data!$K$8))),MAX(D$8:D1228)+1,0)</f>
        <v>0</v>
      </c>
      <c r="E1229" s="25">
        <f ca="1">IF(AND($AL1229-E$3&lt;=TODAY(),$AL1229&gt;0,AI1229&lt;&gt;"closed",AI1229&lt;&gt;"old",AND($B$3&lt;&gt;Data!$N$6,OR(database!$AG1229&lt;&gt;Data!$K$9,database!$AG1229&lt;&gt;Data!$K$8))),MAX(E$8:E1228)+1,0)</f>
        <v>0</v>
      </c>
      <c r="F1229" s="25">
        <f>IF(AH1229="X",MAX(F$8:F1228)+1,0)</f>
        <v>0</v>
      </c>
      <c r="G1229" s="25">
        <f ca="1">IF(AND(AG1229=Data!$K$8,database!AI1229&lt;&gt;"Closed",AI1229&lt;&gt;"old",database!AL1229&lt;(TODAY()+Data!$X$4)),MAX(G$8:G1228)+1,0)</f>
        <v>0</v>
      </c>
      <c r="H1229" s="25">
        <f ca="1">IF(AND(AG1229=Data!$K$9,database!AI1229&lt;&gt;"Closed",AI1229&lt;&gt;"old",database!AL1229&lt;(TODAY()+Data!$X$5)),MAX(H$8:H1228)+1,0)</f>
        <v>0</v>
      </c>
      <c r="Y1229">
        <f>IF(AS1229&gt;0,VLOOKUP(AS1229,$AT:$AV,3,0)+COUNTIF(AS$8:AS1228,AS1229),0)</f>
        <v>0</v>
      </c>
      <c r="AA1229" s="17"/>
      <c r="AB1229" s="18"/>
      <c r="AC1229" s="17"/>
      <c r="AD1229" s="18"/>
      <c r="AE1229" s="17"/>
      <c r="AF1229" s="18"/>
      <c r="AG1229" s="139"/>
      <c r="AH1229" s="24"/>
      <c r="AI1229" s="17"/>
      <c r="AJ1229" s="24"/>
      <c r="AK1229" s="27"/>
      <c r="AL1229" s="47"/>
      <c r="AQ1229" s="25">
        <f>IF(FollowUp!$AK$3="(Off)",IF(FollowUp!$AA$3=Data!$D$5,C1229,IF(FollowUp!$AA$3=Data!$D$6,D1229,IF(FollowUp!$AA$3=Data!$D$7,E1229,B1229))),IF(FollowUp!$AK$3=Data!$N$9,F1229,IF(FollowUp!$AK$3=Data!$N$8,H1229,IF(FollowUp!$AK$3=Data!$N$7,G1229,B1229))))</f>
        <v>0</v>
      </c>
      <c r="AR1229" s="51">
        <f t="shared" si="116"/>
        <v>0</v>
      </c>
      <c r="AS1229" s="25">
        <f t="shared" si="120"/>
        <v>-1</v>
      </c>
      <c r="AT1229" s="25">
        <f t="shared" si="117"/>
        <v>1222</v>
      </c>
      <c r="AU1229" s="25">
        <f t="shared" si="121"/>
        <v>0</v>
      </c>
      <c r="AV1229" s="25">
        <f t="shared" si="118"/>
        <v>0</v>
      </c>
      <c r="BB1229" s="51"/>
    </row>
    <row r="1230" spans="1:54" x14ac:dyDescent="0.25">
      <c r="A1230" t="str">
        <f t="shared" si="119"/>
        <v>1230</v>
      </c>
      <c r="B1230" s="25">
        <f>IF(OR(ISBLANK($AG1230),$AI1230="closed",$AI1230="old",AND($B$3=Data!$N$6,OR(database!AG1230=Data!$K$8,Data!$K$9=database!AG1230))),0,MAX(B$8:B1229)+1)</f>
        <v>0</v>
      </c>
      <c r="C1230" s="25">
        <f ca="1">IF(AND($AL1230-C$3&lt;=TODAY(),$AL1230&gt;0,AI1230&lt;&gt;"closed",AI1230&lt;&gt;"old",AND($B$3&lt;&gt;Data!$N$6,OR(database!$AG1230&lt;&gt;Data!$K$9,database!$AG1230&lt;&gt;Data!$K$8))),MAX(C$8:C1229)+1,0)</f>
        <v>0</v>
      </c>
      <c r="D1230" s="25">
        <f ca="1">IF(AND($AL1230-D$3&lt;=TODAY(),$AL1230&gt;0,$AI1230&lt;&gt;"closed",AI1230&lt;&gt;"old",AND($B$3&lt;&gt;Data!$N$6,OR(database!$AG1230&lt;&gt;Data!$K$9,database!$AG1230&lt;&gt;Data!$K$8))),MAX(D$8:D1229)+1,0)</f>
        <v>0</v>
      </c>
      <c r="E1230" s="25">
        <f ca="1">IF(AND($AL1230-E$3&lt;=TODAY(),$AL1230&gt;0,AI1230&lt;&gt;"closed",AI1230&lt;&gt;"old",AND($B$3&lt;&gt;Data!$N$6,OR(database!$AG1230&lt;&gt;Data!$K$9,database!$AG1230&lt;&gt;Data!$K$8))),MAX(E$8:E1229)+1,0)</f>
        <v>0</v>
      </c>
      <c r="F1230" s="25">
        <f>IF(AH1230="X",MAX(F$8:F1229)+1,0)</f>
        <v>0</v>
      </c>
      <c r="G1230" s="25">
        <f ca="1">IF(AND(AG1230=Data!$K$8,database!AI1230&lt;&gt;"Closed",AI1230&lt;&gt;"old",database!AL1230&lt;(TODAY()+Data!$X$4)),MAX(G$8:G1229)+1,0)</f>
        <v>0</v>
      </c>
      <c r="H1230" s="25">
        <f ca="1">IF(AND(AG1230=Data!$K$9,database!AI1230&lt;&gt;"Closed",AI1230&lt;&gt;"old",database!AL1230&lt;(TODAY()+Data!$X$5)),MAX(H$8:H1229)+1,0)</f>
        <v>0</v>
      </c>
      <c r="Y1230">
        <f>IF(AS1230&gt;0,VLOOKUP(AS1230,$AT:$AV,3,0)+COUNTIF(AS$8:AS1229,AS1230),0)</f>
        <v>0</v>
      </c>
      <c r="AA1230" s="16"/>
      <c r="AB1230" s="22"/>
      <c r="AC1230" s="16"/>
      <c r="AD1230" s="22"/>
      <c r="AE1230" s="16"/>
      <c r="AF1230" s="22"/>
      <c r="AG1230" s="138"/>
      <c r="AH1230" s="23"/>
      <c r="AI1230" s="16"/>
      <c r="AJ1230" s="23"/>
      <c r="AK1230" s="28"/>
      <c r="AL1230" s="35"/>
      <c r="AQ1230" s="25">
        <f>IF(FollowUp!$AK$3="(Off)",IF(FollowUp!$AA$3=Data!$D$5,C1230,IF(FollowUp!$AA$3=Data!$D$6,D1230,IF(FollowUp!$AA$3=Data!$D$7,E1230,B1230))),IF(FollowUp!$AK$3=Data!$N$9,F1230,IF(FollowUp!$AK$3=Data!$N$8,H1230,IF(FollowUp!$AK$3=Data!$N$7,G1230,B1230))))</f>
        <v>0</v>
      </c>
      <c r="AR1230" s="51">
        <f t="shared" si="116"/>
        <v>0</v>
      </c>
      <c r="AS1230" s="25">
        <f t="shared" si="120"/>
        <v>-1</v>
      </c>
      <c r="AT1230" s="25">
        <f t="shared" si="117"/>
        <v>1223</v>
      </c>
      <c r="AU1230" s="25">
        <f t="shared" si="121"/>
        <v>0</v>
      </c>
      <c r="AV1230" s="25">
        <f t="shared" si="118"/>
        <v>0</v>
      </c>
      <c r="BB1230" s="51"/>
    </row>
    <row r="1231" spans="1:54" x14ac:dyDescent="0.25">
      <c r="A1231" t="str">
        <f t="shared" si="119"/>
        <v>1231</v>
      </c>
      <c r="B1231" s="25">
        <f>IF(OR(ISBLANK($AG1231),$AI1231="closed",$AI1231="old",AND($B$3=Data!$N$6,OR(database!AG1231=Data!$K$8,Data!$K$9=database!AG1231))),0,MAX(B$8:B1230)+1)</f>
        <v>0</v>
      </c>
      <c r="C1231" s="25">
        <f ca="1">IF(AND($AL1231-C$3&lt;=TODAY(),$AL1231&gt;0,AI1231&lt;&gt;"closed",AI1231&lt;&gt;"old",AND($B$3&lt;&gt;Data!$N$6,OR(database!$AG1231&lt;&gt;Data!$K$9,database!$AG1231&lt;&gt;Data!$K$8))),MAX(C$8:C1230)+1,0)</f>
        <v>0</v>
      </c>
      <c r="D1231" s="25">
        <f ca="1">IF(AND($AL1231-D$3&lt;=TODAY(),$AL1231&gt;0,$AI1231&lt;&gt;"closed",AI1231&lt;&gt;"old",AND($B$3&lt;&gt;Data!$N$6,OR(database!$AG1231&lt;&gt;Data!$K$9,database!$AG1231&lt;&gt;Data!$K$8))),MAX(D$8:D1230)+1,0)</f>
        <v>0</v>
      </c>
      <c r="E1231" s="25">
        <f ca="1">IF(AND($AL1231-E$3&lt;=TODAY(),$AL1231&gt;0,AI1231&lt;&gt;"closed",AI1231&lt;&gt;"old",AND($B$3&lt;&gt;Data!$N$6,OR(database!$AG1231&lt;&gt;Data!$K$9,database!$AG1231&lt;&gt;Data!$K$8))),MAX(E$8:E1230)+1,0)</f>
        <v>0</v>
      </c>
      <c r="F1231" s="25">
        <f>IF(AH1231="X",MAX(F$8:F1230)+1,0)</f>
        <v>0</v>
      </c>
      <c r="G1231" s="25">
        <f ca="1">IF(AND(AG1231=Data!$K$8,database!AI1231&lt;&gt;"Closed",AI1231&lt;&gt;"old",database!AL1231&lt;(TODAY()+Data!$X$4)),MAX(G$8:G1230)+1,0)</f>
        <v>0</v>
      </c>
      <c r="H1231" s="25">
        <f ca="1">IF(AND(AG1231=Data!$K$9,database!AI1231&lt;&gt;"Closed",AI1231&lt;&gt;"old",database!AL1231&lt;(TODAY()+Data!$X$5)),MAX(H$8:H1230)+1,0)</f>
        <v>0</v>
      </c>
      <c r="Y1231">
        <f>IF(AS1231&gt;0,VLOOKUP(AS1231,$AT:$AV,3,0)+COUNTIF(AS$8:AS1230,AS1231),0)</f>
        <v>0</v>
      </c>
      <c r="AA1231" s="17"/>
      <c r="AB1231" s="18"/>
      <c r="AC1231" s="17"/>
      <c r="AD1231" s="18"/>
      <c r="AE1231" s="17"/>
      <c r="AF1231" s="18"/>
      <c r="AG1231" s="139"/>
      <c r="AH1231" s="24"/>
      <c r="AI1231" s="17"/>
      <c r="AJ1231" s="24"/>
      <c r="AK1231" s="27"/>
      <c r="AL1231" s="47"/>
      <c r="AQ1231" s="25">
        <f>IF(FollowUp!$AK$3="(Off)",IF(FollowUp!$AA$3=Data!$D$5,C1231,IF(FollowUp!$AA$3=Data!$D$6,D1231,IF(FollowUp!$AA$3=Data!$D$7,E1231,B1231))),IF(FollowUp!$AK$3=Data!$N$9,F1231,IF(FollowUp!$AK$3=Data!$N$8,H1231,IF(FollowUp!$AK$3=Data!$N$7,G1231,B1231))))</f>
        <v>0</v>
      </c>
      <c r="AR1231" s="51">
        <f t="shared" si="116"/>
        <v>0</v>
      </c>
      <c r="AS1231" s="25">
        <f t="shared" si="120"/>
        <v>-1</v>
      </c>
      <c r="AT1231" s="25">
        <f t="shared" si="117"/>
        <v>1224</v>
      </c>
      <c r="AU1231" s="25">
        <f t="shared" si="121"/>
        <v>0</v>
      </c>
      <c r="AV1231" s="25">
        <f t="shared" si="118"/>
        <v>0</v>
      </c>
      <c r="BB1231" s="51"/>
    </row>
    <row r="1232" spans="1:54" x14ac:dyDescent="0.25">
      <c r="A1232" t="str">
        <f t="shared" si="119"/>
        <v>1232</v>
      </c>
      <c r="B1232" s="25">
        <f>IF(OR(ISBLANK($AG1232),$AI1232="closed",$AI1232="old",AND($B$3=Data!$N$6,OR(database!AG1232=Data!$K$8,Data!$K$9=database!AG1232))),0,MAX(B$8:B1231)+1)</f>
        <v>0</v>
      </c>
      <c r="C1232" s="25">
        <f ca="1">IF(AND($AL1232-C$3&lt;=TODAY(),$AL1232&gt;0,AI1232&lt;&gt;"closed",AI1232&lt;&gt;"old",AND($B$3&lt;&gt;Data!$N$6,OR(database!$AG1232&lt;&gt;Data!$K$9,database!$AG1232&lt;&gt;Data!$K$8))),MAX(C$8:C1231)+1,0)</f>
        <v>0</v>
      </c>
      <c r="D1232" s="25">
        <f ca="1">IF(AND($AL1232-D$3&lt;=TODAY(),$AL1232&gt;0,$AI1232&lt;&gt;"closed",AI1232&lt;&gt;"old",AND($B$3&lt;&gt;Data!$N$6,OR(database!$AG1232&lt;&gt;Data!$K$9,database!$AG1232&lt;&gt;Data!$K$8))),MAX(D$8:D1231)+1,0)</f>
        <v>0</v>
      </c>
      <c r="E1232" s="25">
        <f ca="1">IF(AND($AL1232-E$3&lt;=TODAY(),$AL1232&gt;0,AI1232&lt;&gt;"closed",AI1232&lt;&gt;"old",AND($B$3&lt;&gt;Data!$N$6,OR(database!$AG1232&lt;&gt;Data!$K$9,database!$AG1232&lt;&gt;Data!$K$8))),MAX(E$8:E1231)+1,0)</f>
        <v>0</v>
      </c>
      <c r="F1232" s="25">
        <f>IF(AH1232="X",MAX(F$8:F1231)+1,0)</f>
        <v>0</v>
      </c>
      <c r="G1232" s="25">
        <f ca="1">IF(AND(AG1232=Data!$K$8,database!AI1232&lt;&gt;"Closed",AI1232&lt;&gt;"old",database!AL1232&lt;(TODAY()+Data!$X$4)),MAX(G$8:G1231)+1,0)</f>
        <v>0</v>
      </c>
      <c r="H1232" s="25">
        <f ca="1">IF(AND(AG1232=Data!$K$9,database!AI1232&lt;&gt;"Closed",AI1232&lt;&gt;"old",database!AL1232&lt;(TODAY()+Data!$X$5)),MAX(H$8:H1231)+1,0)</f>
        <v>0</v>
      </c>
      <c r="Y1232">
        <f>IF(AS1232&gt;0,VLOOKUP(AS1232,$AT:$AV,3,0)+COUNTIF(AS$8:AS1231,AS1232),0)</f>
        <v>0</v>
      </c>
      <c r="AA1232" s="16"/>
      <c r="AB1232" s="22"/>
      <c r="AC1232" s="16"/>
      <c r="AD1232" s="22"/>
      <c r="AE1232" s="16"/>
      <c r="AF1232" s="22"/>
      <c r="AG1232" s="138"/>
      <c r="AH1232" s="23"/>
      <c r="AI1232" s="16"/>
      <c r="AJ1232" s="23"/>
      <c r="AK1232" s="28"/>
      <c r="AL1232" s="35"/>
      <c r="AQ1232" s="25">
        <f>IF(FollowUp!$AK$3="(Off)",IF(FollowUp!$AA$3=Data!$D$5,C1232,IF(FollowUp!$AA$3=Data!$D$6,D1232,IF(FollowUp!$AA$3=Data!$D$7,E1232,B1232))),IF(FollowUp!$AK$3=Data!$N$9,F1232,IF(FollowUp!$AK$3=Data!$N$8,H1232,IF(FollowUp!$AK$3=Data!$N$7,G1232,B1232))))</f>
        <v>0</v>
      </c>
      <c r="AR1232" s="51">
        <f t="shared" si="116"/>
        <v>0</v>
      </c>
      <c r="AS1232" s="25">
        <f t="shared" si="120"/>
        <v>-1</v>
      </c>
      <c r="AT1232" s="25">
        <f t="shared" si="117"/>
        <v>1225</v>
      </c>
      <c r="AU1232" s="25">
        <f t="shared" si="121"/>
        <v>0</v>
      </c>
      <c r="AV1232" s="25">
        <f t="shared" si="118"/>
        <v>0</v>
      </c>
      <c r="BB1232" s="51"/>
    </row>
    <row r="1233" spans="1:54" x14ac:dyDescent="0.25">
      <c r="A1233" t="str">
        <f t="shared" si="119"/>
        <v>1233</v>
      </c>
      <c r="B1233" s="25">
        <f>IF(OR(ISBLANK($AG1233),$AI1233="closed",$AI1233="old",AND($B$3=Data!$N$6,OR(database!AG1233=Data!$K$8,Data!$K$9=database!AG1233))),0,MAX(B$8:B1232)+1)</f>
        <v>0</v>
      </c>
      <c r="C1233" s="25">
        <f ca="1">IF(AND($AL1233-C$3&lt;=TODAY(),$AL1233&gt;0,AI1233&lt;&gt;"closed",AI1233&lt;&gt;"old",AND($B$3&lt;&gt;Data!$N$6,OR(database!$AG1233&lt;&gt;Data!$K$9,database!$AG1233&lt;&gt;Data!$K$8))),MAX(C$8:C1232)+1,0)</f>
        <v>0</v>
      </c>
      <c r="D1233" s="25">
        <f ca="1">IF(AND($AL1233-D$3&lt;=TODAY(),$AL1233&gt;0,$AI1233&lt;&gt;"closed",AI1233&lt;&gt;"old",AND($B$3&lt;&gt;Data!$N$6,OR(database!$AG1233&lt;&gt;Data!$K$9,database!$AG1233&lt;&gt;Data!$K$8))),MAX(D$8:D1232)+1,0)</f>
        <v>0</v>
      </c>
      <c r="E1233" s="25">
        <f ca="1">IF(AND($AL1233-E$3&lt;=TODAY(),$AL1233&gt;0,AI1233&lt;&gt;"closed",AI1233&lt;&gt;"old",AND($B$3&lt;&gt;Data!$N$6,OR(database!$AG1233&lt;&gt;Data!$K$9,database!$AG1233&lt;&gt;Data!$K$8))),MAX(E$8:E1232)+1,0)</f>
        <v>0</v>
      </c>
      <c r="F1233" s="25">
        <f>IF(AH1233="X",MAX(F$8:F1232)+1,0)</f>
        <v>0</v>
      </c>
      <c r="G1233" s="25">
        <f ca="1">IF(AND(AG1233=Data!$K$8,database!AI1233&lt;&gt;"Closed",AI1233&lt;&gt;"old",database!AL1233&lt;(TODAY()+Data!$X$4)),MAX(G$8:G1232)+1,0)</f>
        <v>0</v>
      </c>
      <c r="H1233" s="25">
        <f ca="1">IF(AND(AG1233=Data!$K$9,database!AI1233&lt;&gt;"Closed",AI1233&lt;&gt;"old",database!AL1233&lt;(TODAY()+Data!$X$5)),MAX(H$8:H1232)+1,0)</f>
        <v>0</v>
      </c>
      <c r="Y1233">
        <f>IF(AS1233&gt;0,VLOOKUP(AS1233,$AT:$AV,3,0)+COUNTIF(AS$8:AS1232,AS1233),0)</f>
        <v>0</v>
      </c>
      <c r="AA1233" s="17"/>
      <c r="AB1233" s="18"/>
      <c r="AC1233" s="17"/>
      <c r="AD1233" s="18"/>
      <c r="AE1233" s="17"/>
      <c r="AF1233" s="18"/>
      <c r="AG1233" s="139"/>
      <c r="AH1233" s="24"/>
      <c r="AI1233" s="17"/>
      <c r="AJ1233" s="24"/>
      <c r="AK1233" s="27"/>
      <c r="AL1233" s="47"/>
      <c r="AQ1233" s="25">
        <f>IF(FollowUp!$AK$3="(Off)",IF(FollowUp!$AA$3=Data!$D$5,C1233,IF(FollowUp!$AA$3=Data!$D$6,D1233,IF(FollowUp!$AA$3=Data!$D$7,E1233,B1233))),IF(FollowUp!$AK$3=Data!$N$9,F1233,IF(FollowUp!$AK$3=Data!$N$8,H1233,IF(FollowUp!$AK$3=Data!$N$7,G1233,B1233))))</f>
        <v>0</v>
      </c>
      <c r="AR1233" s="51">
        <f t="shared" si="116"/>
        <v>0</v>
      </c>
      <c r="AS1233" s="25">
        <f t="shared" si="120"/>
        <v>-1</v>
      </c>
      <c r="AT1233" s="25">
        <f t="shared" si="117"/>
        <v>1226</v>
      </c>
      <c r="AU1233" s="25">
        <f t="shared" si="121"/>
        <v>0</v>
      </c>
      <c r="AV1233" s="25">
        <f t="shared" si="118"/>
        <v>0</v>
      </c>
      <c r="BB1233" s="51"/>
    </row>
    <row r="1234" spans="1:54" x14ac:dyDescent="0.25">
      <c r="A1234" t="str">
        <f t="shared" si="119"/>
        <v>1234</v>
      </c>
      <c r="B1234" s="25">
        <f>IF(OR(ISBLANK($AG1234),$AI1234="closed",$AI1234="old",AND($B$3=Data!$N$6,OR(database!AG1234=Data!$K$8,Data!$K$9=database!AG1234))),0,MAX(B$8:B1233)+1)</f>
        <v>0</v>
      </c>
      <c r="C1234" s="25">
        <f ca="1">IF(AND($AL1234-C$3&lt;=TODAY(),$AL1234&gt;0,AI1234&lt;&gt;"closed",AI1234&lt;&gt;"old",AND($B$3&lt;&gt;Data!$N$6,OR(database!$AG1234&lt;&gt;Data!$K$9,database!$AG1234&lt;&gt;Data!$K$8))),MAX(C$8:C1233)+1,0)</f>
        <v>0</v>
      </c>
      <c r="D1234" s="25">
        <f ca="1">IF(AND($AL1234-D$3&lt;=TODAY(),$AL1234&gt;0,$AI1234&lt;&gt;"closed",AI1234&lt;&gt;"old",AND($B$3&lt;&gt;Data!$N$6,OR(database!$AG1234&lt;&gt;Data!$K$9,database!$AG1234&lt;&gt;Data!$K$8))),MAX(D$8:D1233)+1,0)</f>
        <v>0</v>
      </c>
      <c r="E1234" s="25">
        <f ca="1">IF(AND($AL1234-E$3&lt;=TODAY(),$AL1234&gt;0,AI1234&lt;&gt;"closed",AI1234&lt;&gt;"old",AND($B$3&lt;&gt;Data!$N$6,OR(database!$AG1234&lt;&gt;Data!$K$9,database!$AG1234&lt;&gt;Data!$K$8))),MAX(E$8:E1233)+1,0)</f>
        <v>0</v>
      </c>
      <c r="F1234" s="25">
        <f>IF(AH1234="X",MAX(F$8:F1233)+1,0)</f>
        <v>0</v>
      </c>
      <c r="G1234" s="25">
        <f ca="1">IF(AND(AG1234=Data!$K$8,database!AI1234&lt;&gt;"Closed",AI1234&lt;&gt;"old",database!AL1234&lt;(TODAY()+Data!$X$4)),MAX(G$8:G1233)+1,0)</f>
        <v>0</v>
      </c>
      <c r="H1234" s="25">
        <f ca="1">IF(AND(AG1234=Data!$K$9,database!AI1234&lt;&gt;"Closed",AI1234&lt;&gt;"old",database!AL1234&lt;(TODAY()+Data!$X$5)),MAX(H$8:H1233)+1,0)</f>
        <v>0</v>
      </c>
      <c r="Y1234">
        <f>IF(AS1234&gt;0,VLOOKUP(AS1234,$AT:$AV,3,0)+COUNTIF(AS$8:AS1233,AS1234),0)</f>
        <v>0</v>
      </c>
      <c r="AA1234" s="16"/>
      <c r="AB1234" s="22"/>
      <c r="AC1234" s="16"/>
      <c r="AD1234" s="22"/>
      <c r="AE1234" s="16"/>
      <c r="AF1234" s="22"/>
      <c r="AG1234" s="138"/>
      <c r="AH1234" s="23"/>
      <c r="AI1234" s="16"/>
      <c r="AJ1234" s="23"/>
      <c r="AK1234" s="28"/>
      <c r="AL1234" s="35"/>
      <c r="AQ1234" s="25">
        <f>IF(FollowUp!$AK$3="(Off)",IF(FollowUp!$AA$3=Data!$D$5,C1234,IF(FollowUp!$AA$3=Data!$D$6,D1234,IF(FollowUp!$AA$3=Data!$D$7,E1234,B1234))),IF(FollowUp!$AK$3=Data!$N$9,F1234,IF(FollowUp!$AK$3=Data!$N$8,H1234,IF(FollowUp!$AK$3=Data!$N$7,G1234,B1234))))</f>
        <v>0</v>
      </c>
      <c r="AR1234" s="51">
        <f t="shared" si="116"/>
        <v>0</v>
      </c>
      <c r="AS1234" s="25">
        <f t="shared" si="120"/>
        <v>-1</v>
      </c>
      <c r="AT1234" s="25">
        <f t="shared" si="117"/>
        <v>1227</v>
      </c>
      <c r="AU1234" s="25">
        <f t="shared" si="121"/>
        <v>0</v>
      </c>
      <c r="AV1234" s="25">
        <f t="shared" si="118"/>
        <v>0</v>
      </c>
      <c r="BB1234" s="51"/>
    </row>
    <row r="1235" spans="1:54" x14ac:dyDescent="0.25">
      <c r="A1235" t="str">
        <f t="shared" si="119"/>
        <v>1235</v>
      </c>
      <c r="B1235" s="25">
        <f>IF(OR(ISBLANK($AG1235),$AI1235="closed",$AI1235="old",AND($B$3=Data!$N$6,OR(database!AG1235=Data!$K$8,Data!$K$9=database!AG1235))),0,MAX(B$8:B1234)+1)</f>
        <v>0</v>
      </c>
      <c r="C1235" s="25">
        <f ca="1">IF(AND($AL1235-C$3&lt;=TODAY(),$AL1235&gt;0,AI1235&lt;&gt;"closed",AI1235&lt;&gt;"old",AND($B$3&lt;&gt;Data!$N$6,OR(database!$AG1235&lt;&gt;Data!$K$9,database!$AG1235&lt;&gt;Data!$K$8))),MAX(C$8:C1234)+1,0)</f>
        <v>0</v>
      </c>
      <c r="D1235" s="25">
        <f ca="1">IF(AND($AL1235-D$3&lt;=TODAY(),$AL1235&gt;0,$AI1235&lt;&gt;"closed",AI1235&lt;&gt;"old",AND($B$3&lt;&gt;Data!$N$6,OR(database!$AG1235&lt;&gt;Data!$K$9,database!$AG1235&lt;&gt;Data!$K$8))),MAX(D$8:D1234)+1,0)</f>
        <v>0</v>
      </c>
      <c r="E1235" s="25">
        <f ca="1">IF(AND($AL1235-E$3&lt;=TODAY(),$AL1235&gt;0,AI1235&lt;&gt;"closed",AI1235&lt;&gt;"old",AND($B$3&lt;&gt;Data!$N$6,OR(database!$AG1235&lt;&gt;Data!$K$9,database!$AG1235&lt;&gt;Data!$K$8))),MAX(E$8:E1234)+1,0)</f>
        <v>0</v>
      </c>
      <c r="F1235" s="25">
        <f>IF(AH1235="X",MAX(F$8:F1234)+1,0)</f>
        <v>0</v>
      </c>
      <c r="G1235" s="25">
        <f ca="1">IF(AND(AG1235=Data!$K$8,database!AI1235&lt;&gt;"Closed",AI1235&lt;&gt;"old",database!AL1235&lt;(TODAY()+Data!$X$4)),MAX(G$8:G1234)+1,0)</f>
        <v>0</v>
      </c>
      <c r="H1235" s="25">
        <f ca="1">IF(AND(AG1235=Data!$K$9,database!AI1235&lt;&gt;"Closed",AI1235&lt;&gt;"old",database!AL1235&lt;(TODAY()+Data!$X$5)),MAX(H$8:H1234)+1,0)</f>
        <v>0</v>
      </c>
      <c r="Y1235">
        <f>IF(AS1235&gt;0,VLOOKUP(AS1235,$AT:$AV,3,0)+COUNTIF(AS$8:AS1234,AS1235),0)</f>
        <v>0</v>
      </c>
      <c r="AA1235" s="17"/>
      <c r="AB1235" s="18"/>
      <c r="AC1235" s="17"/>
      <c r="AD1235" s="18"/>
      <c r="AE1235" s="17"/>
      <c r="AF1235" s="18"/>
      <c r="AG1235" s="139"/>
      <c r="AH1235" s="24"/>
      <c r="AI1235" s="17"/>
      <c r="AJ1235" s="24"/>
      <c r="AK1235" s="27"/>
      <c r="AL1235" s="47"/>
      <c r="AQ1235" s="25">
        <f>IF(FollowUp!$AK$3="(Off)",IF(FollowUp!$AA$3=Data!$D$5,C1235,IF(FollowUp!$AA$3=Data!$D$6,D1235,IF(FollowUp!$AA$3=Data!$D$7,E1235,B1235))),IF(FollowUp!$AK$3=Data!$N$9,F1235,IF(FollowUp!$AK$3=Data!$N$8,H1235,IF(FollowUp!$AK$3=Data!$N$7,G1235,B1235))))</f>
        <v>0</v>
      </c>
      <c r="AR1235" s="51">
        <f t="shared" si="116"/>
        <v>0</v>
      </c>
      <c r="AS1235" s="25">
        <f t="shared" si="120"/>
        <v>-1</v>
      </c>
      <c r="AT1235" s="25">
        <f t="shared" si="117"/>
        <v>1228</v>
      </c>
      <c r="AU1235" s="25">
        <f t="shared" si="121"/>
        <v>0</v>
      </c>
      <c r="AV1235" s="25">
        <f t="shared" si="118"/>
        <v>0</v>
      </c>
      <c r="BB1235" s="51"/>
    </row>
    <row r="1236" spans="1:54" x14ac:dyDescent="0.25">
      <c r="A1236" t="str">
        <f t="shared" si="119"/>
        <v>1236</v>
      </c>
      <c r="B1236" s="25">
        <f>IF(OR(ISBLANK($AG1236),$AI1236="closed",$AI1236="old",AND($B$3=Data!$N$6,OR(database!AG1236=Data!$K$8,Data!$K$9=database!AG1236))),0,MAX(B$8:B1235)+1)</f>
        <v>0</v>
      </c>
      <c r="C1236" s="25">
        <f ca="1">IF(AND($AL1236-C$3&lt;=TODAY(),$AL1236&gt;0,AI1236&lt;&gt;"closed",AI1236&lt;&gt;"old",AND($B$3&lt;&gt;Data!$N$6,OR(database!$AG1236&lt;&gt;Data!$K$9,database!$AG1236&lt;&gt;Data!$K$8))),MAX(C$8:C1235)+1,0)</f>
        <v>0</v>
      </c>
      <c r="D1236" s="25">
        <f ca="1">IF(AND($AL1236-D$3&lt;=TODAY(),$AL1236&gt;0,$AI1236&lt;&gt;"closed",AI1236&lt;&gt;"old",AND($B$3&lt;&gt;Data!$N$6,OR(database!$AG1236&lt;&gt;Data!$K$9,database!$AG1236&lt;&gt;Data!$K$8))),MAX(D$8:D1235)+1,0)</f>
        <v>0</v>
      </c>
      <c r="E1236" s="25">
        <f ca="1">IF(AND($AL1236-E$3&lt;=TODAY(),$AL1236&gt;0,AI1236&lt;&gt;"closed",AI1236&lt;&gt;"old",AND($B$3&lt;&gt;Data!$N$6,OR(database!$AG1236&lt;&gt;Data!$K$9,database!$AG1236&lt;&gt;Data!$K$8))),MAX(E$8:E1235)+1,0)</f>
        <v>0</v>
      </c>
      <c r="F1236" s="25">
        <f>IF(AH1236="X",MAX(F$8:F1235)+1,0)</f>
        <v>0</v>
      </c>
      <c r="G1236" s="25">
        <f ca="1">IF(AND(AG1236=Data!$K$8,database!AI1236&lt;&gt;"Closed",AI1236&lt;&gt;"old",database!AL1236&lt;(TODAY()+Data!$X$4)),MAX(G$8:G1235)+1,0)</f>
        <v>0</v>
      </c>
      <c r="H1236" s="25">
        <f ca="1">IF(AND(AG1236=Data!$K$9,database!AI1236&lt;&gt;"Closed",AI1236&lt;&gt;"old",database!AL1236&lt;(TODAY()+Data!$X$5)),MAX(H$8:H1235)+1,0)</f>
        <v>0</v>
      </c>
      <c r="Y1236">
        <f>IF(AS1236&gt;0,VLOOKUP(AS1236,$AT:$AV,3,0)+COUNTIF(AS$8:AS1235,AS1236),0)</f>
        <v>0</v>
      </c>
      <c r="AA1236" s="16"/>
      <c r="AB1236" s="22"/>
      <c r="AC1236" s="16"/>
      <c r="AD1236" s="22"/>
      <c r="AE1236" s="16"/>
      <c r="AF1236" s="22"/>
      <c r="AG1236" s="138"/>
      <c r="AH1236" s="23"/>
      <c r="AI1236" s="16"/>
      <c r="AJ1236" s="23"/>
      <c r="AK1236" s="28"/>
      <c r="AL1236" s="35"/>
      <c r="AQ1236" s="25">
        <f>IF(FollowUp!$AK$3="(Off)",IF(FollowUp!$AA$3=Data!$D$5,C1236,IF(FollowUp!$AA$3=Data!$D$6,D1236,IF(FollowUp!$AA$3=Data!$D$7,E1236,B1236))),IF(FollowUp!$AK$3=Data!$N$9,F1236,IF(FollowUp!$AK$3=Data!$N$8,H1236,IF(FollowUp!$AK$3=Data!$N$7,G1236,B1236))))</f>
        <v>0</v>
      </c>
      <c r="AR1236" s="51">
        <f t="shared" si="116"/>
        <v>0</v>
      </c>
      <c r="AS1236" s="25">
        <f t="shared" si="120"/>
        <v>-1</v>
      </c>
      <c r="AT1236" s="25">
        <f t="shared" si="117"/>
        <v>1229</v>
      </c>
      <c r="AU1236" s="25">
        <f t="shared" si="121"/>
        <v>0</v>
      </c>
      <c r="AV1236" s="25">
        <f t="shared" si="118"/>
        <v>0</v>
      </c>
      <c r="BB1236" s="51"/>
    </row>
    <row r="1237" spans="1:54" x14ac:dyDescent="0.25">
      <c r="A1237" t="str">
        <f t="shared" si="119"/>
        <v>1237</v>
      </c>
      <c r="B1237" s="25">
        <f>IF(OR(ISBLANK($AG1237),$AI1237="closed",$AI1237="old",AND($B$3=Data!$N$6,OR(database!AG1237=Data!$K$8,Data!$K$9=database!AG1237))),0,MAX(B$8:B1236)+1)</f>
        <v>0</v>
      </c>
      <c r="C1237" s="25">
        <f ca="1">IF(AND($AL1237-C$3&lt;=TODAY(),$AL1237&gt;0,AI1237&lt;&gt;"closed",AI1237&lt;&gt;"old",AND($B$3&lt;&gt;Data!$N$6,OR(database!$AG1237&lt;&gt;Data!$K$9,database!$AG1237&lt;&gt;Data!$K$8))),MAX(C$8:C1236)+1,0)</f>
        <v>0</v>
      </c>
      <c r="D1237" s="25">
        <f ca="1">IF(AND($AL1237-D$3&lt;=TODAY(),$AL1237&gt;0,$AI1237&lt;&gt;"closed",AI1237&lt;&gt;"old",AND($B$3&lt;&gt;Data!$N$6,OR(database!$AG1237&lt;&gt;Data!$K$9,database!$AG1237&lt;&gt;Data!$K$8))),MAX(D$8:D1236)+1,0)</f>
        <v>0</v>
      </c>
      <c r="E1237" s="25">
        <f ca="1">IF(AND($AL1237-E$3&lt;=TODAY(),$AL1237&gt;0,AI1237&lt;&gt;"closed",AI1237&lt;&gt;"old",AND($B$3&lt;&gt;Data!$N$6,OR(database!$AG1237&lt;&gt;Data!$K$9,database!$AG1237&lt;&gt;Data!$K$8))),MAX(E$8:E1236)+1,0)</f>
        <v>0</v>
      </c>
      <c r="F1237" s="25">
        <f>IF(AH1237="X",MAX(F$8:F1236)+1,0)</f>
        <v>0</v>
      </c>
      <c r="G1237" s="25">
        <f ca="1">IF(AND(AG1237=Data!$K$8,database!AI1237&lt;&gt;"Closed",AI1237&lt;&gt;"old",database!AL1237&lt;(TODAY()+Data!$X$4)),MAX(G$8:G1236)+1,0)</f>
        <v>0</v>
      </c>
      <c r="H1237" s="25">
        <f ca="1">IF(AND(AG1237=Data!$K$9,database!AI1237&lt;&gt;"Closed",AI1237&lt;&gt;"old",database!AL1237&lt;(TODAY()+Data!$X$5)),MAX(H$8:H1236)+1,0)</f>
        <v>0</v>
      </c>
      <c r="Y1237">
        <f>IF(AS1237&gt;0,VLOOKUP(AS1237,$AT:$AV,3,0)+COUNTIF(AS$8:AS1236,AS1237),0)</f>
        <v>0</v>
      </c>
      <c r="AA1237" s="17"/>
      <c r="AB1237" s="18"/>
      <c r="AC1237" s="17"/>
      <c r="AD1237" s="18"/>
      <c r="AE1237" s="17"/>
      <c r="AF1237" s="18"/>
      <c r="AG1237" s="139"/>
      <c r="AH1237" s="24"/>
      <c r="AI1237" s="17"/>
      <c r="AJ1237" s="24"/>
      <c r="AK1237" s="27"/>
      <c r="AL1237" s="47"/>
      <c r="AQ1237" s="25">
        <f>IF(FollowUp!$AK$3="(Off)",IF(FollowUp!$AA$3=Data!$D$5,C1237,IF(FollowUp!$AA$3=Data!$D$6,D1237,IF(FollowUp!$AA$3=Data!$D$7,E1237,B1237))),IF(FollowUp!$AK$3=Data!$N$9,F1237,IF(FollowUp!$AK$3=Data!$N$8,H1237,IF(FollowUp!$AK$3=Data!$N$7,G1237,B1237))))</f>
        <v>0</v>
      </c>
      <c r="AR1237" s="51">
        <f t="shared" si="116"/>
        <v>0</v>
      </c>
      <c r="AS1237" s="25">
        <f t="shared" si="120"/>
        <v>-1</v>
      </c>
      <c r="AT1237" s="25">
        <f t="shared" si="117"/>
        <v>1230</v>
      </c>
      <c r="AU1237" s="25">
        <f t="shared" si="121"/>
        <v>0</v>
      </c>
      <c r="AV1237" s="25">
        <f t="shared" si="118"/>
        <v>0</v>
      </c>
      <c r="BB1237" s="51"/>
    </row>
    <row r="1238" spans="1:54" x14ac:dyDescent="0.25">
      <c r="A1238" t="str">
        <f t="shared" si="119"/>
        <v>1238</v>
      </c>
      <c r="B1238" s="25">
        <f>IF(OR(ISBLANK($AG1238),$AI1238="closed",$AI1238="old",AND($B$3=Data!$N$6,OR(database!AG1238=Data!$K$8,Data!$K$9=database!AG1238))),0,MAX(B$8:B1237)+1)</f>
        <v>0</v>
      </c>
      <c r="C1238" s="25">
        <f ca="1">IF(AND($AL1238-C$3&lt;=TODAY(),$AL1238&gt;0,AI1238&lt;&gt;"closed",AI1238&lt;&gt;"old",AND($B$3&lt;&gt;Data!$N$6,OR(database!$AG1238&lt;&gt;Data!$K$9,database!$AG1238&lt;&gt;Data!$K$8))),MAX(C$8:C1237)+1,0)</f>
        <v>0</v>
      </c>
      <c r="D1238" s="25">
        <f ca="1">IF(AND($AL1238-D$3&lt;=TODAY(),$AL1238&gt;0,$AI1238&lt;&gt;"closed",AI1238&lt;&gt;"old",AND($B$3&lt;&gt;Data!$N$6,OR(database!$AG1238&lt;&gt;Data!$K$9,database!$AG1238&lt;&gt;Data!$K$8))),MAX(D$8:D1237)+1,0)</f>
        <v>0</v>
      </c>
      <c r="E1238" s="25">
        <f ca="1">IF(AND($AL1238-E$3&lt;=TODAY(),$AL1238&gt;0,AI1238&lt;&gt;"closed",AI1238&lt;&gt;"old",AND($B$3&lt;&gt;Data!$N$6,OR(database!$AG1238&lt;&gt;Data!$K$9,database!$AG1238&lt;&gt;Data!$K$8))),MAX(E$8:E1237)+1,0)</f>
        <v>0</v>
      </c>
      <c r="F1238" s="25">
        <f>IF(AH1238="X",MAX(F$8:F1237)+1,0)</f>
        <v>0</v>
      </c>
      <c r="G1238" s="25">
        <f ca="1">IF(AND(AG1238=Data!$K$8,database!AI1238&lt;&gt;"Closed",AI1238&lt;&gt;"old",database!AL1238&lt;(TODAY()+Data!$X$4)),MAX(G$8:G1237)+1,0)</f>
        <v>0</v>
      </c>
      <c r="H1238" s="25">
        <f ca="1">IF(AND(AG1238=Data!$K$9,database!AI1238&lt;&gt;"Closed",AI1238&lt;&gt;"old",database!AL1238&lt;(TODAY()+Data!$X$5)),MAX(H$8:H1237)+1,0)</f>
        <v>0</v>
      </c>
      <c r="Y1238">
        <f>IF(AS1238&gt;0,VLOOKUP(AS1238,$AT:$AV,3,0)+COUNTIF(AS$8:AS1237,AS1238),0)</f>
        <v>0</v>
      </c>
      <c r="AA1238" s="16"/>
      <c r="AB1238" s="22"/>
      <c r="AC1238" s="16"/>
      <c r="AD1238" s="22"/>
      <c r="AE1238" s="16"/>
      <c r="AF1238" s="22"/>
      <c r="AG1238" s="138"/>
      <c r="AH1238" s="23"/>
      <c r="AI1238" s="16"/>
      <c r="AJ1238" s="23"/>
      <c r="AK1238" s="28"/>
      <c r="AL1238" s="35"/>
      <c r="AQ1238" s="25">
        <f>IF(FollowUp!$AK$3="(Off)",IF(FollowUp!$AA$3=Data!$D$5,C1238,IF(FollowUp!$AA$3=Data!$D$6,D1238,IF(FollowUp!$AA$3=Data!$D$7,E1238,B1238))),IF(FollowUp!$AK$3=Data!$N$9,F1238,IF(FollowUp!$AK$3=Data!$N$8,H1238,IF(FollowUp!$AK$3=Data!$N$7,G1238,B1238))))</f>
        <v>0</v>
      </c>
      <c r="AR1238" s="51">
        <f t="shared" si="116"/>
        <v>0</v>
      </c>
      <c r="AS1238" s="25">
        <f t="shared" si="120"/>
        <v>-1</v>
      </c>
      <c r="AT1238" s="25">
        <f t="shared" si="117"/>
        <v>1231</v>
      </c>
      <c r="AU1238" s="25">
        <f t="shared" si="121"/>
        <v>0</v>
      </c>
      <c r="AV1238" s="25">
        <f t="shared" si="118"/>
        <v>0</v>
      </c>
      <c r="BB1238" s="51"/>
    </row>
    <row r="1239" spans="1:54" x14ac:dyDescent="0.25">
      <c r="A1239" t="str">
        <f t="shared" si="119"/>
        <v>1239</v>
      </c>
      <c r="B1239" s="25">
        <f>IF(OR(ISBLANK($AG1239),$AI1239="closed",$AI1239="old",AND($B$3=Data!$N$6,OR(database!AG1239=Data!$K$8,Data!$K$9=database!AG1239))),0,MAX(B$8:B1238)+1)</f>
        <v>0</v>
      </c>
      <c r="C1239" s="25">
        <f ca="1">IF(AND($AL1239-C$3&lt;=TODAY(),$AL1239&gt;0,AI1239&lt;&gt;"closed",AI1239&lt;&gt;"old",AND($B$3&lt;&gt;Data!$N$6,OR(database!$AG1239&lt;&gt;Data!$K$9,database!$AG1239&lt;&gt;Data!$K$8))),MAX(C$8:C1238)+1,0)</f>
        <v>0</v>
      </c>
      <c r="D1239" s="25">
        <f ca="1">IF(AND($AL1239-D$3&lt;=TODAY(),$AL1239&gt;0,$AI1239&lt;&gt;"closed",AI1239&lt;&gt;"old",AND($B$3&lt;&gt;Data!$N$6,OR(database!$AG1239&lt;&gt;Data!$K$9,database!$AG1239&lt;&gt;Data!$K$8))),MAX(D$8:D1238)+1,0)</f>
        <v>0</v>
      </c>
      <c r="E1239" s="25">
        <f ca="1">IF(AND($AL1239-E$3&lt;=TODAY(),$AL1239&gt;0,AI1239&lt;&gt;"closed",AI1239&lt;&gt;"old",AND($B$3&lt;&gt;Data!$N$6,OR(database!$AG1239&lt;&gt;Data!$K$9,database!$AG1239&lt;&gt;Data!$K$8))),MAX(E$8:E1238)+1,0)</f>
        <v>0</v>
      </c>
      <c r="F1239" s="25">
        <f>IF(AH1239="X",MAX(F$8:F1238)+1,0)</f>
        <v>0</v>
      </c>
      <c r="G1239" s="25">
        <f ca="1">IF(AND(AG1239=Data!$K$8,database!AI1239&lt;&gt;"Closed",AI1239&lt;&gt;"old",database!AL1239&lt;(TODAY()+Data!$X$4)),MAX(G$8:G1238)+1,0)</f>
        <v>0</v>
      </c>
      <c r="H1239" s="25">
        <f ca="1">IF(AND(AG1239=Data!$K$9,database!AI1239&lt;&gt;"Closed",AI1239&lt;&gt;"old",database!AL1239&lt;(TODAY()+Data!$X$5)),MAX(H$8:H1238)+1,0)</f>
        <v>0</v>
      </c>
      <c r="Y1239">
        <f>IF(AS1239&gt;0,VLOOKUP(AS1239,$AT:$AV,3,0)+COUNTIF(AS$8:AS1238,AS1239),0)</f>
        <v>0</v>
      </c>
      <c r="AA1239" s="17"/>
      <c r="AB1239" s="18"/>
      <c r="AC1239" s="17"/>
      <c r="AD1239" s="18"/>
      <c r="AE1239" s="17"/>
      <c r="AF1239" s="18"/>
      <c r="AG1239" s="139"/>
      <c r="AH1239" s="24"/>
      <c r="AI1239" s="17"/>
      <c r="AJ1239" s="24"/>
      <c r="AK1239" s="27"/>
      <c r="AL1239" s="47"/>
      <c r="AQ1239" s="25">
        <f>IF(FollowUp!$AK$3="(Off)",IF(FollowUp!$AA$3=Data!$D$5,C1239,IF(FollowUp!$AA$3=Data!$D$6,D1239,IF(FollowUp!$AA$3=Data!$D$7,E1239,B1239))),IF(FollowUp!$AK$3=Data!$N$9,F1239,IF(FollowUp!$AK$3=Data!$N$8,H1239,IF(FollowUp!$AK$3=Data!$N$7,G1239,B1239))))</f>
        <v>0</v>
      </c>
      <c r="AR1239" s="51">
        <f t="shared" si="116"/>
        <v>0</v>
      </c>
      <c r="AS1239" s="25">
        <f t="shared" si="120"/>
        <v>-1</v>
      </c>
      <c r="AT1239" s="25">
        <f t="shared" si="117"/>
        <v>1232</v>
      </c>
      <c r="AU1239" s="25">
        <f t="shared" si="121"/>
        <v>0</v>
      </c>
      <c r="AV1239" s="25">
        <f t="shared" si="118"/>
        <v>0</v>
      </c>
      <c r="BB1239" s="51"/>
    </row>
    <row r="1240" spans="1:54" x14ac:dyDescent="0.25">
      <c r="A1240" t="str">
        <f t="shared" si="119"/>
        <v>1240</v>
      </c>
      <c r="B1240" s="25">
        <f>IF(OR(ISBLANK($AG1240),$AI1240="closed",$AI1240="old",AND($B$3=Data!$N$6,OR(database!AG1240=Data!$K$8,Data!$K$9=database!AG1240))),0,MAX(B$8:B1239)+1)</f>
        <v>0</v>
      </c>
      <c r="C1240" s="25">
        <f ca="1">IF(AND($AL1240-C$3&lt;=TODAY(),$AL1240&gt;0,AI1240&lt;&gt;"closed",AI1240&lt;&gt;"old",AND($B$3&lt;&gt;Data!$N$6,OR(database!$AG1240&lt;&gt;Data!$K$9,database!$AG1240&lt;&gt;Data!$K$8))),MAX(C$8:C1239)+1,0)</f>
        <v>0</v>
      </c>
      <c r="D1240" s="25">
        <f ca="1">IF(AND($AL1240-D$3&lt;=TODAY(),$AL1240&gt;0,$AI1240&lt;&gt;"closed",AI1240&lt;&gt;"old",AND($B$3&lt;&gt;Data!$N$6,OR(database!$AG1240&lt;&gt;Data!$K$9,database!$AG1240&lt;&gt;Data!$K$8))),MAX(D$8:D1239)+1,0)</f>
        <v>0</v>
      </c>
      <c r="E1240" s="25">
        <f ca="1">IF(AND($AL1240-E$3&lt;=TODAY(),$AL1240&gt;0,AI1240&lt;&gt;"closed",AI1240&lt;&gt;"old",AND($B$3&lt;&gt;Data!$N$6,OR(database!$AG1240&lt;&gt;Data!$K$9,database!$AG1240&lt;&gt;Data!$K$8))),MAX(E$8:E1239)+1,0)</f>
        <v>0</v>
      </c>
      <c r="F1240" s="25">
        <f>IF(AH1240="X",MAX(F$8:F1239)+1,0)</f>
        <v>0</v>
      </c>
      <c r="G1240" s="25">
        <f ca="1">IF(AND(AG1240=Data!$K$8,database!AI1240&lt;&gt;"Closed",AI1240&lt;&gt;"old",database!AL1240&lt;(TODAY()+Data!$X$4)),MAX(G$8:G1239)+1,0)</f>
        <v>0</v>
      </c>
      <c r="H1240" s="25">
        <f ca="1">IF(AND(AG1240=Data!$K$9,database!AI1240&lt;&gt;"Closed",AI1240&lt;&gt;"old",database!AL1240&lt;(TODAY()+Data!$X$5)),MAX(H$8:H1239)+1,0)</f>
        <v>0</v>
      </c>
      <c r="Y1240">
        <f>IF(AS1240&gt;0,VLOOKUP(AS1240,$AT:$AV,3,0)+COUNTIF(AS$8:AS1239,AS1240),0)</f>
        <v>0</v>
      </c>
      <c r="AA1240" s="16"/>
      <c r="AB1240" s="22"/>
      <c r="AC1240" s="16"/>
      <c r="AD1240" s="22"/>
      <c r="AE1240" s="16"/>
      <c r="AF1240" s="22"/>
      <c r="AG1240" s="138"/>
      <c r="AH1240" s="23"/>
      <c r="AI1240" s="16"/>
      <c r="AJ1240" s="23"/>
      <c r="AK1240" s="28"/>
      <c r="AL1240" s="35"/>
      <c r="AQ1240" s="25">
        <f>IF(FollowUp!$AK$3="(Off)",IF(FollowUp!$AA$3=Data!$D$5,C1240,IF(FollowUp!$AA$3=Data!$D$6,D1240,IF(FollowUp!$AA$3=Data!$D$7,E1240,B1240))),IF(FollowUp!$AK$3=Data!$N$9,F1240,IF(FollowUp!$AK$3=Data!$N$8,H1240,IF(FollowUp!$AK$3=Data!$N$7,G1240,B1240))))</f>
        <v>0</v>
      </c>
      <c r="AR1240" s="51">
        <f t="shared" si="116"/>
        <v>0</v>
      </c>
      <c r="AS1240" s="25">
        <f t="shared" si="120"/>
        <v>-1</v>
      </c>
      <c r="AT1240" s="25">
        <f t="shared" si="117"/>
        <v>1233</v>
      </c>
      <c r="AU1240" s="25">
        <f t="shared" si="121"/>
        <v>0</v>
      </c>
      <c r="AV1240" s="25">
        <f t="shared" si="118"/>
        <v>0</v>
      </c>
      <c r="BB1240" s="51"/>
    </row>
    <row r="1241" spans="1:54" x14ac:dyDescent="0.25">
      <c r="A1241" t="str">
        <f t="shared" si="119"/>
        <v>1241</v>
      </c>
      <c r="B1241" s="25">
        <f>IF(OR(ISBLANK($AG1241),$AI1241="closed",$AI1241="old",AND($B$3=Data!$N$6,OR(database!AG1241=Data!$K$8,Data!$K$9=database!AG1241))),0,MAX(B$8:B1240)+1)</f>
        <v>0</v>
      </c>
      <c r="C1241" s="25">
        <f ca="1">IF(AND($AL1241-C$3&lt;=TODAY(),$AL1241&gt;0,AI1241&lt;&gt;"closed",AI1241&lt;&gt;"old",AND($B$3&lt;&gt;Data!$N$6,OR(database!$AG1241&lt;&gt;Data!$K$9,database!$AG1241&lt;&gt;Data!$K$8))),MAX(C$8:C1240)+1,0)</f>
        <v>0</v>
      </c>
      <c r="D1241" s="25">
        <f ca="1">IF(AND($AL1241-D$3&lt;=TODAY(),$AL1241&gt;0,$AI1241&lt;&gt;"closed",AI1241&lt;&gt;"old",AND($B$3&lt;&gt;Data!$N$6,OR(database!$AG1241&lt;&gt;Data!$K$9,database!$AG1241&lt;&gt;Data!$K$8))),MAX(D$8:D1240)+1,0)</f>
        <v>0</v>
      </c>
      <c r="E1241" s="25">
        <f ca="1">IF(AND($AL1241-E$3&lt;=TODAY(),$AL1241&gt;0,AI1241&lt;&gt;"closed",AI1241&lt;&gt;"old",AND($B$3&lt;&gt;Data!$N$6,OR(database!$AG1241&lt;&gt;Data!$K$9,database!$AG1241&lt;&gt;Data!$K$8))),MAX(E$8:E1240)+1,0)</f>
        <v>0</v>
      </c>
      <c r="F1241" s="25">
        <f>IF(AH1241="X",MAX(F$8:F1240)+1,0)</f>
        <v>0</v>
      </c>
      <c r="G1241" s="25">
        <f ca="1">IF(AND(AG1241=Data!$K$8,database!AI1241&lt;&gt;"Closed",AI1241&lt;&gt;"old",database!AL1241&lt;(TODAY()+Data!$X$4)),MAX(G$8:G1240)+1,0)</f>
        <v>0</v>
      </c>
      <c r="H1241" s="25">
        <f ca="1">IF(AND(AG1241=Data!$K$9,database!AI1241&lt;&gt;"Closed",AI1241&lt;&gt;"old",database!AL1241&lt;(TODAY()+Data!$X$5)),MAX(H$8:H1240)+1,0)</f>
        <v>0</v>
      </c>
      <c r="Y1241">
        <f>IF(AS1241&gt;0,VLOOKUP(AS1241,$AT:$AV,3,0)+COUNTIF(AS$8:AS1240,AS1241),0)</f>
        <v>0</v>
      </c>
      <c r="AA1241" s="17"/>
      <c r="AB1241" s="18"/>
      <c r="AC1241" s="17"/>
      <c r="AD1241" s="18"/>
      <c r="AE1241" s="17"/>
      <c r="AF1241" s="18"/>
      <c r="AG1241" s="139"/>
      <c r="AH1241" s="24"/>
      <c r="AI1241" s="17"/>
      <c r="AJ1241" s="24"/>
      <c r="AK1241" s="27"/>
      <c r="AL1241" s="47"/>
      <c r="AQ1241" s="25">
        <f>IF(FollowUp!$AK$3="(Off)",IF(FollowUp!$AA$3=Data!$D$5,C1241,IF(FollowUp!$AA$3=Data!$D$6,D1241,IF(FollowUp!$AA$3=Data!$D$7,E1241,B1241))),IF(FollowUp!$AK$3=Data!$N$9,F1241,IF(FollowUp!$AK$3=Data!$N$8,H1241,IF(FollowUp!$AK$3=Data!$N$7,G1241,B1241))))</f>
        <v>0</v>
      </c>
      <c r="AR1241" s="51">
        <f t="shared" ref="AR1241:AR1304" si="122">IF(AQ1241&gt;0,AL1241,0)</f>
        <v>0</v>
      </c>
      <c r="AS1241" s="25">
        <f t="shared" si="120"/>
        <v>-1</v>
      </c>
      <c r="AT1241" s="25">
        <f t="shared" ref="AT1241:AT1304" si="123">AT1240+1</f>
        <v>1234</v>
      </c>
      <c r="AU1241" s="25">
        <f t="shared" si="121"/>
        <v>0</v>
      </c>
      <c r="AV1241" s="25">
        <f t="shared" ref="AV1241:AV1304" si="124">IF(AND(AU1241&gt;0,AV1242=0),1,(AU1242+AV1242))</f>
        <v>0</v>
      </c>
      <c r="BB1241" s="51"/>
    </row>
    <row r="1242" spans="1:54" x14ac:dyDescent="0.25">
      <c r="A1242" t="str">
        <f t="shared" si="119"/>
        <v>1242</v>
      </c>
      <c r="B1242" s="25">
        <f>IF(OR(ISBLANK($AG1242),$AI1242="closed",$AI1242="old",AND($B$3=Data!$N$6,OR(database!AG1242=Data!$K$8,Data!$K$9=database!AG1242))),0,MAX(B$8:B1241)+1)</f>
        <v>0</v>
      </c>
      <c r="C1242" s="25">
        <f ca="1">IF(AND($AL1242-C$3&lt;=TODAY(),$AL1242&gt;0,AI1242&lt;&gt;"closed",AI1242&lt;&gt;"old",AND($B$3&lt;&gt;Data!$N$6,OR(database!$AG1242&lt;&gt;Data!$K$9,database!$AG1242&lt;&gt;Data!$K$8))),MAX(C$8:C1241)+1,0)</f>
        <v>0</v>
      </c>
      <c r="D1242" s="25">
        <f ca="1">IF(AND($AL1242-D$3&lt;=TODAY(),$AL1242&gt;0,$AI1242&lt;&gt;"closed",AI1242&lt;&gt;"old",AND($B$3&lt;&gt;Data!$N$6,OR(database!$AG1242&lt;&gt;Data!$K$9,database!$AG1242&lt;&gt;Data!$K$8))),MAX(D$8:D1241)+1,0)</f>
        <v>0</v>
      </c>
      <c r="E1242" s="25">
        <f ca="1">IF(AND($AL1242-E$3&lt;=TODAY(),$AL1242&gt;0,AI1242&lt;&gt;"closed",AI1242&lt;&gt;"old",AND($B$3&lt;&gt;Data!$N$6,OR(database!$AG1242&lt;&gt;Data!$K$9,database!$AG1242&lt;&gt;Data!$K$8))),MAX(E$8:E1241)+1,0)</f>
        <v>0</v>
      </c>
      <c r="F1242" s="25">
        <f>IF(AH1242="X",MAX(F$8:F1241)+1,0)</f>
        <v>0</v>
      </c>
      <c r="G1242" s="25">
        <f ca="1">IF(AND(AG1242=Data!$K$8,database!AI1242&lt;&gt;"Closed",AI1242&lt;&gt;"old",database!AL1242&lt;(TODAY()+Data!$X$4)),MAX(G$8:G1241)+1,0)</f>
        <v>0</v>
      </c>
      <c r="H1242" s="25">
        <f ca="1">IF(AND(AG1242=Data!$K$9,database!AI1242&lt;&gt;"Closed",AI1242&lt;&gt;"old",database!AL1242&lt;(TODAY()+Data!$X$5)),MAX(H$8:H1241)+1,0)</f>
        <v>0</v>
      </c>
      <c r="Y1242">
        <f>IF(AS1242&gt;0,VLOOKUP(AS1242,$AT:$AV,3,0)+COUNTIF(AS$8:AS1241,AS1242),0)</f>
        <v>0</v>
      </c>
      <c r="AA1242" s="16"/>
      <c r="AB1242" s="22"/>
      <c r="AC1242" s="16"/>
      <c r="AD1242" s="22"/>
      <c r="AE1242" s="16"/>
      <c r="AF1242" s="22"/>
      <c r="AG1242" s="138"/>
      <c r="AH1242" s="23"/>
      <c r="AI1242" s="16"/>
      <c r="AJ1242" s="23"/>
      <c r="AK1242" s="28"/>
      <c r="AL1242" s="35"/>
      <c r="AQ1242" s="25">
        <f>IF(FollowUp!$AK$3="(Off)",IF(FollowUp!$AA$3=Data!$D$5,C1242,IF(FollowUp!$AA$3=Data!$D$6,D1242,IF(FollowUp!$AA$3=Data!$D$7,E1242,B1242))),IF(FollowUp!$AK$3=Data!$N$9,F1242,IF(FollowUp!$AK$3=Data!$N$8,H1242,IF(FollowUp!$AK$3=Data!$N$7,G1242,B1242))))</f>
        <v>0</v>
      </c>
      <c r="AR1242" s="51">
        <f t="shared" si="122"/>
        <v>0</v>
      </c>
      <c r="AS1242" s="25">
        <f t="shared" si="120"/>
        <v>-1</v>
      </c>
      <c r="AT1242" s="25">
        <f t="shared" si="123"/>
        <v>1235</v>
      </c>
      <c r="AU1242" s="25">
        <f t="shared" si="121"/>
        <v>0</v>
      </c>
      <c r="AV1242" s="25">
        <f t="shared" si="124"/>
        <v>0</v>
      </c>
      <c r="BB1242" s="51"/>
    </row>
    <row r="1243" spans="1:54" x14ac:dyDescent="0.25">
      <c r="A1243" t="str">
        <f t="shared" si="119"/>
        <v>1243</v>
      </c>
      <c r="B1243" s="25">
        <f>IF(OR(ISBLANK($AG1243),$AI1243="closed",$AI1243="old",AND($B$3=Data!$N$6,OR(database!AG1243=Data!$K$8,Data!$K$9=database!AG1243))),0,MAX(B$8:B1242)+1)</f>
        <v>0</v>
      </c>
      <c r="C1243" s="25">
        <f ca="1">IF(AND($AL1243-C$3&lt;=TODAY(),$AL1243&gt;0,AI1243&lt;&gt;"closed",AI1243&lt;&gt;"old",AND($B$3&lt;&gt;Data!$N$6,OR(database!$AG1243&lt;&gt;Data!$K$9,database!$AG1243&lt;&gt;Data!$K$8))),MAX(C$8:C1242)+1,0)</f>
        <v>0</v>
      </c>
      <c r="D1243" s="25">
        <f ca="1">IF(AND($AL1243-D$3&lt;=TODAY(),$AL1243&gt;0,$AI1243&lt;&gt;"closed",AI1243&lt;&gt;"old",AND($B$3&lt;&gt;Data!$N$6,OR(database!$AG1243&lt;&gt;Data!$K$9,database!$AG1243&lt;&gt;Data!$K$8))),MAX(D$8:D1242)+1,0)</f>
        <v>0</v>
      </c>
      <c r="E1243" s="25">
        <f ca="1">IF(AND($AL1243-E$3&lt;=TODAY(),$AL1243&gt;0,AI1243&lt;&gt;"closed",AI1243&lt;&gt;"old",AND($B$3&lt;&gt;Data!$N$6,OR(database!$AG1243&lt;&gt;Data!$K$9,database!$AG1243&lt;&gt;Data!$K$8))),MAX(E$8:E1242)+1,0)</f>
        <v>0</v>
      </c>
      <c r="F1243" s="25">
        <f>IF(AH1243="X",MAX(F$8:F1242)+1,0)</f>
        <v>0</v>
      </c>
      <c r="G1243" s="25">
        <f ca="1">IF(AND(AG1243=Data!$K$8,database!AI1243&lt;&gt;"Closed",AI1243&lt;&gt;"old",database!AL1243&lt;(TODAY()+Data!$X$4)),MAX(G$8:G1242)+1,0)</f>
        <v>0</v>
      </c>
      <c r="H1243" s="25">
        <f ca="1">IF(AND(AG1243=Data!$K$9,database!AI1243&lt;&gt;"Closed",AI1243&lt;&gt;"old",database!AL1243&lt;(TODAY()+Data!$X$5)),MAX(H$8:H1242)+1,0)</f>
        <v>0</v>
      </c>
      <c r="Y1243">
        <f>IF(AS1243&gt;0,VLOOKUP(AS1243,$AT:$AV,3,0)+COUNTIF(AS$8:AS1242,AS1243),0)</f>
        <v>0</v>
      </c>
      <c r="AA1243" s="17"/>
      <c r="AB1243" s="18"/>
      <c r="AC1243" s="17"/>
      <c r="AD1243" s="18"/>
      <c r="AE1243" s="17"/>
      <c r="AF1243" s="18"/>
      <c r="AG1243" s="139"/>
      <c r="AH1243" s="24"/>
      <c r="AI1243" s="17"/>
      <c r="AJ1243" s="24"/>
      <c r="AK1243" s="27"/>
      <c r="AL1243" s="47"/>
      <c r="AQ1243" s="25">
        <f>IF(FollowUp!$AK$3="(Off)",IF(FollowUp!$AA$3=Data!$D$5,C1243,IF(FollowUp!$AA$3=Data!$D$6,D1243,IF(FollowUp!$AA$3=Data!$D$7,E1243,B1243))),IF(FollowUp!$AK$3=Data!$N$9,F1243,IF(FollowUp!$AK$3=Data!$N$8,H1243,IF(FollowUp!$AK$3=Data!$N$7,G1243,B1243))))</f>
        <v>0</v>
      </c>
      <c r="AR1243" s="51">
        <f t="shared" si="122"/>
        <v>0</v>
      </c>
      <c r="AS1243" s="25">
        <f t="shared" si="120"/>
        <v>-1</v>
      </c>
      <c r="AT1243" s="25">
        <f t="shared" si="123"/>
        <v>1236</v>
      </c>
      <c r="AU1243" s="25">
        <f t="shared" si="121"/>
        <v>0</v>
      </c>
      <c r="AV1243" s="25">
        <f t="shared" si="124"/>
        <v>0</v>
      </c>
      <c r="BB1243" s="51"/>
    </row>
    <row r="1244" spans="1:54" x14ac:dyDescent="0.25">
      <c r="A1244" t="str">
        <f t="shared" si="119"/>
        <v>1244</v>
      </c>
      <c r="B1244" s="25">
        <f>IF(OR(ISBLANK($AG1244),$AI1244="closed",$AI1244="old",AND($B$3=Data!$N$6,OR(database!AG1244=Data!$K$8,Data!$K$9=database!AG1244))),0,MAX(B$8:B1243)+1)</f>
        <v>0</v>
      </c>
      <c r="C1244" s="25">
        <f ca="1">IF(AND($AL1244-C$3&lt;=TODAY(),$AL1244&gt;0,AI1244&lt;&gt;"closed",AI1244&lt;&gt;"old",AND($B$3&lt;&gt;Data!$N$6,OR(database!$AG1244&lt;&gt;Data!$K$9,database!$AG1244&lt;&gt;Data!$K$8))),MAX(C$8:C1243)+1,0)</f>
        <v>0</v>
      </c>
      <c r="D1244" s="25">
        <f ca="1">IF(AND($AL1244-D$3&lt;=TODAY(),$AL1244&gt;0,$AI1244&lt;&gt;"closed",AI1244&lt;&gt;"old",AND($B$3&lt;&gt;Data!$N$6,OR(database!$AG1244&lt;&gt;Data!$K$9,database!$AG1244&lt;&gt;Data!$K$8))),MAX(D$8:D1243)+1,0)</f>
        <v>0</v>
      </c>
      <c r="E1244" s="25">
        <f ca="1">IF(AND($AL1244-E$3&lt;=TODAY(),$AL1244&gt;0,AI1244&lt;&gt;"closed",AI1244&lt;&gt;"old",AND($B$3&lt;&gt;Data!$N$6,OR(database!$AG1244&lt;&gt;Data!$K$9,database!$AG1244&lt;&gt;Data!$K$8))),MAX(E$8:E1243)+1,0)</f>
        <v>0</v>
      </c>
      <c r="F1244" s="25">
        <f>IF(AH1244="X",MAX(F$8:F1243)+1,0)</f>
        <v>0</v>
      </c>
      <c r="G1244" s="25">
        <f ca="1">IF(AND(AG1244=Data!$K$8,database!AI1244&lt;&gt;"Closed",AI1244&lt;&gt;"old",database!AL1244&lt;(TODAY()+Data!$X$4)),MAX(G$8:G1243)+1,0)</f>
        <v>0</v>
      </c>
      <c r="H1244" s="25">
        <f ca="1">IF(AND(AG1244=Data!$K$9,database!AI1244&lt;&gt;"Closed",AI1244&lt;&gt;"old",database!AL1244&lt;(TODAY()+Data!$X$5)),MAX(H$8:H1243)+1,0)</f>
        <v>0</v>
      </c>
      <c r="Y1244">
        <f>IF(AS1244&gt;0,VLOOKUP(AS1244,$AT:$AV,3,0)+COUNTIF(AS$8:AS1243,AS1244),0)</f>
        <v>0</v>
      </c>
      <c r="AA1244" s="16"/>
      <c r="AB1244" s="22"/>
      <c r="AC1244" s="16"/>
      <c r="AD1244" s="22"/>
      <c r="AE1244" s="16"/>
      <c r="AF1244" s="22"/>
      <c r="AG1244" s="138"/>
      <c r="AH1244" s="23"/>
      <c r="AI1244" s="16"/>
      <c r="AJ1244" s="23"/>
      <c r="AK1244" s="28"/>
      <c r="AL1244" s="35"/>
      <c r="AQ1244" s="25">
        <f>IF(FollowUp!$AK$3="(Off)",IF(FollowUp!$AA$3=Data!$D$5,C1244,IF(FollowUp!$AA$3=Data!$D$6,D1244,IF(FollowUp!$AA$3=Data!$D$7,E1244,B1244))),IF(FollowUp!$AK$3=Data!$N$9,F1244,IF(FollowUp!$AK$3=Data!$N$8,H1244,IF(FollowUp!$AK$3=Data!$N$7,G1244,B1244))))</f>
        <v>0</v>
      </c>
      <c r="AR1244" s="51">
        <f t="shared" si="122"/>
        <v>0</v>
      </c>
      <c r="AS1244" s="25">
        <f t="shared" si="120"/>
        <v>-1</v>
      </c>
      <c r="AT1244" s="25">
        <f t="shared" si="123"/>
        <v>1237</v>
      </c>
      <c r="AU1244" s="25">
        <f t="shared" si="121"/>
        <v>0</v>
      </c>
      <c r="AV1244" s="25">
        <f t="shared" si="124"/>
        <v>0</v>
      </c>
      <c r="BB1244" s="51"/>
    </row>
    <row r="1245" spans="1:54" x14ac:dyDescent="0.25">
      <c r="A1245" t="str">
        <f t="shared" si="119"/>
        <v>1245</v>
      </c>
      <c r="B1245" s="25">
        <f>IF(OR(ISBLANK($AG1245),$AI1245="closed",$AI1245="old",AND($B$3=Data!$N$6,OR(database!AG1245=Data!$K$8,Data!$K$9=database!AG1245))),0,MAX(B$8:B1244)+1)</f>
        <v>0</v>
      </c>
      <c r="C1245" s="25">
        <f ca="1">IF(AND($AL1245-C$3&lt;=TODAY(),$AL1245&gt;0,AI1245&lt;&gt;"closed",AI1245&lt;&gt;"old",AND($B$3&lt;&gt;Data!$N$6,OR(database!$AG1245&lt;&gt;Data!$K$9,database!$AG1245&lt;&gt;Data!$K$8))),MAX(C$8:C1244)+1,0)</f>
        <v>0</v>
      </c>
      <c r="D1245" s="25">
        <f ca="1">IF(AND($AL1245-D$3&lt;=TODAY(),$AL1245&gt;0,$AI1245&lt;&gt;"closed",AI1245&lt;&gt;"old",AND($B$3&lt;&gt;Data!$N$6,OR(database!$AG1245&lt;&gt;Data!$K$9,database!$AG1245&lt;&gt;Data!$K$8))),MAX(D$8:D1244)+1,0)</f>
        <v>0</v>
      </c>
      <c r="E1245" s="25">
        <f ca="1">IF(AND($AL1245-E$3&lt;=TODAY(),$AL1245&gt;0,AI1245&lt;&gt;"closed",AI1245&lt;&gt;"old",AND($B$3&lt;&gt;Data!$N$6,OR(database!$AG1245&lt;&gt;Data!$K$9,database!$AG1245&lt;&gt;Data!$K$8))),MAX(E$8:E1244)+1,0)</f>
        <v>0</v>
      </c>
      <c r="F1245" s="25">
        <f>IF(AH1245="X",MAX(F$8:F1244)+1,0)</f>
        <v>0</v>
      </c>
      <c r="G1245" s="25">
        <f ca="1">IF(AND(AG1245=Data!$K$8,database!AI1245&lt;&gt;"Closed",AI1245&lt;&gt;"old",database!AL1245&lt;(TODAY()+Data!$X$4)),MAX(G$8:G1244)+1,0)</f>
        <v>0</v>
      </c>
      <c r="H1245" s="25">
        <f ca="1">IF(AND(AG1245=Data!$K$9,database!AI1245&lt;&gt;"Closed",AI1245&lt;&gt;"old",database!AL1245&lt;(TODAY()+Data!$X$5)),MAX(H$8:H1244)+1,0)</f>
        <v>0</v>
      </c>
      <c r="Y1245">
        <f>IF(AS1245&gt;0,VLOOKUP(AS1245,$AT:$AV,3,0)+COUNTIF(AS$8:AS1244,AS1245),0)</f>
        <v>0</v>
      </c>
      <c r="AA1245" s="17"/>
      <c r="AB1245" s="18"/>
      <c r="AC1245" s="17"/>
      <c r="AD1245" s="18"/>
      <c r="AE1245" s="17"/>
      <c r="AF1245" s="18"/>
      <c r="AG1245" s="139"/>
      <c r="AH1245" s="24"/>
      <c r="AI1245" s="17"/>
      <c r="AJ1245" s="24"/>
      <c r="AK1245" s="27"/>
      <c r="AL1245" s="47"/>
      <c r="AQ1245" s="25">
        <f>IF(FollowUp!$AK$3="(Off)",IF(FollowUp!$AA$3=Data!$D$5,C1245,IF(FollowUp!$AA$3=Data!$D$6,D1245,IF(FollowUp!$AA$3=Data!$D$7,E1245,B1245))),IF(FollowUp!$AK$3=Data!$N$9,F1245,IF(FollowUp!$AK$3=Data!$N$8,H1245,IF(FollowUp!$AK$3=Data!$N$7,G1245,B1245))))</f>
        <v>0</v>
      </c>
      <c r="AR1245" s="51">
        <f t="shared" si="122"/>
        <v>0</v>
      </c>
      <c r="AS1245" s="25">
        <f t="shared" si="120"/>
        <v>-1</v>
      </c>
      <c r="AT1245" s="25">
        <f t="shared" si="123"/>
        <v>1238</v>
      </c>
      <c r="AU1245" s="25">
        <f t="shared" si="121"/>
        <v>0</v>
      </c>
      <c r="AV1245" s="25">
        <f t="shared" si="124"/>
        <v>0</v>
      </c>
      <c r="BB1245" s="51"/>
    </row>
    <row r="1246" spans="1:54" x14ac:dyDescent="0.25">
      <c r="A1246" t="str">
        <f t="shared" si="119"/>
        <v>1246</v>
      </c>
      <c r="B1246" s="25">
        <f>IF(OR(ISBLANK($AG1246),$AI1246="closed",$AI1246="old",AND($B$3=Data!$N$6,OR(database!AG1246=Data!$K$8,Data!$K$9=database!AG1246))),0,MAX(B$8:B1245)+1)</f>
        <v>0</v>
      </c>
      <c r="C1246" s="25">
        <f ca="1">IF(AND($AL1246-C$3&lt;=TODAY(),$AL1246&gt;0,AI1246&lt;&gt;"closed",AI1246&lt;&gt;"old",AND($B$3&lt;&gt;Data!$N$6,OR(database!$AG1246&lt;&gt;Data!$K$9,database!$AG1246&lt;&gt;Data!$K$8))),MAX(C$8:C1245)+1,0)</f>
        <v>0</v>
      </c>
      <c r="D1246" s="25">
        <f ca="1">IF(AND($AL1246-D$3&lt;=TODAY(),$AL1246&gt;0,$AI1246&lt;&gt;"closed",AI1246&lt;&gt;"old",AND($B$3&lt;&gt;Data!$N$6,OR(database!$AG1246&lt;&gt;Data!$K$9,database!$AG1246&lt;&gt;Data!$K$8))),MAX(D$8:D1245)+1,0)</f>
        <v>0</v>
      </c>
      <c r="E1246" s="25">
        <f ca="1">IF(AND($AL1246-E$3&lt;=TODAY(),$AL1246&gt;0,AI1246&lt;&gt;"closed",AI1246&lt;&gt;"old",AND($B$3&lt;&gt;Data!$N$6,OR(database!$AG1246&lt;&gt;Data!$K$9,database!$AG1246&lt;&gt;Data!$K$8))),MAX(E$8:E1245)+1,0)</f>
        <v>0</v>
      </c>
      <c r="F1246" s="25">
        <f>IF(AH1246="X",MAX(F$8:F1245)+1,0)</f>
        <v>0</v>
      </c>
      <c r="G1246" s="25">
        <f ca="1">IF(AND(AG1246=Data!$K$8,database!AI1246&lt;&gt;"Closed",AI1246&lt;&gt;"old",database!AL1246&lt;(TODAY()+Data!$X$4)),MAX(G$8:G1245)+1,0)</f>
        <v>0</v>
      </c>
      <c r="H1246" s="25">
        <f ca="1">IF(AND(AG1246=Data!$K$9,database!AI1246&lt;&gt;"Closed",AI1246&lt;&gt;"old",database!AL1246&lt;(TODAY()+Data!$X$5)),MAX(H$8:H1245)+1,0)</f>
        <v>0</v>
      </c>
      <c r="Y1246">
        <f>IF(AS1246&gt;0,VLOOKUP(AS1246,$AT:$AV,3,0)+COUNTIF(AS$8:AS1245,AS1246),0)</f>
        <v>0</v>
      </c>
      <c r="AA1246" s="16"/>
      <c r="AB1246" s="22"/>
      <c r="AC1246" s="16"/>
      <c r="AD1246" s="22"/>
      <c r="AE1246" s="16"/>
      <c r="AF1246" s="22"/>
      <c r="AG1246" s="138"/>
      <c r="AH1246" s="23"/>
      <c r="AI1246" s="16"/>
      <c r="AJ1246" s="23"/>
      <c r="AK1246" s="28"/>
      <c r="AL1246" s="35"/>
      <c r="AQ1246" s="25">
        <f>IF(FollowUp!$AK$3="(Off)",IF(FollowUp!$AA$3=Data!$D$5,C1246,IF(FollowUp!$AA$3=Data!$D$6,D1246,IF(FollowUp!$AA$3=Data!$D$7,E1246,B1246))),IF(FollowUp!$AK$3=Data!$N$9,F1246,IF(FollowUp!$AK$3=Data!$N$8,H1246,IF(FollowUp!$AK$3=Data!$N$7,G1246,B1246))))</f>
        <v>0</v>
      </c>
      <c r="AR1246" s="51">
        <f t="shared" si="122"/>
        <v>0</v>
      </c>
      <c r="AS1246" s="25">
        <f t="shared" si="120"/>
        <v>-1</v>
      </c>
      <c r="AT1246" s="25">
        <f t="shared" si="123"/>
        <v>1239</v>
      </c>
      <c r="AU1246" s="25">
        <f t="shared" si="121"/>
        <v>0</v>
      </c>
      <c r="AV1246" s="25">
        <f t="shared" si="124"/>
        <v>0</v>
      </c>
      <c r="BB1246" s="51"/>
    </row>
    <row r="1247" spans="1:54" x14ac:dyDescent="0.25">
      <c r="A1247" t="str">
        <f t="shared" si="119"/>
        <v>1247</v>
      </c>
      <c r="B1247" s="25">
        <f>IF(OR(ISBLANK($AG1247),$AI1247="closed",$AI1247="old",AND($B$3=Data!$N$6,OR(database!AG1247=Data!$K$8,Data!$K$9=database!AG1247))),0,MAX(B$8:B1246)+1)</f>
        <v>0</v>
      </c>
      <c r="C1247" s="25">
        <f ca="1">IF(AND($AL1247-C$3&lt;=TODAY(),$AL1247&gt;0,AI1247&lt;&gt;"closed",AI1247&lt;&gt;"old",AND($B$3&lt;&gt;Data!$N$6,OR(database!$AG1247&lt;&gt;Data!$K$9,database!$AG1247&lt;&gt;Data!$K$8))),MAX(C$8:C1246)+1,0)</f>
        <v>0</v>
      </c>
      <c r="D1247" s="25">
        <f ca="1">IF(AND($AL1247-D$3&lt;=TODAY(),$AL1247&gt;0,$AI1247&lt;&gt;"closed",AI1247&lt;&gt;"old",AND($B$3&lt;&gt;Data!$N$6,OR(database!$AG1247&lt;&gt;Data!$K$9,database!$AG1247&lt;&gt;Data!$K$8))),MAX(D$8:D1246)+1,0)</f>
        <v>0</v>
      </c>
      <c r="E1247" s="25">
        <f ca="1">IF(AND($AL1247-E$3&lt;=TODAY(),$AL1247&gt;0,AI1247&lt;&gt;"closed",AI1247&lt;&gt;"old",AND($B$3&lt;&gt;Data!$N$6,OR(database!$AG1247&lt;&gt;Data!$K$9,database!$AG1247&lt;&gt;Data!$K$8))),MAX(E$8:E1246)+1,0)</f>
        <v>0</v>
      </c>
      <c r="F1247" s="25">
        <f>IF(AH1247="X",MAX(F$8:F1246)+1,0)</f>
        <v>0</v>
      </c>
      <c r="G1247" s="25">
        <f ca="1">IF(AND(AG1247=Data!$K$8,database!AI1247&lt;&gt;"Closed",AI1247&lt;&gt;"old",database!AL1247&lt;(TODAY()+Data!$X$4)),MAX(G$8:G1246)+1,0)</f>
        <v>0</v>
      </c>
      <c r="H1247" s="25">
        <f ca="1">IF(AND(AG1247=Data!$K$9,database!AI1247&lt;&gt;"Closed",AI1247&lt;&gt;"old",database!AL1247&lt;(TODAY()+Data!$X$5)),MAX(H$8:H1246)+1,0)</f>
        <v>0</v>
      </c>
      <c r="Y1247">
        <f>IF(AS1247&gt;0,VLOOKUP(AS1247,$AT:$AV,3,0)+COUNTIF(AS$8:AS1246,AS1247),0)</f>
        <v>0</v>
      </c>
      <c r="AA1247" s="17"/>
      <c r="AB1247" s="18"/>
      <c r="AC1247" s="17"/>
      <c r="AD1247" s="18"/>
      <c r="AE1247" s="17"/>
      <c r="AF1247" s="18"/>
      <c r="AG1247" s="139"/>
      <c r="AH1247" s="24"/>
      <c r="AI1247" s="17"/>
      <c r="AJ1247" s="24"/>
      <c r="AK1247" s="27"/>
      <c r="AL1247" s="47"/>
      <c r="AQ1247" s="25">
        <f>IF(FollowUp!$AK$3="(Off)",IF(FollowUp!$AA$3=Data!$D$5,C1247,IF(FollowUp!$AA$3=Data!$D$6,D1247,IF(FollowUp!$AA$3=Data!$D$7,E1247,B1247))),IF(FollowUp!$AK$3=Data!$N$9,F1247,IF(FollowUp!$AK$3=Data!$N$8,H1247,IF(FollowUp!$AK$3=Data!$N$7,G1247,B1247))))</f>
        <v>0</v>
      </c>
      <c r="AR1247" s="51">
        <f t="shared" si="122"/>
        <v>0</v>
      </c>
      <c r="AS1247" s="25">
        <f t="shared" si="120"/>
        <v>-1</v>
      </c>
      <c r="AT1247" s="25">
        <f t="shared" si="123"/>
        <v>1240</v>
      </c>
      <c r="AU1247" s="25">
        <f t="shared" si="121"/>
        <v>0</v>
      </c>
      <c r="AV1247" s="25">
        <f t="shared" si="124"/>
        <v>0</v>
      </c>
      <c r="BB1247" s="51"/>
    </row>
    <row r="1248" spans="1:54" x14ac:dyDescent="0.25">
      <c r="A1248" t="str">
        <f t="shared" si="119"/>
        <v>1248</v>
      </c>
      <c r="B1248" s="25">
        <f>IF(OR(ISBLANK($AG1248),$AI1248="closed",$AI1248="old",AND($B$3=Data!$N$6,OR(database!AG1248=Data!$K$8,Data!$K$9=database!AG1248))),0,MAX(B$8:B1247)+1)</f>
        <v>0</v>
      </c>
      <c r="C1248" s="25">
        <f ca="1">IF(AND($AL1248-C$3&lt;=TODAY(),$AL1248&gt;0,AI1248&lt;&gt;"closed",AI1248&lt;&gt;"old",AND($B$3&lt;&gt;Data!$N$6,OR(database!$AG1248&lt;&gt;Data!$K$9,database!$AG1248&lt;&gt;Data!$K$8))),MAX(C$8:C1247)+1,0)</f>
        <v>0</v>
      </c>
      <c r="D1248" s="25">
        <f ca="1">IF(AND($AL1248-D$3&lt;=TODAY(),$AL1248&gt;0,$AI1248&lt;&gt;"closed",AI1248&lt;&gt;"old",AND($B$3&lt;&gt;Data!$N$6,OR(database!$AG1248&lt;&gt;Data!$K$9,database!$AG1248&lt;&gt;Data!$K$8))),MAX(D$8:D1247)+1,0)</f>
        <v>0</v>
      </c>
      <c r="E1248" s="25">
        <f ca="1">IF(AND($AL1248-E$3&lt;=TODAY(),$AL1248&gt;0,AI1248&lt;&gt;"closed",AI1248&lt;&gt;"old",AND($B$3&lt;&gt;Data!$N$6,OR(database!$AG1248&lt;&gt;Data!$K$9,database!$AG1248&lt;&gt;Data!$K$8))),MAX(E$8:E1247)+1,0)</f>
        <v>0</v>
      </c>
      <c r="F1248" s="25">
        <f>IF(AH1248="X",MAX(F$8:F1247)+1,0)</f>
        <v>0</v>
      </c>
      <c r="G1248" s="25">
        <f ca="1">IF(AND(AG1248=Data!$K$8,database!AI1248&lt;&gt;"Closed",AI1248&lt;&gt;"old",database!AL1248&lt;(TODAY()+Data!$X$4)),MAX(G$8:G1247)+1,0)</f>
        <v>0</v>
      </c>
      <c r="H1248" s="25">
        <f ca="1">IF(AND(AG1248=Data!$K$9,database!AI1248&lt;&gt;"Closed",AI1248&lt;&gt;"old",database!AL1248&lt;(TODAY()+Data!$X$5)),MAX(H$8:H1247)+1,0)</f>
        <v>0</v>
      </c>
      <c r="Y1248">
        <f>IF(AS1248&gt;0,VLOOKUP(AS1248,$AT:$AV,3,0)+COUNTIF(AS$8:AS1247,AS1248),0)</f>
        <v>0</v>
      </c>
      <c r="AA1248" s="16"/>
      <c r="AB1248" s="22"/>
      <c r="AC1248" s="16"/>
      <c r="AD1248" s="22"/>
      <c r="AE1248" s="16"/>
      <c r="AF1248" s="22"/>
      <c r="AG1248" s="138"/>
      <c r="AH1248" s="23"/>
      <c r="AI1248" s="16"/>
      <c r="AJ1248" s="23"/>
      <c r="AK1248" s="28"/>
      <c r="AL1248" s="35"/>
      <c r="AQ1248" s="25">
        <f>IF(FollowUp!$AK$3="(Off)",IF(FollowUp!$AA$3=Data!$D$5,C1248,IF(FollowUp!$AA$3=Data!$D$6,D1248,IF(FollowUp!$AA$3=Data!$D$7,E1248,B1248))),IF(FollowUp!$AK$3=Data!$N$9,F1248,IF(FollowUp!$AK$3=Data!$N$8,H1248,IF(FollowUp!$AK$3=Data!$N$7,G1248,B1248))))</f>
        <v>0</v>
      </c>
      <c r="AR1248" s="51">
        <f t="shared" si="122"/>
        <v>0</v>
      </c>
      <c r="AS1248" s="25">
        <f t="shared" si="120"/>
        <v>-1</v>
      </c>
      <c r="AT1248" s="25">
        <f t="shared" si="123"/>
        <v>1241</v>
      </c>
      <c r="AU1248" s="25">
        <f t="shared" si="121"/>
        <v>0</v>
      </c>
      <c r="AV1248" s="25">
        <f t="shared" si="124"/>
        <v>0</v>
      </c>
      <c r="BB1248" s="51"/>
    </row>
    <row r="1249" spans="1:54" x14ac:dyDescent="0.25">
      <c r="A1249" t="str">
        <f t="shared" si="119"/>
        <v>1249</v>
      </c>
      <c r="B1249" s="25">
        <f>IF(OR(ISBLANK($AG1249),$AI1249="closed",$AI1249="old",AND($B$3=Data!$N$6,OR(database!AG1249=Data!$K$8,Data!$K$9=database!AG1249))),0,MAX(B$8:B1248)+1)</f>
        <v>0</v>
      </c>
      <c r="C1249" s="25">
        <f ca="1">IF(AND($AL1249-C$3&lt;=TODAY(),$AL1249&gt;0,AI1249&lt;&gt;"closed",AI1249&lt;&gt;"old",AND($B$3&lt;&gt;Data!$N$6,OR(database!$AG1249&lt;&gt;Data!$K$9,database!$AG1249&lt;&gt;Data!$K$8))),MAX(C$8:C1248)+1,0)</f>
        <v>0</v>
      </c>
      <c r="D1249" s="25">
        <f ca="1">IF(AND($AL1249-D$3&lt;=TODAY(),$AL1249&gt;0,$AI1249&lt;&gt;"closed",AI1249&lt;&gt;"old",AND($B$3&lt;&gt;Data!$N$6,OR(database!$AG1249&lt;&gt;Data!$K$9,database!$AG1249&lt;&gt;Data!$K$8))),MAX(D$8:D1248)+1,0)</f>
        <v>0</v>
      </c>
      <c r="E1249" s="25">
        <f ca="1">IF(AND($AL1249-E$3&lt;=TODAY(),$AL1249&gt;0,AI1249&lt;&gt;"closed",AI1249&lt;&gt;"old",AND($B$3&lt;&gt;Data!$N$6,OR(database!$AG1249&lt;&gt;Data!$K$9,database!$AG1249&lt;&gt;Data!$K$8))),MAX(E$8:E1248)+1,0)</f>
        <v>0</v>
      </c>
      <c r="F1249" s="25">
        <f>IF(AH1249="X",MAX(F$8:F1248)+1,0)</f>
        <v>0</v>
      </c>
      <c r="G1249" s="25">
        <f ca="1">IF(AND(AG1249=Data!$K$8,database!AI1249&lt;&gt;"Closed",AI1249&lt;&gt;"old",database!AL1249&lt;(TODAY()+Data!$X$4)),MAX(G$8:G1248)+1,0)</f>
        <v>0</v>
      </c>
      <c r="H1249" s="25">
        <f ca="1">IF(AND(AG1249=Data!$K$9,database!AI1249&lt;&gt;"Closed",AI1249&lt;&gt;"old",database!AL1249&lt;(TODAY()+Data!$X$5)),MAX(H$8:H1248)+1,0)</f>
        <v>0</v>
      </c>
      <c r="Y1249">
        <f>IF(AS1249&gt;0,VLOOKUP(AS1249,$AT:$AV,3,0)+COUNTIF(AS$8:AS1248,AS1249),0)</f>
        <v>0</v>
      </c>
      <c r="AA1249" s="17"/>
      <c r="AB1249" s="18"/>
      <c r="AC1249" s="17"/>
      <c r="AD1249" s="18"/>
      <c r="AE1249" s="17"/>
      <c r="AF1249" s="18"/>
      <c r="AG1249" s="139"/>
      <c r="AH1249" s="24"/>
      <c r="AI1249" s="17"/>
      <c r="AJ1249" s="24"/>
      <c r="AK1249" s="27"/>
      <c r="AL1249" s="47"/>
      <c r="AQ1249" s="25">
        <f>IF(FollowUp!$AK$3="(Off)",IF(FollowUp!$AA$3=Data!$D$5,C1249,IF(FollowUp!$AA$3=Data!$D$6,D1249,IF(FollowUp!$AA$3=Data!$D$7,E1249,B1249))),IF(FollowUp!$AK$3=Data!$N$9,F1249,IF(FollowUp!$AK$3=Data!$N$8,H1249,IF(FollowUp!$AK$3=Data!$N$7,G1249,B1249))))</f>
        <v>0</v>
      </c>
      <c r="AR1249" s="51">
        <f t="shared" si="122"/>
        <v>0</v>
      </c>
      <c r="AS1249" s="25">
        <f t="shared" si="120"/>
        <v>-1</v>
      </c>
      <c r="AT1249" s="25">
        <f t="shared" si="123"/>
        <v>1242</v>
      </c>
      <c r="AU1249" s="25">
        <f t="shared" si="121"/>
        <v>0</v>
      </c>
      <c r="AV1249" s="25">
        <f t="shared" si="124"/>
        <v>0</v>
      </c>
      <c r="BB1249" s="51"/>
    </row>
    <row r="1250" spans="1:54" x14ac:dyDescent="0.25">
      <c r="A1250" t="str">
        <f t="shared" si="119"/>
        <v>1250</v>
      </c>
      <c r="B1250" s="25">
        <f>IF(OR(ISBLANK($AG1250),$AI1250="closed",$AI1250="old",AND($B$3=Data!$N$6,OR(database!AG1250=Data!$K$8,Data!$K$9=database!AG1250))),0,MAX(B$8:B1249)+1)</f>
        <v>0</v>
      </c>
      <c r="C1250" s="25">
        <f ca="1">IF(AND($AL1250-C$3&lt;=TODAY(),$AL1250&gt;0,AI1250&lt;&gt;"closed",AI1250&lt;&gt;"old",AND($B$3&lt;&gt;Data!$N$6,OR(database!$AG1250&lt;&gt;Data!$K$9,database!$AG1250&lt;&gt;Data!$K$8))),MAX(C$8:C1249)+1,0)</f>
        <v>0</v>
      </c>
      <c r="D1250" s="25">
        <f ca="1">IF(AND($AL1250-D$3&lt;=TODAY(),$AL1250&gt;0,$AI1250&lt;&gt;"closed",AI1250&lt;&gt;"old",AND($B$3&lt;&gt;Data!$N$6,OR(database!$AG1250&lt;&gt;Data!$K$9,database!$AG1250&lt;&gt;Data!$K$8))),MAX(D$8:D1249)+1,0)</f>
        <v>0</v>
      </c>
      <c r="E1250" s="25">
        <f ca="1">IF(AND($AL1250-E$3&lt;=TODAY(),$AL1250&gt;0,AI1250&lt;&gt;"closed",AI1250&lt;&gt;"old",AND($B$3&lt;&gt;Data!$N$6,OR(database!$AG1250&lt;&gt;Data!$K$9,database!$AG1250&lt;&gt;Data!$K$8))),MAX(E$8:E1249)+1,0)</f>
        <v>0</v>
      </c>
      <c r="F1250" s="25">
        <f>IF(AH1250="X",MAX(F$8:F1249)+1,0)</f>
        <v>0</v>
      </c>
      <c r="G1250" s="25">
        <f ca="1">IF(AND(AG1250=Data!$K$8,database!AI1250&lt;&gt;"Closed",AI1250&lt;&gt;"old",database!AL1250&lt;(TODAY()+Data!$X$4)),MAX(G$8:G1249)+1,0)</f>
        <v>0</v>
      </c>
      <c r="H1250" s="25">
        <f ca="1">IF(AND(AG1250=Data!$K$9,database!AI1250&lt;&gt;"Closed",AI1250&lt;&gt;"old",database!AL1250&lt;(TODAY()+Data!$X$5)),MAX(H$8:H1249)+1,0)</f>
        <v>0</v>
      </c>
      <c r="Y1250">
        <f>IF(AS1250&gt;0,VLOOKUP(AS1250,$AT:$AV,3,0)+COUNTIF(AS$8:AS1249,AS1250),0)</f>
        <v>0</v>
      </c>
      <c r="AA1250" s="16"/>
      <c r="AB1250" s="22"/>
      <c r="AC1250" s="16"/>
      <c r="AD1250" s="22"/>
      <c r="AE1250" s="16"/>
      <c r="AF1250" s="22"/>
      <c r="AG1250" s="138"/>
      <c r="AH1250" s="23"/>
      <c r="AI1250" s="16"/>
      <c r="AJ1250" s="23"/>
      <c r="AK1250" s="28"/>
      <c r="AL1250" s="35"/>
      <c r="AQ1250" s="25">
        <f>IF(FollowUp!$AK$3="(Off)",IF(FollowUp!$AA$3=Data!$D$5,C1250,IF(FollowUp!$AA$3=Data!$D$6,D1250,IF(FollowUp!$AA$3=Data!$D$7,E1250,B1250))),IF(FollowUp!$AK$3=Data!$N$9,F1250,IF(FollowUp!$AK$3=Data!$N$8,H1250,IF(FollowUp!$AK$3=Data!$N$7,G1250,B1250))))</f>
        <v>0</v>
      </c>
      <c r="AR1250" s="51">
        <f t="shared" si="122"/>
        <v>0</v>
      </c>
      <c r="AS1250" s="25">
        <f t="shared" si="120"/>
        <v>-1</v>
      </c>
      <c r="AT1250" s="25">
        <f t="shared" si="123"/>
        <v>1243</v>
      </c>
      <c r="AU1250" s="25">
        <f t="shared" si="121"/>
        <v>0</v>
      </c>
      <c r="AV1250" s="25">
        <f t="shared" si="124"/>
        <v>0</v>
      </c>
      <c r="BB1250" s="51"/>
    </row>
    <row r="1251" spans="1:54" x14ac:dyDescent="0.25">
      <c r="A1251" t="str">
        <f t="shared" si="119"/>
        <v>1251</v>
      </c>
      <c r="B1251" s="25">
        <f>IF(OR(ISBLANK($AG1251),$AI1251="closed",$AI1251="old",AND($B$3=Data!$N$6,OR(database!AG1251=Data!$K$8,Data!$K$9=database!AG1251))),0,MAX(B$8:B1250)+1)</f>
        <v>0</v>
      </c>
      <c r="C1251" s="25">
        <f ca="1">IF(AND($AL1251-C$3&lt;=TODAY(),$AL1251&gt;0,AI1251&lt;&gt;"closed",AI1251&lt;&gt;"old",AND($B$3&lt;&gt;Data!$N$6,OR(database!$AG1251&lt;&gt;Data!$K$9,database!$AG1251&lt;&gt;Data!$K$8))),MAX(C$8:C1250)+1,0)</f>
        <v>0</v>
      </c>
      <c r="D1251" s="25">
        <f ca="1">IF(AND($AL1251-D$3&lt;=TODAY(),$AL1251&gt;0,$AI1251&lt;&gt;"closed",AI1251&lt;&gt;"old",AND($B$3&lt;&gt;Data!$N$6,OR(database!$AG1251&lt;&gt;Data!$K$9,database!$AG1251&lt;&gt;Data!$K$8))),MAX(D$8:D1250)+1,0)</f>
        <v>0</v>
      </c>
      <c r="E1251" s="25">
        <f ca="1">IF(AND($AL1251-E$3&lt;=TODAY(),$AL1251&gt;0,AI1251&lt;&gt;"closed",AI1251&lt;&gt;"old",AND($B$3&lt;&gt;Data!$N$6,OR(database!$AG1251&lt;&gt;Data!$K$9,database!$AG1251&lt;&gt;Data!$K$8))),MAX(E$8:E1250)+1,0)</f>
        <v>0</v>
      </c>
      <c r="F1251" s="25">
        <f>IF(AH1251="X",MAX(F$8:F1250)+1,0)</f>
        <v>0</v>
      </c>
      <c r="G1251" s="25">
        <f ca="1">IF(AND(AG1251=Data!$K$8,database!AI1251&lt;&gt;"Closed",AI1251&lt;&gt;"old",database!AL1251&lt;(TODAY()+Data!$X$4)),MAX(G$8:G1250)+1,0)</f>
        <v>0</v>
      </c>
      <c r="H1251" s="25">
        <f ca="1">IF(AND(AG1251=Data!$K$9,database!AI1251&lt;&gt;"Closed",AI1251&lt;&gt;"old",database!AL1251&lt;(TODAY()+Data!$X$5)),MAX(H$8:H1250)+1,0)</f>
        <v>0</v>
      </c>
      <c r="Y1251">
        <f>IF(AS1251&gt;0,VLOOKUP(AS1251,$AT:$AV,3,0)+COUNTIF(AS$8:AS1250,AS1251),0)</f>
        <v>0</v>
      </c>
      <c r="AA1251" s="17"/>
      <c r="AB1251" s="18"/>
      <c r="AC1251" s="17"/>
      <c r="AD1251" s="18"/>
      <c r="AE1251" s="17"/>
      <c r="AF1251" s="18"/>
      <c r="AG1251" s="139"/>
      <c r="AH1251" s="24"/>
      <c r="AI1251" s="17"/>
      <c r="AJ1251" s="24"/>
      <c r="AK1251" s="27"/>
      <c r="AL1251" s="47"/>
      <c r="AQ1251" s="25">
        <f>IF(FollowUp!$AK$3="(Off)",IF(FollowUp!$AA$3=Data!$D$5,C1251,IF(FollowUp!$AA$3=Data!$D$6,D1251,IF(FollowUp!$AA$3=Data!$D$7,E1251,B1251))),IF(FollowUp!$AK$3=Data!$N$9,F1251,IF(FollowUp!$AK$3=Data!$N$8,H1251,IF(FollowUp!$AK$3=Data!$N$7,G1251,B1251))))</f>
        <v>0</v>
      </c>
      <c r="AR1251" s="51">
        <f t="shared" si="122"/>
        <v>0</v>
      </c>
      <c r="AS1251" s="25">
        <f t="shared" si="120"/>
        <v>-1</v>
      </c>
      <c r="AT1251" s="25">
        <f t="shared" si="123"/>
        <v>1244</v>
      </c>
      <c r="AU1251" s="25">
        <f t="shared" si="121"/>
        <v>0</v>
      </c>
      <c r="AV1251" s="25">
        <f t="shared" si="124"/>
        <v>0</v>
      </c>
      <c r="BB1251" s="51"/>
    </row>
    <row r="1252" spans="1:54" x14ac:dyDescent="0.25">
      <c r="A1252" t="str">
        <f t="shared" si="119"/>
        <v>1252</v>
      </c>
      <c r="B1252" s="25">
        <f>IF(OR(ISBLANK($AG1252),$AI1252="closed",$AI1252="old",AND($B$3=Data!$N$6,OR(database!AG1252=Data!$K$8,Data!$K$9=database!AG1252))),0,MAX(B$8:B1251)+1)</f>
        <v>0</v>
      </c>
      <c r="C1252" s="25">
        <f ca="1">IF(AND($AL1252-C$3&lt;=TODAY(),$AL1252&gt;0,AI1252&lt;&gt;"closed",AI1252&lt;&gt;"old",AND($B$3&lt;&gt;Data!$N$6,OR(database!$AG1252&lt;&gt;Data!$K$9,database!$AG1252&lt;&gt;Data!$K$8))),MAX(C$8:C1251)+1,0)</f>
        <v>0</v>
      </c>
      <c r="D1252" s="25">
        <f ca="1">IF(AND($AL1252-D$3&lt;=TODAY(),$AL1252&gt;0,$AI1252&lt;&gt;"closed",AI1252&lt;&gt;"old",AND($B$3&lt;&gt;Data!$N$6,OR(database!$AG1252&lt;&gt;Data!$K$9,database!$AG1252&lt;&gt;Data!$K$8))),MAX(D$8:D1251)+1,0)</f>
        <v>0</v>
      </c>
      <c r="E1252" s="25">
        <f ca="1">IF(AND($AL1252-E$3&lt;=TODAY(),$AL1252&gt;0,AI1252&lt;&gt;"closed",AI1252&lt;&gt;"old",AND($B$3&lt;&gt;Data!$N$6,OR(database!$AG1252&lt;&gt;Data!$K$9,database!$AG1252&lt;&gt;Data!$K$8))),MAX(E$8:E1251)+1,0)</f>
        <v>0</v>
      </c>
      <c r="F1252" s="25">
        <f>IF(AH1252="X",MAX(F$8:F1251)+1,0)</f>
        <v>0</v>
      </c>
      <c r="G1252" s="25">
        <f ca="1">IF(AND(AG1252=Data!$K$8,database!AI1252&lt;&gt;"Closed",AI1252&lt;&gt;"old",database!AL1252&lt;(TODAY()+Data!$X$4)),MAX(G$8:G1251)+1,0)</f>
        <v>0</v>
      </c>
      <c r="H1252" s="25">
        <f ca="1">IF(AND(AG1252=Data!$K$9,database!AI1252&lt;&gt;"Closed",AI1252&lt;&gt;"old",database!AL1252&lt;(TODAY()+Data!$X$5)),MAX(H$8:H1251)+1,0)</f>
        <v>0</v>
      </c>
      <c r="Y1252">
        <f>IF(AS1252&gt;0,VLOOKUP(AS1252,$AT:$AV,3,0)+COUNTIF(AS$8:AS1251,AS1252),0)</f>
        <v>0</v>
      </c>
      <c r="AA1252" s="16"/>
      <c r="AB1252" s="22"/>
      <c r="AC1252" s="16"/>
      <c r="AD1252" s="22"/>
      <c r="AE1252" s="16"/>
      <c r="AF1252" s="22"/>
      <c r="AG1252" s="138"/>
      <c r="AH1252" s="23"/>
      <c r="AI1252" s="16"/>
      <c r="AJ1252" s="23"/>
      <c r="AK1252" s="28"/>
      <c r="AL1252" s="35"/>
      <c r="AQ1252" s="25">
        <f>IF(FollowUp!$AK$3="(Off)",IF(FollowUp!$AA$3=Data!$D$5,C1252,IF(FollowUp!$AA$3=Data!$D$6,D1252,IF(FollowUp!$AA$3=Data!$D$7,E1252,B1252))),IF(FollowUp!$AK$3=Data!$N$9,F1252,IF(FollowUp!$AK$3=Data!$N$8,H1252,IF(FollowUp!$AK$3=Data!$N$7,G1252,B1252))))</f>
        <v>0</v>
      </c>
      <c r="AR1252" s="51">
        <f t="shared" si="122"/>
        <v>0</v>
      </c>
      <c r="AS1252" s="25">
        <f t="shared" si="120"/>
        <v>-1</v>
      </c>
      <c r="AT1252" s="25">
        <f t="shared" si="123"/>
        <v>1245</v>
      </c>
      <c r="AU1252" s="25">
        <f t="shared" si="121"/>
        <v>0</v>
      </c>
      <c r="AV1252" s="25">
        <f t="shared" si="124"/>
        <v>0</v>
      </c>
      <c r="BB1252" s="51"/>
    </row>
    <row r="1253" spans="1:54" x14ac:dyDescent="0.25">
      <c r="A1253" t="str">
        <f t="shared" si="119"/>
        <v>1253</v>
      </c>
      <c r="B1253" s="25">
        <f>IF(OR(ISBLANK($AG1253),$AI1253="closed",$AI1253="old",AND($B$3=Data!$N$6,OR(database!AG1253=Data!$K$8,Data!$K$9=database!AG1253))),0,MAX(B$8:B1252)+1)</f>
        <v>0</v>
      </c>
      <c r="C1253" s="25">
        <f ca="1">IF(AND($AL1253-C$3&lt;=TODAY(),$AL1253&gt;0,AI1253&lt;&gt;"closed",AI1253&lt;&gt;"old",AND($B$3&lt;&gt;Data!$N$6,OR(database!$AG1253&lt;&gt;Data!$K$9,database!$AG1253&lt;&gt;Data!$K$8))),MAX(C$8:C1252)+1,0)</f>
        <v>0</v>
      </c>
      <c r="D1253" s="25">
        <f ca="1">IF(AND($AL1253-D$3&lt;=TODAY(),$AL1253&gt;0,$AI1253&lt;&gt;"closed",AI1253&lt;&gt;"old",AND($B$3&lt;&gt;Data!$N$6,OR(database!$AG1253&lt;&gt;Data!$K$9,database!$AG1253&lt;&gt;Data!$K$8))),MAX(D$8:D1252)+1,0)</f>
        <v>0</v>
      </c>
      <c r="E1253" s="25">
        <f ca="1">IF(AND($AL1253-E$3&lt;=TODAY(),$AL1253&gt;0,AI1253&lt;&gt;"closed",AI1253&lt;&gt;"old",AND($B$3&lt;&gt;Data!$N$6,OR(database!$AG1253&lt;&gt;Data!$K$9,database!$AG1253&lt;&gt;Data!$K$8))),MAX(E$8:E1252)+1,0)</f>
        <v>0</v>
      </c>
      <c r="F1253" s="25">
        <f>IF(AH1253="X",MAX(F$8:F1252)+1,0)</f>
        <v>0</v>
      </c>
      <c r="G1253" s="25">
        <f ca="1">IF(AND(AG1253=Data!$K$8,database!AI1253&lt;&gt;"Closed",AI1253&lt;&gt;"old",database!AL1253&lt;(TODAY()+Data!$X$4)),MAX(G$8:G1252)+1,0)</f>
        <v>0</v>
      </c>
      <c r="H1253" s="25">
        <f ca="1">IF(AND(AG1253=Data!$K$9,database!AI1253&lt;&gt;"Closed",AI1253&lt;&gt;"old",database!AL1253&lt;(TODAY()+Data!$X$5)),MAX(H$8:H1252)+1,0)</f>
        <v>0</v>
      </c>
      <c r="Y1253">
        <f>IF(AS1253&gt;0,VLOOKUP(AS1253,$AT:$AV,3,0)+COUNTIF(AS$8:AS1252,AS1253),0)</f>
        <v>0</v>
      </c>
      <c r="AA1253" s="17"/>
      <c r="AB1253" s="18"/>
      <c r="AC1253" s="17"/>
      <c r="AD1253" s="18"/>
      <c r="AE1253" s="17"/>
      <c r="AF1253" s="18"/>
      <c r="AG1253" s="139"/>
      <c r="AH1253" s="24"/>
      <c r="AI1253" s="17"/>
      <c r="AJ1253" s="24"/>
      <c r="AK1253" s="27"/>
      <c r="AL1253" s="47"/>
      <c r="AQ1253" s="25">
        <f>IF(FollowUp!$AK$3="(Off)",IF(FollowUp!$AA$3=Data!$D$5,C1253,IF(FollowUp!$AA$3=Data!$D$6,D1253,IF(FollowUp!$AA$3=Data!$D$7,E1253,B1253))),IF(FollowUp!$AK$3=Data!$N$9,F1253,IF(FollowUp!$AK$3=Data!$N$8,H1253,IF(FollowUp!$AK$3=Data!$N$7,G1253,B1253))))</f>
        <v>0</v>
      </c>
      <c r="AR1253" s="51">
        <f t="shared" si="122"/>
        <v>0</v>
      </c>
      <c r="AS1253" s="25">
        <f t="shared" si="120"/>
        <v>-1</v>
      </c>
      <c r="AT1253" s="25">
        <f t="shared" si="123"/>
        <v>1246</v>
      </c>
      <c r="AU1253" s="25">
        <f t="shared" si="121"/>
        <v>0</v>
      </c>
      <c r="AV1253" s="25">
        <f t="shared" si="124"/>
        <v>0</v>
      </c>
      <c r="BB1253" s="51"/>
    </row>
    <row r="1254" spans="1:54" x14ac:dyDescent="0.25">
      <c r="A1254" t="str">
        <f t="shared" si="119"/>
        <v>1254</v>
      </c>
      <c r="B1254" s="25">
        <f>IF(OR(ISBLANK($AG1254),$AI1254="closed",$AI1254="old",AND($B$3=Data!$N$6,OR(database!AG1254=Data!$K$8,Data!$K$9=database!AG1254))),0,MAX(B$8:B1253)+1)</f>
        <v>0</v>
      </c>
      <c r="C1254" s="25">
        <f ca="1">IF(AND($AL1254-C$3&lt;=TODAY(),$AL1254&gt;0,AI1254&lt;&gt;"closed",AI1254&lt;&gt;"old",AND($B$3&lt;&gt;Data!$N$6,OR(database!$AG1254&lt;&gt;Data!$K$9,database!$AG1254&lt;&gt;Data!$K$8))),MAX(C$8:C1253)+1,0)</f>
        <v>0</v>
      </c>
      <c r="D1254" s="25">
        <f ca="1">IF(AND($AL1254-D$3&lt;=TODAY(),$AL1254&gt;0,$AI1254&lt;&gt;"closed",AI1254&lt;&gt;"old",AND($B$3&lt;&gt;Data!$N$6,OR(database!$AG1254&lt;&gt;Data!$K$9,database!$AG1254&lt;&gt;Data!$K$8))),MAX(D$8:D1253)+1,0)</f>
        <v>0</v>
      </c>
      <c r="E1254" s="25">
        <f ca="1">IF(AND($AL1254-E$3&lt;=TODAY(),$AL1254&gt;0,AI1254&lt;&gt;"closed",AI1254&lt;&gt;"old",AND($B$3&lt;&gt;Data!$N$6,OR(database!$AG1254&lt;&gt;Data!$K$9,database!$AG1254&lt;&gt;Data!$K$8))),MAX(E$8:E1253)+1,0)</f>
        <v>0</v>
      </c>
      <c r="F1254" s="25">
        <f>IF(AH1254="X",MAX(F$8:F1253)+1,0)</f>
        <v>0</v>
      </c>
      <c r="G1254" s="25">
        <f ca="1">IF(AND(AG1254=Data!$K$8,database!AI1254&lt;&gt;"Closed",AI1254&lt;&gt;"old",database!AL1254&lt;(TODAY()+Data!$X$4)),MAX(G$8:G1253)+1,0)</f>
        <v>0</v>
      </c>
      <c r="H1254" s="25">
        <f ca="1">IF(AND(AG1254=Data!$K$9,database!AI1254&lt;&gt;"Closed",AI1254&lt;&gt;"old",database!AL1254&lt;(TODAY()+Data!$X$5)),MAX(H$8:H1253)+1,0)</f>
        <v>0</v>
      </c>
      <c r="Y1254">
        <f>IF(AS1254&gt;0,VLOOKUP(AS1254,$AT:$AV,3,0)+COUNTIF(AS$8:AS1253,AS1254),0)</f>
        <v>0</v>
      </c>
      <c r="AA1254" s="16"/>
      <c r="AB1254" s="22"/>
      <c r="AC1254" s="16"/>
      <c r="AD1254" s="22"/>
      <c r="AE1254" s="16"/>
      <c r="AF1254" s="22"/>
      <c r="AG1254" s="138"/>
      <c r="AH1254" s="23"/>
      <c r="AI1254" s="16"/>
      <c r="AJ1254" s="23"/>
      <c r="AK1254" s="28"/>
      <c r="AL1254" s="35"/>
      <c r="AQ1254" s="25">
        <f>IF(FollowUp!$AK$3="(Off)",IF(FollowUp!$AA$3=Data!$D$5,C1254,IF(FollowUp!$AA$3=Data!$D$6,D1254,IF(FollowUp!$AA$3=Data!$D$7,E1254,B1254))),IF(FollowUp!$AK$3=Data!$N$9,F1254,IF(FollowUp!$AK$3=Data!$N$8,H1254,IF(FollowUp!$AK$3=Data!$N$7,G1254,B1254))))</f>
        <v>0</v>
      </c>
      <c r="AR1254" s="51">
        <f t="shared" si="122"/>
        <v>0</v>
      </c>
      <c r="AS1254" s="25">
        <f t="shared" si="120"/>
        <v>-1</v>
      </c>
      <c r="AT1254" s="25">
        <f t="shared" si="123"/>
        <v>1247</v>
      </c>
      <c r="AU1254" s="25">
        <f t="shared" si="121"/>
        <v>0</v>
      </c>
      <c r="AV1254" s="25">
        <f t="shared" si="124"/>
        <v>0</v>
      </c>
      <c r="BB1254" s="51"/>
    </row>
    <row r="1255" spans="1:54" x14ac:dyDescent="0.25">
      <c r="A1255" t="str">
        <f t="shared" si="119"/>
        <v>1255</v>
      </c>
      <c r="B1255" s="25">
        <f>IF(OR(ISBLANK($AG1255),$AI1255="closed",$AI1255="old",AND($B$3=Data!$N$6,OR(database!AG1255=Data!$K$8,Data!$K$9=database!AG1255))),0,MAX(B$8:B1254)+1)</f>
        <v>0</v>
      </c>
      <c r="C1255" s="25">
        <f ca="1">IF(AND($AL1255-C$3&lt;=TODAY(),$AL1255&gt;0,AI1255&lt;&gt;"closed",AI1255&lt;&gt;"old",AND($B$3&lt;&gt;Data!$N$6,OR(database!$AG1255&lt;&gt;Data!$K$9,database!$AG1255&lt;&gt;Data!$K$8))),MAX(C$8:C1254)+1,0)</f>
        <v>0</v>
      </c>
      <c r="D1255" s="25">
        <f ca="1">IF(AND($AL1255-D$3&lt;=TODAY(),$AL1255&gt;0,$AI1255&lt;&gt;"closed",AI1255&lt;&gt;"old",AND($B$3&lt;&gt;Data!$N$6,OR(database!$AG1255&lt;&gt;Data!$K$9,database!$AG1255&lt;&gt;Data!$K$8))),MAX(D$8:D1254)+1,0)</f>
        <v>0</v>
      </c>
      <c r="E1255" s="25">
        <f ca="1">IF(AND($AL1255-E$3&lt;=TODAY(),$AL1255&gt;0,AI1255&lt;&gt;"closed",AI1255&lt;&gt;"old",AND($B$3&lt;&gt;Data!$N$6,OR(database!$AG1255&lt;&gt;Data!$K$9,database!$AG1255&lt;&gt;Data!$K$8))),MAX(E$8:E1254)+1,0)</f>
        <v>0</v>
      </c>
      <c r="F1255" s="25">
        <f>IF(AH1255="X",MAX(F$8:F1254)+1,0)</f>
        <v>0</v>
      </c>
      <c r="G1255" s="25">
        <f ca="1">IF(AND(AG1255=Data!$K$8,database!AI1255&lt;&gt;"Closed",AI1255&lt;&gt;"old",database!AL1255&lt;(TODAY()+Data!$X$4)),MAX(G$8:G1254)+1,0)</f>
        <v>0</v>
      </c>
      <c r="H1255" s="25">
        <f ca="1">IF(AND(AG1255=Data!$K$9,database!AI1255&lt;&gt;"Closed",AI1255&lt;&gt;"old",database!AL1255&lt;(TODAY()+Data!$X$5)),MAX(H$8:H1254)+1,0)</f>
        <v>0</v>
      </c>
      <c r="Y1255">
        <f>IF(AS1255&gt;0,VLOOKUP(AS1255,$AT:$AV,3,0)+COUNTIF(AS$8:AS1254,AS1255),0)</f>
        <v>0</v>
      </c>
      <c r="AA1255" s="17"/>
      <c r="AB1255" s="18"/>
      <c r="AC1255" s="17"/>
      <c r="AD1255" s="18"/>
      <c r="AE1255" s="17"/>
      <c r="AF1255" s="18"/>
      <c r="AG1255" s="139"/>
      <c r="AH1255" s="24"/>
      <c r="AI1255" s="17"/>
      <c r="AJ1255" s="24"/>
      <c r="AK1255" s="27"/>
      <c r="AL1255" s="47"/>
      <c r="AQ1255" s="25">
        <f>IF(FollowUp!$AK$3="(Off)",IF(FollowUp!$AA$3=Data!$D$5,C1255,IF(FollowUp!$AA$3=Data!$D$6,D1255,IF(FollowUp!$AA$3=Data!$D$7,E1255,B1255))),IF(FollowUp!$AK$3=Data!$N$9,F1255,IF(FollowUp!$AK$3=Data!$N$8,H1255,IF(FollowUp!$AK$3=Data!$N$7,G1255,B1255))))</f>
        <v>0</v>
      </c>
      <c r="AR1255" s="51">
        <f t="shared" si="122"/>
        <v>0</v>
      </c>
      <c r="AS1255" s="25">
        <f t="shared" si="120"/>
        <v>-1</v>
      </c>
      <c r="AT1255" s="25">
        <f t="shared" si="123"/>
        <v>1248</v>
      </c>
      <c r="AU1255" s="25">
        <f t="shared" si="121"/>
        <v>0</v>
      </c>
      <c r="AV1255" s="25">
        <f t="shared" si="124"/>
        <v>0</v>
      </c>
      <c r="BB1255" s="51"/>
    </row>
    <row r="1256" spans="1:54" x14ac:dyDescent="0.25">
      <c r="A1256" t="str">
        <f t="shared" si="119"/>
        <v>1256</v>
      </c>
      <c r="B1256" s="25">
        <f>IF(OR(ISBLANK($AG1256),$AI1256="closed",$AI1256="old",AND($B$3=Data!$N$6,OR(database!AG1256=Data!$K$8,Data!$K$9=database!AG1256))),0,MAX(B$8:B1255)+1)</f>
        <v>0</v>
      </c>
      <c r="C1256" s="25">
        <f ca="1">IF(AND($AL1256-C$3&lt;=TODAY(),$AL1256&gt;0,AI1256&lt;&gt;"closed",AI1256&lt;&gt;"old",AND($B$3&lt;&gt;Data!$N$6,OR(database!$AG1256&lt;&gt;Data!$K$9,database!$AG1256&lt;&gt;Data!$K$8))),MAX(C$8:C1255)+1,0)</f>
        <v>0</v>
      </c>
      <c r="D1256" s="25">
        <f ca="1">IF(AND($AL1256-D$3&lt;=TODAY(),$AL1256&gt;0,$AI1256&lt;&gt;"closed",AI1256&lt;&gt;"old",AND($B$3&lt;&gt;Data!$N$6,OR(database!$AG1256&lt;&gt;Data!$K$9,database!$AG1256&lt;&gt;Data!$K$8))),MAX(D$8:D1255)+1,0)</f>
        <v>0</v>
      </c>
      <c r="E1256" s="25">
        <f ca="1">IF(AND($AL1256-E$3&lt;=TODAY(),$AL1256&gt;0,AI1256&lt;&gt;"closed",AI1256&lt;&gt;"old",AND($B$3&lt;&gt;Data!$N$6,OR(database!$AG1256&lt;&gt;Data!$K$9,database!$AG1256&lt;&gt;Data!$K$8))),MAX(E$8:E1255)+1,0)</f>
        <v>0</v>
      </c>
      <c r="F1256" s="25">
        <f>IF(AH1256="X",MAX(F$8:F1255)+1,0)</f>
        <v>0</v>
      </c>
      <c r="G1256" s="25">
        <f ca="1">IF(AND(AG1256=Data!$K$8,database!AI1256&lt;&gt;"Closed",AI1256&lt;&gt;"old",database!AL1256&lt;(TODAY()+Data!$X$4)),MAX(G$8:G1255)+1,0)</f>
        <v>0</v>
      </c>
      <c r="H1256" s="25">
        <f ca="1">IF(AND(AG1256=Data!$K$9,database!AI1256&lt;&gt;"Closed",AI1256&lt;&gt;"old",database!AL1256&lt;(TODAY()+Data!$X$5)),MAX(H$8:H1255)+1,0)</f>
        <v>0</v>
      </c>
      <c r="Y1256">
        <f>IF(AS1256&gt;0,VLOOKUP(AS1256,$AT:$AV,3,0)+COUNTIF(AS$8:AS1255,AS1256),0)</f>
        <v>0</v>
      </c>
      <c r="AA1256" s="16"/>
      <c r="AB1256" s="22"/>
      <c r="AC1256" s="16"/>
      <c r="AD1256" s="22"/>
      <c r="AE1256" s="16"/>
      <c r="AF1256" s="22"/>
      <c r="AG1256" s="138"/>
      <c r="AH1256" s="23"/>
      <c r="AI1256" s="16"/>
      <c r="AJ1256" s="23"/>
      <c r="AK1256" s="28"/>
      <c r="AL1256" s="35"/>
      <c r="AQ1256" s="25">
        <f>IF(FollowUp!$AK$3="(Off)",IF(FollowUp!$AA$3=Data!$D$5,C1256,IF(FollowUp!$AA$3=Data!$D$6,D1256,IF(FollowUp!$AA$3=Data!$D$7,E1256,B1256))),IF(FollowUp!$AK$3=Data!$N$9,F1256,IF(FollowUp!$AK$3=Data!$N$8,H1256,IF(FollowUp!$AK$3=Data!$N$7,G1256,B1256))))</f>
        <v>0</v>
      </c>
      <c r="AR1256" s="51">
        <f t="shared" si="122"/>
        <v>0</v>
      </c>
      <c r="AS1256" s="25">
        <f t="shared" si="120"/>
        <v>-1</v>
      </c>
      <c r="AT1256" s="25">
        <f t="shared" si="123"/>
        <v>1249</v>
      </c>
      <c r="AU1256" s="25">
        <f t="shared" si="121"/>
        <v>0</v>
      </c>
      <c r="AV1256" s="25">
        <f t="shared" si="124"/>
        <v>0</v>
      </c>
      <c r="BB1256" s="51"/>
    </row>
    <row r="1257" spans="1:54" x14ac:dyDescent="0.25">
      <c r="A1257" t="str">
        <f t="shared" si="119"/>
        <v>1257</v>
      </c>
      <c r="B1257" s="25">
        <f>IF(OR(ISBLANK($AG1257),$AI1257="closed",$AI1257="old",AND($B$3=Data!$N$6,OR(database!AG1257=Data!$K$8,Data!$K$9=database!AG1257))),0,MAX(B$8:B1256)+1)</f>
        <v>0</v>
      </c>
      <c r="C1257" s="25">
        <f ca="1">IF(AND($AL1257-C$3&lt;=TODAY(),$AL1257&gt;0,AI1257&lt;&gt;"closed",AI1257&lt;&gt;"old",AND($B$3&lt;&gt;Data!$N$6,OR(database!$AG1257&lt;&gt;Data!$K$9,database!$AG1257&lt;&gt;Data!$K$8))),MAX(C$8:C1256)+1,0)</f>
        <v>0</v>
      </c>
      <c r="D1257" s="25">
        <f ca="1">IF(AND($AL1257-D$3&lt;=TODAY(),$AL1257&gt;0,$AI1257&lt;&gt;"closed",AI1257&lt;&gt;"old",AND($B$3&lt;&gt;Data!$N$6,OR(database!$AG1257&lt;&gt;Data!$K$9,database!$AG1257&lt;&gt;Data!$K$8))),MAX(D$8:D1256)+1,0)</f>
        <v>0</v>
      </c>
      <c r="E1257" s="25">
        <f ca="1">IF(AND($AL1257-E$3&lt;=TODAY(),$AL1257&gt;0,AI1257&lt;&gt;"closed",AI1257&lt;&gt;"old",AND($B$3&lt;&gt;Data!$N$6,OR(database!$AG1257&lt;&gt;Data!$K$9,database!$AG1257&lt;&gt;Data!$K$8))),MAX(E$8:E1256)+1,0)</f>
        <v>0</v>
      </c>
      <c r="F1257" s="25">
        <f>IF(AH1257="X",MAX(F$8:F1256)+1,0)</f>
        <v>0</v>
      </c>
      <c r="G1257" s="25">
        <f ca="1">IF(AND(AG1257=Data!$K$8,database!AI1257&lt;&gt;"Closed",AI1257&lt;&gt;"old",database!AL1257&lt;(TODAY()+Data!$X$4)),MAX(G$8:G1256)+1,0)</f>
        <v>0</v>
      </c>
      <c r="H1257" s="25">
        <f ca="1">IF(AND(AG1257=Data!$K$9,database!AI1257&lt;&gt;"Closed",AI1257&lt;&gt;"old",database!AL1257&lt;(TODAY()+Data!$X$5)),MAX(H$8:H1256)+1,0)</f>
        <v>0</v>
      </c>
      <c r="Y1257">
        <f>IF(AS1257&gt;0,VLOOKUP(AS1257,$AT:$AV,3,0)+COUNTIF(AS$8:AS1256,AS1257),0)</f>
        <v>0</v>
      </c>
      <c r="AA1257" s="17"/>
      <c r="AB1257" s="18"/>
      <c r="AC1257" s="17"/>
      <c r="AD1257" s="18"/>
      <c r="AE1257" s="17"/>
      <c r="AF1257" s="18"/>
      <c r="AG1257" s="139"/>
      <c r="AH1257" s="24"/>
      <c r="AI1257" s="17"/>
      <c r="AJ1257" s="24"/>
      <c r="AK1257" s="27"/>
      <c r="AL1257" s="47"/>
      <c r="AQ1257" s="25">
        <f>IF(FollowUp!$AK$3="(Off)",IF(FollowUp!$AA$3=Data!$D$5,C1257,IF(FollowUp!$AA$3=Data!$D$6,D1257,IF(FollowUp!$AA$3=Data!$D$7,E1257,B1257))),IF(FollowUp!$AK$3=Data!$N$9,F1257,IF(FollowUp!$AK$3=Data!$N$8,H1257,IF(FollowUp!$AK$3=Data!$N$7,G1257,B1257))))</f>
        <v>0</v>
      </c>
      <c r="AR1257" s="51">
        <f t="shared" si="122"/>
        <v>0</v>
      </c>
      <c r="AS1257" s="25">
        <f t="shared" si="120"/>
        <v>-1</v>
      </c>
      <c r="AT1257" s="25">
        <f t="shared" si="123"/>
        <v>1250</v>
      </c>
      <c r="AU1257" s="25">
        <f t="shared" si="121"/>
        <v>0</v>
      </c>
      <c r="AV1257" s="25">
        <f t="shared" si="124"/>
        <v>0</v>
      </c>
      <c r="BB1257" s="51"/>
    </row>
    <row r="1258" spans="1:54" x14ac:dyDescent="0.25">
      <c r="A1258" t="str">
        <f t="shared" si="119"/>
        <v>1258</v>
      </c>
      <c r="B1258" s="25">
        <f>IF(OR(ISBLANK($AG1258),$AI1258="closed",$AI1258="old",AND($B$3=Data!$N$6,OR(database!AG1258=Data!$K$8,Data!$K$9=database!AG1258))),0,MAX(B$8:B1257)+1)</f>
        <v>0</v>
      </c>
      <c r="C1258" s="25">
        <f ca="1">IF(AND($AL1258-C$3&lt;=TODAY(),$AL1258&gt;0,AI1258&lt;&gt;"closed",AI1258&lt;&gt;"old",AND($B$3&lt;&gt;Data!$N$6,OR(database!$AG1258&lt;&gt;Data!$K$9,database!$AG1258&lt;&gt;Data!$K$8))),MAX(C$8:C1257)+1,0)</f>
        <v>0</v>
      </c>
      <c r="D1258" s="25">
        <f ca="1">IF(AND($AL1258-D$3&lt;=TODAY(),$AL1258&gt;0,$AI1258&lt;&gt;"closed",AI1258&lt;&gt;"old",AND($B$3&lt;&gt;Data!$N$6,OR(database!$AG1258&lt;&gt;Data!$K$9,database!$AG1258&lt;&gt;Data!$K$8))),MAX(D$8:D1257)+1,0)</f>
        <v>0</v>
      </c>
      <c r="E1258" s="25">
        <f ca="1">IF(AND($AL1258-E$3&lt;=TODAY(),$AL1258&gt;0,AI1258&lt;&gt;"closed",AI1258&lt;&gt;"old",AND($B$3&lt;&gt;Data!$N$6,OR(database!$AG1258&lt;&gt;Data!$K$9,database!$AG1258&lt;&gt;Data!$K$8))),MAX(E$8:E1257)+1,0)</f>
        <v>0</v>
      </c>
      <c r="F1258" s="25">
        <f>IF(AH1258="X",MAX(F$8:F1257)+1,0)</f>
        <v>0</v>
      </c>
      <c r="G1258" s="25">
        <f ca="1">IF(AND(AG1258=Data!$K$8,database!AI1258&lt;&gt;"Closed",AI1258&lt;&gt;"old",database!AL1258&lt;(TODAY()+Data!$X$4)),MAX(G$8:G1257)+1,0)</f>
        <v>0</v>
      </c>
      <c r="H1258" s="25">
        <f ca="1">IF(AND(AG1258=Data!$K$9,database!AI1258&lt;&gt;"Closed",AI1258&lt;&gt;"old",database!AL1258&lt;(TODAY()+Data!$X$5)),MAX(H$8:H1257)+1,0)</f>
        <v>0</v>
      </c>
      <c r="Y1258">
        <f>IF(AS1258&gt;0,VLOOKUP(AS1258,$AT:$AV,3,0)+COUNTIF(AS$8:AS1257,AS1258),0)</f>
        <v>0</v>
      </c>
      <c r="AA1258" s="16"/>
      <c r="AB1258" s="22"/>
      <c r="AC1258" s="16"/>
      <c r="AD1258" s="22"/>
      <c r="AE1258" s="16"/>
      <c r="AF1258" s="22"/>
      <c r="AG1258" s="138"/>
      <c r="AH1258" s="23"/>
      <c r="AI1258" s="16"/>
      <c r="AJ1258" s="23"/>
      <c r="AK1258" s="28"/>
      <c r="AL1258" s="35"/>
      <c r="AQ1258" s="25">
        <f>IF(FollowUp!$AK$3="(Off)",IF(FollowUp!$AA$3=Data!$D$5,C1258,IF(FollowUp!$AA$3=Data!$D$6,D1258,IF(FollowUp!$AA$3=Data!$D$7,E1258,B1258))),IF(FollowUp!$AK$3=Data!$N$9,F1258,IF(FollowUp!$AK$3=Data!$N$8,H1258,IF(FollowUp!$AK$3=Data!$N$7,G1258,B1258))))</f>
        <v>0</v>
      </c>
      <c r="AR1258" s="51">
        <f t="shared" si="122"/>
        <v>0</v>
      </c>
      <c r="AS1258" s="25">
        <f t="shared" si="120"/>
        <v>-1</v>
      </c>
      <c r="AT1258" s="25">
        <f t="shared" si="123"/>
        <v>1251</v>
      </c>
      <c r="AU1258" s="25">
        <f t="shared" si="121"/>
        <v>0</v>
      </c>
      <c r="AV1258" s="25">
        <f t="shared" si="124"/>
        <v>0</v>
      </c>
      <c r="BB1258" s="51"/>
    </row>
    <row r="1259" spans="1:54" x14ac:dyDescent="0.25">
      <c r="A1259" t="str">
        <f t="shared" si="119"/>
        <v>1259</v>
      </c>
      <c r="B1259" s="25">
        <f>IF(OR(ISBLANK($AG1259),$AI1259="closed",$AI1259="old",AND($B$3=Data!$N$6,OR(database!AG1259=Data!$K$8,Data!$K$9=database!AG1259))),0,MAX(B$8:B1258)+1)</f>
        <v>0</v>
      </c>
      <c r="C1259" s="25">
        <f ca="1">IF(AND($AL1259-C$3&lt;=TODAY(),$AL1259&gt;0,AI1259&lt;&gt;"closed",AI1259&lt;&gt;"old",AND($B$3&lt;&gt;Data!$N$6,OR(database!$AG1259&lt;&gt;Data!$K$9,database!$AG1259&lt;&gt;Data!$K$8))),MAX(C$8:C1258)+1,0)</f>
        <v>0</v>
      </c>
      <c r="D1259" s="25">
        <f ca="1">IF(AND($AL1259-D$3&lt;=TODAY(),$AL1259&gt;0,$AI1259&lt;&gt;"closed",AI1259&lt;&gt;"old",AND($B$3&lt;&gt;Data!$N$6,OR(database!$AG1259&lt;&gt;Data!$K$9,database!$AG1259&lt;&gt;Data!$K$8))),MAX(D$8:D1258)+1,0)</f>
        <v>0</v>
      </c>
      <c r="E1259" s="25">
        <f ca="1">IF(AND($AL1259-E$3&lt;=TODAY(),$AL1259&gt;0,AI1259&lt;&gt;"closed",AI1259&lt;&gt;"old",AND($B$3&lt;&gt;Data!$N$6,OR(database!$AG1259&lt;&gt;Data!$K$9,database!$AG1259&lt;&gt;Data!$K$8))),MAX(E$8:E1258)+1,0)</f>
        <v>0</v>
      </c>
      <c r="F1259" s="25">
        <f>IF(AH1259="X",MAX(F$8:F1258)+1,0)</f>
        <v>0</v>
      </c>
      <c r="G1259" s="25">
        <f ca="1">IF(AND(AG1259=Data!$K$8,database!AI1259&lt;&gt;"Closed",AI1259&lt;&gt;"old",database!AL1259&lt;(TODAY()+Data!$X$4)),MAX(G$8:G1258)+1,0)</f>
        <v>0</v>
      </c>
      <c r="H1259" s="25">
        <f ca="1">IF(AND(AG1259=Data!$K$9,database!AI1259&lt;&gt;"Closed",AI1259&lt;&gt;"old",database!AL1259&lt;(TODAY()+Data!$X$5)),MAX(H$8:H1258)+1,0)</f>
        <v>0</v>
      </c>
      <c r="Y1259">
        <f>IF(AS1259&gt;0,VLOOKUP(AS1259,$AT:$AV,3,0)+COUNTIF(AS$8:AS1258,AS1259),0)</f>
        <v>0</v>
      </c>
      <c r="AA1259" s="17"/>
      <c r="AB1259" s="18"/>
      <c r="AC1259" s="17"/>
      <c r="AD1259" s="18"/>
      <c r="AE1259" s="17"/>
      <c r="AF1259" s="18"/>
      <c r="AG1259" s="139"/>
      <c r="AH1259" s="24"/>
      <c r="AI1259" s="17"/>
      <c r="AJ1259" s="24"/>
      <c r="AK1259" s="27"/>
      <c r="AL1259" s="47"/>
      <c r="AQ1259" s="25">
        <f>IF(FollowUp!$AK$3="(Off)",IF(FollowUp!$AA$3=Data!$D$5,C1259,IF(FollowUp!$AA$3=Data!$D$6,D1259,IF(FollowUp!$AA$3=Data!$D$7,E1259,B1259))),IF(FollowUp!$AK$3=Data!$N$9,F1259,IF(FollowUp!$AK$3=Data!$N$8,H1259,IF(FollowUp!$AK$3=Data!$N$7,G1259,B1259))))</f>
        <v>0</v>
      </c>
      <c r="AR1259" s="51">
        <f t="shared" si="122"/>
        <v>0</v>
      </c>
      <c r="AS1259" s="25">
        <f t="shared" si="120"/>
        <v>-1</v>
      </c>
      <c r="AT1259" s="25">
        <f t="shared" si="123"/>
        <v>1252</v>
      </c>
      <c r="AU1259" s="25">
        <f t="shared" si="121"/>
        <v>0</v>
      </c>
      <c r="AV1259" s="25">
        <f t="shared" si="124"/>
        <v>0</v>
      </c>
      <c r="BB1259" s="51"/>
    </row>
    <row r="1260" spans="1:54" x14ac:dyDescent="0.25">
      <c r="A1260" t="str">
        <f t="shared" si="119"/>
        <v>1260</v>
      </c>
      <c r="B1260" s="25">
        <f>IF(OR(ISBLANK($AG1260),$AI1260="closed",$AI1260="old",AND($B$3=Data!$N$6,OR(database!AG1260=Data!$K$8,Data!$K$9=database!AG1260))),0,MAX(B$8:B1259)+1)</f>
        <v>0</v>
      </c>
      <c r="C1260" s="25">
        <f ca="1">IF(AND($AL1260-C$3&lt;=TODAY(),$AL1260&gt;0,AI1260&lt;&gt;"closed",AI1260&lt;&gt;"old",AND($B$3&lt;&gt;Data!$N$6,OR(database!$AG1260&lt;&gt;Data!$K$9,database!$AG1260&lt;&gt;Data!$K$8))),MAX(C$8:C1259)+1,0)</f>
        <v>0</v>
      </c>
      <c r="D1260" s="25">
        <f ca="1">IF(AND($AL1260-D$3&lt;=TODAY(),$AL1260&gt;0,$AI1260&lt;&gt;"closed",AI1260&lt;&gt;"old",AND($B$3&lt;&gt;Data!$N$6,OR(database!$AG1260&lt;&gt;Data!$K$9,database!$AG1260&lt;&gt;Data!$K$8))),MAX(D$8:D1259)+1,0)</f>
        <v>0</v>
      </c>
      <c r="E1260" s="25">
        <f ca="1">IF(AND($AL1260-E$3&lt;=TODAY(),$AL1260&gt;0,AI1260&lt;&gt;"closed",AI1260&lt;&gt;"old",AND($B$3&lt;&gt;Data!$N$6,OR(database!$AG1260&lt;&gt;Data!$K$9,database!$AG1260&lt;&gt;Data!$K$8))),MAX(E$8:E1259)+1,0)</f>
        <v>0</v>
      </c>
      <c r="F1260" s="25">
        <f>IF(AH1260="X",MAX(F$8:F1259)+1,0)</f>
        <v>0</v>
      </c>
      <c r="G1260" s="25">
        <f ca="1">IF(AND(AG1260=Data!$K$8,database!AI1260&lt;&gt;"Closed",AI1260&lt;&gt;"old",database!AL1260&lt;(TODAY()+Data!$X$4)),MAX(G$8:G1259)+1,0)</f>
        <v>0</v>
      </c>
      <c r="H1260" s="25">
        <f ca="1">IF(AND(AG1260=Data!$K$9,database!AI1260&lt;&gt;"Closed",AI1260&lt;&gt;"old",database!AL1260&lt;(TODAY()+Data!$X$5)),MAX(H$8:H1259)+1,0)</f>
        <v>0</v>
      </c>
      <c r="Y1260">
        <f>IF(AS1260&gt;0,VLOOKUP(AS1260,$AT:$AV,3,0)+COUNTIF(AS$8:AS1259,AS1260),0)</f>
        <v>0</v>
      </c>
      <c r="AA1260" s="16"/>
      <c r="AB1260" s="22"/>
      <c r="AC1260" s="16"/>
      <c r="AD1260" s="22"/>
      <c r="AE1260" s="16"/>
      <c r="AF1260" s="22"/>
      <c r="AG1260" s="138"/>
      <c r="AH1260" s="23"/>
      <c r="AI1260" s="16"/>
      <c r="AJ1260" s="23"/>
      <c r="AK1260" s="28"/>
      <c r="AL1260" s="35"/>
      <c r="AQ1260" s="25">
        <f>IF(FollowUp!$AK$3="(Off)",IF(FollowUp!$AA$3=Data!$D$5,C1260,IF(FollowUp!$AA$3=Data!$D$6,D1260,IF(FollowUp!$AA$3=Data!$D$7,E1260,B1260))),IF(FollowUp!$AK$3=Data!$N$9,F1260,IF(FollowUp!$AK$3=Data!$N$8,H1260,IF(FollowUp!$AK$3=Data!$N$7,G1260,B1260))))</f>
        <v>0</v>
      </c>
      <c r="AR1260" s="51">
        <f t="shared" si="122"/>
        <v>0</v>
      </c>
      <c r="AS1260" s="25">
        <f t="shared" si="120"/>
        <v>-1</v>
      </c>
      <c r="AT1260" s="25">
        <f t="shared" si="123"/>
        <v>1253</v>
      </c>
      <c r="AU1260" s="25">
        <f t="shared" si="121"/>
        <v>0</v>
      </c>
      <c r="AV1260" s="25">
        <f t="shared" si="124"/>
        <v>0</v>
      </c>
      <c r="BB1260" s="51"/>
    </row>
    <row r="1261" spans="1:54" x14ac:dyDescent="0.25">
      <c r="A1261" t="str">
        <f t="shared" si="119"/>
        <v>1261</v>
      </c>
      <c r="B1261" s="25">
        <f>IF(OR(ISBLANK($AG1261),$AI1261="closed",$AI1261="old",AND($B$3=Data!$N$6,OR(database!AG1261=Data!$K$8,Data!$K$9=database!AG1261))),0,MAX(B$8:B1260)+1)</f>
        <v>0</v>
      </c>
      <c r="C1261" s="25">
        <f ca="1">IF(AND($AL1261-C$3&lt;=TODAY(),$AL1261&gt;0,AI1261&lt;&gt;"closed",AI1261&lt;&gt;"old",AND($B$3&lt;&gt;Data!$N$6,OR(database!$AG1261&lt;&gt;Data!$K$9,database!$AG1261&lt;&gt;Data!$K$8))),MAX(C$8:C1260)+1,0)</f>
        <v>0</v>
      </c>
      <c r="D1261" s="25">
        <f ca="1">IF(AND($AL1261-D$3&lt;=TODAY(),$AL1261&gt;0,$AI1261&lt;&gt;"closed",AI1261&lt;&gt;"old",AND($B$3&lt;&gt;Data!$N$6,OR(database!$AG1261&lt;&gt;Data!$K$9,database!$AG1261&lt;&gt;Data!$K$8))),MAX(D$8:D1260)+1,0)</f>
        <v>0</v>
      </c>
      <c r="E1261" s="25">
        <f ca="1">IF(AND($AL1261-E$3&lt;=TODAY(),$AL1261&gt;0,AI1261&lt;&gt;"closed",AI1261&lt;&gt;"old",AND($B$3&lt;&gt;Data!$N$6,OR(database!$AG1261&lt;&gt;Data!$K$9,database!$AG1261&lt;&gt;Data!$K$8))),MAX(E$8:E1260)+1,0)</f>
        <v>0</v>
      </c>
      <c r="F1261" s="25">
        <f>IF(AH1261="X",MAX(F$8:F1260)+1,0)</f>
        <v>0</v>
      </c>
      <c r="G1261" s="25">
        <f ca="1">IF(AND(AG1261=Data!$K$8,database!AI1261&lt;&gt;"Closed",AI1261&lt;&gt;"old",database!AL1261&lt;(TODAY()+Data!$X$4)),MAX(G$8:G1260)+1,0)</f>
        <v>0</v>
      </c>
      <c r="H1261" s="25">
        <f ca="1">IF(AND(AG1261=Data!$K$9,database!AI1261&lt;&gt;"Closed",AI1261&lt;&gt;"old",database!AL1261&lt;(TODAY()+Data!$X$5)),MAX(H$8:H1260)+1,0)</f>
        <v>0</v>
      </c>
      <c r="Y1261">
        <f>IF(AS1261&gt;0,VLOOKUP(AS1261,$AT:$AV,3,0)+COUNTIF(AS$8:AS1260,AS1261),0)</f>
        <v>0</v>
      </c>
      <c r="AA1261" s="17"/>
      <c r="AB1261" s="18"/>
      <c r="AC1261" s="17"/>
      <c r="AD1261" s="18"/>
      <c r="AE1261" s="17"/>
      <c r="AF1261" s="18"/>
      <c r="AG1261" s="139"/>
      <c r="AH1261" s="24"/>
      <c r="AI1261" s="17"/>
      <c r="AJ1261" s="24"/>
      <c r="AK1261" s="27"/>
      <c r="AL1261" s="47"/>
      <c r="AQ1261" s="25">
        <f>IF(FollowUp!$AK$3="(Off)",IF(FollowUp!$AA$3=Data!$D$5,C1261,IF(FollowUp!$AA$3=Data!$D$6,D1261,IF(FollowUp!$AA$3=Data!$D$7,E1261,B1261))),IF(FollowUp!$AK$3=Data!$N$9,F1261,IF(FollowUp!$AK$3=Data!$N$8,H1261,IF(FollowUp!$AK$3=Data!$N$7,G1261,B1261))))</f>
        <v>0</v>
      </c>
      <c r="AR1261" s="51">
        <f t="shared" si="122"/>
        <v>0</v>
      </c>
      <c r="AS1261" s="25">
        <f t="shared" si="120"/>
        <v>-1</v>
      </c>
      <c r="AT1261" s="25">
        <f t="shared" si="123"/>
        <v>1254</v>
      </c>
      <c r="AU1261" s="25">
        <f t="shared" si="121"/>
        <v>0</v>
      </c>
      <c r="AV1261" s="25">
        <f t="shared" si="124"/>
        <v>0</v>
      </c>
      <c r="BB1261" s="51"/>
    </row>
    <row r="1262" spans="1:54" x14ac:dyDescent="0.25">
      <c r="A1262" t="str">
        <f t="shared" si="119"/>
        <v>1262</v>
      </c>
      <c r="B1262" s="25">
        <f>IF(OR(ISBLANK($AG1262),$AI1262="closed",$AI1262="old",AND($B$3=Data!$N$6,OR(database!AG1262=Data!$K$8,Data!$K$9=database!AG1262))),0,MAX(B$8:B1261)+1)</f>
        <v>0</v>
      </c>
      <c r="C1262" s="25">
        <f ca="1">IF(AND($AL1262-C$3&lt;=TODAY(),$AL1262&gt;0,AI1262&lt;&gt;"closed",AI1262&lt;&gt;"old",AND($B$3&lt;&gt;Data!$N$6,OR(database!$AG1262&lt;&gt;Data!$K$9,database!$AG1262&lt;&gt;Data!$K$8))),MAX(C$8:C1261)+1,0)</f>
        <v>0</v>
      </c>
      <c r="D1262" s="25">
        <f ca="1">IF(AND($AL1262-D$3&lt;=TODAY(),$AL1262&gt;0,$AI1262&lt;&gt;"closed",AI1262&lt;&gt;"old",AND($B$3&lt;&gt;Data!$N$6,OR(database!$AG1262&lt;&gt;Data!$K$9,database!$AG1262&lt;&gt;Data!$K$8))),MAX(D$8:D1261)+1,0)</f>
        <v>0</v>
      </c>
      <c r="E1262" s="25">
        <f ca="1">IF(AND($AL1262-E$3&lt;=TODAY(),$AL1262&gt;0,AI1262&lt;&gt;"closed",AI1262&lt;&gt;"old",AND($B$3&lt;&gt;Data!$N$6,OR(database!$AG1262&lt;&gt;Data!$K$9,database!$AG1262&lt;&gt;Data!$K$8))),MAX(E$8:E1261)+1,0)</f>
        <v>0</v>
      </c>
      <c r="F1262" s="25">
        <f>IF(AH1262="X",MAX(F$8:F1261)+1,0)</f>
        <v>0</v>
      </c>
      <c r="G1262" s="25">
        <f ca="1">IF(AND(AG1262=Data!$K$8,database!AI1262&lt;&gt;"Closed",AI1262&lt;&gt;"old",database!AL1262&lt;(TODAY()+Data!$X$4)),MAX(G$8:G1261)+1,0)</f>
        <v>0</v>
      </c>
      <c r="H1262" s="25">
        <f ca="1">IF(AND(AG1262=Data!$K$9,database!AI1262&lt;&gt;"Closed",AI1262&lt;&gt;"old",database!AL1262&lt;(TODAY()+Data!$X$5)),MAX(H$8:H1261)+1,0)</f>
        <v>0</v>
      </c>
      <c r="Y1262">
        <f>IF(AS1262&gt;0,VLOOKUP(AS1262,$AT:$AV,3,0)+COUNTIF(AS$8:AS1261,AS1262),0)</f>
        <v>0</v>
      </c>
      <c r="AA1262" s="16"/>
      <c r="AB1262" s="22"/>
      <c r="AC1262" s="16"/>
      <c r="AD1262" s="22"/>
      <c r="AE1262" s="16"/>
      <c r="AF1262" s="22"/>
      <c r="AG1262" s="138"/>
      <c r="AH1262" s="23"/>
      <c r="AI1262" s="16"/>
      <c r="AJ1262" s="23"/>
      <c r="AK1262" s="28"/>
      <c r="AL1262" s="35"/>
      <c r="AQ1262" s="25">
        <f>IF(FollowUp!$AK$3="(Off)",IF(FollowUp!$AA$3=Data!$D$5,C1262,IF(FollowUp!$AA$3=Data!$D$6,D1262,IF(FollowUp!$AA$3=Data!$D$7,E1262,B1262))),IF(FollowUp!$AK$3=Data!$N$9,F1262,IF(FollowUp!$AK$3=Data!$N$8,H1262,IF(FollowUp!$AK$3=Data!$N$7,G1262,B1262))))</f>
        <v>0</v>
      </c>
      <c r="AR1262" s="51">
        <f t="shared" si="122"/>
        <v>0</v>
      </c>
      <c r="AS1262" s="25">
        <f t="shared" si="120"/>
        <v>-1</v>
      </c>
      <c r="AT1262" s="25">
        <f t="shared" si="123"/>
        <v>1255</v>
      </c>
      <c r="AU1262" s="25">
        <f t="shared" si="121"/>
        <v>0</v>
      </c>
      <c r="AV1262" s="25">
        <f t="shared" si="124"/>
        <v>0</v>
      </c>
      <c r="BB1262" s="51"/>
    </row>
    <row r="1263" spans="1:54" x14ac:dyDescent="0.25">
      <c r="A1263" t="str">
        <f t="shared" si="119"/>
        <v>1263</v>
      </c>
      <c r="B1263" s="25">
        <f>IF(OR(ISBLANK($AG1263),$AI1263="closed",$AI1263="old",AND($B$3=Data!$N$6,OR(database!AG1263=Data!$K$8,Data!$K$9=database!AG1263))),0,MAX(B$8:B1262)+1)</f>
        <v>0</v>
      </c>
      <c r="C1263" s="25">
        <f ca="1">IF(AND($AL1263-C$3&lt;=TODAY(),$AL1263&gt;0,AI1263&lt;&gt;"closed",AI1263&lt;&gt;"old",AND($B$3&lt;&gt;Data!$N$6,OR(database!$AG1263&lt;&gt;Data!$K$9,database!$AG1263&lt;&gt;Data!$K$8))),MAX(C$8:C1262)+1,0)</f>
        <v>0</v>
      </c>
      <c r="D1263" s="25">
        <f ca="1">IF(AND($AL1263-D$3&lt;=TODAY(),$AL1263&gt;0,$AI1263&lt;&gt;"closed",AI1263&lt;&gt;"old",AND($B$3&lt;&gt;Data!$N$6,OR(database!$AG1263&lt;&gt;Data!$K$9,database!$AG1263&lt;&gt;Data!$K$8))),MAX(D$8:D1262)+1,0)</f>
        <v>0</v>
      </c>
      <c r="E1263" s="25">
        <f ca="1">IF(AND($AL1263-E$3&lt;=TODAY(),$AL1263&gt;0,AI1263&lt;&gt;"closed",AI1263&lt;&gt;"old",AND($B$3&lt;&gt;Data!$N$6,OR(database!$AG1263&lt;&gt;Data!$K$9,database!$AG1263&lt;&gt;Data!$K$8))),MAX(E$8:E1262)+1,0)</f>
        <v>0</v>
      </c>
      <c r="F1263" s="25">
        <f>IF(AH1263="X",MAX(F$8:F1262)+1,0)</f>
        <v>0</v>
      </c>
      <c r="G1263" s="25">
        <f ca="1">IF(AND(AG1263=Data!$K$8,database!AI1263&lt;&gt;"Closed",AI1263&lt;&gt;"old",database!AL1263&lt;(TODAY()+Data!$X$4)),MAX(G$8:G1262)+1,0)</f>
        <v>0</v>
      </c>
      <c r="H1263" s="25">
        <f ca="1">IF(AND(AG1263=Data!$K$9,database!AI1263&lt;&gt;"Closed",AI1263&lt;&gt;"old",database!AL1263&lt;(TODAY()+Data!$X$5)),MAX(H$8:H1262)+1,0)</f>
        <v>0</v>
      </c>
      <c r="Y1263">
        <f>IF(AS1263&gt;0,VLOOKUP(AS1263,$AT:$AV,3,0)+COUNTIF(AS$8:AS1262,AS1263),0)</f>
        <v>0</v>
      </c>
      <c r="AA1263" s="17"/>
      <c r="AB1263" s="18"/>
      <c r="AC1263" s="17"/>
      <c r="AD1263" s="18"/>
      <c r="AE1263" s="17"/>
      <c r="AF1263" s="18"/>
      <c r="AG1263" s="139"/>
      <c r="AH1263" s="24"/>
      <c r="AI1263" s="17"/>
      <c r="AJ1263" s="24"/>
      <c r="AK1263" s="27"/>
      <c r="AL1263" s="47"/>
      <c r="AQ1263" s="25">
        <f>IF(FollowUp!$AK$3="(Off)",IF(FollowUp!$AA$3=Data!$D$5,C1263,IF(FollowUp!$AA$3=Data!$D$6,D1263,IF(FollowUp!$AA$3=Data!$D$7,E1263,B1263))),IF(FollowUp!$AK$3=Data!$N$9,F1263,IF(FollowUp!$AK$3=Data!$N$8,H1263,IF(FollowUp!$AK$3=Data!$N$7,G1263,B1263))))</f>
        <v>0</v>
      </c>
      <c r="AR1263" s="51">
        <f t="shared" si="122"/>
        <v>0</v>
      </c>
      <c r="AS1263" s="25">
        <f t="shared" si="120"/>
        <v>-1</v>
      </c>
      <c r="AT1263" s="25">
        <f t="shared" si="123"/>
        <v>1256</v>
      </c>
      <c r="AU1263" s="25">
        <f t="shared" si="121"/>
        <v>0</v>
      </c>
      <c r="AV1263" s="25">
        <f t="shared" si="124"/>
        <v>0</v>
      </c>
      <c r="BB1263" s="51"/>
    </row>
    <row r="1264" spans="1:54" x14ac:dyDescent="0.25">
      <c r="A1264" t="str">
        <f t="shared" si="119"/>
        <v>1264</v>
      </c>
      <c r="B1264" s="25">
        <f>IF(OR(ISBLANK($AG1264),$AI1264="closed",$AI1264="old",AND($B$3=Data!$N$6,OR(database!AG1264=Data!$K$8,Data!$K$9=database!AG1264))),0,MAX(B$8:B1263)+1)</f>
        <v>0</v>
      </c>
      <c r="C1264" s="25">
        <f ca="1">IF(AND($AL1264-C$3&lt;=TODAY(),$AL1264&gt;0,AI1264&lt;&gt;"closed",AI1264&lt;&gt;"old",AND($B$3&lt;&gt;Data!$N$6,OR(database!$AG1264&lt;&gt;Data!$K$9,database!$AG1264&lt;&gt;Data!$K$8))),MAX(C$8:C1263)+1,0)</f>
        <v>0</v>
      </c>
      <c r="D1264" s="25">
        <f ca="1">IF(AND($AL1264-D$3&lt;=TODAY(),$AL1264&gt;0,$AI1264&lt;&gt;"closed",AI1264&lt;&gt;"old",AND($B$3&lt;&gt;Data!$N$6,OR(database!$AG1264&lt;&gt;Data!$K$9,database!$AG1264&lt;&gt;Data!$K$8))),MAX(D$8:D1263)+1,0)</f>
        <v>0</v>
      </c>
      <c r="E1264" s="25">
        <f ca="1">IF(AND($AL1264-E$3&lt;=TODAY(),$AL1264&gt;0,AI1264&lt;&gt;"closed",AI1264&lt;&gt;"old",AND($B$3&lt;&gt;Data!$N$6,OR(database!$AG1264&lt;&gt;Data!$K$9,database!$AG1264&lt;&gt;Data!$K$8))),MAX(E$8:E1263)+1,0)</f>
        <v>0</v>
      </c>
      <c r="F1264" s="25">
        <f>IF(AH1264="X",MAX(F$8:F1263)+1,0)</f>
        <v>0</v>
      </c>
      <c r="G1264" s="25">
        <f ca="1">IF(AND(AG1264=Data!$K$8,database!AI1264&lt;&gt;"Closed",AI1264&lt;&gt;"old",database!AL1264&lt;(TODAY()+Data!$X$4)),MAX(G$8:G1263)+1,0)</f>
        <v>0</v>
      </c>
      <c r="H1264" s="25">
        <f ca="1">IF(AND(AG1264=Data!$K$9,database!AI1264&lt;&gt;"Closed",AI1264&lt;&gt;"old",database!AL1264&lt;(TODAY()+Data!$X$5)),MAX(H$8:H1263)+1,0)</f>
        <v>0</v>
      </c>
      <c r="Y1264">
        <f>IF(AS1264&gt;0,VLOOKUP(AS1264,$AT:$AV,3,0)+COUNTIF(AS$8:AS1263,AS1264),0)</f>
        <v>0</v>
      </c>
      <c r="AA1264" s="16"/>
      <c r="AB1264" s="22"/>
      <c r="AC1264" s="16"/>
      <c r="AD1264" s="22"/>
      <c r="AE1264" s="16"/>
      <c r="AF1264" s="22"/>
      <c r="AG1264" s="138"/>
      <c r="AH1264" s="23"/>
      <c r="AI1264" s="16"/>
      <c r="AJ1264" s="23"/>
      <c r="AK1264" s="28"/>
      <c r="AL1264" s="35"/>
      <c r="AQ1264" s="25">
        <f>IF(FollowUp!$AK$3="(Off)",IF(FollowUp!$AA$3=Data!$D$5,C1264,IF(FollowUp!$AA$3=Data!$D$6,D1264,IF(FollowUp!$AA$3=Data!$D$7,E1264,B1264))),IF(FollowUp!$AK$3=Data!$N$9,F1264,IF(FollowUp!$AK$3=Data!$N$8,H1264,IF(FollowUp!$AK$3=Data!$N$7,G1264,B1264))))</f>
        <v>0</v>
      </c>
      <c r="AR1264" s="51">
        <f t="shared" si="122"/>
        <v>0</v>
      </c>
      <c r="AS1264" s="25">
        <f t="shared" si="120"/>
        <v>-1</v>
      </c>
      <c r="AT1264" s="25">
        <f t="shared" si="123"/>
        <v>1257</v>
      </c>
      <c r="AU1264" s="25">
        <f t="shared" si="121"/>
        <v>0</v>
      </c>
      <c r="AV1264" s="25">
        <f t="shared" si="124"/>
        <v>0</v>
      </c>
      <c r="BB1264" s="51"/>
    </row>
    <row r="1265" spans="1:54" x14ac:dyDescent="0.25">
      <c r="A1265" t="str">
        <f t="shared" si="119"/>
        <v>1265</v>
      </c>
      <c r="B1265" s="25">
        <f>IF(OR(ISBLANK($AG1265),$AI1265="closed",$AI1265="old",AND($B$3=Data!$N$6,OR(database!AG1265=Data!$K$8,Data!$K$9=database!AG1265))),0,MAX(B$8:B1264)+1)</f>
        <v>0</v>
      </c>
      <c r="C1265" s="25">
        <f ca="1">IF(AND($AL1265-C$3&lt;=TODAY(),$AL1265&gt;0,AI1265&lt;&gt;"closed",AI1265&lt;&gt;"old",AND($B$3&lt;&gt;Data!$N$6,OR(database!$AG1265&lt;&gt;Data!$K$9,database!$AG1265&lt;&gt;Data!$K$8))),MAX(C$8:C1264)+1,0)</f>
        <v>0</v>
      </c>
      <c r="D1265" s="25">
        <f ca="1">IF(AND($AL1265-D$3&lt;=TODAY(),$AL1265&gt;0,$AI1265&lt;&gt;"closed",AI1265&lt;&gt;"old",AND($B$3&lt;&gt;Data!$N$6,OR(database!$AG1265&lt;&gt;Data!$K$9,database!$AG1265&lt;&gt;Data!$K$8))),MAX(D$8:D1264)+1,0)</f>
        <v>0</v>
      </c>
      <c r="E1265" s="25">
        <f ca="1">IF(AND($AL1265-E$3&lt;=TODAY(),$AL1265&gt;0,AI1265&lt;&gt;"closed",AI1265&lt;&gt;"old",AND($B$3&lt;&gt;Data!$N$6,OR(database!$AG1265&lt;&gt;Data!$K$9,database!$AG1265&lt;&gt;Data!$K$8))),MAX(E$8:E1264)+1,0)</f>
        <v>0</v>
      </c>
      <c r="F1265" s="25">
        <f>IF(AH1265="X",MAX(F$8:F1264)+1,0)</f>
        <v>0</v>
      </c>
      <c r="G1265" s="25">
        <f ca="1">IF(AND(AG1265=Data!$K$8,database!AI1265&lt;&gt;"Closed",AI1265&lt;&gt;"old",database!AL1265&lt;(TODAY()+Data!$X$4)),MAX(G$8:G1264)+1,0)</f>
        <v>0</v>
      </c>
      <c r="H1265" s="25">
        <f ca="1">IF(AND(AG1265=Data!$K$9,database!AI1265&lt;&gt;"Closed",AI1265&lt;&gt;"old",database!AL1265&lt;(TODAY()+Data!$X$5)),MAX(H$8:H1264)+1,0)</f>
        <v>0</v>
      </c>
      <c r="Y1265">
        <f>IF(AS1265&gt;0,VLOOKUP(AS1265,$AT:$AV,3,0)+COUNTIF(AS$8:AS1264,AS1265),0)</f>
        <v>0</v>
      </c>
      <c r="AA1265" s="17"/>
      <c r="AB1265" s="18"/>
      <c r="AC1265" s="17"/>
      <c r="AD1265" s="18"/>
      <c r="AE1265" s="17"/>
      <c r="AF1265" s="18"/>
      <c r="AG1265" s="139"/>
      <c r="AH1265" s="24"/>
      <c r="AI1265" s="17"/>
      <c r="AJ1265" s="24"/>
      <c r="AK1265" s="27"/>
      <c r="AL1265" s="47"/>
      <c r="AQ1265" s="25">
        <f>IF(FollowUp!$AK$3="(Off)",IF(FollowUp!$AA$3=Data!$D$5,C1265,IF(FollowUp!$AA$3=Data!$D$6,D1265,IF(FollowUp!$AA$3=Data!$D$7,E1265,B1265))),IF(FollowUp!$AK$3=Data!$N$9,F1265,IF(FollowUp!$AK$3=Data!$N$8,H1265,IF(FollowUp!$AK$3=Data!$N$7,G1265,B1265))))</f>
        <v>0</v>
      </c>
      <c r="AR1265" s="51">
        <f t="shared" si="122"/>
        <v>0</v>
      </c>
      <c r="AS1265" s="25">
        <f t="shared" si="120"/>
        <v>-1</v>
      </c>
      <c r="AT1265" s="25">
        <f t="shared" si="123"/>
        <v>1258</v>
      </c>
      <c r="AU1265" s="25">
        <f t="shared" si="121"/>
        <v>0</v>
      </c>
      <c r="AV1265" s="25">
        <f t="shared" si="124"/>
        <v>0</v>
      </c>
      <c r="BB1265" s="51"/>
    </row>
    <row r="1266" spans="1:54" x14ac:dyDescent="0.25">
      <c r="A1266" t="str">
        <f t="shared" si="119"/>
        <v>1266</v>
      </c>
      <c r="B1266" s="25">
        <f>IF(OR(ISBLANK($AG1266),$AI1266="closed",$AI1266="old",AND($B$3=Data!$N$6,OR(database!AG1266=Data!$K$8,Data!$K$9=database!AG1266))),0,MAX(B$8:B1265)+1)</f>
        <v>0</v>
      </c>
      <c r="C1266" s="25">
        <f ca="1">IF(AND($AL1266-C$3&lt;=TODAY(),$AL1266&gt;0,AI1266&lt;&gt;"closed",AI1266&lt;&gt;"old",AND($B$3&lt;&gt;Data!$N$6,OR(database!$AG1266&lt;&gt;Data!$K$9,database!$AG1266&lt;&gt;Data!$K$8))),MAX(C$8:C1265)+1,0)</f>
        <v>0</v>
      </c>
      <c r="D1266" s="25">
        <f ca="1">IF(AND($AL1266-D$3&lt;=TODAY(),$AL1266&gt;0,$AI1266&lt;&gt;"closed",AI1266&lt;&gt;"old",AND($B$3&lt;&gt;Data!$N$6,OR(database!$AG1266&lt;&gt;Data!$K$9,database!$AG1266&lt;&gt;Data!$K$8))),MAX(D$8:D1265)+1,0)</f>
        <v>0</v>
      </c>
      <c r="E1266" s="25">
        <f ca="1">IF(AND($AL1266-E$3&lt;=TODAY(),$AL1266&gt;0,AI1266&lt;&gt;"closed",AI1266&lt;&gt;"old",AND($B$3&lt;&gt;Data!$N$6,OR(database!$AG1266&lt;&gt;Data!$K$9,database!$AG1266&lt;&gt;Data!$K$8))),MAX(E$8:E1265)+1,0)</f>
        <v>0</v>
      </c>
      <c r="F1266" s="25">
        <f>IF(AH1266="X",MAX(F$8:F1265)+1,0)</f>
        <v>0</v>
      </c>
      <c r="G1266" s="25">
        <f ca="1">IF(AND(AG1266=Data!$K$8,database!AI1266&lt;&gt;"Closed",AI1266&lt;&gt;"old",database!AL1266&lt;(TODAY()+Data!$X$4)),MAX(G$8:G1265)+1,0)</f>
        <v>0</v>
      </c>
      <c r="H1266" s="25">
        <f ca="1">IF(AND(AG1266=Data!$K$9,database!AI1266&lt;&gt;"Closed",AI1266&lt;&gt;"old",database!AL1266&lt;(TODAY()+Data!$X$5)),MAX(H$8:H1265)+1,0)</f>
        <v>0</v>
      </c>
      <c r="Y1266">
        <f>IF(AS1266&gt;0,VLOOKUP(AS1266,$AT:$AV,3,0)+COUNTIF(AS$8:AS1265,AS1266),0)</f>
        <v>0</v>
      </c>
      <c r="AA1266" s="16"/>
      <c r="AB1266" s="22"/>
      <c r="AC1266" s="16"/>
      <c r="AD1266" s="22"/>
      <c r="AE1266" s="16"/>
      <c r="AF1266" s="22"/>
      <c r="AG1266" s="138"/>
      <c r="AH1266" s="23"/>
      <c r="AI1266" s="16"/>
      <c r="AJ1266" s="23"/>
      <c r="AK1266" s="28"/>
      <c r="AL1266" s="35"/>
      <c r="AQ1266" s="25">
        <f>IF(FollowUp!$AK$3="(Off)",IF(FollowUp!$AA$3=Data!$D$5,C1266,IF(FollowUp!$AA$3=Data!$D$6,D1266,IF(FollowUp!$AA$3=Data!$D$7,E1266,B1266))),IF(FollowUp!$AK$3=Data!$N$9,F1266,IF(FollowUp!$AK$3=Data!$N$8,H1266,IF(FollowUp!$AK$3=Data!$N$7,G1266,B1266))))</f>
        <v>0</v>
      </c>
      <c r="AR1266" s="51">
        <f t="shared" si="122"/>
        <v>0</v>
      </c>
      <c r="AS1266" s="25">
        <f t="shared" si="120"/>
        <v>-1</v>
      </c>
      <c r="AT1266" s="25">
        <f t="shared" si="123"/>
        <v>1259</v>
      </c>
      <c r="AU1266" s="25">
        <f t="shared" si="121"/>
        <v>0</v>
      </c>
      <c r="AV1266" s="25">
        <f t="shared" si="124"/>
        <v>0</v>
      </c>
      <c r="BB1266" s="51"/>
    </row>
    <row r="1267" spans="1:54" x14ac:dyDescent="0.25">
      <c r="A1267" t="str">
        <f t="shared" si="119"/>
        <v>1267</v>
      </c>
      <c r="B1267" s="25">
        <f>IF(OR(ISBLANK($AG1267),$AI1267="closed",$AI1267="old",AND($B$3=Data!$N$6,OR(database!AG1267=Data!$K$8,Data!$K$9=database!AG1267))),0,MAX(B$8:B1266)+1)</f>
        <v>0</v>
      </c>
      <c r="C1267" s="25">
        <f ca="1">IF(AND($AL1267-C$3&lt;=TODAY(),$AL1267&gt;0,AI1267&lt;&gt;"closed",AI1267&lt;&gt;"old",AND($B$3&lt;&gt;Data!$N$6,OR(database!$AG1267&lt;&gt;Data!$K$9,database!$AG1267&lt;&gt;Data!$K$8))),MAX(C$8:C1266)+1,0)</f>
        <v>0</v>
      </c>
      <c r="D1267" s="25">
        <f ca="1">IF(AND($AL1267-D$3&lt;=TODAY(),$AL1267&gt;0,$AI1267&lt;&gt;"closed",AI1267&lt;&gt;"old",AND($B$3&lt;&gt;Data!$N$6,OR(database!$AG1267&lt;&gt;Data!$K$9,database!$AG1267&lt;&gt;Data!$K$8))),MAX(D$8:D1266)+1,0)</f>
        <v>0</v>
      </c>
      <c r="E1267" s="25">
        <f ca="1">IF(AND($AL1267-E$3&lt;=TODAY(),$AL1267&gt;0,AI1267&lt;&gt;"closed",AI1267&lt;&gt;"old",AND($B$3&lt;&gt;Data!$N$6,OR(database!$AG1267&lt;&gt;Data!$K$9,database!$AG1267&lt;&gt;Data!$K$8))),MAX(E$8:E1266)+1,0)</f>
        <v>0</v>
      </c>
      <c r="F1267" s="25">
        <f>IF(AH1267="X",MAX(F$8:F1266)+1,0)</f>
        <v>0</v>
      </c>
      <c r="G1267" s="25">
        <f ca="1">IF(AND(AG1267=Data!$K$8,database!AI1267&lt;&gt;"Closed",AI1267&lt;&gt;"old",database!AL1267&lt;(TODAY()+Data!$X$4)),MAX(G$8:G1266)+1,0)</f>
        <v>0</v>
      </c>
      <c r="H1267" s="25">
        <f ca="1">IF(AND(AG1267=Data!$K$9,database!AI1267&lt;&gt;"Closed",AI1267&lt;&gt;"old",database!AL1267&lt;(TODAY()+Data!$X$5)),MAX(H$8:H1266)+1,0)</f>
        <v>0</v>
      </c>
      <c r="Y1267">
        <f>IF(AS1267&gt;0,VLOOKUP(AS1267,$AT:$AV,3,0)+COUNTIF(AS$8:AS1266,AS1267),0)</f>
        <v>0</v>
      </c>
      <c r="AA1267" s="17"/>
      <c r="AB1267" s="18"/>
      <c r="AC1267" s="17"/>
      <c r="AD1267" s="18"/>
      <c r="AE1267" s="17"/>
      <c r="AF1267" s="18"/>
      <c r="AG1267" s="139"/>
      <c r="AH1267" s="24"/>
      <c r="AI1267" s="17"/>
      <c r="AJ1267" s="24"/>
      <c r="AK1267" s="27"/>
      <c r="AL1267" s="47"/>
      <c r="AQ1267" s="25">
        <f>IF(FollowUp!$AK$3="(Off)",IF(FollowUp!$AA$3=Data!$D$5,C1267,IF(FollowUp!$AA$3=Data!$D$6,D1267,IF(FollowUp!$AA$3=Data!$D$7,E1267,B1267))),IF(FollowUp!$AK$3=Data!$N$9,F1267,IF(FollowUp!$AK$3=Data!$N$8,H1267,IF(FollowUp!$AK$3=Data!$N$7,G1267,B1267))))</f>
        <v>0</v>
      </c>
      <c r="AR1267" s="51">
        <f t="shared" si="122"/>
        <v>0</v>
      </c>
      <c r="AS1267" s="25">
        <f t="shared" si="120"/>
        <v>-1</v>
      </c>
      <c r="AT1267" s="25">
        <f t="shared" si="123"/>
        <v>1260</v>
      </c>
      <c r="AU1267" s="25">
        <f t="shared" si="121"/>
        <v>0</v>
      </c>
      <c r="AV1267" s="25">
        <f t="shared" si="124"/>
        <v>0</v>
      </c>
      <c r="BB1267" s="51"/>
    </row>
    <row r="1268" spans="1:54" x14ac:dyDescent="0.25">
      <c r="A1268" t="str">
        <f t="shared" si="119"/>
        <v>1268</v>
      </c>
      <c r="B1268" s="25">
        <f>IF(OR(ISBLANK($AG1268),$AI1268="closed",$AI1268="old",AND($B$3=Data!$N$6,OR(database!AG1268=Data!$K$8,Data!$K$9=database!AG1268))),0,MAX(B$8:B1267)+1)</f>
        <v>0</v>
      </c>
      <c r="C1268" s="25">
        <f ca="1">IF(AND($AL1268-C$3&lt;=TODAY(),$AL1268&gt;0,AI1268&lt;&gt;"closed",AI1268&lt;&gt;"old",AND($B$3&lt;&gt;Data!$N$6,OR(database!$AG1268&lt;&gt;Data!$K$9,database!$AG1268&lt;&gt;Data!$K$8))),MAX(C$8:C1267)+1,0)</f>
        <v>0</v>
      </c>
      <c r="D1268" s="25">
        <f ca="1">IF(AND($AL1268-D$3&lt;=TODAY(),$AL1268&gt;0,$AI1268&lt;&gt;"closed",AI1268&lt;&gt;"old",AND($B$3&lt;&gt;Data!$N$6,OR(database!$AG1268&lt;&gt;Data!$K$9,database!$AG1268&lt;&gt;Data!$K$8))),MAX(D$8:D1267)+1,0)</f>
        <v>0</v>
      </c>
      <c r="E1268" s="25">
        <f ca="1">IF(AND($AL1268-E$3&lt;=TODAY(),$AL1268&gt;0,AI1268&lt;&gt;"closed",AI1268&lt;&gt;"old",AND($B$3&lt;&gt;Data!$N$6,OR(database!$AG1268&lt;&gt;Data!$K$9,database!$AG1268&lt;&gt;Data!$K$8))),MAX(E$8:E1267)+1,0)</f>
        <v>0</v>
      </c>
      <c r="F1268" s="25">
        <f>IF(AH1268="X",MAX(F$8:F1267)+1,0)</f>
        <v>0</v>
      </c>
      <c r="G1268" s="25">
        <f ca="1">IF(AND(AG1268=Data!$K$8,database!AI1268&lt;&gt;"Closed",AI1268&lt;&gt;"old",database!AL1268&lt;(TODAY()+Data!$X$4)),MAX(G$8:G1267)+1,0)</f>
        <v>0</v>
      </c>
      <c r="H1268" s="25">
        <f ca="1">IF(AND(AG1268=Data!$K$9,database!AI1268&lt;&gt;"Closed",AI1268&lt;&gt;"old",database!AL1268&lt;(TODAY()+Data!$X$5)),MAX(H$8:H1267)+1,0)</f>
        <v>0</v>
      </c>
      <c r="Y1268">
        <f>IF(AS1268&gt;0,VLOOKUP(AS1268,$AT:$AV,3,0)+COUNTIF(AS$8:AS1267,AS1268),0)</f>
        <v>0</v>
      </c>
      <c r="AA1268" s="16"/>
      <c r="AB1268" s="22"/>
      <c r="AC1268" s="16"/>
      <c r="AD1268" s="22"/>
      <c r="AE1268" s="16"/>
      <c r="AF1268" s="22"/>
      <c r="AG1268" s="138"/>
      <c r="AH1268" s="23"/>
      <c r="AI1268" s="16"/>
      <c r="AJ1268" s="23"/>
      <c r="AK1268" s="28"/>
      <c r="AL1268" s="35"/>
      <c r="AQ1268" s="25">
        <f>IF(FollowUp!$AK$3="(Off)",IF(FollowUp!$AA$3=Data!$D$5,C1268,IF(FollowUp!$AA$3=Data!$D$6,D1268,IF(FollowUp!$AA$3=Data!$D$7,E1268,B1268))),IF(FollowUp!$AK$3=Data!$N$9,F1268,IF(FollowUp!$AK$3=Data!$N$8,H1268,IF(FollowUp!$AK$3=Data!$N$7,G1268,B1268))))</f>
        <v>0</v>
      </c>
      <c r="AR1268" s="51">
        <f t="shared" si="122"/>
        <v>0</v>
      </c>
      <c r="AS1268" s="25">
        <f t="shared" si="120"/>
        <v>-1</v>
      </c>
      <c r="AT1268" s="25">
        <f t="shared" si="123"/>
        <v>1261</v>
      </c>
      <c r="AU1268" s="25">
        <f t="shared" si="121"/>
        <v>0</v>
      </c>
      <c r="AV1268" s="25">
        <f t="shared" si="124"/>
        <v>0</v>
      </c>
      <c r="BB1268" s="51"/>
    </row>
    <row r="1269" spans="1:54" x14ac:dyDescent="0.25">
      <c r="A1269" t="str">
        <f t="shared" si="119"/>
        <v>1269</v>
      </c>
      <c r="B1269" s="25">
        <f>IF(OR(ISBLANK($AG1269),$AI1269="closed",$AI1269="old",AND($B$3=Data!$N$6,OR(database!AG1269=Data!$K$8,Data!$K$9=database!AG1269))),0,MAX(B$8:B1268)+1)</f>
        <v>0</v>
      </c>
      <c r="C1269" s="25">
        <f ca="1">IF(AND($AL1269-C$3&lt;=TODAY(),$AL1269&gt;0,AI1269&lt;&gt;"closed",AI1269&lt;&gt;"old",AND($B$3&lt;&gt;Data!$N$6,OR(database!$AG1269&lt;&gt;Data!$K$9,database!$AG1269&lt;&gt;Data!$K$8))),MAX(C$8:C1268)+1,0)</f>
        <v>0</v>
      </c>
      <c r="D1269" s="25">
        <f ca="1">IF(AND($AL1269-D$3&lt;=TODAY(),$AL1269&gt;0,$AI1269&lt;&gt;"closed",AI1269&lt;&gt;"old",AND($B$3&lt;&gt;Data!$N$6,OR(database!$AG1269&lt;&gt;Data!$K$9,database!$AG1269&lt;&gt;Data!$K$8))),MAX(D$8:D1268)+1,0)</f>
        <v>0</v>
      </c>
      <c r="E1269" s="25">
        <f ca="1">IF(AND($AL1269-E$3&lt;=TODAY(),$AL1269&gt;0,AI1269&lt;&gt;"closed",AI1269&lt;&gt;"old",AND($B$3&lt;&gt;Data!$N$6,OR(database!$AG1269&lt;&gt;Data!$K$9,database!$AG1269&lt;&gt;Data!$K$8))),MAX(E$8:E1268)+1,0)</f>
        <v>0</v>
      </c>
      <c r="F1269" s="25">
        <f>IF(AH1269="X",MAX(F$8:F1268)+1,0)</f>
        <v>0</v>
      </c>
      <c r="G1269" s="25">
        <f ca="1">IF(AND(AG1269=Data!$K$8,database!AI1269&lt;&gt;"Closed",AI1269&lt;&gt;"old",database!AL1269&lt;(TODAY()+Data!$X$4)),MAX(G$8:G1268)+1,0)</f>
        <v>0</v>
      </c>
      <c r="H1269" s="25">
        <f ca="1">IF(AND(AG1269=Data!$K$9,database!AI1269&lt;&gt;"Closed",AI1269&lt;&gt;"old",database!AL1269&lt;(TODAY()+Data!$X$5)),MAX(H$8:H1268)+1,0)</f>
        <v>0</v>
      </c>
      <c r="Y1269">
        <f>IF(AS1269&gt;0,VLOOKUP(AS1269,$AT:$AV,3,0)+COUNTIF(AS$8:AS1268,AS1269),0)</f>
        <v>0</v>
      </c>
      <c r="AA1269" s="17"/>
      <c r="AB1269" s="18"/>
      <c r="AC1269" s="17"/>
      <c r="AD1269" s="18"/>
      <c r="AE1269" s="17"/>
      <c r="AF1269" s="18"/>
      <c r="AG1269" s="139"/>
      <c r="AH1269" s="24"/>
      <c r="AI1269" s="17"/>
      <c r="AJ1269" s="24"/>
      <c r="AK1269" s="27"/>
      <c r="AL1269" s="47"/>
      <c r="AQ1269" s="25">
        <f>IF(FollowUp!$AK$3="(Off)",IF(FollowUp!$AA$3=Data!$D$5,C1269,IF(FollowUp!$AA$3=Data!$D$6,D1269,IF(FollowUp!$AA$3=Data!$D$7,E1269,B1269))),IF(FollowUp!$AK$3=Data!$N$9,F1269,IF(FollowUp!$AK$3=Data!$N$8,H1269,IF(FollowUp!$AK$3=Data!$N$7,G1269,B1269))))</f>
        <v>0</v>
      </c>
      <c r="AR1269" s="51">
        <f t="shared" si="122"/>
        <v>0</v>
      </c>
      <c r="AS1269" s="25">
        <f t="shared" si="120"/>
        <v>-1</v>
      </c>
      <c r="AT1269" s="25">
        <f t="shared" si="123"/>
        <v>1262</v>
      </c>
      <c r="AU1269" s="25">
        <f t="shared" si="121"/>
        <v>0</v>
      </c>
      <c r="AV1269" s="25">
        <f t="shared" si="124"/>
        <v>0</v>
      </c>
      <c r="BB1269" s="51"/>
    </row>
    <row r="1270" spans="1:54" x14ac:dyDescent="0.25">
      <c r="A1270" t="str">
        <f t="shared" si="119"/>
        <v>1270</v>
      </c>
      <c r="B1270" s="25">
        <f>IF(OR(ISBLANK($AG1270),$AI1270="closed",$AI1270="old",AND($B$3=Data!$N$6,OR(database!AG1270=Data!$K$8,Data!$K$9=database!AG1270))),0,MAX(B$8:B1269)+1)</f>
        <v>0</v>
      </c>
      <c r="C1270" s="25">
        <f ca="1">IF(AND($AL1270-C$3&lt;=TODAY(),$AL1270&gt;0,AI1270&lt;&gt;"closed",AI1270&lt;&gt;"old",AND($B$3&lt;&gt;Data!$N$6,OR(database!$AG1270&lt;&gt;Data!$K$9,database!$AG1270&lt;&gt;Data!$K$8))),MAX(C$8:C1269)+1,0)</f>
        <v>0</v>
      </c>
      <c r="D1270" s="25">
        <f ca="1">IF(AND($AL1270-D$3&lt;=TODAY(),$AL1270&gt;0,$AI1270&lt;&gt;"closed",AI1270&lt;&gt;"old",AND($B$3&lt;&gt;Data!$N$6,OR(database!$AG1270&lt;&gt;Data!$K$9,database!$AG1270&lt;&gt;Data!$K$8))),MAX(D$8:D1269)+1,0)</f>
        <v>0</v>
      </c>
      <c r="E1270" s="25">
        <f ca="1">IF(AND($AL1270-E$3&lt;=TODAY(),$AL1270&gt;0,AI1270&lt;&gt;"closed",AI1270&lt;&gt;"old",AND($B$3&lt;&gt;Data!$N$6,OR(database!$AG1270&lt;&gt;Data!$K$9,database!$AG1270&lt;&gt;Data!$K$8))),MAX(E$8:E1269)+1,0)</f>
        <v>0</v>
      </c>
      <c r="F1270" s="25">
        <f>IF(AH1270="X",MAX(F$8:F1269)+1,0)</f>
        <v>0</v>
      </c>
      <c r="G1270" s="25">
        <f ca="1">IF(AND(AG1270=Data!$K$8,database!AI1270&lt;&gt;"Closed",AI1270&lt;&gt;"old",database!AL1270&lt;(TODAY()+Data!$X$4)),MAX(G$8:G1269)+1,0)</f>
        <v>0</v>
      </c>
      <c r="H1270" s="25">
        <f ca="1">IF(AND(AG1270=Data!$K$9,database!AI1270&lt;&gt;"Closed",AI1270&lt;&gt;"old",database!AL1270&lt;(TODAY()+Data!$X$5)),MAX(H$8:H1269)+1,0)</f>
        <v>0</v>
      </c>
      <c r="Y1270">
        <f>IF(AS1270&gt;0,VLOOKUP(AS1270,$AT:$AV,3,0)+COUNTIF(AS$8:AS1269,AS1270),0)</f>
        <v>0</v>
      </c>
      <c r="AA1270" s="16"/>
      <c r="AB1270" s="22"/>
      <c r="AC1270" s="16"/>
      <c r="AD1270" s="22"/>
      <c r="AE1270" s="16"/>
      <c r="AF1270" s="22"/>
      <c r="AG1270" s="138"/>
      <c r="AH1270" s="23"/>
      <c r="AI1270" s="16"/>
      <c r="AJ1270" s="23"/>
      <c r="AK1270" s="28"/>
      <c r="AL1270" s="35"/>
      <c r="AQ1270" s="25">
        <f>IF(FollowUp!$AK$3="(Off)",IF(FollowUp!$AA$3=Data!$D$5,C1270,IF(FollowUp!$AA$3=Data!$D$6,D1270,IF(FollowUp!$AA$3=Data!$D$7,E1270,B1270))),IF(FollowUp!$AK$3=Data!$N$9,F1270,IF(FollowUp!$AK$3=Data!$N$8,H1270,IF(FollowUp!$AK$3=Data!$N$7,G1270,B1270))))</f>
        <v>0</v>
      </c>
      <c r="AR1270" s="51">
        <f t="shared" si="122"/>
        <v>0</v>
      </c>
      <c r="AS1270" s="25">
        <f t="shared" si="120"/>
        <v>-1</v>
      </c>
      <c r="AT1270" s="25">
        <f t="shared" si="123"/>
        <v>1263</v>
      </c>
      <c r="AU1270" s="25">
        <f t="shared" si="121"/>
        <v>0</v>
      </c>
      <c r="AV1270" s="25">
        <f t="shared" si="124"/>
        <v>0</v>
      </c>
      <c r="BB1270" s="51"/>
    </row>
    <row r="1271" spans="1:54" x14ac:dyDescent="0.25">
      <c r="A1271" t="str">
        <f t="shared" si="119"/>
        <v>1271</v>
      </c>
      <c r="B1271" s="25">
        <f>IF(OR(ISBLANK($AG1271),$AI1271="closed",$AI1271="old",AND($B$3=Data!$N$6,OR(database!AG1271=Data!$K$8,Data!$K$9=database!AG1271))),0,MAX(B$8:B1270)+1)</f>
        <v>0</v>
      </c>
      <c r="C1271" s="25">
        <f ca="1">IF(AND($AL1271-C$3&lt;=TODAY(),$AL1271&gt;0,AI1271&lt;&gt;"closed",AI1271&lt;&gt;"old",AND($B$3&lt;&gt;Data!$N$6,OR(database!$AG1271&lt;&gt;Data!$K$9,database!$AG1271&lt;&gt;Data!$K$8))),MAX(C$8:C1270)+1,0)</f>
        <v>0</v>
      </c>
      <c r="D1271" s="25">
        <f ca="1">IF(AND($AL1271-D$3&lt;=TODAY(),$AL1271&gt;0,$AI1271&lt;&gt;"closed",AI1271&lt;&gt;"old",AND($B$3&lt;&gt;Data!$N$6,OR(database!$AG1271&lt;&gt;Data!$K$9,database!$AG1271&lt;&gt;Data!$K$8))),MAX(D$8:D1270)+1,0)</f>
        <v>0</v>
      </c>
      <c r="E1271" s="25">
        <f ca="1">IF(AND($AL1271-E$3&lt;=TODAY(),$AL1271&gt;0,AI1271&lt;&gt;"closed",AI1271&lt;&gt;"old",AND($B$3&lt;&gt;Data!$N$6,OR(database!$AG1271&lt;&gt;Data!$K$9,database!$AG1271&lt;&gt;Data!$K$8))),MAX(E$8:E1270)+1,0)</f>
        <v>0</v>
      </c>
      <c r="F1271" s="25">
        <f>IF(AH1271="X",MAX(F$8:F1270)+1,0)</f>
        <v>0</v>
      </c>
      <c r="G1271" s="25">
        <f ca="1">IF(AND(AG1271=Data!$K$8,database!AI1271&lt;&gt;"Closed",AI1271&lt;&gt;"old",database!AL1271&lt;(TODAY()+Data!$X$4)),MAX(G$8:G1270)+1,0)</f>
        <v>0</v>
      </c>
      <c r="H1271" s="25">
        <f ca="1">IF(AND(AG1271=Data!$K$9,database!AI1271&lt;&gt;"Closed",AI1271&lt;&gt;"old",database!AL1271&lt;(TODAY()+Data!$X$5)),MAX(H$8:H1270)+1,0)</f>
        <v>0</v>
      </c>
      <c r="Y1271">
        <f>IF(AS1271&gt;0,VLOOKUP(AS1271,$AT:$AV,3,0)+COUNTIF(AS$8:AS1270,AS1271),0)</f>
        <v>0</v>
      </c>
      <c r="AA1271" s="17"/>
      <c r="AB1271" s="18"/>
      <c r="AC1271" s="17"/>
      <c r="AD1271" s="18"/>
      <c r="AE1271" s="17"/>
      <c r="AF1271" s="18"/>
      <c r="AG1271" s="139"/>
      <c r="AH1271" s="24"/>
      <c r="AI1271" s="17"/>
      <c r="AJ1271" s="24"/>
      <c r="AK1271" s="27"/>
      <c r="AL1271" s="47"/>
      <c r="AQ1271" s="25">
        <f>IF(FollowUp!$AK$3="(Off)",IF(FollowUp!$AA$3=Data!$D$5,C1271,IF(FollowUp!$AA$3=Data!$D$6,D1271,IF(FollowUp!$AA$3=Data!$D$7,E1271,B1271))),IF(FollowUp!$AK$3=Data!$N$9,F1271,IF(FollowUp!$AK$3=Data!$N$8,H1271,IF(FollowUp!$AK$3=Data!$N$7,G1271,B1271))))</f>
        <v>0</v>
      </c>
      <c r="AR1271" s="51">
        <f t="shared" si="122"/>
        <v>0</v>
      </c>
      <c r="AS1271" s="25">
        <f t="shared" si="120"/>
        <v>-1</v>
      </c>
      <c r="AT1271" s="25">
        <f t="shared" si="123"/>
        <v>1264</v>
      </c>
      <c r="AU1271" s="25">
        <f t="shared" si="121"/>
        <v>0</v>
      </c>
      <c r="AV1271" s="25">
        <f t="shared" si="124"/>
        <v>0</v>
      </c>
      <c r="BB1271" s="51"/>
    </row>
    <row r="1272" spans="1:54" x14ac:dyDescent="0.25">
      <c r="A1272" t="str">
        <f t="shared" si="119"/>
        <v>1272</v>
      </c>
      <c r="B1272" s="25">
        <f>IF(OR(ISBLANK($AG1272),$AI1272="closed",$AI1272="old",AND($B$3=Data!$N$6,OR(database!AG1272=Data!$K$8,Data!$K$9=database!AG1272))),0,MAX(B$8:B1271)+1)</f>
        <v>0</v>
      </c>
      <c r="C1272" s="25">
        <f ca="1">IF(AND($AL1272-C$3&lt;=TODAY(),$AL1272&gt;0,AI1272&lt;&gt;"closed",AI1272&lt;&gt;"old",AND($B$3&lt;&gt;Data!$N$6,OR(database!$AG1272&lt;&gt;Data!$K$9,database!$AG1272&lt;&gt;Data!$K$8))),MAX(C$8:C1271)+1,0)</f>
        <v>0</v>
      </c>
      <c r="D1272" s="25">
        <f ca="1">IF(AND($AL1272-D$3&lt;=TODAY(),$AL1272&gt;0,$AI1272&lt;&gt;"closed",AI1272&lt;&gt;"old",AND($B$3&lt;&gt;Data!$N$6,OR(database!$AG1272&lt;&gt;Data!$K$9,database!$AG1272&lt;&gt;Data!$K$8))),MAX(D$8:D1271)+1,0)</f>
        <v>0</v>
      </c>
      <c r="E1272" s="25">
        <f ca="1">IF(AND($AL1272-E$3&lt;=TODAY(),$AL1272&gt;0,AI1272&lt;&gt;"closed",AI1272&lt;&gt;"old",AND($B$3&lt;&gt;Data!$N$6,OR(database!$AG1272&lt;&gt;Data!$K$9,database!$AG1272&lt;&gt;Data!$K$8))),MAX(E$8:E1271)+1,0)</f>
        <v>0</v>
      </c>
      <c r="F1272" s="25">
        <f>IF(AH1272="X",MAX(F$8:F1271)+1,0)</f>
        <v>0</v>
      </c>
      <c r="G1272" s="25">
        <f ca="1">IF(AND(AG1272=Data!$K$8,database!AI1272&lt;&gt;"Closed",AI1272&lt;&gt;"old",database!AL1272&lt;(TODAY()+Data!$X$4)),MAX(G$8:G1271)+1,0)</f>
        <v>0</v>
      </c>
      <c r="H1272" s="25">
        <f ca="1">IF(AND(AG1272=Data!$K$9,database!AI1272&lt;&gt;"Closed",AI1272&lt;&gt;"old",database!AL1272&lt;(TODAY()+Data!$X$5)),MAX(H$8:H1271)+1,0)</f>
        <v>0</v>
      </c>
      <c r="Y1272">
        <f>IF(AS1272&gt;0,VLOOKUP(AS1272,$AT:$AV,3,0)+COUNTIF(AS$8:AS1271,AS1272),0)</f>
        <v>0</v>
      </c>
      <c r="AA1272" s="16"/>
      <c r="AB1272" s="22"/>
      <c r="AC1272" s="16"/>
      <c r="AD1272" s="22"/>
      <c r="AE1272" s="16"/>
      <c r="AF1272" s="22"/>
      <c r="AG1272" s="138"/>
      <c r="AH1272" s="23"/>
      <c r="AI1272" s="16"/>
      <c r="AJ1272" s="23"/>
      <c r="AK1272" s="28"/>
      <c r="AL1272" s="35"/>
      <c r="AQ1272" s="25">
        <f>IF(FollowUp!$AK$3="(Off)",IF(FollowUp!$AA$3=Data!$D$5,C1272,IF(FollowUp!$AA$3=Data!$D$6,D1272,IF(FollowUp!$AA$3=Data!$D$7,E1272,B1272))),IF(FollowUp!$AK$3=Data!$N$9,F1272,IF(FollowUp!$AK$3=Data!$N$8,H1272,IF(FollowUp!$AK$3=Data!$N$7,G1272,B1272))))</f>
        <v>0</v>
      </c>
      <c r="AR1272" s="51">
        <f t="shared" si="122"/>
        <v>0</v>
      </c>
      <c r="AS1272" s="25">
        <f t="shared" si="120"/>
        <v>-1</v>
      </c>
      <c r="AT1272" s="25">
        <f t="shared" si="123"/>
        <v>1265</v>
      </c>
      <c r="AU1272" s="25">
        <f t="shared" si="121"/>
        <v>0</v>
      </c>
      <c r="AV1272" s="25">
        <f t="shared" si="124"/>
        <v>0</v>
      </c>
      <c r="BB1272" s="51"/>
    </row>
    <row r="1273" spans="1:54" x14ac:dyDescent="0.25">
      <c r="A1273" t="str">
        <f t="shared" si="119"/>
        <v>1273</v>
      </c>
      <c r="B1273" s="25">
        <f>IF(OR(ISBLANK($AG1273),$AI1273="closed",$AI1273="old",AND($B$3=Data!$N$6,OR(database!AG1273=Data!$K$8,Data!$K$9=database!AG1273))),0,MAX(B$8:B1272)+1)</f>
        <v>0</v>
      </c>
      <c r="C1273" s="25">
        <f ca="1">IF(AND($AL1273-C$3&lt;=TODAY(),$AL1273&gt;0,AI1273&lt;&gt;"closed",AI1273&lt;&gt;"old",AND($B$3&lt;&gt;Data!$N$6,OR(database!$AG1273&lt;&gt;Data!$K$9,database!$AG1273&lt;&gt;Data!$K$8))),MAX(C$8:C1272)+1,0)</f>
        <v>0</v>
      </c>
      <c r="D1273" s="25">
        <f ca="1">IF(AND($AL1273-D$3&lt;=TODAY(),$AL1273&gt;0,$AI1273&lt;&gt;"closed",AI1273&lt;&gt;"old",AND($B$3&lt;&gt;Data!$N$6,OR(database!$AG1273&lt;&gt;Data!$K$9,database!$AG1273&lt;&gt;Data!$K$8))),MAX(D$8:D1272)+1,0)</f>
        <v>0</v>
      </c>
      <c r="E1273" s="25">
        <f ca="1">IF(AND($AL1273-E$3&lt;=TODAY(),$AL1273&gt;0,AI1273&lt;&gt;"closed",AI1273&lt;&gt;"old",AND($B$3&lt;&gt;Data!$N$6,OR(database!$AG1273&lt;&gt;Data!$K$9,database!$AG1273&lt;&gt;Data!$K$8))),MAX(E$8:E1272)+1,0)</f>
        <v>0</v>
      </c>
      <c r="F1273" s="25">
        <f>IF(AH1273="X",MAX(F$8:F1272)+1,0)</f>
        <v>0</v>
      </c>
      <c r="G1273" s="25">
        <f ca="1">IF(AND(AG1273=Data!$K$8,database!AI1273&lt;&gt;"Closed",AI1273&lt;&gt;"old",database!AL1273&lt;(TODAY()+Data!$X$4)),MAX(G$8:G1272)+1,0)</f>
        <v>0</v>
      </c>
      <c r="H1273" s="25">
        <f ca="1">IF(AND(AG1273=Data!$K$9,database!AI1273&lt;&gt;"Closed",AI1273&lt;&gt;"old",database!AL1273&lt;(TODAY()+Data!$X$5)),MAX(H$8:H1272)+1,0)</f>
        <v>0</v>
      </c>
      <c r="Y1273">
        <f>IF(AS1273&gt;0,VLOOKUP(AS1273,$AT:$AV,3,0)+COUNTIF(AS$8:AS1272,AS1273),0)</f>
        <v>0</v>
      </c>
      <c r="AA1273" s="17"/>
      <c r="AB1273" s="18"/>
      <c r="AC1273" s="17"/>
      <c r="AD1273" s="18"/>
      <c r="AE1273" s="17"/>
      <c r="AF1273" s="18"/>
      <c r="AG1273" s="139"/>
      <c r="AH1273" s="24"/>
      <c r="AI1273" s="17"/>
      <c r="AJ1273" s="24"/>
      <c r="AK1273" s="27"/>
      <c r="AL1273" s="47"/>
      <c r="AQ1273" s="25">
        <f>IF(FollowUp!$AK$3="(Off)",IF(FollowUp!$AA$3=Data!$D$5,C1273,IF(FollowUp!$AA$3=Data!$D$6,D1273,IF(FollowUp!$AA$3=Data!$D$7,E1273,B1273))),IF(FollowUp!$AK$3=Data!$N$9,F1273,IF(FollowUp!$AK$3=Data!$N$8,H1273,IF(FollowUp!$AK$3=Data!$N$7,G1273,B1273))))</f>
        <v>0</v>
      </c>
      <c r="AR1273" s="51">
        <f t="shared" si="122"/>
        <v>0</v>
      </c>
      <c r="AS1273" s="25">
        <f t="shared" si="120"/>
        <v>-1</v>
      </c>
      <c r="AT1273" s="25">
        <f t="shared" si="123"/>
        <v>1266</v>
      </c>
      <c r="AU1273" s="25">
        <f t="shared" si="121"/>
        <v>0</v>
      </c>
      <c r="AV1273" s="25">
        <f t="shared" si="124"/>
        <v>0</v>
      </c>
      <c r="BB1273" s="51"/>
    </row>
    <row r="1274" spans="1:54" x14ac:dyDescent="0.25">
      <c r="A1274" t="str">
        <f t="shared" si="119"/>
        <v>1274</v>
      </c>
      <c r="B1274" s="25">
        <f>IF(OR(ISBLANK($AG1274),$AI1274="closed",$AI1274="old",AND($B$3=Data!$N$6,OR(database!AG1274=Data!$K$8,Data!$K$9=database!AG1274))),0,MAX(B$8:B1273)+1)</f>
        <v>0</v>
      </c>
      <c r="C1274" s="25">
        <f ca="1">IF(AND($AL1274-C$3&lt;=TODAY(),$AL1274&gt;0,AI1274&lt;&gt;"closed",AI1274&lt;&gt;"old",AND($B$3&lt;&gt;Data!$N$6,OR(database!$AG1274&lt;&gt;Data!$K$9,database!$AG1274&lt;&gt;Data!$K$8))),MAX(C$8:C1273)+1,0)</f>
        <v>0</v>
      </c>
      <c r="D1274" s="25">
        <f ca="1">IF(AND($AL1274-D$3&lt;=TODAY(),$AL1274&gt;0,$AI1274&lt;&gt;"closed",AI1274&lt;&gt;"old",AND($B$3&lt;&gt;Data!$N$6,OR(database!$AG1274&lt;&gt;Data!$K$9,database!$AG1274&lt;&gt;Data!$K$8))),MAX(D$8:D1273)+1,0)</f>
        <v>0</v>
      </c>
      <c r="E1274" s="25">
        <f ca="1">IF(AND($AL1274-E$3&lt;=TODAY(),$AL1274&gt;0,AI1274&lt;&gt;"closed",AI1274&lt;&gt;"old",AND($B$3&lt;&gt;Data!$N$6,OR(database!$AG1274&lt;&gt;Data!$K$9,database!$AG1274&lt;&gt;Data!$K$8))),MAX(E$8:E1273)+1,0)</f>
        <v>0</v>
      </c>
      <c r="F1274" s="25">
        <f>IF(AH1274="X",MAX(F$8:F1273)+1,0)</f>
        <v>0</v>
      </c>
      <c r="G1274" s="25">
        <f ca="1">IF(AND(AG1274=Data!$K$8,database!AI1274&lt;&gt;"Closed",AI1274&lt;&gt;"old",database!AL1274&lt;(TODAY()+Data!$X$4)),MAX(G$8:G1273)+1,0)</f>
        <v>0</v>
      </c>
      <c r="H1274" s="25">
        <f ca="1">IF(AND(AG1274=Data!$K$9,database!AI1274&lt;&gt;"Closed",AI1274&lt;&gt;"old",database!AL1274&lt;(TODAY()+Data!$X$5)),MAX(H$8:H1273)+1,0)</f>
        <v>0</v>
      </c>
      <c r="Y1274">
        <f>IF(AS1274&gt;0,VLOOKUP(AS1274,$AT:$AV,3,0)+COUNTIF(AS$8:AS1273,AS1274),0)</f>
        <v>0</v>
      </c>
      <c r="AA1274" s="16"/>
      <c r="AB1274" s="22"/>
      <c r="AC1274" s="16"/>
      <c r="AD1274" s="22"/>
      <c r="AE1274" s="16"/>
      <c r="AF1274" s="22"/>
      <c r="AG1274" s="138"/>
      <c r="AH1274" s="23"/>
      <c r="AI1274" s="16"/>
      <c r="AJ1274" s="23"/>
      <c r="AK1274" s="28"/>
      <c r="AL1274" s="35"/>
      <c r="AQ1274" s="25">
        <f>IF(FollowUp!$AK$3="(Off)",IF(FollowUp!$AA$3=Data!$D$5,C1274,IF(FollowUp!$AA$3=Data!$D$6,D1274,IF(FollowUp!$AA$3=Data!$D$7,E1274,B1274))),IF(FollowUp!$AK$3=Data!$N$9,F1274,IF(FollowUp!$AK$3=Data!$N$8,H1274,IF(FollowUp!$AK$3=Data!$N$7,G1274,B1274))))</f>
        <v>0</v>
      </c>
      <c r="AR1274" s="51">
        <f t="shared" si="122"/>
        <v>0</v>
      </c>
      <c r="AS1274" s="25">
        <f t="shared" si="120"/>
        <v>-1</v>
      </c>
      <c r="AT1274" s="25">
        <f t="shared" si="123"/>
        <v>1267</v>
      </c>
      <c r="AU1274" s="25">
        <f t="shared" si="121"/>
        <v>0</v>
      </c>
      <c r="AV1274" s="25">
        <f t="shared" si="124"/>
        <v>0</v>
      </c>
      <c r="BB1274" s="51"/>
    </row>
    <row r="1275" spans="1:54" x14ac:dyDescent="0.25">
      <c r="A1275" t="str">
        <f t="shared" si="119"/>
        <v>1275</v>
      </c>
      <c r="B1275" s="25">
        <f>IF(OR(ISBLANK($AG1275),$AI1275="closed",$AI1275="old",AND($B$3=Data!$N$6,OR(database!AG1275=Data!$K$8,Data!$K$9=database!AG1275))),0,MAX(B$8:B1274)+1)</f>
        <v>0</v>
      </c>
      <c r="C1275" s="25">
        <f ca="1">IF(AND($AL1275-C$3&lt;=TODAY(),$AL1275&gt;0,AI1275&lt;&gt;"closed",AI1275&lt;&gt;"old",AND($B$3&lt;&gt;Data!$N$6,OR(database!$AG1275&lt;&gt;Data!$K$9,database!$AG1275&lt;&gt;Data!$K$8))),MAX(C$8:C1274)+1,0)</f>
        <v>0</v>
      </c>
      <c r="D1275" s="25">
        <f ca="1">IF(AND($AL1275-D$3&lt;=TODAY(),$AL1275&gt;0,$AI1275&lt;&gt;"closed",AI1275&lt;&gt;"old",AND($B$3&lt;&gt;Data!$N$6,OR(database!$AG1275&lt;&gt;Data!$K$9,database!$AG1275&lt;&gt;Data!$K$8))),MAX(D$8:D1274)+1,0)</f>
        <v>0</v>
      </c>
      <c r="E1275" s="25">
        <f ca="1">IF(AND($AL1275-E$3&lt;=TODAY(),$AL1275&gt;0,AI1275&lt;&gt;"closed",AI1275&lt;&gt;"old",AND($B$3&lt;&gt;Data!$N$6,OR(database!$AG1275&lt;&gt;Data!$K$9,database!$AG1275&lt;&gt;Data!$K$8))),MAX(E$8:E1274)+1,0)</f>
        <v>0</v>
      </c>
      <c r="F1275" s="25">
        <f>IF(AH1275="X",MAX(F$8:F1274)+1,0)</f>
        <v>0</v>
      </c>
      <c r="G1275" s="25">
        <f ca="1">IF(AND(AG1275=Data!$K$8,database!AI1275&lt;&gt;"Closed",AI1275&lt;&gt;"old",database!AL1275&lt;(TODAY()+Data!$X$4)),MAX(G$8:G1274)+1,0)</f>
        <v>0</v>
      </c>
      <c r="H1275" s="25">
        <f ca="1">IF(AND(AG1275=Data!$K$9,database!AI1275&lt;&gt;"Closed",AI1275&lt;&gt;"old",database!AL1275&lt;(TODAY()+Data!$X$5)),MAX(H$8:H1274)+1,0)</f>
        <v>0</v>
      </c>
      <c r="Y1275">
        <f>IF(AS1275&gt;0,VLOOKUP(AS1275,$AT:$AV,3,0)+COUNTIF(AS$8:AS1274,AS1275),0)</f>
        <v>0</v>
      </c>
      <c r="AA1275" s="17"/>
      <c r="AB1275" s="18"/>
      <c r="AC1275" s="17"/>
      <c r="AD1275" s="18"/>
      <c r="AE1275" s="17"/>
      <c r="AF1275" s="18"/>
      <c r="AG1275" s="139"/>
      <c r="AH1275" s="24"/>
      <c r="AI1275" s="17"/>
      <c r="AJ1275" s="24"/>
      <c r="AK1275" s="27"/>
      <c r="AL1275" s="47"/>
      <c r="AQ1275" s="25">
        <f>IF(FollowUp!$AK$3="(Off)",IF(FollowUp!$AA$3=Data!$D$5,C1275,IF(FollowUp!$AA$3=Data!$D$6,D1275,IF(FollowUp!$AA$3=Data!$D$7,E1275,B1275))),IF(FollowUp!$AK$3=Data!$N$9,F1275,IF(FollowUp!$AK$3=Data!$N$8,H1275,IF(FollowUp!$AK$3=Data!$N$7,G1275,B1275))))</f>
        <v>0</v>
      </c>
      <c r="AR1275" s="51">
        <f t="shared" si="122"/>
        <v>0</v>
      </c>
      <c r="AS1275" s="25">
        <f t="shared" si="120"/>
        <v>-1</v>
      </c>
      <c r="AT1275" s="25">
        <f t="shared" si="123"/>
        <v>1268</v>
      </c>
      <c r="AU1275" s="25">
        <f t="shared" si="121"/>
        <v>0</v>
      </c>
      <c r="AV1275" s="25">
        <f t="shared" si="124"/>
        <v>0</v>
      </c>
      <c r="BB1275" s="51"/>
    </row>
    <row r="1276" spans="1:54" x14ac:dyDescent="0.25">
      <c r="A1276" t="str">
        <f t="shared" si="119"/>
        <v>1276</v>
      </c>
      <c r="B1276" s="25">
        <f>IF(OR(ISBLANK($AG1276),$AI1276="closed",$AI1276="old",AND($B$3=Data!$N$6,OR(database!AG1276=Data!$K$8,Data!$K$9=database!AG1276))),0,MAX(B$8:B1275)+1)</f>
        <v>0</v>
      </c>
      <c r="C1276" s="25">
        <f ca="1">IF(AND($AL1276-C$3&lt;=TODAY(),$AL1276&gt;0,AI1276&lt;&gt;"closed",AI1276&lt;&gt;"old",AND($B$3&lt;&gt;Data!$N$6,OR(database!$AG1276&lt;&gt;Data!$K$9,database!$AG1276&lt;&gt;Data!$K$8))),MAX(C$8:C1275)+1,0)</f>
        <v>0</v>
      </c>
      <c r="D1276" s="25">
        <f ca="1">IF(AND($AL1276-D$3&lt;=TODAY(),$AL1276&gt;0,$AI1276&lt;&gt;"closed",AI1276&lt;&gt;"old",AND($B$3&lt;&gt;Data!$N$6,OR(database!$AG1276&lt;&gt;Data!$K$9,database!$AG1276&lt;&gt;Data!$K$8))),MAX(D$8:D1275)+1,0)</f>
        <v>0</v>
      </c>
      <c r="E1276" s="25">
        <f ca="1">IF(AND($AL1276-E$3&lt;=TODAY(),$AL1276&gt;0,AI1276&lt;&gt;"closed",AI1276&lt;&gt;"old",AND($B$3&lt;&gt;Data!$N$6,OR(database!$AG1276&lt;&gt;Data!$K$9,database!$AG1276&lt;&gt;Data!$K$8))),MAX(E$8:E1275)+1,0)</f>
        <v>0</v>
      </c>
      <c r="F1276" s="25">
        <f>IF(AH1276="X",MAX(F$8:F1275)+1,0)</f>
        <v>0</v>
      </c>
      <c r="G1276" s="25">
        <f ca="1">IF(AND(AG1276=Data!$K$8,database!AI1276&lt;&gt;"Closed",AI1276&lt;&gt;"old",database!AL1276&lt;(TODAY()+Data!$X$4)),MAX(G$8:G1275)+1,0)</f>
        <v>0</v>
      </c>
      <c r="H1276" s="25">
        <f ca="1">IF(AND(AG1276=Data!$K$9,database!AI1276&lt;&gt;"Closed",AI1276&lt;&gt;"old",database!AL1276&lt;(TODAY()+Data!$X$5)),MAX(H$8:H1275)+1,0)</f>
        <v>0</v>
      </c>
      <c r="Y1276">
        <f>IF(AS1276&gt;0,VLOOKUP(AS1276,$AT:$AV,3,0)+COUNTIF(AS$8:AS1275,AS1276),0)</f>
        <v>0</v>
      </c>
      <c r="AA1276" s="16"/>
      <c r="AB1276" s="22"/>
      <c r="AC1276" s="16"/>
      <c r="AD1276" s="22"/>
      <c r="AE1276" s="16"/>
      <c r="AF1276" s="22"/>
      <c r="AG1276" s="138"/>
      <c r="AH1276" s="23"/>
      <c r="AI1276" s="16"/>
      <c r="AJ1276" s="23"/>
      <c r="AK1276" s="28"/>
      <c r="AL1276" s="35"/>
      <c r="AQ1276" s="25">
        <f>IF(FollowUp!$AK$3="(Off)",IF(FollowUp!$AA$3=Data!$D$5,C1276,IF(FollowUp!$AA$3=Data!$D$6,D1276,IF(FollowUp!$AA$3=Data!$D$7,E1276,B1276))),IF(FollowUp!$AK$3=Data!$N$9,F1276,IF(FollowUp!$AK$3=Data!$N$8,H1276,IF(FollowUp!$AK$3=Data!$N$7,G1276,B1276))))</f>
        <v>0</v>
      </c>
      <c r="AR1276" s="51">
        <f t="shared" si="122"/>
        <v>0</v>
      </c>
      <c r="AS1276" s="25">
        <f t="shared" si="120"/>
        <v>-1</v>
      </c>
      <c r="AT1276" s="25">
        <f t="shared" si="123"/>
        <v>1269</v>
      </c>
      <c r="AU1276" s="25">
        <f t="shared" si="121"/>
        <v>0</v>
      </c>
      <c r="AV1276" s="25">
        <f t="shared" si="124"/>
        <v>0</v>
      </c>
      <c r="BB1276" s="51"/>
    </row>
    <row r="1277" spans="1:54" x14ac:dyDescent="0.25">
      <c r="A1277" t="str">
        <f t="shared" si="119"/>
        <v>1277</v>
      </c>
      <c r="B1277" s="25">
        <f>IF(OR(ISBLANK($AG1277),$AI1277="closed",$AI1277="old",AND($B$3=Data!$N$6,OR(database!AG1277=Data!$K$8,Data!$K$9=database!AG1277))),0,MAX(B$8:B1276)+1)</f>
        <v>0</v>
      </c>
      <c r="C1277" s="25">
        <f ca="1">IF(AND($AL1277-C$3&lt;=TODAY(),$AL1277&gt;0,AI1277&lt;&gt;"closed",AI1277&lt;&gt;"old",AND($B$3&lt;&gt;Data!$N$6,OR(database!$AG1277&lt;&gt;Data!$K$9,database!$AG1277&lt;&gt;Data!$K$8))),MAX(C$8:C1276)+1,0)</f>
        <v>0</v>
      </c>
      <c r="D1277" s="25">
        <f ca="1">IF(AND($AL1277-D$3&lt;=TODAY(),$AL1277&gt;0,$AI1277&lt;&gt;"closed",AI1277&lt;&gt;"old",AND($B$3&lt;&gt;Data!$N$6,OR(database!$AG1277&lt;&gt;Data!$K$9,database!$AG1277&lt;&gt;Data!$K$8))),MAX(D$8:D1276)+1,0)</f>
        <v>0</v>
      </c>
      <c r="E1277" s="25">
        <f ca="1">IF(AND($AL1277-E$3&lt;=TODAY(),$AL1277&gt;0,AI1277&lt;&gt;"closed",AI1277&lt;&gt;"old",AND($B$3&lt;&gt;Data!$N$6,OR(database!$AG1277&lt;&gt;Data!$K$9,database!$AG1277&lt;&gt;Data!$K$8))),MAX(E$8:E1276)+1,0)</f>
        <v>0</v>
      </c>
      <c r="F1277" s="25">
        <f>IF(AH1277="X",MAX(F$8:F1276)+1,0)</f>
        <v>0</v>
      </c>
      <c r="G1277" s="25">
        <f ca="1">IF(AND(AG1277=Data!$K$8,database!AI1277&lt;&gt;"Closed",AI1277&lt;&gt;"old",database!AL1277&lt;(TODAY()+Data!$X$4)),MAX(G$8:G1276)+1,0)</f>
        <v>0</v>
      </c>
      <c r="H1277" s="25">
        <f ca="1">IF(AND(AG1277=Data!$K$9,database!AI1277&lt;&gt;"Closed",AI1277&lt;&gt;"old",database!AL1277&lt;(TODAY()+Data!$X$5)),MAX(H$8:H1276)+1,0)</f>
        <v>0</v>
      </c>
      <c r="Y1277">
        <f>IF(AS1277&gt;0,VLOOKUP(AS1277,$AT:$AV,3,0)+COUNTIF(AS$8:AS1276,AS1277),0)</f>
        <v>0</v>
      </c>
      <c r="AA1277" s="17"/>
      <c r="AB1277" s="18"/>
      <c r="AC1277" s="17"/>
      <c r="AD1277" s="18"/>
      <c r="AE1277" s="17"/>
      <c r="AF1277" s="18"/>
      <c r="AG1277" s="139"/>
      <c r="AH1277" s="24"/>
      <c r="AI1277" s="17"/>
      <c r="AJ1277" s="24"/>
      <c r="AK1277" s="27"/>
      <c r="AL1277" s="47"/>
      <c r="AQ1277" s="25">
        <f>IF(FollowUp!$AK$3="(Off)",IF(FollowUp!$AA$3=Data!$D$5,C1277,IF(FollowUp!$AA$3=Data!$D$6,D1277,IF(FollowUp!$AA$3=Data!$D$7,E1277,B1277))),IF(FollowUp!$AK$3=Data!$N$9,F1277,IF(FollowUp!$AK$3=Data!$N$8,H1277,IF(FollowUp!$AK$3=Data!$N$7,G1277,B1277))))</f>
        <v>0</v>
      </c>
      <c r="AR1277" s="51">
        <f t="shared" si="122"/>
        <v>0</v>
      </c>
      <c r="AS1277" s="25">
        <f t="shared" si="120"/>
        <v>-1</v>
      </c>
      <c r="AT1277" s="25">
        <f t="shared" si="123"/>
        <v>1270</v>
      </c>
      <c r="AU1277" s="25">
        <f t="shared" si="121"/>
        <v>0</v>
      </c>
      <c r="AV1277" s="25">
        <f t="shared" si="124"/>
        <v>0</v>
      </c>
      <c r="BB1277" s="51"/>
    </row>
    <row r="1278" spans="1:54" x14ac:dyDescent="0.25">
      <c r="A1278" t="str">
        <f t="shared" si="119"/>
        <v>1278</v>
      </c>
      <c r="B1278" s="25">
        <f>IF(OR(ISBLANK($AG1278),$AI1278="closed",$AI1278="old",AND($B$3=Data!$N$6,OR(database!AG1278=Data!$K$8,Data!$K$9=database!AG1278))),0,MAX(B$8:B1277)+1)</f>
        <v>0</v>
      </c>
      <c r="C1278" s="25">
        <f ca="1">IF(AND($AL1278-C$3&lt;=TODAY(),$AL1278&gt;0,AI1278&lt;&gt;"closed",AI1278&lt;&gt;"old",AND($B$3&lt;&gt;Data!$N$6,OR(database!$AG1278&lt;&gt;Data!$K$9,database!$AG1278&lt;&gt;Data!$K$8))),MAX(C$8:C1277)+1,0)</f>
        <v>0</v>
      </c>
      <c r="D1278" s="25">
        <f ca="1">IF(AND($AL1278-D$3&lt;=TODAY(),$AL1278&gt;0,$AI1278&lt;&gt;"closed",AI1278&lt;&gt;"old",AND($B$3&lt;&gt;Data!$N$6,OR(database!$AG1278&lt;&gt;Data!$K$9,database!$AG1278&lt;&gt;Data!$K$8))),MAX(D$8:D1277)+1,0)</f>
        <v>0</v>
      </c>
      <c r="E1278" s="25">
        <f ca="1">IF(AND($AL1278-E$3&lt;=TODAY(),$AL1278&gt;0,AI1278&lt;&gt;"closed",AI1278&lt;&gt;"old",AND($B$3&lt;&gt;Data!$N$6,OR(database!$AG1278&lt;&gt;Data!$K$9,database!$AG1278&lt;&gt;Data!$K$8))),MAX(E$8:E1277)+1,0)</f>
        <v>0</v>
      </c>
      <c r="F1278" s="25">
        <f>IF(AH1278="X",MAX(F$8:F1277)+1,0)</f>
        <v>0</v>
      </c>
      <c r="G1278" s="25">
        <f ca="1">IF(AND(AG1278=Data!$K$8,database!AI1278&lt;&gt;"Closed",AI1278&lt;&gt;"old",database!AL1278&lt;(TODAY()+Data!$X$4)),MAX(G$8:G1277)+1,0)</f>
        <v>0</v>
      </c>
      <c r="H1278" s="25">
        <f ca="1">IF(AND(AG1278=Data!$K$9,database!AI1278&lt;&gt;"Closed",AI1278&lt;&gt;"old",database!AL1278&lt;(TODAY()+Data!$X$5)),MAX(H$8:H1277)+1,0)</f>
        <v>0</v>
      </c>
      <c r="Y1278">
        <f>IF(AS1278&gt;0,VLOOKUP(AS1278,$AT:$AV,3,0)+COUNTIF(AS$8:AS1277,AS1278),0)</f>
        <v>0</v>
      </c>
      <c r="AA1278" s="16"/>
      <c r="AB1278" s="22"/>
      <c r="AC1278" s="16"/>
      <c r="AD1278" s="22"/>
      <c r="AE1278" s="16"/>
      <c r="AF1278" s="22"/>
      <c r="AG1278" s="138"/>
      <c r="AH1278" s="23"/>
      <c r="AI1278" s="16"/>
      <c r="AJ1278" s="23"/>
      <c r="AK1278" s="28"/>
      <c r="AL1278" s="35"/>
      <c r="AQ1278" s="25">
        <f>IF(FollowUp!$AK$3="(Off)",IF(FollowUp!$AA$3=Data!$D$5,C1278,IF(FollowUp!$AA$3=Data!$D$6,D1278,IF(FollowUp!$AA$3=Data!$D$7,E1278,B1278))),IF(FollowUp!$AK$3=Data!$N$9,F1278,IF(FollowUp!$AK$3=Data!$N$8,H1278,IF(FollowUp!$AK$3=Data!$N$7,G1278,B1278))))</f>
        <v>0</v>
      </c>
      <c r="AR1278" s="51">
        <f t="shared" si="122"/>
        <v>0</v>
      </c>
      <c r="AS1278" s="25">
        <f t="shared" si="120"/>
        <v>-1</v>
      </c>
      <c r="AT1278" s="25">
        <f t="shared" si="123"/>
        <v>1271</v>
      </c>
      <c r="AU1278" s="25">
        <f t="shared" si="121"/>
        <v>0</v>
      </c>
      <c r="AV1278" s="25">
        <f t="shared" si="124"/>
        <v>0</v>
      </c>
      <c r="BB1278" s="51"/>
    </row>
    <row r="1279" spans="1:54" x14ac:dyDescent="0.25">
      <c r="A1279" t="str">
        <f t="shared" si="119"/>
        <v>1279</v>
      </c>
      <c r="B1279" s="25">
        <f>IF(OR(ISBLANK($AG1279),$AI1279="closed",$AI1279="old",AND($B$3=Data!$N$6,OR(database!AG1279=Data!$K$8,Data!$K$9=database!AG1279))),0,MAX(B$8:B1278)+1)</f>
        <v>0</v>
      </c>
      <c r="C1279" s="25">
        <f ca="1">IF(AND($AL1279-C$3&lt;=TODAY(),$AL1279&gt;0,AI1279&lt;&gt;"closed",AI1279&lt;&gt;"old",AND($B$3&lt;&gt;Data!$N$6,OR(database!$AG1279&lt;&gt;Data!$K$9,database!$AG1279&lt;&gt;Data!$K$8))),MAX(C$8:C1278)+1,0)</f>
        <v>0</v>
      </c>
      <c r="D1279" s="25">
        <f ca="1">IF(AND($AL1279-D$3&lt;=TODAY(),$AL1279&gt;0,$AI1279&lt;&gt;"closed",AI1279&lt;&gt;"old",AND($B$3&lt;&gt;Data!$N$6,OR(database!$AG1279&lt;&gt;Data!$K$9,database!$AG1279&lt;&gt;Data!$K$8))),MAX(D$8:D1278)+1,0)</f>
        <v>0</v>
      </c>
      <c r="E1279" s="25">
        <f ca="1">IF(AND($AL1279-E$3&lt;=TODAY(),$AL1279&gt;0,AI1279&lt;&gt;"closed",AI1279&lt;&gt;"old",AND($B$3&lt;&gt;Data!$N$6,OR(database!$AG1279&lt;&gt;Data!$K$9,database!$AG1279&lt;&gt;Data!$K$8))),MAX(E$8:E1278)+1,0)</f>
        <v>0</v>
      </c>
      <c r="F1279" s="25">
        <f>IF(AH1279="X",MAX(F$8:F1278)+1,0)</f>
        <v>0</v>
      </c>
      <c r="G1279" s="25">
        <f ca="1">IF(AND(AG1279=Data!$K$8,database!AI1279&lt;&gt;"Closed",AI1279&lt;&gt;"old",database!AL1279&lt;(TODAY()+Data!$X$4)),MAX(G$8:G1278)+1,0)</f>
        <v>0</v>
      </c>
      <c r="H1279" s="25">
        <f ca="1">IF(AND(AG1279=Data!$K$9,database!AI1279&lt;&gt;"Closed",AI1279&lt;&gt;"old",database!AL1279&lt;(TODAY()+Data!$X$5)),MAX(H$8:H1278)+1,0)</f>
        <v>0</v>
      </c>
      <c r="Y1279">
        <f>IF(AS1279&gt;0,VLOOKUP(AS1279,$AT:$AV,3,0)+COUNTIF(AS$8:AS1278,AS1279),0)</f>
        <v>0</v>
      </c>
      <c r="AA1279" s="17"/>
      <c r="AB1279" s="18"/>
      <c r="AC1279" s="17"/>
      <c r="AD1279" s="18"/>
      <c r="AE1279" s="17"/>
      <c r="AF1279" s="18"/>
      <c r="AG1279" s="139"/>
      <c r="AH1279" s="24"/>
      <c r="AI1279" s="17"/>
      <c r="AJ1279" s="24"/>
      <c r="AK1279" s="27"/>
      <c r="AL1279" s="47"/>
      <c r="AQ1279" s="25">
        <f>IF(FollowUp!$AK$3="(Off)",IF(FollowUp!$AA$3=Data!$D$5,C1279,IF(FollowUp!$AA$3=Data!$D$6,D1279,IF(FollowUp!$AA$3=Data!$D$7,E1279,B1279))),IF(FollowUp!$AK$3=Data!$N$9,F1279,IF(FollowUp!$AK$3=Data!$N$8,H1279,IF(FollowUp!$AK$3=Data!$N$7,G1279,B1279))))</f>
        <v>0</v>
      </c>
      <c r="AR1279" s="51">
        <f t="shared" si="122"/>
        <v>0</v>
      </c>
      <c r="AS1279" s="25">
        <f t="shared" si="120"/>
        <v>-1</v>
      </c>
      <c r="AT1279" s="25">
        <f t="shared" si="123"/>
        <v>1272</v>
      </c>
      <c r="AU1279" s="25">
        <f t="shared" si="121"/>
        <v>0</v>
      </c>
      <c r="AV1279" s="25">
        <f t="shared" si="124"/>
        <v>0</v>
      </c>
      <c r="BB1279" s="51"/>
    </row>
    <row r="1280" spans="1:54" x14ac:dyDescent="0.25">
      <c r="A1280" t="str">
        <f t="shared" si="119"/>
        <v>1280</v>
      </c>
      <c r="B1280" s="25">
        <f>IF(OR(ISBLANK($AG1280),$AI1280="closed",$AI1280="old",AND($B$3=Data!$N$6,OR(database!AG1280=Data!$K$8,Data!$K$9=database!AG1280))),0,MAX(B$8:B1279)+1)</f>
        <v>0</v>
      </c>
      <c r="C1280" s="25">
        <f ca="1">IF(AND($AL1280-C$3&lt;=TODAY(),$AL1280&gt;0,AI1280&lt;&gt;"closed",AI1280&lt;&gt;"old",AND($B$3&lt;&gt;Data!$N$6,OR(database!$AG1280&lt;&gt;Data!$K$9,database!$AG1280&lt;&gt;Data!$K$8))),MAX(C$8:C1279)+1,0)</f>
        <v>0</v>
      </c>
      <c r="D1280" s="25">
        <f ca="1">IF(AND($AL1280-D$3&lt;=TODAY(),$AL1280&gt;0,$AI1280&lt;&gt;"closed",AI1280&lt;&gt;"old",AND($B$3&lt;&gt;Data!$N$6,OR(database!$AG1280&lt;&gt;Data!$K$9,database!$AG1280&lt;&gt;Data!$K$8))),MAX(D$8:D1279)+1,0)</f>
        <v>0</v>
      </c>
      <c r="E1280" s="25">
        <f ca="1">IF(AND($AL1280-E$3&lt;=TODAY(),$AL1280&gt;0,AI1280&lt;&gt;"closed",AI1280&lt;&gt;"old",AND($B$3&lt;&gt;Data!$N$6,OR(database!$AG1280&lt;&gt;Data!$K$9,database!$AG1280&lt;&gt;Data!$K$8))),MAX(E$8:E1279)+1,0)</f>
        <v>0</v>
      </c>
      <c r="F1280" s="25">
        <f>IF(AH1280="X",MAX(F$8:F1279)+1,0)</f>
        <v>0</v>
      </c>
      <c r="G1280" s="25">
        <f ca="1">IF(AND(AG1280=Data!$K$8,database!AI1280&lt;&gt;"Closed",AI1280&lt;&gt;"old",database!AL1280&lt;(TODAY()+Data!$X$4)),MAX(G$8:G1279)+1,0)</f>
        <v>0</v>
      </c>
      <c r="H1280" s="25">
        <f ca="1">IF(AND(AG1280=Data!$K$9,database!AI1280&lt;&gt;"Closed",AI1280&lt;&gt;"old",database!AL1280&lt;(TODAY()+Data!$X$5)),MAX(H$8:H1279)+1,0)</f>
        <v>0</v>
      </c>
      <c r="Y1280">
        <f>IF(AS1280&gt;0,VLOOKUP(AS1280,$AT:$AV,3,0)+COUNTIF(AS$8:AS1279,AS1280),0)</f>
        <v>0</v>
      </c>
      <c r="AA1280" s="16"/>
      <c r="AB1280" s="22"/>
      <c r="AC1280" s="16"/>
      <c r="AD1280" s="22"/>
      <c r="AE1280" s="16"/>
      <c r="AF1280" s="22"/>
      <c r="AG1280" s="138"/>
      <c r="AH1280" s="23"/>
      <c r="AI1280" s="16"/>
      <c r="AJ1280" s="23"/>
      <c r="AK1280" s="28"/>
      <c r="AL1280" s="35"/>
      <c r="AQ1280" s="25">
        <f>IF(FollowUp!$AK$3="(Off)",IF(FollowUp!$AA$3=Data!$D$5,C1280,IF(FollowUp!$AA$3=Data!$D$6,D1280,IF(FollowUp!$AA$3=Data!$D$7,E1280,B1280))),IF(FollowUp!$AK$3=Data!$N$9,F1280,IF(FollowUp!$AK$3=Data!$N$8,H1280,IF(FollowUp!$AK$3=Data!$N$7,G1280,B1280))))</f>
        <v>0</v>
      </c>
      <c r="AR1280" s="51">
        <f t="shared" si="122"/>
        <v>0</v>
      </c>
      <c r="AS1280" s="25">
        <f t="shared" si="120"/>
        <v>-1</v>
      </c>
      <c r="AT1280" s="25">
        <f t="shared" si="123"/>
        <v>1273</v>
      </c>
      <c r="AU1280" s="25">
        <f t="shared" si="121"/>
        <v>0</v>
      </c>
      <c r="AV1280" s="25">
        <f t="shared" si="124"/>
        <v>0</v>
      </c>
      <c r="BB1280" s="51"/>
    </row>
    <row r="1281" spans="1:54" x14ac:dyDescent="0.25">
      <c r="A1281" t="str">
        <f t="shared" si="119"/>
        <v>1281</v>
      </c>
      <c r="B1281" s="25">
        <f>IF(OR(ISBLANK($AG1281),$AI1281="closed",$AI1281="old",AND($B$3=Data!$N$6,OR(database!AG1281=Data!$K$8,Data!$K$9=database!AG1281))),0,MAX(B$8:B1280)+1)</f>
        <v>0</v>
      </c>
      <c r="C1281" s="25">
        <f ca="1">IF(AND($AL1281-C$3&lt;=TODAY(),$AL1281&gt;0,AI1281&lt;&gt;"closed",AI1281&lt;&gt;"old",AND($B$3&lt;&gt;Data!$N$6,OR(database!$AG1281&lt;&gt;Data!$K$9,database!$AG1281&lt;&gt;Data!$K$8))),MAX(C$8:C1280)+1,0)</f>
        <v>0</v>
      </c>
      <c r="D1281" s="25">
        <f ca="1">IF(AND($AL1281-D$3&lt;=TODAY(),$AL1281&gt;0,$AI1281&lt;&gt;"closed",AI1281&lt;&gt;"old",AND($B$3&lt;&gt;Data!$N$6,OR(database!$AG1281&lt;&gt;Data!$K$9,database!$AG1281&lt;&gt;Data!$K$8))),MAX(D$8:D1280)+1,0)</f>
        <v>0</v>
      </c>
      <c r="E1281" s="25">
        <f ca="1">IF(AND($AL1281-E$3&lt;=TODAY(),$AL1281&gt;0,AI1281&lt;&gt;"closed",AI1281&lt;&gt;"old",AND($B$3&lt;&gt;Data!$N$6,OR(database!$AG1281&lt;&gt;Data!$K$9,database!$AG1281&lt;&gt;Data!$K$8))),MAX(E$8:E1280)+1,0)</f>
        <v>0</v>
      </c>
      <c r="F1281" s="25">
        <f>IF(AH1281="X",MAX(F$8:F1280)+1,0)</f>
        <v>0</v>
      </c>
      <c r="G1281" s="25">
        <f ca="1">IF(AND(AG1281=Data!$K$8,database!AI1281&lt;&gt;"Closed",AI1281&lt;&gt;"old",database!AL1281&lt;(TODAY()+Data!$X$4)),MAX(G$8:G1280)+1,0)</f>
        <v>0</v>
      </c>
      <c r="H1281" s="25">
        <f ca="1">IF(AND(AG1281=Data!$K$9,database!AI1281&lt;&gt;"Closed",AI1281&lt;&gt;"old",database!AL1281&lt;(TODAY()+Data!$X$5)),MAX(H$8:H1280)+1,0)</f>
        <v>0</v>
      </c>
      <c r="Y1281">
        <f>IF(AS1281&gt;0,VLOOKUP(AS1281,$AT:$AV,3,0)+COUNTIF(AS$8:AS1280,AS1281),0)</f>
        <v>0</v>
      </c>
      <c r="AA1281" s="17"/>
      <c r="AB1281" s="18"/>
      <c r="AC1281" s="17"/>
      <c r="AD1281" s="18"/>
      <c r="AE1281" s="17"/>
      <c r="AF1281" s="18"/>
      <c r="AG1281" s="139"/>
      <c r="AH1281" s="24"/>
      <c r="AI1281" s="17"/>
      <c r="AJ1281" s="24"/>
      <c r="AK1281" s="27"/>
      <c r="AL1281" s="47"/>
      <c r="AQ1281" s="25">
        <f>IF(FollowUp!$AK$3="(Off)",IF(FollowUp!$AA$3=Data!$D$5,C1281,IF(FollowUp!$AA$3=Data!$D$6,D1281,IF(FollowUp!$AA$3=Data!$D$7,E1281,B1281))),IF(FollowUp!$AK$3=Data!$N$9,F1281,IF(FollowUp!$AK$3=Data!$N$8,H1281,IF(FollowUp!$AK$3=Data!$N$7,G1281,B1281))))</f>
        <v>0</v>
      </c>
      <c r="AR1281" s="51">
        <f t="shared" si="122"/>
        <v>0</v>
      </c>
      <c r="AS1281" s="25">
        <f t="shared" si="120"/>
        <v>-1</v>
      </c>
      <c r="AT1281" s="25">
        <f t="shared" si="123"/>
        <v>1274</v>
      </c>
      <c r="AU1281" s="25">
        <f t="shared" si="121"/>
        <v>0</v>
      </c>
      <c r="AV1281" s="25">
        <f t="shared" si="124"/>
        <v>0</v>
      </c>
      <c r="BB1281" s="51"/>
    </row>
    <row r="1282" spans="1:54" x14ac:dyDescent="0.25">
      <c r="A1282" t="str">
        <f t="shared" si="119"/>
        <v>1282</v>
      </c>
      <c r="B1282" s="25">
        <f>IF(OR(ISBLANK($AG1282),$AI1282="closed",$AI1282="old",AND($B$3=Data!$N$6,OR(database!AG1282=Data!$K$8,Data!$K$9=database!AG1282))),0,MAX(B$8:B1281)+1)</f>
        <v>0</v>
      </c>
      <c r="C1282" s="25">
        <f ca="1">IF(AND($AL1282-C$3&lt;=TODAY(),$AL1282&gt;0,AI1282&lt;&gt;"closed",AI1282&lt;&gt;"old",AND($B$3&lt;&gt;Data!$N$6,OR(database!$AG1282&lt;&gt;Data!$K$9,database!$AG1282&lt;&gt;Data!$K$8))),MAX(C$8:C1281)+1,0)</f>
        <v>0</v>
      </c>
      <c r="D1282" s="25">
        <f ca="1">IF(AND($AL1282-D$3&lt;=TODAY(),$AL1282&gt;0,$AI1282&lt;&gt;"closed",AI1282&lt;&gt;"old",AND($B$3&lt;&gt;Data!$N$6,OR(database!$AG1282&lt;&gt;Data!$K$9,database!$AG1282&lt;&gt;Data!$K$8))),MAX(D$8:D1281)+1,0)</f>
        <v>0</v>
      </c>
      <c r="E1282" s="25">
        <f ca="1">IF(AND($AL1282-E$3&lt;=TODAY(),$AL1282&gt;0,AI1282&lt;&gt;"closed",AI1282&lt;&gt;"old",AND($B$3&lt;&gt;Data!$N$6,OR(database!$AG1282&lt;&gt;Data!$K$9,database!$AG1282&lt;&gt;Data!$K$8))),MAX(E$8:E1281)+1,0)</f>
        <v>0</v>
      </c>
      <c r="F1282" s="25">
        <f>IF(AH1282="X",MAX(F$8:F1281)+1,0)</f>
        <v>0</v>
      </c>
      <c r="G1282" s="25">
        <f ca="1">IF(AND(AG1282=Data!$K$8,database!AI1282&lt;&gt;"Closed",AI1282&lt;&gt;"old",database!AL1282&lt;(TODAY()+Data!$X$4)),MAX(G$8:G1281)+1,0)</f>
        <v>0</v>
      </c>
      <c r="H1282" s="25">
        <f ca="1">IF(AND(AG1282=Data!$K$9,database!AI1282&lt;&gt;"Closed",AI1282&lt;&gt;"old",database!AL1282&lt;(TODAY()+Data!$X$5)),MAX(H$8:H1281)+1,0)</f>
        <v>0</v>
      </c>
      <c r="Y1282">
        <f>IF(AS1282&gt;0,VLOOKUP(AS1282,$AT:$AV,3,0)+COUNTIF(AS$8:AS1281,AS1282),0)</f>
        <v>0</v>
      </c>
      <c r="AA1282" s="16"/>
      <c r="AB1282" s="22"/>
      <c r="AC1282" s="16"/>
      <c r="AD1282" s="22"/>
      <c r="AE1282" s="16"/>
      <c r="AF1282" s="22"/>
      <c r="AG1282" s="138"/>
      <c r="AH1282" s="23"/>
      <c r="AI1282" s="16"/>
      <c r="AJ1282" s="23"/>
      <c r="AK1282" s="28"/>
      <c r="AL1282" s="35"/>
      <c r="AQ1282" s="25">
        <f>IF(FollowUp!$AK$3="(Off)",IF(FollowUp!$AA$3=Data!$D$5,C1282,IF(FollowUp!$AA$3=Data!$D$6,D1282,IF(FollowUp!$AA$3=Data!$D$7,E1282,B1282))),IF(FollowUp!$AK$3=Data!$N$9,F1282,IF(FollowUp!$AK$3=Data!$N$8,H1282,IF(FollowUp!$AK$3=Data!$N$7,G1282,B1282))))</f>
        <v>0</v>
      </c>
      <c r="AR1282" s="51">
        <f t="shared" si="122"/>
        <v>0</v>
      </c>
      <c r="AS1282" s="25">
        <f t="shared" si="120"/>
        <v>-1</v>
      </c>
      <c r="AT1282" s="25">
        <f t="shared" si="123"/>
        <v>1275</v>
      </c>
      <c r="AU1282" s="25">
        <f t="shared" si="121"/>
        <v>0</v>
      </c>
      <c r="AV1282" s="25">
        <f t="shared" si="124"/>
        <v>0</v>
      </c>
      <c r="BB1282" s="51"/>
    </row>
    <row r="1283" spans="1:54" x14ac:dyDescent="0.25">
      <c r="A1283" t="str">
        <f t="shared" si="119"/>
        <v>1283</v>
      </c>
      <c r="B1283" s="25">
        <f>IF(OR(ISBLANK($AG1283),$AI1283="closed",$AI1283="old",AND($B$3=Data!$N$6,OR(database!AG1283=Data!$K$8,Data!$K$9=database!AG1283))),0,MAX(B$8:B1282)+1)</f>
        <v>0</v>
      </c>
      <c r="C1283" s="25">
        <f ca="1">IF(AND($AL1283-C$3&lt;=TODAY(),$AL1283&gt;0,AI1283&lt;&gt;"closed",AI1283&lt;&gt;"old",AND($B$3&lt;&gt;Data!$N$6,OR(database!$AG1283&lt;&gt;Data!$K$9,database!$AG1283&lt;&gt;Data!$K$8))),MAX(C$8:C1282)+1,0)</f>
        <v>0</v>
      </c>
      <c r="D1283" s="25">
        <f ca="1">IF(AND($AL1283-D$3&lt;=TODAY(),$AL1283&gt;0,$AI1283&lt;&gt;"closed",AI1283&lt;&gt;"old",AND($B$3&lt;&gt;Data!$N$6,OR(database!$AG1283&lt;&gt;Data!$K$9,database!$AG1283&lt;&gt;Data!$K$8))),MAX(D$8:D1282)+1,0)</f>
        <v>0</v>
      </c>
      <c r="E1283" s="25">
        <f ca="1">IF(AND($AL1283-E$3&lt;=TODAY(),$AL1283&gt;0,AI1283&lt;&gt;"closed",AI1283&lt;&gt;"old",AND($B$3&lt;&gt;Data!$N$6,OR(database!$AG1283&lt;&gt;Data!$K$9,database!$AG1283&lt;&gt;Data!$K$8))),MAX(E$8:E1282)+1,0)</f>
        <v>0</v>
      </c>
      <c r="F1283" s="25">
        <f>IF(AH1283="X",MAX(F$8:F1282)+1,0)</f>
        <v>0</v>
      </c>
      <c r="G1283" s="25">
        <f ca="1">IF(AND(AG1283=Data!$K$8,database!AI1283&lt;&gt;"Closed",AI1283&lt;&gt;"old",database!AL1283&lt;(TODAY()+Data!$X$4)),MAX(G$8:G1282)+1,0)</f>
        <v>0</v>
      </c>
      <c r="H1283" s="25">
        <f ca="1">IF(AND(AG1283=Data!$K$9,database!AI1283&lt;&gt;"Closed",AI1283&lt;&gt;"old",database!AL1283&lt;(TODAY()+Data!$X$5)),MAX(H$8:H1282)+1,0)</f>
        <v>0</v>
      </c>
      <c r="Y1283">
        <f>IF(AS1283&gt;0,VLOOKUP(AS1283,$AT:$AV,3,0)+COUNTIF(AS$8:AS1282,AS1283),0)</f>
        <v>0</v>
      </c>
      <c r="AA1283" s="17"/>
      <c r="AB1283" s="18"/>
      <c r="AC1283" s="17"/>
      <c r="AD1283" s="18"/>
      <c r="AE1283" s="17"/>
      <c r="AF1283" s="18"/>
      <c r="AG1283" s="139"/>
      <c r="AH1283" s="24"/>
      <c r="AI1283" s="17"/>
      <c r="AJ1283" s="24"/>
      <c r="AK1283" s="27"/>
      <c r="AL1283" s="47"/>
      <c r="AQ1283" s="25">
        <f>IF(FollowUp!$AK$3="(Off)",IF(FollowUp!$AA$3=Data!$D$5,C1283,IF(FollowUp!$AA$3=Data!$D$6,D1283,IF(FollowUp!$AA$3=Data!$D$7,E1283,B1283))),IF(FollowUp!$AK$3=Data!$N$9,F1283,IF(FollowUp!$AK$3=Data!$N$8,H1283,IF(FollowUp!$AK$3=Data!$N$7,G1283,B1283))))</f>
        <v>0</v>
      </c>
      <c r="AR1283" s="51">
        <f t="shared" si="122"/>
        <v>0</v>
      </c>
      <c r="AS1283" s="25">
        <f t="shared" si="120"/>
        <v>-1</v>
      </c>
      <c r="AT1283" s="25">
        <f t="shared" si="123"/>
        <v>1276</v>
      </c>
      <c r="AU1283" s="25">
        <f t="shared" si="121"/>
        <v>0</v>
      </c>
      <c r="AV1283" s="25">
        <f t="shared" si="124"/>
        <v>0</v>
      </c>
      <c r="BB1283" s="51"/>
    </row>
    <row r="1284" spans="1:54" x14ac:dyDescent="0.25">
      <c r="A1284" t="str">
        <f t="shared" si="119"/>
        <v>1284</v>
      </c>
      <c r="B1284" s="25">
        <f>IF(OR(ISBLANK($AG1284),$AI1284="closed",$AI1284="old",AND($B$3=Data!$N$6,OR(database!AG1284=Data!$K$8,Data!$K$9=database!AG1284))),0,MAX(B$8:B1283)+1)</f>
        <v>0</v>
      </c>
      <c r="C1284" s="25">
        <f ca="1">IF(AND($AL1284-C$3&lt;=TODAY(),$AL1284&gt;0,AI1284&lt;&gt;"closed",AI1284&lt;&gt;"old",AND($B$3&lt;&gt;Data!$N$6,OR(database!$AG1284&lt;&gt;Data!$K$9,database!$AG1284&lt;&gt;Data!$K$8))),MAX(C$8:C1283)+1,0)</f>
        <v>0</v>
      </c>
      <c r="D1284" s="25">
        <f ca="1">IF(AND($AL1284-D$3&lt;=TODAY(),$AL1284&gt;0,$AI1284&lt;&gt;"closed",AI1284&lt;&gt;"old",AND($B$3&lt;&gt;Data!$N$6,OR(database!$AG1284&lt;&gt;Data!$K$9,database!$AG1284&lt;&gt;Data!$K$8))),MAX(D$8:D1283)+1,0)</f>
        <v>0</v>
      </c>
      <c r="E1284" s="25">
        <f ca="1">IF(AND($AL1284-E$3&lt;=TODAY(),$AL1284&gt;0,AI1284&lt;&gt;"closed",AI1284&lt;&gt;"old",AND($B$3&lt;&gt;Data!$N$6,OR(database!$AG1284&lt;&gt;Data!$K$9,database!$AG1284&lt;&gt;Data!$K$8))),MAX(E$8:E1283)+1,0)</f>
        <v>0</v>
      </c>
      <c r="F1284" s="25">
        <f>IF(AH1284="X",MAX(F$8:F1283)+1,0)</f>
        <v>0</v>
      </c>
      <c r="G1284" s="25">
        <f ca="1">IF(AND(AG1284=Data!$K$8,database!AI1284&lt;&gt;"Closed",AI1284&lt;&gt;"old",database!AL1284&lt;(TODAY()+Data!$X$4)),MAX(G$8:G1283)+1,0)</f>
        <v>0</v>
      </c>
      <c r="H1284" s="25">
        <f ca="1">IF(AND(AG1284=Data!$K$9,database!AI1284&lt;&gt;"Closed",AI1284&lt;&gt;"old",database!AL1284&lt;(TODAY()+Data!$X$5)),MAX(H$8:H1283)+1,0)</f>
        <v>0</v>
      </c>
      <c r="Y1284">
        <f>IF(AS1284&gt;0,VLOOKUP(AS1284,$AT:$AV,3,0)+COUNTIF(AS$8:AS1283,AS1284),0)</f>
        <v>0</v>
      </c>
      <c r="AA1284" s="16"/>
      <c r="AB1284" s="22"/>
      <c r="AC1284" s="16"/>
      <c r="AD1284" s="22"/>
      <c r="AE1284" s="16"/>
      <c r="AF1284" s="22"/>
      <c r="AG1284" s="138"/>
      <c r="AH1284" s="23"/>
      <c r="AI1284" s="16"/>
      <c r="AJ1284" s="23"/>
      <c r="AK1284" s="28"/>
      <c r="AL1284" s="35"/>
      <c r="AQ1284" s="25">
        <f>IF(FollowUp!$AK$3="(Off)",IF(FollowUp!$AA$3=Data!$D$5,C1284,IF(FollowUp!$AA$3=Data!$D$6,D1284,IF(FollowUp!$AA$3=Data!$D$7,E1284,B1284))),IF(FollowUp!$AK$3=Data!$N$9,F1284,IF(FollowUp!$AK$3=Data!$N$8,H1284,IF(FollowUp!$AK$3=Data!$N$7,G1284,B1284))))</f>
        <v>0</v>
      </c>
      <c r="AR1284" s="51">
        <f t="shared" si="122"/>
        <v>0</v>
      </c>
      <c r="AS1284" s="25">
        <f t="shared" si="120"/>
        <v>-1</v>
      </c>
      <c r="AT1284" s="25">
        <f t="shared" si="123"/>
        <v>1277</v>
      </c>
      <c r="AU1284" s="25">
        <f t="shared" si="121"/>
        <v>0</v>
      </c>
      <c r="AV1284" s="25">
        <f t="shared" si="124"/>
        <v>0</v>
      </c>
      <c r="BB1284" s="51"/>
    </row>
    <row r="1285" spans="1:54" x14ac:dyDescent="0.25">
      <c r="A1285" t="str">
        <f t="shared" si="119"/>
        <v>1285</v>
      </c>
      <c r="B1285" s="25">
        <f>IF(OR(ISBLANK($AG1285),$AI1285="closed",$AI1285="old",AND($B$3=Data!$N$6,OR(database!AG1285=Data!$K$8,Data!$K$9=database!AG1285))),0,MAX(B$8:B1284)+1)</f>
        <v>0</v>
      </c>
      <c r="C1285" s="25">
        <f ca="1">IF(AND($AL1285-C$3&lt;=TODAY(),$AL1285&gt;0,AI1285&lt;&gt;"closed",AI1285&lt;&gt;"old",AND($B$3&lt;&gt;Data!$N$6,OR(database!$AG1285&lt;&gt;Data!$K$9,database!$AG1285&lt;&gt;Data!$K$8))),MAX(C$8:C1284)+1,0)</f>
        <v>0</v>
      </c>
      <c r="D1285" s="25">
        <f ca="1">IF(AND($AL1285-D$3&lt;=TODAY(),$AL1285&gt;0,$AI1285&lt;&gt;"closed",AI1285&lt;&gt;"old",AND($B$3&lt;&gt;Data!$N$6,OR(database!$AG1285&lt;&gt;Data!$K$9,database!$AG1285&lt;&gt;Data!$K$8))),MAX(D$8:D1284)+1,0)</f>
        <v>0</v>
      </c>
      <c r="E1285" s="25">
        <f ca="1">IF(AND($AL1285-E$3&lt;=TODAY(),$AL1285&gt;0,AI1285&lt;&gt;"closed",AI1285&lt;&gt;"old",AND($B$3&lt;&gt;Data!$N$6,OR(database!$AG1285&lt;&gt;Data!$K$9,database!$AG1285&lt;&gt;Data!$K$8))),MAX(E$8:E1284)+1,0)</f>
        <v>0</v>
      </c>
      <c r="F1285" s="25">
        <f>IF(AH1285="X",MAX(F$8:F1284)+1,0)</f>
        <v>0</v>
      </c>
      <c r="G1285" s="25">
        <f ca="1">IF(AND(AG1285=Data!$K$8,database!AI1285&lt;&gt;"Closed",AI1285&lt;&gt;"old",database!AL1285&lt;(TODAY()+Data!$X$4)),MAX(G$8:G1284)+1,0)</f>
        <v>0</v>
      </c>
      <c r="H1285" s="25">
        <f ca="1">IF(AND(AG1285=Data!$K$9,database!AI1285&lt;&gt;"Closed",AI1285&lt;&gt;"old",database!AL1285&lt;(TODAY()+Data!$X$5)),MAX(H$8:H1284)+1,0)</f>
        <v>0</v>
      </c>
      <c r="Y1285">
        <f>IF(AS1285&gt;0,VLOOKUP(AS1285,$AT:$AV,3,0)+COUNTIF(AS$8:AS1284,AS1285),0)</f>
        <v>0</v>
      </c>
      <c r="AA1285" s="17"/>
      <c r="AB1285" s="18"/>
      <c r="AC1285" s="17"/>
      <c r="AD1285" s="18"/>
      <c r="AE1285" s="17"/>
      <c r="AF1285" s="18"/>
      <c r="AG1285" s="139"/>
      <c r="AH1285" s="24"/>
      <c r="AI1285" s="17"/>
      <c r="AJ1285" s="24"/>
      <c r="AK1285" s="27"/>
      <c r="AL1285" s="47"/>
      <c r="AQ1285" s="25">
        <f>IF(FollowUp!$AK$3="(Off)",IF(FollowUp!$AA$3=Data!$D$5,C1285,IF(FollowUp!$AA$3=Data!$D$6,D1285,IF(FollowUp!$AA$3=Data!$D$7,E1285,B1285))),IF(FollowUp!$AK$3=Data!$N$9,F1285,IF(FollowUp!$AK$3=Data!$N$8,H1285,IF(FollowUp!$AK$3=Data!$N$7,G1285,B1285))))</f>
        <v>0</v>
      </c>
      <c r="AR1285" s="51">
        <f t="shared" si="122"/>
        <v>0</v>
      </c>
      <c r="AS1285" s="25">
        <f t="shared" si="120"/>
        <v>-1</v>
      </c>
      <c r="AT1285" s="25">
        <f t="shared" si="123"/>
        <v>1278</v>
      </c>
      <c r="AU1285" s="25">
        <f t="shared" si="121"/>
        <v>0</v>
      </c>
      <c r="AV1285" s="25">
        <f t="shared" si="124"/>
        <v>0</v>
      </c>
      <c r="BB1285" s="51"/>
    </row>
    <row r="1286" spans="1:54" x14ac:dyDescent="0.25">
      <c r="A1286" t="str">
        <f t="shared" si="119"/>
        <v>1286</v>
      </c>
      <c r="B1286" s="25">
        <f>IF(OR(ISBLANK($AG1286),$AI1286="closed",$AI1286="old",AND($B$3=Data!$N$6,OR(database!AG1286=Data!$K$8,Data!$K$9=database!AG1286))),0,MAX(B$8:B1285)+1)</f>
        <v>0</v>
      </c>
      <c r="C1286" s="25">
        <f ca="1">IF(AND($AL1286-C$3&lt;=TODAY(),$AL1286&gt;0,AI1286&lt;&gt;"closed",AI1286&lt;&gt;"old",AND($B$3&lt;&gt;Data!$N$6,OR(database!$AG1286&lt;&gt;Data!$K$9,database!$AG1286&lt;&gt;Data!$K$8))),MAX(C$8:C1285)+1,0)</f>
        <v>0</v>
      </c>
      <c r="D1286" s="25">
        <f ca="1">IF(AND($AL1286-D$3&lt;=TODAY(),$AL1286&gt;0,$AI1286&lt;&gt;"closed",AI1286&lt;&gt;"old",AND($B$3&lt;&gt;Data!$N$6,OR(database!$AG1286&lt;&gt;Data!$K$9,database!$AG1286&lt;&gt;Data!$K$8))),MAX(D$8:D1285)+1,0)</f>
        <v>0</v>
      </c>
      <c r="E1286" s="25">
        <f ca="1">IF(AND($AL1286-E$3&lt;=TODAY(),$AL1286&gt;0,AI1286&lt;&gt;"closed",AI1286&lt;&gt;"old",AND($B$3&lt;&gt;Data!$N$6,OR(database!$AG1286&lt;&gt;Data!$K$9,database!$AG1286&lt;&gt;Data!$K$8))),MAX(E$8:E1285)+1,0)</f>
        <v>0</v>
      </c>
      <c r="F1286" s="25">
        <f>IF(AH1286="X",MAX(F$8:F1285)+1,0)</f>
        <v>0</v>
      </c>
      <c r="G1286" s="25">
        <f ca="1">IF(AND(AG1286=Data!$K$8,database!AI1286&lt;&gt;"Closed",AI1286&lt;&gt;"old",database!AL1286&lt;(TODAY()+Data!$X$4)),MAX(G$8:G1285)+1,0)</f>
        <v>0</v>
      </c>
      <c r="H1286" s="25">
        <f ca="1">IF(AND(AG1286=Data!$K$9,database!AI1286&lt;&gt;"Closed",AI1286&lt;&gt;"old",database!AL1286&lt;(TODAY()+Data!$X$5)),MAX(H$8:H1285)+1,0)</f>
        <v>0</v>
      </c>
      <c r="Y1286">
        <f>IF(AS1286&gt;0,VLOOKUP(AS1286,$AT:$AV,3,0)+COUNTIF(AS$8:AS1285,AS1286),0)</f>
        <v>0</v>
      </c>
      <c r="AA1286" s="16"/>
      <c r="AB1286" s="22"/>
      <c r="AC1286" s="16"/>
      <c r="AD1286" s="22"/>
      <c r="AE1286" s="16"/>
      <c r="AF1286" s="22"/>
      <c r="AG1286" s="138"/>
      <c r="AH1286" s="23"/>
      <c r="AI1286" s="16"/>
      <c r="AJ1286" s="23"/>
      <c r="AK1286" s="28"/>
      <c r="AL1286" s="35"/>
      <c r="AQ1286" s="25">
        <f>IF(FollowUp!$AK$3="(Off)",IF(FollowUp!$AA$3=Data!$D$5,C1286,IF(FollowUp!$AA$3=Data!$D$6,D1286,IF(FollowUp!$AA$3=Data!$D$7,E1286,B1286))),IF(FollowUp!$AK$3=Data!$N$9,F1286,IF(FollowUp!$AK$3=Data!$N$8,H1286,IF(FollowUp!$AK$3=Data!$N$7,G1286,B1286))))</f>
        <v>0</v>
      </c>
      <c r="AR1286" s="51">
        <f t="shared" si="122"/>
        <v>0</v>
      </c>
      <c r="AS1286" s="25">
        <f t="shared" si="120"/>
        <v>-1</v>
      </c>
      <c r="AT1286" s="25">
        <f t="shared" si="123"/>
        <v>1279</v>
      </c>
      <c r="AU1286" s="25">
        <f t="shared" si="121"/>
        <v>0</v>
      </c>
      <c r="AV1286" s="25">
        <f t="shared" si="124"/>
        <v>0</v>
      </c>
      <c r="BB1286" s="51"/>
    </row>
    <row r="1287" spans="1:54" x14ac:dyDescent="0.25">
      <c r="A1287" t="str">
        <f t="shared" si="119"/>
        <v>1287</v>
      </c>
      <c r="B1287" s="25">
        <f>IF(OR(ISBLANK($AG1287),$AI1287="closed",$AI1287="old",AND($B$3=Data!$N$6,OR(database!AG1287=Data!$K$8,Data!$K$9=database!AG1287))),0,MAX(B$8:B1286)+1)</f>
        <v>0</v>
      </c>
      <c r="C1287" s="25">
        <f ca="1">IF(AND($AL1287-C$3&lt;=TODAY(),$AL1287&gt;0,AI1287&lt;&gt;"closed",AI1287&lt;&gt;"old",AND($B$3&lt;&gt;Data!$N$6,OR(database!$AG1287&lt;&gt;Data!$K$9,database!$AG1287&lt;&gt;Data!$K$8))),MAX(C$8:C1286)+1,0)</f>
        <v>0</v>
      </c>
      <c r="D1287" s="25">
        <f ca="1">IF(AND($AL1287-D$3&lt;=TODAY(),$AL1287&gt;0,$AI1287&lt;&gt;"closed",AI1287&lt;&gt;"old",AND($B$3&lt;&gt;Data!$N$6,OR(database!$AG1287&lt;&gt;Data!$K$9,database!$AG1287&lt;&gt;Data!$K$8))),MAX(D$8:D1286)+1,0)</f>
        <v>0</v>
      </c>
      <c r="E1287" s="25">
        <f ca="1">IF(AND($AL1287-E$3&lt;=TODAY(),$AL1287&gt;0,AI1287&lt;&gt;"closed",AI1287&lt;&gt;"old",AND($B$3&lt;&gt;Data!$N$6,OR(database!$AG1287&lt;&gt;Data!$K$9,database!$AG1287&lt;&gt;Data!$K$8))),MAX(E$8:E1286)+1,0)</f>
        <v>0</v>
      </c>
      <c r="F1287" s="25">
        <f>IF(AH1287="X",MAX(F$8:F1286)+1,0)</f>
        <v>0</v>
      </c>
      <c r="G1287" s="25">
        <f ca="1">IF(AND(AG1287=Data!$K$8,database!AI1287&lt;&gt;"Closed",AI1287&lt;&gt;"old",database!AL1287&lt;(TODAY()+Data!$X$4)),MAX(G$8:G1286)+1,0)</f>
        <v>0</v>
      </c>
      <c r="H1287" s="25">
        <f ca="1">IF(AND(AG1287=Data!$K$9,database!AI1287&lt;&gt;"Closed",AI1287&lt;&gt;"old",database!AL1287&lt;(TODAY()+Data!$X$5)),MAX(H$8:H1286)+1,0)</f>
        <v>0</v>
      </c>
      <c r="Y1287">
        <f>IF(AS1287&gt;0,VLOOKUP(AS1287,$AT:$AV,3,0)+COUNTIF(AS$8:AS1286,AS1287),0)</f>
        <v>0</v>
      </c>
      <c r="AA1287" s="17"/>
      <c r="AB1287" s="18"/>
      <c r="AC1287" s="17"/>
      <c r="AD1287" s="18"/>
      <c r="AE1287" s="17"/>
      <c r="AF1287" s="18"/>
      <c r="AG1287" s="139"/>
      <c r="AH1287" s="24"/>
      <c r="AI1287" s="17"/>
      <c r="AJ1287" s="24"/>
      <c r="AK1287" s="27"/>
      <c r="AL1287" s="47"/>
      <c r="AQ1287" s="25">
        <f>IF(FollowUp!$AK$3="(Off)",IF(FollowUp!$AA$3=Data!$D$5,C1287,IF(FollowUp!$AA$3=Data!$D$6,D1287,IF(FollowUp!$AA$3=Data!$D$7,E1287,B1287))),IF(FollowUp!$AK$3=Data!$N$9,F1287,IF(FollowUp!$AK$3=Data!$N$8,H1287,IF(FollowUp!$AK$3=Data!$N$7,G1287,B1287))))</f>
        <v>0</v>
      </c>
      <c r="AR1287" s="51">
        <f t="shared" si="122"/>
        <v>0</v>
      </c>
      <c r="AS1287" s="25">
        <f t="shared" si="120"/>
        <v>-1</v>
      </c>
      <c r="AT1287" s="25">
        <f t="shared" si="123"/>
        <v>1280</v>
      </c>
      <c r="AU1287" s="25">
        <f t="shared" si="121"/>
        <v>0</v>
      </c>
      <c r="AV1287" s="25">
        <f t="shared" si="124"/>
        <v>0</v>
      </c>
      <c r="BB1287" s="51"/>
    </row>
    <row r="1288" spans="1:54" x14ac:dyDescent="0.25">
      <c r="A1288" t="str">
        <f t="shared" ref="A1288:A1351" si="125">ROW(C1288)&amp;AC1288</f>
        <v>1288</v>
      </c>
      <c r="B1288" s="25">
        <f>IF(OR(ISBLANK($AG1288),$AI1288="closed",$AI1288="old",AND($B$3=Data!$N$6,OR(database!AG1288=Data!$K$8,Data!$K$9=database!AG1288))),0,MAX(B$8:B1287)+1)</f>
        <v>0</v>
      </c>
      <c r="C1288" s="25">
        <f ca="1">IF(AND($AL1288-C$3&lt;=TODAY(),$AL1288&gt;0,AI1288&lt;&gt;"closed",AI1288&lt;&gt;"old",AND($B$3&lt;&gt;Data!$N$6,OR(database!$AG1288&lt;&gt;Data!$K$9,database!$AG1288&lt;&gt;Data!$K$8))),MAX(C$8:C1287)+1,0)</f>
        <v>0</v>
      </c>
      <c r="D1288" s="25">
        <f ca="1">IF(AND($AL1288-D$3&lt;=TODAY(),$AL1288&gt;0,$AI1288&lt;&gt;"closed",AI1288&lt;&gt;"old",AND($B$3&lt;&gt;Data!$N$6,OR(database!$AG1288&lt;&gt;Data!$K$9,database!$AG1288&lt;&gt;Data!$K$8))),MAX(D$8:D1287)+1,0)</f>
        <v>0</v>
      </c>
      <c r="E1288" s="25">
        <f ca="1">IF(AND($AL1288-E$3&lt;=TODAY(),$AL1288&gt;0,AI1288&lt;&gt;"closed",AI1288&lt;&gt;"old",AND($B$3&lt;&gt;Data!$N$6,OR(database!$AG1288&lt;&gt;Data!$K$9,database!$AG1288&lt;&gt;Data!$K$8))),MAX(E$8:E1287)+1,0)</f>
        <v>0</v>
      </c>
      <c r="F1288" s="25">
        <f>IF(AH1288="X",MAX(F$8:F1287)+1,0)</f>
        <v>0</v>
      </c>
      <c r="G1288" s="25">
        <f ca="1">IF(AND(AG1288=Data!$K$8,database!AI1288&lt;&gt;"Closed",AI1288&lt;&gt;"old",database!AL1288&lt;(TODAY()+Data!$X$4)),MAX(G$8:G1287)+1,0)</f>
        <v>0</v>
      </c>
      <c r="H1288" s="25">
        <f ca="1">IF(AND(AG1288=Data!$K$9,database!AI1288&lt;&gt;"Closed",AI1288&lt;&gt;"old",database!AL1288&lt;(TODAY()+Data!$X$5)),MAX(H$8:H1287)+1,0)</f>
        <v>0</v>
      </c>
      <c r="Y1288">
        <f>IF(AS1288&gt;0,VLOOKUP(AS1288,$AT:$AV,3,0)+COUNTIF(AS$8:AS1287,AS1288),0)</f>
        <v>0</v>
      </c>
      <c r="AA1288" s="16"/>
      <c r="AB1288" s="22"/>
      <c r="AC1288" s="16"/>
      <c r="AD1288" s="22"/>
      <c r="AE1288" s="16"/>
      <c r="AF1288" s="22"/>
      <c r="AG1288" s="138"/>
      <c r="AH1288" s="23"/>
      <c r="AI1288" s="16"/>
      <c r="AJ1288" s="23"/>
      <c r="AK1288" s="28"/>
      <c r="AL1288" s="35"/>
      <c r="AQ1288" s="25">
        <f>IF(FollowUp!$AK$3="(Off)",IF(FollowUp!$AA$3=Data!$D$5,C1288,IF(FollowUp!$AA$3=Data!$D$6,D1288,IF(FollowUp!$AA$3=Data!$D$7,E1288,B1288))),IF(FollowUp!$AK$3=Data!$N$9,F1288,IF(FollowUp!$AK$3=Data!$N$8,H1288,IF(FollowUp!$AK$3=Data!$N$7,G1288,B1288))))</f>
        <v>0</v>
      </c>
      <c r="AR1288" s="51">
        <f t="shared" si="122"/>
        <v>0</v>
      </c>
      <c r="AS1288" s="25">
        <f t="shared" si="120"/>
        <v>-1</v>
      </c>
      <c r="AT1288" s="25">
        <f t="shared" si="123"/>
        <v>1281</v>
      </c>
      <c r="AU1288" s="25">
        <f t="shared" si="121"/>
        <v>0</v>
      </c>
      <c r="AV1288" s="25">
        <f t="shared" si="124"/>
        <v>0</v>
      </c>
      <c r="BB1288" s="51"/>
    </row>
    <row r="1289" spans="1:54" x14ac:dyDescent="0.25">
      <c r="A1289" t="str">
        <f t="shared" si="125"/>
        <v>1289</v>
      </c>
      <c r="B1289" s="25">
        <f>IF(OR(ISBLANK($AG1289),$AI1289="closed",$AI1289="old",AND($B$3=Data!$N$6,OR(database!AG1289=Data!$K$8,Data!$K$9=database!AG1289))),0,MAX(B$8:B1288)+1)</f>
        <v>0</v>
      </c>
      <c r="C1289" s="25">
        <f ca="1">IF(AND($AL1289-C$3&lt;=TODAY(),$AL1289&gt;0,AI1289&lt;&gt;"closed",AI1289&lt;&gt;"old",AND($B$3&lt;&gt;Data!$N$6,OR(database!$AG1289&lt;&gt;Data!$K$9,database!$AG1289&lt;&gt;Data!$K$8))),MAX(C$8:C1288)+1,0)</f>
        <v>0</v>
      </c>
      <c r="D1289" s="25">
        <f ca="1">IF(AND($AL1289-D$3&lt;=TODAY(),$AL1289&gt;0,$AI1289&lt;&gt;"closed",AI1289&lt;&gt;"old",AND($B$3&lt;&gt;Data!$N$6,OR(database!$AG1289&lt;&gt;Data!$K$9,database!$AG1289&lt;&gt;Data!$K$8))),MAX(D$8:D1288)+1,0)</f>
        <v>0</v>
      </c>
      <c r="E1289" s="25">
        <f ca="1">IF(AND($AL1289-E$3&lt;=TODAY(),$AL1289&gt;0,AI1289&lt;&gt;"closed",AI1289&lt;&gt;"old",AND($B$3&lt;&gt;Data!$N$6,OR(database!$AG1289&lt;&gt;Data!$K$9,database!$AG1289&lt;&gt;Data!$K$8))),MAX(E$8:E1288)+1,0)</f>
        <v>0</v>
      </c>
      <c r="F1289" s="25">
        <f>IF(AH1289="X",MAX(F$8:F1288)+1,0)</f>
        <v>0</v>
      </c>
      <c r="G1289" s="25">
        <f ca="1">IF(AND(AG1289=Data!$K$8,database!AI1289&lt;&gt;"Closed",AI1289&lt;&gt;"old",database!AL1289&lt;(TODAY()+Data!$X$4)),MAX(G$8:G1288)+1,0)</f>
        <v>0</v>
      </c>
      <c r="H1289" s="25">
        <f ca="1">IF(AND(AG1289=Data!$K$9,database!AI1289&lt;&gt;"Closed",AI1289&lt;&gt;"old",database!AL1289&lt;(TODAY()+Data!$X$5)),MAX(H$8:H1288)+1,0)</f>
        <v>0</v>
      </c>
      <c r="Y1289">
        <f>IF(AS1289&gt;0,VLOOKUP(AS1289,$AT:$AV,3,0)+COUNTIF(AS$8:AS1288,AS1289),0)</f>
        <v>0</v>
      </c>
      <c r="AA1289" s="17"/>
      <c r="AB1289" s="18"/>
      <c r="AC1289" s="17"/>
      <c r="AD1289" s="18"/>
      <c r="AE1289" s="17"/>
      <c r="AF1289" s="18"/>
      <c r="AG1289" s="139"/>
      <c r="AH1289" s="24"/>
      <c r="AI1289" s="17"/>
      <c r="AJ1289" s="24"/>
      <c r="AK1289" s="27"/>
      <c r="AL1289" s="47"/>
      <c r="AQ1289" s="25">
        <f>IF(FollowUp!$AK$3="(Off)",IF(FollowUp!$AA$3=Data!$D$5,C1289,IF(FollowUp!$AA$3=Data!$D$6,D1289,IF(FollowUp!$AA$3=Data!$D$7,E1289,B1289))),IF(FollowUp!$AK$3=Data!$N$9,F1289,IF(FollowUp!$AK$3=Data!$N$8,H1289,IF(FollowUp!$AK$3=Data!$N$7,G1289,B1289))))</f>
        <v>0</v>
      </c>
      <c r="AR1289" s="51">
        <f t="shared" si="122"/>
        <v>0</v>
      </c>
      <c r="AS1289" s="25">
        <f t="shared" ref="AS1289:AS1352" si="126">IF(AR1289=0,-1,RANK(AR1289,$AR$8:$AR$5000))</f>
        <v>-1</v>
      </c>
      <c r="AT1289" s="25">
        <f t="shared" si="123"/>
        <v>1282</v>
      </c>
      <c r="AU1289" s="25">
        <f t="shared" ref="AU1289:AU1352" si="127">COUNTIF(AS:AS,AT1289)</f>
        <v>0</v>
      </c>
      <c r="AV1289" s="25">
        <f t="shared" si="124"/>
        <v>0</v>
      </c>
      <c r="BB1289" s="51"/>
    </row>
    <row r="1290" spans="1:54" x14ac:dyDescent="0.25">
      <c r="A1290" t="str">
        <f t="shared" si="125"/>
        <v>1290</v>
      </c>
      <c r="B1290" s="25">
        <f>IF(OR(ISBLANK($AG1290),$AI1290="closed",$AI1290="old",AND($B$3=Data!$N$6,OR(database!AG1290=Data!$K$8,Data!$K$9=database!AG1290))),0,MAX(B$8:B1289)+1)</f>
        <v>0</v>
      </c>
      <c r="C1290" s="25">
        <f ca="1">IF(AND($AL1290-C$3&lt;=TODAY(),$AL1290&gt;0,AI1290&lt;&gt;"closed",AI1290&lt;&gt;"old",AND($B$3&lt;&gt;Data!$N$6,OR(database!$AG1290&lt;&gt;Data!$K$9,database!$AG1290&lt;&gt;Data!$K$8))),MAX(C$8:C1289)+1,0)</f>
        <v>0</v>
      </c>
      <c r="D1290" s="25">
        <f ca="1">IF(AND($AL1290-D$3&lt;=TODAY(),$AL1290&gt;0,$AI1290&lt;&gt;"closed",AI1290&lt;&gt;"old",AND($B$3&lt;&gt;Data!$N$6,OR(database!$AG1290&lt;&gt;Data!$K$9,database!$AG1290&lt;&gt;Data!$K$8))),MAX(D$8:D1289)+1,0)</f>
        <v>0</v>
      </c>
      <c r="E1290" s="25">
        <f ca="1">IF(AND($AL1290-E$3&lt;=TODAY(),$AL1290&gt;0,AI1290&lt;&gt;"closed",AI1290&lt;&gt;"old",AND($B$3&lt;&gt;Data!$N$6,OR(database!$AG1290&lt;&gt;Data!$K$9,database!$AG1290&lt;&gt;Data!$K$8))),MAX(E$8:E1289)+1,0)</f>
        <v>0</v>
      </c>
      <c r="F1290" s="25">
        <f>IF(AH1290="X",MAX(F$8:F1289)+1,0)</f>
        <v>0</v>
      </c>
      <c r="G1290" s="25">
        <f ca="1">IF(AND(AG1290=Data!$K$8,database!AI1290&lt;&gt;"Closed",AI1290&lt;&gt;"old",database!AL1290&lt;(TODAY()+Data!$X$4)),MAX(G$8:G1289)+1,0)</f>
        <v>0</v>
      </c>
      <c r="H1290" s="25">
        <f ca="1">IF(AND(AG1290=Data!$K$9,database!AI1290&lt;&gt;"Closed",AI1290&lt;&gt;"old",database!AL1290&lt;(TODAY()+Data!$X$5)),MAX(H$8:H1289)+1,0)</f>
        <v>0</v>
      </c>
      <c r="Y1290">
        <f>IF(AS1290&gt;0,VLOOKUP(AS1290,$AT:$AV,3,0)+COUNTIF(AS$8:AS1289,AS1290),0)</f>
        <v>0</v>
      </c>
      <c r="AA1290" s="16"/>
      <c r="AB1290" s="22"/>
      <c r="AC1290" s="16"/>
      <c r="AD1290" s="22"/>
      <c r="AE1290" s="16"/>
      <c r="AF1290" s="22"/>
      <c r="AG1290" s="138"/>
      <c r="AH1290" s="23"/>
      <c r="AI1290" s="16"/>
      <c r="AJ1290" s="23"/>
      <c r="AK1290" s="28"/>
      <c r="AL1290" s="35"/>
      <c r="AQ1290" s="25">
        <f>IF(FollowUp!$AK$3="(Off)",IF(FollowUp!$AA$3=Data!$D$5,C1290,IF(FollowUp!$AA$3=Data!$D$6,D1290,IF(FollowUp!$AA$3=Data!$D$7,E1290,B1290))),IF(FollowUp!$AK$3=Data!$N$9,F1290,IF(FollowUp!$AK$3=Data!$N$8,H1290,IF(FollowUp!$AK$3=Data!$N$7,G1290,B1290))))</f>
        <v>0</v>
      </c>
      <c r="AR1290" s="51">
        <f t="shared" si="122"/>
        <v>0</v>
      </c>
      <c r="AS1290" s="25">
        <f t="shared" si="126"/>
        <v>-1</v>
      </c>
      <c r="AT1290" s="25">
        <f t="shared" si="123"/>
        <v>1283</v>
      </c>
      <c r="AU1290" s="25">
        <f t="shared" si="127"/>
        <v>0</v>
      </c>
      <c r="AV1290" s="25">
        <f t="shared" si="124"/>
        <v>0</v>
      </c>
      <c r="BB1290" s="51"/>
    </row>
    <row r="1291" spans="1:54" x14ac:dyDescent="0.25">
      <c r="A1291" t="str">
        <f t="shared" si="125"/>
        <v>1291</v>
      </c>
      <c r="B1291" s="25">
        <f>IF(OR(ISBLANK($AG1291),$AI1291="closed",$AI1291="old",AND($B$3=Data!$N$6,OR(database!AG1291=Data!$K$8,Data!$K$9=database!AG1291))),0,MAX(B$8:B1290)+1)</f>
        <v>0</v>
      </c>
      <c r="C1291" s="25">
        <f ca="1">IF(AND($AL1291-C$3&lt;=TODAY(),$AL1291&gt;0,AI1291&lt;&gt;"closed",AI1291&lt;&gt;"old",AND($B$3&lt;&gt;Data!$N$6,OR(database!$AG1291&lt;&gt;Data!$K$9,database!$AG1291&lt;&gt;Data!$K$8))),MAX(C$8:C1290)+1,0)</f>
        <v>0</v>
      </c>
      <c r="D1291" s="25">
        <f ca="1">IF(AND($AL1291-D$3&lt;=TODAY(),$AL1291&gt;0,$AI1291&lt;&gt;"closed",AI1291&lt;&gt;"old",AND($B$3&lt;&gt;Data!$N$6,OR(database!$AG1291&lt;&gt;Data!$K$9,database!$AG1291&lt;&gt;Data!$K$8))),MAX(D$8:D1290)+1,0)</f>
        <v>0</v>
      </c>
      <c r="E1291" s="25">
        <f ca="1">IF(AND($AL1291-E$3&lt;=TODAY(),$AL1291&gt;0,AI1291&lt;&gt;"closed",AI1291&lt;&gt;"old",AND($B$3&lt;&gt;Data!$N$6,OR(database!$AG1291&lt;&gt;Data!$K$9,database!$AG1291&lt;&gt;Data!$K$8))),MAX(E$8:E1290)+1,0)</f>
        <v>0</v>
      </c>
      <c r="F1291" s="25">
        <f>IF(AH1291="X",MAX(F$8:F1290)+1,0)</f>
        <v>0</v>
      </c>
      <c r="G1291" s="25">
        <f ca="1">IF(AND(AG1291=Data!$K$8,database!AI1291&lt;&gt;"Closed",AI1291&lt;&gt;"old",database!AL1291&lt;(TODAY()+Data!$X$4)),MAX(G$8:G1290)+1,0)</f>
        <v>0</v>
      </c>
      <c r="H1291" s="25">
        <f ca="1">IF(AND(AG1291=Data!$K$9,database!AI1291&lt;&gt;"Closed",AI1291&lt;&gt;"old",database!AL1291&lt;(TODAY()+Data!$X$5)),MAX(H$8:H1290)+1,0)</f>
        <v>0</v>
      </c>
      <c r="Y1291">
        <f>IF(AS1291&gt;0,VLOOKUP(AS1291,$AT:$AV,3,0)+COUNTIF(AS$8:AS1290,AS1291),0)</f>
        <v>0</v>
      </c>
      <c r="AA1291" s="17"/>
      <c r="AB1291" s="18"/>
      <c r="AC1291" s="17"/>
      <c r="AD1291" s="18"/>
      <c r="AE1291" s="17"/>
      <c r="AF1291" s="18"/>
      <c r="AG1291" s="139"/>
      <c r="AH1291" s="24"/>
      <c r="AI1291" s="17"/>
      <c r="AJ1291" s="24"/>
      <c r="AK1291" s="27"/>
      <c r="AL1291" s="47"/>
      <c r="AQ1291" s="25">
        <f>IF(FollowUp!$AK$3="(Off)",IF(FollowUp!$AA$3=Data!$D$5,C1291,IF(FollowUp!$AA$3=Data!$D$6,D1291,IF(FollowUp!$AA$3=Data!$D$7,E1291,B1291))),IF(FollowUp!$AK$3=Data!$N$9,F1291,IF(FollowUp!$AK$3=Data!$N$8,H1291,IF(FollowUp!$AK$3=Data!$N$7,G1291,B1291))))</f>
        <v>0</v>
      </c>
      <c r="AR1291" s="51">
        <f t="shared" si="122"/>
        <v>0</v>
      </c>
      <c r="AS1291" s="25">
        <f t="shared" si="126"/>
        <v>-1</v>
      </c>
      <c r="AT1291" s="25">
        <f t="shared" si="123"/>
        <v>1284</v>
      </c>
      <c r="AU1291" s="25">
        <f t="shared" si="127"/>
        <v>0</v>
      </c>
      <c r="AV1291" s="25">
        <f t="shared" si="124"/>
        <v>0</v>
      </c>
      <c r="BB1291" s="51"/>
    </row>
    <row r="1292" spans="1:54" x14ac:dyDescent="0.25">
      <c r="A1292" t="str">
        <f t="shared" si="125"/>
        <v>1292</v>
      </c>
      <c r="B1292" s="25">
        <f>IF(OR(ISBLANK($AG1292),$AI1292="closed",$AI1292="old",AND($B$3=Data!$N$6,OR(database!AG1292=Data!$K$8,Data!$K$9=database!AG1292))),0,MAX(B$8:B1291)+1)</f>
        <v>0</v>
      </c>
      <c r="C1292" s="25">
        <f ca="1">IF(AND($AL1292-C$3&lt;=TODAY(),$AL1292&gt;0,AI1292&lt;&gt;"closed",AI1292&lt;&gt;"old",AND($B$3&lt;&gt;Data!$N$6,OR(database!$AG1292&lt;&gt;Data!$K$9,database!$AG1292&lt;&gt;Data!$K$8))),MAX(C$8:C1291)+1,0)</f>
        <v>0</v>
      </c>
      <c r="D1292" s="25">
        <f ca="1">IF(AND($AL1292-D$3&lt;=TODAY(),$AL1292&gt;0,$AI1292&lt;&gt;"closed",AI1292&lt;&gt;"old",AND($B$3&lt;&gt;Data!$N$6,OR(database!$AG1292&lt;&gt;Data!$K$9,database!$AG1292&lt;&gt;Data!$K$8))),MAX(D$8:D1291)+1,0)</f>
        <v>0</v>
      </c>
      <c r="E1292" s="25">
        <f ca="1">IF(AND($AL1292-E$3&lt;=TODAY(),$AL1292&gt;0,AI1292&lt;&gt;"closed",AI1292&lt;&gt;"old",AND($B$3&lt;&gt;Data!$N$6,OR(database!$AG1292&lt;&gt;Data!$K$9,database!$AG1292&lt;&gt;Data!$K$8))),MAX(E$8:E1291)+1,0)</f>
        <v>0</v>
      </c>
      <c r="F1292" s="25">
        <f>IF(AH1292="X",MAX(F$8:F1291)+1,0)</f>
        <v>0</v>
      </c>
      <c r="G1292" s="25">
        <f ca="1">IF(AND(AG1292=Data!$K$8,database!AI1292&lt;&gt;"Closed",AI1292&lt;&gt;"old",database!AL1292&lt;(TODAY()+Data!$X$4)),MAX(G$8:G1291)+1,0)</f>
        <v>0</v>
      </c>
      <c r="H1292" s="25">
        <f ca="1">IF(AND(AG1292=Data!$K$9,database!AI1292&lt;&gt;"Closed",AI1292&lt;&gt;"old",database!AL1292&lt;(TODAY()+Data!$X$5)),MAX(H$8:H1291)+1,0)</f>
        <v>0</v>
      </c>
      <c r="Y1292">
        <f>IF(AS1292&gt;0,VLOOKUP(AS1292,$AT:$AV,3,0)+COUNTIF(AS$8:AS1291,AS1292),0)</f>
        <v>0</v>
      </c>
      <c r="AA1292" s="16"/>
      <c r="AB1292" s="22"/>
      <c r="AC1292" s="16"/>
      <c r="AD1292" s="22"/>
      <c r="AE1292" s="16"/>
      <c r="AF1292" s="22"/>
      <c r="AG1292" s="138"/>
      <c r="AH1292" s="23"/>
      <c r="AI1292" s="16"/>
      <c r="AJ1292" s="23"/>
      <c r="AK1292" s="28"/>
      <c r="AL1292" s="35"/>
      <c r="AQ1292" s="25">
        <f>IF(FollowUp!$AK$3="(Off)",IF(FollowUp!$AA$3=Data!$D$5,C1292,IF(FollowUp!$AA$3=Data!$D$6,D1292,IF(FollowUp!$AA$3=Data!$D$7,E1292,B1292))),IF(FollowUp!$AK$3=Data!$N$9,F1292,IF(FollowUp!$AK$3=Data!$N$8,H1292,IF(FollowUp!$AK$3=Data!$N$7,G1292,B1292))))</f>
        <v>0</v>
      </c>
      <c r="AR1292" s="51">
        <f t="shared" si="122"/>
        <v>0</v>
      </c>
      <c r="AS1292" s="25">
        <f t="shared" si="126"/>
        <v>-1</v>
      </c>
      <c r="AT1292" s="25">
        <f t="shared" si="123"/>
        <v>1285</v>
      </c>
      <c r="AU1292" s="25">
        <f t="shared" si="127"/>
        <v>0</v>
      </c>
      <c r="AV1292" s="25">
        <f t="shared" si="124"/>
        <v>0</v>
      </c>
      <c r="BB1292" s="51"/>
    </row>
    <row r="1293" spans="1:54" x14ac:dyDescent="0.25">
      <c r="A1293" t="str">
        <f t="shared" si="125"/>
        <v>1293</v>
      </c>
      <c r="B1293" s="25">
        <f>IF(OR(ISBLANK($AG1293),$AI1293="closed",$AI1293="old",AND($B$3=Data!$N$6,OR(database!AG1293=Data!$K$8,Data!$K$9=database!AG1293))),0,MAX(B$8:B1292)+1)</f>
        <v>0</v>
      </c>
      <c r="C1293" s="25">
        <f ca="1">IF(AND($AL1293-C$3&lt;=TODAY(),$AL1293&gt;0,AI1293&lt;&gt;"closed",AI1293&lt;&gt;"old",AND($B$3&lt;&gt;Data!$N$6,OR(database!$AG1293&lt;&gt;Data!$K$9,database!$AG1293&lt;&gt;Data!$K$8))),MAX(C$8:C1292)+1,0)</f>
        <v>0</v>
      </c>
      <c r="D1293" s="25">
        <f ca="1">IF(AND($AL1293-D$3&lt;=TODAY(),$AL1293&gt;0,$AI1293&lt;&gt;"closed",AI1293&lt;&gt;"old",AND($B$3&lt;&gt;Data!$N$6,OR(database!$AG1293&lt;&gt;Data!$K$9,database!$AG1293&lt;&gt;Data!$K$8))),MAX(D$8:D1292)+1,0)</f>
        <v>0</v>
      </c>
      <c r="E1293" s="25">
        <f ca="1">IF(AND($AL1293-E$3&lt;=TODAY(),$AL1293&gt;0,AI1293&lt;&gt;"closed",AI1293&lt;&gt;"old",AND($B$3&lt;&gt;Data!$N$6,OR(database!$AG1293&lt;&gt;Data!$K$9,database!$AG1293&lt;&gt;Data!$K$8))),MAX(E$8:E1292)+1,0)</f>
        <v>0</v>
      </c>
      <c r="F1293" s="25">
        <f>IF(AH1293="X",MAX(F$8:F1292)+1,0)</f>
        <v>0</v>
      </c>
      <c r="G1293" s="25">
        <f ca="1">IF(AND(AG1293=Data!$K$8,database!AI1293&lt;&gt;"Closed",AI1293&lt;&gt;"old",database!AL1293&lt;(TODAY()+Data!$X$4)),MAX(G$8:G1292)+1,0)</f>
        <v>0</v>
      </c>
      <c r="H1293" s="25">
        <f ca="1">IF(AND(AG1293=Data!$K$9,database!AI1293&lt;&gt;"Closed",AI1293&lt;&gt;"old",database!AL1293&lt;(TODAY()+Data!$X$5)),MAX(H$8:H1292)+1,0)</f>
        <v>0</v>
      </c>
      <c r="Y1293">
        <f>IF(AS1293&gt;0,VLOOKUP(AS1293,$AT:$AV,3,0)+COUNTIF(AS$8:AS1292,AS1293),0)</f>
        <v>0</v>
      </c>
      <c r="AA1293" s="17"/>
      <c r="AB1293" s="18"/>
      <c r="AC1293" s="17"/>
      <c r="AD1293" s="18"/>
      <c r="AE1293" s="17"/>
      <c r="AF1293" s="18"/>
      <c r="AG1293" s="139"/>
      <c r="AH1293" s="24"/>
      <c r="AI1293" s="17"/>
      <c r="AJ1293" s="24"/>
      <c r="AK1293" s="27"/>
      <c r="AL1293" s="47"/>
      <c r="AQ1293" s="25">
        <f>IF(FollowUp!$AK$3="(Off)",IF(FollowUp!$AA$3=Data!$D$5,C1293,IF(FollowUp!$AA$3=Data!$D$6,D1293,IF(FollowUp!$AA$3=Data!$D$7,E1293,B1293))),IF(FollowUp!$AK$3=Data!$N$9,F1293,IF(FollowUp!$AK$3=Data!$N$8,H1293,IF(FollowUp!$AK$3=Data!$N$7,G1293,B1293))))</f>
        <v>0</v>
      </c>
      <c r="AR1293" s="51">
        <f t="shared" si="122"/>
        <v>0</v>
      </c>
      <c r="AS1293" s="25">
        <f t="shared" si="126"/>
        <v>-1</v>
      </c>
      <c r="AT1293" s="25">
        <f t="shared" si="123"/>
        <v>1286</v>
      </c>
      <c r="AU1293" s="25">
        <f t="shared" si="127"/>
        <v>0</v>
      </c>
      <c r="AV1293" s="25">
        <f t="shared" si="124"/>
        <v>0</v>
      </c>
      <c r="BB1293" s="51"/>
    </row>
    <row r="1294" spans="1:54" x14ac:dyDescent="0.25">
      <c r="A1294" t="str">
        <f t="shared" si="125"/>
        <v>1294</v>
      </c>
      <c r="B1294" s="25">
        <f>IF(OR(ISBLANK($AG1294),$AI1294="closed",$AI1294="old",AND($B$3=Data!$N$6,OR(database!AG1294=Data!$K$8,Data!$K$9=database!AG1294))),0,MAX(B$8:B1293)+1)</f>
        <v>0</v>
      </c>
      <c r="C1294" s="25">
        <f ca="1">IF(AND($AL1294-C$3&lt;=TODAY(),$AL1294&gt;0,AI1294&lt;&gt;"closed",AI1294&lt;&gt;"old",AND($B$3&lt;&gt;Data!$N$6,OR(database!$AG1294&lt;&gt;Data!$K$9,database!$AG1294&lt;&gt;Data!$K$8))),MAX(C$8:C1293)+1,0)</f>
        <v>0</v>
      </c>
      <c r="D1294" s="25">
        <f ca="1">IF(AND($AL1294-D$3&lt;=TODAY(),$AL1294&gt;0,$AI1294&lt;&gt;"closed",AI1294&lt;&gt;"old",AND($B$3&lt;&gt;Data!$N$6,OR(database!$AG1294&lt;&gt;Data!$K$9,database!$AG1294&lt;&gt;Data!$K$8))),MAX(D$8:D1293)+1,0)</f>
        <v>0</v>
      </c>
      <c r="E1294" s="25">
        <f ca="1">IF(AND($AL1294-E$3&lt;=TODAY(),$AL1294&gt;0,AI1294&lt;&gt;"closed",AI1294&lt;&gt;"old",AND($B$3&lt;&gt;Data!$N$6,OR(database!$AG1294&lt;&gt;Data!$K$9,database!$AG1294&lt;&gt;Data!$K$8))),MAX(E$8:E1293)+1,0)</f>
        <v>0</v>
      </c>
      <c r="F1294" s="25">
        <f>IF(AH1294="X",MAX(F$8:F1293)+1,0)</f>
        <v>0</v>
      </c>
      <c r="G1294" s="25">
        <f ca="1">IF(AND(AG1294=Data!$K$8,database!AI1294&lt;&gt;"Closed",AI1294&lt;&gt;"old",database!AL1294&lt;(TODAY()+Data!$X$4)),MAX(G$8:G1293)+1,0)</f>
        <v>0</v>
      </c>
      <c r="H1294" s="25">
        <f ca="1">IF(AND(AG1294=Data!$K$9,database!AI1294&lt;&gt;"Closed",AI1294&lt;&gt;"old",database!AL1294&lt;(TODAY()+Data!$X$5)),MAX(H$8:H1293)+1,0)</f>
        <v>0</v>
      </c>
      <c r="Y1294">
        <f>IF(AS1294&gt;0,VLOOKUP(AS1294,$AT:$AV,3,0)+COUNTIF(AS$8:AS1293,AS1294),0)</f>
        <v>0</v>
      </c>
      <c r="AA1294" s="16"/>
      <c r="AB1294" s="22"/>
      <c r="AC1294" s="16"/>
      <c r="AD1294" s="22"/>
      <c r="AE1294" s="16"/>
      <c r="AF1294" s="22"/>
      <c r="AG1294" s="138"/>
      <c r="AH1294" s="23"/>
      <c r="AI1294" s="16"/>
      <c r="AJ1294" s="23"/>
      <c r="AK1294" s="28"/>
      <c r="AL1294" s="35"/>
      <c r="AQ1294" s="25">
        <f>IF(FollowUp!$AK$3="(Off)",IF(FollowUp!$AA$3=Data!$D$5,C1294,IF(FollowUp!$AA$3=Data!$D$6,D1294,IF(FollowUp!$AA$3=Data!$D$7,E1294,B1294))),IF(FollowUp!$AK$3=Data!$N$9,F1294,IF(FollowUp!$AK$3=Data!$N$8,H1294,IF(FollowUp!$AK$3=Data!$N$7,G1294,B1294))))</f>
        <v>0</v>
      </c>
      <c r="AR1294" s="51">
        <f t="shared" si="122"/>
        <v>0</v>
      </c>
      <c r="AS1294" s="25">
        <f t="shared" si="126"/>
        <v>-1</v>
      </c>
      <c r="AT1294" s="25">
        <f t="shared" si="123"/>
        <v>1287</v>
      </c>
      <c r="AU1294" s="25">
        <f t="shared" si="127"/>
        <v>0</v>
      </c>
      <c r="AV1294" s="25">
        <f t="shared" si="124"/>
        <v>0</v>
      </c>
      <c r="BB1294" s="51"/>
    </row>
    <row r="1295" spans="1:54" x14ac:dyDescent="0.25">
      <c r="A1295" t="str">
        <f t="shared" si="125"/>
        <v>1295</v>
      </c>
      <c r="B1295" s="25">
        <f>IF(OR(ISBLANK($AG1295),$AI1295="closed",$AI1295="old",AND($B$3=Data!$N$6,OR(database!AG1295=Data!$K$8,Data!$K$9=database!AG1295))),0,MAX(B$8:B1294)+1)</f>
        <v>0</v>
      </c>
      <c r="C1295" s="25">
        <f ca="1">IF(AND($AL1295-C$3&lt;=TODAY(),$AL1295&gt;0,AI1295&lt;&gt;"closed",AI1295&lt;&gt;"old",AND($B$3&lt;&gt;Data!$N$6,OR(database!$AG1295&lt;&gt;Data!$K$9,database!$AG1295&lt;&gt;Data!$K$8))),MAX(C$8:C1294)+1,0)</f>
        <v>0</v>
      </c>
      <c r="D1295" s="25">
        <f ca="1">IF(AND($AL1295-D$3&lt;=TODAY(),$AL1295&gt;0,$AI1295&lt;&gt;"closed",AI1295&lt;&gt;"old",AND($B$3&lt;&gt;Data!$N$6,OR(database!$AG1295&lt;&gt;Data!$K$9,database!$AG1295&lt;&gt;Data!$K$8))),MAX(D$8:D1294)+1,0)</f>
        <v>0</v>
      </c>
      <c r="E1295" s="25">
        <f ca="1">IF(AND($AL1295-E$3&lt;=TODAY(),$AL1295&gt;0,AI1295&lt;&gt;"closed",AI1295&lt;&gt;"old",AND($B$3&lt;&gt;Data!$N$6,OR(database!$AG1295&lt;&gt;Data!$K$9,database!$AG1295&lt;&gt;Data!$K$8))),MAX(E$8:E1294)+1,0)</f>
        <v>0</v>
      </c>
      <c r="F1295" s="25">
        <f>IF(AH1295="X",MAX(F$8:F1294)+1,0)</f>
        <v>0</v>
      </c>
      <c r="G1295" s="25">
        <f ca="1">IF(AND(AG1295=Data!$K$8,database!AI1295&lt;&gt;"Closed",AI1295&lt;&gt;"old",database!AL1295&lt;(TODAY()+Data!$X$4)),MAX(G$8:G1294)+1,0)</f>
        <v>0</v>
      </c>
      <c r="H1295" s="25">
        <f ca="1">IF(AND(AG1295=Data!$K$9,database!AI1295&lt;&gt;"Closed",AI1295&lt;&gt;"old",database!AL1295&lt;(TODAY()+Data!$X$5)),MAX(H$8:H1294)+1,0)</f>
        <v>0</v>
      </c>
      <c r="Y1295">
        <f>IF(AS1295&gt;0,VLOOKUP(AS1295,$AT:$AV,3,0)+COUNTIF(AS$8:AS1294,AS1295),0)</f>
        <v>0</v>
      </c>
      <c r="AA1295" s="17"/>
      <c r="AB1295" s="18"/>
      <c r="AC1295" s="17"/>
      <c r="AD1295" s="18"/>
      <c r="AE1295" s="17"/>
      <c r="AF1295" s="18"/>
      <c r="AG1295" s="139"/>
      <c r="AH1295" s="24"/>
      <c r="AI1295" s="17"/>
      <c r="AJ1295" s="24"/>
      <c r="AK1295" s="27"/>
      <c r="AL1295" s="47"/>
      <c r="AQ1295" s="25">
        <f>IF(FollowUp!$AK$3="(Off)",IF(FollowUp!$AA$3=Data!$D$5,C1295,IF(FollowUp!$AA$3=Data!$D$6,D1295,IF(FollowUp!$AA$3=Data!$D$7,E1295,B1295))),IF(FollowUp!$AK$3=Data!$N$9,F1295,IF(FollowUp!$AK$3=Data!$N$8,H1295,IF(FollowUp!$AK$3=Data!$N$7,G1295,B1295))))</f>
        <v>0</v>
      </c>
      <c r="AR1295" s="51">
        <f t="shared" si="122"/>
        <v>0</v>
      </c>
      <c r="AS1295" s="25">
        <f t="shared" si="126"/>
        <v>-1</v>
      </c>
      <c r="AT1295" s="25">
        <f t="shared" si="123"/>
        <v>1288</v>
      </c>
      <c r="AU1295" s="25">
        <f t="shared" si="127"/>
        <v>0</v>
      </c>
      <c r="AV1295" s="25">
        <f t="shared" si="124"/>
        <v>0</v>
      </c>
      <c r="BB1295" s="51"/>
    </row>
    <row r="1296" spans="1:54" x14ac:dyDescent="0.25">
      <c r="A1296" t="str">
        <f t="shared" si="125"/>
        <v>1296</v>
      </c>
      <c r="B1296" s="25">
        <f>IF(OR(ISBLANK($AG1296),$AI1296="closed",$AI1296="old",AND($B$3=Data!$N$6,OR(database!AG1296=Data!$K$8,Data!$K$9=database!AG1296))),0,MAX(B$8:B1295)+1)</f>
        <v>0</v>
      </c>
      <c r="C1296" s="25">
        <f ca="1">IF(AND($AL1296-C$3&lt;=TODAY(),$AL1296&gt;0,AI1296&lt;&gt;"closed",AI1296&lt;&gt;"old",AND($B$3&lt;&gt;Data!$N$6,OR(database!$AG1296&lt;&gt;Data!$K$9,database!$AG1296&lt;&gt;Data!$K$8))),MAX(C$8:C1295)+1,0)</f>
        <v>0</v>
      </c>
      <c r="D1296" s="25">
        <f ca="1">IF(AND($AL1296-D$3&lt;=TODAY(),$AL1296&gt;0,$AI1296&lt;&gt;"closed",AI1296&lt;&gt;"old",AND($B$3&lt;&gt;Data!$N$6,OR(database!$AG1296&lt;&gt;Data!$K$9,database!$AG1296&lt;&gt;Data!$K$8))),MAX(D$8:D1295)+1,0)</f>
        <v>0</v>
      </c>
      <c r="E1296" s="25">
        <f ca="1">IF(AND($AL1296-E$3&lt;=TODAY(),$AL1296&gt;0,AI1296&lt;&gt;"closed",AI1296&lt;&gt;"old",AND($B$3&lt;&gt;Data!$N$6,OR(database!$AG1296&lt;&gt;Data!$K$9,database!$AG1296&lt;&gt;Data!$K$8))),MAX(E$8:E1295)+1,0)</f>
        <v>0</v>
      </c>
      <c r="F1296" s="25">
        <f>IF(AH1296="X",MAX(F$8:F1295)+1,0)</f>
        <v>0</v>
      </c>
      <c r="G1296" s="25">
        <f ca="1">IF(AND(AG1296=Data!$K$8,database!AI1296&lt;&gt;"Closed",AI1296&lt;&gt;"old",database!AL1296&lt;(TODAY()+Data!$X$4)),MAX(G$8:G1295)+1,0)</f>
        <v>0</v>
      </c>
      <c r="H1296" s="25">
        <f ca="1">IF(AND(AG1296=Data!$K$9,database!AI1296&lt;&gt;"Closed",AI1296&lt;&gt;"old",database!AL1296&lt;(TODAY()+Data!$X$5)),MAX(H$8:H1295)+1,0)</f>
        <v>0</v>
      </c>
      <c r="Y1296">
        <f>IF(AS1296&gt;0,VLOOKUP(AS1296,$AT:$AV,3,0)+COUNTIF(AS$8:AS1295,AS1296),0)</f>
        <v>0</v>
      </c>
      <c r="AA1296" s="16"/>
      <c r="AB1296" s="22"/>
      <c r="AC1296" s="16"/>
      <c r="AD1296" s="22"/>
      <c r="AE1296" s="16"/>
      <c r="AF1296" s="22"/>
      <c r="AG1296" s="138"/>
      <c r="AH1296" s="23"/>
      <c r="AI1296" s="16"/>
      <c r="AJ1296" s="23"/>
      <c r="AK1296" s="28"/>
      <c r="AL1296" s="35"/>
      <c r="AQ1296" s="25">
        <f>IF(FollowUp!$AK$3="(Off)",IF(FollowUp!$AA$3=Data!$D$5,C1296,IF(FollowUp!$AA$3=Data!$D$6,D1296,IF(FollowUp!$AA$3=Data!$D$7,E1296,B1296))),IF(FollowUp!$AK$3=Data!$N$9,F1296,IF(FollowUp!$AK$3=Data!$N$8,H1296,IF(FollowUp!$AK$3=Data!$N$7,G1296,B1296))))</f>
        <v>0</v>
      </c>
      <c r="AR1296" s="51">
        <f t="shared" si="122"/>
        <v>0</v>
      </c>
      <c r="AS1296" s="25">
        <f t="shared" si="126"/>
        <v>-1</v>
      </c>
      <c r="AT1296" s="25">
        <f t="shared" si="123"/>
        <v>1289</v>
      </c>
      <c r="AU1296" s="25">
        <f t="shared" si="127"/>
        <v>0</v>
      </c>
      <c r="AV1296" s="25">
        <f t="shared" si="124"/>
        <v>0</v>
      </c>
      <c r="BB1296" s="51"/>
    </row>
    <row r="1297" spans="1:54" x14ac:dyDescent="0.25">
      <c r="A1297" t="str">
        <f t="shared" si="125"/>
        <v>1297</v>
      </c>
      <c r="B1297" s="25">
        <f>IF(OR(ISBLANK($AG1297),$AI1297="closed",$AI1297="old",AND($B$3=Data!$N$6,OR(database!AG1297=Data!$K$8,Data!$K$9=database!AG1297))),0,MAX(B$8:B1296)+1)</f>
        <v>0</v>
      </c>
      <c r="C1297" s="25">
        <f ca="1">IF(AND($AL1297-C$3&lt;=TODAY(),$AL1297&gt;0,AI1297&lt;&gt;"closed",AI1297&lt;&gt;"old",AND($B$3&lt;&gt;Data!$N$6,OR(database!$AG1297&lt;&gt;Data!$K$9,database!$AG1297&lt;&gt;Data!$K$8))),MAX(C$8:C1296)+1,0)</f>
        <v>0</v>
      </c>
      <c r="D1297" s="25">
        <f ca="1">IF(AND($AL1297-D$3&lt;=TODAY(),$AL1297&gt;0,$AI1297&lt;&gt;"closed",AI1297&lt;&gt;"old",AND($B$3&lt;&gt;Data!$N$6,OR(database!$AG1297&lt;&gt;Data!$K$9,database!$AG1297&lt;&gt;Data!$K$8))),MAX(D$8:D1296)+1,0)</f>
        <v>0</v>
      </c>
      <c r="E1297" s="25">
        <f ca="1">IF(AND($AL1297-E$3&lt;=TODAY(),$AL1297&gt;0,AI1297&lt;&gt;"closed",AI1297&lt;&gt;"old",AND($B$3&lt;&gt;Data!$N$6,OR(database!$AG1297&lt;&gt;Data!$K$9,database!$AG1297&lt;&gt;Data!$K$8))),MAX(E$8:E1296)+1,0)</f>
        <v>0</v>
      </c>
      <c r="F1297" s="25">
        <f>IF(AH1297="X",MAX(F$8:F1296)+1,0)</f>
        <v>0</v>
      </c>
      <c r="G1297" s="25">
        <f ca="1">IF(AND(AG1297=Data!$K$8,database!AI1297&lt;&gt;"Closed",AI1297&lt;&gt;"old",database!AL1297&lt;(TODAY()+Data!$X$4)),MAX(G$8:G1296)+1,0)</f>
        <v>0</v>
      </c>
      <c r="H1297" s="25">
        <f ca="1">IF(AND(AG1297=Data!$K$9,database!AI1297&lt;&gt;"Closed",AI1297&lt;&gt;"old",database!AL1297&lt;(TODAY()+Data!$X$5)),MAX(H$8:H1296)+1,0)</f>
        <v>0</v>
      </c>
      <c r="Y1297">
        <f>IF(AS1297&gt;0,VLOOKUP(AS1297,$AT:$AV,3,0)+COUNTIF(AS$8:AS1296,AS1297),0)</f>
        <v>0</v>
      </c>
      <c r="AA1297" s="17"/>
      <c r="AB1297" s="18"/>
      <c r="AC1297" s="17"/>
      <c r="AD1297" s="18"/>
      <c r="AE1297" s="17"/>
      <c r="AF1297" s="18"/>
      <c r="AG1297" s="139"/>
      <c r="AH1297" s="24"/>
      <c r="AI1297" s="17"/>
      <c r="AJ1297" s="24"/>
      <c r="AK1297" s="27"/>
      <c r="AL1297" s="47"/>
      <c r="AQ1297" s="25">
        <f>IF(FollowUp!$AK$3="(Off)",IF(FollowUp!$AA$3=Data!$D$5,C1297,IF(FollowUp!$AA$3=Data!$D$6,D1297,IF(FollowUp!$AA$3=Data!$D$7,E1297,B1297))),IF(FollowUp!$AK$3=Data!$N$9,F1297,IF(FollowUp!$AK$3=Data!$N$8,H1297,IF(FollowUp!$AK$3=Data!$N$7,G1297,B1297))))</f>
        <v>0</v>
      </c>
      <c r="AR1297" s="51">
        <f t="shared" si="122"/>
        <v>0</v>
      </c>
      <c r="AS1297" s="25">
        <f t="shared" si="126"/>
        <v>-1</v>
      </c>
      <c r="AT1297" s="25">
        <f t="shared" si="123"/>
        <v>1290</v>
      </c>
      <c r="AU1297" s="25">
        <f t="shared" si="127"/>
        <v>0</v>
      </c>
      <c r="AV1297" s="25">
        <f t="shared" si="124"/>
        <v>0</v>
      </c>
      <c r="BB1297" s="51"/>
    </row>
    <row r="1298" spans="1:54" x14ac:dyDescent="0.25">
      <c r="A1298" t="str">
        <f t="shared" si="125"/>
        <v>1298</v>
      </c>
      <c r="B1298" s="25">
        <f>IF(OR(ISBLANK($AG1298),$AI1298="closed",$AI1298="old",AND($B$3=Data!$N$6,OR(database!AG1298=Data!$K$8,Data!$K$9=database!AG1298))),0,MAX(B$8:B1297)+1)</f>
        <v>0</v>
      </c>
      <c r="C1298" s="25">
        <f ca="1">IF(AND($AL1298-C$3&lt;=TODAY(),$AL1298&gt;0,AI1298&lt;&gt;"closed",AI1298&lt;&gt;"old",AND($B$3&lt;&gt;Data!$N$6,OR(database!$AG1298&lt;&gt;Data!$K$9,database!$AG1298&lt;&gt;Data!$K$8))),MAX(C$8:C1297)+1,0)</f>
        <v>0</v>
      </c>
      <c r="D1298" s="25">
        <f ca="1">IF(AND($AL1298-D$3&lt;=TODAY(),$AL1298&gt;0,$AI1298&lt;&gt;"closed",AI1298&lt;&gt;"old",AND($B$3&lt;&gt;Data!$N$6,OR(database!$AG1298&lt;&gt;Data!$K$9,database!$AG1298&lt;&gt;Data!$K$8))),MAX(D$8:D1297)+1,0)</f>
        <v>0</v>
      </c>
      <c r="E1298" s="25">
        <f ca="1">IF(AND($AL1298-E$3&lt;=TODAY(),$AL1298&gt;0,AI1298&lt;&gt;"closed",AI1298&lt;&gt;"old",AND($B$3&lt;&gt;Data!$N$6,OR(database!$AG1298&lt;&gt;Data!$K$9,database!$AG1298&lt;&gt;Data!$K$8))),MAX(E$8:E1297)+1,0)</f>
        <v>0</v>
      </c>
      <c r="F1298" s="25">
        <f>IF(AH1298="X",MAX(F$8:F1297)+1,0)</f>
        <v>0</v>
      </c>
      <c r="G1298" s="25">
        <f ca="1">IF(AND(AG1298=Data!$K$8,database!AI1298&lt;&gt;"Closed",AI1298&lt;&gt;"old",database!AL1298&lt;(TODAY()+Data!$X$4)),MAX(G$8:G1297)+1,0)</f>
        <v>0</v>
      </c>
      <c r="H1298" s="25">
        <f ca="1">IF(AND(AG1298=Data!$K$9,database!AI1298&lt;&gt;"Closed",AI1298&lt;&gt;"old",database!AL1298&lt;(TODAY()+Data!$X$5)),MAX(H$8:H1297)+1,0)</f>
        <v>0</v>
      </c>
      <c r="Y1298">
        <f>IF(AS1298&gt;0,VLOOKUP(AS1298,$AT:$AV,3,0)+COUNTIF(AS$8:AS1297,AS1298),0)</f>
        <v>0</v>
      </c>
      <c r="AA1298" s="16"/>
      <c r="AB1298" s="22"/>
      <c r="AC1298" s="16"/>
      <c r="AD1298" s="22"/>
      <c r="AE1298" s="16"/>
      <c r="AF1298" s="22"/>
      <c r="AG1298" s="138"/>
      <c r="AH1298" s="23"/>
      <c r="AI1298" s="16"/>
      <c r="AJ1298" s="23"/>
      <c r="AK1298" s="28"/>
      <c r="AL1298" s="35"/>
      <c r="AQ1298" s="25">
        <f>IF(FollowUp!$AK$3="(Off)",IF(FollowUp!$AA$3=Data!$D$5,C1298,IF(FollowUp!$AA$3=Data!$D$6,D1298,IF(FollowUp!$AA$3=Data!$D$7,E1298,B1298))),IF(FollowUp!$AK$3=Data!$N$9,F1298,IF(FollowUp!$AK$3=Data!$N$8,H1298,IF(FollowUp!$AK$3=Data!$N$7,G1298,B1298))))</f>
        <v>0</v>
      </c>
      <c r="AR1298" s="51">
        <f t="shared" si="122"/>
        <v>0</v>
      </c>
      <c r="AS1298" s="25">
        <f t="shared" si="126"/>
        <v>-1</v>
      </c>
      <c r="AT1298" s="25">
        <f t="shared" si="123"/>
        <v>1291</v>
      </c>
      <c r="AU1298" s="25">
        <f t="shared" si="127"/>
        <v>0</v>
      </c>
      <c r="AV1298" s="25">
        <f t="shared" si="124"/>
        <v>0</v>
      </c>
      <c r="BB1298" s="51"/>
    </row>
    <row r="1299" spans="1:54" x14ac:dyDescent="0.25">
      <c r="A1299" t="str">
        <f t="shared" si="125"/>
        <v>1299</v>
      </c>
      <c r="B1299" s="25">
        <f>IF(OR(ISBLANK($AG1299),$AI1299="closed",$AI1299="old",AND($B$3=Data!$N$6,OR(database!AG1299=Data!$K$8,Data!$K$9=database!AG1299))),0,MAX(B$8:B1298)+1)</f>
        <v>0</v>
      </c>
      <c r="C1299" s="25">
        <f ca="1">IF(AND($AL1299-C$3&lt;=TODAY(),$AL1299&gt;0,AI1299&lt;&gt;"closed",AI1299&lt;&gt;"old",AND($B$3&lt;&gt;Data!$N$6,OR(database!$AG1299&lt;&gt;Data!$K$9,database!$AG1299&lt;&gt;Data!$K$8))),MAX(C$8:C1298)+1,0)</f>
        <v>0</v>
      </c>
      <c r="D1299" s="25">
        <f ca="1">IF(AND($AL1299-D$3&lt;=TODAY(),$AL1299&gt;0,$AI1299&lt;&gt;"closed",AI1299&lt;&gt;"old",AND($B$3&lt;&gt;Data!$N$6,OR(database!$AG1299&lt;&gt;Data!$K$9,database!$AG1299&lt;&gt;Data!$K$8))),MAX(D$8:D1298)+1,0)</f>
        <v>0</v>
      </c>
      <c r="E1299" s="25">
        <f ca="1">IF(AND($AL1299-E$3&lt;=TODAY(),$AL1299&gt;0,AI1299&lt;&gt;"closed",AI1299&lt;&gt;"old",AND($B$3&lt;&gt;Data!$N$6,OR(database!$AG1299&lt;&gt;Data!$K$9,database!$AG1299&lt;&gt;Data!$K$8))),MAX(E$8:E1298)+1,0)</f>
        <v>0</v>
      </c>
      <c r="F1299" s="25">
        <f>IF(AH1299="X",MAX(F$8:F1298)+1,0)</f>
        <v>0</v>
      </c>
      <c r="G1299" s="25">
        <f ca="1">IF(AND(AG1299=Data!$K$8,database!AI1299&lt;&gt;"Closed",AI1299&lt;&gt;"old",database!AL1299&lt;(TODAY()+Data!$X$4)),MAX(G$8:G1298)+1,0)</f>
        <v>0</v>
      </c>
      <c r="H1299" s="25">
        <f ca="1">IF(AND(AG1299=Data!$K$9,database!AI1299&lt;&gt;"Closed",AI1299&lt;&gt;"old",database!AL1299&lt;(TODAY()+Data!$X$5)),MAX(H$8:H1298)+1,0)</f>
        <v>0</v>
      </c>
      <c r="Y1299">
        <f>IF(AS1299&gt;0,VLOOKUP(AS1299,$AT:$AV,3,0)+COUNTIF(AS$8:AS1298,AS1299),0)</f>
        <v>0</v>
      </c>
      <c r="AA1299" s="17"/>
      <c r="AB1299" s="18"/>
      <c r="AC1299" s="17"/>
      <c r="AD1299" s="18"/>
      <c r="AE1299" s="17"/>
      <c r="AF1299" s="18"/>
      <c r="AG1299" s="139"/>
      <c r="AH1299" s="24"/>
      <c r="AI1299" s="17"/>
      <c r="AJ1299" s="24"/>
      <c r="AK1299" s="27"/>
      <c r="AL1299" s="47"/>
      <c r="AQ1299" s="25">
        <f>IF(FollowUp!$AK$3="(Off)",IF(FollowUp!$AA$3=Data!$D$5,C1299,IF(FollowUp!$AA$3=Data!$D$6,D1299,IF(FollowUp!$AA$3=Data!$D$7,E1299,B1299))),IF(FollowUp!$AK$3=Data!$N$9,F1299,IF(FollowUp!$AK$3=Data!$N$8,H1299,IF(FollowUp!$AK$3=Data!$N$7,G1299,B1299))))</f>
        <v>0</v>
      </c>
      <c r="AR1299" s="51">
        <f t="shared" si="122"/>
        <v>0</v>
      </c>
      <c r="AS1299" s="25">
        <f t="shared" si="126"/>
        <v>-1</v>
      </c>
      <c r="AT1299" s="25">
        <f t="shared" si="123"/>
        <v>1292</v>
      </c>
      <c r="AU1299" s="25">
        <f t="shared" si="127"/>
        <v>0</v>
      </c>
      <c r="AV1299" s="25">
        <f t="shared" si="124"/>
        <v>0</v>
      </c>
      <c r="BB1299" s="51"/>
    </row>
    <row r="1300" spans="1:54" x14ac:dyDescent="0.25">
      <c r="A1300" t="str">
        <f t="shared" si="125"/>
        <v>1300</v>
      </c>
      <c r="B1300" s="25">
        <f>IF(OR(ISBLANK($AG1300),$AI1300="closed",$AI1300="old",AND($B$3=Data!$N$6,OR(database!AG1300=Data!$K$8,Data!$K$9=database!AG1300))),0,MAX(B$8:B1299)+1)</f>
        <v>0</v>
      </c>
      <c r="C1300" s="25">
        <f ca="1">IF(AND($AL1300-C$3&lt;=TODAY(),$AL1300&gt;0,AI1300&lt;&gt;"closed",AI1300&lt;&gt;"old",AND($B$3&lt;&gt;Data!$N$6,OR(database!$AG1300&lt;&gt;Data!$K$9,database!$AG1300&lt;&gt;Data!$K$8))),MAX(C$8:C1299)+1,0)</f>
        <v>0</v>
      </c>
      <c r="D1300" s="25">
        <f ca="1">IF(AND($AL1300-D$3&lt;=TODAY(),$AL1300&gt;0,$AI1300&lt;&gt;"closed",AI1300&lt;&gt;"old",AND($B$3&lt;&gt;Data!$N$6,OR(database!$AG1300&lt;&gt;Data!$K$9,database!$AG1300&lt;&gt;Data!$K$8))),MAX(D$8:D1299)+1,0)</f>
        <v>0</v>
      </c>
      <c r="E1300" s="25">
        <f ca="1">IF(AND($AL1300-E$3&lt;=TODAY(),$AL1300&gt;0,AI1300&lt;&gt;"closed",AI1300&lt;&gt;"old",AND($B$3&lt;&gt;Data!$N$6,OR(database!$AG1300&lt;&gt;Data!$K$9,database!$AG1300&lt;&gt;Data!$K$8))),MAX(E$8:E1299)+1,0)</f>
        <v>0</v>
      </c>
      <c r="F1300" s="25">
        <f>IF(AH1300="X",MAX(F$8:F1299)+1,0)</f>
        <v>0</v>
      </c>
      <c r="G1300" s="25">
        <f ca="1">IF(AND(AG1300=Data!$K$8,database!AI1300&lt;&gt;"Closed",AI1300&lt;&gt;"old",database!AL1300&lt;(TODAY()+Data!$X$4)),MAX(G$8:G1299)+1,0)</f>
        <v>0</v>
      </c>
      <c r="H1300" s="25">
        <f ca="1">IF(AND(AG1300=Data!$K$9,database!AI1300&lt;&gt;"Closed",AI1300&lt;&gt;"old",database!AL1300&lt;(TODAY()+Data!$X$5)),MAX(H$8:H1299)+1,0)</f>
        <v>0</v>
      </c>
      <c r="Y1300">
        <f>IF(AS1300&gt;0,VLOOKUP(AS1300,$AT:$AV,3,0)+COUNTIF(AS$8:AS1299,AS1300),0)</f>
        <v>0</v>
      </c>
      <c r="AA1300" s="16"/>
      <c r="AB1300" s="22"/>
      <c r="AC1300" s="16"/>
      <c r="AD1300" s="22"/>
      <c r="AE1300" s="16"/>
      <c r="AF1300" s="22"/>
      <c r="AG1300" s="138"/>
      <c r="AH1300" s="23"/>
      <c r="AI1300" s="16"/>
      <c r="AJ1300" s="23"/>
      <c r="AK1300" s="28"/>
      <c r="AL1300" s="35"/>
      <c r="AQ1300" s="25">
        <f>IF(FollowUp!$AK$3="(Off)",IF(FollowUp!$AA$3=Data!$D$5,C1300,IF(FollowUp!$AA$3=Data!$D$6,D1300,IF(FollowUp!$AA$3=Data!$D$7,E1300,B1300))),IF(FollowUp!$AK$3=Data!$N$9,F1300,IF(FollowUp!$AK$3=Data!$N$8,H1300,IF(FollowUp!$AK$3=Data!$N$7,G1300,B1300))))</f>
        <v>0</v>
      </c>
      <c r="AR1300" s="51">
        <f t="shared" si="122"/>
        <v>0</v>
      </c>
      <c r="AS1300" s="25">
        <f t="shared" si="126"/>
        <v>-1</v>
      </c>
      <c r="AT1300" s="25">
        <f t="shared" si="123"/>
        <v>1293</v>
      </c>
      <c r="AU1300" s="25">
        <f t="shared" si="127"/>
        <v>0</v>
      </c>
      <c r="AV1300" s="25">
        <f t="shared" si="124"/>
        <v>0</v>
      </c>
      <c r="BB1300" s="51"/>
    </row>
    <row r="1301" spans="1:54" x14ac:dyDescent="0.25">
      <c r="A1301" t="str">
        <f t="shared" si="125"/>
        <v>1301</v>
      </c>
      <c r="B1301" s="25">
        <f>IF(OR(ISBLANK($AG1301),$AI1301="closed",$AI1301="old",AND($B$3=Data!$N$6,OR(database!AG1301=Data!$K$8,Data!$K$9=database!AG1301))),0,MAX(B$8:B1300)+1)</f>
        <v>0</v>
      </c>
      <c r="C1301" s="25">
        <f ca="1">IF(AND($AL1301-C$3&lt;=TODAY(),$AL1301&gt;0,AI1301&lt;&gt;"closed",AI1301&lt;&gt;"old",AND($B$3&lt;&gt;Data!$N$6,OR(database!$AG1301&lt;&gt;Data!$K$9,database!$AG1301&lt;&gt;Data!$K$8))),MAX(C$8:C1300)+1,0)</f>
        <v>0</v>
      </c>
      <c r="D1301" s="25">
        <f ca="1">IF(AND($AL1301-D$3&lt;=TODAY(),$AL1301&gt;0,$AI1301&lt;&gt;"closed",AI1301&lt;&gt;"old",AND($B$3&lt;&gt;Data!$N$6,OR(database!$AG1301&lt;&gt;Data!$K$9,database!$AG1301&lt;&gt;Data!$K$8))),MAX(D$8:D1300)+1,0)</f>
        <v>0</v>
      </c>
      <c r="E1301" s="25">
        <f ca="1">IF(AND($AL1301-E$3&lt;=TODAY(),$AL1301&gt;0,AI1301&lt;&gt;"closed",AI1301&lt;&gt;"old",AND($B$3&lt;&gt;Data!$N$6,OR(database!$AG1301&lt;&gt;Data!$K$9,database!$AG1301&lt;&gt;Data!$K$8))),MAX(E$8:E1300)+1,0)</f>
        <v>0</v>
      </c>
      <c r="F1301" s="25">
        <f>IF(AH1301="X",MAX(F$8:F1300)+1,0)</f>
        <v>0</v>
      </c>
      <c r="G1301" s="25">
        <f ca="1">IF(AND(AG1301=Data!$K$8,database!AI1301&lt;&gt;"Closed",AI1301&lt;&gt;"old",database!AL1301&lt;(TODAY()+Data!$X$4)),MAX(G$8:G1300)+1,0)</f>
        <v>0</v>
      </c>
      <c r="H1301" s="25">
        <f ca="1">IF(AND(AG1301=Data!$K$9,database!AI1301&lt;&gt;"Closed",AI1301&lt;&gt;"old",database!AL1301&lt;(TODAY()+Data!$X$5)),MAX(H$8:H1300)+1,0)</f>
        <v>0</v>
      </c>
      <c r="Y1301">
        <f>IF(AS1301&gt;0,VLOOKUP(AS1301,$AT:$AV,3,0)+COUNTIF(AS$8:AS1300,AS1301),0)</f>
        <v>0</v>
      </c>
      <c r="AA1301" s="17"/>
      <c r="AB1301" s="18"/>
      <c r="AC1301" s="17"/>
      <c r="AD1301" s="18"/>
      <c r="AE1301" s="17"/>
      <c r="AF1301" s="18"/>
      <c r="AG1301" s="139"/>
      <c r="AH1301" s="24"/>
      <c r="AI1301" s="17"/>
      <c r="AJ1301" s="24"/>
      <c r="AK1301" s="27"/>
      <c r="AL1301" s="47"/>
      <c r="AQ1301" s="25">
        <f>IF(FollowUp!$AK$3="(Off)",IF(FollowUp!$AA$3=Data!$D$5,C1301,IF(FollowUp!$AA$3=Data!$D$6,D1301,IF(FollowUp!$AA$3=Data!$D$7,E1301,B1301))),IF(FollowUp!$AK$3=Data!$N$9,F1301,IF(FollowUp!$AK$3=Data!$N$8,H1301,IF(FollowUp!$AK$3=Data!$N$7,G1301,B1301))))</f>
        <v>0</v>
      </c>
      <c r="AR1301" s="51">
        <f t="shared" si="122"/>
        <v>0</v>
      </c>
      <c r="AS1301" s="25">
        <f t="shared" si="126"/>
        <v>-1</v>
      </c>
      <c r="AT1301" s="25">
        <f t="shared" si="123"/>
        <v>1294</v>
      </c>
      <c r="AU1301" s="25">
        <f t="shared" si="127"/>
        <v>0</v>
      </c>
      <c r="AV1301" s="25">
        <f t="shared" si="124"/>
        <v>0</v>
      </c>
      <c r="BB1301" s="51"/>
    </row>
    <row r="1302" spans="1:54" x14ac:dyDescent="0.25">
      <c r="A1302" t="str">
        <f t="shared" si="125"/>
        <v>1302</v>
      </c>
      <c r="B1302" s="25">
        <f>IF(OR(ISBLANK($AG1302),$AI1302="closed",$AI1302="old",AND($B$3=Data!$N$6,OR(database!AG1302=Data!$K$8,Data!$K$9=database!AG1302))),0,MAX(B$8:B1301)+1)</f>
        <v>0</v>
      </c>
      <c r="C1302" s="25">
        <f ca="1">IF(AND($AL1302-C$3&lt;=TODAY(),$AL1302&gt;0,AI1302&lt;&gt;"closed",AI1302&lt;&gt;"old",AND($B$3&lt;&gt;Data!$N$6,OR(database!$AG1302&lt;&gt;Data!$K$9,database!$AG1302&lt;&gt;Data!$K$8))),MAX(C$8:C1301)+1,0)</f>
        <v>0</v>
      </c>
      <c r="D1302" s="25">
        <f ca="1">IF(AND($AL1302-D$3&lt;=TODAY(),$AL1302&gt;0,$AI1302&lt;&gt;"closed",AI1302&lt;&gt;"old",AND($B$3&lt;&gt;Data!$N$6,OR(database!$AG1302&lt;&gt;Data!$K$9,database!$AG1302&lt;&gt;Data!$K$8))),MAX(D$8:D1301)+1,0)</f>
        <v>0</v>
      </c>
      <c r="E1302" s="25">
        <f ca="1">IF(AND($AL1302-E$3&lt;=TODAY(),$AL1302&gt;0,AI1302&lt;&gt;"closed",AI1302&lt;&gt;"old",AND($B$3&lt;&gt;Data!$N$6,OR(database!$AG1302&lt;&gt;Data!$K$9,database!$AG1302&lt;&gt;Data!$K$8))),MAX(E$8:E1301)+1,0)</f>
        <v>0</v>
      </c>
      <c r="F1302" s="25">
        <f>IF(AH1302="X",MAX(F$8:F1301)+1,0)</f>
        <v>0</v>
      </c>
      <c r="G1302" s="25">
        <f ca="1">IF(AND(AG1302=Data!$K$8,database!AI1302&lt;&gt;"Closed",AI1302&lt;&gt;"old",database!AL1302&lt;(TODAY()+Data!$X$4)),MAX(G$8:G1301)+1,0)</f>
        <v>0</v>
      </c>
      <c r="H1302" s="25">
        <f ca="1">IF(AND(AG1302=Data!$K$9,database!AI1302&lt;&gt;"Closed",AI1302&lt;&gt;"old",database!AL1302&lt;(TODAY()+Data!$X$5)),MAX(H$8:H1301)+1,0)</f>
        <v>0</v>
      </c>
      <c r="Y1302">
        <f>IF(AS1302&gt;0,VLOOKUP(AS1302,$AT:$AV,3,0)+COUNTIF(AS$8:AS1301,AS1302),0)</f>
        <v>0</v>
      </c>
      <c r="AA1302" s="16"/>
      <c r="AB1302" s="22"/>
      <c r="AC1302" s="16"/>
      <c r="AD1302" s="22"/>
      <c r="AE1302" s="16"/>
      <c r="AF1302" s="22"/>
      <c r="AG1302" s="138"/>
      <c r="AH1302" s="23"/>
      <c r="AI1302" s="16"/>
      <c r="AJ1302" s="23"/>
      <c r="AK1302" s="28"/>
      <c r="AL1302" s="35"/>
      <c r="AQ1302" s="25">
        <f>IF(FollowUp!$AK$3="(Off)",IF(FollowUp!$AA$3=Data!$D$5,C1302,IF(FollowUp!$AA$3=Data!$D$6,D1302,IF(FollowUp!$AA$3=Data!$D$7,E1302,B1302))),IF(FollowUp!$AK$3=Data!$N$9,F1302,IF(FollowUp!$AK$3=Data!$N$8,H1302,IF(FollowUp!$AK$3=Data!$N$7,G1302,B1302))))</f>
        <v>0</v>
      </c>
      <c r="AR1302" s="51">
        <f t="shared" si="122"/>
        <v>0</v>
      </c>
      <c r="AS1302" s="25">
        <f t="shared" si="126"/>
        <v>-1</v>
      </c>
      <c r="AT1302" s="25">
        <f t="shared" si="123"/>
        <v>1295</v>
      </c>
      <c r="AU1302" s="25">
        <f t="shared" si="127"/>
        <v>0</v>
      </c>
      <c r="AV1302" s="25">
        <f t="shared" si="124"/>
        <v>0</v>
      </c>
      <c r="BB1302" s="51"/>
    </row>
    <row r="1303" spans="1:54" x14ac:dyDescent="0.25">
      <c r="A1303" t="str">
        <f t="shared" si="125"/>
        <v>1303</v>
      </c>
      <c r="B1303" s="25">
        <f>IF(OR(ISBLANK($AG1303),$AI1303="closed",$AI1303="old",AND($B$3=Data!$N$6,OR(database!AG1303=Data!$K$8,Data!$K$9=database!AG1303))),0,MAX(B$8:B1302)+1)</f>
        <v>0</v>
      </c>
      <c r="C1303" s="25">
        <f ca="1">IF(AND($AL1303-C$3&lt;=TODAY(),$AL1303&gt;0,AI1303&lt;&gt;"closed",AI1303&lt;&gt;"old",AND($B$3&lt;&gt;Data!$N$6,OR(database!$AG1303&lt;&gt;Data!$K$9,database!$AG1303&lt;&gt;Data!$K$8))),MAX(C$8:C1302)+1,0)</f>
        <v>0</v>
      </c>
      <c r="D1303" s="25">
        <f ca="1">IF(AND($AL1303-D$3&lt;=TODAY(),$AL1303&gt;0,$AI1303&lt;&gt;"closed",AI1303&lt;&gt;"old",AND($B$3&lt;&gt;Data!$N$6,OR(database!$AG1303&lt;&gt;Data!$K$9,database!$AG1303&lt;&gt;Data!$K$8))),MAX(D$8:D1302)+1,0)</f>
        <v>0</v>
      </c>
      <c r="E1303" s="25">
        <f ca="1">IF(AND($AL1303-E$3&lt;=TODAY(),$AL1303&gt;0,AI1303&lt;&gt;"closed",AI1303&lt;&gt;"old",AND($B$3&lt;&gt;Data!$N$6,OR(database!$AG1303&lt;&gt;Data!$K$9,database!$AG1303&lt;&gt;Data!$K$8))),MAX(E$8:E1302)+1,0)</f>
        <v>0</v>
      </c>
      <c r="F1303" s="25">
        <f>IF(AH1303="X",MAX(F$8:F1302)+1,0)</f>
        <v>0</v>
      </c>
      <c r="G1303" s="25">
        <f ca="1">IF(AND(AG1303=Data!$K$8,database!AI1303&lt;&gt;"Closed",AI1303&lt;&gt;"old",database!AL1303&lt;(TODAY()+Data!$X$4)),MAX(G$8:G1302)+1,0)</f>
        <v>0</v>
      </c>
      <c r="H1303" s="25">
        <f ca="1">IF(AND(AG1303=Data!$K$9,database!AI1303&lt;&gt;"Closed",AI1303&lt;&gt;"old",database!AL1303&lt;(TODAY()+Data!$X$5)),MAX(H$8:H1302)+1,0)</f>
        <v>0</v>
      </c>
      <c r="Y1303">
        <f>IF(AS1303&gt;0,VLOOKUP(AS1303,$AT:$AV,3,0)+COUNTIF(AS$8:AS1302,AS1303),0)</f>
        <v>0</v>
      </c>
      <c r="AA1303" s="17"/>
      <c r="AB1303" s="18"/>
      <c r="AC1303" s="17"/>
      <c r="AD1303" s="18"/>
      <c r="AE1303" s="17"/>
      <c r="AF1303" s="18"/>
      <c r="AG1303" s="139"/>
      <c r="AH1303" s="24"/>
      <c r="AI1303" s="17"/>
      <c r="AJ1303" s="24"/>
      <c r="AK1303" s="27"/>
      <c r="AL1303" s="47"/>
      <c r="AQ1303" s="25">
        <f>IF(FollowUp!$AK$3="(Off)",IF(FollowUp!$AA$3=Data!$D$5,C1303,IF(FollowUp!$AA$3=Data!$D$6,D1303,IF(FollowUp!$AA$3=Data!$D$7,E1303,B1303))),IF(FollowUp!$AK$3=Data!$N$9,F1303,IF(FollowUp!$AK$3=Data!$N$8,H1303,IF(FollowUp!$AK$3=Data!$N$7,G1303,B1303))))</f>
        <v>0</v>
      </c>
      <c r="AR1303" s="51">
        <f t="shared" si="122"/>
        <v>0</v>
      </c>
      <c r="AS1303" s="25">
        <f t="shared" si="126"/>
        <v>-1</v>
      </c>
      <c r="AT1303" s="25">
        <f t="shared" si="123"/>
        <v>1296</v>
      </c>
      <c r="AU1303" s="25">
        <f t="shared" si="127"/>
        <v>0</v>
      </c>
      <c r="AV1303" s="25">
        <f t="shared" si="124"/>
        <v>0</v>
      </c>
      <c r="BB1303" s="51"/>
    </row>
    <row r="1304" spans="1:54" x14ac:dyDescent="0.25">
      <c r="A1304" t="str">
        <f t="shared" si="125"/>
        <v>1304</v>
      </c>
      <c r="B1304" s="25">
        <f>IF(OR(ISBLANK($AG1304),$AI1304="closed",$AI1304="old",AND($B$3=Data!$N$6,OR(database!AG1304=Data!$K$8,Data!$K$9=database!AG1304))),0,MAX(B$8:B1303)+1)</f>
        <v>0</v>
      </c>
      <c r="C1304" s="25">
        <f ca="1">IF(AND($AL1304-C$3&lt;=TODAY(),$AL1304&gt;0,AI1304&lt;&gt;"closed",AI1304&lt;&gt;"old",AND($B$3&lt;&gt;Data!$N$6,OR(database!$AG1304&lt;&gt;Data!$K$9,database!$AG1304&lt;&gt;Data!$K$8))),MAX(C$8:C1303)+1,0)</f>
        <v>0</v>
      </c>
      <c r="D1304" s="25">
        <f ca="1">IF(AND($AL1304-D$3&lt;=TODAY(),$AL1304&gt;0,$AI1304&lt;&gt;"closed",AI1304&lt;&gt;"old",AND($B$3&lt;&gt;Data!$N$6,OR(database!$AG1304&lt;&gt;Data!$K$9,database!$AG1304&lt;&gt;Data!$K$8))),MAX(D$8:D1303)+1,0)</f>
        <v>0</v>
      </c>
      <c r="E1304" s="25">
        <f ca="1">IF(AND($AL1304-E$3&lt;=TODAY(),$AL1304&gt;0,AI1304&lt;&gt;"closed",AI1304&lt;&gt;"old",AND($B$3&lt;&gt;Data!$N$6,OR(database!$AG1304&lt;&gt;Data!$K$9,database!$AG1304&lt;&gt;Data!$K$8))),MAX(E$8:E1303)+1,0)</f>
        <v>0</v>
      </c>
      <c r="F1304" s="25">
        <f>IF(AH1304="X",MAX(F$8:F1303)+1,0)</f>
        <v>0</v>
      </c>
      <c r="G1304" s="25">
        <f ca="1">IF(AND(AG1304=Data!$K$8,database!AI1304&lt;&gt;"Closed",AI1304&lt;&gt;"old",database!AL1304&lt;(TODAY()+Data!$X$4)),MAX(G$8:G1303)+1,0)</f>
        <v>0</v>
      </c>
      <c r="H1304" s="25">
        <f ca="1">IF(AND(AG1304=Data!$K$9,database!AI1304&lt;&gt;"Closed",AI1304&lt;&gt;"old",database!AL1304&lt;(TODAY()+Data!$X$5)),MAX(H$8:H1303)+1,0)</f>
        <v>0</v>
      </c>
      <c r="Y1304">
        <f>IF(AS1304&gt;0,VLOOKUP(AS1304,$AT:$AV,3,0)+COUNTIF(AS$8:AS1303,AS1304),0)</f>
        <v>0</v>
      </c>
      <c r="AA1304" s="16"/>
      <c r="AB1304" s="22"/>
      <c r="AC1304" s="16"/>
      <c r="AD1304" s="22"/>
      <c r="AE1304" s="16"/>
      <c r="AF1304" s="22"/>
      <c r="AG1304" s="138"/>
      <c r="AH1304" s="23"/>
      <c r="AI1304" s="16"/>
      <c r="AJ1304" s="23"/>
      <c r="AK1304" s="28"/>
      <c r="AL1304" s="35"/>
      <c r="AQ1304" s="25">
        <f>IF(FollowUp!$AK$3="(Off)",IF(FollowUp!$AA$3=Data!$D$5,C1304,IF(FollowUp!$AA$3=Data!$D$6,D1304,IF(FollowUp!$AA$3=Data!$D$7,E1304,B1304))),IF(FollowUp!$AK$3=Data!$N$9,F1304,IF(FollowUp!$AK$3=Data!$N$8,H1304,IF(FollowUp!$AK$3=Data!$N$7,G1304,B1304))))</f>
        <v>0</v>
      </c>
      <c r="AR1304" s="51">
        <f t="shared" si="122"/>
        <v>0</v>
      </c>
      <c r="AS1304" s="25">
        <f t="shared" si="126"/>
        <v>-1</v>
      </c>
      <c r="AT1304" s="25">
        <f t="shared" si="123"/>
        <v>1297</v>
      </c>
      <c r="AU1304" s="25">
        <f t="shared" si="127"/>
        <v>0</v>
      </c>
      <c r="AV1304" s="25">
        <f t="shared" si="124"/>
        <v>0</v>
      </c>
      <c r="BB1304" s="51"/>
    </row>
    <row r="1305" spans="1:54" x14ac:dyDescent="0.25">
      <c r="A1305" t="str">
        <f t="shared" si="125"/>
        <v>1305</v>
      </c>
      <c r="B1305" s="25">
        <f>IF(OR(ISBLANK($AG1305),$AI1305="closed",$AI1305="old",AND($B$3=Data!$N$6,OR(database!AG1305=Data!$K$8,Data!$K$9=database!AG1305))),0,MAX(B$8:B1304)+1)</f>
        <v>0</v>
      </c>
      <c r="C1305" s="25">
        <f ca="1">IF(AND($AL1305-C$3&lt;=TODAY(),$AL1305&gt;0,AI1305&lt;&gt;"closed",AI1305&lt;&gt;"old",AND($B$3&lt;&gt;Data!$N$6,OR(database!$AG1305&lt;&gt;Data!$K$9,database!$AG1305&lt;&gt;Data!$K$8))),MAX(C$8:C1304)+1,0)</f>
        <v>0</v>
      </c>
      <c r="D1305" s="25">
        <f ca="1">IF(AND($AL1305-D$3&lt;=TODAY(),$AL1305&gt;0,$AI1305&lt;&gt;"closed",AI1305&lt;&gt;"old",AND($B$3&lt;&gt;Data!$N$6,OR(database!$AG1305&lt;&gt;Data!$K$9,database!$AG1305&lt;&gt;Data!$K$8))),MAX(D$8:D1304)+1,0)</f>
        <v>0</v>
      </c>
      <c r="E1305" s="25">
        <f ca="1">IF(AND($AL1305-E$3&lt;=TODAY(),$AL1305&gt;0,AI1305&lt;&gt;"closed",AI1305&lt;&gt;"old",AND($B$3&lt;&gt;Data!$N$6,OR(database!$AG1305&lt;&gt;Data!$K$9,database!$AG1305&lt;&gt;Data!$K$8))),MAX(E$8:E1304)+1,0)</f>
        <v>0</v>
      </c>
      <c r="F1305" s="25">
        <f>IF(AH1305="X",MAX(F$8:F1304)+1,0)</f>
        <v>0</v>
      </c>
      <c r="G1305" s="25">
        <f ca="1">IF(AND(AG1305=Data!$K$8,database!AI1305&lt;&gt;"Closed",AI1305&lt;&gt;"old",database!AL1305&lt;(TODAY()+Data!$X$4)),MAX(G$8:G1304)+1,0)</f>
        <v>0</v>
      </c>
      <c r="H1305" s="25">
        <f ca="1">IF(AND(AG1305=Data!$K$9,database!AI1305&lt;&gt;"Closed",AI1305&lt;&gt;"old",database!AL1305&lt;(TODAY()+Data!$X$5)),MAX(H$8:H1304)+1,0)</f>
        <v>0</v>
      </c>
      <c r="Y1305">
        <f>IF(AS1305&gt;0,VLOOKUP(AS1305,$AT:$AV,3,0)+COUNTIF(AS$8:AS1304,AS1305),0)</f>
        <v>0</v>
      </c>
      <c r="AA1305" s="17"/>
      <c r="AB1305" s="18"/>
      <c r="AC1305" s="17"/>
      <c r="AD1305" s="18"/>
      <c r="AE1305" s="17"/>
      <c r="AF1305" s="18"/>
      <c r="AG1305" s="139"/>
      <c r="AH1305" s="24"/>
      <c r="AI1305" s="17"/>
      <c r="AJ1305" s="24"/>
      <c r="AK1305" s="27"/>
      <c r="AL1305" s="47"/>
      <c r="AQ1305" s="25">
        <f>IF(FollowUp!$AK$3="(Off)",IF(FollowUp!$AA$3=Data!$D$5,C1305,IF(FollowUp!$AA$3=Data!$D$6,D1305,IF(FollowUp!$AA$3=Data!$D$7,E1305,B1305))),IF(FollowUp!$AK$3=Data!$N$9,F1305,IF(FollowUp!$AK$3=Data!$N$8,H1305,IF(FollowUp!$AK$3=Data!$N$7,G1305,B1305))))</f>
        <v>0</v>
      </c>
      <c r="AR1305" s="51">
        <f t="shared" ref="AR1305:AR1368" si="128">IF(AQ1305&gt;0,AL1305,0)</f>
        <v>0</v>
      </c>
      <c r="AS1305" s="25">
        <f t="shared" si="126"/>
        <v>-1</v>
      </c>
      <c r="AT1305" s="25">
        <f t="shared" ref="AT1305:AT1368" si="129">AT1304+1</f>
        <v>1298</v>
      </c>
      <c r="AU1305" s="25">
        <f t="shared" si="127"/>
        <v>0</v>
      </c>
      <c r="AV1305" s="25">
        <f t="shared" ref="AV1305:AV1368" si="130">IF(AND(AU1305&gt;0,AV1306=0),1,(AU1306+AV1306))</f>
        <v>0</v>
      </c>
      <c r="BB1305" s="51"/>
    </row>
    <row r="1306" spans="1:54" x14ac:dyDescent="0.25">
      <c r="A1306" t="str">
        <f t="shared" si="125"/>
        <v>1306</v>
      </c>
      <c r="B1306" s="25">
        <f>IF(OR(ISBLANK($AG1306),$AI1306="closed",$AI1306="old",AND($B$3=Data!$N$6,OR(database!AG1306=Data!$K$8,Data!$K$9=database!AG1306))),0,MAX(B$8:B1305)+1)</f>
        <v>0</v>
      </c>
      <c r="C1306" s="25">
        <f ca="1">IF(AND($AL1306-C$3&lt;=TODAY(),$AL1306&gt;0,AI1306&lt;&gt;"closed",AI1306&lt;&gt;"old",AND($B$3&lt;&gt;Data!$N$6,OR(database!$AG1306&lt;&gt;Data!$K$9,database!$AG1306&lt;&gt;Data!$K$8))),MAX(C$8:C1305)+1,0)</f>
        <v>0</v>
      </c>
      <c r="D1306" s="25">
        <f ca="1">IF(AND($AL1306-D$3&lt;=TODAY(),$AL1306&gt;0,$AI1306&lt;&gt;"closed",AI1306&lt;&gt;"old",AND($B$3&lt;&gt;Data!$N$6,OR(database!$AG1306&lt;&gt;Data!$K$9,database!$AG1306&lt;&gt;Data!$K$8))),MAX(D$8:D1305)+1,0)</f>
        <v>0</v>
      </c>
      <c r="E1306" s="25">
        <f ca="1">IF(AND($AL1306-E$3&lt;=TODAY(),$AL1306&gt;0,AI1306&lt;&gt;"closed",AI1306&lt;&gt;"old",AND($B$3&lt;&gt;Data!$N$6,OR(database!$AG1306&lt;&gt;Data!$K$9,database!$AG1306&lt;&gt;Data!$K$8))),MAX(E$8:E1305)+1,0)</f>
        <v>0</v>
      </c>
      <c r="F1306" s="25">
        <f>IF(AH1306="X",MAX(F$8:F1305)+1,0)</f>
        <v>0</v>
      </c>
      <c r="G1306" s="25">
        <f ca="1">IF(AND(AG1306=Data!$K$8,database!AI1306&lt;&gt;"Closed",AI1306&lt;&gt;"old",database!AL1306&lt;(TODAY()+Data!$X$4)),MAX(G$8:G1305)+1,0)</f>
        <v>0</v>
      </c>
      <c r="H1306" s="25">
        <f ca="1">IF(AND(AG1306=Data!$K$9,database!AI1306&lt;&gt;"Closed",AI1306&lt;&gt;"old",database!AL1306&lt;(TODAY()+Data!$X$5)),MAX(H$8:H1305)+1,0)</f>
        <v>0</v>
      </c>
      <c r="Y1306">
        <f>IF(AS1306&gt;0,VLOOKUP(AS1306,$AT:$AV,3,0)+COUNTIF(AS$8:AS1305,AS1306),0)</f>
        <v>0</v>
      </c>
      <c r="AA1306" s="16"/>
      <c r="AB1306" s="22"/>
      <c r="AC1306" s="16"/>
      <c r="AD1306" s="22"/>
      <c r="AE1306" s="16"/>
      <c r="AF1306" s="22"/>
      <c r="AG1306" s="138"/>
      <c r="AH1306" s="23"/>
      <c r="AI1306" s="16"/>
      <c r="AJ1306" s="23"/>
      <c r="AK1306" s="28"/>
      <c r="AL1306" s="35"/>
      <c r="AQ1306" s="25">
        <f>IF(FollowUp!$AK$3="(Off)",IF(FollowUp!$AA$3=Data!$D$5,C1306,IF(FollowUp!$AA$3=Data!$D$6,D1306,IF(FollowUp!$AA$3=Data!$D$7,E1306,B1306))),IF(FollowUp!$AK$3=Data!$N$9,F1306,IF(FollowUp!$AK$3=Data!$N$8,H1306,IF(FollowUp!$AK$3=Data!$N$7,G1306,B1306))))</f>
        <v>0</v>
      </c>
      <c r="AR1306" s="51">
        <f t="shared" si="128"/>
        <v>0</v>
      </c>
      <c r="AS1306" s="25">
        <f t="shared" si="126"/>
        <v>-1</v>
      </c>
      <c r="AT1306" s="25">
        <f t="shared" si="129"/>
        <v>1299</v>
      </c>
      <c r="AU1306" s="25">
        <f t="shared" si="127"/>
        <v>0</v>
      </c>
      <c r="AV1306" s="25">
        <f t="shared" si="130"/>
        <v>0</v>
      </c>
      <c r="BB1306" s="51"/>
    </row>
    <row r="1307" spans="1:54" x14ac:dyDescent="0.25">
      <c r="A1307" t="str">
        <f t="shared" si="125"/>
        <v>1307</v>
      </c>
      <c r="B1307" s="25">
        <f>IF(OR(ISBLANK($AG1307),$AI1307="closed",$AI1307="old",AND($B$3=Data!$N$6,OR(database!AG1307=Data!$K$8,Data!$K$9=database!AG1307))),0,MAX(B$8:B1306)+1)</f>
        <v>0</v>
      </c>
      <c r="C1307" s="25">
        <f ca="1">IF(AND($AL1307-C$3&lt;=TODAY(),$AL1307&gt;0,AI1307&lt;&gt;"closed",AI1307&lt;&gt;"old",AND($B$3&lt;&gt;Data!$N$6,OR(database!$AG1307&lt;&gt;Data!$K$9,database!$AG1307&lt;&gt;Data!$K$8))),MAX(C$8:C1306)+1,0)</f>
        <v>0</v>
      </c>
      <c r="D1307" s="25">
        <f ca="1">IF(AND($AL1307-D$3&lt;=TODAY(),$AL1307&gt;0,$AI1307&lt;&gt;"closed",AI1307&lt;&gt;"old",AND($B$3&lt;&gt;Data!$N$6,OR(database!$AG1307&lt;&gt;Data!$K$9,database!$AG1307&lt;&gt;Data!$K$8))),MAX(D$8:D1306)+1,0)</f>
        <v>0</v>
      </c>
      <c r="E1307" s="25">
        <f ca="1">IF(AND($AL1307-E$3&lt;=TODAY(),$AL1307&gt;0,AI1307&lt;&gt;"closed",AI1307&lt;&gt;"old",AND($B$3&lt;&gt;Data!$N$6,OR(database!$AG1307&lt;&gt;Data!$K$9,database!$AG1307&lt;&gt;Data!$K$8))),MAX(E$8:E1306)+1,0)</f>
        <v>0</v>
      </c>
      <c r="F1307" s="25">
        <f>IF(AH1307="X",MAX(F$8:F1306)+1,0)</f>
        <v>0</v>
      </c>
      <c r="G1307" s="25">
        <f ca="1">IF(AND(AG1307=Data!$K$8,database!AI1307&lt;&gt;"Closed",AI1307&lt;&gt;"old",database!AL1307&lt;(TODAY()+Data!$X$4)),MAX(G$8:G1306)+1,0)</f>
        <v>0</v>
      </c>
      <c r="H1307" s="25">
        <f ca="1">IF(AND(AG1307=Data!$K$9,database!AI1307&lt;&gt;"Closed",AI1307&lt;&gt;"old",database!AL1307&lt;(TODAY()+Data!$X$5)),MAX(H$8:H1306)+1,0)</f>
        <v>0</v>
      </c>
      <c r="Y1307">
        <f>IF(AS1307&gt;0,VLOOKUP(AS1307,$AT:$AV,3,0)+COUNTIF(AS$8:AS1306,AS1307),0)</f>
        <v>0</v>
      </c>
      <c r="AA1307" s="17"/>
      <c r="AB1307" s="18"/>
      <c r="AC1307" s="17"/>
      <c r="AD1307" s="18"/>
      <c r="AE1307" s="17"/>
      <c r="AF1307" s="18"/>
      <c r="AG1307" s="139"/>
      <c r="AH1307" s="24"/>
      <c r="AI1307" s="17"/>
      <c r="AJ1307" s="24"/>
      <c r="AK1307" s="27"/>
      <c r="AL1307" s="47"/>
      <c r="AQ1307" s="25">
        <f>IF(FollowUp!$AK$3="(Off)",IF(FollowUp!$AA$3=Data!$D$5,C1307,IF(FollowUp!$AA$3=Data!$D$6,D1307,IF(FollowUp!$AA$3=Data!$D$7,E1307,B1307))),IF(FollowUp!$AK$3=Data!$N$9,F1307,IF(FollowUp!$AK$3=Data!$N$8,H1307,IF(FollowUp!$AK$3=Data!$N$7,G1307,B1307))))</f>
        <v>0</v>
      </c>
      <c r="AR1307" s="51">
        <f t="shared" si="128"/>
        <v>0</v>
      </c>
      <c r="AS1307" s="25">
        <f t="shared" si="126"/>
        <v>-1</v>
      </c>
      <c r="AT1307" s="25">
        <f t="shared" si="129"/>
        <v>1300</v>
      </c>
      <c r="AU1307" s="25">
        <f t="shared" si="127"/>
        <v>0</v>
      </c>
      <c r="AV1307" s="25">
        <f t="shared" si="130"/>
        <v>0</v>
      </c>
      <c r="BB1307" s="51"/>
    </row>
    <row r="1308" spans="1:54" x14ac:dyDescent="0.25">
      <c r="A1308" t="str">
        <f t="shared" si="125"/>
        <v>1308</v>
      </c>
      <c r="B1308" s="25">
        <f>IF(OR(ISBLANK($AG1308),$AI1308="closed",$AI1308="old",AND($B$3=Data!$N$6,OR(database!AG1308=Data!$K$8,Data!$K$9=database!AG1308))),0,MAX(B$8:B1307)+1)</f>
        <v>0</v>
      </c>
      <c r="C1308" s="25">
        <f ca="1">IF(AND($AL1308-C$3&lt;=TODAY(),$AL1308&gt;0,AI1308&lt;&gt;"closed",AI1308&lt;&gt;"old",AND($B$3&lt;&gt;Data!$N$6,OR(database!$AG1308&lt;&gt;Data!$K$9,database!$AG1308&lt;&gt;Data!$K$8))),MAX(C$8:C1307)+1,0)</f>
        <v>0</v>
      </c>
      <c r="D1308" s="25">
        <f ca="1">IF(AND($AL1308-D$3&lt;=TODAY(),$AL1308&gt;0,$AI1308&lt;&gt;"closed",AI1308&lt;&gt;"old",AND($B$3&lt;&gt;Data!$N$6,OR(database!$AG1308&lt;&gt;Data!$K$9,database!$AG1308&lt;&gt;Data!$K$8))),MAX(D$8:D1307)+1,0)</f>
        <v>0</v>
      </c>
      <c r="E1308" s="25">
        <f ca="1">IF(AND($AL1308-E$3&lt;=TODAY(),$AL1308&gt;0,AI1308&lt;&gt;"closed",AI1308&lt;&gt;"old",AND($B$3&lt;&gt;Data!$N$6,OR(database!$AG1308&lt;&gt;Data!$K$9,database!$AG1308&lt;&gt;Data!$K$8))),MAX(E$8:E1307)+1,0)</f>
        <v>0</v>
      </c>
      <c r="F1308" s="25">
        <f>IF(AH1308="X",MAX(F$8:F1307)+1,0)</f>
        <v>0</v>
      </c>
      <c r="G1308" s="25">
        <f ca="1">IF(AND(AG1308=Data!$K$8,database!AI1308&lt;&gt;"Closed",AI1308&lt;&gt;"old",database!AL1308&lt;(TODAY()+Data!$X$4)),MAX(G$8:G1307)+1,0)</f>
        <v>0</v>
      </c>
      <c r="H1308" s="25">
        <f ca="1">IF(AND(AG1308=Data!$K$9,database!AI1308&lt;&gt;"Closed",AI1308&lt;&gt;"old",database!AL1308&lt;(TODAY()+Data!$X$5)),MAX(H$8:H1307)+1,0)</f>
        <v>0</v>
      </c>
      <c r="Y1308">
        <f>IF(AS1308&gt;0,VLOOKUP(AS1308,$AT:$AV,3,0)+COUNTIF(AS$8:AS1307,AS1308),0)</f>
        <v>0</v>
      </c>
      <c r="AA1308" s="16"/>
      <c r="AB1308" s="22"/>
      <c r="AC1308" s="16"/>
      <c r="AD1308" s="22"/>
      <c r="AE1308" s="16"/>
      <c r="AF1308" s="22"/>
      <c r="AG1308" s="138"/>
      <c r="AH1308" s="23"/>
      <c r="AI1308" s="16"/>
      <c r="AJ1308" s="23"/>
      <c r="AK1308" s="28"/>
      <c r="AL1308" s="35"/>
      <c r="AQ1308" s="25">
        <f>IF(FollowUp!$AK$3="(Off)",IF(FollowUp!$AA$3=Data!$D$5,C1308,IF(FollowUp!$AA$3=Data!$D$6,D1308,IF(FollowUp!$AA$3=Data!$D$7,E1308,B1308))),IF(FollowUp!$AK$3=Data!$N$9,F1308,IF(FollowUp!$AK$3=Data!$N$8,H1308,IF(FollowUp!$AK$3=Data!$N$7,G1308,B1308))))</f>
        <v>0</v>
      </c>
      <c r="AR1308" s="51">
        <f t="shared" si="128"/>
        <v>0</v>
      </c>
      <c r="AS1308" s="25">
        <f t="shared" si="126"/>
        <v>-1</v>
      </c>
      <c r="AT1308" s="25">
        <f t="shared" si="129"/>
        <v>1301</v>
      </c>
      <c r="AU1308" s="25">
        <f t="shared" si="127"/>
        <v>0</v>
      </c>
      <c r="AV1308" s="25">
        <f t="shared" si="130"/>
        <v>0</v>
      </c>
      <c r="BB1308" s="51"/>
    </row>
    <row r="1309" spans="1:54" x14ac:dyDescent="0.25">
      <c r="A1309" t="str">
        <f t="shared" si="125"/>
        <v>1309</v>
      </c>
      <c r="B1309" s="25">
        <f>IF(OR(ISBLANK($AG1309),$AI1309="closed",$AI1309="old",AND($B$3=Data!$N$6,OR(database!AG1309=Data!$K$8,Data!$K$9=database!AG1309))),0,MAX(B$8:B1308)+1)</f>
        <v>0</v>
      </c>
      <c r="C1309" s="25">
        <f ca="1">IF(AND($AL1309-C$3&lt;=TODAY(),$AL1309&gt;0,AI1309&lt;&gt;"closed",AI1309&lt;&gt;"old",AND($B$3&lt;&gt;Data!$N$6,OR(database!$AG1309&lt;&gt;Data!$K$9,database!$AG1309&lt;&gt;Data!$K$8))),MAX(C$8:C1308)+1,0)</f>
        <v>0</v>
      </c>
      <c r="D1309" s="25">
        <f ca="1">IF(AND($AL1309-D$3&lt;=TODAY(),$AL1309&gt;0,$AI1309&lt;&gt;"closed",AI1309&lt;&gt;"old",AND($B$3&lt;&gt;Data!$N$6,OR(database!$AG1309&lt;&gt;Data!$K$9,database!$AG1309&lt;&gt;Data!$K$8))),MAX(D$8:D1308)+1,0)</f>
        <v>0</v>
      </c>
      <c r="E1309" s="25">
        <f ca="1">IF(AND($AL1309-E$3&lt;=TODAY(),$AL1309&gt;0,AI1309&lt;&gt;"closed",AI1309&lt;&gt;"old",AND($B$3&lt;&gt;Data!$N$6,OR(database!$AG1309&lt;&gt;Data!$K$9,database!$AG1309&lt;&gt;Data!$K$8))),MAX(E$8:E1308)+1,0)</f>
        <v>0</v>
      </c>
      <c r="F1309" s="25">
        <f>IF(AH1309="X",MAX(F$8:F1308)+1,0)</f>
        <v>0</v>
      </c>
      <c r="G1309" s="25">
        <f ca="1">IF(AND(AG1309=Data!$K$8,database!AI1309&lt;&gt;"Closed",AI1309&lt;&gt;"old",database!AL1309&lt;(TODAY()+Data!$X$4)),MAX(G$8:G1308)+1,0)</f>
        <v>0</v>
      </c>
      <c r="H1309" s="25">
        <f ca="1">IF(AND(AG1309=Data!$K$9,database!AI1309&lt;&gt;"Closed",AI1309&lt;&gt;"old",database!AL1309&lt;(TODAY()+Data!$X$5)),MAX(H$8:H1308)+1,0)</f>
        <v>0</v>
      </c>
      <c r="Y1309">
        <f>IF(AS1309&gt;0,VLOOKUP(AS1309,$AT:$AV,3,0)+COUNTIF(AS$8:AS1308,AS1309),0)</f>
        <v>0</v>
      </c>
      <c r="AA1309" s="17"/>
      <c r="AB1309" s="18"/>
      <c r="AC1309" s="17"/>
      <c r="AD1309" s="18"/>
      <c r="AE1309" s="17"/>
      <c r="AF1309" s="18"/>
      <c r="AG1309" s="139"/>
      <c r="AH1309" s="24"/>
      <c r="AI1309" s="17"/>
      <c r="AJ1309" s="24"/>
      <c r="AK1309" s="27"/>
      <c r="AL1309" s="47"/>
      <c r="AQ1309" s="25">
        <f>IF(FollowUp!$AK$3="(Off)",IF(FollowUp!$AA$3=Data!$D$5,C1309,IF(FollowUp!$AA$3=Data!$D$6,D1309,IF(FollowUp!$AA$3=Data!$D$7,E1309,B1309))),IF(FollowUp!$AK$3=Data!$N$9,F1309,IF(FollowUp!$AK$3=Data!$N$8,H1309,IF(FollowUp!$AK$3=Data!$N$7,G1309,B1309))))</f>
        <v>0</v>
      </c>
      <c r="AR1309" s="51">
        <f t="shared" si="128"/>
        <v>0</v>
      </c>
      <c r="AS1309" s="25">
        <f t="shared" si="126"/>
        <v>-1</v>
      </c>
      <c r="AT1309" s="25">
        <f t="shared" si="129"/>
        <v>1302</v>
      </c>
      <c r="AU1309" s="25">
        <f t="shared" si="127"/>
        <v>0</v>
      </c>
      <c r="AV1309" s="25">
        <f t="shared" si="130"/>
        <v>0</v>
      </c>
      <c r="BB1309" s="51"/>
    </row>
    <row r="1310" spans="1:54" x14ac:dyDescent="0.25">
      <c r="A1310" t="str">
        <f t="shared" si="125"/>
        <v>1310</v>
      </c>
      <c r="B1310" s="25">
        <f>IF(OR(ISBLANK($AG1310),$AI1310="closed",$AI1310="old",AND($B$3=Data!$N$6,OR(database!AG1310=Data!$K$8,Data!$K$9=database!AG1310))),0,MAX(B$8:B1309)+1)</f>
        <v>0</v>
      </c>
      <c r="C1310" s="25">
        <f ca="1">IF(AND($AL1310-C$3&lt;=TODAY(),$AL1310&gt;0,AI1310&lt;&gt;"closed",AI1310&lt;&gt;"old",AND($B$3&lt;&gt;Data!$N$6,OR(database!$AG1310&lt;&gt;Data!$K$9,database!$AG1310&lt;&gt;Data!$K$8))),MAX(C$8:C1309)+1,0)</f>
        <v>0</v>
      </c>
      <c r="D1310" s="25">
        <f ca="1">IF(AND($AL1310-D$3&lt;=TODAY(),$AL1310&gt;0,$AI1310&lt;&gt;"closed",AI1310&lt;&gt;"old",AND($B$3&lt;&gt;Data!$N$6,OR(database!$AG1310&lt;&gt;Data!$K$9,database!$AG1310&lt;&gt;Data!$K$8))),MAX(D$8:D1309)+1,0)</f>
        <v>0</v>
      </c>
      <c r="E1310" s="25">
        <f ca="1">IF(AND($AL1310-E$3&lt;=TODAY(),$AL1310&gt;0,AI1310&lt;&gt;"closed",AI1310&lt;&gt;"old",AND($B$3&lt;&gt;Data!$N$6,OR(database!$AG1310&lt;&gt;Data!$K$9,database!$AG1310&lt;&gt;Data!$K$8))),MAX(E$8:E1309)+1,0)</f>
        <v>0</v>
      </c>
      <c r="F1310" s="25">
        <f>IF(AH1310="X",MAX(F$8:F1309)+1,0)</f>
        <v>0</v>
      </c>
      <c r="G1310" s="25">
        <f ca="1">IF(AND(AG1310=Data!$K$8,database!AI1310&lt;&gt;"Closed",AI1310&lt;&gt;"old",database!AL1310&lt;(TODAY()+Data!$X$4)),MAX(G$8:G1309)+1,0)</f>
        <v>0</v>
      </c>
      <c r="H1310" s="25">
        <f ca="1">IF(AND(AG1310=Data!$K$9,database!AI1310&lt;&gt;"Closed",AI1310&lt;&gt;"old",database!AL1310&lt;(TODAY()+Data!$X$5)),MAX(H$8:H1309)+1,0)</f>
        <v>0</v>
      </c>
      <c r="Y1310">
        <f>IF(AS1310&gt;0,VLOOKUP(AS1310,$AT:$AV,3,0)+COUNTIF(AS$8:AS1309,AS1310),0)</f>
        <v>0</v>
      </c>
      <c r="AA1310" s="16"/>
      <c r="AB1310" s="22"/>
      <c r="AC1310" s="16"/>
      <c r="AD1310" s="22"/>
      <c r="AE1310" s="16"/>
      <c r="AF1310" s="22"/>
      <c r="AG1310" s="138"/>
      <c r="AH1310" s="23"/>
      <c r="AI1310" s="16"/>
      <c r="AJ1310" s="23"/>
      <c r="AK1310" s="28"/>
      <c r="AL1310" s="35"/>
      <c r="AQ1310" s="25">
        <f>IF(FollowUp!$AK$3="(Off)",IF(FollowUp!$AA$3=Data!$D$5,C1310,IF(FollowUp!$AA$3=Data!$D$6,D1310,IF(FollowUp!$AA$3=Data!$D$7,E1310,B1310))),IF(FollowUp!$AK$3=Data!$N$9,F1310,IF(FollowUp!$AK$3=Data!$N$8,H1310,IF(FollowUp!$AK$3=Data!$N$7,G1310,B1310))))</f>
        <v>0</v>
      </c>
      <c r="AR1310" s="51">
        <f t="shared" si="128"/>
        <v>0</v>
      </c>
      <c r="AS1310" s="25">
        <f t="shared" si="126"/>
        <v>-1</v>
      </c>
      <c r="AT1310" s="25">
        <f t="shared" si="129"/>
        <v>1303</v>
      </c>
      <c r="AU1310" s="25">
        <f t="shared" si="127"/>
        <v>0</v>
      </c>
      <c r="AV1310" s="25">
        <f t="shared" si="130"/>
        <v>0</v>
      </c>
      <c r="BB1310" s="51"/>
    </row>
    <row r="1311" spans="1:54" x14ac:dyDescent="0.25">
      <c r="A1311" t="str">
        <f t="shared" si="125"/>
        <v>1311</v>
      </c>
      <c r="B1311" s="25">
        <f>IF(OR(ISBLANK($AG1311),$AI1311="closed",$AI1311="old",AND($B$3=Data!$N$6,OR(database!AG1311=Data!$K$8,Data!$K$9=database!AG1311))),0,MAX(B$8:B1310)+1)</f>
        <v>0</v>
      </c>
      <c r="C1311" s="25">
        <f ca="1">IF(AND($AL1311-C$3&lt;=TODAY(),$AL1311&gt;0,AI1311&lt;&gt;"closed",AI1311&lt;&gt;"old",AND($B$3&lt;&gt;Data!$N$6,OR(database!$AG1311&lt;&gt;Data!$K$9,database!$AG1311&lt;&gt;Data!$K$8))),MAX(C$8:C1310)+1,0)</f>
        <v>0</v>
      </c>
      <c r="D1311" s="25">
        <f ca="1">IF(AND($AL1311-D$3&lt;=TODAY(),$AL1311&gt;0,$AI1311&lt;&gt;"closed",AI1311&lt;&gt;"old",AND($B$3&lt;&gt;Data!$N$6,OR(database!$AG1311&lt;&gt;Data!$K$9,database!$AG1311&lt;&gt;Data!$K$8))),MAX(D$8:D1310)+1,0)</f>
        <v>0</v>
      </c>
      <c r="E1311" s="25">
        <f ca="1">IF(AND($AL1311-E$3&lt;=TODAY(),$AL1311&gt;0,AI1311&lt;&gt;"closed",AI1311&lt;&gt;"old",AND($B$3&lt;&gt;Data!$N$6,OR(database!$AG1311&lt;&gt;Data!$K$9,database!$AG1311&lt;&gt;Data!$K$8))),MAX(E$8:E1310)+1,0)</f>
        <v>0</v>
      </c>
      <c r="F1311" s="25">
        <f>IF(AH1311="X",MAX(F$8:F1310)+1,0)</f>
        <v>0</v>
      </c>
      <c r="G1311" s="25">
        <f ca="1">IF(AND(AG1311=Data!$K$8,database!AI1311&lt;&gt;"Closed",AI1311&lt;&gt;"old",database!AL1311&lt;(TODAY()+Data!$X$4)),MAX(G$8:G1310)+1,0)</f>
        <v>0</v>
      </c>
      <c r="H1311" s="25">
        <f ca="1">IF(AND(AG1311=Data!$K$9,database!AI1311&lt;&gt;"Closed",AI1311&lt;&gt;"old",database!AL1311&lt;(TODAY()+Data!$X$5)),MAX(H$8:H1310)+1,0)</f>
        <v>0</v>
      </c>
      <c r="Y1311">
        <f>IF(AS1311&gt;0,VLOOKUP(AS1311,$AT:$AV,3,0)+COUNTIF(AS$8:AS1310,AS1311),0)</f>
        <v>0</v>
      </c>
      <c r="AA1311" s="17"/>
      <c r="AB1311" s="18"/>
      <c r="AC1311" s="17"/>
      <c r="AD1311" s="18"/>
      <c r="AE1311" s="17"/>
      <c r="AF1311" s="18"/>
      <c r="AG1311" s="139"/>
      <c r="AH1311" s="24"/>
      <c r="AI1311" s="17"/>
      <c r="AJ1311" s="24"/>
      <c r="AK1311" s="27"/>
      <c r="AL1311" s="47"/>
      <c r="AQ1311" s="25">
        <f>IF(FollowUp!$AK$3="(Off)",IF(FollowUp!$AA$3=Data!$D$5,C1311,IF(FollowUp!$AA$3=Data!$D$6,D1311,IF(FollowUp!$AA$3=Data!$D$7,E1311,B1311))),IF(FollowUp!$AK$3=Data!$N$9,F1311,IF(FollowUp!$AK$3=Data!$N$8,H1311,IF(FollowUp!$AK$3=Data!$N$7,G1311,B1311))))</f>
        <v>0</v>
      </c>
      <c r="AR1311" s="51">
        <f t="shared" si="128"/>
        <v>0</v>
      </c>
      <c r="AS1311" s="25">
        <f t="shared" si="126"/>
        <v>-1</v>
      </c>
      <c r="AT1311" s="25">
        <f t="shared" si="129"/>
        <v>1304</v>
      </c>
      <c r="AU1311" s="25">
        <f t="shared" si="127"/>
        <v>0</v>
      </c>
      <c r="AV1311" s="25">
        <f t="shared" si="130"/>
        <v>0</v>
      </c>
      <c r="BB1311" s="51"/>
    </row>
    <row r="1312" spans="1:54" x14ac:dyDescent="0.25">
      <c r="A1312" t="str">
        <f t="shared" si="125"/>
        <v>1312</v>
      </c>
      <c r="B1312" s="25">
        <f>IF(OR(ISBLANK($AG1312),$AI1312="closed",$AI1312="old",AND($B$3=Data!$N$6,OR(database!AG1312=Data!$K$8,Data!$K$9=database!AG1312))),0,MAX(B$8:B1311)+1)</f>
        <v>0</v>
      </c>
      <c r="C1312" s="25">
        <f ca="1">IF(AND($AL1312-C$3&lt;=TODAY(),$AL1312&gt;0,AI1312&lt;&gt;"closed",AI1312&lt;&gt;"old",AND($B$3&lt;&gt;Data!$N$6,OR(database!$AG1312&lt;&gt;Data!$K$9,database!$AG1312&lt;&gt;Data!$K$8))),MAX(C$8:C1311)+1,0)</f>
        <v>0</v>
      </c>
      <c r="D1312" s="25">
        <f ca="1">IF(AND($AL1312-D$3&lt;=TODAY(),$AL1312&gt;0,$AI1312&lt;&gt;"closed",AI1312&lt;&gt;"old",AND($B$3&lt;&gt;Data!$N$6,OR(database!$AG1312&lt;&gt;Data!$K$9,database!$AG1312&lt;&gt;Data!$K$8))),MAX(D$8:D1311)+1,0)</f>
        <v>0</v>
      </c>
      <c r="E1312" s="25">
        <f ca="1">IF(AND($AL1312-E$3&lt;=TODAY(),$AL1312&gt;0,AI1312&lt;&gt;"closed",AI1312&lt;&gt;"old",AND($B$3&lt;&gt;Data!$N$6,OR(database!$AG1312&lt;&gt;Data!$K$9,database!$AG1312&lt;&gt;Data!$K$8))),MAX(E$8:E1311)+1,0)</f>
        <v>0</v>
      </c>
      <c r="F1312" s="25">
        <f>IF(AH1312="X",MAX(F$8:F1311)+1,0)</f>
        <v>0</v>
      </c>
      <c r="G1312" s="25">
        <f ca="1">IF(AND(AG1312=Data!$K$8,database!AI1312&lt;&gt;"Closed",AI1312&lt;&gt;"old",database!AL1312&lt;(TODAY()+Data!$X$4)),MAX(G$8:G1311)+1,0)</f>
        <v>0</v>
      </c>
      <c r="H1312" s="25">
        <f ca="1">IF(AND(AG1312=Data!$K$9,database!AI1312&lt;&gt;"Closed",AI1312&lt;&gt;"old",database!AL1312&lt;(TODAY()+Data!$X$5)),MAX(H$8:H1311)+1,0)</f>
        <v>0</v>
      </c>
      <c r="Y1312">
        <f>IF(AS1312&gt;0,VLOOKUP(AS1312,$AT:$AV,3,0)+COUNTIF(AS$8:AS1311,AS1312),0)</f>
        <v>0</v>
      </c>
      <c r="AA1312" s="16"/>
      <c r="AB1312" s="22"/>
      <c r="AC1312" s="16"/>
      <c r="AD1312" s="22"/>
      <c r="AE1312" s="16"/>
      <c r="AF1312" s="22"/>
      <c r="AG1312" s="138"/>
      <c r="AH1312" s="23"/>
      <c r="AI1312" s="16"/>
      <c r="AJ1312" s="23"/>
      <c r="AK1312" s="28"/>
      <c r="AL1312" s="35"/>
      <c r="AQ1312" s="25">
        <f>IF(FollowUp!$AK$3="(Off)",IF(FollowUp!$AA$3=Data!$D$5,C1312,IF(FollowUp!$AA$3=Data!$D$6,D1312,IF(FollowUp!$AA$3=Data!$D$7,E1312,B1312))),IF(FollowUp!$AK$3=Data!$N$9,F1312,IF(FollowUp!$AK$3=Data!$N$8,H1312,IF(FollowUp!$AK$3=Data!$N$7,G1312,B1312))))</f>
        <v>0</v>
      </c>
      <c r="AR1312" s="51">
        <f t="shared" si="128"/>
        <v>0</v>
      </c>
      <c r="AS1312" s="25">
        <f t="shared" si="126"/>
        <v>-1</v>
      </c>
      <c r="AT1312" s="25">
        <f t="shared" si="129"/>
        <v>1305</v>
      </c>
      <c r="AU1312" s="25">
        <f t="shared" si="127"/>
        <v>0</v>
      </c>
      <c r="AV1312" s="25">
        <f t="shared" si="130"/>
        <v>0</v>
      </c>
      <c r="BB1312" s="51"/>
    </row>
    <row r="1313" spans="1:54" x14ac:dyDescent="0.25">
      <c r="A1313" t="str">
        <f t="shared" si="125"/>
        <v>1313</v>
      </c>
      <c r="B1313" s="25">
        <f>IF(OR(ISBLANK($AG1313),$AI1313="closed",$AI1313="old",AND($B$3=Data!$N$6,OR(database!AG1313=Data!$K$8,Data!$K$9=database!AG1313))),0,MAX(B$8:B1312)+1)</f>
        <v>0</v>
      </c>
      <c r="C1313" s="25">
        <f ca="1">IF(AND($AL1313-C$3&lt;=TODAY(),$AL1313&gt;0,AI1313&lt;&gt;"closed",AI1313&lt;&gt;"old",AND($B$3&lt;&gt;Data!$N$6,OR(database!$AG1313&lt;&gt;Data!$K$9,database!$AG1313&lt;&gt;Data!$K$8))),MAX(C$8:C1312)+1,0)</f>
        <v>0</v>
      </c>
      <c r="D1313" s="25">
        <f ca="1">IF(AND($AL1313-D$3&lt;=TODAY(),$AL1313&gt;0,$AI1313&lt;&gt;"closed",AI1313&lt;&gt;"old",AND($B$3&lt;&gt;Data!$N$6,OR(database!$AG1313&lt;&gt;Data!$K$9,database!$AG1313&lt;&gt;Data!$K$8))),MAX(D$8:D1312)+1,0)</f>
        <v>0</v>
      </c>
      <c r="E1313" s="25">
        <f ca="1">IF(AND($AL1313-E$3&lt;=TODAY(),$AL1313&gt;0,AI1313&lt;&gt;"closed",AI1313&lt;&gt;"old",AND($B$3&lt;&gt;Data!$N$6,OR(database!$AG1313&lt;&gt;Data!$K$9,database!$AG1313&lt;&gt;Data!$K$8))),MAX(E$8:E1312)+1,0)</f>
        <v>0</v>
      </c>
      <c r="F1313" s="25">
        <f>IF(AH1313="X",MAX(F$8:F1312)+1,0)</f>
        <v>0</v>
      </c>
      <c r="G1313" s="25">
        <f ca="1">IF(AND(AG1313=Data!$K$8,database!AI1313&lt;&gt;"Closed",AI1313&lt;&gt;"old",database!AL1313&lt;(TODAY()+Data!$X$4)),MAX(G$8:G1312)+1,0)</f>
        <v>0</v>
      </c>
      <c r="H1313" s="25">
        <f ca="1">IF(AND(AG1313=Data!$K$9,database!AI1313&lt;&gt;"Closed",AI1313&lt;&gt;"old",database!AL1313&lt;(TODAY()+Data!$X$5)),MAX(H$8:H1312)+1,0)</f>
        <v>0</v>
      </c>
      <c r="Y1313">
        <f>IF(AS1313&gt;0,VLOOKUP(AS1313,$AT:$AV,3,0)+COUNTIF(AS$8:AS1312,AS1313),0)</f>
        <v>0</v>
      </c>
      <c r="AA1313" s="17"/>
      <c r="AB1313" s="18"/>
      <c r="AC1313" s="17"/>
      <c r="AD1313" s="18"/>
      <c r="AE1313" s="17"/>
      <c r="AF1313" s="18"/>
      <c r="AG1313" s="139"/>
      <c r="AH1313" s="24"/>
      <c r="AI1313" s="17"/>
      <c r="AJ1313" s="24"/>
      <c r="AK1313" s="27"/>
      <c r="AL1313" s="47"/>
      <c r="AQ1313" s="25">
        <f>IF(FollowUp!$AK$3="(Off)",IF(FollowUp!$AA$3=Data!$D$5,C1313,IF(FollowUp!$AA$3=Data!$D$6,D1313,IF(FollowUp!$AA$3=Data!$D$7,E1313,B1313))),IF(FollowUp!$AK$3=Data!$N$9,F1313,IF(FollowUp!$AK$3=Data!$N$8,H1313,IF(FollowUp!$AK$3=Data!$N$7,G1313,B1313))))</f>
        <v>0</v>
      </c>
      <c r="AR1313" s="51">
        <f t="shared" si="128"/>
        <v>0</v>
      </c>
      <c r="AS1313" s="25">
        <f t="shared" si="126"/>
        <v>-1</v>
      </c>
      <c r="AT1313" s="25">
        <f t="shared" si="129"/>
        <v>1306</v>
      </c>
      <c r="AU1313" s="25">
        <f t="shared" si="127"/>
        <v>0</v>
      </c>
      <c r="AV1313" s="25">
        <f t="shared" si="130"/>
        <v>0</v>
      </c>
      <c r="BB1313" s="51"/>
    </row>
    <row r="1314" spans="1:54" x14ac:dyDescent="0.25">
      <c r="A1314" t="str">
        <f t="shared" si="125"/>
        <v>1314</v>
      </c>
      <c r="B1314" s="25">
        <f>IF(OR(ISBLANK($AG1314),$AI1314="closed",$AI1314="old",AND($B$3=Data!$N$6,OR(database!AG1314=Data!$K$8,Data!$K$9=database!AG1314))),0,MAX(B$8:B1313)+1)</f>
        <v>0</v>
      </c>
      <c r="C1314" s="25">
        <f ca="1">IF(AND($AL1314-C$3&lt;=TODAY(),$AL1314&gt;0,AI1314&lt;&gt;"closed",AI1314&lt;&gt;"old",AND($B$3&lt;&gt;Data!$N$6,OR(database!$AG1314&lt;&gt;Data!$K$9,database!$AG1314&lt;&gt;Data!$K$8))),MAX(C$8:C1313)+1,0)</f>
        <v>0</v>
      </c>
      <c r="D1314" s="25">
        <f ca="1">IF(AND($AL1314-D$3&lt;=TODAY(),$AL1314&gt;0,$AI1314&lt;&gt;"closed",AI1314&lt;&gt;"old",AND($B$3&lt;&gt;Data!$N$6,OR(database!$AG1314&lt;&gt;Data!$K$9,database!$AG1314&lt;&gt;Data!$K$8))),MAX(D$8:D1313)+1,0)</f>
        <v>0</v>
      </c>
      <c r="E1314" s="25">
        <f ca="1">IF(AND($AL1314-E$3&lt;=TODAY(),$AL1314&gt;0,AI1314&lt;&gt;"closed",AI1314&lt;&gt;"old",AND($B$3&lt;&gt;Data!$N$6,OR(database!$AG1314&lt;&gt;Data!$K$9,database!$AG1314&lt;&gt;Data!$K$8))),MAX(E$8:E1313)+1,0)</f>
        <v>0</v>
      </c>
      <c r="F1314" s="25">
        <f>IF(AH1314="X",MAX(F$8:F1313)+1,0)</f>
        <v>0</v>
      </c>
      <c r="G1314" s="25">
        <f ca="1">IF(AND(AG1314=Data!$K$8,database!AI1314&lt;&gt;"Closed",AI1314&lt;&gt;"old",database!AL1314&lt;(TODAY()+Data!$X$4)),MAX(G$8:G1313)+1,0)</f>
        <v>0</v>
      </c>
      <c r="H1314" s="25">
        <f ca="1">IF(AND(AG1314=Data!$K$9,database!AI1314&lt;&gt;"Closed",AI1314&lt;&gt;"old",database!AL1314&lt;(TODAY()+Data!$X$5)),MAX(H$8:H1313)+1,0)</f>
        <v>0</v>
      </c>
      <c r="Y1314">
        <f>IF(AS1314&gt;0,VLOOKUP(AS1314,$AT:$AV,3,0)+COUNTIF(AS$8:AS1313,AS1314),0)</f>
        <v>0</v>
      </c>
      <c r="AA1314" s="16"/>
      <c r="AB1314" s="22"/>
      <c r="AC1314" s="16"/>
      <c r="AD1314" s="22"/>
      <c r="AE1314" s="16"/>
      <c r="AF1314" s="22"/>
      <c r="AG1314" s="138"/>
      <c r="AH1314" s="23"/>
      <c r="AI1314" s="16"/>
      <c r="AJ1314" s="23"/>
      <c r="AK1314" s="28"/>
      <c r="AL1314" s="35"/>
      <c r="AQ1314" s="25">
        <f>IF(FollowUp!$AK$3="(Off)",IF(FollowUp!$AA$3=Data!$D$5,C1314,IF(FollowUp!$AA$3=Data!$D$6,D1314,IF(FollowUp!$AA$3=Data!$D$7,E1314,B1314))),IF(FollowUp!$AK$3=Data!$N$9,F1314,IF(FollowUp!$AK$3=Data!$N$8,H1314,IF(FollowUp!$AK$3=Data!$N$7,G1314,B1314))))</f>
        <v>0</v>
      </c>
      <c r="AR1314" s="51">
        <f t="shared" si="128"/>
        <v>0</v>
      </c>
      <c r="AS1314" s="25">
        <f t="shared" si="126"/>
        <v>-1</v>
      </c>
      <c r="AT1314" s="25">
        <f t="shared" si="129"/>
        <v>1307</v>
      </c>
      <c r="AU1314" s="25">
        <f t="shared" si="127"/>
        <v>0</v>
      </c>
      <c r="AV1314" s="25">
        <f t="shared" si="130"/>
        <v>0</v>
      </c>
      <c r="BB1314" s="51"/>
    </row>
    <row r="1315" spans="1:54" x14ac:dyDescent="0.25">
      <c r="A1315" t="str">
        <f t="shared" si="125"/>
        <v>1315</v>
      </c>
      <c r="B1315" s="25">
        <f>IF(OR(ISBLANK($AG1315),$AI1315="closed",$AI1315="old",AND($B$3=Data!$N$6,OR(database!AG1315=Data!$K$8,Data!$K$9=database!AG1315))),0,MAX(B$8:B1314)+1)</f>
        <v>0</v>
      </c>
      <c r="C1315" s="25">
        <f ca="1">IF(AND($AL1315-C$3&lt;=TODAY(),$AL1315&gt;0,AI1315&lt;&gt;"closed",AI1315&lt;&gt;"old",AND($B$3&lt;&gt;Data!$N$6,OR(database!$AG1315&lt;&gt;Data!$K$9,database!$AG1315&lt;&gt;Data!$K$8))),MAX(C$8:C1314)+1,0)</f>
        <v>0</v>
      </c>
      <c r="D1315" s="25">
        <f ca="1">IF(AND($AL1315-D$3&lt;=TODAY(),$AL1315&gt;0,$AI1315&lt;&gt;"closed",AI1315&lt;&gt;"old",AND($B$3&lt;&gt;Data!$N$6,OR(database!$AG1315&lt;&gt;Data!$K$9,database!$AG1315&lt;&gt;Data!$K$8))),MAX(D$8:D1314)+1,0)</f>
        <v>0</v>
      </c>
      <c r="E1315" s="25">
        <f ca="1">IF(AND($AL1315-E$3&lt;=TODAY(),$AL1315&gt;0,AI1315&lt;&gt;"closed",AI1315&lt;&gt;"old",AND($B$3&lt;&gt;Data!$N$6,OR(database!$AG1315&lt;&gt;Data!$K$9,database!$AG1315&lt;&gt;Data!$K$8))),MAX(E$8:E1314)+1,0)</f>
        <v>0</v>
      </c>
      <c r="F1315" s="25">
        <f>IF(AH1315="X",MAX(F$8:F1314)+1,0)</f>
        <v>0</v>
      </c>
      <c r="G1315" s="25">
        <f ca="1">IF(AND(AG1315=Data!$K$8,database!AI1315&lt;&gt;"Closed",AI1315&lt;&gt;"old",database!AL1315&lt;(TODAY()+Data!$X$4)),MAX(G$8:G1314)+1,0)</f>
        <v>0</v>
      </c>
      <c r="H1315" s="25">
        <f ca="1">IF(AND(AG1315=Data!$K$9,database!AI1315&lt;&gt;"Closed",AI1315&lt;&gt;"old",database!AL1315&lt;(TODAY()+Data!$X$5)),MAX(H$8:H1314)+1,0)</f>
        <v>0</v>
      </c>
      <c r="Y1315">
        <f>IF(AS1315&gt;0,VLOOKUP(AS1315,$AT:$AV,3,0)+COUNTIF(AS$8:AS1314,AS1315),0)</f>
        <v>0</v>
      </c>
      <c r="AA1315" s="17"/>
      <c r="AB1315" s="18"/>
      <c r="AC1315" s="17"/>
      <c r="AD1315" s="18"/>
      <c r="AE1315" s="17"/>
      <c r="AF1315" s="18"/>
      <c r="AG1315" s="139"/>
      <c r="AH1315" s="24"/>
      <c r="AI1315" s="17"/>
      <c r="AJ1315" s="24"/>
      <c r="AK1315" s="27"/>
      <c r="AL1315" s="47"/>
      <c r="AQ1315" s="25">
        <f>IF(FollowUp!$AK$3="(Off)",IF(FollowUp!$AA$3=Data!$D$5,C1315,IF(FollowUp!$AA$3=Data!$D$6,D1315,IF(FollowUp!$AA$3=Data!$D$7,E1315,B1315))),IF(FollowUp!$AK$3=Data!$N$9,F1315,IF(FollowUp!$AK$3=Data!$N$8,H1315,IF(FollowUp!$AK$3=Data!$N$7,G1315,B1315))))</f>
        <v>0</v>
      </c>
      <c r="AR1315" s="51">
        <f t="shared" si="128"/>
        <v>0</v>
      </c>
      <c r="AS1315" s="25">
        <f t="shared" si="126"/>
        <v>-1</v>
      </c>
      <c r="AT1315" s="25">
        <f t="shared" si="129"/>
        <v>1308</v>
      </c>
      <c r="AU1315" s="25">
        <f t="shared" si="127"/>
        <v>0</v>
      </c>
      <c r="AV1315" s="25">
        <f t="shared" si="130"/>
        <v>0</v>
      </c>
      <c r="BB1315" s="51"/>
    </row>
    <row r="1316" spans="1:54" x14ac:dyDescent="0.25">
      <c r="A1316" t="str">
        <f t="shared" si="125"/>
        <v>1316</v>
      </c>
      <c r="B1316" s="25">
        <f>IF(OR(ISBLANK($AG1316),$AI1316="closed",$AI1316="old",AND($B$3=Data!$N$6,OR(database!AG1316=Data!$K$8,Data!$K$9=database!AG1316))),0,MAX(B$8:B1315)+1)</f>
        <v>0</v>
      </c>
      <c r="C1316" s="25">
        <f ca="1">IF(AND($AL1316-C$3&lt;=TODAY(),$AL1316&gt;0,AI1316&lt;&gt;"closed",AI1316&lt;&gt;"old",AND($B$3&lt;&gt;Data!$N$6,OR(database!$AG1316&lt;&gt;Data!$K$9,database!$AG1316&lt;&gt;Data!$K$8))),MAX(C$8:C1315)+1,0)</f>
        <v>0</v>
      </c>
      <c r="D1316" s="25">
        <f ca="1">IF(AND($AL1316-D$3&lt;=TODAY(),$AL1316&gt;0,$AI1316&lt;&gt;"closed",AI1316&lt;&gt;"old",AND($B$3&lt;&gt;Data!$N$6,OR(database!$AG1316&lt;&gt;Data!$K$9,database!$AG1316&lt;&gt;Data!$K$8))),MAX(D$8:D1315)+1,0)</f>
        <v>0</v>
      </c>
      <c r="E1316" s="25">
        <f ca="1">IF(AND($AL1316-E$3&lt;=TODAY(),$AL1316&gt;0,AI1316&lt;&gt;"closed",AI1316&lt;&gt;"old",AND($B$3&lt;&gt;Data!$N$6,OR(database!$AG1316&lt;&gt;Data!$K$9,database!$AG1316&lt;&gt;Data!$K$8))),MAX(E$8:E1315)+1,0)</f>
        <v>0</v>
      </c>
      <c r="F1316" s="25">
        <f>IF(AH1316="X",MAX(F$8:F1315)+1,0)</f>
        <v>0</v>
      </c>
      <c r="G1316" s="25">
        <f ca="1">IF(AND(AG1316=Data!$K$8,database!AI1316&lt;&gt;"Closed",AI1316&lt;&gt;"old",database!AL1316&lt;(TODAY()+Data!$X$4)),MAX(G$8:G1315)+1,0)</f>
        <v>0</v>
      </c>
      <c r="H1316" s="25">
        <f ca="1">IF(AND(AG1316=Data!$K$9,database!AI1316&lt;&gt;"Closed",AI1316&lt;&gt;"old",database!AL1316&lt;(TODAY()+Data!$X$5)),MAX(H$8:H1315)+1,0)</f>
        <v>0</v>
      </c>
      <c r="Y1316">
        <f>IF(AS1316&gt;0,VLOOKUP(AS1316,$AT:$AV,3,0)+COUNTIF(AS$8:AS1315,AS1316),0)</f>
        <v>0</v>
      </c>
      <c r="AA1316" s="16"/>
      <c r="AB1316" s="22"/>
      <c r="AC1316" s="16"/>
      <c r="AD1316" s="22"/>
      <c r="AE1316" s="16"/>
      <c r="AF1316" s="22"/>
      <c r="AG1316" s="138"/>
      <c r="AH1316" s="23"/>
      <c r="AI1316" s="16"/>
      <c r="AJ1316" s="23"/>
      <c r="AK1316" s="28"/>
      <c r="AL1316" s="35"/>
      <c r="AQ1316" s="25">
        <f>IF(FollowUp!$AK$3="(Off)",IF(FollowUp!$AA$3=Data!$D$5,C1316,IF(FollowUp!$AA$3=Data!$D$6,D1316,IF(FollowUp!$AA$3=Data!$D$7,E1316,B1316))),IF(FollowUp!$AK$3=Data!$N$9,F1316,IF(FollowUp!$AK$3=Data!$N$8,H1316,IF(FollowUp!$AK$3=Data!$N$7,G1316,B1316))))</f>
        <v>0</v>
      </c>
      <c r="AR1316" s="51">
        <f t="shared" si="128"/>
        <v>0</v>
      </c>
      <c r="AS1316" s="25">
        <f t="shared" si="126"/>
        <v>-1</v>
      </c>
      <c r="AT1316" s="25">
        <f t="shared" si="129"/>
        <v>1309</v>
      </c>
      <c r="AU1316" s="25">
        <f t="shared" si="127"/>
        <v>0</v>
      </c>
      <c r="AV1316" s="25">
        <f t="shared" si="130"/>
        <v>0</v>
      </c>
      <c r="BB1316" s="51"/>
    </row>
    <row r="1317" spans="1:54" x14ac:dyDescent="0.25">
      <c r="A1317" t="str">
        <f t="shared" si="125"/>
        <v>1317</v>
      </c>
      <c r="B1317" s="25">
        <f>IF(OR(ISBLANK($AG1317),$AI1317="closed",$AI1317="old",AND($B$3=Data!$N$6,OR(database!AG1317=Data!$K$8,Data!$K$9=database!AG1317))),0,MAX(B$8:B1316)+1)</f>
        <v>0</v>
      </c>
      <c r="C1317" s="25">
        <f ca="1">IF(AND($AL1317-C$3&lt;=TODAY(),$AL1317&gt;0,AI1317&lt;&gt;"closed",AI1317&lt;&gt;"old",AND($B$3&lt;&gt;Data!$N$6,OR(database!$AG1317&lt;&gt;Data!$K$9,database!$AG1317&lt;&gt;Data!$K$8))),MAX(C$8:C1316)+1,0)</f>
        <v>0</v>
      </c>
      <c r="D1317" s="25">
        <f ca="1">IF(AND($AL1317-D$3&lt;=TODAY(),$AL1317&gt;0,$AI1317&lt;&gt;"closed",AI1317&lt;&gt;"old",AND($B$3&lt;&gt;Data!$N$6,OR(database!$AG1317&lt;&gt;Data!$K$9,database!$AG1317&lt;&gt;Data!$K$8))),MAX(D$8:D1316)+1,0)</f>
        <v>0</v>
      </c>
      <c r="E1317" s="25">
        <f ca="1">IF(AND($AL1317-E$3&lt;=TODAY(),$AL1317&gt;0,AI1317&lt;&gt;"closed",AI1317&lt;&gt;"old",AND($B$3&lt;&gt;Data!$N$6,OR(database!$AG1317&lt;&gt;Data!$K$9,database!$AG1317&lt;&gt;Data!$K$8))),MAX(E$8:E1316)+1,0)</f>
        <v>0</v>
      </c>
      <c r="F1317" s="25">
        <f>IF(AH1317="X",MAX(F$8:F1316)+1,0)</f>
        <v>0</v>
      </c>
      <c r="G1317" s="25">
        <f ca="1">IF(AND(AG1317=Data!$K$8,database!AI1317&lt;&gt;"Closed",AI1317&lt;&gt;"old",database!AL1317&lt;(TODAY()+Data!$X$4)),MAX(G$8:G1316)+1,0)</f>
        <v>0</v>
      </c>
      <c r="H1317" s="25">
        <f ca="1">IF(AND(AG1317=Data!$K$9,database!AI1317&lt;&gt;"Closed",AI1317&lt;&gt;"old",database!AL1317&lt;(TODAY()+Data!$X$5)),MAX(H$8:H1316)+1,0)</f>
        <v>0</v>
      </c>
      <c r="Y1317">
        <f>IF(AS1317&gt;0,VLOOKUP(AS1317,$AT:$AV,3,0)+COUNTIF(AS$8:AS1316,AS1317),0)</f>
        <v>0</v>
      </c>
      <c r="AA1317" s="17"/>
      <c r="AB1317" s="18"/>
      <c r="AC1317" s="17"/>
      <c r="AD1317" s="18"/>
      <c r="AE1317" s="17"/>
      <c r="AF1317" s="18"/>
      <c r="AG1317" s="139"/>
      <c r="AH1317" s="24"/>
      <c r="AI1317" s="17"/>
      <c r="AJ1317" s="24"/>
      <c r="AK1317" s="27"/>
      <c r="AL1317" s="47"/>
      <c r="AQ1317" s="25">
        <f>IF(FollowUp!$AK$3="(Off)",IF(FollowUp!$AA$3=Data!$D$5,C1317,IF(FollowUp!$AA$3=Data!$D$6,D1317,IF(FollowUp!$AA$3=Data!$D$7,E1317,B1317))),IF(FollowUp!$AK$3=Data!$N$9,F1317,IF(FollowUp!$AK$3=Data!$N$8,H1317,IF(FollowUp!$AK$3=Data!$N$7,G1317,B1317))))</f>
        <v>0</v>
      </c>
      <c r="AR1317" s="51">
        <f t="shared" si="128"/>
        <v>0</v>
      </c>
      <c r="AS1317" s="25">
        <f t="shared" si="126"/>
        <v>-1</v>
      </c>
      <c r="AT1317" s="25">
        <f t="shared" si="129"/>
        <v>1310</v>
      </c>
      <c r="AU1317" s="25">
        <f t="shared" si="127"/>
        <v>0</v>
      </c>
      <c r="AV1317" s="25">
        <f t="shared" si="130"/>
        <v>0</v>
      </c>
      <c r="BB1317" s="51"/>
    </row>
    <row r="1318" spans="1:54" x14ac:dyDescent="0.25">
      <c r="A1318" t="str">
        <f t="shared" si="125"/>
        <v>1318</v>
      </c>
      <c r="B1318" s="25">
        <f>IF(OR(ISBLANK($AG1318),$AI1318="closed",$AI1318="old",AND($B$3=Data!$N$6,OR(database!AG1318=Data!$K$8,Data!$K$9=database!AG1318))),0,MAX(B$8:B1317)+1)</f>
        <v>0</v>
      </c>
      <c r="C1318" s="25">
        <f ca="1">IF(AND($AL1318-C$3&lt;=TODAY(),$AL1318&gt;0,AI1318&lt;&gt;"closed",AI1318&lt;&gt;"old",AND($B$3&lt;&gt;Data!$N$6,OR(database!$AG1318&lt;&gt;Data!$K$9,database!$AG1318&lt;&gt;Data!$K$8))),MAX(C$8:C1317)+1,0)</f>
        <v>0</v>
      </c>
      <c r="D1318" s="25">
        <f ca="1">IF(AND($AL1318-D$3&lt;=TODAY(),$AL1318&gt;0,$AI1318&lt;&gt;"closed",AI1318&lt;&gt;"old",AND($B$3&lt;&gt;Data!$N$6,OR(database!$AG1318&lt;&gt;Data!$K$9,database!$AG1318&lt;&gt;Data!$K$8))),MAX(D$8:D1317)+1,0)</f>
        <v>0</v>
      </c>
      <c r="E1318" s="25">
        <f ca="1">IF(AND($AL1318-E$3&lt;=TODAY(),$AL1318&gt;0,AI1318&lt;&gt;"closed",AI1318&lt;&gt;"old",AND($B$3&lt;&gt;Data!$N$6,OR(database!$AG1318&lt;&gt;Data!$K$9,database!$AG1318&lt;&gt;Data!$K$8))),MAX(E$8:E1317)+1,0)</f>
        <v>0</v>
      </c>
      <c r="F1318" s="25">
        <f>IF(AH1318="X",MAX(F$8:F1317)+1,0)</f>
        <v>0</v>
      </c>
      <c r="G1318" s="25">
        <f ca="1">IF(AND(AG1318=Data!$K$8,database!AI1318&lt;&gt;"Closed",AI1318&lt;&gt;"old",database!AL1318&lt;(TODAY()+Data!$X$4)),MAX(G$8:G1317)+1,0)</f>
        <v>0</v>
      </c>
      <c r="H1318" s="25">
        <f ca="1">IF(AND(AG1318=Data!$K$9,database!AI1318&lt;&gt;"Closed",AI1318&lt;&gt;"old",database!AL1318&lt;(TODAY()+Data!$X$5)),MAX(H$8:H1317)+1,0)</f>
        <v>0</v>
      </c>
      <c r="Y1318">
        <f>IF(AS1318&gt;0,VLOOKUP(AS1318,$AT:$AV,3,0)+COUNTIF(AS$8:AS1317,AS1318),0)</f>
        <v>0</v>
      </c>
      <c r="AA1318" s="16"/>
      <c r="AB1318" s="22"/>
      <c r="AC1318" s="16"/>
      <c r="AD1318" s="22"/>
      <c r="AE1318" s="16"/>
      <c r="AF1318" s="22"/>
      <c r="AG1318" s="138"/>
      <c r="AH1318" s="23"/>
      <c r="AI1318" s="16"/>
      <c r="AJ1318" s="23"/>
      <c r="AK1318" s="28"/>
      <c r="AL1318" s="35"/>
      <c r="AQ1318" s="25">
        <f>IF(FollowUp!$AK$3="(Off)",IF(FollowUp!$AA$3=Data!$D$5,C1318,IF(FollowUp!$AA$3=Data!$D$6,D1318,IF(FollowUp!$AA$3=Data!$D$7,E1318,B1318))),IF(FollowUp!$AK$3=Data!$N$9,F1318,IF(FollowUp!$AK$3=Data!$N$8,H1318,IF(FollowUp!$AK$3=Data!$N$7,G1318,B1318))))</f>
        <v>0</v>
      </c>
      <c r="AR1318" s="51">
        <f t="shared" si="128"/>
        <v>0</v>
      </c>
      <c r="AS1318" s="25">
        <f t="shared" si="126"/>
        <v>-1</v>
      </c>
      <c r="AT1318" s="25">
        <f t="shared" si="129"/>
        <v>1311</v>
      </c>
      <c r="AU1318" s="25">
        <f t="shared" si="127"/>
        <v>0</v>
      </c>
      <c r="AV1318" s="25">
        <f t="shared" si="130"/>
        <v>0</v>
      </c>
      <c r="BB1318" s="51"/>
    </row>
    <row r="1319" spans="1:54" x14ac:dyDescent="0.25">
      <c r="A1319" t="str">
        <f t="shared" si="125"/>
        <v>1319</v>
      </c>
      <c r="B1319" s="25">
        <f>IF(OR(ISBLANK($AG1319),$AI1319="closed",$AI1319="old",AND($B$3=Data!$N$6,OR(database!AG1319=Data!$K$8,Data!$K$9=database!AG1319))),0,MAX(B$8:B1318)+1)</f>
        <v>0</v>
      </c>
      <c r="C1319" s="25">
        <f ca="1">IF(AND($AL1319-C$3&lt;=TODAY(),$AL1319&gt;0,AI1319&lt;&gt;"closed",AI1319&lt;&gt;"old",AND($B$3&lt;&gt;Data!$N$6,OR(database!$AG1319&lt;&gt;Data!$K$9,database!$AG1319&lt;&gt;Data!$K$8))),MAX(C$8:C1318)+1,0)</f>
        <v>0</v>
      </c>
      <c r="D1319" s="25">
        <f ca="1">IF(AND($AL1319-D$3&lt;=TODAY(),$AL1319&gt;0,$AI1319&lt;&gt;"closed",AI1319&lt;&gt;"old",AND($B$3&lt;&gt;Data!$N$6,OR(database!$AG1319&lt;&gt;Data!$K$9,database!$AG1319&lt;&gt;Data!$K$8))),MAX(D$8:D1318)+1,0)</f>
        <v>0</v>
      </c>
      <c r="E1319" s="25">
        <f ca="1">IF(AND($AL1319-E$3&lt;=TODAY(),$AL1319&gt;0,AI1319&lt;&gt;"closed",AI1319&lt;&gt;"old",AND($B$3&lt;&gt;Data!$N$6,OR(database!$AG1319&lt;&gt;Data!$K$9,database!$AG1319&lt;&gt;Data!$K$8))),MAX(E$8:E1318)+1,0)</f>
        <v>0</v>
      </c>
      <c r="F1319" s="25">
        <f>IF(AH1319="X",MAX(F$8:F1318)+1,0)</f>
        <v>0</v>
      </c>
      <c r="G1319" s="25">
        <f ca="1">IF(AND(AG1319=Data!$K$8,database!AI1319&lt;&gt;"Closed",AI1319&lt;&gt;"old",database!AL1319&lt;(TODAY()+Data!$X$4)),MAX(G$8:G1318)+1,0)</f>
        <v>0</v>
      </c>
      <c r="H1319" s="25">
        <f ca="1">IF(AND(AG1319=Data!$K$9,database!AI1319&lt;&gt;"Closed",AI1319&lt;&gt;"old",database!AL1319&lt;(TODAY()+Data!$X$5)),MAX(H$8:H1318)+1,0)</f>
        <v>0</v>
      </c>
      <c r="Y1319">
        <f>IF(AS1319&gt;0,VLOOKUP(AS1319,$AT:$AV,3,0)+COUNTIF(AS$8:AS1318,AS1319),0)</f>
        <v>0</v>
      </c>
      <c r="AA1319" s="17"/>
      <c r="AB1319" s="18"/>
      <c r="AC1319" s="17"/>
      <c r="AD1319" s="18"/>
      <c r="AE1319" s="17"/>
      <c r="AF1319" s="18"/>
      <c r="AG1319" s="139"/>
      <c r="AH1319" s="24"/>
      <c r="AI1319" s="17"/>
      <c r="AJ1319" s="24"/>
      <c r="AK1319" s="27"/>
      <c r="AL1319" s="47"/>
      <c r="AQ1319" s="25">
        <f>IF(FollowUp!$AK$3="(Off)",IF(FollowUp!$AA$3=Data!$D$5,C1319,IF(FollowUp!$AA$3=Data!$D$6,D1319,IF(FollowUp!$AA$3=Data!$D$7,E1319,B1319))),IF(FollowUp!$AK$3=Data!$N$9,F1319,IF(FollowUp!$AK$3=Data!$N$8,H1319,IF(FollowUp!$AK$3=Data!$N$7,G1319,B1319))))</f>
        <v>0</v>
      </c>
      <c r="AR1319" s="51">
        <f t="shared" si="128"/>
        <v>0</v>
      </c>
      <c r="AS1319" s="25">
        <f t="shared" si="126"/>
        <v>-1</v>
      </c>
      <c r="AT1319" s="25">
        <f t="shared" si="129"/>
        <v>1312</v>
      </c>
      <c r="AU1319" s="25">
        <f t="shared" si="127"/>
        <v>0</v>
      </c>
      <c r="AV1319" s="25">
        <f t="shared" si="130"/>
        <v>0</v>
      </c>
      <c r="BB1319" s="51"/>
    </row>
    <row r="1320" spans="1:54" x14ac:dyDescent="0.25">
      <c r="A1320" t="str">
        <f t="shared" si="125"/>
        <v>1320</v>
      </c>
      <c r="B1320" s="25">
        <f>IF(OR(ISBLANK($AG1320),$AI1320="closed",$AI1320="old",AND($B$3=Data!$N$6,OR(database!AG1320=Data!$K$8,Data!$K$9=database!AG1320))),0,MAX(B$8:B1319)+1)</f>
        <v>0</v>
      </c>
      <c r="C1320" s="25">
        <f ca="1">IF(AND($AL1320-C$3&lt;=TODAY(),$AL1320&gt;0,AI1320&lt;&gt;"closed",AI1320&lt;&gt;"old",AND($B$3&lt;&gt;Data!$N$6,OR(database!$AG1320&lt;&gt;Data!$K$9,database!$AG1320&lt;&gt;Data!$K$8))),MAX(C$8:C1319)+1,0)</f>
        <v>0</v>
      </c>
      <c r="D1320" s="25">
        <f ca="1">IF(AND($AL1320-D$3&lt;=TODAY(),$AL1320&gt;0,$AI1320&lt;&gt;"closed",AI1320&lt;&gt;"old",AND($B$3&lt;&gt;Data!$N$6,OR(database!$AG1320&lt;&gt;Data!$K$9,database!$AG1320&lt;&gt;Data!$K$8))),MAX(D$8:D1319)+1,0)</f>
        <v>0</v>
      </c>
      <c r="E1320" s="25">
        <f ca="1">IF(AND($AL1320-E$3&lt;=TODAY(),$AL1320&gt;0,AI1320&lt;&gt;"closed",AI1320&lt;&gt;"old",AND($B$3&lt;&gt;Data!$N$6,OR(database!$AG1320&lt;&gt;Data!$K$9,database!$AG1320&lt;&gt;Data!$K$8))),MAX(E$8:E1319)+1,0)</f>
        <v>0</v>
      </c>
      <c r="F1320" s="25">
        <f>IF(AH1320="X",MAX(F$8:F1319)+1,0)</f>
        <v>0</v>
      </c>
      <c r="G1320" s="25">
        <f ca="1">IF(AND(AG1320=Data!$K$8,database!AI1320&lt;&gt;"Closed",AI1320&lt;&gt;"old",database!AL1320&lt;(TODAY()+Data!$X$4)),MAX(G$8:G1319)+1,0)</f>
        <v>0</v>
      </c>
      <c r="H1320" s="25">
        <f ca="1">IF(AND(AG1320=Data!$K$9,database!AI1320&lt;&gt;"Closed",AI1320&lt;&gt;"old",database!AL1320&lt;(TODAY()+Data!$X$5)),MAX(H$8:H1319)+1,0)</f>
        <v>0</v>
      </c>
      <c r="Y1320">
        <f>IF(AS1320&gt;0,VLOOKUP(AS1320,$AT:$AV,3,0)+COUNTIF(AS$8:AS1319,AS1320),0)</f>
        <v>0</v>
      </c>
      <c r="AA1320" s="16"/>
      <c r="AB1320" s="22"/>
      <c r="AC1320" s="16"/>
      <c r="AD1320" s="22"/>
      <c r="AE1320" s="16"/>
      <c r="AF1320" s="22"/>
      <c r="AG1320" s="138"/>
      <c r="AH1320" s="23"/>
      <c r="AI1320" s="16"/>
      <c r="AJ1320" s="23"/>
      <c r="AK1320" s="28"/>
      <c r="AL1320" s="35"/>
      <c r="AQ1320" s="25">
        <f>IF(FollowUp!$AK$3="(Off)",IF(FollowUp!$AA$3=Data!$D$5,C1320,IF(FollowUp!$AA$3=Data!$D$6,D1320,IF(FollowUp!$AA$3=Data!$D$7,E1320,B1320))),IF(FollowUp!$AK$3=Data!$N$9,F1320,IF(FollowUp!$AK$3=Data!$N$8,H1320,IF(FollowUp!$AK$3=Data!$N$7,G1320,B1320))))</f>
        <v>0</v>
      </c>
      <c r="AR1320" s="51">
        <f t="shared" si="128"/>
        <v>0</v>
      </c>
      <c r="AS1320" s="25">
        <f t="shared" si="126"/>
        <v>-1</v>
      </c>
      <c r="AT1320" s="25">
        <f t="shared" si="129"/>
        <v>1313</v>
      </c>
      <c r="AU1320" s="25">
        <f t="shared" si="127"/>
        <v>0</v>
      </c>
      <c r="AV1320" s="25">
        <f t="shared" si="130"/>
        <v>0</v>
      </c>
      <c r="BB1320" s="51"/>
    </row>
    <row r="1321" spans="1:54" x14ac:dyDescent="0.25">
      <c r="A1321" t="str">
        <f t="shared" si="125"/>
        <v>1321</v>
      </c>
      <c r="B1321" s="25">
        <f>IF(OR(ISBLANK($AG1321),$AI1321="closed",$AI1321="old",AND($B$3=Data!$N$6,OR(database!AG1321=Data!$K$8,Data!$K$9=database!AG1321))),0,MAX(B$8:B1320)+1)</f>
        <v>0</v>
      </c>
      <c r="C1321" s="25">
        <f ca="1">IF(AND($AL1321-C$3&lt;=TODAY(),$AL1321&gt;0,AI1321&lt;&gt;"closed",AI1321&lt;&gt;"old",AND($B$3&lt;&gt;Data!$N$6,OR(database!$AG1321&lt;&gt;Data!$K$9,database!$AG1321&lt;&gt;Data!$K$8))),MAX(C$8:C1320)+1,0)</f>
        <v>0</v>
      </c>
      <c r="D1321" s="25">
        <f ca="1">IF(AND($AL1321-D$3&lt;=TODAY(),$AL1321&gt;0,$AI1321&lt;&gt;"closed",AI1321&lt;&gt;"old",AND($B$3&lt;&gt;Data!$N$6,OR(database!$AG1321&lt;&gt;Data!$K$9,database!$AG1321&lt;&gt;Data!$K$8))),MAX(D$8:D1320)+1,0)</f>
        <v>0</v>
      </c>
      <c r="E1321" s="25">
        <f ca="1">IF(AND($AL1321-E$3&lt;=TODAY(),$AL1321&gt;0,AI1321&lt;&gt;"closed",AI1321&lt;&gt;"old",AND($B$3&lt;&gt;Data!$N$6,OR(database!$AG1321&lt;&gt;Data!$K$9,database!$AG1321&lt;&gt;Data!$K$8))),MAX(E$8:E1320)+1,0)</f>
        <v>0</v>
      </c>
      <c r="F1321" s="25">
        <f>IF(AH1321="X",MAX(F$8:F1320)+1,0)</f>
        <v>0</v>
      </c>
      <c r="G1321" s="25">
        <f ca="1">IF(AND(AG1321=Data!$K$8,database!AI1321&lt;&gt;"Closed",AI1321&lt;&gt;"old",database!AL1321&lt;(TODAY()+Data!$X$4)),MAX(G$8:G1320)+1,0)</f>
        <v>0</v>
      </c>
      <c r="H1321" s="25">
        <f ca="1">IF(AND(AG1321=Data!$K$9,database!AI1321&lt;&gt;"Closed",AI1321&lt;&gt;"old",database!AL1321&lt;(TODAY()+Data!$X$5)),MAX(H$8:H1320)+1,0)</f>
        <v>0</v>
      </c>
      <c r="Y1321">
        <f>IF(AS1321&gt;0,VLOOKUP(AS1321,$AT:$AV,3,0)+COUNTIF(AS$8:AS1320,AS1321),0)</f>
        <v>0</v>
      </c>
      <c r="AA1321" s="17"/>
      <c r="AB1321" s="18"/>
      <c r="AC1321" s="17"/>
      <c r="AD1321" s="18"/>
      <c r="AE1321" s="17"/>
      <c r="AF1321" s="18"/>
      <c r="AG1321" s="139"/>
      <c r="AH1321" s="24"/>
      <c r="AI1321" s="17"/>
      <c r="AJ1321" s="24"/>
      <c r="AK1321" s="27"/>
      <c r="AL1321" s="47"/>
      <c r="AQ1321" s="25">
        <f>IF(FollowUp!$AK$3="(Off)",IF(FollowUp!$AA$3=Data!$D$5,C1321,IF(FollowUp!$AA$3=Data!$D$6,D1321,IF(FollowUp!$AA$3=Data!$D$7,E1321,B1321))),IF(FollowUp!$AK$3=Data!$N$9,F1321,IF(FollowUp!$AK$3=Data!$N$8,H1321,IF(FollowUp!$AK$3=Data!$N$7,G1321,B1321))))</f>
        <v>0</v>
      </c>
      <c r="AR1321" s="51">
        <f t="shared" si="128"/>
        <v>0</v>
      </c>
      <c r="AS1321" s="25">
        <f t="shared" si="126"/>
        <v>-1</v>
      </c>
      <c r="AT1321" s="25">
        <f t="shared" si="129"/>
        <v>1314</v>
      </c>
      <c r="AU1321" s="25">
        <f t="shared" si="127"/>
        <v>0</v>
      </c>
      <c r="AV1321" s="25">
        <f t="shared" si="130"/>
        <v>0</v>
      </c>
      <c r="BB1321" s="51"/>
    </row>
    <row r="1322" spans="1:54" x14ac:dyDescent="0.25">
      <c r="A1322" t="str">
        <f t="shared" si="125"/>
        <v>1322</v>
      </c>
      <c r="B1322" s="25">
        <f>IF(OR(ISBLANK($AG1322),$AI1322="closed",$AI1322="old",AND($B$3=Data!$N$6,OR(database!AG1322=Data!$K$8,Data!$K$9=database!AG1322))),0,MAX(B$8:B1321)+1)</f>
        <v>0</v>
      </c>
      <c r="C1322" s="25">
        <f ca="1">IF(AND($AL1322-C$3&lt;=TODAY(),$AL1322&gt;0,AI1322&lt;&gt;"closed",AI1322&lt;&gt;"old",AND($B$3&lt;&gt;Data!$N$6,OR(database!$AG1322&lt;&gt;Data!$K$9,database!$AG1322&lt;&gt;Data!$K$8))),MAX(C$8:C1321)+1,0)</f>
        <v>0</v>
      </c>
      <c r="D1322" s="25">
        <f ca="1">IF(AND($AL1322-D$3&lt;=TODAY(),$AL1322&gt;0,$AI1322&lt;&gt;"closed",AI1322&lt;&gt;"old",AND($B$3&lt;&gt;Data!$N$6,OR(database!$AG1322&lt;&gt;Data!$K$9,database!$AG1322&lt;&gt;Data!$K$8))),MAX(D$8:D1321)+1,0)</f>
        <v>0</v>
      </c>
      <c r="E1322" s="25">
        <f ca="1">IF(AND($AL1322-E$3&lt;=TODAY(),$AL1322&gt;0,AI1322&lt;&gt;"closed",AI1322&lt;&gt;"old",AND($B$3&lt;&gt;Data!$N$6,OR(database!$AG1322&lt;&gt;Data!$K$9,database!$AG1322&lt;&gt;Data!$K$8))),MAX(E$8:E1321)+1,0)</f>
        <v>0</v>
      </c>
      <c r="F1322" s="25">
        <f>IF(AH1322="X",MAX(F$8:F1321)+1,0)</f>
        <v>0</v>
      </c>
      <c r="G1322" s="25">
        <f ca="1">IF(AND(AG1322=Data!$K$8,database!AI1322&lt;&gt;"Closed",AI1322&lt;&gt;"old",database!AL1322&lt;(TODAY()+Data!$X$4)),MAX(G$8:G1321)+1,0)</f>
        <v>0</v>
      </c>
      <c r="H1322" s="25">
        <f ca="1">IF(AND(AG1322=Data!$K$9,database!AI1322&lt;&gt;"Closed",AI1322&lt;&gt;"old",database!AL1322&lt;(TODAY()+Data!$X$5)),MAX(H$8:H1321)+1,0)</f>
        <v>0</v>
      </c>
      <c r="Y1322">
        <f>IF(AS1322&gt;0,VLOOKUP(AS1322,$AT:$AV,3,0)+COUNTIF(AS$8:AS1321,AS1322),0)</f>
        <v>0</v>
      </c>
      <c r="AA1322" s="16"/>
      <c r="AB1322" s="22"/>
      <c r="AC1322" s="16"/>
      <c r="AD1322" s="22"/>
      <c r="AE1322" s="16"/>
      <c r="AF1322" s="22"/>
      <c r="AG1322" s="138"/>
      <c r="AH1322" s="23"/>
      <c r="AI1322" s="16"/>
      <c r="AJ1322" s="23"/>
      <c r="AK1322" s="28"/>
      <c r="AL1322" s="35"/>
      <c r="AQ1322" s="25">
        <f>IF(FollowUp!$AK$3="(Off)",IF(FollowUp!$AA$3=Data!$D$5,C1322,IF(FollowUp!$AA$3=Data!$D$6,D1322,IF(FollowUp!$AA$3=Data!$D$7,E1322,B1322))),IF(FollowUp!$AK$3=Data!$N$9,F1322,IF(FollowUp!$AK$3=Data!$N$8,H1322,IF(FollowUp!$AK$3=Data!$N$7,G1322,B1322))))</f>
        <v>0</v>
      </c>
      <c r="AR1322" s="51">
        <f t="shared" si="128"/>
        <v>0</v>
      </c>
      <c r="AS1322" s="25">
        <f t="shared" si="126"/>
        <v>-1</v>
      </c>
      <c r="AT1322" s="25">
        <f t="shared" si="129"/>
        <v>1315</v>
      </c>
      <c r="AU1322" s="25">
        <f t="shared" si="127"/>
        <v>0</v>
      </c>
      <c r="AV1322" s="25">
        <f t="shared" si="130"/>
        <v>0</v>
      </c>
      <c r="BB1322" s="51"/>
    </row>
    <row r="1323" spans="1:54" x14ac:dyDescent="0.25">
      <c r="A1323" t="str">
        <f t="shared" si="125"/>
        <v>1323</v>
      </c>
      <c r="B1323" s="25">
        <f>IF(OR(ISBLANK($AG1323),$AI1323="closed",$AI1323="old",AND($B$3=Data!$N$6,OR(database!AG1323=Data!$K$8,Data!$K$9=database!AG1323))),0,MAX(B$8:B1322)+1)</f>
        <v>0</v>
      </c>
      <c r="C1323" s="25">
        <f ca="1">IF(AND($AL1323-C$3&lt;=TODAY(),$AL1323&gt;0,AI1323&lt;&gt;"closed",AI1323&lt;&gt;"old",AND($B$3&lt;&gt;Data!$N$6,OR(database!$AG1323&lt;&gt;Data!$K$9,database!$AG1323&lt;&gt;Data!$K$8))),MAX(C$8:C1322)+1,0)</f>
        <v>0</v>
      </c>
      <c r="D1323" s="25">
        <f ca="1">IF(AND($AL1323-D$3&lt;=TODAY(),$AL1323&gt;0,$AI1323&lt;&gt;"closed",AI1323&lt;&gt;"old",AND($B$3&lt;&gt;Data!$N$6,OR(database!$AG1323&lt;&gt;Data!$K$9,database!$AG1323&lt;&gt;Data!$K$8))),MAX(D$8:D1322)+1,0)</f>
        <v>0</v>
      </c>
      <c r="E1323" s="25">
        <f ca="1">IF(AND($AL1323-E$3&lt;=TODAY(),$AL1323&gt;0,AI1323&lt;&gt;"closed",AI1323&lt;&gt;"old",AND($B$3&lt;&gt;Data!$N$6,OR(database!$AG1323&lt;&gt;Data!$K$9,database!$AG1323&lt;&gt;Data!$K$8))),MAX(E$8:E1322)+1,0)</f>
        <v>0</v>
      </c>
      <c r="F1323" s="25">
        <f>IF(AH1323="X",MAX(F$8:F1322)+1,0)</f>
        <v>0</v>
      </c>
      <c r="G1323" s="25">
        <f ca="1">IF(AND(AG1323=Data!$K$8,database!AI1323&lt;&gt;"Closed",AI1323&lt;&gt;"old",database!AL1323&lt;(TODAY()+Data!$X$4)),MAX(G$8:G1322)+1,0)</f>
        <v>0</v>
      </c>
      <c r="H1323" s="25">
        <f ca="1">IF(AND(AG1323=Data!$K$9,database!AI1323&lt;&gt;"Closed",AI1323&lt;&gt;"old",database!AL1323&lt;(TODAY()+Data!$X$5)),MAX(H$8:H1322)+1,0)</f>
        <v>0</v>
      </c>
      <c r="Y1323">
        <f>IF(AS1323&gt;0,VLOOKUP(AS1323,$AT:$AV,3,0)+COUNTIF(AS$8:AS1322,AS1323),0)</f>
        <v>0</v>
      </c>
      <c r="AA1323" s="17"/>
      <c r="AB1323" s="18"/>
      <c r="AC1323" s="17"/>
      <c r="AD1323" s="18"/>
      <c r="AE1323" s="17"/>
      <c r="AF1323" s="18"/>
      <c r="AG1323" s="139"/>
      <c r="AH1323" s="24"/>
      <c r="AI1323" s="17"/>
      <c r="AJ1323" s="24"/>
      <c r="AK1323" s="27"/>
      <c r="AL1323" s="47"/>
      <c r="AQ1323" s="25">
        <f>IF(FollowUp!$AK$3="(Off)",IF(FollowUp!$AA$3=Data!$D$5,C1323,IF(FollowUp!$AA$3=Data!$D$6,D1323,IF(FollowUp!$AA$3=Data!$D$7,E1323,B1323))),IF(FollowUp!$AK$3=Data!$N$9,F1323,IF(FollowUp!$AK$3=Data!$N$8,H1323,IF(FollowUp!$AK$3=Data!$N$7,G1323,B1323))))</f>
        <v>0</v>
      </c>
      <c r="AR1323" s="51">
        <f t="shared" si="128"/>
        <v>0</v>
      </c>
      <c r="AS1323" s="25">
        <f t="shared" si="126"/>
        <v>-1</v>
      </c>
      <c r="AT1323" s="25">
        <f t="shared" si="129"/>
        <v>1316</v>
      </c>
      <c r="AU1323" s="25">
        <f t="shared" si="127"/>
        <v>0</v>
      </c>
      <c r="AV1323" s="25">
        <f t="shared" si="130"/>
        <v>0</v>
      </c>
      <c r="BB1323" s="51"/>
    </row>
    <row r="1324" spans="1:54" x14ac:dyDescent="0.25">
      <c r="A1324" t="str">
        <f t="shared" si="125"/>
        <v>1324</v>
      </c>
      <c r="B1324" s="25">
        <f>IF(OR(ISBLANK($AG1324),$AI1324="closed",$AI1324="old",AND($B$3=Data!$N$6,OR(database!AG1324=Data!$K$8,Data!$K$9=database!AG1324))),0,MAX(B$8:B1323)+1)</f>
        <v>0</v>
      </c>
      <c r="C1324" s="25">
        <f ca="1">IF(AND($AL1324-C$3&lt;=TODAY(),$AL1324&gt;0,AI1324&lt;&gt;"closed",AI1324&lt;&gt;"old",AND($B$3&lt;&gt;Data!$N$6,OR(database!$AG1324&lt;&gt;Data!$K$9,database!$AG1324&lt;&gt;Data!$K$8))),MAX(C$8:C1323)+1,0)</f>
        <v>0</v>
      </c>
      <c r="D1324" s="25">
        <f ca="1">IF(AND($AL1324-D$3&lt;=TODAY(),$AL1324&gt;0,$AI1324&lt;&gt;"closed",AI1324&lt;&gt;"old",AND($B$3&lt;&gt;Data!$N$6,OR(database!$AG1324&lt;&gt;Data!$K$9,database!$AG1324&lt;&gt;Data!$K$8))),MAX(D$8:D1323)+1,0)</f>
        <v>0</v>
      </c>
      <c r="E1324" s="25">
        <f ca="1">IF(AND($AL1324-E$3&lt;=TODAY(),$AL1324&gt;0,AI1324&lt;&gt;"closed",AI1324&lt;&gt;"old",AND($B$3&lt;&gt;Data!$N$6,OR(database!$AG1324&lt;&gt;Data!$K$9,database!$AG1324&lt;&gt;Data!$K$8))),MAX(E$8:E1323)+1,0)</f>
        <v>0</v>
      </c>
      <c r="F1324" s="25">
        <f>IF(AH1324="X",MAX(F$8:F1323)+1,0)</f>
        <v>0</v>
      </c>
      <c r="G1324" s="25">
        <f ca="1">IF(AND(AG1324=Data!$K$8,database!AI1324&lt;&gt;"Closed",AI1324&lt;&gt;"old",database!AL1324&lt;(TODAY()+Data!$X$4)),MAX(G$8:G1323)+1,0)</f>
        <v>0</v>
      </c>
      <c r="H1324" s="25">
        <f ca="1">IF(AND(AG1324=Data!$K$9,database!AI1324&lt;&gt;"Closed",AI1324&lt;&gt;"old",database!AL1324&lt;(TODAY()+Data!$X$5)),MAX(H$8:H1323)+1,0)</f>
        <v>0</v>
      </c>
      <c r="Y1324">
        <f>IF(AS1324&gt;0,VLOOKUP(AS1324,$AT:$AV,3,0)+COUNTIF(AS$8:AS1323,AS1324),0)</f>
        <v>0</v>
      </c>
      <c r="AA1324" s="16"/>
      <c r="AB1324" s="22"/>
      <c r="AC1324" s="16"/>
      <c r="AD1324" s="22"/>
      <c r="AE1324" s="16"/>
      <c r="AF1324" s="22"/>
      <c r="AG1324" s="138"/>
      <c r="AH1324" s="23"/>
      <c r="AI1324" s="16"/>
      <c r="AJ1324" s="23"/>
      <c r="AK1324" s="28"/>
      <c r="AL1324" s="35"/>
      <c r="AQ1324" s="25">
        <f>IF(FollowUp!$AK$3="(Off)",IF(FollowUp!$AA$3=Data!$D$5,C1324,IF(FollowUp!$AA$3=Data!$D$6,D1324,IF(FollowUp!$AA$3=Data!$D$7,E1324,B1324))),IF(FollowUp!$AK$3=Data!$N$9,F1324,IF(FollowUp!$AK$3=Data!$N$8,H1324,IF(FollowUp!$AK$3=Data!$N$7,G1324,B1324))))</f>
        <v>0</v>
      </c>
      <c r="AR1324" s="51">
        <f t="shared" si="128"/>
        <v>0</v>
      </c>
      <c r="AS1324" s="25">
        <f t="shared" si="126"/>
        <v>-1</v>
      </c>
      <c r="AT1324" s="25">
        <f t="shared" si="129"/>
        <v>1317</v>
      </c>
      <c r="AU1324" s="25">
        <f t="shared" si="127"/>
        <v>0</v>
      </c>
      <c r="AV1324" s="25">
        <f t="shared" si="130"/>
        <v>0</v>
      </c>
      <c r="BB1324" s="51"/>
    </row>
    <row r="1325" spans="1:54" x14ac:dyDescent="0.25">
      <c r="A1325" t="str">
        <f t="shared" si="125"/>
        <v>1325</v>
      </c>
      <c r="B1325" s="25">
        <f>IF(OR(ISBLANK($AG1325),$AI1325="closed",$AI1325="old",AND($B$3=Data!$N$6,OR(database!AG1325=Data!$K$8,Data!$K$9=database!AG1325))),0,MAX(B$8:B1324)+1)</f>
        <v>0</v>
      </c>
      <c r="C1325" s="25">
        <f ca="1">IF(AND($AL1325-C$3&lt;=TODAY(),$AL1325&gt;0,AI1325&lt;&gt;"closed",AI1325&lt;&gt;"old",AND($B$3&lt;&gt;Data!$N$6,OR(database!$AG1325&lt;&gt;Data!$K$9,database!$AG1325&lt;&gt;Data!$K$8))),MAX(C$8:C1324)+1,0)</f>
        <v>0</v>
      </c>
      <c r="D1325" s="25">
        <f ca="1">IF(AND($AL1325-D$3&lt;=TODAY(),$AL1325&gt;0,$AI1325&lt;&gt;"closed",AI1325&lt;&gt;"old",AND($B$3&lt;&gt;Data!$N$6,OR(database!$AG1325&lt;&gt;Data!$K$9,database!$AG1325&lt;&gt;Data!$K$8))),MAX(D$8:D1324)+1,0)</f>
        <v>0</v>
      </c>
      <c r="E1325" s="25">
        <f ca="1">IF(AND($AL1325-E$3&lt;=TODAY(),$AL1325&gt;0,AI1325&lt;&gt;"closed",AI1325&lt;&gt;"old",AND($B$3&lt;&gt;Data!$N$6,OR(database!$AG1325&lt;&gt;Data!$K$9,database!$AG1325&lt;&gt;Data!$K$8))),MAX(E$8:E1324)+1,0)</f>
        <v>0</v>
      </c>
      <c r="F1325" s="25">
        <f>IF(AH1325="X",MAX(F$8:F1324)+1,0)</f>
        <v>0</v>
      </c>
      <c r="G1325" s="25">
        <f ca="1">IF(AND(AG1325=Data!$K$8,database!AI1325&lt;&gt;"Closed",AI1325&lt;&gt;"old",database!AL1325&lt;(TODAY()+Data!$X$4)),MAX(G$8:G1324)+1,0)</f>
        <v>0</v>
      </c>
      <c r="H1325" s="25">
        <f ca="1">IF(AND(AG1325=Data!$K$9,database!AI1325&lt;&gt;"Closed",AI1325&lt;&gt;"old",database!AL1325&lt;(TODAY()+Data!$X$5)),MAX(H$8:H1324)+1,0)</f>
        <v>0</v>
      </c>
      <c r="Y1325">
        <f>IF(AS1325&gt;0,VLOOKUP(AS1325,$AT:$AV,3,0)+COUNTIF(AS$8:AS1324,AS1325),0)</f>
        <v>0</v>
      </c>
      <c r="AA1325" s="17"/>
      <c r="AB1325" s="18"/>
      <c r="AC1325" s="17"/>
      <c r="AD1325" s="18"/>
      <c r="AE1325" s="17"/>
      <c r="AF1325" s="18"/>
      <c r="AG1325" s="139"/>
      <c r="AH1325" s="24"/>
      <c r="AI1325" s="17"/>
      <c r="AJ1325" s="24"/>
      <c r="AK1325" s="27"/>
      <c r="AL1325" s="47"/>
      <c r="AQ1325" s="25">
        <f>IF(FollowUp!$AK$3="(Off)",IF(FollowUp!$AA$3=Data!$D$5,C1325,IF(FollowUp!$AA$3=Data!$D$6,D1325,IF(FollowUp!$AA$3=Data!$D$7,E1325,B1325))),IF(FollowUp!$AK$3=Data!$N$9,F1325,IF(FollowUp!$AK$3=Data!$N$8,H1325,IF(FollowUp!$AK$3=Data!$N$7,G1325,B1325))))</f>
        <v>0</v>
      </c>
      <c r="AR1325" s="51">
        <f t="shared" si="128"/>
        <v>0</v>
      </c>
      <c r="AS1325" s="25">
        <f t="shared" si="126"/>
        <v>-1</v>
      </c>
      <c r="AT1325" s="25">
        <f t="shared" si="129"/>
        <v>1318</v>
      </c>
      <c r="AU1325" s="25">
        <f t="shared" si="127"/>
        <v>0</v>
      </c>
      <c r="AV1325" s="25">
        <f t="shared" si="130"/>
        <v>0</v>
      </c>
      <c r="BB1325" s="51"/>
    </row>
    <row r="1326" spans="1:54" x14ac:dyDescent="0.25">
      <c r="A1326" t="str">
        <f t="shared" si="125"/>
        <v>1326</v>
      </c>
      <c r="B1326" s="25">
        <f>IF(OR(ISBLANK($AG1326),$AI1326="closed",$AI1326="old",AND($B$3=Data!$N$6,OR(database!AG1326=Data!$K$8,Data!$K$9=database!AG1326))),0,MAX(B$8:B1325)+1)</f>
        <v>0</v>
      </c>
      <c r="C1326" s="25">
        <f ca="1">IF(AND($AL1326-C$3&lt;=TODAY(),$AL1326&gt;0,AI1326&lt;&gt;"closed",AI1326&lt;&gt;"old",AND($B$3&lt;&gt;Data!$N$6,OR(database!$AG1326&lt;&gt;Data!$K$9,database!$AG1326&lt;&gt;Data!$K$8))),MAX(C$8:C1325)+1,0)</f>
        <v>0</v>
      </c>
      <c r="D1326" s="25">
        <f ca="1">IF(AND($AL1326-D$3&lt;=TODAY(),$AL1326&gt;0,$AI1326&lt;&gt;"closed",AI1326&lt;&gt;"old",AND($B$3&lt;&gt;Data!$N$6,OR(database!$AG1326&lt;&gt;Data!$K$9,database!$AG1326&lt;&gt;Data!$K$8))),MAX(D$8:D1325)+1,0)</f>
        <v>0</v>
      </c>
      <c r="E1326" s="25">
        <f ca="1">IF(AND($AL1326-E$3&lt;=TODAY(),$AL1326&gt;0,AI1326&lt;&gt;"closed",AI1326&lt;&gt;"old",AND($B$3&lt;&gt;Data!$N$6,OR(database!$AG1326&lt;&gt;Data!$K$9,database!$AG1326&lt;&gt;Data!$K$8))),MAX(E$8:E1325)+1,0)</f>
        <v>0</v>
      </c>
      <c r="F1326" s="25">
        <f>IF(AH1326="X",MAX(F$8:F1325)+1,0)</f>
        <v>0</v>
      </c>
      <c r="G1326" s="25">
        <f ca="1">IF(AND(AG1326=Data!$K$8,database!AI1326&lt;&gt;"Closed",AI1326&lt;&gt;"old",database!AL1326&lt;(TODAY()+Data!$X$4)),MAX(G$8:G1325)+1,0)</f>
        <v>0</v>
      </c>
      <c r="H1326" s="25">
        <f ca="1">IF(AND(AG1326=Data!$K$9,database!AI1326&lt;&gt;"Closed",AI1326&lt;&gt;"old",database!AL1326&lt;(TODAY()+Data!$X$5)),MAX(H$8:H1325)+1,0)</f>
        <v>0</v>
      </c>
      <c r="Y1326">
        <f>IF(AS1326&gt;0,VLOOKUP(AS1326,$AT:$AV,3,0)+COUNTIF(AS$8:AS1325,AS1326),0)</f>
        <v>0</v>
      </c>
      <c r="AA1326" s="16"/>
      <c r="AB1326" s="22"/>
      <c r="AC1326" s="16"/>
      <c r="AD1326" s="22"/>
      <c r="AE1326" s="16"/>
      <c r="AF1326" s="22"/>
      <c r="AG1326" s="138"/>
      <c r="AH1326" s="23"/>
      <c r="AI1326" s="16"/>
      <c r="AJ1326" s="23"/>
      <c r="AK1326" s="28"/>
      <c r="AL1326" s="35"/>
      <c r="AQ1326" s="25">
        <f>IF(FollowUp!$AK$3="(Off)",IF(FollowUp!$AA$3=Data!$D$5,C1326,IF(FollowUp!$AA$3=Data!$D$6,D1326,IF(FollowUp!$AA$3=Data!$D$7,E1326,B1326))),IF(FollowUp!$AK$3=Data!$N$9,F1326,IF(FollowUp!$AK$3=Data!$N$8,H1326,IF(FollowUp!$AK$3=Data!$N$7,G1326,B1326))))</f>
        <v>0</v>
      </c>
      <c r="AR1326" s="51">
        <f t="shared" si="128"/>
        <v>0</v>
      </c>
      <c r="AS1326" s="25">
        <f t="shared" si="126"/>
        <v>-1</v>
      </c>
      <c r="AT1326" s="25">
        <f t="shared" si="129"/>
        <v>1319</v>
      </c>
      <c r="AU1326" s="25">
        <f t="shared" si="127"/>
        <v>0</v>
      </c>
      <c r="AV1326" s="25">
        <f t="shared" si="130"/>
        <v>0</v>
      </c>
      <c r="BB1326" s="51"/>
    </row>
    <row r="1327" spans="1:54" x14ac:dyDescent="0.25">
      <c r="A1327" t="str">
        <f t="shared" si="125"/>
        <v>1327</v>
      </c>
      <c r="B1327" s="25">
        <f>IF(OR(ISBLANK($AG1327),$AI1327="closed",$AI1327="old",AND($B$3=Data!$N$6,OR(database!AG1327=Data!$K$8,Data!$K$9=database!AG1327))),0,MAX(B$8:B1326)+1)</f>
        <v>0</v>
      </c>
      <c r="C1327" s="25">
        <f ca="1">IF(AND($AL1327-C$3&lt;=TODAY(),$AL1327&gt;0,AI1327&lt;&gt;"closed",AI1327&lt;&gt;"old",AND($B$3&lt;&gt;Data!$N$6,OR(database!$AG1327&lt;&gt;Data!$K$9,database!$AG1327&lt;&gt;Data!$K$8))),MAX(C$8:C1326)+1,0)</f>
        <v>0</v>
      </c>
      <c r="D1327" s="25">
        <f ca="1">IF(AND($AL1327-D$3&lt;=TODAY(),$AL1327&gt;0,$AI1327&lt;&gt;"closed",AI1327&lt;&gt;"old",AND($B$3&lt;&gt;Data!$N$6,OR(database!$AG1327&lt;&gt;Data!$K$9,database!$AG1327&lt;&gt;Data!$K$8))),MAX(D$8:D1326)+1,0)</f>
        <v>0</v>
      </c>
      <c r="E1327" s="25">
        <f ca="1">IF(AND($AL1327-E$3&lt;=TODAY(),$AL1327&gt;0,AI1327&lt;&gt;"closed",AI1327&lt;&gt;"old",AND($B$3&lt;&gt;Data!$N$6,OR(database!$AG1327&lt;&gt;Data!$K$9,database!$AG1327&lt;&gt;Data!$K$8))),MAX(E$8:E1326)+1,0)</f>
        <v>0</v>
      </c>
      <c r="F1327" s="25">
        <f>IF(AH1327="X",MAX(F$8:F1326)+1,0)</f>
        <v>0</v>
      </c>
      <c r="G1327" s="25">
        <f ca="1">IF(AND(AG1327=Data!$K$8,database!AI1327&lt;&gt;"Closed",AI1327&lt;&gt;"old",database!AL1327&lt;(TODAY()+Data!$X$4)),MAX(G$8:G1326)+1,0)</f>
        <v>0</v>
      </c>
      <c r="H1327" s="25">
        <f ca="1">IF(AND(AG1327=Data!$K$9,database!AI1327&lt;&gt;"Closed",AI1327&lt;&gt;"old",database!AL1327&lt;(TODAY()+Data!$X$5)),MAX(H$8:H1326)+1,0)</f>
        <v>0</v>
      </c>
      <c r="Y1327">
        <f>IF(AS1327&gt;0,VLOOKUP(AS1327,$AT:$AV,3,0)+COUNTIF(AS$8:AS1326,AS1327),0)</f>
        <v>0</v>
      </c>
      <c r="AA1327" s="17"/>
      <c r="AB1327" s="18"/>
      <c r="AC1327" s="17"/>
      <c r="AD1327" s="18"/>
      <c r="AE1327" s="17"/>
      <c r="AF1327" s="18"/>
      <c r="AG1327" s="139"/>
      <c r="AH1327" s="24"/>
      <c r="AI1327" s="17"/>
      <c r="AJ1327" s="24"/>
      <c r="AK1327" s="27"/>
      <c r="AL1327" s="47"/>
      <c r="AQ1327" s="25">
        <f>IF(FollowUp!$AK$3="(Off)",IF(FollowUp!$AA$3=Data!$D$5,C1327,IF(FollowUp!$AA$3=Data!$D$6,D1327,IF(FollowUp!$AA$3=Data!$D$7,E1327,B1327))),IF(FollowUp!$AK$3=Data!$N$9,F1327,IF(FollowUp!$AK$3=Data!$N$8,H1327,IF(FollowUp!$AK$3=Data!$N$7,G1327,B1327))))</f>
        <v>0</v>
      </c>
      <c r="AR1327" s="51">
        <f t="shared" si="128"/>
        <v>0</v>
      </c>
      <c r="AS1327" s="25">
        <f t="shared" si="126"/>
        <v>-1</v>
      </c>
      <c r="AT1327" s="25">
        <f t="shared" si="129"/>
        <v>1320</v>
      </c>
      <c r="AU1327" s="25">
        <f t="shared" si="127"/>
        <v>0</v>
      </c>
      <c r="AV1327" s="25">
        <f t="shared" si="130"/>
        <v>0</v>
      </c>
      <c r="BB1327" s="51"/>
    </row>
    <row r="1328" spans="1:54" x14ac:dyDescent="0.25">
      <c r="A1328" t="str">
        <f t="shared" si="125"/>
        <v>1328</v>
      </c>
      <c r="B1328" s="25">
        <f>IF(OR(ISBLANK($AG1328),$AI1328="closed",$AI1328="old",AND($B$3=Data!$N$6,OR(database!AG1328=Data!$K$8,Data!$K$9=database!AG1328))),0,MAX(B$8:B1327)+1)</f>
        <v>0</v>
      </c>
      <c r="C1328" s="25">
        <f ca="1">IF(AND($AL1328-C$3&lt;=TODAY(),$AL1328&gt;0,AI1328&lt;&gt;"closed",AI1328&lt;&gt;"old",AND($B$3&lt;&gt;Data!$N$6,OR(database!$AG1328&lt;&gt;Data!$K$9,database!$AG1328&lt;&gt;Data!$K$8))),MAX(C$8:C1327)+1,0)</f>
        <v>0</v>
      </c>
      <c r="D1328" s="25">
        <f ca="1">IF(AND($AL1328-D$3&lt;=TODAY(),$AL1328&gt;0,$AI1328&lt;&gt;"closed",AI1328&lt;&gt;"old",AND($B$3&lt;&gt;Data!$N$6,OR(database!$AG1328&lt;&gt;Data!$K$9,database!$AG1328&lt;&gt;Data!$K$8))),MAX(D$8:D1327)+1,0)</f>
        <v>0</v>
      </c>
      <c r="E1328" s="25">
        <f ca="1">IF(AND($AL1328-E$3&lt;=TODAY(),$AL1328&gt;0,AI1328&lt;&gt;"closed",AI1328&lt;&gt;"old",AND($B$3&lt;&gt;Data!$N$6,OR(database!$AG1328&lt;&gt;Data!$K$9,database!$AG1328&lt;&gt;Data!$K$8))),MAX(E$8:E1327)+1,0)</f>
        <v>0</v>
      </c>
      <c r="F1328" s="25">
        <f>IF(AH1328="X",MAX(F$8:F1327)+1,0)</f>
        <v>0</v>
      </c>
      <c r="G1328" s="25">
        <f ca="1">IF(AND(AG1328=Data!$K$8,database!AI1328&lt;&gt;"Closed",AI1328&lt;&gt;"old",database!AL1328&lt;(TODAY()+Data!$X$4)),MAX(G$8:G1327)+1,0)</f>
        <v>0</v>
      </c>
      <c r="H1328" s="25">
        <f ca="1">IF(AND(AG1328=Data!$K$9,database!AI1328&lt;&gt;"Closed",AI1328&lt;&gt;"old",database!AL1328&lt;(TODAY()+Data!$X$5)),MAX(H$8:H1327)+1,0)</f>
        <v>0</v>
      </c>
      <c r="Y1328">
        <f>IF(AS1328&gt;0,VLOOKUP(AS1328,$AT:$AV,3,0)+COUNTIF(AS$8:AS1327,AS1328),0)</f>
        <v>0</v>
      </c>
      <c r="AA1328" s="16"/>
      <c r="AB1328" s="22"/>
      <c r="AC1328" s="16"/>
      <c r="AD1328" s="22"/>
      <c r="AE1328" s="16"/>
      <c r="AF1328" s="22"/>
      <c r="AG1328" s="138"/>
      <c r="AH1328" s="23"/>
      <c r="AI1328" s="16"/>
      <c r="AJ1328" s="23"/>
      <c r="AK1328" s="28"/>
      <c r="AL1328" s="35"/>
      <c r="AQ1328" s="25">
        <f>IF(FollowUp!$AK$3="(Off)",IF(FollowUp!$AA$3=Data!$D$5,C1328,IF(FollowUp!$AA$3=Data!$D$6,D1328,IF(FollowUp!$AA$3=Data!$D$7,E1328,B1328))),IF(FollowUp!$AK$3=Data!$N$9,F1328,IF(FollowUp!$AK$3=Data!$N$8,H1328,IF(FollowUp!$AK$3=Data!$N$7,G1328,B1328))))</f>
        <v>0</v>
      </c>
      <c r="AR1328" s="51">
        <f t="shared" si="128"/>
        <v>0</v>
      </c>
      <c r="AS1328" s="25">
        <f t="shared" si="126"/>
        <v>-1</v>
      </c>
      <c r="AT1328" s="25">
        <f t="shared" si="129"/>
        <v>1321</v>
      </c>
      <c r="AU1328" s="25">
        <f t="shared" si="127"/>
        <v>0</v>
      </c>
      <c r="AV1328" s="25">
        <f t="shared" si="130"/>
        <v>0</v>
      </c>
      <c r="BB1328" s="51"/>
    </row>
    <row r="1329" spans="1:54" x14ac:dyDescent="0.25">
      <c r="A1329" t="str">
        <f t="shared" si="125"/>
        <v>1329</v>
      </c>
      <c r="B1329" s="25">
        <f>IF(OR(ISBLANK($AG1329),$AI1329="closed",$AI1329="old",AND($B$3=Data!$N$6,OR(database!AG1329=Data!$K$8,Data!$K$9=database!AG1329))),0,MAX(B$8:B1328)+1)</f>
        <v>0</v>
      </c>
      <c r="C1329" s="25">
        <f ca="1">IF(AND($AL1329-C$3&lt;=TODAY(),$AL1329&gt;0,AI1329&lt;&gt;"closed",AI1329&lt;&gt;"old",AND($B$3&lt;&gt;Data!$N$6,OR(database!$AG1329&lt;&gt;Data!$K$9,database!$AG1329&lt;&gt;Data!$K$8))),MAX(C$8:C1328)+1,0)</f>
        <v>0</v>
      </c>
      <c r="D1329" s="25">
        <f ca="1">IF(AND($AL1329-D$3&lt;=TODAY(),$AL1329&gt;0,$AI1329&lt;&gt;"closed",AI1329&lt;&gt;"old",AND($B$3&lt;&gt;Data!$N$6,OR(database!$AG1329&lt;&gt;Data!$K$9,database!$AG1329&lt;&gt;Data!$K$8))),MAX(D$8:D1328)+1,0)</f>
        <v>0</v>
      </c>
      <c r="E1329" s="25">
        <f ca="1">IF(AND($AL1329-E$3&lt;=TODAY(),$AL1329&gt;0,AI1329&lt;&gt;"closed",AI1329&lt;&gt;"old",AND($B$3&lt;&gt;Data!$N$6,OR(database!$AG1329&lt;&gt;Data!$K$9,database!$AG1329&lt;&gt;Data!$K$8))),MAX(E$8:E1328)+1,0)</f>
        <v>0</v>
      </c>
      <c r="F1329" s="25">
        <f>IF(AH1329="X",MAX(F$8:F1328)+1,0)</f>
        <v>0</v>
      </c>
      <c r="G1329" s="25">
        <f ca="1">IF(AND(AG1329=Data!$K$8,database!AI1329&lt;&gt;"Closed",AI1329&lt;&gt;"old",database!AL1329&lt;(TODAY()+Data!$X$4)),MAX(G$8:G1328)+1,0)</f>
        <v>0</v>
      </c>
      <c r="H1329" s="25">
        <f ca="1">IF(AND(AG1329=Data!$K$9,database!AI1329&lt;&gt;"Closed",AI1329&lt;&gt;"old",database!AL1329&lt;(TODAY()+Data!$X$5)),MAX(H$8:H1328)+1,0)</f>
        <v>0</v>
      </c>
      <c r="Y1329">
        <f>IF(AS1329&gt;0,VLOOKUP(AS1329,$AT:$AV,3,0)+COUNTIF(AS$8:AS1328,AS1329),0)</f>
        <v>0</v>
      </c>
      <c r="AA1329" s="17"/>
      <c r="AB1329" s="18"/>
      <c r="AC1329" s="17"/>
      <c r="AD1329" s="18"/>
      <c r="AE1329" s="17"/>
      <c r="AF1329" s="18"/>
      <c r="AG1329" s="139"/>
      <c r="AH1329" s="24"/>
      <c r="AI1329" s="17"/>
      <c r="AJ1329" s="24"/>
      <c r="AK1329" s="27"/>
      <c r="AL1329" s="47"/>
      <c r="AQ1329" s="25">
        <f>IF(FollowUp!$AK$3="(Off)",IF(FollowUp!$AA$3=Data!$D$5,C1329,IF(FollowUp!$AA$3=Data!$D$6,D1329,IF(FollowUp!$AA$3=Data!$D$7,E1329,B1329))),IF(FollowUp!$AK$3=Data!$N$9,F1329,IF(FollowUp!$AK$3=Data!$N$8,H1329,IF(FollowUp!$AK$3=Data!$N$7,G1329,B1329))))</f>
        <v>0</v>
      </c>
      <c r="AR1329" s="51">
        <f t="shared" si="128"/>
        <v>0</v>
      </c>
      <c r="AS1329" s="25">
        <f t="shared" si="126"/>
        <v>-1</v>
      </c>
      <c r="AT1329" s="25">
        <f t="shared" si="129"/>
        <v>1322</v>
      </c>
      <c r="AU1329" s="25">
        <f t="shared" si="127"/>
        <v>0</v>
      </c>
      <c r="AV1329" s="25">
        <f t="shared" si="130"/>
        <v>0</v>
      </c>
      <c r="BB1329" s="51"/>
    </row>
    <row r="1330" spans="1:54" x14ac:dyDescent="0.25">
      <c r="A1330" t="str">
        <f t="shared" si="125"/>
        <v>1330</v>
      </c>
      <c r="B1330" s="25">
        <f>IF(OR(ISBLANK($AG1330),$AI1330="closed",$AI1330="old",AND($B$3=Data!$N$6,OR(database!AG1330=Data!$K$8,Data!$K$9=database!AG1330))),0,MAX(B$8:B1329)+1)</f>
        <v>0</v>
      </c>
      <c r="C1330" s="25">
        <f ca="1">IF(AND($AL1330-C$3&lt;=TODAY(),$AL1330&gt;0,AI1330&lt;&gt;"closed",AI1330&lt;&gt;"old",AND($B$3&lt;&gt;Data!$N$6,OR(database!$AG1330&lt;&gt;Data!$K$9,database!$AG1330&lt;&gt;Data!$K$8))),MAX(C$8:C1329)+1,0)</f>
        <v>0</v>
      </c>
      <c r="D1330" s="25">
        <f ca="1">IF(AND($AL1330-D$3&lt;=TODAY(),$AL1330&gt;0,$AI1330&lt;&gt;"closed",AI1330&lt;&gt;"old",AND($B$3&lt;&gt;Data!$N$6,OR(database!$AG1330&lt;&gt;Data!$K$9,database!$AG1330&lt;&gt;Data!$K$8))),MAX(D$8:D1329)+1,0)</f>
        <v>0</v>
      </c>
      <c r="E1330" s="25">
        <f ca="1">IF(AND($AL1330-E$3&lt;=TODAY(),$AL1330&gt;0,AI1330&lt;&gt;"closed",AI1330&lt;&gt;"old",AND($B$3&lt;&gt;Data!$N$6,OR(database!$AG1330&lt;&gt;Data!$K$9,database!$AG1330&lt;&gt;Data!$K$8))),MAX(E$8:E1329)+1,0)</f>
        <v>0</v>
      </c>
      <c r="F1330" s="25">
        <f>IF(AH1330="X",MAX(F$8:F1329)+1,0)</f>
        <v>0</v>
      </c>
      <c r="G1330" s="25">
        <f ca="1">IF(AND(AG1330=Data!$K$8,database!AI1330&lt;&gt;"Closed",AI1330&lt;&gt;"old",database!AL1330&lt;(TODAY()+Data!$X$4)),MAX(G$8:G1329)+1,0)</f>
        <v>0</v>
      </c>
      <c r="H1330" s="25">
        <f ca="1">IF(AND(AG1330=Data!$K$9,database!AI1330&lt;&gt;"Closed",AI1330&lt;&gt;"old",database!AL1330&lt;(TODAY()+Data!$X$5)),MAX(H$8:H1329)+1,0)</f>
        <v>0</v>
      </c>
      <c r="Y1330">
        <f>IF(AS1330&gt;0,VLOOKUP(AS1330,$AT:$AV,3,0)+COUNTIF(AS$8:AS1329,AS1330),0)</f>
        <v>0</v>
      </c>
      <c r="AA1330" s="16"/>
      <c r="AB1330" s="22"/>
      <c r="AC1330" s="16"/>
      <c r="AD1330" s="22"/>
      <c r="AE1330" s="16"/>
      <c r="AF1330" s="22"/>
      <c r="AG1330" s="138"/>
      <c r="AH1330" s="23"/>
      <c r="AI1330" s="16"/>
      <c r="AJ1330" s="23"/>
      <c r="AK1330" s="28"/>
      <c r="AL1330" s="35"/>
      <c r="AQ1330" s="25">
        <f>IF(FollowUp!$AK$3="(Off)",IF(FollowUp!$AA$3=Data!$D$5,C1330,IF(FollowUp!$AA$3=Data!$D$6,D1330,IF(FollowUp!$AA$3=Data!$D$7,E1330,B1330))),IF(FollowUp!$AK$3=Data!$N$9,F1330,IF(FollowUp!$AK$3=Data!$N$8,H1330,IF(FollowUp!$AK$3=Data!$N$7,G1330,B1330))))</f>
        <v>0</v>
      </c>
      <c r="AR1330" s="51">
        <f t="shared" si="128"/>
        <v>0</v>
      </c>
      <c r="AS1330" s="25">
        <f t="shared" si="126"/>
        <v>-1</v>
      </c>
      <c r="AT1330" s="25">
        <f t="shared" si="129"/>
        <v>1323</v>
      </c>
      <c r="AU1330" s="25">
        <f t="shared" si="127"/>
        <v>0</v>
      </c>
      <c r="AV1330" s="25">
        <f t="shared" si="130"/>
        <v>0</v>
      </c>
      <c r="BB1330" s="51"/>
    </row>
    <row r="1331" spans="1:54" x14ac:dyDescent="0.25">
      <c r="A1331" t="str">
        <f t="shared" si="125"/>
        <v>1331</v>
      </c>
      <c r="B1331" s="25">
        <f>IF(OR(ISBLANK($AG1331),$AI1331="closed",$AI1331="old",AND($B$3=Data!$N$6,OR(database!AG1331=Data!$K$8,Data!$K$9=database!AG1331))),0,MAX(B$8:B1330)+1)</f>
        <v>0</v>
      </c>
      <c r="C1331" s="25">
        <f ca="1">IF(AND($AL1331-C$3&lt;=TODAY(),$AL1331&gt;0,AI1331&lt;&gt;"closed",AI1331&lt;&gt;"old",AND($B$3&lt;&gt;Data!$N$6,OR(database!$AG1331&lt;&gt;Data!$K$9,database!$AG1331&lt;&gt;Data!$K$8))),MAX(C$8:C1330)+1,0)</f>
        <v>0</v>
      </c>
      <c r="D1331" s="25">
        <f ca="1">IF(AND($AL1331-D$3&lt;=TODAY(),$AL1331&gt;0,$AI1331&lt;&gt;"closed",AI1331&lt;&gt;"old",AND($B$3&lt;&gt;Data!$N$6,OR(database!$AG1331&lt;&gt;Data!$K$9,database!$AG1331&lt;&gt;Data!$K$8))),MAX(D$8:D1330)+1,0)</f>
        <v>0</v>
      </c>
      <c r="E1331" s="25">
        <f ca="1">IF(AND($AL1331-E$3&lt;=TODAY(),$AL1331&gt;0,AI1331&lt;&gt;"closed",AI1331&lt;&gt;"old",AND($B$3&lt;&gt;Data!$N$6,OR(database!$AG1331&lt;&gt;Data!$K$9,database!$AG1331&lt;&gt;Data!$K$8))),MAX(E$8:E1330)+1,0)</f>
        <v>0</v>
      </c>
      <c r="F1331" s="25">
        <f>IF(AH1331="X",MAX(F$8:F1330)+1,0)</f>
        <v>0</v>
      </c>
      <c r="G1331" s="25">
        <f ca="1">IF(AND(AG1331=Data!$K$8,database!AI1331&lt;&gt;"Closed",AI1331&lt;&gt;"old",database!AL1331&lt;(TODAY()+Data!$X$4)),MAX(G$8:G1330)+1,0)</f>
        <v>0</v>
      </c>
      <c r="H1331" s="25">
        <f ca="1">IF(AND(AG1331=Data!$K$9,database!AI1331&lt;&gt;"Closed",AI1331&lt;&gt;"old",database!AL1331&lt;(TODAY()+Data!$X$5)),MAX(H$8:H1330)+1,0)</f>
        <v>0</v>
      </c>
      <c r="Y1331">
        <f>IF(AS1331&gt;0,VLOOKUP(AS1331,$AT:$AV,3,0)+COUNTIF(AS$8:AS1330,AS1331),0)</f>
        <v>0</v>
      </c>
      <c r="AA1331" s="17"/>
      <c r="AB1331" s="18"/>
      <c r="AC1331" s="17"/>
      <c r="AD1331" s="18"/>
      <c r="AE1331" s="17"/>
      <c r="AF1331" s="18"/>
      <c r="AG1331" s="139"/>
      <c r="AH1331" s="24"/>
      <c r="AI1331" s="17"/>
      <c r="AJ1331" s="24"/>
      <c r="AK1331" s="27"/>
      <c r="AL1331" s="47"/>
      <c r="AQ1331" s="25">
        <f>IF(FollowUp!$AK$3="(Off)",IF(FollowUp!$AA$3=Data!$D$5,C1331,IF(FollowUp!$AA$3=Data!$D$6,D1331,IF(FollowUp!$AA$3=Data!$D$7,E1331,B1331))),IF(FollowUp!$AK$3=Data!$N$9,F1331,IF(FollowUp!$AK$3=Data!$N$8,H1331,IF(FollowUp!$AK$3=Data!$N$7,G1331,B1331))))</f>
        <v>0</v>
      </c>
      <c r="AR1331" s="51">
        <f t="shared" si="128"/>
        <v>0</v>
      </c>
      <c r="AS1331" s="25">
        <f t="shared" si="126"/>
        <v>-1</v>
      </c>
      <c r="AT1331" s="25">
        <f t="shared" si="129"/>
        <v>1324</v>
      </c>
      <c r="AU1331" s="25">
        <f t="shared" si="127"/>
        <v>0</v>
      </c>
      <c r="AV1331" s="25">
        <f t="shared" si="130"/>
        <v>0</v>
      </c>
      <c r="BB1331" s="51"/>
    </row>
    <row r="1332" spans="1:54" x14ac:dyDescent="0.25">
      <c r="A1332" t="str">
        <f t="shared" si="125"/>
        <v>1332</v>
      </c>
      <c r="B1332" s="25">
        <f>IF(OR(ISBLANK($AG1332),$AI1332="closed",$AI1332="old",AND($B$3=Data!$N$6,OR(database!AG1332=Data!$K$8,Data!$K$9=database!AG1332))),0,MAX(B$8:B1331)+1)</f>
        <v>0</v>
      </c>
      <c r="C1332" s="25">
        <f ca="1">IF(AND($AL1332-C$3&lt;=TODAY(),$AL1332&gt;0,AI1332&lt;&gt;"closed",AI1332&lt;&gt;"old",AND($B$3&lt;&gt;Data!$N$6,OR(database!$AG1332&lt;&gt;Data!$K$9,database!$AG1332&lt;&gt;Data!$K$8))),MAX(C$8:C1331)+1,0)</f>
        <v>0</v>
      </c>
      <c r="D1332" s="25">
        <f ca="1">IF(AND($AL1332-D$3&lt;=TODAY(),$AL1332&gt;0,$AI1332&lt;&gt;"closed",AI1332&lt;&gt;"old",AND($B$3&lt;&gt;Data!$N$6,OR(database!$AG1332&lt;&gt;Data!$K$9,database!$AG1332&lt;&gt;Data!$K$8))),MAX(D$8:D1331)+1,0)</f>
        <v>0</v>
      </c>
      <c r="E1332" s="25">
        <f ca="1">IF(AND($AL1332-E$3&lt;=TODAY(),$AL1332&gt;0,AI1332&lt;&gt;"closed",AI1332&lt;&gt;"old",AND($B$3&lt;&gt;Data!$N$6,OR(database!$AG1332&lt;&gt;Data!$K$9,database!$AG1332&lt;&gt;Data!$K$8))),MAX(E$8:E1331)+1,0)</f>
        <v>0</v>
      </c>
      <c r="F1332" s="25">
        <f>IF(AH1332="X",MAX(F$8:F1331)+1,0)</f>
        <v>0</v>
      </c>
      <c r="G1332" s="25">
        <f ca="1">IF(AND(AG1332=Data!$K$8,database!AI1332&lt;&gt;"Closed",AI1332&lt;&gt;"old",database!AL1332&lt;(TODAY()+Data!$X$4)),MAX(G$8:G1331)+1,0)</f>
        <v>0</v>
      </c>
      <c r="H1332" s="25">
        <f ca="1">IF(AND(AG1332=Data!$K$9,database!AI1332&lt;&gt;"Closed",AI1332&lt;&gt;"old",database!AL1332&lt;(TODAY()+Data!$X$5)),MAX(H$8:H1331)+1,0)</f>
        <v>0</v>
      </c>
      <c r="Y1332">
        <f>IF(AS1332&gt;0,VLOOKUP(AS1332,$AT:$AV,3,0)+COUNTIF(AS$8:AS1331,AS1332),0)</f>
        <v>0</v>
      </c>
      <c r="AA1332" s="16"/>
      <c r="AB1332" s="22"/>
      <c r="AC1332" s="16"/>
      <c r="AD1332" s="22"/>
      <c r="AE1332" s="16"/>
      <c r="AF1332" s="22"/>
      <c r="AG1332" s="138"/>
      <c r="AH1332" s="23"/>
      <c r="AI1332" s="16"/>
      <c r="AJ1332" s="23"/>
      <c r="AK1332" s="28"/>
      <c r="AL1332" s="35"/>
      <c r="AQ1332" s="25">
        <f>IF(FollowUp!$AK$3="(Off)",IF(FollowUp!$AA$3=Data!$D$5,C1332,IF(FollowUp!$AA$3=Data!$D$6,D1332,IF(FollowUp!$AA$3=Data!$D$7,E1332,B1332))),IF(FollowUp!$AK$3=Data!$N$9,F1332,IF(FollowUp!$AK$3=Data!$N$8,H1332,IF(FollowUp!$AK$3=Data!$N$7,G1332,B1332))))</f>
        <v>0</v>
      </c>
      <c r="AR1332" s="51">
        <f t="shared" si="128"/>
        <v>0</v>
      </c>
      <c r="AS1332" s="25">
        <f t="shared" si="126"/>
        <v>-1</v>
      </c>
      <c r="AT1332" s="25">
        <f t="shared" si="129"/>
        <v>1325</v>
      </c>
      <c r="AU1332" s="25">
        <f t="shared" si="127"/>
        <v>0</v>
      </c>
      <c r="AV1332" s="25">
        <f t="shared" si="130"/>
        <v>0</v>
      </c>
      <c r="BB1332" s="51"/>
    </row>
    <row r="1333" spans="1:54" x14ac:dyDescent="0.25">
      <c r="A1333" t="str">
        <f t="shared" si="125"/>
        <v>1333</v>
      </c>
      <c r="B1333" s="25">
        <f>IF(OR(ISBLANK($AG1333),$AI1333="closed",$AI1333="old",AND($B$3=Data!$N$6,OR(database!AG1333=Data!$K$8,Data!$K$9=database!AG1333))),0,MAX(B$8:B1332)+1)</f>
        <v>0</v>
      </c>
      <c r="C1333" s="25">
        <f ca="1">IF(AND($AL1333-C$3&lt;=TODAY(),$AL1333&gt;0,AI1333&lt;&gt;"closed",AI1333&lt;&gt;"old",AND($B$3&lt;&gt;Data!$N$6,OR(database!$AG1333&lt;&gt;Data!$K$9,database!$AG1333&lt;&gt;Data!$K$8))),MAX(C$8:C1332)+1,0)</f>
        <v>0</v>
      </c>
      <c r="D1333" s="25">
        <f ca="1">IF(AND($AL1333-D$3&lt;=TODAY(),$AL1333&gt;0,$AI1333&lt;&gt;"closed",AI1333&lt;&gt;"old",AND($B$3&lt;&gt;Data!$N$6,OR(database!$AG1333&lt;&gt;Data!$K$9,database!$AG1333&lt;&gt;Data!$K$8))),MAX(D$8:D1332)+1,0)</f>
        <v>0</v>
      </c>
      <c r="E1333" s="25">
        <f ca="1">IF(AND($AL1333-E$3&lt;=TODAY(),$AL1333&gt;0,AI1333&lt;&gt;"closed",AI1333&lt;&gt;"old",AND($B$3&lt;&gt;Data!$N$6,OR(database!$AG1333&lt;&gt;Data!$K$9,database!$AG1333&lt;&gt;Data!$K$8))),MAX(E$8:E1332)+1,0)</f>
        <v>0</v>
      </c>
      <c r="F1333" s="25">
        <f>IF(AH1333="X",MAX(F$8:F1332)+1,0)</f>
        <v>0</v>
      </c>
      <c r="G1333" s="25">
        <f ca="1">IF(AND(AG1333=Data!$K$8,database!AI1333&lt;&gt;"Closed",AI1333&lt;&gt;"old",database!AL1333&lt;(TODAY()+Data!$X$4)),MAX(G$8:G1332)+1,0)</f>
        <v>0</v>
      </c>
      <c r="H1333" s="25">
        <f ca="1">IF(AND(AG1333=Data!$K$9,database!AI1333&lt;&gt;"Closed",AI1333&lt;&gt;"old",database!AL1333&lt;(TODAY()+Data!$X$5)),MAX(H$8:H1332)+1,0)</f>
        <v>0</v>
      </c>
      <c r="Y1333">
        <f>IF(AS1333&gt;0,VLOOKUP(AS1333,$AT:$AV,3,0)+COUNTIF(AS$8:AS1332,AS1333),0)</f>
        <v>0</v>
      </c>
      <c r="AA1333" s="17"/>
      <c r="AB1333" s="18"/>
      <c r="AC1333" s="17"/>
      <c r="AD1333" s="18"/>
      <c r="AE1333" s="17"/>
      <c r="AF1333" s="18"/>
      <c r="AG1333" s="139"/>
      <c r="AH1333" s="24"/>
      <c r="AI1333" s="17"/>
      <c r="AJ1333" s="24"/>
      <c r="AK1333" s="27"/>
      <c r="AL1333" s="47"/>
      <c r="AQ1333" s="25">
        <f>IF(FollowUp!$AK$3="(Off)",IF(FollowUp!$AA$3=Data!$D$5,C1333,IF(FollowUp!$AA$3=Data!$D$6,D1333,IF(FollowUp!$AA$3=Data!$D$7,E1333,B1333))),IF(FollowUp!$AK$3=Data!$N$9,F1333,IF(FollowUp!$AK$3=Data!$N$8,H1333,IF(FollowUp!$AK$3=Data!$N$7,G1333,B1333))))</f>
        <v>0</v>
      </c>
      <c r="AR1333" s="51">
        <f t="shared" si="128"/>
        <v>0</v>
      </c>
      <c r="AS1333" s="25">
        <f t="shared" si="126"/>
        <v>-1</v>
      </c>
      <c r="AT1333" s="25">
        <f t="shared" si="129"/>
        <v>1326</v>
      </c>
      <c r="AU1333" s="25">
        <f t="shared" si="127"/>
        <v>0</v>
      </c>
      <c r="AV1333" s="25">
        <f t="shared" si="130"/>
        <v>0</v>
      </c>
      <c r="BB1333" s="51"/>
    </row>
    <row r="1334" spans="1:54" x14ac:dyDescent="0.25">
      <c r="A1334" t="str">
        <f t="shared" si="125"/>
        <v>1334</v>
      </c>
      <c r="B1334" s="25">
        <f>IF(OR(ISBLANK($AG1334),$AI1334="closed",$AI1334="old",AND($B$3=Data!$N$6,OR(database!AG1334=Data!$K$8,Data!$K$9=database!AG1334))),0,MAX(B$8:B1333)+1)</f>
        <v>0</v>
      </c>
      <c r="C1334" s="25">
        <f ca="1">IF(AND($AL1334-C$3&lt;=TODAY(),$AL1334&gt;0,AI1334&lt;&gt;"closed",AI1334&lt;&gt;"old",AND($B$3&lt;&gt;Data!$N$6,OR(database!$AG1334&lt;&gt;Data!$K$9,database!$AG1334&lt;&gt;Data!$K$8))),MAX(C$8:C1333)+1,0)</f>
        <v>0</v>
      </c>
      <c r="D1334" s="25">
        <f ca="1">IF(AND($AL1334-D$3&lt;=TODAY(),$AL1334&gt;0,$AI1334&lt;&gt;"closed",AI1334&lt;&gt;"old",AND($B$3&lt;&gt;Data!$N$6,OR(database!$AG1334&lt;&gt;Data!$K$9,database!$AG1334&lt;&gt;Data!$K$8))),MAX(D$8:D1333)+1,0)</f>
        <v>0</v>
      </c>
      <c r="E1334" s="25">
        <f ca="1">IF(AND($AL1334-E$3&lt;=TODAY(),$AL1334&gt;0,AI1334&lt;&gt;"closed",AI1334&lt;&gt;"old",AND($B$3&lt;&gt;Data!$N$6,OR(database!$AG1334&lt;&gt;Data!$K$9,database!$AG1334&lt;&gt;Data!$K$8))),MAX(E$8:E1333)+1,0)</f>
        <v>0</v>
      </c>
      <c r="F1334" s="25">
        <f>IF(AH1334="X",MAX(F$8:F1333)+1,0)</f>
        <v>0</v>
      </c>
      <c r="G1334" s="25">
        <f ca="1">IF(AND(AG1334=Data!$K$8,database!AI1334&lt;&gt;"Closed",AI1334&lt;&gt;"old",database!AL1334&lt;(TODAY()+Data!$X$4)),MAX(G$8:G1333)+1,0)</f>
        <v>0</v>
      </c>
      <c r="H1334" s="25">
        <f ca="1">IF(AND(AG1334=Data!$K$9,database!AI1334&lt;&gt;"Closed",AI1334&lt;&gt;"old",database!AL1334&lt;(TODAY()+Data!$X$5)),MAX(H$8:H1333)+1,0)</f>
        <v>0</v>
      </c>
      <c r="Y1334">
        <f>IF(AS1334&gt;0,VLOOKUP(AS1334,$AT:$AV,3,0)+COUNTIF(AS$8:AS1333,AS1334),0)</f>
        <v>0</v>
      </c>
      <c r="AA1334" s="16"/>
      <c r="AB1334" s="22"/>
      <c r="AC1334" s="16"/>
      <c r="AD1334" s="22"/>
      <c r="AE1334" s="16"/>
      <c r="AF1334" s="22"/>
      <c r="AG1334" s="138"/>
      <c r="AH1334" s="23"/>
      <c r="AI1334" s="16"/>
      <c r="AJ1334" s="23"/>
      <c r="AK1334" s="28"/>
      <c r="AL1334" s="35"/>
      <c r="AQ1334" s="25">
        <f>IF(FollowUp!$AK$3="(Off)",IF(FollowUp!$AA$3=Data!$D$5,C1334,IF(FollowUp!$AA$3=Data!$D$6,D1334,IF(FollowUp!$AA$3=Data!$D$7,E1334,B1334))),IF(FollowUp!$AK$3=Data!$N$9,F1334,IF(FollowUp!$AK$3=Data!$N$8,H1334,IF(FollowUp!$AK$3=Data!$N$7,G1334,B1334))))</f>
        <v>0</v>
      </c>
      <c r="AR1334" s="51">
        <f t="shared" si="128"/>
        <v>0</v>
      </c>
      <c r="AS1334" s="25">
        <f t="shared" si="126"/>
        <v>-1</v>
      </c>
      <c r="AT1334" s="25">
        <f t="shared" si="129"/>
        <v>1327</v>
      </c>
      <c r="AU1334" s="25">
        <f t="shared" si="127"/>
        <v>0</v>
      </c>
      <c r="AV1334" s="25">
        <f t="shared" si="130"/>
        <v>0</v>
      </c>
      <c r="BB1334" s="51"/>
    </row>
    <row r="1335" spans="1:54" x14ac:dyDescent="0.25">
      <c r="A1335" t="str">
        <f t="shared" si="125"/>
        <v>1335</v>
      </c>
      <c r="B1335" s="25">
        <f>IF(OR(ISBLANK($AG1335),$AI1335="closed",$AI1335="old",AND($B$3=Data!$N$6,OR(database!AG1335=Data!$K$8,Data!$K$9=database!AG1335))),0,MAX(B$8:B1334)+1)</f>
        <v>0</v>
      </c>
      <c r="C1335" s="25">
        <f ca="1">IF(AND($AL1335-C$3&lt;=TODAY(),$AL1335&gt;0,AI1335&lt;&gt;"closed",AI1335&lt;&gt;"old",AND($B$3&lt;&gt;Data!$N$6,OR(database!$AG1335&lt;&gt;Data!$K$9,database!$AG1335&lt;&gt;Data!$K$8))),MAX(C$8:C1334)+1,0)</f>
        <v>0</v>
      </c>
      <c r="D1335" s="25">
        <f ca="1">IF(AND($AL1335-D$3&lt;=TODAY(),$AL1335&gt;0,$AI1335&lt;&gt;"closed",AI1335&lt;&gt;"old",AND($B$3&lt;&gt;Data!$N$6,OR(database!$AG1335&lt;&gt;Data!$K$9,database!$AG1335&lt;&gt;Data!$K$8))),MAX(D$8:D1334)+1,0)</f>
        <v>0</v>
      </c>
      <c r="E1335" s="25">
        <f ca="1">IF(AND($AL1335-E$3&lt;=TODAY(),$AL1335&gt;0,AI1335&lt;&gt;"closed",AI1335&lt;&gt;"old",AND($B$3&lt;&gt;Data!$N$6,OR(database!$AG1335&lt;&gt;Data!$K$9,database!$AG1335&lt;&gt;Data!$K$8))),MAX(E$8:E1334)+1,0)</f>
        <v>0</v>
      </c>
      <c r="F1335" s="25">
        <f>IF(AH1335="X",MAX(F$8:F1334)+1,0)</f>
        <v>0</v>
      </c>
      <c r="G1335" s="25">
        <f ca="1">IF(AND(AG1335=Data!$K$8,database!AI1335&lt;&gt;"Closed",AI1335&lt;&gt;"old",database!AL1335&lt;(TODAY()+Data!$X$4)),MAX(G$8:G1334)+1,0)</f>
        <v>0</v>
      </c>
      <c r="H1335" s="25">
        <f ca="1">IF(AND(AG1335=Data!$K$9,database!AI1335&lt;&gt;"Closed",AI1335&lt;&gt;"old",database!AL1335&lt;(TODAY()+Data!$X$5)),MAX(H$8:H1334)+1,0)</f>
        <v>0</v>
      </c>
      <c r="Y1335">
        <f>IF(AS1335&gt;0,VLOOKUP(AS1335,$AT:$AV,3,0)+COUNTIF(AS$8:AS1334,AS1335),0)</f>
        <v>0</v>
      </c>
      <c r="AA1335" s="17"/>
      <c r="AB1335" s="18"/>
      <c r="AC1335" s="17"/>
      <c r="AD1335" s="18"/>
      <c r="AE1335" s="17"/>
      <c r="AF1335" s="18"/>
      <c r="AG1335" s="139"/>
      <c r="AH1335" s="24"/>
      <c r="AI1335" s="17"/>
      <c r="AJ1335" s="24"/>
      <c r="AK1335" s="27"/>
      <c r="AL1335" s="47"/>
      <c r="AQ1335" s="25">
        <f>IF(FollowUp!$AK$3="(Off)",IF(FollowUp!$AA$3=Data!$D$5,C1335,IF(FollowUp!$AA$3=Data!$D$6,D1335,IF(FollowUp!$AA$3=Data!$D$7,E1335,B1335))),IF(FollowUp!$AK$3=Data!$N$9,F1335,IF(FollowUp!$AK$3=Data!$N$8,H1335,IF(FollowUp!$AK$3=Data!$N$7,G1335,B1335))))</f>
        <v>0</v>
      </c>
      <c r="AR1335" s="51">
        <f t="shared" si="128"/>
        <v>0</v>
      </c>
      <c r="AS1335" s="25">
        <f t="shared" si="126"/>
        <v>-1</v>
      </c>
      <c r="AT1335" s="25">
        <f t="shared" si="129"/>
        <v>1328</v>
      </c>
      <c r="AU1335" s="25">
        <f t="shared" si="127"/>
        <v>0</v>
      </c>
      <c r="AV1335" s="25">
        <f t="shared" si="130"/>
        <v>0</v>
      </c>
      <c r="BB1335" s="51"/>
    </row>
    <row r="1336" spans="1:54" x14ac:dyDescent="0.25">
      <c r="A1336" t="str">
        <f t="shared" si="125"/>
        <v>1336</v>
      </c>
      <c r="B1336" s="25">
        <f>IF(OR(ISBLANK($AG1336),$AI1336="closed",$AI1336="old",AND($B$3=Data!$N$6,OR(database!AG1336=Data!$K$8,Data!$K$9=database!AG1336))),0,MAX(B$8:B1335)+1)</f>
        <v>0</v>
      </c>
      <c r="C1336" s="25">
        <f ca="1">IF(AND($AL1336-C$3&lt;=TODAY(),$AL1336&gt;0,AI1336&lt;&gt;"closed",AI1336&lt;&gt;"old",AND($B$3&lt;&gt;Data!$N$6,OR(database!$AG1336&lt;&gt;Data!$K$9,database!$AG1336&lt;&gt;Data!$K$8))),MAX(C$8:C1335)+1,0)</f>
        <v>0</v>
      </c>
      <c r="D1336" s="25">
        <f ca="1">IF(AND($AL1336-D$3&lt;=TODAY(),$AL1336&gt;0,$AI1336&lt;&gt;"closed",AI1336&lt;&gt;"old",AND($B$3&lt;&gt;Data!$N$6,OR(database!$AG1336&lt;&gt;Data!$K$9,database!$AG1336&lt;&gt;Data!$K$8))),MAX(D$8:D1335)+1,0)</f>
        <v>0</v>
      </c>
      <c r="E1336" s="25">
        <f ca="1">IF(AND($AL1336-E$3&lt;=TODAY(),$AL1336&gt;0,AI1336&lt;&gt;"closed",AI1336&lt;&gt;"old",AND($B$3&lt;&gt;Data!$N$6,OR(database!$AG1336&lt;&gt;Data!$K$9,database!$AG1336&lt;&gt;Data!$K$8))),MAX(E$8:E1335)+1,0)</f>
        <v>0</v>
      </c>
      <c r="F1336" s="25">
        <f>IF(AH1336="X",MAX(F$8:F1335)+1,0)</f>
        <v>0</v>
      </c>
      <c r="G1336" s="25">
        <f ca="1">IF(AND(AG1336=Data!$K$8,database!AI1336&lt;&gt;"Closed",AI1336&lt;&gt;"old",database!AL1336&lt;(TODAY()+Data!$X$4)),MAX(G$8:G1335)+1,0)</f>
        <v>0</v>
      </c>
      <c r="H1336" s="25">
        <f ca="1">IF(AND(AG1336=Data!$K$9,database!AI1336&lt;&gt;"Closed",AI1336&lt;&gt;"old",database!AL1336&lt;(TODAY()+Data!$X$5)),MAX(H$8:H1335)+1,0)</f>
        <v>0</v>
      </c>
      <c r="Y1336">
        <f>IF(AS1336&gt;0,VLOOKUP(AS1336,$AT:$AV,3,0)+COUNTIF(AS$8:AS1335,AS1336),0)</f>
        <v>0</v>
      </c>
      <c r="AA1336" s="16"/>
      <c r="AB1336" s="22"/>
      <c r="AC1336" s="16"/>
      <c r="AD1336" s="22"/>
      <c r="AE1336" s="16"/>
      <c r="AF1336" s="22"/>
      <c r="AG1336" s="138"/>
      <c r="AH1336" s="23"/>
      <c r="AI1336" s="16"/>
      <c r="AJ1336" s="23"/>
      <c r="AK1336" s="28"/>
      <c r="AL1336" s="35"/>
      <c r="AQ1336" s="25">
        <f>IF(FollowUp!$AK$3="(Off)",IF(FollowUp!$AA$3=Data!$D$5,C1336,IF(FollowUp!$AA$3=Data!$D$6,D1336,IF(FollowUp!$AA$3=Data!$D$7,E1336,B1336))),IF(FollowUp!$AK$3=Data!$N$9,F1336,IF(FollowUp!$AK$3=Data!$N$8,H1336,IF(FollowUp!$AK$3=Data!$N$7,G1336,B1336))))</f>
        <v>0</v>
      </c>
      <c r="AR1336" s="51">
        <f t="shared" si="128"/>
        <v>0</v>
      </c>
      <c r="AS1336" s="25">
        <f t="shared" si="126"/>
        <v>-1</v>
      </c>
      <c r="AT1336" s="25">
        <f t="shared" si="129"/>
        <v>1329</v>
      </c>
      <c r="AU1336" s="25">
        <f t="shared" si="127"/>
        <v>0</v>
      </c>
      <c r="AV1336" s="25">
        <f t="shared" si="130"/>
        <v>0</v>
      </c>
      <c r="BB1336" s="51"/>
    </row>
    <row r="1337" spans="1:54" x14ac:dyDescent="0.25">
      <c r="A1337" t="str">
        <f t="shared" si="125"/>
        <v>1337</v>
      </c>
      <c r="B1337" s="25">
        <f>IF(OR(ISBLANK($AG1337),$AI1337="closed",$AI1337="old",AND($B$3=Data!$N$6,OR(database!AG1337=Data!$K$8,Data!$K$9=database!AG1337))),0,MAX(B$8:B1336)+1)</f>
        <v>0</v>
      </c>
      <c r="C1337" s="25">
        <f ca="1">IF(AND($AL1337-C$3&lt;=TODAY(),$AL1337&gt;0,AI1337&lt;&gt;"closed",AI1337&lt;&gt;"old",AND($B$3&lt;&gt;Data!$N$6,OR(database!$AG1337&lt;&gt;Data!$K$9,database!$AG1337&lt;&gt;Data!$K$8))),MAX(C$8:C1336)+1,0)</f>
        <v>0</v>
      </c>
      <c r="D1337" s="25">
        <f ca="1">IF(AND($AL1337-D$3&lt;=TODAY(),$AL1337&gt;0,$AI1337&lt;&gt;"closed",AI1337&lt;&gt;"old",AND($B$3&lt;&gt;Data!$N$6,OR(database!$AG1337&lt;&gt;Data!$K$9,database!$AG1337&lt;&gt;Data!$K$8))),MAX(D$8:D1336)+1,0)</f>
        <v>0</v>
      </c>
      <c r="E1337" s="25">
        <f ca="1">IF(AND($AL1337-E$3&lt;=TODAY(),$AL1337&gt;0,AI1337&lt;&gt;"closed",AI1337&lt;&gt;"old",AND($B$3&lt;&gt;Data!$N$6,OR(database!$AG1337&lt;&gt;Data!$K$9,database!$AG1337&lt;&gt;Data!$K$8))),MAX(E$8:E1336)+1,0)</f>
        <v>0</v>
      </c>
      <c r="F1337" s="25">
        <f>IF(AH1337="X",MAX(F$8:F1336)+1,0)</f>
        <v>0</v>
      </c>
      <c r="G1337" s="25">
        <f ca="1">IF(AND(AG1337=Data!$K$8,database!AI1337&lt;&gt;"Closed",AI1337&lt;&gt;"old",database!AL1337&lt;(TODAY()+Data!$X$4)),MAX(G$8:G1336)+1,0)</f>
        <v>0</v>
      </c>
      <c r="H1337" s="25">
        <f ca="1">IF(AND(AG1337=Data!$K$9,database!AI1337&lt;&gt;"Closed",AI1337&lt;&gt;"old",database!AL1337&lt;(TODAY()+Data!$X$5)),MAX(H$8:H1336)+1,0)</f>
        <v>0</v>
      </c>
      <c r="Y1337">
        <f>IF(AS1337&gt;0,VLOOKUP(AS1337,$AT:$AV,3,0)+COUNTIF(AS$8:AS1336,AS1337),0)</f>
        <v>0</v>
      </c>
      <c r="AA1337" s="17"/>
      <c r="AB1337" s="18"/>
      <c r="AC1337" s="17"/>
      <c r="AD1337" s="18"/>
      <c r="AE1337" s="17"/>
      <c r="AF1337" s="18"/>
      <c r="AG1337" s="139"/>
      <c r="AH1337" s="24"/>
      <c r="AI1337" s="17"/>
      <c r="AJ1337" s="24"/>
      <c r="AK1337" s="27"/>
      <c r="AL1337" s="47"/>
      <c r="AQ1337" s="25">
        <f>IF(FollowUp!$AK$3="(Off)",IF(FollowUp!$AA$3=Data!$D$5,C1337,IF(FollowUp!$AA$3=Data!$D$6,D1337,IF(FollowUp!$AA$3=Data!$D$7,E1337,B1337))),IF(FollowUp!$AK$3=Data!$N$9,F1337,IF(FollowUp!$AK$3=Data!$N$8,H1337,IF(FollowUp!$AK$3=Data!$N$7,G1337,B1337))))</f>
        <v>0</v>
      </c>
      <c r="AR1337" s="51">
        <f t="shared" si="128"/>
        <v>0</v>
      </c>
      <c r="AS1337" s="25">
        <f t="shared" si="126"/>
        <v>-1</v>
      </c>
      <c r="AT1337" s="25">
        <f t="shared" si="129"/>
        <v>1330</v>
      </c>
      <c r="AU1337" s="25">
        <f t="shared" si="127"/>
        <v>0</v>
      </c>
      <c r="AV1337" s="25">
        <f t="shared" si="130"/>
        <v>0</v>
      </c>
      <c r="BB1337" s="51"/>
    </row>
    <row r="1338" spans="1:54" x14ac:dyDescent="0.25">
      <c r="A1338" t="str">
        <f t="shared" si="125"/>
        <v>1338</v>
      </c>
      <c r="B1338" s="25">
        <f>IF(OR(ISBLANK($AG1338),$AI1338="closed",$AI1338="old",AND($B$3=Data!$N$6,OR(database!AG1338=Data!$K$8,Data!$K$9=database!AG1338))),0,MAX(B$8:B1337)+1)</f>
        <v>0</v>
      </c>
      <c r="C1338" s="25">
        <f ca="1">IF(AND($AL1338-C$3&lt;=TODAY(),$AL1338&gt;0,AI1338&lt;&gt;"closed",AI1338&lt;&gt;"old",AND($B$3&lt;&gt;Data!$N$6,OR(database!$AG1338&lt;&gt;Data!$K$9,database!$AG1338&lt;&gt;Data!$K$8))),MAX(C$8:C1337)+1,0)</f>
        <v>0</v>
      </c>
      <c r="D1338" s="25">
        <f ca="1">IF(AND($AL1338-D$3&lt;=TODAY(),$AL1338&gt;0,$AI1338&lt;&gt;"closed",AI1338&lt;&gt;"old",AND($B$3&lt;&gt;Data!$N$6,OR(database!$AG1338&lt;&gt;Data!$K$9,database!$AG1338&lt;&gt;Data!$K$8))),MAX(D$8:D1337)+1,0)</f>
        <v>0</v>
      </c>
      <c r="E1338" s="25">
        <f ca="1">IF(AND($AL1338-E$3&lt;=TODAY(),$AL1338&gt;0,AI1338&lt;&gt;"closed",AI1338&lt;&gt;"old",AND($B$3&lt;&gt;Data!$N$6,OR(database!$AG1338&lt;&gt;Data!$K$9,database!$AG1338&lt;&gt;Data!$K$8))),MAX(E$8:E1337)+1,0)</f>
        <v>0</v>
      </c>
      <c r="F1338" s="25">
        <f>IF(AH1338="X",MAX(F$8:F1337)+1,0)</f>
        <v>0</v>
      </c>
      <c r="G1338" s="25">
        <f ca="1">IF(AND(AG1338=Data!$K$8,database!AI1338&lt;&gt;"Closed",AI1338&lt;&gt;"old",database!AL1338&lt;(TODAY()+Data!$X$4)),MAX(G$8:G1337)+1,0)</f>
        <v>0</v>
      </c>
      <c r="H1338" s="25">
        <f ca="1">IF(AND(AG1338=Data!$K$9,database!AI1338&lt;&gt;"Closed",AI1338&lt;&gt;"old",database!AL1338&lt;(TODAY()+Data!$X$5)),MAX(H$8:H1337)+1,0)</f>
        <v>0</v>
      </c>
      <c r="Y1338">
        <f>IF(AS1338&gt;0,VLOOKUP(AS1338,$AT:$AV,3,0)+COUNTIF(AS$8:AS1337,AS1338),0)</f>
        <v>0</v>
      </c>
      <c r="AA1338" s="16"/>
      <c r="AB1338" s="22"/>
      <c r="AC1338" s="16"/>
      <c r="AD1338" s="22"/>
      <c r="AE1338" s="16"/>
      <c r="AF1338" s="22"/>
      <c r="AG1338" s="138"/>
      <c r="AH1338" s="23"/>
      <c r="AI1338" s="16"/>
      <c r="AJ1338" s="23"/>
      <c r="AK1338" s="28"/>
      <c r="AL1338" s="35"/>
      <c r="AQ1338" s="25">
        <f>IF(FollowUp!$AK$3="(Off)",IF(FollowUp!$AA$3=Data!$D$5,C1338,IF(FollowUp!$AA$3=Data!$D$6,D1338,IF(FollowUp!$AA$3=Data!$D$7,E1338,B1338))),IF(FollowUp!$AK$3=Data!$N$9,F1338,IF(FollowUp!$AK$3=Data!$N$8,H1338,IF(FollowUp!$AK$3=Data!$N$7,G1338,B1338))))</f>
        <v>0</v>
      </c>
      <c r="AR1338" s="51">
        <f t="shared" si="128"/>
        <v>0</v>
      </c>
      <c r="AS1338" s="25">
        <f t="shared" si="126"/>
        <v>-1</v>
      </c>
      <c r="AT1338" s="25">
        <f t="shared" si="129"/>
        <v>1331</v>
      </c>
      <c r="AU1338" s="25">
        <f t="shared" si="127"/>
        <v>0</v>
      </c>
      <c r="AV1338" s="25">
        <f t="shared" si="130"/>
        <v>0</v>
      </c>
      <c r="BB1338" s="51"/>
    </row>
    <row r="1339" spans="1:54" x14ac:dyDescent="0.25">
      <c r="A1339" t="str">
        <f t="shared" si="125"/>
        <v>1339</v>
      </c>
      <c r="B1339" s="25">
        <f>IF(OR(ISBLANK($AG1339),$AI1339="closed",$AI1339="old",AND($B$3=Data!$N$6,OR(database!AG1339=Data!$K$8,Data!$K$9=database!AG1339))),0,MAX(B$8:B1338)+1)</f>
        <v>0</v>
      </c>
      <c r="C1339" s="25">
        <f ca="1">IF(AND($AL1339-C$3&lt;=TODAY(),$AL1339&gt;0,AI1339&lt;&gt;"closed",AI1339&lt;&gt;"old",AND($B$3&lt;&gt;Data!$N$6,OR(database!$AG1339&lt;&gt;Data!$K$9,database!$AG1339&lt;&gt;Data!$K$8))),MAX(C$8:C1338)+1,0)</f>
        <v>0</v>
      </c>
      <c r="D1339" s="25">
        <f ca="1">IF(AND($AL1339-D$3&lt;=TODAY(),$AL1339&gt;0,$AI1339&lt;&gt;"closed",AI1339&lt;&gt;"old",AND($B$3&lt;&gt;Data!$N$6,OR(database!$AG1339&lt;&gt;Data!$K$9,database!$AG1339&lt;&gt;Data!$K$8))),MAX(D$8:D1338)+1,0)</f>
        <v>0</v>
      </c>
      <c r="E1339" s="25">
        <f ca="1">IF(AND($AL1339-E$3&lt;=TODAY(),$AL1339&gt;0,AI1339&lt;&gt;"closed",AI1339&lt;&gt;"old",AND($B$3&lt;&gt;Data!$N$6,OR(database!$AG1339&lt;&gt;Data!$K$9,database!$AG1339&lt;&gt;Data!$K$8))),MAX(E$8:E1338)+1,0)</f>
        <v>0</v>
      </c>
      <c r="F1339" s="25">
        <f>IF(AH1339="X",MAX(F$8:F1338)+1,0)</f>
        <v>0</v>
      </c>
      <c r="G1339" s="25">
        <f ca="1">IF(AND(AG1339=Data!$K$8,database!AI1339&lt;&gt;"Closed",AI1339&lt;&gt;"old",database!AL1339&lt;(TODAY()+Data!$X$4)),MAX(G$8:G1338)+1,0)</f>
        <v>0</v>
      </c>
      <c r="H1339" s="25">
        <f ca="1">IF(AND(AG1339=Data!$K$9,database!AI1339&lt;&gt;"Closed",AI1339&lt;&gt;"old",database!AL1339&lt;(TODAY()+Data!$X$5)),MAX(H$8:H1338)+1,0)</f>
        <v>0</v>
      </c>
      <c r="Y1339">
        <f>IF(AS1339&gt;0,VLOOKUP(AS1339,$AT:$AV,3,0)+COUNTIF(AS$8:AS1338,AS1339),0)</f>
        <v>0</v>
      </c>
      <c r="AA1339" s="17"/>
      <c r="AB1339" s="18"/>
      <c r="AC1339" s="17"/>
      <c r="AD1339" s="18"/>
      <c r="AE1339" s="17"/>
      <c r="AF1339" s="18"/>
      <c r="AG1339" s="139"/>
      <c r="AH1339" s="24"/>
      <c r="AI1339" s="17"/>
      <c r="AJ1339" s="24"/>
      <c r="AK1339" s="27"/>
      <c r="AL1339" s="47"/>
      <c r="AQ1339" s="25">
        <f>IF(FollowUp!$AK$3="(Off)",IF(FollowUp!$AA$3=Data!$D$5,C1339,IF(FollowUp!$AA$3=Data!$D$6,D1339,IF(FollowUp!$AA$3=Data!$D$7,E1339,B1339))),IF(FollowUp!$AK$3=Data!$N$9,F1339,IF(FollowUp!$AK$3=Data!$N$8,H1339,IF(FollowUp!$AK$3=Data!$N$7,G1339,B1339))))</f>
        <v>0</v>
      </c>
      <c r="AR1339" s="51">
        <f t="shared" si="128"/>
        <v>0</v>
      </c>
      <c r="AS1339" s="25">
        <f t="shared" si="126"/>
        <v>-1</v>
      </c>
      <c r="AT1339" s="25">
        <f t="shared" si="129"/>
        <v>1332</v>
      </c>
      <c r="AU1339" s="25">
        <f t="shared" si="127"/>
        <v>0</v>
      </c>
      <c r="AV1339" s="25">
        <f t="shared" si="130"/>
        <v>0</v>
      </c>
      <c r="BB1339" s="51"/>
    </row>
    <row r="1340" spans="1:54" x14ac:dyDescent="0.25">
      <c r="A1340" t="str">
        <f t="shared" si="125"/>
        <v>1340</v>
      </c>
      <c r="B1340" s="25">
        <f>IF(OR(ISBLANK($AG1340),$AI1340="closed",$AI1340="old",AND($B$3=Data!$N$6,OR(database!AG1340=Data!$K$8,Data!$K$9=database!AG1340))),0,MAX(B$8:B1339)+1)</f>
        <v>0</v>
      </c>
      <c r="C1340" s="25">
        <f ca="1">IF(AND($AL1340-C$3&lt;=TODAY(),$AL1340&gt;0,AI1340&lt;&gt;"closed",AI1340&lt;&gt;"old",AND($B$3&lt;&gt;Data!$N$6,OR(database!$AG1340&lt;&gt;Data!$K$9,database!$AG1340&lt;&gt;Data!$K$8))),MAX(C$8:C1339)+1,0)</f>
        <v>0</v>
      </c>
      <c r="D1340" s="25">
        <f ca="1">IF(AND($AL1340-D$3&lt;=TODAY(),$AL1340&gt;0,$AI1340&lt;&gt;"closed",AI1340&lt;&gt;"old",AND($B$3&lt;&gt;Data!$N$6,OR(database!$AG1340&lt;&gt;Data!$K$9,database!$AG1340&lt;&gt;Data!$K$8))),MAX(D$8:D1339)+1,0)</f>
        <v>0</v>
      </c>
      <c r="E1340" s="25">
        <f ca="1">IF(AND($AL1340-E$3&lt;=TODAY(),$AL1340&gt;0,AI1340&lt;&gt;"closed",AI1340&lt;&gt;"old",AND($B$3&lt;&gt;Data!$N$6,OR(database!$AG1340&lt;&gt;Data!$K$9,database!$AG1340&lt;&gt;Data!$K$8))),MAX(E$8:E1339)+1,0)</f>
        <v>0</v>
      </c>
      <c r="F1340" s="25">
        <f>IF(AH1340="X",MAX(F$8:F1339)+1,0)</f>
        <v>0</v>
      </c>
      <c r="G1340" s="25">
        <f ca="1">IF(AND(AG1340=Data!$K$8,database!AI1340&lt;&gt;"Closed",AI1340&lt;&gt;"old",database!AL1340&lt;(TODAY()+Data!$X$4)),MAX(G$8:G1339)+1,0)</f>
        <v>0</v>
      </c>
      <c r="H1340" s="25">
        <f ca="1">IF(AND(AG1340=Data!$K$9,database!AI1340&lt;&gt;"Closed",AI1340&lt;&gt;"old",database!AL1340&lt;(TODAY()+Data!$X$5)),MAX(H$8:H1339)+1,0)</f>
        <v>0</v>
      </c>
      <c r="Y1340">
        <f>IF(AS1340&gt;0,VLOOKUP(AS1340,$AT:$AV,3,0)+COUNTIF(AS$8:AS1339,AS1340),0)</f>
        <v>0</v>
      </c>
      <c r="AA1340" s="16"/>
      <c r="AB1340" s="22"/>
      <c r="AC1340" s="16"/>
      <c r="AD1340" s="22"/>
      <c r="AE1340" s="16"/>
      <c r="AF1340" s="22"/>
      <c r="AG1340" s="138"/>
      <c r="AH1340" s="23"/>
      <c r="AI1340" s="16"/>
      <c r="AJ1340" s="23"/>
      <c r="AK1340" s="28"/>
      <c r="AL1340" s="35"/>
      <c r="AQ1340" s="25">
        <f>IF(FollowUp!$AK$3="(Off)",IF(FollowUp!$AA$3=Data!$D$5,C1340,IF(FollowUp!$AA$3=Data!$D$6,D1340,IF(FollowUp!$AA$3=Data!$D$7,E1340,B1340))),IF(FollowUp!$AK$3=Data!$N$9,F1340,IF(FollowUp!$AK$3=Data!$N$8,H1340,IF(FollowUp!$AK$3=Data!$N$7,G1340,B1340))))</f>
        <v>0</v>
      </c>
      <c r="AR1340" s="51">
        <f t="shared" si="128"/>
        <v>0</v>
      </c>
      <c r="AS1340" s="25">
        <f t="shared" si="126"/>
        <v>-1</v>
      </c>
      <c r="AT1340" s="25">
        <f t="shared" si="129"/>
        <v>1333</v>
      </c>
      <c r="AU1340" s="25">
        <f t="shared" si="127"/>
        <v>0</v>
      </c>
      <c r="AV1340" s="25">
        <f t="shared" si="130"/>
        <v>0</v>
      </c>
      <c r="BB1340" s="51"/>
    </row>
    <row r="1341" spans="1:54" x14ac:dyDescent="0.25">
      <c r="A1341" t="str">
        <f t="shared" si="125"/>
        <v>1341</v>
      </c>
      <c r="B1341" s="25">
        <f>IF(OR(ISBLANK($AG1341),$AI1341="closed",$AI1341="old",AND($B$3=Data!$N$6,OR(database!AG1341=Data!$K$8,Data!$K$9=database!AG1341))),0,MAX(B$8:B1340)+1)</f>
        <v>0</v>
      </c>
      <c r="C1341" s="25">
        <f ca="1">IF(AND($AL1341-C$3&lt;=TODAY(),$AL1341&gt;0,AI1341&lt;&gt;"closed",AI1341&lt;&gt;"old",AND($B$3&lt;&gt;Data!$N$6,OR(database!$AG1341&lt;&gt;Data!$K$9,database!$AG1341&lt;&gt;Data!$K$8))),MAX(C$8:C1340)+1,0)</f>
        <v>0</v>
      </c>
      <c r="D1341" s="25">
        <f ca="1">IF(AND($AL1341-D$3&lt;=TODAY(),$AL1341&gt;0,$AI1341&lt;&gt;"closed",AI1341&lt;&gt;"old",AND($B$3&lt;&gt;Data!$N$6,OR(database!$AG1341&lt;&gt;Data!$K$9,database!$AG1341&lt;&gt;Data!$K$8))),MAX(D$8:D1340)+1,0)</f>
        <v>0</v>
      </c>
      <c r="E1341" s="25">
        <f ca="1">IF(AND($AL1341-E$3&lt;=TODAY(),$AL1341&gt;0,AI1341&lt;&gt;"closed",AI1341&lt;&gt;"old",AND($B$3&lt;&gt;Data!$N$6,OR(database!$AG1341&lt;&gt;Data!$K$9,database!$AG1341&lt;&gt;Data!$K$8))),MAX(E$8:E1340)+1,0)</f>
        <v>0</v>
      </c>
      <c r="F1341" s="25">
        <f>IF(AH1341="X",MAX(F$8:F1340)+1,0)</f>
        <v>0</v>
      </c>
      <c r="G1341" s="25">
        <f ca="1">IF(AND(AG1341=Data!$K$8,database!AI1341&lt;&gt;"Closed",AI1341&lt;&gt;"old",database!AL1341&lt;(TODAY()+Data!$X$4)),MAX(G$8:G1340)+1,0)</f>
        <v>0</v>
      </c>
      <c r="H1341" s="25">
        <f ca="1">IF(AND(AG1341=Data!$K$9,database!AI1341&lt;&gt;"Closed",AI1341&lt;&gt;"old",database!AL1341&lt;(TODAY()+Data!$X$5)),MAX(H$8:H1340)+1,0)</f>
        <v>0</v>
      </c>
      <c r="Y1341">
        <f>IF(AS1341&gt;0,VLOOKUP(AS1341,$AT:$AV,3,0)+COUNTIF(AS$8:AS1340,AS1341),0)</f>
        <v>0</v>
      </c>
      <c r="AA1341" s="17"/>
      <c r="AB1341" s="18"/>
      <c r="AC1341" s="17"/>
      <c r="AD1341" s="18"/>
      <c r="AE1341" s="17"/>
      <c r="AF1341" s="18"/>
      <c r="AG1341" s="139"/>
      <c r="AH1341" s="24"/>
      <c r="AI1341" s="17"/>
      <c r="AJ1341" s="24"/>
      <c r="AK1341" s="27"/>
      <c r="AL1341" s="47"/>
      <c r="AQ1341" s="25">
        <f>IF(FollowUp!$AK$3="(Off)",IF(FollowUp!$AA$3=Data!$D$5,C1341,IF(FollowUp!$AA$3=Data!$D$6,D1341,IF(FollowUp!$AA$3=Data!$D$7,E1341,B1341))),IF(FollowUp!$AK$3=Data!$N$9,F1341,IF(FollowUp!$AK$3=Data!$N$8,H1341,IF(FollowUp!$AK$3=Data!$N$7,G1341,B1341))))</f>
        <v>0</v>
      </c>
      <c r="AR1341" s="51">
        <f t="shared" si="128"/>
        <v>0</v>
      </c>
      <c r="AS1341" s="25">
        <f t="shared" si="126"/>
        <v>-1</v>
      </c>
      <c r="AT1341" s="25">
        <f t="shared" si="129"/>
        <v>1334</v>
      </c>
      <c r="AU1341" s="25">
        <f t="shared" si="127"/>
        <v>0</v>
      </c>
      <c r="AV1341" s="25">
        <f t="shared" si="130"/>
        <v>0</v>
      </c>
      <c r="BB1341" s="51"/>
    </row>
    <row r="1342" spans="1:54" x14ac:dyDescent="0.25">
      <c r="A1342" t="str">
        <f t="shared" si="125"/>
        <v>1342</v>
      </c>
      <c r="B1342" s="25">
        <f>IF(OR(ISBLANK($AG1342),$AI1342="closed",$AI1342="old",AND($B$3=Data!$N$6,OR(database!AG1342=Data!$K$8,Data!$K$9=database!AG1342))),0,MAX(B$8:B1341)+1)</f>
        <v>0</v>
      </c>
      <c r="C1342" s="25">
        <f ca="1">IF(AND($AL1342-C$3&lt;=TODAY(),$AL1342&gt;0,AI1342&lt;&gt;"closed",AI1342&lt;&gt;"old",AND($B$3&lt;&gt;Data!$N$6,OR(database!$AG1342&lt;&gt;Data!$K$9,database!$AG1342&lt;&gt;Data!$K$8))),MAX(C$8:C1341)+1,0)</f>
        <v>0</v>
      </c>
      <c r="D1342" s="25">
        <f ca="1">IF(AND($AL1342-D$3&lt;=TODAY(),$AL1342&gt;0,$AI1342&lt;&gt;"closed",AI1342&lt;&gt;"old",AND($B$3&lt;&gt;Data!$N$6,OR(database!$AG1342&lt;&gt;Data!$K$9,database!$AG1342&lt;&gt;Data!$K$8))),MAX(D$8:D1341)+1,0)</f>
        <v>0</v>
      </c>
      <c r="E1342" s="25">
        <f ca="1">IF(AND($AL1342-E$3&lt;=TODAY(),$AL1342&gt;0,AI1342&lt;&gt;"closed",AI1342&lt;&gt;"old",AND($B$3&lt;&gt;Data!$N$6,OR(database!$AG1342&lt;&gt;Data!$K$9,database!$AG1342&lt;&gt;Data!$K$8))),MAX(E$8:E1341)+1,0)</f>
        <v>0</v>
      </c>
      <c r="F1342" s="25">
        <f>IF(AH1342="X",MAX(F$8:F1341)+1,0)</f>
        <v>0</v>
      </c>
      <c r="G1342" s="25">
        <f ca="1">IF(AND(AG1342=Data!$K$8,database!AI1342&lt;&gt;"Closed",AI1342&lt;&gt;"old",database!AL1342&lt;(TODAY()+Data!$X$4)),MAX(G$8:G1341)+1,0)</f>
        <v>0</v>
      </c>
      <c r="H1342" s="25">
        <f ca="1">IF(AND(AG1342=Data!$K$9,database!AI1342&lt;&gt;"Closed",AI1342&lt;&gt;"old",database!AL1342&lt;(TODAY()+Data!$X$5)),MAX(H$8:H1341)+1,0)</f>
        <v>0</v>
      </c>
      <c r="Y1342">
        <f>IF(AS1342&gt;0,VLOOKUP(AS1342,$AT:$AV,3,0)+COUNTIF(AS$8:AS1341,AS1342),0)</f>
        <v>0</v>
      </c>
      <c r="AA1342" s="16"/>
      <c r="AB1342" s="22"/>
      <c r="AC1342" s="16"/>
      <c r="AD1342" s="22"/>
      <c r="AE1342" s="16"/>
      <c r="AF1342" s="22"/>
      <c r="AG1342" s="138"/>
      <c r="AH1342" s="23"/>
      <c r="AI1342" s="16"/>
      <c r="AJ1342" s="23"/>
      <c r="AK1342" s="28"/>
      <c r="AL1342" s="35"/>
      <c r="AQ1342" s="25">
        <f>IF(FollowUp!$AK$3="(Off)",IF(FollowUp!$AA$3=Data!$D$5,C1342,IF(FollowUp!$AA$3=Data!$D$6,D1342,IF(FollowUp!$AA$3=Data!$D$7,E1342,B1342))),IF(FollowUp!$AK$3=Data!$N$9,F1342,IF(FollowUp!$AK$3=Data!$N$8,H1342,IF(FollowUp!$AK$3=Data!$N$7,G1342,B1342))))</f>
        <v>0</v>
      </c>
      <c r="AR1342" s="51">
        <f t="shared" si="128"/>
        <v>0</v>
      </c>
      <c r="AS1342" s="25">
        <f t="shared" si="126"/>
        <v>-1</v>
      </c>
      <c r="AT1342" s="25">
        <f t="shared" si="129"/>
        <v>1335</v>
      </c>
      <c r="AU1342" s="25">
        <f t="shared" si="127"/>
        <v>0</v>
      </c>
      <c r="AV1342" s="25">
        <f t="shared" si="130"/>
        <v>0</v>
      </c>
      <c r="BB1342" s="51"/>
    </row>
    <row r="1343" spans="1:54" x14ac:dyDescent="0.25">
      <c r="A1343" t="str">
        <f t="shared" si="125"/>
        <v>1343</v>
      </c>
      <c r="B1343" s="25">
        <f>IF(OR(ISBLANK($AG1343),$AI1343="closed",$AI1343="old",AND($B$3=Data!$N$6,OR(database!AG1343=Data!$K$8,Data!$K$9=database!AG1343))),0,MAX(B$8:B1342)+1)</f>
        <v>0</v>
      </c>
      <c r="C1343" s="25">
        <f ca="1">IF(AND($AL1343-C$3&lt;=TODAY(),$AL1343&gt;0,AI1343&lt;&gt;"closed",AI1343&lt;&gt;"old",AND($B$3&lt;&gt;Data!$N$6,OR(database!$AG1343&lt;&gt;Data!$K$9,database!$AG1343&lt;&gt;Data!$K$8))),MAX(C$8:C1342)+1,0)</f>
        <v>0</v>
      </c>
      <c r="D1343" s="25">
        <f ca="1">IF(AND($AL1343-D$3&lt;=TODAY(),$AL1343&gt;0,$AI1343&lt;&gt;"closed",AI1343&lt;&gt;"old",AND($B$3&lt;&gt;Data!$N$6,OR(database!$AG1343&lt;&gt;Data!$K$9,database!$AG1343&lt;&gt;Data!$K$8))),MAX(D$8:D1342)+1,0)</f>
        <v>0</v>
      </c>
      <c r="E1343" s="25">
        <f ca="1">IF(AND($AL1343-E$3&lt;=TODAY(),$AL1343&gt;0,AI1343&lt;&gt;"closed",AI1343&lt;&gt;"old",AND($B$3&lt;&gt;Data!$N$6,OR(database!$AG1343&lt;&gt;Data!$K$9,database!$AG1343&lt;&gt;Data!$K$8))),MAX(E$8:E1342)+1,0)</f>
        <v>0</v>
      </c>
      <c r="F1343" s="25">
        <f>IF(AH1343="X",MAX(F$8:F1342)+1,0)</f>
        <v>0</v>
      </c>
      <c r="G1343" s="25">
        <f ca="1">IF(AND(AG1343=Data!$K$8,database!AI1343&lt;&gt;"Closed",AI1343&lt;&gt;"old",database!AL1343&lt;(TODAY()+Data!$X$4)),MAX(G$8:G1342)+1,0)</f>
        <v>0</v>
      </c>
      <c r="H1343" s="25">
        <f ca="1">IF(AND(AG1343=Data!$K$9,database!AI1343&lt;&gt;"Closed",AI1343&lt;&gt;"old",database!AL1343&lt;(TODAY()+Data!$X$5)),MAX(H$8:H1342)+1,0)</f>
        <v>0</v>
      </c>
      <c r="Y1343">
        <f>IF(AS1343&gt;0,VLOOKUP(AS1343,$AT:$AV,3,0)+COUNTIF(AS$8:AS1342,AS1343),0)</f>
        <v>0</v>
      </c>
      <c r="AA1343" s="17"/>
      <c r="AB1343" s="18"/>
      <c r="AC1343" s="17"/>
      <c r="AD1343" s="18"/>
      <c r="AE1343" s="17"/>
      <c r="AF1343" s="18"/>
      <c r="AG1343" s="139"/>
      <c r="AH1343" s="24"/>
      <c r="AI1343" s="17"/>
      <c r="AJ1343" s="24"/>
      <c r="AK1343" s="27"/>
      <c r="AL1343" s="47"/>
      <c r="AQ1343" s="25">
        <f>IF(FollowUp!$AK$3="(Off)",IF(FollowUp!$AA$3=Data!$D$5,C1343,IF(FollowUp!$AA$3=Data!$D$6,D1343,IF(FollowUp!$AA$3=Data!$D$7,E1343,B1343))),IF(FollowUp!$AK$3=Data!$N$9,F1343,IF(FollowUp!$AK$3=Data!$N$8,H1343,IF(FollowUp!$AK$3=Data!$N$7,G1343,B1343))))</f>
        <v>0</v>
      </c>
      <c r="AR1343" s="51">
        <f t="shared" si="128"/>
        <v>0</v>
      </c>
      <c r="AS1343" s="25">
        <f t="shared" si="126"/>
        <v>-1</v>
      </c>
      <c r="AT1343" s="25">
        <f t="shared" si="129"/>
        <v>1336</v>
      </c>
      <c r="AU1343" s="25">
        <f t="shared" si="127"/>
        <v>0</v>
      </c>
      <c r="AV1343" s="25">
        <f t="shared" si="130"/>
        <v>0</v>
      </c>
      <c r="BB1343" s="51"/>
    </row>
    <row r="1344" spans="1:54" x14ac:dyDescent="0.25">
      <c r="A1344" t="str">
        <f t="shared" si="125"/>
        <v>1344</v>
      </c>
      <c r="B1344" s="25">
        <f>IF(OR(ISBLANK($AG1344),$AI1344="closed",$AI1344="old",AND($B$3=Data!$N$6,OR(database!AG1344=Data!$K$8,Data!$K$9=database!AG1344))),0,MAX(B$8:B1343)+1)</f>
        <v>0</v>
      </c>
      <c r="C1344" s="25">
        <f ca="1">IF(AND($AL1344-C$3&lt;=TODAY(),$AL1344&gt;0,AI1344&lt;&gt;"closed",AI1344&lt;&gt;"old",AND($B$3&lt;&gt;Data!$N$6,OR(database!$AG1344&lt;&gt;Data!$K$9,database!$AG1344&lt;&gt;Data!$K$8))),MAX(C$8:C1343)+1,0)</f>
        <v>0</v>
      </c>
      <c r="D1344" s="25">
        <f ca="1">IF(AND($AL1344-D$3&lt;=TODAY(),$AL1344&gt;0,$AI1344&lt;&gt;"closed",AI1344&lt;&gt;"old",AND($B$3&lt;&gt;Data!$N$6,OR(database!$AG1344&lt;&gt;Data!$K$9,database!$AG1344&lt;&gt;Data!$K$8))),MAX(D$8:D1343)+1,0)</f>
        <v>0</v>
      </c>
      <c r="E1344" s="25">
        <f ca="1">IF(AND($AL1344-E$3&lt;=TODAY(),$AL1344&gt;0,AI1344&lt;&gt;"closed",AI1344&lt;&gt;"old",AND($B$3&lt;&gt;Data!$N$6,OR(database!$AG1344&lt;&gt;Data!$K$9,database!$AG1344&lt;&gt;Data!$K$8))),MAX(E$8:E1343)+1,0)</f>
        <v>0</v>
      </c>
      <c r="F1344" s="25">
        <f>IF(AH1344="X",MAX(F$8:F1343)+1,0)</f>
        <v>0</v>
      </c>
      <c r="G1344" s="25">
        <f ca="1">IF(AND(AG1344=Data!$K$8,database!AI1344&lt;&gt;"Closed",AI1344&lt;&gt;"old",database!AL1344&lt;(TODAY()+Data!$X$4)),MAX(G$8:G1343)+1,0)</f>
        <v>0</v>
      </c>
      <c r="H1344" s="25">
        <f ca="1">IF(AND(AG1344=Data!$K$9,database!AI1344&lt;&gt;"Closed",AI1344&lt;&gt;"old",database!AL1344&lt;(TODAY()+Data!$X$5)),MAX(H$8:H1343)+1,0)</f>
        <v>0</v>
      </c>
      <c r="Y1344">
        <f>IF(AS1344&gt;0,VLOOKUP(AS1344,$AT:$AV,3,0)+COUNTIF(AS$8:AS1343,AS1344),0)</f>
        <v>0</v>
      </c>
      <c r="AA1344" s="16"/>
      <c r="AB1344" s="22"/>
      <c r="AC1344" s="16"/>
      <c r="AD1344" s="22"/>
      <c r="AE1344" s="16"/>
      <c r="AF1344" s="22"/>
      <c r="AG1344" s="138"/>
      <c r="AH1344" s="23"/>
      <c r="AI1344" s="16"/>
      <c r="AJ1344" s="23"/>
      <c r="AK1344" s="28"/>
      <c r="AL1344" s="35"/>
      <c r="AQ1344" s="25">
        <f>IF(FollowUp!$AK$3="(Off)",IF(FollowUp!$AA$3=Data!$D$5,C1344,IF(FollowUp!$AA$3=Data!$D$6,D1344,IF(FollowUp!$AA$3=Data!$D$7,E1344,B1344))),IF(FollowUp!$AK$3=Data!$N$9,F1344,IF(FollowUp!$AK$3=Data!$N$8,H1344,IF(FollowUp!$AK$3=Data!$N$7,G1344,B1344))))</f>
        <v>0</v>
      </c>
      <c r="AR1344" s="51">
        <f t="shared" si="128"/>
        <v>0</v>
      </c>
      <c r="AS1344" s="25">
        <f t="shared" si="126"/>
        <v>-1</v>
      </c>
      <c r="AT1344" s="25">
        <f t="shared" si="129"/>
        <v>1337</v>
      </c>
      <c r="AU1344" s="25">
        <f t="shared" si="127"/>
        <v>0</v>
      </c>
      <c r="AV1344" s="25">
        <f t="shared" si="130"/>
        <v>0</v>
      </c>
      <c r="BB1344" s="51"/>
    </row>
    <row r="1345" spans="1:54" x14ac:dyDescent="0.25">
      <c r="A1345" t="str">
        <f t="shared" si="125"/>
        <v>1345</v>
      </c>
      <c r="B1345" s="25">
        <f>IF(OR(ISBLANK($AG1345),$AI1345="closed",$AI1345="old",AND($B$3=Data!$N$6,OR(database!AG1345=Data!$K$8,Data!$K$9=database!AG1345))),0,MAX(B$8:B1344)+1)</f>
        <v>0</v>
      </c>
      <c r="C1345" s="25">
        <f ca="1">IF(AND($AL1345-C$3&lt;=TODAY(),$AL1345&gt;0,AI1345&lt;&gt;"closed",AI1345&lt;&gt;"old",AND($B$3&lt;&gt;Data!$N$6,OR(database!$AG1345&lt;&gt;Data!$K$9,database!$AG1345&lt;&gt;Data!$K$8))),MAX(C$8:C1344)+1,0)</f>
        <v>0</v>
      </c>
      <c r="D1345" s="25">
        <f ca="1">IF(AND($AL1345-D$3&lt;=TODAY(),$AL1345&gt;0,$AI1345&lt;&gt;"closed",AI1345&lt;&gt;"old",AND($B$3&lt;&gt;Data!$N$6,OR(database!$AG1345&lt;&gt;Data!$K$9,database!$AG1345&lt;&gt;Data!$K$8))),MAX(D$8:D1344)+1,0)</f>
        <v>0</v>
      </c>
      <c r="E1345" s="25">
        <f ca="1">IF(AND($AL1345-E$3&lt;=TODAY(),$AL1345&gt;0,AI1345&lt;&gt;"closed",AI1345&lt;&gt;"old",AND($B$3&lt;&gt;Data!$N$6,OR(database!$AG1345&lt;&gt;Data!$K$9,database!$AG1345&lt;&gt;Data!$K$8))),MAX(E$8:E1344)+1,0)</f>
        <v>0</v>
      </c>
      <c r="F1345" s="25">
        <f>IF(AH1345="X",MAX(F$8:F1344)+1,0)</f>
        <v>0</v>
      </c>
      <c r="G1345" s="25">
        <f ca="1">IF(AND(AG1345=Data!$K$8,database!AI1345&lt;&gt;"Closed",AI1345&lt;&gt;"old",database!AL1345&lt;(TODAY()+Data!$X$4)),MAX(G$8:G1344)+1,0)</f>
        <v>0</v>
      </c>
      <c r="H1345" s="25">
        <f ca="1">IF(AND(AG1345=Data!$K$9,database!AI1345&lt;&gt;"Closed",AI1345&lt;&gt;"old",database!AL1345&lt;(TODAY()+Data!$X$5)),MAX(H$8:H1344)+1,0)</f>
        <v>0</v>
      </c>
      <c r="Y1345">
        <f>IF(AS1345&gt;0,VLOOKUP(AS1345,$AT:$AV,3,0)+COUNTIF(AS$8:AS1344,AS1345),0)</f>
        <v>0</v>
      </c>
      <c r="AA1345" s="17"/>
      <c r="AB1345" s="18"/>
      <c r="AC1345" s="17"/>
      <c r="AD1345" s="18"/>
      <c r="AE1345" s="17"/>
      <c r="AF1345" s="18"/>
      <c r="AG1345" s="139"/>
      <c r="AH1345" s="24"/>
      <c r="AI1345" s="17"/>
      <c r="AJ1345" s="24"/>
      <c r="AK1345" s="27"/>
      <c r="AL1345" s="47"/>
      <c r="AQ1345" s="25">
        <f>IF(FollowUp!$AK$3="(Off)",IF(FollowUp!$AA$3=Data!$D$5,C1345,IF(FollowUp!$AA$3=Data!$D$6,D1345,IF(FollowUp!$AA$3=Data!$D$7,E1345,B1345))),IF(FollowUp!$AK$3=Data!$N$9,F1345,IF(FollowUp!$AK$3=Data!$N$8,H1345,IF(FollowUp!$AK$3=Data!$N$7,G1345,B1345))))</f>
        <v>0</v>
      </c>
      <c r="AR1345" s="51">
        <f t="shared" si="128"/>
        <v>0</v>
      </c>
      <c r="AS1345" s="25">
        <f t="shared" si="126"/>
        <v>-1</v>
      </c>
      <c r="AT1345" s="25">
        <f t="shared" si="129"/>
        <v>1338</v>
      </c>
      <c r="AU1345" s="25">
        <f t="shared" si="127"/>
        <v>0</v>
      </c>
      <c r="AV1345" s="25">
        <f t="shared" si="130"/>
        <v>0</v>
      </c>
      <c r="BB1345" s="51"/>
    </row>
    <row r="1346" spans="1:54" x14ac:dyDescent="0.25">
      <c r="A1346" t="str">
        <f t="shared" si="125"/>
        <v>1346</v>
      </c>
      <c r="B1346" s="25">
        <f>IF(OR(ISBLANK($AG1346),$AI1346="closed",$AI1346="old",AND($B$3=Data!$N$6,OR(database!AG1346=Data!$K$8,Data!$K$9=database!AG1346))),0,MAX(B$8:B1345)+1)</f>
        <v>0</v>
      </c>
      <c r="C1346" s="25">
        <f ca="1">IF(AND($AL1346-C$3&lt;=TODAY(),$AL1346&gt;0,AI1346&lt;&gt;"closed",AI1346&lt;&gt;"old",AND($B$3&lt;&gt;Data!$N$6,OR(database!$AG1346&lt;&gt;Data!$K$9,database!$AG1346&lt;&gt;Data!$K$8))),MAX(C$8:C1345)+1,0)</f>
        <v>0</v>
      </c>
      <c r="D1346" s="25">
        <f ca="1">IF(AND($AL1346-D$3&lt;=TODAY(),$AL1346&gt;0,$AI1346&lt;&gt;"closed",AI1346&lt;&gt;"old",AND($B$3&lt;&gt;Data!$N$6,OR(database!$AG1346&lt;&gt;Data!$K$9,database!$AG1346&lt;&gt;Data!$K$8))),MAX(D$8:D1345)+1,0)</f>
        <v>0</v>
      </c>
      <c r="E1346" s="25">
        <f ca="1">IF(AND($AL1346-E$3&lt;=TODAY(),$AL1346&gt;0,AI1346&lt;&gt;"closed",AI1346&lt;&gt;"old",AND($B$3&lt;&gt;Data!$N$6,OR(database!$AG1346&lt;&gt;Data!$K$9,database!$AG1346&lt;&gt;Data!$K$8))),MAX(E$8:E1345)+1,0)</f>
        <v>0</v>
      </c>
      <c r="F1346" s="25">
        <f>IF(AH1346="X",MAX(F$8:F1345)+1,0)</f>
        <v>0</v>
      </c>
      <c r="G1346" s="25">
        <f ca="1">IF(AND(AG1346=Data!$K$8,database!AI1346&lt;&gt;"Closed",AI1346&lt;&gt;"old",database!AL1346&lt;(TODAY()+Data!$X$4)),MAX(G$8:G1345)+1,0)</f>
        <v>0</v>
      </c>
      <c r="H1346" s="25">
        <f ca="1">IF(AND(AG1346=Data!$K$9,database!AI1346&lt;&gt;"Closed",AI1346&lt;&gt;"old",database!AL1346&lt;(TODAY()+Data!$X$5)),MAX(H$8:H1345)+1,0)</f>
        <v>0</v>
      </c>
      <c r="Y1346">
        <f>IF(AS1346&gt;0,VLOOKUP(AS1346,$AT:$AV,3,0)+COUNTIF(AS$8:AS1345,AS1346),0)</f>
        <v>0</v>
      </c>
      <c r="AA1346" s="16"/>
      <c r="AB1346" s="22"/>
      <c r="AC1346" s="16"/>
      <c r="AD1346" s="22"/>
      <c r="AE1346" s="16"/>
      <c r="AF1346" s="22"/>
      <c r="AG1346" s="138"/>
      <c r="AH1346" s="23"/>
      <c r="AI1346" s="16"/>
      <c r="AJ1346" s="23"/>
      <c r="AK1346" s="28"/>
      <c r="AL1346" s="35"/>
      <c r="AQ1346" s="25">
        <f>IF(FollowUp!$AK$3="(Off)",IF(FollowUp!$AA$3=Data!$D$5,C1346,IF(FollowUp!$AA$3=Data!$D$6,D1346,IF(FollowUp!$AA$3=Data!$D$7,E1346,B1346))),IF(FollowUp!$AK$3=Data!$N$9,F1346,IF(FollowUp!$AK$3=Data!$N$8,H1346,IF(FollowUp!$AK$3=Data!$N$7,G1346,B1346))))</f>
        <v>0</v>
      </c>
      <c r="AR1346" s="51">
        <f t="shared" si="128"/>
        <v>0</v>
      </c>
      <c r="AS1346" s="25">
        <f t="shared" si="126"/>
        <v>-1</v>
      </c>
      <c r="AT1346" s="25">
        <f t="shared" si="129"/>
        <v>1339</v>
      </c>
      <c r="AU1346" s="25">
        <f t="shared" si="127"/>
        <v>0</v>
      </c>
      <c r="AV1346" s="25">
        <f t="shared" si="130"/>
        <v>0</v>
      </c>
      <c r="BB1346" s="51"/>
    </row>
    <row r="1347" spans="1:54" x14ac:dyDescent="0.25">
      <c r="A1347" t="str">
        <f t="shared" si="125"/>
        <v>1347</v>
      </c>
      <c r="B1347" s="25">
        <f>IF(OR(ISBLANK($AG1347),$AI1347="closed",$AI1347="old",AND($B$3=Data!$N$6,OR(database!AG1347=Data!$K$8,Data!$K$9=database!AG1347))),0,MAX(B$8:B1346)+1)</f>
        <v>0</v>
      </c>
      <c r="C1347" s="25">
        <f ca="1">IF(AND($AL1347-C$3&lt;=TODAY(),$AL1347&gt;0,AI1347&lt;&gt;"closed",AI1347&lt;&gt;"old",AND($B$3&lt;&gt;Data!$N$6,OR(database!$AG1347&lt;&gt;Data!$K$9,database!$AG1347&lt;&gt;Data!$K$8))),MAX(C$8:C1346)+1,0)</f>
        <v>0</v>
      </c>
      <c r="D1347" s="25">
        <f ca="1">IF(AND($AL1347-D$3&lt;=TODAY(),$AL1347&gt;0,$AI1347&lt;&gt;"closed",AI1347&lt;&gt;"old",AND($B$3&lt;&gt;Data!$N$6,OR(database!$AG1347&lt;&gt;Data!$K$9,database!$AG1347&lt;&gt;Data!$K$8))),MAX(D$8:D1346)+1,0)</f>
        <v>0</v>
      </c>
      <c r="E1347" s="25">
        <f ca="1">IF(AND($AL1347-E$3&lt;=TODAY(),$AL1347&gt;0,AI1347&lt;&gt;"closed",AI1347&lt;&gt;"old",AND($B$3&lt;&gt;Data!$N$6,OR(database!$AG1347&lt;&gt;Data!$K$9,database!$AG1347&lt;&gt;Data!$K$8))),MAX(E$8:E1346)+1,0)</f>
        <v>0</v>
      </c>
      <c r="F1347" s="25">
        <f>IF(AH1347="X",MAX(F$8:F1346)+1,0)</f>
        <v>0</v>
      </c>
      <c r="G1347" s="25">
        <f ca="1">IF(AND(AG1347=Data!$K$8,database!AI1347&lt;&gt;"Closed",AI1347&lt;&gt;"old",database!AL1347&lt;(TODAY()+Data!$X$4)),MAX(G$8:G1346)+1,0)</f>
        <v>0</v>
      </c>
      <c r="H1347" s="25">
        <f ca="1">IF(AND(AG1347=Data!$K$9,database!AI1347&lt;&gt;"Closed",AI1347&lt;&gt;"old",database!AL1347&lt;(TODAY()+Data!$X$5)),MAX(H$8:H1346)+1,0)</f>
        <v>0</v>
      </c>
      <c r="Y1347">
        <f>IF(AS1347&gt;0,VLOOKUP(AS1347,$AT:$AV,3,0)+COUNTIF(AS$8:AS1346,AS1347),0)</f>
        <v>0</v>
      </c>
      <c r="AA1347" s="17"/>
      <c r="AB1347" s="18"/>
      <c r="AC1347" s="17"/>
      <c r="AD1347" s="18"/>
      <c r="AE1347" s="17"/>
      <c r="AF1347" s="18"/>
      <c r="AG1347" s="139"/>
      <c r="AH1347" s="24"/>
      <c r="AI1347" s="17"/>
      <c r="AJ1347" s="24"/>
      <c r="AK1347" s="27"/>
      <c r="AL1347" s="47"/>
      <c r="AQ1347" s="25">
        <f>IF(FollowUp!$AK$3="(Off)",IF(FollowUp!$AA$3=Data!$D$5,C1347,IF(FollowUp!$AA$3=Data!$D$6,D1347,IF(FollowUp!$AA$3=Data!$D$7,E1347,B1347))),IF(FollowUp!$AK$3=Data!$N$9,F1347,IF(FollowUp!$AK$3=Data!$N$8,H1347,IF(FollowUp!$AK$3=Data!$N$7,G1347,B1347))))</f>
        <v>0</v>
      </c>
      <c r="AR1347" s="51">
        <f t="shared" si="128"/>
        <v>0</v>
      </c>
      <c r="AS1347" s="25">
        <f t="shared" si="126"/>
        <v>-1</v>
      </c>
      <c r="AT1347" s="25">
        <f t="shared" si="129"/>
        <v>1340</v>
      </c>
      <c r="AU1347" s="25">
        <f t="shared" si="127"/>
        <v>0</v>
      </c>
      <c r="AV1347" s="25">
        <f t="shared" si="130"/>
        <v>0</v>
      </c>
      <c r="BB1347" s="51"/>
    </row>
    <row r="1348" spans="1:54" x14ac:dyDescent="0.25">
      <c r="A1348" t="str">
        <f t="shared" si="125"/>
        <v>1348</v>
      </c>
      <c r="B1348" s="25">
        <f>IF(OR(ISBLANK($AG1348),$AI1348="closed",$AI1348="old",AND($B$3=Data!$N$6,OR(database!AG1348=Data!$K$8,Data!$K$9=database!AG1348))),0,MAX(B$8:B1347)+1)</f>
        <v>0</v>
      </c>
      <c r="C1348" s="25">
        <f ca="1">IF(AND($AL1348-C$3&lt;=TODAY(),$AL1348&gt;0,AI1348&lt;&gt;"closed",AI1348&lt;&gt;"old",AND($B$3&lt;&gt;Data!$N$6,OR(database!$AG1348&lt;&gt;Data!$K$9,database!$AG1348&lt;&gt;Data!$K$8))),MAX(C$8:C1347)+1,0)</f>
        <v>0</v>
      </c>
      <c r="D1348" s="25">
        <f ca="1">IF(AND($AL1348-D$3&lt;=TODAY(),$AL1348&gt;0,$AI1348&lt;&gt;"closed",AI1348&lt;&gt;"old",AND($B$3&lt;&gt;Data!$N$6,OR(database!$AG1348&lt;&gt;Data!$K$9,database!$AG1348&lt;&gt;Data!$K$8))),MAX(D$8:D1347)+1,0)</f>
        <v>0</v>
      </c>
      <c r="E1348" s="25">
        <f ca="1">IF(AND($AL1348-E$3&lt;=TODAY(),$AL1348&gt;0,AI1348&lt;&gt;"closed",AI1348&lt;&gt;"old",AND($B$3&lt;&gt;Data!$N$6,OR(database!$AG1348&lt;&gt;Data!$K$9,database!$AG1348&lt;&gt;Data!$K$8))),MAX(E$8:E1347)+1,0)</f>
        <v>0</v>
      </c>
      <c r="F1348" s="25">
        <f>IF(AH1348="X",MAX(F$8:F1347)+1,0)</f>
        <v>0</v>
      </c>
      <c r="G1348" s="25">
        <f ca="1">IF(AND(AG1348=Data!$K$8,database!AI1348&lt;&gt;"Closed",AI1348&lt;&gt;"old",database!AL1348&lt;(TODAY()+Data!$X$4)),MAX(G$8:G1347)+1,0)</f>
        <v>0</v>
      </c>
      <c r="H1348" s="25">
        <f ca="1">IF(AND(AG1348=Data!$K$9,database!AI1348&lt;&gt;"Closed",AI1348&lt;&gt;"old",database!AL1348&lt;(TODAY()+Data!$X$5)),MAX(H$8:H1347)+1,0)</f>
        <v>0</v>
      </c>
      <c r="Y1348">
        <f>IF(AS1348&gt;0,VLOOKUP(AS1348,$AT:$AV,3,0)+COUNTIF(AS$8:AS1347,AS1348),0)</f>
        <v>0</v>
      </c>
      <c r="AA1348" s="16"/>
      <c r="AB1348" s="22"/>
      <c r="AC1348" s="16"/>
      <c r="AD1348" s="22"/>
      <c r="AE1348" s="16"/>
      <c r="AF1348" s="22"/>
      <c r="AG1348" s="138"/>
      <c r="AH1348" s="23"/>
      <c r="AI1348" s="16"/>
      <c r="AJ1348" s="23"/>
      <c r="AK1348" s="28"/>
      <c r="AL1348" s="35"/>
      <c r="AQ1348" s="25">
        <f>IF(FollowUp!$AK$3="(Off)",IF(FollowUp!$AA$3=Data!$D$5,C1348,IF(FollowUp!$AA$3=Data!$D$6,D1348,IF(FollowUp!$AA$3=Data!$D$7,E1348,B1348))),IF(FollowUp!$AK$3=Data!$N$9,F1348,IF(FollowUp!$AK$3=Data!$N$8,H1348,IF(FollowUp!$AK$3=Data!$N$7,G1348,B1348))))</f>
        <v>0</v>
      </c>
      <c r="AR1348" s="51">
        <f t="shared" si="128"/>
        <v>0</v>
      </c>
      <c r="AS1348" s="25">
        <f t="shared" si="126"/>
        <v>-1</v>
      </c>
      <c r="AT1348" s="25">
        <f t="shared" si="129"/>
        <v>1341</v>
      </c>
      <c r="AU1348" s="25">
        <f t="shared" si="127"/>
        <v>0</v>
      </c>
      <c r="AV1348" s="25">
        <f t="shared" si="130"/>
        <v>0</v>
      </c>
      <c r="BB1348" s="51"/>
    </row>
    <row r="1349" spans="1:54" x14ac:dyDescent="0.25">
      <c r="A1349" t="str">
        <f t="shared" si="125"/>
        <v>1349</v>
      </c>
      <c r="B1349" s="25">
        <f>IF(OR(ISBLANK($AG1349),$AI1349="closed",$AI1349="old",AND($B$3=Data!$N$6,OR(database!AG1349=Data!$K$8,Data!$K$9=database!AG1349))),0,MAX(B$8:B1348)+1)</f>
        <v>0</v>
      </c>
      <c r="C1349" s="25">
        <f ca="1">IF(AND($AL1349-C$3&lt;=TODAY(),$AL1349&gt;0,AI1349&lt;&gt;"closed",AI1349&lt;&gt;"old",AND($B$3&lt;&gt;Data!$N$6,OR(database!$AG1349&lt;&gt;Data!$K$9,database!$AG1349&lt;&gt;Data!$K$8))),MAX(C$8:C1348)+1,0)</f>
        <v>0</v>
      </c>
      <c r="D1349" s="25">
        <f ca="1">IF(AND($AL1349-D$3&lt;=TODAY(),$AL1349&gt;0,$AI1349&lt;&gt;"closed",AI1349&lt;&gt;"old",AND($B$3&lt;&gt;Data!$N$6,OR(database!$AG1349&lt;&gt;Data!$K$9,database!$AG1349&lt;&gt;Data!$K$8))),MAX(D$8:D1348)+1,0)</f>
        <v>0</v>
      </c>
      <c r="E1349" s="25">
        <f ca="1">IF(AND($AL1349-E$3&lt;=TODAY(),$AL1349&gt;0,AI1349&lt;&gt;"closed",AI1349&lt;&gt;"old",AND($B$3&lt;&gt;Data!$N$6,OR(database!$AG1349&lt;&gt;Data!$K$9,database!$AG1349&lt;&gt;Data!$K$8))),MAX(E$8:E1348)+1,0)</f>
        <v>0</v>
      </c>
      <c r="F1349" s="25">
        <f>IF(AH1349="X",MAX(F$8:F1348)+1,0)</f>
        <v>0</v>
      </c>
      <c r="G1349" s="25">
        <f ca="1">IF(AND(AG1349=Data!$K$8,database!AI1349&lt;&gt;"Closed",AI1349&lt;&gt;"old",database!AL1349&lt;(TODAY()+Data!$X$4)),MAX(G$8:G1348)+1,0)</f>
        <v>0</v>
      </c>
      <c r="H1349" s="25">
        <f ca="1">IF(AND(AG1349=Data!$K$9,database!AI1349&lt;&gt;"Closed",AI1349&lt;&gt;"old",database!AL1349&lt;(TODAY()+Data!$X$5)),MAX(H$8:H1348)+1,0)</f>
        <v>0</v>
      </c>
      <c r="Y1349">
        <f>IF(AS1349&gt;0,VLOOKUP(AS1349,$AT:$AV,3,0)+COUNTIF(AS$8:AS1348,AS1349),0)</f>
        <v>0</v>
      </c>
      <c r="AA1349" s="17"/>
      <c r="AB1349" s="18"/>
      <c r="AC1349" s="17"/>
      <c r="AD1349" s="18"/>
      <c r="AE1349" s="17"/>
      <c r="AF1349" s="18"/>
      <c r="AG1349" s="139"/>
      <c r="AH1349" s="24"/>
      <c r="AI1349" s="17"/>
      <c r="AJ1349" s="24"/>
      <c r="AK1349" s="27"/>
      <c r="AL1349" s="47"/>
      <c r="AQ1349" s="25">
        <f>IF(FollowUp!$AK$3="(Off)",IF(FollowUp!$AA$3=Data!$D$5,C1349,IF(FollowUp!$AA$3=Data!$D$6,D1349,IF(FollowUp!$AA$3=Data!$D$7,E1349,B1349))),IF(FollowUp!$AK$3=Data!$N$9,F1349,IF(FollowUp!$AK$3=Data!$N$8,H1349,IF(FollowUp!$AK$3=Data!$N$7,G1349,B1349))))</f>
        <v>0</v>
      </c>
      <c r="AR1349" s="51">
        <f t="shared" si="128"/>
        <v>0</v>
      </c>
      <c r="AS1349" s="25">
        <f t="shared" si="126"/>
        <v>-1</v>
      </c>
      <c r="AT1349" s="25">
        <f t="shared" si="129"/>
        <v>1342</v>
      </c>
      <c r="AU1349" s="25">
        <f t="shared" si="127"/>
        <v>0</v>
      </c>
      <c r="AV1349" s="25">
        <f t="shared" si="130"/>
        <v>0</v>
      </c>
      <c r="BB1349" s="51"/>
    </row>
    <row r="1350" spans="1:54" x14ac:dyDescent="0.25">
      <c r="A1350" t="str">
        <f t="shared" si="125"/>
        <v>1350</v>
      </c>
      <c r="B1350" s="25">
        <f>IF(OR(ISBLANK($AG1350),$AI1350="closed",$AI1350="old",AND($B$3=Data!$N$6,OR(database!AG1350=Data!$K$8,Data!$K$9=database!AG1350))),0,MAX(B$8:B1349)+1)</f>
        <v>0</v>
      </c>
      <c r="C1350" s="25">
        <f ca="1">IF(AND($AL1350-C$3&lt;=TODAY(),$AL1350&gt;0,AI1350&lt;&gt;"closed",AI1350&lt;&gt;"old",AND($B$3&lt;&gt;Data!$N$6,OR(database!$AG1350&lt;&gt;Data!$K$9,database!$AG1350&lt;&gt;Data!$K$8))),MAX(C$8:C1349)+1,0)</f>
        <v>0</v>
      </c>
      <c r="D1350" s="25">
        <f ca="1">IF(AND($AL1350-D$3&lt;=TODAY(),$AL1350&gt;0,$AI1350&lt;&gt;"closed",AI1350&lt;&gt;"old",AND($B$3&lt;&gt;Data!$N$6,OR(database!$AG1350&lt;&gt;Data!$K$9,database!$AG1350&lt;&gt;Data!$K$8))),MAX(D$8:D1349)+1,0)</f>
        <v>0</v>
      </c>
      <c r="E1350" s="25">
        <f ca="1">IF(AND($AL1350-E$3&lt;=TODAY(),$AL1350&gt;0,AI1350&lt;&gt;"closed",AI1350&lt;&gt;"old",AND($B$3&lt;&gt;Data!$N$6,OR(database!$AG1350&lt;&gt;Data!$K$9,database!$AG1350&lt;&gt;Data!$K$8))),MAX(E$8:E1349)+1,0)</f>
        <v>0</v>
      </c>
      <c r="F1350" s="25">
        <f>IF(AH1350="X",MAX(F$8:F1349)+1,0)</f>
        <v>0</v>
      </c>
      <c r="G1350" s="25">
        <f ca="1">IF(AND(AG1350=Data!$K$8,database!AI1350&lt;&gt;"Closed",AI1350&lt;&gt;"old",database!AL1350&lt;(TODAY()+Data!$X$4)),MAX(G$8:G1349)+1,0)</f>
        <v>0</v>
      </c>
      <c r="H1350" s="25">
        <f ca="1">IF(AND(AG1350=Data!$K$9,database!AI1350&lt;&gt;"Closed",AI1350&lt;&gt;"old",database!AL1350&lt;(TODAY()+Data!$X$5)),MAX(H$8:H1349)+1,0)</f>
        <v>0</v>
      </c>
      <c r="Y1350">
        <f>IF(AS1350&gt;0,VLOOKUP(AS1350,$AT:$AV,3,0)+COUNTIF(AS$8:AS1349,AS1350),0)</f>
        <v>0</v>
      </c>
      <c r="AA1350" s="16"/>
      <c r="AB1350" s="22"/>
      <c r="AC1350" s="16"/>
      <c r="AD1350" s="22"/>
      <c r="AE1350" s="16"/>
      <c r="AF1350" s="22"/>
      <c r="AG1350" s="138"/>
      <c r="AH1350" s="23"/>
      <c r="AI1350" s="16"/>
      <c r="AJ1350" s="23"/>
      <c r="AK1350" s="28"/>
      <c r="AL1350" s="35"/>
      <c r="AQ1350" s="25">
        <f>IF(FollowUp!$AK$3="(Off)",IF(FollowUp!$AA$3=Data!$D$5,C1350,IF(FollowUp!$AA$3=Data!$D$6,D1350,IF(FollowUp!$AA$3=Data!$D$7,E1350,B1350))),IF(FollowUp!$AK$3=Data!$N$9,F1350,IF(FollowUp!$AK$3=Data!$N$8,H1350,IF(FollowUp!$AK$3=Data!$N$7,G1350,B1350))))</f>
        <v>0</v>
      </c>
      <c r="AR1350" s="51">
        <f t="shared" si="128"/>
        <v>0</v>
      </c>
      <c r="AS1350" s="25">
        <f t="shared" si="126"/>
        <v>-1</v>
      </c>
      <c r="AT1350" s="25">
        <f t="shared" si="129"/>
        <v>1343</v>
      </c>
      <c r="AU1350" s="25">
        <f t="shared" si="127"/>
        <v>0</v>
      </c>
      <c r="AV1350" s="25">
        <f t="shared" si="130"/>
        <v>0</v>
      </c>
      <c r="BB1350" s="51"/>
    </row>
    <row r="1351" spans="1:54" x14ac:dyDescent="0.25">
      <c r="A1351" t="str">
        <f t="shared" si="125"/>
        <v>1351</v>
      </c>
      <c r="B1351" s="25">
        <f>IF(OR(ISBLANK($AG1351),$AI1351="closed",$AI1351="old",AND($B$3=Data!$N$6,OR(database!AG1351=Data!$K$8,Data!$K$9=database!AG1351))),0,MAX(B$8:B1350)+1)</f>
        <v>0</v>
      </c>
      <c r="C1351" s="25">
        <f ca="1">IF(AND($AL1351-C$3&lt;=TODAY(),$AL1351&gt;0,AI1351&lt;&gt;"closed",AI1351&lt;&gt;"old",AND($B$3&lt;&gt;Data!$N$6,OR(database!$AG1351&lt;&gt;Data!$K$9,database!$AG1351&lt;&gt;Data!$K$8))),MAX(C$8:C1350)+1,0)</f>
        <v>0</v>
      </c>
      <c r="D1351" s="25">
        <f ca="1">IF(AND($AL1351-D$3&lt;=TODAY(),$AL1351&gt;0,$AI1351&lt;&gt;"closed",AI1351&lt;&gt;"old",AND($B$3&lt;&gt;Data!$N$6,OR(database!$AG1351&lt;&gt;Data!$K$9,database!$AG1351&lt;&gt;Data!$K$8))),MAX(D$8:D1350)+1,0)</f>
        <v>0</v>
      </c>
      <c r="E1351" s="25">
        <f ca="1">IF(AND($AL1351-E$3&lt;=TODAY(),$AL1351&gt;0,AI1351&lt;&gt;"closed",AI1351&lt;&gt;"old",AND($B$3&lt;&gt;Data!$N$6,OR(database!$AG1351&lt;&gt;Data!$K$9,database!$AG1351&lt;&gt;Data!$K$8))),MAX(E$8:E1350)+1,0)</f>
        <v>0</v>
      </c>
      <c r="F1351" s="25">
        <f>IF(AH1351="X",MAX(F$8:F1350)+1,0)</f>
        <v>0</v>
      </c>
      <c r="G1351" s="25">
        <f ca="1">IF(AND(AG1351=Data!$K$8,database!AI1351&lt;&gt;"Closed",AI1351&lt;&gt;"old",database!AL1351&lt;(TODAY()+Data!$X$4)),MAX(G$8:G1350)+1,0)</f>
        <v>0</v>
      </c>
      <c r="H1351" s="25">
        <f ca="1">IF(AND(AG1351=Data!$K$9,database!AI1351&lt;&gt;"Closed",AI1351&lt;&gt;"old",database!AL1351&lt;(TODAY()+Data!$X$5)),MAX(H$8:H1350)+1,0)</f>
        <v>0</v>
      </c>
      <c r="Y1351">
        <f>IF(AS1351&gt;0,VLOOKUP(AS1351,$AT:$AV,3,0)+COUNTIF(AS$8:AS1350,AS1351),0)</f>
        <v>0</v>
      </c>
      <c r="AA1351" s="17"/>
      <c r="AB1351" s="18"/>
      <c r="AC1351" s="17"/>
      <c r="AD1351" s="18"/>
      <c r="AE1351" s="17"/>
      <c r="AF1351" s="18"/>
      <c r="AG1351" s="139"/>
      <c r="AH1351" s="24"/>
      <c r="AI1351" s="17"/>
      <c r="AJ1351" s="24"/>
      <c r="AK1351" s="27"/>
      <c r="AL1351" s="47"/>
      <c r="AQ1351" s="25">
        <f>IF(FollowUp!$AK$3="(Off)",IF(FollowUp!$AA$3=Data!$D$5,C1351,IF(FollowUp!$AA$3=Data!$D$6,D1351,IF(FollowUp!$AA$3=Data!$D$7,E1351,B1351))),IF(FollowUp!$AK$3=Data!$N$9,F1351,IF(FollowUp!$AK$3=Data!$N$8,H1351,IF(FollowUp!$AK$3=Data!$N$7,G1351,B1351))))</f>
        <v>0</v>
      </c>
      <c r="AR1351" s="51">
        <f t="shared" si="128"/>
        <v>0</v>
      </c>
      <c r="AS1351" s="25">
        <f t="shared" si="126"/>
        <v>-1</v>
      </c>
      <c r="AT1351" s="25">
        <f t="shared" si="129"/>
        <v>1344</v>
      </c>
      <c r="AU1351" s="25">
        <f t="shared" si="127"/>
        <v>0</v>
      </c>
      <c r="AV1351" s="25">
        <f t="shared" si="130"/>
        <v>0</v>
      </c>
      <c r="BB1351" s="51"/>
    </row>
    <row r="1352" spans="1:54" x14ac:dyDescent="0.25">
      <c r="A1352" t="str">
        <f t="shared" ref="A1352:A1415" si="131">ROW(C1352)&amp;AC1352</f>
        <v>1352</v>
      </c>
      <c r="B1352" s="25">
        <f>IF(OR(ISBLANK($AG1352),$AI1352="closed",$AI1352="old",AND($B$3=Data!$N$6,OR(database!AG1352=Data!$K$8,Data!$K$9=database!AG1352))),0,MAX(B$8:B1351)+1)</f>
        <v>0</v>
      </c>
      <c r="C1352" s="25">
        <f ca="1">IF(AND($AL1352-C$3&lt;=TODAY(),$AL1352&gt;0,AI1352&lt;&gt;"closed",AI1352&lt;&gt;"old",AND($B$3&lt;&gt;Data!$N$6,OR(database!$AG1352&lt;&gt;Data!$K$9,database!$AG1352&lt;&gt;Data!$K$8))),MAX(C$8:C1351)+1,0)</f>
        <v>0</v>
      </c>
      <c r="D1352" s="25">
        <f ca="1">IF(AND($AL1352-D$3&lt;=TODAY(),$AL1352&gt;0,$AI1352&lt;&gt;"closed",AI1352&lt;&gt;"old",AND($B$3&lt;&gt;Data!$N$6,OR(database!$AG1352&lt;&gt;Data!$K$9,database!$AG1352&lt;&gt;Data!$K$8))),MAX(D$8:D1351)+1,0)</f>
        <v>0</v>
      </c>
      <c r="E1352" s="25">
        <f ca="1">IF(AND($AL1352-E$3&lt;=TODAY(),$AL1352&gt;0,AI1352&lt;&gt;"closed",AI1352&lt;&gt;"old",AND($B$3&lt;&gt;Data!$N$6,OR(database!$AG1352&lt;&gt;Data!$K$9,database!$AG1352&lt;&gt;Data!$K$8))),MAX(E$8:E1351)+1,0)</f>
        <v>0</v>
      </c>
      <c r="F1352" s="25">
        <f>IF(AH1352="X",MAX(F$8:F1351)+1,0)</f>
        <v>0</v>
      </c>
      <c r="G1352" s="25">
        <f ca="1">IF(AND(AG1352=Data!$K$8,database!AI1352&lt;&gt;"Closed",AI1352&lt;&gt;"old",database!AL1352&lt;(TODAY()+Data!$X$4)),MAX(G$8:G1351)+1,0)</f>
        <v>0</v>
      </c>
      <c r="H1352" s="25">
        <f ca="1">IF(AND(AG1352=Data!$K$9,database!AI1352&lt;&gt;"Closed",AI1352&lt;&gt;"old",database!AL1352&lt;(TODAY()+Data!$X$5)),MAX(H$8:H1351)+1,0)</f>
        <v>0</v>
      </c>
      <c r="Y1352">
        <f>IF(AS1352&gt;0,VLOOKUP(AS1352,$AT:$AV,3,0)+COUNTIF(AS$8:AS1351,AS1352),0)</f>
        <v>0</v>
      </c>
      <c r="AA1352" s="16"/>
      <c r="AB1352" s="22"/>
      <c r="AC1352" s="16"/>
      <c r="AD1352" s="22"/>
      <c r="AE1352" s="16"/>
      <c r="AF1352" s="22"/>
      <c r="AG1352" s="138"/>
      <c r="AH1352" s="23"/>
      <c r="AI1352" s="16"/>
      <c r="AJ1352" s="23"/>
      <c r="AK1352" s="28"/>
      <c r="AL1352" s="35"/>
      <c r="AQ1352" s="25">
        <f>IF(FollowUp!$AK$3="(Off)",IF(FollowUp!$AA$3=Data!$D$5,C1352,IF(FollowUp!$AA$3=Data!$D$6,D1352,IF(FollowUp!$AA$3=Data!$D$7,E1352,B1352))),IF(FollowUp!$AK$3=Data!$N$9,F1352,IF(FollowUp!$AK$3=Data!$N$8,H1352,IF(FollowUp!$AK$3=Data!$N$7,G1352,B1352))))</f>
        <v>0</v>
      </c>
      <c r="AR1352" s="51">
        <f t="shared" si="128"/>
        <v>0</v>
      </c>
      <c r="AS1352" s="25">
        <f t="shared" si="126"/>
        <v>-1</v>
      </c>
      <c r="AT1352" s="25">
        <f t="shared" si="129"/>
        <v>1345</v>
      </c>
      <c r="AU1352" s="25">
        <f t="shared" si="127"/>
        <v>0</v>
      </c>
      <c r="AV1352" s="25">
        <f t="shared" si="130"/>
        <v>0</v>
      </c>
      <c r="BB1352" s="51"/>
    </row>
    <row r="1353" spans="1:54" x14ac:dyDescent="0.25">
      <c r="A1353" t="str">
        <f t="shared" si="131"/>
        <v>1353</v>
      </c>
      <c r="B1353" s="25">
        <f>IF(OR(ISBLANK($AG1353),$AI1353="closed",$AI1353="old",AND($B$3=Data!$N$6,OR(database!AG1353=Data!$K$8,Data!$K$9=database!AG1353))),0,MAX(B$8:B1352)+1)</f>
        <v>0</v>
      </c>
      <c r="C1353" s="25">
        <f ca="1">IF(AND($AL1353-C$3&lt;=TODAY(),$AL1353&gt;0,AI1353&lt;&gt;"closed",AI1353&lt;&gt;"old",AND($B$3&lt;&gt;Data!$N$6,OR(database!$AG1353&lt;&gt;Data!$K$9,database!$AG1353&lt;&gt;Data!$K$8))),MAX(C$8:C1352)+1,0)</f>
        <v>0</v>
      </c>
      <c r="D1353" s="25">
        <f ca="1">IF(AND($AL1353-D$3&lt;=TODAY(),$AL1353&gt;0,$AI1353&lt;&gt;"closed",AI1353&lt;&gt;"old",AND($B$3&lt;&gt;Data!$N$6,OR(database!$AG1353&lt;&gt;Data!$K$9,database!$AG1353&lt;&gt;Data!$K$8))),MAX(D$8:D1352)+1,0)</f>
        <v>0</v>
      </c>
      <c r="E1353" s="25">
        <f ca="1">IF(AND($AL1353-E$3&lt;=TODAY(),$AL1353&gt;0,AI1353&lt;&gt;"closed",AI1353&lt;&gt;"old",AND($B$3&lt;&gt;Data!$N$6,OR(database!$AG1353&lt;&gt;Data!$K$9,database!$AG1353&lt;&gt;Data!$K$8))),MAX(E$8:E1352)+1,0)</f>
        <v>0</v>
      </c>
      <c r="F1353" s="25">
        <f>IF(AH1353="X",MAX(F$8:F1352)+1,0)</f>
        <v>0</v>
      </c>
      <c r="G1353" s="25">
        <f ca="1">IF(AND(AG1353=Data!$K$8,database!AI1353&lt;&gt;"Closed",AI1353&lt;&gt;"old",database!AL1353&lt;(TODAY()+Data!$X$4)),MAX(G$8:G1352)+1,0)</f>
        <v>0</v>
      </c>
      <c r="H1353" s="25">
        <f ca="1">IF(AND(AG1353=Data!$K$9,database!AI1353&lt;&gt;"Closed",AI1353&lt;&gt;"old",database!AL1353&lt;(TODAY()+Data!$X$5)),MAX(H$8:H1352)+1,0)</f>
        <v>0</v>
      </c>
      <c r="Y1353">
        <f>IF(AS1353&gt;0,VLOOKUP(AS1353,$AT:$AV,3,0)+COUNTIF(AS$8:AS1352,AS1353),0)</f>
        <v>0</v>
      </c>
      <c r="AA1353" s="17"/>
      <c r="AB1353" s="18"/>
      <c r="AC1353" s="17"/>
      <c r="AD1353" s="18"/>
      <c r="AE1353" s="17"/>
      <c r="AF1353" s="18"/>
      <c r="AG1353" s="139"/>
      <c r="AH1353" s="24"/>
      <c r="AI1353" s="17"/>
      <c r="AJ1353" s="24"/>
      <c r="AK1353" s="27"/>
      <c r="AL1353" s="47"/>
      <c r="AQ1353" s="25">
        <f>IF(FollowUp!$AK$3="(Off)",IF(FollowUp!$AA$3=Data!$D$5,C1353,IF(FollowUp!$AA$3=Data!$D$6,D1353,IF(FollowUp!$AA$3=Data!$D$7,E1353,B1353))),IF(FollowUp!$AK$3=Data!$N$9,F1353,IF(FollowUp!$AK$3=Data!$N$8,H1353,IF(FollowUp!$AK$3=Data!$N$7,G1353,B1353))))</f>
        <v>0</v>
      </c>
      <c r="AR1353" s="51">
        <f t="shared" si="128"/>
        <v>0</v>
      </c>
      <c r="AS1353" s="25">
        <f t="shared" ref="AS1353:AS1416" si="132">IF(AR1353=0,-1,RANK(AR1353,$AR$8:$AR$5000))</f>
        <v>-1</v>
      </c>
      <c r="AT1353" s="25">
        <f t="shared" si="129"/>
        <v>1346</v>
      </c>
      <c r="AU1353" s="25">
        <f t="shared" ref="AU1353:AU1416" si="133">COUNTIF(AS:AS,AT1353)</f>
        <v>0</v>
      </c>
      <c r="AV1353" s="25">
        <f t="shared" si="130"/>
        <v>0</v>
      </c>
      <c r="BB1353" s="51"/>
    </row>
    <row r="1354" spans="1:54" x14ac:dyDescent="0.25">
      <c r="A1354" t="str">
        <f t="shared" si="131"/>
        <v>1354</v>
      </c>
      <c r="B1354" s="25">
        <f>IF(OR(ISBLANK($AG1354),$AI1354="closed",$AI1354="old",AND($B$3=Data!$N$6,OR(database!AG1354=Data!$K$8,Data!$K$9=database!AG1354))),0,MAX(B$8:B1353)+1)</f>
        <v>0</v>
      </c>
      <c r="C1354" s="25">
        <f ca="1">IF(AND($AL1354-C$3&lt;=TODAY(),$AL1354&gt;0,AI1354&lt;&gt;"closed",AI1354&lt;&gt;"old",AND($B$3&lt;&gt;Data!$N$6,OR(database!$AG1354&lt;&gt;Data!$K$9,database!$AG1354&lt;&gt;Data!$K$8))),MAX(C$8:C1353)+1,0)</f>
        <v>0</v>
      </c>
      <c r="D1354" s="25">
        <f ca="1">IF(AND($AL1354-D$3&lt;=TODAY(),$AL1354&gt;0,$AI1354&lt;&gt;"closed",AI1354&lt;&gt;"old",AND($B$3&lt;&gt;Data!$N$6,OR(database!$AG1354&lt;&gt;Data!$K$9,database!$AG1354&lt;&gt;Data!$K$8))),MAX(D$8:D1353)+1,0)</f>
        <v>0</v>
      </c>
      <c r="E1354" s="25">
        <f ca="1">IF(AND($AL1354-E$3&lt;=TODAY(),$AL1354&gt;0,AI1354&lt;&gt;"closed",AI1354&lt;&gt;"old",AND($B$3&lt;&gt;Data!$N$6,OR(database!$AG1354&lt;&gt;Data!$K$9,database!$AG1354&lt;&gt;Data!$K$8))),MAX(E$8:E1353)+1,0)</f>
        <v>0</v>
      </c>
      <c r="F1354" s="25">
        <f>IF(AH1354="X",MAX(F$8:F1353)+1,0)</f>
        <v>0</v>
      </c>
      <c r="G1354" s="25">
        <f ca="1">IF(AND(AG1354=Data!$K$8,database!AI1354&lt;&gt;"Closed",AI1354&lt;&gt;"old",database!AL1354&lt;(TODAY()+Data!$X$4)),MAX(G$8:G1353)+1,0)</f>
        <v>0</v>
      </c>
      <c r="H1354" s="25">
        <f ca="1">IF(AND(AG1354=Data!$K$9,database!AI1354&lt;&gt;"Closed",AI1354&lt;&gt;"old",database!AL1354&lt;(TODAY()+Data!$X$5)),MAX(H$8:H1353)+1,0)</f>
        <v>0</v>
      </c>
      <c r="Y1354">
        <f>IF(AS1354&gt;0,VLOOKUP(AS1354,$AT:$AV,3,0)+COUNTIF(AS$8:AS1353,AS1354),0)</f>
        <v>0</v>
      </c>
      <c r="AA1354" s="16"/>
      <c r="AB1354" s="22"/>
      <c r="AC1354" s="16"/>
      <c r="AD1354" s="22"/>
      <c r="AE1354" s="16"/>
      <c r="AF1354" s="22"/>
      <c r="AG1354" s="138"/>
      <c r="AH1354" s="23"/>
      <c r="AI1354" s="16"/>
      <c r="AJ1354" s="23"/>
      <c r="AK1354" s="28"/>
      <c r="AL1354" s="35"/>
      <c r="AQ1354" s="25">
        <f>IF(FollowUp!$AK$3="(Off)",IF(FollowUp!$AA$3=Data!$D$5,C1354,IF(FollowUp!$AA$3=Data!$D$6,D1354,IF(FollowUp!$AA$3=Data!$D$7,E1354,B1354))),IF(FollowUp!$AK$3=Data!$N$9,F1354,IF(FollowUp!$AK$3=Data!$N$8,H1354,IF(FollowUp!$AK$3=Data!$N$7,G1354,B1354))))</f>
        <v>0</v>
      </c>
      <c r="AR1354" s="51">
        <f t="shared" si="128"/>
        <v>0</v>
      </c>
      <c r="AS1354" s="25">
        <f t="shared" si="132"/>
        <v>-1</v>
      </c>
      <c r="AT1354" s="25">
        <f t="shared" si="129"/>
        <v>1347</v>
      </c>
      <c r="AU1354" s="25">
        <f t="shared" si="133"/>
        <v>0</v>
      </c>
      <c r="AV1354" s="25">
        <f t="shared" si="130"/>
        <v>0</v>
      </c>
      <c r="BB1354" s="51"/>
    </row>
    <row r="1355" spans="1:54" x14ac:dyDescent="0.25">
      <c r="A1355" t="str">
        <f t="shared" si="131"/>
        <v>1355</v>
      </c>
      <c r="B1355" s="25">
        <f>IF(OR(ISBLANK($AG1355),$AI1355="closed",$AI1355="old",AND($B$3=Data!$N$6,OR(database!AG1355=Data!$K$8,Data!$K$9=database!AG1355))),0,MAX(B$8:B1354)+1)</f>
        <v>0</v>
      </c>
      <c r="C1355" s="25">
        <f ca="1">IF(AND($AL1355-C$3&lt;=TODAY(),$AL1355&gt;0,AI1355&lt;&gt;"closed",AI1355&lt;&gt;"old",AND($B$3&lt;&gt;Data!$N$6,OR(database!$AG1355&lt;&gt;Data!$K$9,database!$AG1355&lt;&gt;Data!$K$8))),MAX(C$8:C1354)+1,0)</f>
        <v>0</v>
      </c>
      <c r="D1355" s="25">
        <f ca="1">IF(AND($AL1355-D$3&lt;=TODAY(),$AL1355&gt;0,$AI1355&lt;&gt;"closed",AI1355&lt;&gt;"old",AND($B$3&lt;&gt;Data!$N$6,OR(database!$AG1355&lt;&gt;Data!$K$9,database!$AG1355&lt;&gt;Data!$K$8))),MAX(D$8:D1354)+1,0)</f>
        <v>0</v>
      </c>
      <c r="E1355" s="25">
        <f ca="1">IF(AND($AL1355-E$3&lt;=TODAY(),$AL1355&gt;0,AI1355&lt;&gt;"closed",AI1355&lt;&gt;"old",AND($B$3&lt;&gt;Data!$N$6,OR(database!$AG1355&lt;&gt;Data!$K$9,database!$AG1355&lt;&gt;Data!$K$8))),MAX(E$8:E1354)+1,0)</f>
        <v>0</v>
      </c>
      <c r="F1355" s="25">
        <f>IF(AH1355="X",MAX(F$8:F1354)+1,0)</f>
        <v>0</v>
      </c>
      <c r="G1355" s="25">
        <f ca="1">IF(AND(AG1355=Data!$K$8,database!AI1355&lt;&gt;"Closed",AI1355&lt;&gt;"old",database!AL1355&lt;(TODAY()+Data!$X$4)),MAX(G$8:G1354)+1,0)</f>
        <v>0</v>
      </c>
      <c r="H1355" s="25">
        <f ca="1">IF(AND(AG1355=Data!$K$9,database!AI1355&lt;&gt;"Closed",AI1355&lt;&gt;"old",database!AL1355&lt;(TODAY()+Data!$X$5)),MAX(H$8:H1354)+1,0)</f>
        <v>0</v>
      </c>
      <c r="Y1355">
        <f>IF(AS1355&gt;0,VLOOKUP(AS1355,$AT:$AV,3,0)+COUNTIF(AS$8:AS1354,AS1355),0)</f>
        <v>0</v>
      </c>
      <c r="AA1355" s="17"/>
      <c r="AB1355" s="18"/>
      <c r="AC1355" s="17"/>
      <c r="AD1355" s="18"/>
      <c r="AE1355" s="17"/>
      <c r="AF1355" s="18"/>
      <c r="AG1355" s="139"/>
      <c r="AH1355" s="24"/>
      <c r="AI1355" s="17"/>
      <c r="AJ1355" s="24"/>
      <c r="AK1355" s="27"/>
      <c r="AL1355" s="47"/>
      <c r="AQ1355" s="25">
        <f>IF(FollowUp!$AK$3="(Off)",IF(FollowUp!$AA$3=Data!$D$5,C1355,IF(FollowUp!$AA$3=Data!$D$6,D1355,IF(FollowUp!$AA$3=Data!$D$7,E1355,B1355))),IF(FollowUp!$AK$3=Data!$N$9,F1355,IF(FollowUp!$AK$3=Data!$N$8,H1355,IF(FollowUp!$AK$3=Data!$N$7,G1355,B1355))))</f>
        <v>0</v>
      </c>
      <c r="AR1355" s="51">
        <f t="shared" si="128"/>
        <v>0</v>
      </c>
      <c r="AS1355" s="25">
        <f t="shared" si="132"/>
        <v>-1</v>
      </c>
      <c r="AT1355" s="25">
        <f t="shared" si="129"/>
        <v>1348</v>
      </c>
      <c r="AU1355" s="25">
        <f t="shared" si="133"/>
        <v>0</v>
      </c>
      <c r="AV1355" s="25">
        <f t="shared" si="130"/>
        <v>0</v>
      </c>
      <c r="BB1355" s="51"/>
    </row>
    <row r="1356" spans="1:54" x14ac:dyDescent="0.25">
      <c r="A1356" t="str">
        <f t="shared" si="131"/>
        <v>1356</v>
      </c>
      <c r="B1356" s="25">
        <f>IF(OR(ISBLANK($AG1356),$AI1356="closed",$AI1356="old",AND($B$3=Data!$N$6,OR(database!AG1356=Data!$K$8,Data!$K$9=database!AG1356))),0,MAX(B$8:B1355)+1)</f>
        <v>0</v>
      </c>
      <c r="C1356" s="25">
        <f ca="1">IF(AND($AL1356-C$3&lt;=TODAY(),$AL1356&gt;0,AI1356&lt;&gt;"closed",AI1356&lt;&gt;"old",AND($B$3&lt;&gt;Data!$N$6,OR(database!$AG1356&lt;&gt;Data!$K$9,database!$AG1356&lt;&gt;Data!$K$8))),MAX(C$8:C1355)+1,0)</f>
        <v>0</v>
      </c>
      <c r="D1356" s="25">
        <f ca="1">IF(AND($AL1356-D$3&lt;=TODAY(),$AL1356&gt;0,$AI1356&lt;&gt;"closed",AI1356&lt;&gt;"old",AND($B$3&lt;&gt;Data!$N$6,OR(database!$AG1356&lt;&gt;Data!$K$9,database!$AG1356&lt;&gt;Data!$K$8))),MAX(D$8:D1355)+1,0)</f>
        <v>0</v>
      </c>
      <c r="E1356" s="25">
        <f ca="1">IF(AND($AL1356-E$3&lt;=TODAY(),$AL1356&gt;0,AI1356&lt;&gt;"closed",AI1356&lt;&gt;"old",AND($B$3&lt;&gt;Data!$N$6,OR(database!$AG1356&lt;&gt;Data!$K$9,database!$AG1356&lt;&gt;Data!$K$8))),MAX(E$8:E1355)+1,0)</f>
        <v>0</v>
      </c>
      <c r="F1356" s="25">
        <f>IF(AH1356="X",MAX(F$8:F1355)+1,0)</f>
        <v>0</v>
      </c>
      <c r="G1356" s="25">
        <f ca="1">IF(AND(AG1356=Data!$K$8,database!AI1356&lt;&gt;"Closed",AI1356&lt;&gt;"old",database!AL1356&lt;(TODAY()+Data!$X$4)),MAX(G$8:G1355)+1,0)</f>
        <v>0</v>
      </c>
      <c r="H1356" s="25">
        <f ca="1">IF(AND(AG1356=Data!$K$9,database!AI1356&lt;&gt;"Closed",AI1356&lt;&gt;"old",database!AL1356&lt;(TODAY()+Data!$X$5)),MAX(H$8:H1355)+1,0)</f>
        <v>0</v>
      </c>
      <c r="Y1356">
        <f>IF(AS1356&gt;0,VLOOKUP(AS1356,$AT:$AV,3,0)+COUNTIF(AS$8:AS1355,AS1356),0)</f>
        <v>0</v>
      </c>
      <c r="AA1356" s="16"/>
      <c r="AB1356" s="22"/>
      <c r="AC1356" s="16"/>
      <c r="AD1356" s="22"/>
      <c r="AE1356" s="16"/>
      <c r="AF1356" s="22"/>
      <c r="AG1356" s="138"/>
      <c r="AH1356" s="23"/>
      <c r="AI1356" s="16"/>
      <c r="AJ1356" s="23"/>
      <c r="AK1356" s="28"/>
      <c r="AL1356" s="35"/>
      <c r="AQ1356" s="25">
        <f>IF(FollowUp!$AK$3="(Off)",IF(FollowUp!$AA$3=Data!$D$5,C1356,IF(FollowUp!$AA$3=Data!$D$6,D1356,IF(FollowUp!$AA$3=Data!$D$7,E1356,B1356))),IF(FollowUp!$AK$3=Data!$N$9,F1356,IF(FollowUp!$AK$3=Data!$N$8,H1356,IF(FollowUp!$AK$3=Data!$N$7,G1356,B1356))))</f>
        <v>0</v>
      </c>
      <c r="AR1356" s="51">
        <f t="shared" si="128"/>
        <v>0</v>
      </c>
      <c r="AS1356" s="25">
        <f t="shared" si="132"/>
        <v>-1</v>
      </c>
      <c r="AT1356" s="25">
        <f t="shared" si="129"/>
        <v>1349</v>
      </c>
      <c r="AU1356" s="25">
        <f t="shared" si="133"/>
        <v>0</v>
      </c>
      <c r="AV1356" s="25">
        <f t="shared" si="130"/>
        <v>0</v>
      </c>
      <c r="BB1356" s="51"/>
    </row>
    <row r="1357" spans="1:54" x14ac:dyDescent="0.25">
      <c r="A1357" t="str">
        <f t="shared" si="131"/>
        <v>1357</v>
      </c>
      <c r="B1357" s="25">
        <f>IF(OR(ISBLANK($AG1357),$AI1357="closed",$AI1357="old",AND($B$3=Data!$N$6,OR(database!AG1357=Data!$K$8,Data!$K$9=database!AG1357))),0,MAX(B$8:B1356)+1)</f>
        <v>0</v>
      </c>
      <c r="C1357" s="25">
        <f ca="1">IF(AND($AL1357-C$3&lt;=TODAY(),$AL1357&gt;0,AI1357&lt;&gt;"closed",AI1357&lt;&gt;"old",AND($B$3&lt;&gt;Data!$N$6,OR(database!$AG1357&lt;&gt;Data!$K$9,database!$AG1357&lt;&gt;Data!$K$8))),MAX(C$8:C1356)+1,0)</f>
        <v>0</v>
      </c>
      <c r="D1357" s="25">
        <f ca="1">IF(AND($AL1357-D$3&lt;=TODAY(),$AL1357&gt;0,$AI1357&lt;&gt;"closed",AI1357&lt;&gt;"old",AND($B$3&lt;&gt;Data!$N$6,OR(database!$AG1357&lt;&gt;Data!$K$9,database!$AG1357&lt;&gt;Data!$K$8))),MAX(D$8:D1356)+1,0)</f>
        <v>0</v>
      </c>
      <c r="E1357" s="25">
        <f ca="1">IF(AND($AL1357-E$3&lt;=TODAY(),$AL1357&gt;0,AI1357&lt;&gt;"closed",AI1357&lt;&gt;"old",AND($B$3&lt;&gt;Data!$N$6,OR(database!$AG1357&lt;&gt;Data!$K$9,database!$AG1357&lt;&gt;Data!$K$8))),MAX(E$8:E1356)+1,0)</f>
        <v>0</v>
      </c>
      <c r="F1357" s="25">
        <f>IF(AH1357="X",MAX(F$8:F1356)+1,0)</f>
        <v>0</v>
      </c>
      <c r="G1357" s="25">
        <f ca="1">IF(AND(AG1357=Data!$K$8,database!AI1357&lt;&gt;"Closed",AI1357&lt;&gt;"old",database!AL1357&lt;(TODAY()+Data!$X$4)),MAX(G$8:G1356)+1,0)</f>
        <v>0</v>
      </c>
      <c r="H1357" s="25">
        <f ca="1">IF(AND(AG1357=Data!$K$9,database!AI1357&lt;&gt;"Closed",AI1357&lt;&gt;"old",database!AL1357&lt;(TODAY()+Data!$X$5)),MAX(H$8:H1356)+1,0)</f>
        <v>0</v>
      </c>
      <c r="Y1357">
        <f>IF(AS1357&gt;0,VLOOKUP(AS1357,$AT:$AV,3,0)+COUNTIF(AS$8:AS1356,AS1357),0)</f>
        <v>0</v>
      </c>
      <c r="AA1357" s="17"/>
      <c r="AB1357" s="18"/>
      <c r="AC1357" s="17"/>
      <c r="AD1357" s="18"/>
      <c r="AE1357" s="17"/>
      <c r="AF1357" s="18"/>
      <c r="AG1357" s="139"/>
      <c r="AH1357" s="24"/>
      <c r="AI1357" s="17"/>
      <c r="AJ1357" s="24"/>
      <c r="AK1357" s="27"/>
      <c r="AL1357" s="47"/>
      <c r="AQ1357" s="25">
        <f>IF(FollowUp!$AK$3="(Off)",IF(FollowUp!$AA$3=Data!$D$5,C1357,IF(FollowUp!$AA$3=Data!$D$6,D1357,IF(FollowUp!$AA$3=Data!$D$7,E1357,B1357))),IF(FollowUp!$AK$3=Data!$N$9,F1357,IF(FollowUp!$AK$3=Data!$N$8,H1357,IF(FollowUp!$AK$3=Data!$N$7,G1357,B1357))))</f>
        <v>0</v>
      </c>
      <c r="AR1357" s="51">
        <f t="shared" si="128"/>
        <v>0</v>
      </c>
      <c r="AS1357" s="25">
        <f t="shared" si="132"/>
        <v>-1</v>
      </c>
      <c r="AT1357" s="25">
        <f t="shared" si="129"/>
        <v>1350</v>
      </c>
      <c r="AU1357" s="25">
        <f t="shared" si="133"/>
        <v>0</v>
      </c>
      <c r="AV1357" s="25">
        <f t="shared" si="130"/>
        <v>0</v>
      </c>
      <c r="BB1357" s="51"/>
    </row>
    <row r="1358" spans="1:54" x14ac:dyDescent="0.25">
      <c r="A1358" t="str">
        <f t="shared" si="131"/>
        <v>1358</v>
      </c>
      <c r="B1358" s="25">
        <f>IF(OR(ISBLANK($AG1358),$AI1358="closed",$AI1358="old",AND($B$3=Data!$N$6,OR(database!AG1358=Data!$K$8,Data!$K$9=database!AG1358))),0,MAX(B$8:B1357)+1)</f>
        <v>0</v>
      </c>
      <c r="C1358" s="25">
        <f ca="1">IF(AND($AL1358-C$3&lt;=TODAY(),$AL1358&gt;0,AI1358&lt;&gt;"closed",AI1358&lt;&gt;"old",AND($B$3&lt;&gt;Data!$N$6,OR(database!$AG1358&lt;&gt;Data!$K$9,database!$AG1358&lt;&gt;Data!$K$8))),MAX(C$8:C1357)+1,0)</f>
        <v>0</v>
      </c>
      <c r="D1358" s="25">
        <f ca="1">IF(AND($AL1358-D$3&lt;=TODAY(),$AL1358&gt;0,$AI1358&lt;&gt;"closed",AI1358&lt;&gt;"old",AND($B$3&lt;&gt;Data!$N$6,OR(database!$AG1358&lt;&gt;Data!$K$9,database!$AG1358&lt;&gt;Data!$K$8))),MAX(D$8:D1357)+1,0)</f>
        <v>0</v>
      </c>
      <c r="E1358" s="25">
        <f ca="1">IF(AND($AL1358-E$3&lt;=TODAY(),$AL1358&gt;0,AI1358&lt;&gt;"closed",AI1358&lt;&gt;"old",AND($B$3&lt;&gt;Data!$N$6,OR(database!$AG1358&lt;&gt;Data!$K$9,database!$AG1358&lt;&gt;Data!$K$8))),MAX(E$8:E1357)+1,0)</f>
        <v>0</v>
      </c>
      <c r="F1358" s="25">
        <f>IF(AH1358="X",MAX(F$8:F1357)+1,0)</f>
        <v>0</v>
      </c>
      <c r="G1358" s="25">
        <f ca="1">IF(AND(AG1358=Data!$K$8,database!AI1358&lt;&gt;"Closed",AI1358&lt;&gt;"old",database!AL1358&lt;(TODAY()+Data!$X$4)),MAX(G$8:G1357)+1,0)</f>
        <v>0</v>
      </c>
      <c r="H1358" s="25">
        <f ca="1">IF(AND(AG1358=Data!$K$9,database!AI1358&lt;&gt;"Closed",AI1358&lt;&gt;"old",database!AL1358&lt;(TODAY()+Data!$X$5)),MAX(H$8:H1357)+1,0)</f>
        <v>0</v>
      </c>
      <c r="Y1358">
        <f>IF(AS1358&gt;0,VLOOKUP(AS1358,$AT:$AV,3,0)+COUNTIF(AS$8:AS1357,AS1358),0)</f>
        <v>0</v>
      </c>
      <c r="AA1358" s="16"/>
      <c r="AB1358" s="22"/>
      <c r="AC1358" s="16"/>
      <c r="AD1358" s="22"/>
      <c r="AE1358" s="16"/>
      <c r="AF1358" s="22"/>
      <c r="AG1358" s="138"/>
      <c r="AH1358" s="23"/>
      <c r="AI1358" s="16"/>
      <c r="AJ1358" s="23"/>
      <c r="AK1358" s="28"/>
      <c r="AL1358" s="35"/>
      <c r="AQ1358" s="25">
        <f>IF(FollowUp!$AK$3="(Off)",IF(FollowUp!$AA$3=Data!$D$5,C1358,IF(FollowUp!$AA$3=Data!$D$6,D1358,IF(FollowUp!$AA$3=Data!$D$7,E1358,B1358))),IF(FollowUp!$AK$3=Data!$N$9,F1358,IF(FollowUp!$AK$3=Data!$N$8,H1358,IF(FollowUp!$AK$3=Data!$N$7,G1358,B1358))))</f>
        <v>0</v>
      </c>
      <c r="AR1358" s="51">
        <f t="shared" si="128"/>
        <v>0</v>
      </c>
      <c r="AS1358" s="25">
        <f t="shared" si="132"/>
        <v>-1</v>
      </c>
      <c r="AT1358" s="25">
        <f t="shared" si="129"/>
        <v>1351</v>
      </c>
      <c r="AU1358" s="25">
        <f t="shared" si="133"/>
        <v>0</v>
      </c>
      <c r="AV1358" s="25">
        <f t="shared" si="130"/>
        <v>0</v>
      </c>
      <c r="BB1358" s="51"/>
    </row>
    <row r="1359" spans="1:54" x14ac:dyDescent="0.25">
      <c r="A1359" t="str">
        <f t="shared" si="131"/>
        <v>1359</v>
      </c>
      <c r="B1359" s="25">
        <f>IF(OR(ISBLANK($AG1359),$AI1359="closed",$AI1359="old",AND($B$3=Data!$N$6,OR(database!AG1359=Data!$K$8,Data!$K$9=database!AG1359))),0,MAX(B$8:B1358)+1)</f>
        <v>0</v>
      </c>
      <c r="C1359" s="25">
        <f ca="1">IF(AND($AL1359-C$3&lt;=TODAY(),$AL1359&gt;0,AI1359&lt;&gt;"closed",AI1359&lt;&gt;"old",AND($B$3&lt;&gt;Data!$N$6,OR(database!$AG1359&lt;&gt;Data!$K$9,database!$AG1359&lt;&gt;Data!$K$8))),MAX(C$8:C1358)+1,0)</f>
        <v>0</v>
      </c>
      <c r="D1359" s="25">
        <f ca="1">IF(AND($AL1359-D$3&lt;=TODAY(),$AL1359&gt;0,$AI1359&lt;&gt;"closed",AI1359&lt;&gt;"old",AND($B$3&lt;&gt;Data!$N$6,OR(database!$AG1359&lt;&gt;Data!$K$9,database!$AG1359&lt;&gt;Data!$K$8))),MAX(D$8:D1358)+1,0)</f>
        <v>0</v>
      </c>
      <c r="E1359" s="25">
        <f ca="1">IF(AND($AL1359-E$3&lt;=TODAY(),$AL1359&gt;0,AI1359&lt;&gt;"closed",AI1359&lt;&gt;"old",AND($B$3&lt;&gt;Data!$N$6,OR(database!$AG1359&lt;&gt;Data!$K$9,database!$AG1359&lt;&gt;Data!$K$8))),MAX(E$8:E1358)+1,0)</f>
        <v>0</v>
      </c>
      <c r="F1359" s="25">
        <f>IF(AH1359="X",MAX(F$8:F1358)+1,0)</f>
        <v>0</v>
      </c>
      <c r="G1359" s="25">
        <f ca="1">IF(AND(AG1359=Data!$K$8,database!AI1359&lt;&gt;"Closed",AI1359&lt;&gt;"old",database!AL1359&lt;(TODAY()+Data!$X$4)),MAX(G$8:G1358)+1,0)</f>
        <v>0</v>
      </c>
      <c r="H1359" s="25">
        <f ca="1">IF(AND(AG1359=Data!$K$9,database!AI1359&lt;&gt;"Closed",AI1359&lt;&gt;"old",database!AL1359&lt;(TODAY()+Data!$X$5)),MAX(H$8:H1358)+1,0)</f>
        <v>0</v>
      </c>
      <c r="Y1359">
        <f>IF(AS1359&gt;0,VLOOKUP(AS1359,$AT:$AV,3,0)+COUNTIF(AS$8:AS1358,AS1359),0)</f>
        <v>0</v>
      </c>
      <c r="AA1359" s="17"/>
      <c r="AB1359" s="18"/>
      <c r="AC1359" s="17"/>
      <c r="AD1359" s="18"/>
      <c r="AE1359" s="17"/>
      <c r="AF1359" s="18"/>
      <c r="AG1359" s="139"/>
      <c r="AH1359" s="24"/>
      <c r="AI1359" s="17"/>
      <c r="AJ1359" s="24"/>
      <c r="AK1359" s="27"/>
      <c r="AL1359" s="47"/>
      <c r="AQ1359" s="25">
        <f>IF(FollowUp!$AK$3="(Off)",IF(FollowUp!$AA$3=Data!$D$5,C1359,IF(FollowUp!$AA$3=Data!$D$6,D1359,IF(FollowUp!$AA$3=Data!$D$7,E1359,B1359))),IF(FollowUp!$AK$3=Data!$N$9,F1359,IF(FollowUp!$AK$3=Data!$N$8,H1359,IF(FollowUp!$AK$3=Data!$N$7,G1359,B1359))))</f>
        <v>0</v>
      </c>
      <c r="AR1359" s="51">
        <f t="shared" si="128"/>
        <v>0</v>
      </c>
      <c r="AS1359" s="25">
        <f t="shared" si="132"/>
        <v>-1</v>
      </c>
      <c r="AT1359" s="25">
        <f t="shared" si="129"/>
        <v>1352</v>
      </c>
      <c r="AU1359" s="25">
        <f t="shared" si="133"/>
        <v>0</v>
      </c>
      <c r="AV1359" s="25">
        <f t="shared" si="130"/>
        <v>0</v>
      </c>
      <c r="BB1359" s="51"/>
    </row>
    <row r="1360" spans="1:54" x14ac:dyDescent="0.25">
      <c r="A1360" t="str">
        <f t="shared" si="131"/>
        <v>1360</v>
      </c>
      <c r="B1360" s="25">
        <f>IF(OR(ISBLANK($AG1360),$AI1360="closed",$AI1360="old",AND($B$3=Data!$N$6,OR(database!AG1360=Data!$K$8,Data!$K$9=database!AG1360))),0,MAX(B$8:B1359)+1)</f>
        <v>0</v>
      </c>
      <c r="C1360" s="25">
        <f ca="1">IF(AND($AL1360-C$3&lt;=TODAY(),$AL1360&gt;0,AI1360&lt;&gt;"closed",AI1360&lt;&gt;"old",AND($B$3&lt;&gt;Data!$N$6,OR(database!$AG1360&lt;&gt;Data!$K$9,database!$AG1360&lt;&gt;Data!$K$8))),MAX(C$8:C1359)+1,0)</f>
        <v>0</v>
      </c>
      <c r="D1360" s="25">
        <f ca="1">IF(AND($AL1360-D$3&lt;=TODAY(),$AL1360&gt;0,$AI1360&lt;&gt;"closed",AI1360&lt;&gt;"old",AND($B$3&lt;&gt;Data!$N$6,OR(database!$AG1360&lt;&gt;Data!$K$9,database!$AG1360&lt;&gt;Data!$K$8))),MAX(D$8:D1359)+1,0)</f>
        <v>0</v>
      </c>
      <c r="E1360" s="25">
        <f ca="1">IF(AND($AL1360-E$3&lt;=TODAY(),$AL1360&gt;0,AI1360&lt;&gt;"closed",AI1360&lt;&gt;"old",AND($B$3&lt;&gt;Data!$N$6,OR(database!$AG1360&lt;&gt;Data!$K$9,database!$AG1360&lt;&gt;Data!$K$8))),MAX(E$8:E1359)+1,0)</f>
        <v>0</v>
      </c>
      <c r="F1360" s="25">
        <f>IF(AH1360="X",MAX(F$8:F1359)+1,0)</f>
        <v>0</v>
      </c>
      <c r="G1360" s="25">
        <f ca="1">IF(AND(AG1360=Data!$K$8,database!AI1360&lt;&gt;"Closed",AI1360&lt;&gt;"old",database!AL1360&lt;(TODAY()+Data!$X$4)),MAX(G$8:G1359)+1,0)</f>
        <v>0</v>
      </c>
      <c r="H1360" s="25">
        <f ca="1">IF(AND(AG1360=Data!$K$9,database!AI1360&lt;&gt;"Closed",AI1360&lt;&gt;"old",database!AL1360&lt;(TODAY()+Data!$X$5)),MAX(H$8:H1359)+1,0)</f>
        <v>0</v>
      </c>
      <c r="Y1360">
        <f>IF(AS1360&gt;0,VLOOKUP(AS1360,$AT:$AV,3,0)+COUNTIF(AS$8:AS1359,AS1360),0)</f>
        <v>0</v>
      </c>
      <c r="AA1360" s="16"/>
      <c r="AB1360" s="22"/>
      <c r="AC1360" s="16"/>
      <c r="AD1360" s="22"/>
      <c r="AE1360" s="16"/>
      <c r="AF1360" s="22"/>
      <c r="AG1360" s="138"/>
      <c r="AH1360" s="23"/>
      <c r="AI1360" s="16"/>
      <c r="AJ1360" s="23"/>
      <c r="AK1360" s="28"/>
      <c r="AL1360" s="35"/>
      <c r="AQ1360" s="25">
        <f>IF(FollowUp!$AK$3="(Off)",IF(FollowUp!$AA$3=Data!$D$5,C1360,IF(FollowUp!$AA$3=Data!$D$6,D1360,IF(FollowUp!$AA$3=Data!$D$7,E1360,B1360))),IF(FollowUp!$AK$3=Data!$N$9,F1360,IF(FollowUp!$AK$3=Data!$N$8,H1360,IF(FollowUp!$AK$3=Data!$N$7,G1360,B1360))))</f>
        <v>0</v>
      </c>
      <c r="AR1360" s="51">
        <f t="shared" si="128"/>
        <v>0</v>
      </c>
      <c r="AS1360" s="25">
        <f t="shared" si="132"/>
        <v>-1</v>
      </c>
      <c r="AT1360" s="25">
        <f t="shared" si="129"/>
        <v>1353</v>
      </c>
      <c r="AU1360" s="25">
        <f t="shared" si="133"/>
        <v>0</v>
      </c>
      <c r="AV1360" s="25">
        <f t="shared" si="130"/>
        <v>0</v>
      </c>
      <c r="BB1360" s="51"/>
    </row>
    <row r="1361" spans="1:54" x14ac:dyDescent="0.25">
      <c r="A1361" t="str">
        <f t="shared" si="131"/>
        <v>1361</v>
      </c>
      <c r="B1361" s="25">
        <f>IF(OR(ISBLANK($AG1361),$AI1361="closed",$AI1361="old",AND($B$3=Data!$N$6,OR(database!AG1361=Data!$K$8,Data!$K$9=database!AG1361))),0,MAX(B$8:B1360)+1)</f>
        <v>0</v>
      </c>
      <c r="C1361" s="25">
        <f ca="1">IF(AND($AL1361-C$3&lt;=TODAY(),$AL1361&gt;0,AI1361&lt;&gt;"closed",AI1361&lt;&gt;"old",AND($B$3&lt;&gt;Data!$N$6,OR(database!$AG1361&lt;&gt;Data!$K$9,database!$AG1361&lt;&gt;Data!$K$8))),MAX(C$8:C1360)+1,0)</f>
        <v>0</v>
      </c>
      <c r="D1361" s="25">
        <f ca="1">IF(AND($AL1361-D$3&lt;=TODAY(),$AL1361&gt;0,$AI1361&lt;&gt;"closed",AI1361&lt;&gt;"old",AND($B$3&lt;&gt;Data!$N$6,OR(database!$AG1361&lt;&gt;Data!$K$9,database!$AG1361&lt;&gt;Data!$K$8))),MAX(D$8:D1360)+1,0)</f>
        <v>0</v>
      </c>
      <c r="E1361" s="25">
        <f ca="1">IF(AND($AL1361-E$3&lt;=TODAY(),$AL1361&gt;0,AI1361&lt;&gt;"closed",AI1361&lt;&gt;"old",AND($B$3&lt;&gt;Data!$N$6,OR(database!$AG1361&lt;&gt;Data!$K$9,database!$AG1361&lt;&gt;Data!$K$8))),MAX(E$8:E1360)+1,0)</f>
        <v>0</v>
      </c>
      <c r="F1361" s="25">
        <f>IF(AH1361="X",MAX(F$8:F1360)+1,0)</f>
        <v>0</v>
      </c>
      <c r="G1361" s="25">
        <f ca="1">IF(AND(AG1361=Data!$K$8,database!AI1361&lt;&gt;"Closed",AI1361&lt;&gt;"old",database!AL1361&lt;(TODAY()+Data!$X$4)),MAX(G$8:G1360)+1,0)</f>
        <v>0</v>
      </c>
      <c r="H1361" s="25">
        <f ca="1">IF(AND(AG1361=Data!$K$9,database!AI1361&lt;&gt;"Closed",AI1361&lt;&gt;"old",database!AL1361&lt;(TODAY()+Data!$X$5)),MAX(H$8:H1360)+1,0)</f>
        <v>0</v>
      </c>
      <c r="Y1361">
        <f>IF(AS1361&gt;0,VLOOKUP(AS1361,$AT:$AV,3,0)+COUNTIF(AS$8:AS1360,AS1361),0)</f>
        <v>0</v>
      </c>
      <c r="AA1361" s="17"/>
      <c r="AB1361" s="18"/>
      <c r="AC1361" s="17"/>
      <c r="AD1361" s="18"/>
      <c r="AE1361" s="17"/>
      <c r="AF1361" s="18"/>
      <c r="AG1361" s="139"/>
      <c r="AH1361" s="24"/>
      <c r="AI1361" s="17"/>
      <c r="AJ1361" s="24"/>
      <c r="AK1361" s="27"/>
      <c r="AL1361" s="47"/>
      <c r="AQ1361" s="25">
        <f>IF(FollowUp!$AK$3="(Off)",IF(FollowUp!$AA$3=Data!$D$5,C1361,IF(FollowUp!$AA$3=Data!$D$6,D1361,IF(FollowUp!$AA$3=Data!$D$7,E1361,B1361))),IF(FollowUp!$AK$3=Data!$N$9,F1361,IF(FollowUp!$AK$3=Data!$N$8,H1361,IF(FollowUp!$AK$3=Data!$N$7,G1361,B1361))))</f>
        <v>0</v>
      </c>
      <c r="AR1361" s="51">
        <f t="shared" si="128"/>
        <v>0</v>
      </c>
      <c r="AS1361" s="25">
        <f t="shared" si="132"/>
        <v>-1</v>
      </c>
      <c r="AT1361" s="25">
        <f t="shared" si="129"/>
        <v>1354</v>
      </c>
      <c r="AU1361" s="25">
        <f t="shared" si="133"/>
        <v>0</v>
      </c>
      <c r="AV1361" s="25">
        <f t="shared" si="130"/>
        <v>0</v>
      </c>
      <c r="BB1361" s="51"/>
    </row>
    <row r="1362" spans="1:54" x14ac:dyDescent="0.25">
      <c r="A1362" t="str">
        <f t="shared" si="131"/>
        <v>1362</v>
      </c>
      <c r="B1362" s="25">
        <f>IF(OR(ISBLANK($AG1362),$AI1362="closed",$AI1362="old",AND($B$3=Data!$N$6,OR(database!AG1362=Data!$K$8,Data!$K$9=database!AG1362))),0,MAX(B$8:B1361)+1)</f>
        <v>0</v>
      </c>
      <c r="C1362" s="25">
        <f ca="1">IF(AND($AL1362-C$3&lt;=TODAY(),$AL1362&gt;0,AI1362&lt;&gt;"closed",AI1362&lt;&gt;"old",AND($B$3&lt;&gt;Data!$N$6,OR(database!$AG1362&lt;&gt;Data!$K$9,database!$AG1362&lt;&gt;Data!$K$8))),MAX(C$8:C1361)+1,0)</f>
        <v>0</v>
      </c>
      <c r="D1362" s="25">
        <f ca="1">IF(AND($AL1362-D$3&lt;=TODAY(),$AL1362&gt;0,$AI1362&lt;&gt;"closed",AI1362&lt;&gt;"old",AND($B$3&lt;&gt;Data!$N$6,OR(database!$AG1362&lt;&gt;Data!$K$9,database!$AG1362&lt;&gt;Data!$K$8))),MAX(D$8:D1361)+1,0)</f>
        <v>0</v>
      </c>
      <c r="E1362" s="25">
        <f ca="1">IF(AND($AL1362-E$3&lt;=TODAY(),$AL1362&gt;0,AI1362&lt;&gt;"closed",AI1362&lt;&gt;"old",AND($B$3&lt;&gt;Data!$N$6,OR(database!$AG1362&lt;&gt;Data!$K$9,database!$AG1362&lt;&gt;Data!$K$8))),MAX(E$8:E1361)+1,0)</f>
        <v>0</v>
      </c>
      <c r="F1362" s="25">
        <f>IF(AH1362="X",MAX(F$8:F1361)+1,0)</f>
        <v>0</v>
      </c>
      <c r="G1362" s="25">
        <f ca="1">IF(AND(AG1362=Data!$K$8,database!AI1362&lt;&gt;"Closed",AI1362&lt;&gt;"old",database!AL1362&lt;(TODAY()+Data!$X$4)),MAX(G$8:G1361)+1,0)</f>
        <v>0</v>
      </c>
      <c r="H1362" s="25">
        <f ca="1">IF(AND(AG1362=Data!$K$9,database!AI1362&lt;&gt;"Closed",AI1362&lt;&gt;"old",database!AL1362&lt;(TODAY()+Data!$X$5)),MAX(H$8:H1361)+1,0)</f>
        <v>0</v>
      </c>
      <c r="Y1362">
        <f>IF(AS1362&gt;0,VLOOKUP(AS1362,$AT:$AV,3,0)+COUNTIF(AS$8:AS1361,AS1362),0)</f>
        <v>0</v>
      </c>
      <c r="AA1362" s="16"/>
      <c r="AB1362" s="22"/>
      <c r="AC1362" s="16"/>
      <c r="AD1362" s="22"/>
      <c r="AE1362" s="16"/>
      <c r="AF1362" s="22"/>
      <c r="AG1362" s="138"/>
      <c r="AH1362" s="23"/>
      <c r="AI1362" s="16"/>
      <c r="AJ1362" s="23"/>
      <c r="AK1362" s="28"/>
      <c r="AL1362" s="35"/>
      <c r="AQ1362" s="25">
        <f>IF(FollowUp!$AK$3="(Off)",IF(FollowUp!$AA$3=Data!$D$5,C1362,IF(FollowUp!$AA$3=Data!$D$6,D1362,IF(FollowUp!$AA$3=Data!$D$7,E1362,B1362))),IF(FollowUp!$AK$3=Data!$N$9,F1362,IF(FollowUp!$AK$3=Data!$N$8,H1362,IF(FollowUp!$AK$3=Data!$N$7,G1362,B1362))))</f>
        <v>0</v>
      </c>
      <c r="AR1362" s="51">
        <f t="shared" si="128"/>
        <v>0</v>
      </c>
      <c r="AS1362" s="25">
        <f t="shared" si="132"/>
        <v>-1</v>
      </c>
      <c r="AT1362" s="25">
        <f t="shared" si="129"/>
        <v>1355</v>
      </c>
      <c r="AU1362" s="25">
        <f t="shared" si="133"/>
        <v>0</v>
      </c>
      <c r="AV1362" s="25">
        <f t="shared" si="130"/>
        <v>0</v>
      </c>
      <c r="BB1362" s="51"/>
    </row>
    <row r="1363" spans="1:54" x14ac:dyDescent="0.25">
      <c r="A1363" t="str">
        <f t="shared" si="131"/>
        <v>1363</v>
      </c>
      <c r="B1363" s="25">
        <f>IF(OR(ISBLANK($AG1363),$AI1363="closed",$AI1363="old",AND($B$3=Data!$N$6,OR(database!AG1363=Data!$K$8,Data!$K$9=database!AG1363))),0,MAX(B$8:B1362)+1)</f>
        <v>0</v>
      </c>
      <c r="C1363" s="25">
        <f ca="1">IF(AND($AL1363-C$3&lt;=TODAY(),$AL1363&gt;0,AI1363&lt;&gt;"closed",AI1363&lt;&gt;"old",AND($B$3&lt;&gt;Data!$N$6,OR(database!$AG1363&lt;&gt;Data!$K$9,database!$AG1363&lt;&gt;Data!$K$8))),MAX(C$8:C1362)+1,0)</f>
        <v>0</v>
      </c>
      <c r="D1363" s="25">
        <f ca="1">IF(AND($AL1363-D$3&lt;=TODAY(),$AL1363&gt;0,$AI1363&lt;&gt;"closed",AI1363&lt;&gt;"old",AND($B$3&lt;&gt;Data!$N$6,OR(database!$AG1363&lt;&gt;Data!$K$9,database!$AG1363&lt;&gt;Data!$K$8))),MAX(D$8:D1362)+1,0)</f>
        <v>0</v>
      </c>
      <c r="E1363" s="25">
        <f ca="1">IF(AND($AL1363-E$3&lt;=TODAY(),$AL1363&gt;0,AI1363&lt;&gt;"closed",AI1363&lt;&gt;"old",AND($B$3&lt;&gt;Data!$N$6,OR(database!$AG1363&lt;&gt;Data!$K$9,database!$AG1363&lt;&gt;Data!$K$8))),MAX(E$8:E1362)+1,0)</f>
        <v>0</v>
      </c>
      <c r="F1363" s="25">
        <f>IF(AH1363="X",MAX(F$8:F1362)+1,0)</f>
        <v>0</v>
      </c>
      <c r="G1363" s="25">
        <f ca="1">IF(AND(AG1363=Data!$K$8,database!AI1363&lt;&gt;"Closed",AI1363&lt;&gt;"old",database!AL1363&lt;(TODAY()+Data!$X$4)),MAX(G$8:G1362)+1,0)</f>
        <v>0</v>
      </c>
      <c r="H1363" s="25">
        <f ca="1">IF(AND(AG1363=Data!$K$9,database!AI1363&lt;&gt;"Closed",AI1363&lt;&gt;"old",database!AL1363&lt;(TODAY()+Data!$X$5)),MAX(H$8:H1362)+1,0)</f>
        <v>0</v>
      </c>
      <c r="Y1363">
        <f>IF(AS1363&gt;0,VLOOKUP(AS1363,$AT:$AV,3,0)+COUNTIF(AS$8:AS1362,AS1363),0)</f>
        <v>0</v>
      </c>
      <c r="AA1363" s="17"/>
      <c r="AB1363" s="18"/>
      <c r="AC1363" s="17"/>
      <c r="AD1363" s="18"/>
      <c r="AE1363" s="17"/>
      <c r="AF1363" s="18"/>
      <c r="AG1363" s="139"/>
      <c r="AH1363" s="24"/>
      <c r="AI1363" s="17"/>
      <c r="AJ1363" s="24"/>
      <c r="AK1363" s="27"/>
      <c r="AL1363" s="47"/>
      <c r="AQ1363" s="25">
        <f>IF(FollowUp!$AK$3="(Off)",IF(FollowUp!$AA$3=Data!$D$5,C1363,IF(FollowUp!$AA$3=Data!$D$6,D1363,IF(FollowUp!$AA$3=Data!$D$7,E1363,B1363))),IF(FollowUp!$AK$3=Data!$N$9,F1363,IF(FollowUp!$AK$3=Data!$N$8,H1363,IF(FollowUp!$AK$3=Data!$N$7,G1363,B1363))))</f>
        <v>0</v>
      </c>
      <c r="AR1363" s="51">
        <f t="shared" si="128"/>
        <v>0</v>
      </c>
      <c r="AS1363" s="25">
        <f t="shared" si="132"/>
        <v>-1</v>
      </c>
      <c r="AT1363" s="25">
        <f t="shared" si="129"/>
        <v>1356</v>
      </c>
      <c r="AU1363" s="25">
        <f t="shared" si="133"/>
        <v>0</v>
      </c>
      <c r="AV1363" s="25">
        <f t="shared" si="130"/>
        <v>0</v>
      </c>
      <c r="BB1363" s="51"/>
    </row>
    <row r="1364" spans="1:54" x14ac:dyDescent="0.25">
      <c r="A1364" t="str">
        <f t="shared" si="131"/>
        <v>1364</v>
      </c>
      <c r="B1364" s="25">
        <f>IF(OR(ISBLANK($AG1364),$AI1364="closed",$AI1364="old",AND($B$3=Data!$N$6,OR(database!AG1364=Data!$K$8,Data!$K$9=database!AG1364))),0,MAX(B$8:B1363)+1)</f>
        <v>0</v>
      </c>
      <c r="C1364" s="25">
        <f ca="1">IF(AND($AL1364-C$3&lt;=TODAY(),$AL1364&gt;0,AI1364&lt;&gt;"closed",AI1364&lt;&gt;"old",AND($B$3&lt;&gt;Data!$N$6,OR(database!$AG1364&lt;&gt;Data!$K$9,database!$AG1364&lt;&gt;Data!$K$8))),MAX(C$8:C1363)+1,0)</f>
        <v>0</v>
      </c>
      <c r="D1364" s="25">
        <f ca="1">IF(AND($AL1364-D$3&lt;=TODAY(),$AL1364&gt;0,$AI1364&lt;&gt;"closed",AI1364&lt;&gt;"old",AND($B$3&lt;&gt;Data!$N$6,OR(database!$AG1364&lt;&gt;Data!$K$9,database!$AG1364&lt;&gt;Data!$K$8))),MAX(D$8:D1363)+1,0)</f>
        <v>0</v>
      </c>
      <c r="E1364" s="25">
        <f ca="1">IF(AND($AL1364-E$3&lt;=TODAY(),$AL1364&gt;0,AI1364&lt;&gt;"closed",AI1364&lt;&gt;"old",AND($B$3&lt;&gt;Data!$N$6,OR(database!$AG1364&lt;&gt;Data!$K$9,database!$AG1364&lt;&gt;Data!$K$8))),MAX(E$8:E1363)+1,0)</f>
        <v>0</v>
      </c>
      <c r="F1364" s="25">
        <f>IF(AH1364="X",MAX(F$8:F1363)+1,0)</f>
        <v>0</v>
      </c>
      <c r="G1364" s="25">
        <f ca="1">IF(AND(AG1364=Data!$K$8,database!AI1364&lt;&gt;"Closed",AI1364&lt;&gt;"old",database!AL1364&lt;(TODAY()+Data!$X$4)),MAX(G$8:G1363)+1,0)</f>
        <v>0</v>
      </c>
      <c r="H1364" s="25">
        <f ca="1">IF(AND(AG1364=Data!$K$9,database!AI1364&lt;&gt;"Closed",AI1364&lt;&gt;"old",database!AL1364&lt;(TODAY()+Data!$X$5)),MAX(H$8:H1363)+1,0)</f>
        <v>0</v>
      </c>
      <c r="Y1364">
        <f>IF(AS1364&gt;0,VLOOKUP(AS1364,$AT:$AV,3,0)+COUNTIF(AS$8:AS1363,AS1364),0)</f>
        <v>0</v>
      </c>
      <c r="AA1364" s="16"/>
      <c r="AB1364" s="22"/>
      <c r="AC1364" s="16"/>
      <c r="AD1364" s="22"/>
      <c r="AE1364" s="16"/>
      <c r="AF1364" s="22"/>
      <c r="AG1364" s="138"/>
      <c r="AH1364" s="23"/>
      <c r="AI1364" s="16"/>
      <c r="AJ1364" s="23"/>
      <c r="AK1364" s="28"/>
      <c r="AL1364" s="35"/>
      <c r="AQ1364" s="25">
        <f>IF(FollowUp!$AK$3="(Off)",IF(FollowUp!$AA$3=Data!$D$5,C1364,IF(FollowUp!$AA$3=Data!$D$6,D1364,IF(FollowUp!$AA$3=Data!$D$7,E1364,B1364))),IF(FollowUp!$AK$3=Data!$N$9,F1364,IF(FollowUp!$AK$3=Data!$N$8,H1364,IF(FollowUp!$AK$3=Data!$N$7,G1364,B1364))))</f>
        <v>0</v>
      </c>
      <c r="AR1364" s="51">
        <f t="shared" si="128"/>
        <v>0</v>
      </c>
      <c r="AS1364" s="25">
        <f t="shared" si="132"/>
        <v>-1</v>
      </c>
      <c r="AT1364" s="25">
        <f t="shared" si="129"/>
        <v>1357</v>
      </c>
      <c r="AU1364" s="25">
        <f t="shared" si="133"/>
        <v>0</v>
      </c>
      <c r="AV1364" s="25">
        <f t="shared" si="130"/>
        <v>0</v>
      </c>
      <c r="BB1364" s="51"/>
    </row>
    <row r="1365" spans="1:54" x14ac:dyDescent="0.25">
      <c r="A1365" t="str">
        <f t="shared" si="131"/>
        <v>1365</v>
      </c>
      <c r="B1365" s="25">
        <f>IF(OR(ISBLANK($AG1365),$AI1365="closed",$AI1365="old",AND($B$3=Data!$N$6,OR(database!AG1365=Data!$K$8,Data!$K$9=database!AG1365))),0,MAX(B$8:B1364)+1)</f>
        <v>0</v>
      </c>
      <c r="C1365" s="25">
        <f ca="1">IF(AND($AL1365-C$3&lt;=TODAY(),$AL1365&gt;0,AI1365&lt;&gt;"closed",AI1365&lt;&gt;"old",AND($B$3&lt;&gt;Data!$N$6,OR(database!$AG1365&lt;&gt;Data!$K$9,database!$AG1365&lt;&gt;Data!$K$8))),MAX(C$8:C1364)+1,0)</f>
        <v>0</v>
      </c>
      <c r="D1365" s="25">
        <f ca="1">IF(AND($AL1365-D$3&lt;=TODAY(),$AL1365&gt;0,$AI1365&lt;&gt;"closed",AI1365&lt;&gt;"old",AND($B$3&lt;&gt;Data!$N$6,OR(database!$AG1365&lt;&gt;Data!$K$9,database!$AG1365&lt;&gt;Data!$K$8))),MAX(D$8:D1364)+1,0)</f>
        <v>0</v>
      </c>
      <c r="E1365" s="25">
        <f ca="1">IF(AND($AL1365-E$3&lt;=TODAY(),$AL1365&gt;0,AI1365&lt;&gt;"closed",AI1365&lt;&gt;"old",AND($B$3&lt;&gt;Data!$N$6,OR(database!$AG1365&lt;&gt;Data!$K$9,database!$AG1365&lt;&gt;Data!$K$8))),MAX(E$8:E1364)+1,0)</f>
        <v>0</v>
      </c>
      <c r="F1365" s="25">
        <f>IF(AH1365="X",MAX(F$8:F1364)+1,0)</f>
        <v>0</v>
      </c>
      <c r="G1365" s="25">
        <f ca="1">IF(AND(AG1365=Data!$K$8,database!AI1365&lt;&gt;"Closed",AI1365&lt;&gt;"old",database!AL1365&lt;(TODAY()+Data!$X$4)),MAX(G$8:G1364)+1,0)</f>
        <v>0</v>
      </c>
      <c r="H1365" s="25">
        <f ca="1">IF(AND(AG1365=Data!$K$9,database!AI1365&lt;&gt;"Closed",AI1365&lt;&gt;"old",database!AL1365&lt;(TODAY()+Data!$X$5)),MAX(H$8:H1364)+1,0)</f>
        <v>0</v>
      </c>
      <c r="Y1365">
        <f>IF(AS1365&gt;0,VLOOKUP(AS1365,$AT:$AV,3,0)+COUNTIF(AS$8:AS1364,AS1365),0)</f>
        <v>0</v>
      </c>
      <c r="AA1365" s="17"/>
      <c r="AB1365" s="18"/>
      <c r="AC1365" s="17"/>
      <c r="AD1365" s="18"/>
      <c r="AE1365" s="17"/>
      <c r="AF1365" s="18"/>
      <c r="AG1365" s="139"/>
      <c r="AH1365" s="24"/>
      <c r="AI1365" s="17"/>
      <c r="AJ1365" s="24"/>
      <c r="AK1365" s="27"/>
      <c r="AL1365" s="47"/>
      <c r="AQ1365" s="25">
        <f>IF(FollowUp!$AK$3="(Off)",IF(FollowUp!$AA$3=Data!$D$5,C1365,IF(FollowUp!$AA$3=Data!$D$6,D1365,IF(FollowUp!$AA$3=Data!$D$7,E1365,B1365))),IF(FollowUp!$AK$3=Data!$N$9,F1365,IF(FollowUp!$AK$3=Data!$N$8,H1365,IF(FollowUp!$AK$3=Data!$N$7,G1365,B1365))))</f>
        <v>0</v>
      </c>
      <c r="AR1365" s="51">
        <f t="shared" si="128"/>
        <v>0</v>
      </c>
      <c r="AS1365" s="25">
        <f t="shared" si="132"/>
        <v>-1</v>
      </c>
      <c r="AT1365" s="25">
        <f t="shared" si="129"/>
        <v>1358</v>
      </c>
      <c r="AU1365" s="25">
        <f t="shared" si="133"/>
        <v>0</v>
      </c>
      <c r="AV1365" s="25">
        <f t="shared" si="130"/>
        <v>0</v>
      </c>
      <c r="BB1365" s="51"/>
    </row>
    <row r="1366" spans="1:54" x14ac:dyDescent="0.25">
      <c r="A1366" t="str">
        <f t="shared" si="131"/>
        <v>1366</v>
      </c>
      <c r="B1366" s="25">
        <f>IF(OR(ISBLANK($AG1366),$AI1366="closed",$AI1366="old",AND($B$3=Data!$N$6,OR(database!AG1366=Data!$K$8,Data!$K$9=database!AG1366))),0,MAX(B$8:B1365)+1)</f>
        <v>0</v>
      </c>
      <c r="C1366" s="25">
        <f ca="1">IF(AND($AL1366-C$3&lt;=TODAY(),$AL1366&gt;0,AI1366&lt;&gt;"closed",AI1366&lt;&gt;"old",AND($B$3&lt;&gt;Data!$N$6,OR(database!$AG1366&lt;&gt;Data!$K$9,database!$AG1366&lt;&gt;Data!$K$8))),MAX(C$8:C1365)+1,0)</f>
        <v>0</v>
      </c>
      <c r="D1366" s="25">
        <f ca="1">IF(AND($AL1366-D$3&lt;=TODAY(),$AL1366&gt;0,$AI1366&lt;&gt;"closed",AI1366&lt;&gt;"old",AND($B$3&lt;&gt;Data!$N$6,OR(database!$AG1366&lt;&gt;Data!$K$9,database!$AG1366&lt;&gt;Data!$K$8))),MAX(D$8:D1365)+1,0)</f>
        <v>0</v>
      </c>
      <c r="E1366" s="25">
        <f ca="1">IF(AND($AL1366-E$3&lt;=TODAY(),$AL1366&gt;0,AI1366&lt;&gt;"closed",AI1366&lt;&gt;"old",AND($B$3&lt;&gt;Data!$N$6,OR(database!$AG1366&lt;&gt;Data!$K$9,database!$AG1366&lt;&gt;Data!$K$8))),MAX(E$8:E1365)+1,0)</f>
        <v>0</v>
      </c>
      <c r="F1366" s="25">
        <f>IF(AH1366="X",MAX(F$8:F1365)+1,0)</f>
        <v>0</v>
      </c>
      <c r="G1366" s="25">
        <f ca="1">IF(AND(AG1366=Data!$K$8,database!AI1366&lt;&gt;"Closed",AI1366&lt;&gt;"old",database!AL1366&lt;(TODAY()+Data!$X$4)),MAX(G$8:G1365)+1,0)</f>
        <v>0</v>
      </c>
      <c r="H1366" s="25">
        <f ca="1">IF(AND(AG1366=Data!$K$9,database!AI1366&lt;&gt;"Closed",AI1366&lt;&gt;"old",database!AL1366&lt;(TODAY()+Data!$X$5)),MAX(H$8:H1365)+1,0)</f>
        <v>0</v>
      </c>
      <c r="Y1366">
        <f>IF(AS1366&gt;0,VLOOKUP(AS1366,$AT:$AV,3,0)+COUNTIF(AS$8:AS1365,AS1366),0)</f>
        <v>0</v>
      </c>
      <c r="AA1366" s="16"/>
      <c r="AB1366" s="22"/>
      <c r="AC1366" s="16"/>
      <c r="AD1366" s="22"/>
      <c r="AE1366" s="16"/>
      <c r="AF1366" s="22"/>
      <c r="AG1366" s="138"/>
      <c r="AH1366" s="23"/>
      <c r="AI1366" s="16"/>
      <c r="AJ1366" s="23"/>
      <c r="AK1366" s="28"/>
      <c r="AL1366" s="35"/>
      <c r="AQ1366" s="25">
        <f>IF(FollowUp!$AK$3="(Off)",IF(FollowUp!$AA$3=Data!$D$5,C1366,IF(FollowUp!$AA$3=Data!$D$6,D1366,IF(FollowUp!$AA$3=Data!$D$7,E1366,B1366))),IF(FollowUp!$AK$3=Data!$N$9,F1366,IF(FollowUp!$AK$3=Data!$N$8,H1366,IF(FollowUp!$AK$3=Data!$N$7,G1366,B1366))))</f>
        <v>0</v>
      </c>
      <c r="AR1366" s="51">
        <f t="shared" si="128"/>
        <v>0</v>
      </c>
      <c r="AS1366" s="25">
        <f t="shared" si="132"/>
        <v>-1</v>
      </c>
      <c r="AT1366" s="25">
        <f t="shared" si="129"/>
        <v>1359</v>
      </c>
      <c r="AU1366" s="25">
        <f t="shared" si="133"/>
        <v>0</v>
      </c>
      <c r="AV1366" s="25">
        <f t="shared" si="130"/>
        <v>0</v>
      </c>
      <c r="BB1366" s="51"/>
    </row>
    <row r="1367" spans="1:54" x14ac:dyDescent="0.25">
      <c r="A1367" t="str">
        <f t="shared" si="131"/>
        <v>1367</v>
      </c>
      <c r="B1367" s="25">
        <f>IF(OR(ISBLANK($AG1367),$AI1367="closed",$AI1367="old",AND($B$3=Data!$N$6,OR(database!AG1367=Data!$K$8,Data!$K$9=database!AG1367))),0,MAX(B$8:B1366)+1)</f>
        <v>0</v>
      </c>
      <c r="C1367" s="25">
        <f ca="1">IF(AND($AL1367-C$3&lt;=TODAY(),$AL1367&gt;0,AI1367&lt;&gt;"closed",AI1367&lt;&gt;"old",AND($B$3&lt;&gt;Data!$N$6,OR(database!$AG1367&lt;&gt;Data!$K$9,database!$AG1367&lt;&gt;Data!$K$8))),MAX(C$8:C1366)+1,0)</f>
        <v>0</v>
      </c>
      <c r="D1367" s="25">
        <f ca="1">IF(AND($AL1367-D$3&lt;=TODAY(),$AL1367&gt;0,$AI1367&lt;&gt;"closed",AI1367&lt;&gt;"old",AND($B$3&lt;&gt;Data!$N$6,OR(database!$AG1367&lt;&gt;Data!$K$9,database!$AG1367&lt;&gt;Data!$K$8))),MAX(D$8:D1366)+1,0)</f>
        <v>0</v>
      </c>
      <c r="E1367" s="25">
        <f ca="1">IF(AND($AL1367-E$3&lt;=TODAY(),$AL1367&gt;0,AI1367&lt;&gt;"closed",AI1367&lt;&gt;"old",AND($B$3&lt;&gt;Data!$N$6,OR(database!$AG1367&lt;&gt;Data!$K$9,database!$AG1367&lt;&gt;Data!$K$8))),MAX(E$8:E1366)+1,0)</f>
        <v>0</v>
      </c>
      <c r="F1367" s="25">
        <f>IF(AH1367="X",MAX(F$8:F1366)+1,0)</f>
        <v>0</v>
      </c>
      <c r="G1367" s="25">
        <f ca="1">IF(AND(AG1367=Data!$K$8,database!AI1367&lt;&gt;"Closed",AI1367&lt;&gt;"old",database!AL1367&lt;(TODAY()+Data!$X$4)),MAX(G$8:G1366)+1,0)</f>
        <v>0</v>
      </c>
      <c r="H1367" s="25">
        <f ca="1">IF(AND(AG1367=Data!$K$9,database!AI1367&lt;&gt;"Closed",AI1367&lt;&gt;"old",database!AL1367&lt;(TODAY()+Data!$X$5)),MAX(H$8:H1366)+1,0)</f>
        <v>0</v>
      </c>
      <c r="Y1367">
        <f>IF(AS1367&gt;0,VLOOKUP(AS1367,$AT:$AV,3,0)+COUNTIF(AS$8:AS1366,AS1367),0)</f>
        <v>0</v>
      </c>
      <c r="AA1367" s="17"/>
      <c r="AB1367" s="18"/>
      <c r="AC1367" s="17"/>
      <c r="AD1367" s="18"/>
      <c r="AE1367" s="17"/>
      <c r="AF1367" s="18"/>
      <c r="AG1367" s="139"/>
      <c r="AH1367" s="24"/>
      <c r="AI1367" s="17"/>
      <c r="AJ1367" s="24"/>
      <c r="AK1367" s="27"/>
      <c r="AL1367" s="47"/>
      <c r="AQ1367" s="25">
        <f>IF(FollowUp!$AK$3="(Off)",IF(FollowUp!$AA$3=Data!$D$5,C1367,IF(FollowUp!$AA$3=Data!$D$6,D1367,IF(FollowUp!$AA$3=Data!$D$7,E1367,B1367))),IF(FollowUp!$AK$3=Data!$N$9,F1367,IF(FollowUp!$AK$3=Data!$N$8,H1367,IF(FollowUp!$AK$3=Data!$N$7,G1367,B1367))))</f>
        <v>0</v>
      </c>
      <c r="AR1367" s="51">
        <f t="shared" si="128"/>
        <v>0</v>
      </c>
      <c r="AS1367" s="25">
        <f t="shared" si="132"/>
        <v>-1</v>
      </c>
      <c r="AT1367" s="25">
        <f t="shared" si="129"/>
        <v>1360</v>
      </c>
      <c r="AU1367" s="25">
        <f t="shared" si="133"/>
        <v>0</v>
      </c>
      <c r="AV1367" s="25">
        <f t="shared" si="130"/>
        <v>0</v>
      </c>
      <c r="BB1367" s="51"/>
    </row>
    <row r="1368" spans="1:54" x14ac:dyDescent="0.25">
      <c r="A1368" t="str">
        <f t="shared" si="131"/>
        <v>1368</v>
      </c>
      <c r="B1368" s="25">
        <f>IF(OR(ISBLANK($AG1368),$AI1368="closed",$AI1368="old",AND($B$3=Data!$N$6,OR(database!AG1368=Data!$K$8,Data!$K$9=database!AG1368))),0,MAX(B$8:B1367)+1)</f>
        <v>0</v>
      </c>
      <c r="C1368" s="25">
        <f ca="1">IF(AND($AL1368-C$3&lt;=TODAY(),$AL1368&gt;0,AI1368&lt;&gt;"closed",AI1368&lt;&gt;"old",AND($B$3&lt;&gt;Data!$N$6,OR(database!$AG1368&lt;&gt;Data!$K$9,database!$AG1368&lt;&gt;Data!$K$8))),MAX(C$8:C1367)+1,0)</f>
        <v>0</v>
      </c>
      <c r="D1368" s="25">
        <f ca="1">IF(AND($AL1368-D$3&lt;=TODAY(),$AL1368&gt;0,$AI1368&lt;&gt;"closed",AI1368&lt;&gt;"old",AND($B$3&lt;&gt;Data!$N$6,OR(database!$AG1368&lt;&gt;Data!$K$9,database!$AG1368&lt;&gt;Data!$K$8))),MAX(D$8:D1367)+1,0)</f>
        <v>0</v>
      </c>
      <c r="E1368" s="25">
        <f ca="1">IF(AND($AL1368-E$3&lt;=TODAY(),$AL1368&gt;0,AI1368&lt;&gt;"closed",AI1368&lt;&gt;"old",AND($B$3&lt;&gt;Data!$N$6,OR(database!$AG1368&lt;&gt;Data!$K$9,database!$AG1368&lt;&gt;Data!$K$8))),MAX(E$8:E1367)+1,0)</f>
        <v>0</v>
      </c>
      <c r="F1368" s="25">
        <f>IF(AH1368="X",MAX(F$8:F1367)+1,0)</f>
        <v>0</v>
      </c>
      <c r="G1368" s="25">
        <f ca="1">IF(AND(AG1368=Data!$K$8,database!AI1368&lt;&gt;"Closed",AI1368&lt;&gt;"old",database!AL1368&lt;(TODAY()+Data!$X$4)),MAX(G$8:G1367)+1,0)</f>
        <v>0</v>
      </c>
      <c r="H1368" s="25">
        <f ca="1">IF(AND(AG1368=Data!$K$9,database!AI1368&lt;&gt;"Closed",AI1368&lt;&gt;"old",database!AL1368&lt;(TODAY()+Data!$X$5)),MAX(H$8:H1367)+1,0)</f>
        <v>0</v>
      </c>
      <c r="Y1368">
        <f>IF(AS1368&gt;0,VLOOKUP(AS1368,$AT:$AV,3,0)+COUNTIF(AS$8:AS1367,AS1368),0)</f>
        <v>0</v>
      </c>
      <c r="AA1368" s="16"/>
      <c r="AB1368" s="22"/>
      <c r="AC1368" s="16"/>
      <c r="AD1368" s="22"/>
      <c r="AE1368" s="16"/>
      <c r="AF1368" s="22"/>
      <c r="AG1368" s="138"/>
      <c r="AH1368" s="23"/>
      <c r="AI1368" s="16"/>
      <c r="AJ1368" s="23"/>
      <c r="AK1368" s="28"/>
      <c r="AL1368" s="35"/>
      <c r="AQ1368" s="25">
        <f>IF(FollowUp!$AK$3="(Off)",IF(FollowUp!$AA$3=Data!$D$5,C1368,IF(FollowUp!$AA$3=Data!$D$6,D1368,IF(FollowUp!$AA$3=Data!$D$7,E1368,B1368))),IF(FollowUp!$AK$3=Data!$N$9,F1368,IF(FollowUp!$AK$3=Data!$N$8,H1368,IF(FollowUp!$AK$3=Data!$N$7,G1368,B1368))))</f>
        <v>0</v>
      </c>
      <c r="AR1368" s="51">
        <f t="shared" si="128"/>
        <v>0</v>
      </c>
      <c r="AS1368" s="25">
        <f t="shared" si="132"/>
        <v>-1</v>
      </c>
      <c r="AT1368" s="25">
        <f t="shared" si="129"/>
        <v>1361</v>
      </c>
      <c r="AU1368" s="25">
        <f t="shared" si="133"/>
        <v>0</v>
      </c>
      <c r="AV1368" s="25">
        <f t="shared" si="130"/>
        <v>0</v>
      </c>
      <c r="BB1368" s="51"/>
    </row>
    <row r="1369" spans="1:54" x14ac:dyDescent="0.25">
      <c r="A1369" t="str">
        <f t="shared" si="131"/>
        <v>1369</v>
      </c>
      <c r="B1369" s="25">
        <f>IF(OR(ISBLANK($AG1369),$AI1369="closed",$AI1369="old",AND($B$3=Data!$N$6,OR(database!AG1369=Data!$K$8,Data!$K$9=database!AG1369))),0,MAX(B$8:B1368)+1)</f>
        <v>0</v>
      </c>
      <c r="C1369" s="25">
        <f ca="1">IF(AND($AL1369-C$3&lt;=TODAY(),$AL1369&gt;0,AI1369&lt;&gt;"closed",AI1369&lt;&gt;"old",AND($B$3&lt;&gt;Data!$N$6,OR(database!$AG1369&lt;&gt;Data!$K$9,database!$AG1369&lt;&gt;Data!$K$8))),MAX(C$8:C1368)+1,0)</f>
        <v>0</v>
      </c>
      <c r="D1369" s="25">
        <f ca="1">IF(AND($AL1369-D$3&lt;=TODAY(),$AL1369&gt;0,$AI1369&lt;&gt;"closed",AI1369&lt;&gt;"old",AND($B$3&lt;&gt;Data!$N$6,OR(database!$AG1369&lt;&gt;Data!$K$9,database!$AG1369&lt;&gt;Data!$K$8))),MAX(D$8:D1368)+1,0)</f>
        <v>0</v>
      </c>
      <c r="E1369" s="25">
        <f ca="1">IF(AND($AL1369-E$3&lt;=TODAY(),$AL1369&gt;0,AI1369&lt;&gt;"closed",AI1369&lt;&gt;"old",AND($B$3&lt;&gt;Data!$N$6,OR(database!$AG1369&lt;&gt;Data!$K$9,database!$AG1369&lt;&gt;Data!$K$8))),MAX(E$8:E1368)+1,0)</f>
        <v>0</v>
      </c>
      <c r="F1369" s="25">
        <f>IF(AH1369="X",MAX(F$8:F1368)+1,0)</f>
        <v>0</v>
      </c>
      <c r="G1369" s="25">
        <f ca="1">IF(AND(AG1369=Data!$K$8,database!AI1369&lt;&gt;"Closed",AI1369&lt;&gt;"old",database!AL1369&lt;(TODAY()+Data!$X$4)),MAX(G$8:G1368)+1,0)</f>
        <v>0</v>
      </c>
      <c r="H1369" s="25">
        <f ca="1">IF(AND(AG1369=Data!$K$9,database!AI1369&lt;&gt;"Closed",AI1369&lt;&gt;"old",database!AL1369&lt;(TODAY()+Data!$X$5)),MAX(H$8:H1368)+1,0)</f>
        <v>0</v>
      </c>
      <c r="Y1369">
        <f>IF(AS1369&gt;0,VLOOKUP(AS1369,$AT:$AV,3,0)+COUNTIF(AS$8:AS1368,AS1369),0)</f>
        <v>0</v>
      </c>
      <c r="AA1369" s="17"/>
      <c r="AB1369" s="18"/>
      <c r="AC1369" s="17"/>
      <c r="AD1369" s="18"/>
      <c r="AE1369" s="17"/>
      <c r="AF1369" s="18"/>
      <c r="AG1369" s="139"/>
      <c r="AH1369" s="24"/>
      <c r="AI1369" s="17"/>
      <c r="AJ1369" s="24"/>
      <c r="AK1369" s="27"/>
      <c r="AL1369" s="47"/>
      <c r="AQ1369" s="25">
        <f>IF(FollowUp!$AK$3="(Off)",IF(FollowUp!$AA$3=Data!$D$5,C1369,IF(FollowUp!$AA$3=Data!$D$6,D1369,IF(FollowUp!$AA$3=Data!$D$7,E1369,B1369))),IF(FollowUp!$AK$3=Data!$N$9,F1369,IF(FollowUp!$AK$3=Data!$N$8,H1369,IF(FollowUp!$AK$3=Data!$N$7,G1369,B1369))))</f>
        <v>0</v>
      </c>
      <c r="AR1369" s="51">
        <f t="shared" ref="AR1369:AR1432" si="134">IF(AQ1369&gt;0,AL1369,0)</f>
        <v>0</v>
      </c>
      <c r="AS1369" s="25">
        <f t="shared" si="132"/>
        <v>-1</v>
      </c>
      <c r="AT1369" s="25">
        <f t="shared" ref="AT1369:AT1432" si="135">AT1368+1</f>
        <v>1362</v>
      </c>
      <c r="AU1369" s="25">
        <f t="shared" si="133"/>
        <v>0</v>
      </c>
      <c r="AV1369" s="25">
        <f t="shared" ref="AV1369:AV1432" si="136">IF(AND(AU1369&gt;0,AV1370=0),1,(AU1370+AV1370))</f>
        <v>0</v>
      </c>
      <c r="BB1369" s="51"/>
    </row>
    <row r="1370" spans="1:54" x14ac:dyDescent="0.25">
      <c r="A1370" t="str">
        <f t="shared" si="131"/>
        <v>1370</v>
      </c>
      <c r="B1370" s="25">
        <f>IF(OR(ISBLANK($AG1370),$AI1370="closed",$AI1370="old",AND($B$3=Data!$N$6,OR(database!AG1370=Data!$K$8,Data!$K$9=database!AG1370))),0,MAX(B$8:B1369)+1)</f>
        <v>0</v>
      </c>
      <c r="C1370" s="25">
        <f ca="1">IF(AND($AL1370-C$3&lt;=TODAY(),$AL1370&gt;0,AI1370&lt;&gt;"closed",AI1370&lt;&gt;"old",AND($B$3&lt;&gt;Data!$N$6,OR(database!$AG1370&lt;&gt;Data!$K$9,database!$AG1370&lt;&gt;Data!$K$8))),MAX(C$8:C1369)+1,0)</f>
        <v>0</v>
      </c>
      <c r="D1370" s="25">
        <f ca="1">IF(AND($AL1370-D$3&lt;=TODAY(),$AL1370&gt;0,$AI1370&lt;&gt;"closed",AI1370&lt;&gt;"old",AND($B$3&lt;&gt;Data!$N$6,OR(database!$AG1370&lt;&gt;Data!$K$9,database!$AG1370&lt;&gt;Data!$K$8))),MAX(D$8:D1369)+1,0)</f>
        <v>0</v>
      </c>
      <c r="E1370" s="25">
        <f ca="1">IF(AND($AL1370-E$3&lt;=TODAY(),$AL1370&gt;0,AI1370&lt;&gt;"closed",AI1370&lt;&gt;"old",AND($B$3&lt;&gt;Data!$N$6,OR(database!$AG1370&lt;&gt;Data!$K$9,database!$AG1370&lt;&gt;Data!$K$8))),MAX(E$8:E1369)+1,0)</f>
        <v>0</v>
      </c>
      <c r="F1370" s="25">
        <f>IF(AH1370="X",MAX(F$8:F1369)+1,0)</f>
        <v>0</v>
      </c>
      <c r="G1370" s="25">
        <f ca="1">IF(AND(AG1370=Data!$K$8,database!AI1370&lt;&gt;"Closed",AI1370&lt;&gt;"old",database!AL1370&lt;(TODAY()+Data!$X$4)),MAX(G$8:G1369)+1,0)</f>
        <v>0</v>
      </c>
      <c r="H1370" s="25">
        <f ca="1">IF(AND(AG1370=Data!$K$9,database!AI1370&lt;&gt;"Closed",AI1370&lt;&gt;"old",database!AL1370&lt;(TODAY()+Data!$X$5)),MAX(H$8:H1369)+1,0)</f>
        <v>0</v>
      </c>
      <c r="Y1370">
        <f>IF(AS1370&gt;0,VLOOKUP(AS1370,$AT:$AV,3,0)+COUNTIF(AS$8:AS1369,AS1370),0)</f>
        <v>0</v>
      </c>
      <c r="AA1370" s="16"/>
      <c r="AB1370" s="22"/>
      <c r="AC1370" s="16"/>
      <c r="AD1370" s="22"/>
      <c r="AE1370" s="16"/>
      <c r="AF1370" s="22"/>
      <c r="AG1370" s="138"/>
      <c r="AH1370" s="23"/>
      <c r="AI1370" s="16"/>
      <c r="AJ1370" s="23"/>
      <c r="AK1370" s="28"/>
      <c r="AL1370" s="35"/>
      <c r="AQ1370" s="25">
        <f>IF(FollowUp!$AK$3="(Off)",IF(FollowUp!$AA$3=Data!$D$5,C1370,IF(FollowUp!$AA$3=Data!$D$6,D1370,IF(FollowUp!$AA$3=Data!$D$7,E1370,B1370))),IF(FollowUp!$AK$3=Data!$N$9,F1370,IF(FollowUp!$AK$3=Data!$N$8,H1370,IF(FollowUp!$AK$3=Data!$N$7,G1370,B1370))))</f>
        <v>0</v>
      </c>
      <c r="AR1370" s="51">
        <f t="shared" si="134"/>
        <v>0</v>
      </c>
      <c r="AS1370" s="25">
        <f t="shared" si="132"/>
        <v>-1</v>
      </c>
      <c r="AT1370" s="25">
        <f t="shared" si="135"/>
        <v>1363</v>
      </c>
      <c r="AU1370" s="25">
        <f t="shared" si="133"/>
        <v>0</v>
      </c>
      <c r="AV1370" s="25">
        <f t="shared" si="136"/>
        <v>0</v>
      </c>
      <c r="BB1370" s="51"/>
    </row>
    <row r="1371" spans="1:54" x14ac:dyDescent="0.25">
      <c r="A1371" t="str">
        <f t="shared" si="131"/>
        <v>1371</v>
      </c>
      <c r="B1371" s="25">
        <f>IF(OR(ISBLANK($AG1371),$AI1371="closed",$AI1371="old",AND($B$3=Data!$N$6,OR(database!AG1371=Data!$K$8,Data!$K$9=database!AG1371))),0,MAX(B$8:B1370)+1)</f>
        <v>0</v>
      </c>
      <c r="C1371" s="25">
        <f ca="1">IF(AND($AL1371-C$3&lt;=TODAY(),$AL1371&gt;0,AI1371&lt;&gt;"closed",AI1371&lt;&gt;"old",AND($B$3&lt;&gt;Data!$N$6,OR(database!$AG1371&lt;&gt;Data!$K$9,database!$AG1371&lt;&gt;Data!$K$8))),MAX(C$8:C1370)+1,0)</f>
        <v>0</v>
      </c>
      <c r="D1371" s="25">
        <f ca="1">IF(AND($AL1371-D$3&lt;=TODAY(),$AL1371&gt;0,$AI1371&lt;&gt;"closed",AI1371&lt;&gt;"old",AND($B$3&lt;&gt;Data!$N$6,OR(database!$AG1371&lt;&gt;Data!$K$9,database!$AG1371&lt;&gt;Data!$K$8))),MAX(D$8:D1370)+1,0)</f>
        <v>0</v>
      </c>
      <c r="E1371" s="25">
        <f ca="1">IF(AND($AL1371-E$3&lt;=TODAY(),$AL1371&gt;0,AI1371&lt;&gt;"closed",AI1371&lt;&gt;"old",AND($B$3&lt;&gt;Data!$N$6,OR(database!$AG1371&lt;&gt;Data!$K$9,database!$AG1371&lt;&gt;Data!$K$8))),MAX(E$8:E1370)+1,0)</f>
        <v>0</v>
      </c>
      <c r="F1371" s="25">
        <f>IF(AH1371="X",MAX(F$8:F1370)+1,0)</f>
        <v>0</v>
      </c>
      <c r="G1371" s="25">
        <f ca="1">IF(AND(AG1371=Data!$K$8,database!AI1371&lt;&gt;"Closed",AI1371&lt;&gt;"old",database!AL1371&lt;(TODAY()+Data!$X$4)),MAX(G$8:G1370)+1,0)</f>
        <v>0</v>
      </c>
      <c r="H1371" s="25">
        <f ca="1">IF(AND(AG1371=Data!$K$9,database!AI1371&lt;&gt;"Closed",AI1371&lt;&gt;"old",database!AL1371&lt;(TODAY()+Data!$X$5)),MAX(H$8:H1370)+1,0)</f>
        <v>0</v>
      </c>
      <c r="Y1371">
        <f>IF(AS1371&gt;0,VLOOKUP(AS1371,$AT:$AV,3,0)+COUNTIF(AS$8:AS1370,AS1371),0)</f>
        <v>0</v>
      </c>
      <c r="AA1371" s="17"/>
      <c r="AB1371" s="18"/>
      <c r="AC1371" s="17"/>
      <c r="AD1371" s="18"/>
      <c r="AE1371" s="17"/>
      <c r="AF1371" s="18"/>
      <c r="AG1371" s="139"/>
      <c r="AH1371" s="24"/>
      <c r="AI1371" s="17"/>
      <c r="AJ1371" s="24"/>
      <c r="AK1371" s="27"/>
      <c r="AL1371" s="47"/>
      <c r="AQ1371" s="25">
        <f>IF(FollowUp!$AK$3="(Off)",IF(FollowUp!$AA$3=Data!$D$5,C1371,IF(FollowUp!$AA$3=Data!$D$6,D1371,IF(FollowUp!$AA$3=Data!$D$7,E1371,B1371))),IF(FollowUp!$AK$3=Data!$N$9,F1371,IF(FollowUp!$AK$3=Data!$N$8,H1371,IF(FollowUp!$AK$3=Data!$N$7,G1371,B1371))))</f>
        <v>0</v>
      </c>
      <c r="AR1371" s="51">
        <f t="shared" si="134"/>
        <v>0</v>
      </c>
      <c r="AS1371" s="25">
        <f t="shared" si="132"/>
        <v>-1</v>
      </c>
      <c r="AT1371" s="25">
        <f t="shared" si="135"/>
        <v>1364</v>
      </c>
      <c r="AU1371" s="25">
        <f t="shared" si="133"/>
        <v>0</v>
      </c>
      <c r="AV1371" s="25">
        <f t="shared" si="136"/>
        <v>0</v>
      </c>
      <c r="BB1371" s="51"/>
    </row>
    <row r="1372" spans="1:54" x14ac:dyDescent="0.25">
      <c r="A1372" t="str">
        <f t="shared" si="131"/>
        <v>1372</v>
      </c>
      <c r="B1372" s="25">
        <f>IF(OR(ISBLANK($AG1372),$AI1372="closed",$AI1372="old",AND($B$3=Data!$N$6,OR(database!AG1372=Data!$K$8,Data!$K$9=database!AG1372))),0,MAX(B$8:B1371)+1)</f>
        <v>0</v>
      </c>
      <c r="C1372" s="25">
        <f ca="1">IF(AND($AL1372-C$3&lt;=TODAY(),$AL1372&gt;0,AI1372&lt;&gt;"closed",AI1372&lt;&gt;"old",AND($B$3&lt;&gt;Data!$N$6,OR(database!$AG1372&lt;&gt;Data!$K$9,database!$AG1372&lt;&gt;Data!$K$8))),MAX(C$8:C1371)+1,0)</f>
        <v>0</v>
      </c>
      <c r="D1372" s="25">
        <f ca="1">IF(AND($AL1372-D$3&lt;=TODAY(),$AL1372&gt;0,$AI1372&lt;&gt;"closed",AI1372&lt;&gt;"old",AND($B$3&lt;&gt;Data!$N$6,OR(database!$AG1372&lt;&gt;Data!$K$9,database!$AG1372&lt;&gt;Data!$K$8))),MAX(D$8:D1371)+1,0)</f>
        <v>0</v>
      </c>
      <c r="E1372" s="25">
        <f ca="1">IF(AND($AL1372-E$3&lt;=TODAY(),$AL1372&gt;0,AI1372&lt;&gt;"closed",AI1372&lt;&gt;"old",AND($B$3&lt;&gt;Data!$N$6,OR(database!$AG1372&lt;&gt;Data!$K$9,database!$AG1372&lt;&gt;Data!$K$8))),MAX(E$8:E1371)+1,0)</f>
        <v>0</v>
      </c>
      <c r="F1372" s="25">
        <f>IF(AH1372="X",MAX(F$8:F1371)+1,0)</f>
        <v>0</v>
      </c>
      <c r="G1372" s="25">
        <f ca="1">IF(AND(AG1372=Data!$K$8,database!AI1372&lt;&gt;"Closed",AI1372&lt;&gt;"old",database!AL1372&lt;(TODAY()+Data!$X$4)),MAX(G$8:G1371)+1,0)</f>
        <v>0</v>
      </c>
      <c r="H1372" s="25">
        <f ca="1">IF(AND(AG1372=Data!$K$9,database!AI1372&lt;&gt;"Closed",AI1372&lt;&gt;"old",database!AL1372&lt;(TODAY()+Data!$X$5)),MAX(H$8:H1371)+1,0)</f>
        <v>0</v>
      </c>
      <c r="Y1372">
        <f>IF(AS1372&gt;0,VLOOKUP(AS1372,$AT:$AV,3,0)+COUNTIF(AS$8:AS1371,AS1372),0)</f>
        <v>0</v>
      </c>
      <c r="AA1372" s="16"/>
      <c r="AB1372" s="22"/>
      <c r="AC1372" s="16"/>
      <c r="AD1372" s="22"/>
      <c r="AE1372" s="16"/>
      <c r="AF1372" s="22"/>
      <c r="AG1372" s="138"/>
      <c r="AH1372" s="23"/>
      <c r="AI1372" s="16"/>
      <c r="AJ1372" s="23"/>
      <c r="AK1372" s="28"/>
      <c r="AL1372" s="35"/>
      <c r="AQ1372" s="25">
        <f>IF(FollowUp!$AK$3="(Off)",IF(FollowUp!$AA$3=Data!$D$5,C1372,IF(FollowUp!$AA$3=Data!$D$6,D1372,IF(FollowUp!$AA$3=Data!$D$7,E1372,B1372))),IF(FollowUp!$AK$3=Data!$N$9,F1372,IF(FollowUp!$AK$3=Data!$N$8,H1372,IF(FollowUp!$AK$3=Data!$N$7,G1372,B1372))))</f>
        <v>0</v>
      </c>
      <c r="AR1372" s="51">
        <f t="shared" si="134"/>
        <v>0</v>
      </c>
      <c r="AS1372" s="25">
        <f t="shared" si="132"/>
        <v>-1</v>
      </c>
      <c r="AT1372" s="25">
        <f t="shared" si="135"/>
        <v>1365</v>
      </c>
      <c r="AU1372" s="25">
        <f t="shared" si="133"/>
        <v>0</v>
      </c>
      <c r="AV1372" s="25">
        <f t="shared" si="136"/>
        <v>0</v>
      </c>
      <c r="BB1372" s="51"/>
    </row>
    <row r="1373" spans="1:54" x14ac:dyDescent="0.25">
      <c r="A1373" t="str">
        <f t="shared" si="131"/>
        <v>1373</v>
      </c>
      <c r="B1373" s="25">
        <f>IF(OR(ISBLANK($AG1373),$AI1373="closed",$AI1373="old",AND($B$3=Data!$N$6,OR(database!AG1373=Data!$K$8,Data!$K$9=database!AG1373))),0,MAX(B$8:B1372)+1)</f>
        <v>0</v>
      </c>
      <c r="C1373" s="25">
        <f ca="1">IF(AND($AL1373-C$3&lt;=TODAY(),$AL1373&gt;0,AI1373&lt;&gt;"closed",AI1373&lt;&gt;"old",AND($B$3&lt;&gt;Data!$N$6,OR(database!$AG1373&lt;&gt;Data!$K$9,database!$AG1373&lt;&gt;Data!$K$8))),MAX(C$8:C1372)+1,0)</f>
        <v>0</v>
      </c>
      <c r="D1373" s="25">
        <f ca="1">IF(AND($AL1373-D$3&lt;=TODAY(),$AL1373&gt;0,$AI1373&lt;&gt;"closed",AI1373&lt;&gt;"old",AND($B$3&lt;&gt;Data!$N$6,OR(database!$AG1373&lt;&gt;Data!$K$9,database!$AG1373&lt;&gt;Data!$K$8))),MAX(D$8:D1372)+1,0)</f>
        <v>0</v>
      </c>
      <c r="E1373" s="25">
        <f ca="1">IF(AND($AL1373-E$3&lt;=TODAY(),$AL1373&gt;0,AI1373&lt;&gt;"closed",AI1373&lt;&gt;"old",AND($B$3&lt;&gt;Data!$N$6,OR(database!$AG1373&lt;&gt;Data!$K$9,database!$AG1373&lt;&gt;Data!$K$8))),MAX(E$8:E1372)+1,0)</f>
        <v>0</v>
      </c>
      <c r="F1373" s="25">
        <f>IF(AH1373="X",MAX(F$8:F1372)+1,0)</f>
        <v>0</v>
      </c>
      <c r="G1373" s="25">
        <f ca="1">IF(AND(AG1373=Data!$K$8,database!AI1373&lt;&gt;"Closed",AI1373&lt;&gt;"old",database!AL1373&lt;(TODAY()+Data!$X$4)),MAX(G$8:G1372)+1,0)</f>
        <v>0</v>
      </c>
      <c r="H1373" s="25">
        <f ca="1">IF(AND(AG1373=Data!$K$9,database!AI1373&lt;&gt;"Closed",AI1373&lt;&gt;"old",database!AL1373&lt;(TODAY()+Data!$X$5)),MAX(H$8:H1372)+1,0)</f>
        <v>0</v>
      </c>
      <c r="Y1373">
        <f>IF(AS1373&gt;0,VLOOKUP(AS1373,$AT:$AV,3,0)+COUNTIF(AS$8:AS1372,AS1373),0)</f>
        <v>0</v>
      </c>
      <c r="AA1373" s="17"/>
      <c r="AB1373" s="18"/>
      <c r="AC1373" s="17"/>
      <c r="AD1373" s="18"/>
      <c r="AE1373" s="17"/>
      <c r="AF1373" s="18"/>
      <c r="AG1373" s="139"/>
      <c r="AH1373" s="24"/>
      <c r="AI1373" s="17"/>
      <c r="AJ1373" s="24"/>
      <c r="AK1373" s="27"/>
      <c r="AL1373" s="47"/>
      <c r="AQ1373" s="25">
        <f>IF(FollowUp!$AK$3="(Off)",IF(FollowUp!$AA$3=Data!$D$5,C1373,IF(FollowUp!$AA$3=Data!$D$6,D1373,IF(FollowUp!$AA$3=Data!$D$7,E1373,B1373))),IF(FollowUp!$AK$3=Data!$N$9,F1373,IF(FollowUp!$AK$3=Data!$N$8,H1373,IF(FollowUp!$AK$3=Data!$N$7,G1373,B1373))))</f>
        <v>0</v>
      </c>
      <c r="AR1373" s="51">
        <f t="shared" si="134"/>
        <v>0</v>
      </c>
      <c r="AS1373" s="25">
        <f t="shared" si="132"/>
        <v>-1</v>
      </c>
      <c r="AT1373" s="25">
        <f t="shared" si="135"/>
        <v>1366</v>
      </c>
      <c r="AU1373" s="25">
        <f t="shared" si="133"/>
        <v>0</v>
      </c>
      <c r="AV1373" s="25">
        <f t="shared" si="136"/>
        <v>0</v>
      </c>
      <c r="BB1373" s="51"/>
    </row>
    <row r="1374" spans="1:54" x14ac:dyDescent="0.25">
      <c r="A1374" t="str">
        <f t="shared" si="131"/>
        <v>1374</v>
      </c>
      <c r="B1374" s="25">
        <f>IF(OR(ISBLANK($AG1374),$AI1374="closed",$AI1374="old",AND($B$3=Data!$N$6,OR(database!AG1374=Data!$K$8,Data!$K$9=database!AG1374))),0,MAX(B$8:B1373)+1)</f>
        <v>0</v>
      </c>
      <c r="C1374" s="25">
        <f ca="1">IF(AND($AL1374-C$3&lt;=TODAY(),$AL1374&gt;0,AI1374&lt;&gt;"closed",AI1374&lt;&gt;"old",AND($B$3&lt;&gt;Data!$N$6,OR(database!$AG1374&lt;&gt;Data!$K$9,database!$AG1374&lt;&gt;Data!$K$8))),MAX(C$8:C1373)+1,0)</f>
        <v>0</v>
      </c>
      <c r="D1374" s="25">
        <f ca="1">IF(AND($AL1374-D$3&lt;=TODAY(),$AL1374&gt;0,$AI1374&lt;&gt;"closed",AI1374&lt;&gt;"old",AND($B$3&lt;&gt;Data!$N$6,OR(database!$AG1374&lt;&gt;Data!$K$9,database!$AG1374&lt;&gt;Data!$K$8))),MAX(D$8:D1373)+1,0)</f>
        <v>0</v>
      </c>
      <c r="E1374" s="25">
        <f ca="1">IF(AND($AL1374-E$3&lt;=TODAY(),$AL1374&gt;0,AI1374&lt;&gt;"closed",AI1374&lt;&gt;"old",AND($B$3&lt;&gt;Data!$N$6,OR(database!$AG1374&lt;&gt;Data!$K$9,database!$AG1374&lt;&gt;Data!$K$8))),MAX(E$8:E1373)+1,0)</f>
        <v>0</v>
      </c>
      <c r="F1374" s="25">
        <f>IF(AH1374="X",MAX(F$8:F1373)+1,0)</f>
        <v>0</v>
      </c>
      <c r="G1374" s="25">
        <f ca="1">IF(AND(AG1374=Data!$K$8,database!AI1374&lt;&gt;"Closed",AI1374&lt;&gt;"old",database!AL1374&lt;(TODAY()+Data!$X$4)),MAX(G$8:G1373)+1,0)</f>
        <v>0</v>
      </c>
      <c r="H1374" s="25">
        <f ca="1">IF(AND(AG1374=Data!$K$9,database!AI1374&lt;&gt;"Closed",AI1374&lt;&gt;"old",database!AL1374&lt;(TODAY()+Data!$X$5)),MAX(H$8:H1373)+1,0)</f>
        <v>0</v>
      </c>
      <c r="Y1374">
        <f>IF(AS1374&gt;0,VLOOKUP(AS1374,$AT:$AV,3,0)+COUNTIF(AS$8:AS1373,AS1374),0)</f>
        <v>0</v>
      </c>
      <c r="AA1374" s="16"/>
      <c r="AB1374" s="22"/>
      <c r="AC1374" s="16"/>
      <c r="AD1374" s="22"/>
      <c r="AE1374" s="16"/>
      <c r="AF1374" s="22"/>
      <c r="AG1374" s="138"/>
      <c r="AH1374" s="23"/>
      <c r="AI1374" s="16"/>
      <c r="AJ1374" s="23"/>
      <c r="AK1374" s="28"/>
      <c r="AL1374" s="35"/>
      <c r="AQ1374" s="25">
        <f>IF(FollowUp!$AK$3="(Off)",IF(FollowUp!$AA$3=Data!$D$5,C1374,IF(FollowUp!$AA$3=Data!$D$6,D1374,IF(FollowUp!$AA$3=Data!$D$7,E1374,B1374))),IF(FollowUp!$AK$3=Data!$N$9,F1374,IF(FollowUp!$AK$3=Data!$N$8,H1374,IF(FollowUp!$AK$3=Data!$N$7,G1374,B1374))))</f>
        <v>0</v>
      </c>
      <c r="AR1374" s="51">
        <f t="shared" si="134"/>
        <v>0</v>
      </c>
      <c r="AS1374" s="25">
        <f t="shared" si="132"/>
        <v>-1</v>
      </c>
      <c r="AT1374" s="25">
        <f t="shared" si="135"/>
        <v>1367</v>
      </c>
      <c r="AU1374" s="25">
        <f t="shared" si="133"/>
        <v>0</v>
      </c>
      <c r="AV1374" s="25">
        <f t="shared" si="136"/>
        <v>0</v>
      </c>
      <c r="BB1374" s="51"/>
    </row>
    <row r="1375" spans="1:54" x14ac:dyDescent="0.25">
      <c r="A1375" t="str">
        <f t="shared" si="131"/>
        <v>1375</v>
      </c>
      <c r="B1375" s="25">
        <f>IF(OR(ISBLANK($AG1375),$AI1375="closed",$AI1375="old",AND($B$3=Data!$N$6,OR(database!AG1375=Data!$K$8,Data!$K$9=database!AG1375))),0,MAX(B$8:B1374)+1)</f>
        <v>0</v>
      </c>
      <c r="C1375" s="25">
        <f ca="1">IF(AND($AL1375-C$3&lt;=TODAY(),$AL1375&gt;0,AI1375&lt;&gt;"closed",AI1375&lt;&gt;"old",AND($B$3&lt;&gt;Data!$N$6,OR(database!$AG1375&lt;&gt;Data!$K$9,database!$AG1375&lt;&gt;Data!$K$8))),MAX(C$8:C1374)+1,0)</f>
        <v>0</v>
      </c>
      <c r="D1375" s="25">
        <f ca="1">IF(AND($AL1375-D$3&lt;=TODAY(),$AL1375&gt;0,$AI1375&lt;&gt;"closed",AI1375&lt;&gt;"old",AND($B$3&lt;&gt;Data!$N$6,OR(database!$AG1375&lt;&gt;Data!$K$9,database!$AG1375&lt;&gt;Data!$K$8))),MAX(D$8:D1374)+1,0)</f>
        <v>0</v>
      </c>
      <c r="E1375" s="25">
        <f ca="1">IF(AND($AL1375-E$3&lt;=TODAY(),$AL1375&gt;0,AI1375&lt;&gt;"closed",AI1375&lt;&gt;"old",AND($B$3&lt;&gt;Data!$N$6,OR(database!$AG1375&lt;&gt;Data!$K$9,database!$AG1375&lt;&gt;Data!$K$8))),MAX(E$8:E1374)+1,0)</f>
        <v>0</v>
      </c>
      <c r="F1375" s="25">
        <f>IF(AH1375="X",MAX(F$8:F1374)+1,0)</f>
        <v>0</v>
      </c>
      <c r="G1375" s="25">
        <f ca="1">IF(AND(AG1375=Data!$K$8,database!AI1375&lt;&gt;"Closed",AI1375&lt;&gt;"old",database!AL1375&lt;(TODAY()+Data!$X$4)),MAX(G$8:G1374)+1,0)</f>
        <v>0</v>
      </c>
      <c r="H1375" s="25">
        <f ca="1">IF(AND(AG1375=Data!$K$9,database!AI1375&lt;&gt;"Closed",AI1375&lt;&gt;"old",database!AL1375&lt;(TODAY()+Data!$X$5)),MAX(H$8:H1374)+1,0)</f>
        <v>0</v>
      </c>
      <c r="Y1375">
        <f>IF(AS1375&gt;0,VLOOKUP(AS1375,$AT:$AV,3,0)+COUNTIF(AS$8:AS1374,AS1375),0)</f>
        <v>0</v>
      </c>
      <c r="AA1375" s="17"/>
      <c r="AB1375" s="18"/>
      <c r="AC1375" s="17"/>
      <c r="AD1375" s="18"/>
      <c r="AE1375" s="17"/>
      <c r="AF1375" s="18"/>
      <c r="AG1375" s="139"/>
      <c r="AH1375" s="24"/>
      <c r="AI1375" s="17"/>
      <c r="AJ1375" s="24"/>
      <c r="AK1375" s="27"/>
      <c r="AL1375" s="47"/>
      <c r="AQ1375" s="25">
        <f>IF(FollowUp!$AK$3="(Off)",IF(FollowUp!$AA$3=Data!$D$5,C1375,IF(FollowUp!$AA$3=Data!$D$6,D1375,IF(FollowUp!$AA$3=Data!$D$7,E1375,B1375))),IF(FollowUp!$AK$3=Data!$N$9,F1375,IF(FollowUp!$AK$3=Data!$N$8,H1375,IF(FollowUp!$AK$3=Data!$N$7,G1375,B1375))))</f>
        <v>0</v>
      </c>
      <c r="AR1375" s="51">
        <f t="shared" si="134"/>
        <v>0</v>
      </c>
      <c r="AS1375" s="25">
        <f t="shared" si="132"/>
        <v>-1</v>
      </c>
      <c r="AT1375" s="25">
        <f t="shared" si="135"/>
        <v>1368</v>
      </c>
      <c r="AU1375" s="25">
        <f t="shared" si="133"/>
        <v>0</v>
      </c>
      <c r="AV1375" s="25">
        <f t="shared" si="136"/>
        <v>0</v>
      </c>
      <c r="BB1375" s="51"/>
    </row>
    <row r="1376" spans="1:54" x14ac:dyDescent="0.25">
      <c r="A1376" t="str">
        <f t="shared" si="131"/>
        <v>1376</v>
      </c>
      <c r="B1376" s="25">
        <f>IF(OR(ISBLANK($AG1376),$AI1376="closed",$AI1376="old",AND($B$3=Data!$N$6,OR(database!AG1376=Data!$K$8,Data!$K$9=database!AG1376))),0,MAX(B$8:B1375)+1)</f>
        <v>0</v>
      </c>
      <c r="C1376" s="25">
        <f ca="1">IF(AND($AL1376-C$3&lt;=TODAY(),$AL1376&gt;0,AI1376&lt;&gt;"closed",AI1376&lt;&gt;"old",AND($B$3&lt;&gt;Data!$N$6,OR(database!$AG1376&lt;&gt;Data!$K$9,database!$AG1376&lt;&gt;Data!$K$8))),MAX(C$8:C1375)+1,0)</f>
        <v>0</v>
      </c>
      <c r="D1376" s="25">
        <f ca="1">IF(AND($AL1376-D$3&lt;=TODAY(),$AL1376&gt;0,$AI1376&lt;&gt;"closed",AI1376&lt;&gt;"old",AND($B$3&lt;&gt;Data!$N$6,OR(database!$AG1376&lt;&gt;Data!$K$9,database!$AG1376&lt;&gt;Data!$K$8))),MAX(D$8:D1375)+1,0)</f>
        <v>0</v>
      </c>
      <c r="E1376" s="25">
        <f ca="1">IF(AND($AL1376-E$3&lt;=TODAY(),$AL1376&gt;0,AI1376&lt;&gt;"closed",AI1376&lt;&gt;"old",AND($B$3&lt;&gt;Data!$N$6,OR(database!$AG1376&lt;&gt;Data!$K$9,database!$AG1376&lt;&gt;Data!$K$8))),MAX(E$8:E1375)+1,0)</f>
        <v>0</v>
      </c>
      <c r="F1376" s="25">
        <f>IF(AH1376="X",MAX(F$8:F1375)+1,0)</f>
        <v>0</v>
      </c>
      <c r="G1376" s="25">
        <f ca="1">IF(AND(AG1376=Data!$K$8,database!AI1376&lt;&gt;"Closed",AI1376&lt;&gt;"old",database!AL1376&lt;(TODAY()+Data!$X$4)),MAX(G$8:G1375)+1,0)</f>
        <v>0</v>
      </c>
      <c r="H1376" s="25">
        <f ca="1">IF(AND(AG1376=Data!$K$9,database!AI1376&lt;&gt;"Closed",AI1376&lt;&gt;"old",database!AL1376&lt;(TODAY()+Data!$X$5)),MAX(H$8:H1375)+1,0)</f>
        <v>0</v>
      </c>
      <c r="Y1376">
        <f>IF(AS1376&gt;0,VLOOKUP(AS1376,$AT:$AV,3,0)+COUNTIF(AS$8:AS1375,AS1376),0)</f>
        <v>0</v>
      </c>
      <c r="AA1376" s="16"/>
      <c r="AB1376" s="22"/>
      <c r="AC1376" s="16"/>
      <c r="AD1376" s="22"/>
      <c r="AE1376" s="16"/>
      <c r="AF1376" s="22"/>
      <c r="AG1376" s="138"/>
      <c r="AH1376" s="23"/>
      <c r="AI1376" s="16"/>
      <c r="AJ1376" s="23"/>
      <c r="AK1376" s="28"/>
      <c r="AL1376" s="35"/>
      <c r="AQ1376" s="25">
        <f>IF(FollowUp!$AK$3="(Off)",IF(FollowUp!$AA$3=Data!$D$5,C1376,IF(FollowUp!$AA$3=Data!$D$6,D1376,IF(FollowUp!$AA$3=Data!$D$7,E1376,B1376))),IF(FollowUp!$AK$3=Data!$N$9,F1376,IF(FollowUp!$AK$3=Data!$N$8,H1376,IF(FollowUp!$AK$3=Data!$N$7,G1376,B1376))))</f>
        <v>0</v>
      </c>
      <c r="AR1376" s="51">
        <f t="shared" si="134"/>
        <v>0</v>
      </c>
      <c r="AS1376" s="25">
        <f t="shared" si="132"/>
        <v>-1</v>
      </c>
      <c r="AT1376" s="25">
        <f t="shared" si="135"/>
        <v>1369</v>
      </c>
      <c r="AU1376" s="25">
        <f t="shared" si="133"/>
        <v>0</v>
      </c>
      <c r="AV1376" s="25">
        <f t="shared" si="136"/>
        <v>0</v>
      </c>
      <c r="BB1376" s="51"/>
    </row>
    <row r="1377" spans="1:54" x14ac:dyDescent="0.25">
      <c r="A1377" t="str">
        <f t="shared" si="131"/>
        <v>1377</v>
      </c>
      <c r="B1377" s="25">
        <f>IF(OR(ISBLANK($AG1377),$AI1377="closed",$AI1377="old",AND($B$3=Data!$N$6,OR(database!AG1377=Data!$K$8,Data!$K$9=database!AG1377))),0,MAX(B$8:B1376)+1)</f>
        <v>0</v>
      </c>
      <c r="C1377" s="25">
        <f ca="1">IF(AND($AL1377-C$3&lt;=TODAY(),$AL1377&gt;0,AI1377&lt;&gt;"closed",AI1377&lt;&gt;"old",AND($B$3&lt;&gt;Data!$N$6,OR(database!$AG1377&lt;&gt;Data!$K$9,database!$AG1377&lt;&gt;Data!$K$8))),MAX(C$8:C1376)+1,0)</f>
        <v>0</v>
      </c>
      <c r="D1377" s="25">
        <f ca="1">IF(AND($AL1377-D$3&lt;=TODAY(),$AL1377&gt;0,$AI1377&lt;&gt;"closed",AI1377&lt;&gt;"old",AND($B$3&lt;&gt;Data!$N$6,OR(database!$AG1377&lt;&gt;Data!$K$9,database!$AG1377&lt;&gt;Data!$K$8))),MAX(D$8:D1376)+1,0)</f>
        <v>0</v>
      </c>
      <c r="E1377" s="25">
        <f ca="1">IF(AND($AL1377-E$3&lt;=TODAY(),$AL1377&gt;0,AI1377&lt;&gt;"closed",AI1377&lt;&gt;"old",AND($B$3&lt;&gt;Data!$N$6,OR(database!$AG1377&lt;&gt;Data!$K$9,database!$AG1377&lt;&gt;Data!$K$8))),MAX(E$8:E1376)+1,0)</f>
        <v>0</v>
      </c>
      <c r="F1377" s="25">
        <f>IF(AH1377="X",MAX(F$8:F1376)+1,0)</f>
        <v>0</v>
      </c>
      <c r="G1377" s="25">
        <f ca="1">IF(AND(AG1377=Data!$K$8,database!AI1377&lt;&gt;"Closed",AI1377&lt;&gt;"old",database!AL1377&lt;(TODAY()+Data!$X$4)),MAX(G$8:G1376)+1,0)</f>
        <v>0</v>
      </c>
      <c r="H1377" s="25">
        <f ca="1">IF(AND(AG1377=Data!$K$9,database!AI1377&lt;&gt;"Closed",AI1377&lt;&gt;"old",database!AL1377&lt;(TODAY()+Data!$X$5)),MAX(H$8:H1376)+1,0)</f>
        <v>0</v>
      </c>
      <c r="Y1377">
        <f>IF(AS1377&gt;0,VLOOKUP(AS1377,$AT:$AV,3,0)+COUNTIF(AS$8:AS1376,AS1377),0)</f>
        <v>0</v>
      </c>
      <c r="AA1377" s="17"/>
      <c r="AB1377" s="18"/>
      <c r="AC1377" s="17"/>
      <c r="AD1377" s="18"/>
      <c r="AE1377" s="17"/>
      <c r="AF1377" s="18"/>
      <c r="AG1377" s="139"/>
      <c r="AH1377" s="24"/>
      <c r="AI1377" s="17"/>
      <c r="AJ1377" s="24"/>
      <c r="AK1377" s="27"/>
      <c r="AL1377" s="47"/>
      <c r="AQ1377" s="25">
        <f>IF(FollowUp!$AK$3="(Off)",IF(FollowUp!$AA$3=Data!$D$5,C1377,IF(FollowUp!$AA$3=Data!$D$6,D1377,IF(FollowUp!$AA$3=Data!$D$7,E1377,B1377))),IF(FollowUp!$AK$3=Data!$N$9,F1377,IF(FollowUp!$AK$3=Data!$N$8,H1377,IF(FollowUp!$AK$3=Data!$N$7,G1377,B1377))))</f>
        <v>0</v>
      </c>
      <c r="AR1377" s="51">
        <f t="shared" si="134"/>
        <v>0</v>
      </c>
      <c r="AS1377" s="25">
        <f t="shared" si="132"/>
        <v>-1</v>
      </c>
      <c r="AT1377" s="25">
        <f t="shared" si="135"/>
        <v>1370</v>
      </c>
      <c r="AU1377" s="25">
        <f t="shared" si="133"/>
        <v>0</v>
      </c>
      <c r="AV1377" s="25">
        <f t="shared" si="136"/>
        <v>0</v>
      </c>
      <c r="BB1377" s="51"/>
    </row>
    <row r="1378" spans="1:54" x14ac:dyDescent="0.25">
      <c r="A1378" t="str">
        <f t="shared" si="131"/>
        <v>1378</v>
      </c>
      <c r="B1378" s="25">
        <f>IF(OR(ISBLANK($AG1378),$AI1378="closed",$AI1378="old",AND($B$3=Data!$N$6,OR(database!AG1378=Data!$K$8,Data!$K$9=database!AG1378))),0,MAX(B$8:B1377)+1)</f>
        <v>0</v>
      </c>
      <c r="C1378" s="25">
        <f ca="1">IF(AND($AL1378-C$3&lt;=TODAY(),$AL1378&gt;0,AI1378&lt;&gt;"closed",AI1378&lt;&gt;"old",AND($B$3&lt;&gt;Data!$N$6,OR(database!$AG1378&lt;&gt;Data!$K$9,database!$AG1378&lt;&gt;Data!$K$8))),MAX(C$8:C1377)+1,0)</f>
        <v>0</v>
      </c>
      <c r="D1378" s="25">
        <f ca="1">IF(AND($AL1378-D$3&lt;=TODAY(),$AL1378&gt;0,$AI1378&lt;&gt;"closed",AI1378&lt;&gt;"old",AND($B$3&lt;&gt;Data!$N$6,OR(database!$AG1378&lt;&gt;Data!$K$9,database!$AG1378&lt;&gt;Data!$K$8))),MAX(D$8:D1377)+1,0)</f>
        <v>0</v>
      </c>
      <c r="E1378" s="25">
        <f ca="1">IF(AND($AL1378-E$3&lt;=TODAY(),$AL1378&gt;0,AI1378&lt;&gt;"closed",AI1378&lt;&gt;"old",AND($B$3&lt;&gt;Data!$N$6,OR(database!$AG1378&lt;&gt;Data!$K$9,database!$AG1378&lt;&gt;Data!$K$8))),MAX(E$8:E1377)+1,0)</f>
        <v>0</v>
      </c>
      <c r="F1378" s="25">
        <f>IF(AH1378="X",MAX(F$8:F1377)+1,0)</f>
        <v>0</v>
      </c>
      <c r="G1378" s="25">
        <f ca="1">IF(AND(AG1378=Data!$K$8,database!AI1378&lt;&gt;"Closed",AI1378&lt;&gt;"old",database!AL1378&lt;(TODAY()+Data!$X$4)),MAX(G$8:G1377)+1,0)</f>
        <v>0</v>
      </c>
      <c r="H1378" s="25">
        <f ca="1">IF(AND(AG1378=Data!$K$9,database!AI1378&lt;&gt;"Closed",AI1378&lt;&gt;"old",database!AL1378&lt;(TODAY()+Data!$X$5)),MAX(H$8:H1377)+1,0)</f>
        <v>0</v>
      </c>
      <c r="Y1378">
        <f>IF(AS1378&gt;0,VLOOKUP(AS1378,$AT:$AV,3,0)+COUNTIF(AS$8:AS1377,AS1378),0)</f>
        <v>0</v>
      </c>
      <c r="AA1378" s="16"/>
      <c r="AB1378" s="22"/>
      <c r="AC1378" s="16"/>
      <c r="AD1378" s="22"/>
      <c r="AE1378" s="16"/>
      <c r="AF1378" s="22"/>
      <c r="AG1378" s="138"/>
      <c r="AH1378" s="23"/>
      <c r="AI1378" s="16"/>
      <c r="AJ1378" s="23"/>
      <c r="AK1378" s="28"/>
      <c r="AL1378" s="35"/>
      <c r="AQ1378" s="25">
        <f>IF(FollowUp!$AK$3="(Off)",IF(FollowUp!$AA$3=Data!$D$5,C1378,IF(FollowUp!$AA$3=Data!$D$6,D1378,IF(FollowUp!$AA$3=Data!$D$7,E1378,B1378))),IF(FollowUp!$AK$3=Data!$N$9,F1378,IF(FollowUp!$AK$3=Data!$N$8,H1378,IF(FollowUp!$AK$3=Data!$N$7,G1378,B1378))))</f>
        <v>0</v>
      </c>
      <c r="AR1378" s="51">
        <f t="shared" si="134"/>
        <v>0</v>
      </c>
      <c r="AS1378" s="25">
        <f t="shared" si="132"/>
        <v>-1</v>
      </c>
      <c r="AT1378" s="25">
        <f t="shared" si="135"/>
        <v>1371</v>
      </c>
      <c r="AU1378" s="25">
        <f t="shared" si="133"/>
        <v>0</v>
      </c>
      <c r="AV1378" s="25">
        <f t="shared" si="136"/>
        <v>0</v>
      </c>
      <c r="BB1378" s="51"/>
    </row>
    <row r="1379" spans="1:54" x14ac:dyDescent="0.25">
      <c r="A1379" t="str">
        <f t="shared" si="131"/>
        <v>1379</v>
      </c>
      <c r="B1379" s="25">
        <f>IF(OR(ISBLANK($AG1379),$AI1379="closed",$AI1379="old",AND($B$3=Data!$N$6,OR(database!AG1379=Data!$K$8,Data!$K$9=database!AG1379))),0,MAX(B$8:B1378)+1)</f>
        <v>0</v>
      </c>
      <c r="C1379" s="25">
        <f ca="1">IF(AND($AL1379-C$3&lt;=TODAY(),$AL1379&gt;0,AI1379&lt;&gt;"closed",AI1379&lt;&gt;"old",AND($B$3&lt;&gt;Data!$N$6,OR(database!$AG1379&lt;&gt;Data!$K$9,database!$AG1379&lt;&gt;Data!$K$8))),MAX(C$8:C1378)+1,0)</f>
        <v>0</v>
      </c>
      <c r="D1379" s="25">
        <f ca="1">IF(AND($AL1379-D$3&lt;=TODAY(),$AL1379&gt;0,$AI1379&lt;&gt;"closed",AI1379&lt;&gt;"old",AND($B$3&lt;&gt;Data!$N$6,OR(database!$AG1379&lt;&gt;Data!$K$9,database!$AG1379&lt;&gt;Data!$K$8))),MAX(D$8:D1378)+1,0)</f>
        <v>0</v>
      </c>
      <c r="E1379" s="25">
        <f ca="1">IF(AND($AL1379-E$3&lt;=TODAY(),$AL1379&gt;0,AI1379&lt;&gt;"closed",AI1379&lt;&gt;"old",AND($B$3&lt;&gt;Data!$N$6,OR(database!$AG1379&lt;&gt;Data!$K$9,database!$AG1379&lt;&gt;Data!$K$8))),MAX(E$8:E1378)+1,0)</f>
        <v>0</v>
      </c>
      <c r="F1379" s="25">
        <f>IF(AH1379="X",MAX(F$8:F1378)+1,0)</f>
        <v>0</v>
      </c>
      <c r="G1379" s="25">
        <f ca="1">IF(AND(AG1379=Data!$K$8,database!AI1379&lt;&gt;"Closed",AI1379&lt;&gt;"old",database!AL1379&lt;(TODAY()+Data!$X$4)),MAX(G$8:G1378)+1,0)</f>
        <v>0</v>
      </c>
      <c r="H1379" s="25">
        <f ca="1">IF(AND(AG1379=Data!$K$9,database!AI1379&lt;&gt;"Closed",AI1379&lt;&gt;"old",database!AL1379&lt;(TODAY()+Data!$X$5)),MAX(H$8:H1378)+1,0)</f>
        <v>0</v>
      </c>
      <c r="Y1379">
        <f>IF(AS1379&gt;0,VLOOKUP(AS1379,$AT:$AV,3,0)+COUNTIF(AS$8:AS1378,AS1379),0)</f>
        <v>0</v>
      </c>
      <c r="AA1379" s="17"/>
      <c r="AB1379" s="18"/>
      <c r="AC1379" s="17"/>
      <c r="AD1379" s="18"/>
      <c r="AE1379" s="17"/>
      <c r="AF1379" s="18"/>
      <c r="AG1379" s="139"/>
      <c r="AH1379" s="24"/>
      <c r="AI1379" s="17"/>
      <c r="AJ1379" s="24"/>
      <c r="AK1379" s="27"/>
      <c r="AL1379" s="47"/>
      <c r="AQ1379" s="25">
        <f>IF(FollowUp!$AK$3="(Off)",IF(FollowUp!$AA$3=Data!$D$5,C1379,IF(FollowUp!$AA$3=Data!$D$6,D1379,IF(FollowUp!$AA$3=Data!$D$7,E1379,B1379))),IF(FollowUp!$AK$3=Data!$N$9,F1379,IF(FollowUp!$AK$3=Data!$N$8,H1379,IF(FollowUp!$AK$3=Data!$N$7,G1379,B1379))))</f>
        <v>0</v>
      </c>
      <c r="AR1379" s="51">
        <f t="shared" si="134"/>
        <v>0</v>
      </c>
      <c r="AS1379" s="25">
        <f t="shared" si="132"/>
        <v>-1</v>
      </c>
      <c r="AT1379" s="25">
        <f t="shared" si="135"/>
        <v>1372</v>
      </c>
      <c r="AU1379" s="25">
        <f t="shared" si="133"/>
        <v>0</v>
      </c>
      <c r="AV1379" s="25">
        <f t="shared" si="136"/>
        <v>0</v>
      </c>
      <c r="BB1379" s="51"/>
    </row>
    <row r="1380" spans="1:54" x14ac:dyDescent="0.25">
      <c r="A1380" t="str">
        <f t="shared" si="131"/>
        <v>1380</v>
      </c>
      <c r="B1380" s="25">
        <f>IF(OR(ISBLANK($AG1380),$AI1380="closed",$AI1380="old",AND($B$3=Data!$N$6,OR(database!AG1380=Data!$K$8,Data!$K$9=database!AG1380))),0,MAX(B$8:B1379)+1)</f>
        <v>0</v>
      </c>
      <c r="C1380" s="25">
        <f ca="1">IF(AND($AL1380-C$3&lt;=TODAY(),$AL1380&gt;0,AI1380&lt;&gt;"closed",AI1380&lt;&gt;"old",AND($B$3&lt;&gt;Data!$N$6,OR(database!$AG1380&lt;&gt;Data!$K$9,database!$AG1380&lt;&gt;Data!$K$8))),MAX(C$8:C1379)+1,0)</f>
        <v>0</v>
      </c>
      <c r="D1380" s="25">
        <f ca="1">IF(AND($AL1380-D$3&lt;=TODAY(),$AL1380&gt;0,$AI1380&lt;&gt;"closed",AI1380&lt;&gt;"old",AND($B$3&lt;&gt;Data!$N$6,OR(database!$AG1380&lt;&gt;Data!$K$9,database!$AG1380&lt;&gt;Data!$K$8))),MAX(D$8:D1379)+1,0)</f>
        <v>0</v>
      </c>
      <c r="E1380" s="25">
        <f ca="1">IF(AND($AL1380-E$3&lt;=TODAY(),$AL1380&gt;0,AI1380&lt;&gt;"closed",AI1380&lt;&gt;"old",AND($B$3&lt;&gt;Data!$N$6,OR(database!$AG1380&lt;&gt;Data!$K$9,database!$AG1380&lt;&gt;Data!$K$8))),MAX(E$8:E1379)+1,0)</f>
        <v>0</v>
      </c>
      <c r="F1380" s="25">
        <f>IF(AH1380="X",MAX(F$8:F1379)+1,0)</f>
        <v>0</v>
      </c>
      <c r="G1380" s="25">
        <f ca="1">IF(AND(AG1380=Data!$K$8,database!AI1380&lt;&gt;"Closed",AI1380&lt;&gt;"old",database!AL1380&lt;(TODAY()+Data!$X$4)),MAX(G$8:G1379)+1,0)</f>
        <v>0</v>
      </c>
      <c r="H1380" s="25">
        <f ca="1">IF(AND(AG1380=Data!$K$9,database!AI1380&lt;&gt;"Closed",AI1380&lt;&gt;"old",database!AL1380&lt;(TODAY()+Data!$X$5)),MAX(H$8:H1379)+1,0)</f>
        <v>0</v>
      </c>
      <c r="Y1380">
        <f>IF(AS1380&gt;0,VLOOKUP(AS1380,$AT:$AV,3,0)+COUNTIF(AS$8:AS1379,AS1380),0)</f>
        <v>0</v>
      </c>
      <c r="AA1380" s="16"/>
      <c r="AB1380" s="22"/>
      <c r="AC1380" s="16"/>
      <c r="AD1380" s="22"/>
      <c r="AE1380" s="16"/>
      <c r="AF1380" s="22"/>
      <c r="AG1380" s="138"/>
      <c r="AH1380" s="23"/>
      <c r="AI1380" s="16"/>
      <c r="AJ1380" s="23"/>
      <c r="AK1380" s="28"/>
      <c r="AL1380" s="35"/>
      <c r="AQ1380" s="25">
        <f>IF(FollowUp!$AK$3="(Off)",IF(FollowUp!$AA$3=Data!$D$5,C1380,IF(FollowUp!$AA$3=Data!$D$6,D1380,IF(FollowUp!$AA$3=Data!$D$7,E1380,B1380))),IF(FollowUp!$AK$3=Data!$N$9,F1380,IF(FollowUp!$AK$3=Data!$N$8,H1380,IF(FollowUp!$AK$3=Data!$N$7,G1380,B1380))))</f>
        <v>0</v>
      </c>
      <c r="AR1380" s="51">
        <f t="shared" si="134"/>
        <v>0</v>
      </c>
      <c r="AS1380" s="25">
        <f t="shared" si="132"/>
        <v>-1</v>
      </c>
      <c r="AT1380" s="25">
        <f t="shared" si="135"/>
        <v>1373</v>
      </c>
      <c r="AU1380" s="25">
        <f t="shared" si="133"/>
        <v>0</v>
      </c>
      <c r="AV1380" s="25">
        <f t="shared" si="136"/>
        <v>0</v>
      </c>
      <c r="BB1380" s="51"/>
    </row>
    <row r="1381" spans="1:54" x14ac:dyDescent="0.25">
      <c r="A1381" t="str">
        <f t="shared" si="131"/>
        <v>1381</v>
      </c>
      <c r="B1381" s="25">
        <f>IF(OR(ISBLANK($AG1381),$AI1381="closed",$AI1381="old",AND($B$3=Data!$N$6,OR(database!AG1381=Data!$K$8,Data!$K$9=database!AG1381))),0,MAX(B$8:B1380)+1)</f>
        <v>0</v>
      </c>
      <c r="C1381" s="25">
        <f ca="1">IF(AND($AL1381-C$3&lt;=TODAY(),$AL1381&gt;0,AI1381&lt;&gt;"closed",AI1381&lt;&gt;"old",AND($B$3&lt;&gt;Data!$N$6,OR(database!$AG1381&lt;&gt;Data!$K$9,database!$AG1381&lt;&gt;Data!$K$8))),MAX(C$8:C1380)+1,0)</f>
        <v>0</v>
      </c>
      <c r="D1381" s="25">
        <f ca="1">IF(AND($AL1381-D$3&lt;=TODAY(),$AL1381&gt;0,$AI1381&lt;&gt;"closed",AI1381&lt;&gt;"old",AND($B$3&lt;&gt;Data!$N$6,OR(database!$AG1381&lt;&gt;Data!$K$9,database!$AG1381&lt;&gt;Data!$K$8))),MAX(D$8:D1380)+1,0)</f>
        <v>0</v>
      </c>
      <c r="E1381" s="25">
        <f ca="1">IF(AND($AL1381-E$3&lt;=TODAY(),$AL1381&gt;0,AI1381&lt;&gt;"closed",AI1381&lt;&gt;"old",AND($B$3&lt;&gt;Data!$N$6,OR(database!$AG1381&lt;&gt;Data!$K$9,database!$AG1381&lt;&gt;Data!$K$8))),MAX(E$8:E1380)+1,0)</f>
        <v>0</v>
      </c>
      <c r="F1381" s="25">
        <f>IF(AH1381="X",MAX(F$8:F1380)+1,0)</f>
        <v>0</v>
      </c>
      <c r="G1381" s="25">
        <f ca="1">IF(AND(AG1381=Data!$K$8,database!AI1381&lt;&gt;"Closed",AI1381&lt;&gt;"old",database!AL1381&lt;(TODAY()+Data!$X$4)),MAX(G$8:G1380)+1,0)</f>
        <v>0</v>
      </c>
      <c r="H1381" s="25">
        <f ca="1">IF(AND(AG1381=Data!$K$9,database!AI1381&lt;&gt;"Closed",AI1381&lt;&gt;"old",database!AL1381&lt;(TODAY()+Data!$X$5)),MAX(H$8:H1380)+1,0)</f>
        <v>0</v>
      </c>
      <c r="Y1381">
        <f>IF(AS1381&gt;0,VLOOKUP(AS1381,$AT:$AV,3,0)+COUNTIF(AS$8:AS1380,AS1381),0)</f>
        <v>0</v>
      </c>
      <c r="AA1381" s="17"/>
      <c r="AB1381" s="18"/>
      <c r="AC1381" s="17"/>
      <c r="AD1381" s="18"/>
      <c r="AE1381" s="17"/>
      <c r="AF1381" s="18"/>
      <c r="AG1381" s="139"/>
      <c r="AH1381" s="24"/>
      <c r="AI1381" s="17"/>
      <c r="AJ1381" s="24"/>
      <c r="AK1381" s="27"/>
      <c r="AL1381" s="47"/>
      <c r="AQ1381" s="25">
        <f>IF(FollowUp!$AK$3="(Off)",IF(FollowUp!$AA$3=Data!$D$5,C1381,IF(FollowUp!$AA$3=Data!$D$6,D1381,IF(FollowUp!$AA$3=Data!$D$7,E1381,B1381))),IF(FollowUp!$AK$3=Data!$N$9,F1381,IF(FollowUp!$AK$3=Data!$N$8,H1381,IF(FollowUp!$AK$3=Data!$N$7,G1381,B1381))))</f>
        <v>0</v>
      </c>
      <c r="AR1381" s="51">
        <f t="shared" si="134"/>
        <v>0</v>
      </c>
      <c r="AS1381" s="25">
        <f t="shared" si="132"/>
        <v>-1</v>
      </c>
      <c r="AT1381" s="25">
        <f t="shared" si="135"/>
        <v>1374</v>
      </c>
      <c r="AU1381" s="25">
        <f t="shared" si="133"/>
        <v>0</v>
      </c>
      <c r="AV1381" s="25">
        <f t="shared" si="136"/>
        <v>0</v>
      </c>
      <c r="BB1381" s="51"/>
    </row>
    <row r="1382" spans="1:54" x14ac:dyDescent="0.25">
      <c r="A1382" t="str">
        <f t="shared" si="131"/>
        <v>1382</v>
      </c>
      <c r="B1382" s="25">
        <f>IF(OR(ISBLANK($AG1382),$AI1382="closed",$AI1382="old",AND($B$3=Data!$N$6,OR(database!AG1382=Data!$K$8,Data!$K$9=database!AG1382))),0,MAX(B$8:B1381)+1)</f>
        <v>0</v>
      </c>
      <c r="C1382" s="25">
        <f ca="1">IF(AND($AL1382-C$3&lt;=TODAY(),$AL1382&gt;0,AI1382&lt;&gt;"closed",AI1382&lt;&gt;"old",AND($B$3&lt;&gt;Data!$N$6,OR(database!$AG1382&lt;&gt;Data!$K$9,database!$AG1382&lt;&gt;Data!$K$8))),MAX(C$8:C1381)+1,0)</f>
        <v>0</v>
      </c>
      <c r="D1382" s="25">
        <f ca="1">IF(AND($AL1382-D$3&lt;=TODAY(),$AL1382&gt;0,$AI1382&lt;&gt;"closed",AI1382&lt;&gt;"old",AND($B$3&lt;&gt;Data!$N$6,OR(database!$AG1382&lt;&gt;Data!$K$9,database!$AG1382&lt;&gt;Data!$K$8))),MAX(D$8:D1381)+1,0)</f>
        <v>0</v>
      </c>
      <c r="E1382" s="25">
        <f ca="1">IF(AND($AL1382-E$3&lt;=TODAY(),$AL1382&gt;0,AI1382&lt;&gt;"closed",AI1382&lt;&gt;"old",AND($B$3&lt;&gt;Data!$N$6,OR(database!$AG1382&lt;&gt;Data!$K$9,database!$AG1382&lt;&gt;Data!$K$8))),MAX(E$8:E1381)+1,0)</f>
        <v>0</v>
      </c>
      <c r="F1382" s="25">
        <f>IF(AH1382="X",MAX(F$8:F1381)+1,0)</f>
        <v>0</v>
      </c>
      <c r="G1382" s="25">
        <f ca="1">IF(AND(AG1382=Data!$K$8,database!AI1382&lt;&gt;"Closed",AI1382&lt;&gt;"old",database!AL1382&lt;(TODAY()+Data!$X$4)),MAX(G$8:G1381)+1,0)</f>
        <v>0</v>
      </c>
      <c r="H1382" s="25">
        <f ca="1">IF(AND(AG1382=Data!$K$9,database!AI1382&lt;&gt;"Closed",AI1382&lt;&gt;"old",database!AL1382&lt;(TODAY()+Data!$X$5)),MAX(H$8:H1381)+1,0)</f>
        <v>0</v>
      </c>
      <c r="Y1382">
        <f>IF(AS1382&gt;0,VLOOKUP(AS1382,$AT:$AV,3,0)+COUNTIF(AS$8:AS1381,AS1382),0)</f>
        <v>0</v>
      </c>
      <c r="AA1382" s="16"/>
      <c r="AB1382" s="22"/>
      <c r="AC1382" s="16"/>
      <c r="AD1382" s="22"/>
      <c r="AE1382" s="16"/>
      <c r="AF1382" s="22"/>
      <c r="AG1382" s="138"/>
      <c r="AH1382" s="23"/>
      <c r="AI1382" s="16"/>
      <c r="AJ1382" s="23"/>
      <c r="AK1382" s="28"/>
      <c r="AL1382" s="35"/>
      <c r="AQ1382" s="25">
        <f>IF(FollowUp!$AK$3="(Off)",IF(FollowUp!$AA$3=Data!$D$5,C1382,IF(FollowUp!$AA$3=Data!$D$6,D1382,IF(FollowUp!$AA$3=Data!$D$7,E1382,B1382))),IF(FollowUp!$AK$3=Data!$N$9,F1382,IF(FollowUp!$AK$3=Data!$N$8,H1382,IF(FollowUp!$AK$3=Data!$N$7,G1382,B1382))))</f>
        <v>0</v>
      </c>
      <c r="AR1382" s="51">
        <f t="shared" si="134"/>
        <v>0</v>
      </c>
      <c r="AS1382" s="25">
        <f t="shared" si="132"/>
        <v>-1</v>
      </c>
      <c r="AT1382" s="25">
        <f t="shared" si="135"/>
        <v>1375</v>
      </c>
      <c r="AU1382" s="25">
        <f t="shared" si="133"/>
        <v>0</v>
      </c>
      <c r="AV1382" s="25">
        <f t="shared" si="136"/>
        <v>0</v>
      </c>
      <c r="BB1382" s="51"/>
    </row>
    <row r="1383" spans="1:54" x14ac:dyDescent="0.25">
      <c r="A1383" t="str">
        <f t="shared" si="131"/>
        <v>1383</v>
      </c>
      <c r="B1383" s="25">
        <f>IF(OR(ISBLANK($AG1383),$AI1383="closed",$AI1383="old",AND($B$3=Data!$N$6,OR(database!AG1383=Data!$K$8,Data!$K$9=database!AG1383))),0,MAX(B$8:B1382)+1)</f>
        <v>0</v>
      </c>
      <c r="C1383" s="25">
        <f ca="1">IF(AND($AL1383-C$3&lt;=TODAY(),$AL1383&gt;0,AI1383&lt;&gt;"closed",AI1383&lt;&gt;"old",AND($B$3&lt;&gt;Data!$N$6,OR(database!$AG1383&lt;&gt;Data!$K$9,database!$AG1383&lt;&gt;Data!$K$8))),MAX(C$8:C1382)+1,0)</f>
        <v>0</v>
      </c>
      <c r="D1383" s="25">
        <f ca="1">IF(AND($AL1383-D$3&lt;=TODAY(),$AL1383&gt;0,$AI1383&lt;&gt;"closed",AI1383&lt;&gt;"old",AND($B$3&lt;&gt;Data!$N$6,OR(database!$AG1383&lt;&gt;Data!$K$9,database!$AG1383&lt;&gt;Data!$K$8))),MAX(D$8:D1382)+1,0)</f>
        <v>0</v>
      </c>
      <c r="E1383" s="25">
        <f ca="1">IF(AND($AL1383-E$3&lt;=TODAY(),$AL1383&gt;0,AI1383&lt;&gt;"closed",AI1383&lt;&gt;"old",AND($B$3&lt;&gt;Data!$N$6,OR(database!$AG1383&lt;&gt;Data!$K$9,database!$AG1383&lt;&gt;Data!$K$8))),MAX(E$8:E1382)+1,0)</f>
        <v>0</v>
      </c>
      <c r="F1383" s="25">
        <f>IF(AH1383="X",MAX(F$8:F1382)+1,0)</f>
        <v>0</v>
      </c>
      <c r="G1383" s="25">
        <f ca="1">IF(AND(AG1383=Data!$K$8,database!AI1383&lt;&gt;"Closed",AI1383&lt;&gt;"old",database!AL1383&lt;(TODAY()+Data!$X$4)),MAX(G$8:G1382)+1,0)</f>
        <v>0</v>
      </c>
      <c r="H1383" s="25">
        <f ca="1">IF(AND(AG1383=Data!$K$9,database!AI1383&lt;&gt;"Closed",AI1383&lt;&gt;"old",database!AL1383&lt;(TODAY()+Data!$X$5)),MAX(H$8:H1382)+1,0)</f>
        <v>0</v>
      </c>
      <c r="Y1383">
        <f>IF(AS1383&gt;0,VLOOKUP(AS1383,$AT:$AV,3,0)+COUNTIF(AS$8:AS1382,AS1383),0)</f>
        <v>0</v>
      </c>
      <c r="AA1383" s="17"/>
      <c r="AB1383" s="18"/>
      <c r="AC1383" s="17"/>
      <c r="AD1383" s="18"/>
      <c r="AE1383" s="17"/>
      <c r="AF1383" s="18"/>
      <c r="AG1383" s="139"/>
      <c r="AH1383" s="24"/>
      <c r="AI1383" s="17"/>
      <c r="AJ1383" s="24"/>
      <c r="AK1383" s="27"/>
      <c r="AL1383" s="47"/>
      <c r="AQ1383" s="25">
        <f>IF(FollowUp!$AK$3="(Off)",IF(FollowUp!$AA$3=Data!$D$5,C1383,IF(FollowUp!$AA$3=Data!$D$6,D1383,IF(FollowUp!$AA$3=Data!$D$7,E1383,B1383))),IF(FollowUp!$AK$3=Data!$N$9,F1383,IF(FollowUp!$AK$3=Data!$N$8,H1383,IF(FollowUp!$AK$3=Data!$N$7,G1383,B1383))))</f>
        <v>0</v>
      </c>
      <c r="AR1383" s="51">
        <f t="shared" si="134"/>
        <v>0</v>
      </c>
      <c r="AS1383" s="25">
        <f t="shared" si="132"/>
        <v>-1</v>
      </c>
      <c r="AT1383" s="25">
        <f t="shared" si="135"/>
        <v>1376</v>
      </c>
      <c r="AU1383" s="25">
        <f t="shared" si="133"/>
        <v>0</v>
      </c>
      <c r="AV1383" s="25">
        <f t="shared" si="136"/>
        <v>0</v>
      </c>
      <c r="BB1383" s="51"/>
    </row>
    <row r="1384" spans="1:54" x14ac:dyDescent="0.25">
      <c r="A1384" t="str">
        <f t="shared" si="131"/>
        <v>1384</v>
      </c>
      <c r="B1384" s="25">
        <f>IF(OR(ISBLANK($AG1384),$AI1384="closed",$AI1384="old",AND($B$3=Data!$N$6,OR(database!AG1384=Data!$K$8,Data!$K$9=database!AG1384))),0,MAX(B$8:B1383)+1)</f>
        <v>0</v>
      </c>
      <c r="C1384" s="25">
        <f ca="1">IF(AND($AL1384-C$3&lt;=TODAY(),$AL1384&gt;0,AI1384&lt;&gt;"closed",AI1384&lt;&gt;"old",AND($B$3&lt;&gt;Data!$N$6,OR(database!$AG1384&lt;&gt;Data!$K$9,database!$AG1384&lt;&gt;Data!$K$8))),MAX(C$8:C1383)+1,0)</f>
        <v>0</v>
      </c>
      <c r="D1384" s="25">
        <f ca="1">IF(AND($AL1384-D$3&lt;=TODAY(),$AL1384&gt;0,$AI1384&lt;&gt;"closed",AI1384&lt;&gt;"old",AND($B$3&lt;&gt;Data!$N$6,OR(database!$AG1384&lt;&gt;Data!$K$9,database!$AG1384&lt;&gt;Data!$K$8))),MAX(D$8:D1383)+1,0)</f>
        <v>0</v>
      </c>
      <c r="E1384" s="25">
        <f ca="1">IF(AND($AL1384-E$3&lt;=TODAY(),$AL1384&gt;0,AI1384&lt;&gt;"closed",AI1384&lt;&gt;"old",AND($B$3&lt;&gt;Data!$N$6,OR(database!$AG1384&lt;&gt;Data!$K$9,database!$AG1384&lt;&gt;Data!$K$8))),MAX(E$8:E1383)+1,0)</f>
        <v>0</v>
      </c>
      <c r="F1384" s="25">
        <f>IF(AH1384="X",MAX(F$8:F1383)+1,0)</f>
        <v>0</v>
      </c>
      <c r="G1384" s="25">
        <f ca="1">IF(AND(AG1384=Data!$K$8,database!AI1384&lt;&gt;"Closed",AI1384&lt;&gt;"old",database!AL1384&lt;(TODAY()+Data!$X$4)),MAX(G$8:G1383)+1,0)</f>
        <v>0</v>
      </c>
      <c r="H1384" s="25">
        <f ca="1">IF(AND(AG1384=Data!$K$9,database!AI1384&lt;&gt;"Closed",AI1384&lt;&gt;"old",database!AL1384&lt;(TODAY()+Data!$X$5)),MAX(H$8:H1383)+1,0)</f>
        <v>0</v>
      </c>
      <c r="Y1384">
        <f>IF(AS1384&gt;0,VLOOKUP(AS1384,$AT:$AV,3,0)+COUNTIF(AS$8:AS1383,AS1384),0)</f>
        <v>0</v>
      </c>
      <c r="AA1384" s="16"/>
      <c r="AB1384" s="22"/>
      <c r="AC1384" s="16"/>
      <c r="AD1384" s="22"/>
      <c r="AE1384" s="16"/>
      <c r="AF1384" s="22"/>
      <c r="AG1384" s="138"/>
      <c r="AH1384" s="23"/>
      <c r="AI1384" s="16"/>
      <c r="AJ1384" s="23"/>
      <c r="AK1384" s="28"/>
      <c r="AL1384" s="35"/>
      <c r="AQ1384" s="25">
        <f>IF(FollowUp!$AK$3="(Off)",IF(FollowUp!$AA$3=Data!$D$5,C1384,IF(FollowUp!$AA$3=Data!$D$6,D1384,IF(FollowUp!$AA$3=Data!$D$7,E1384,B1384))),IF(FollowUp!$AK$3=Data!$N$9,F1384,IF(FollowUp!$AK$3=Data!$N$8,H1384,IF(FollowUp!$AK$3=Data!$N$7,G1384,B1384))))</f>
        <v>0</v>
      </c>
      <c r="AR1384" s="51">
        <f t="shared" si="134"/>
        <v>0</v>
      </c>
      <c r="AS1384" s="25">
        <f t="shared" si="132"/>
        <v>-1</v>
      </c>
      <c r="AT1384" s="25">
        <f t="shared" si="135"/>
        <v>1377</v>
      </c>
      <c r="AU1384" s="25">
        <f t="shared" si="133"/>
        <v>0</v>
      </c>
      <c r="AV1384" s="25">
        <f t="shared" si="136"/>
        <v>0</v>
      </c>
      <c r="BB1384" s="51"/>
    </row>
    <row r="1385" spans="1:54" x14ac:dyDescent="0.25">
      <c r="A1385" t="str">
        <f t="shared" si="131"/>
        <v>1385</v>
      </c>
      <c r="B1385" s="25">
        <f>IF(OR(ISBLANK($AG1385),$AI1385="closed",$AI1385="old",AND($B$3=Data!$N$6,OR(database!AG1385=Data!$K$8,Data!$K$9=database!AG1385))),0,MAX(B$8:B1384)+1)</f>
        <v>0</v>
      </c>
      <c r="C1385" s="25">
        <f ca="1">IF(AND($AL1385-C$3&lt;=TODAY(),$AL1385&gt;0,AI1385&lt;&gt;"closed",AI1385&lt;&gt;"old",AND($B$3&lt;&gt;Data!$N$6,OR(database!$AG1385&lt;&gt;Data!$K$9,database!$AG1385&lt;&gt;Data!$K$8))),MAX(C$8:C1384)+1,0)</f>
        <v>0</v>
      </c>
      <c r="D1385" s="25">
        <f ca="1">IF(AND($AL1385-D$3&lt;=TODAY(),$AL1385&gt;0,$AI1385&lt;&gt;"closed",AI1385&lt;&gt;"old",AND($B$3&lt;&gt;Data!$N$6,OR(database!$AG1385&lt;&gt;Data!$K$9,database!$AG1385&lt;&gt;Data!$K$8))),MAX(D$8:D1384)+1,0)</f>
        <v>0</v>
      </c>
      <c r="E1385" s="25">
        <f ca="1">IF(AND($AL1385-E$3&lt;=TODAY(),$AL1385&gt;0,AI1385&lt;&gt;"closed",AI1385&lt;&gt;"old",AND($B$3&lt;&gt;Data!$N$6,OR(database!$AG1385&lt;&gt;Data!$K$9,database!$AG1385&lt;&gt;Data!$K$8))),MAX(E$8:E1384)+1,0)</f>
        <v>0</v>
      </c>
      <c r="F1385" s="25">
        <f>IF(AH1385="X",MAX(F$8:F1384)+1,0)</f>
        <v>0</v>
      </c>
      <c r="G1385" s="25">
        <f ca="1">IF(AND(AG1385=Data!$K$8,database!AI1385&lt;&gt;"Closed",AI1385&lt;&gt;"old",database!AL1385&lt;(TODAY()+Data!$X$4)),MAX(G$8:G1384)+1,0)</f>
        <v>0</v>
      </c>
      <c r="H1385" s="25">
        <f ca="1">IF(AND(AG1385=Data!$K$9,database!AI1385&lt;&gt;"Closed",AI1385&lt;&gt;"old",database!AL1385&lt;(TODAY()+Data!$X$5)),MAX(H$8:H1384)+1,0)</f>
        <v>0</v>
      </c>
      <c r="Y1385">
        <f>IF(AS1385&gt;0,VLOOKUP(AS1385,$AT:$AV,3,0)+COUNTIF(AS$8:AS1384,AS1385),0)</f>
        <v>0</v>
      </c>
      <c r="AA1385" s="17"/>
      <c r="AB1385" s="18"/>
      <c r="AC1385" s="17"/>
      <c r="AD1385" s="18"/>
      <c r="AE1385" s="17"/>
      <c r="AF1385" s="18"/>
      <c r="AG1385" s="139"/>
      <c r="AH1385" s="24"/>
      <c r="AI1385" s="17"/>
      <c r="AJ1385" s="24"/>
      <c r="AK1385" s="27"/>
      <c r="AL1385" s="47"/>
      <c r="AQ1385" s="25">
        <f>IF(FollowUp!$AK$3="(Off)",IF(FollowUp!$AA$3=Data!$D$5,C1385,IF(FollowUp!$AA$3=Data!$D$6,D1385,IF(FollowUp!$AA$3=Data!$D$7,E1385,B1385))),IF(FollowUp!$AK$3=Data!$N$9,F1385,IF(FollowUp!$AK$3=Data!$N$8,H1385,IF(FollowUp!$AK$3=Data!$N$7,G1385,B1385))))</f>
        <v>0</v>
      </c>
      <c r="AR1385" s="51">
        <f t="shared" si="134"/>
        <v>0</v>
      </c>
      <c r="AS1385" s="25">
        <f t="shared" si="132"/>
        <v>-1</v>
      </c>
      <c r="AT1385" s="25">
        <f t="shared" si="135"/>
        <v>1378</v>
      </c>
      <c r="AU1385" s="25">
        <f t="shared" si="133"/>
        <v>0</v>
      </c>
      <c r="AV1385" s="25">
        <f t="shared" si="136"/>
        <v>0</v>
      </c>
      <c r="BB1385" s="51"/>
    </row>
    <row r="1386" spans="1:54" x14ac:dyDescent="0.25">
      <c r="A1386" t="str">
        <f t="shared" si="131"/>
        <v>1386</v>
      </c>
      <c r="B1386" s="25">
        <f>IF(OR(ISBLANK($AG1386),$AI1386="closed",$AI1386="old",AND($B$3=Data!$N$6,OR(database!AG1386=Data!$K$8,Data!$K$9=database!AG1386))),0,MAX(B$8:B1385)+1)</f>
        <v>0</v>
      </c>
      <c r="C1386" s="25">
        <f ca="1">IF(AND($AL1386-C$3&lt;=TODAY(),$AL1386&gt;0,AI1386&lt;&gt;"closed",AI1386&lt;&gt;"old",AND($B$3&lt;&gt;Data!$N$6,OR(database!$AG1386&lt;&gt;Data!$K$9,database!$AG1386&lt;&gt;Data!$K$8))),MAX(C$8:C1385)+1,0)</f>
        <v>0</v>
      </c>
      <c r="D1386" s="25">
        <f ca="1">IF(AND($AL1386-D$3&lt;=TODAY(),$AL1386&gt;0,$AI1386&lt;&gt;"closed",AI1386&lt;&gt;"old",AND($B$3&lt;&gt;Data!$N$6,OR(database!$AG1386&lt;&gt;Data!$K$9,database!$AG1386&lt;&gt;Data!$K$8))),MAX(D$8:D1385)+1,0)</f>
        <v>0</v>
      </c>
      <c r="E1386" s="25">
        <f ca="1">IF(AND($AL1386-E$3&lt;=TODAY(),$AL1386&gt;0,AI1386&lt;&gt;"closed",AI1386&lt;&gt;"old",AND($B$3&lt;&gt;Data!$N$6,OR(database!$AG1386&lt;&gt;Data!$K$9,database!$AG1386&lt;&gt;Data!$K$8))),MAX(E$8:E1385)+1,0)</f>
        <v>0</v>
      </c>
      <c r="F1386" s="25">
        <f>IF(AH1386="X",MAX(F$8:F1385)+1,0)</f>
        <v>0</v>
      </c>
      <c r="G1386" s="25">
        <f ca="1">IF(AND(AG1386=Data!$K$8,database!AI1386&lt;&gt;"Closed",AI1386&lt;&gt;"old",database!AL1386&lt;(TODAY()+Data!$X$4)),MAX(G$8:G1385)+1,0)</f>
        <v>0</v>
      </c>
      <c r="H1386" s="25">
        <f ca="1">IF(AND(AG1386=Data!$K$9,database!AI1386&lt;&gt;"Closed",AI1386&lt;&gt;"old",database!AL1386&lt;(TODAY()+Data!$X$5)),MAX(H$8:H1385)+1,0)</f>
        <v>0</v>
      </c>
      <c r="Y1386">
        <f>IF(AS1386&gt;0,VLOOKUP(AS1386,$AT:$AV,3,0)+COUNTIF(AS$8:AS1385,AS1386),0)</f>
        <v>0</v>
      </c>
      <c r="AA1386" s="16"/>
      <c r="AB1386" s="22"/>
      <c r="AC1386" s="16"/>
      <c r="AD1386" s="22"/>
      <c r="AE1386" s="16"/>
      <c r="AF1386" s="22"/>
      <c r="AG1386" s="138"/>
      <c r="AH1386" s="23"/>
      <c r="AI1386" s="16"/>
      <c r="AJ1386" s="23"/>
      <c r="AK1386" s="28"/>
      <c r="AL1386" s="35"/>
      <c r="AQ1386" s="25">
        <f>IF(FollowUp!$AK$3="(Off)",IF(FollowUp!$AA$3=Data!$D$5,C1386,IF(FollowUp!$AA$3=Data!$D$6,D1386,IF(FollowUp!$AA$3=Data!$D$7,E1386,B1386))),IF(FollowUp!$AK$3=Data!$N$9,F1386,IF(FollowUp!$AK$3=Data!$N$8,H1386,IF(FollowUp!$AK$3=Data!$N$7,G1386,B1386))))</f>
        <v>0</v>
      </c>
      <c r="AR1386" s="51">
        <f t="shared" si="134"/>
        <v>0</v>
      </c>
      <c r="AS1386" s="25">
        <f t="shared" si="132"/>
        <v>-1</v>
      </c>
      <c r="AT1386" s="25">
        <f t="shared" si="135"/>
        <v>1379</v>
      </c>
      <c r="AU1386" s="25">
        <f t="shared" si="133"/>
        <v>0</v>
      </c>
      <c r="AV1386" s="25">
        <f t="shared" si="136"/>
        <v>0</v>
      </c>
      <c r="BB1386" s="51"/>
    </row>
    <row r="1387" spans="1:54" x14ac:dyDescent="0.25">
      <c r="A1387" t="str">
        <f t="shared" si="131"/>
        <v>1387</v>
      </c>
      <c r="B1387" s="25">
        <f>IF(OR(ISBLANK($AG1387),$AI1387="closed",$AI1387="old",AND($B$3=Data!$N$6,OR(database!AG1387=Data!$K$8,Data!$K$9=database!AG1387))),0,MAX(B$8:B1386)+1)</f>
        <v>0</v>
      </c>
      <c r="C1387" s="25">
        <f ca="1">IF(AND($AL1387-C$3&lt;=TODAY(),$AL1387&gt;0,AI1387&lt;&gt;"closed",AI1387&lt;&gt;"old",AND($B$3&lt;&gt;Data!$N$6,OR(database!$AG1387&lt;&gt;Data!$K$9,database!$AG1387&lt;&gt;Data!$K$8))),MAX(C$8:C1386)+1,0)</f>
        <v>0</v>
      </c>
      <c r="D1387" s="25">
        <f ca="1">IF(AND($AL1387-D$3&lt;=TODAY(),$AL1387&gt;0,$AI1387&lt;&gt;"closed",AI1387&lt;&gt;"old",AND($B$3&lt;&gt;Data!$N$6,OR(database!$AG1387&lt;&gt;Data!$K$9,database!$AG1387&lt;&gt;Data!$K$8))),MAX(D$8:D1386)+1,0)</f>
        <v>0</v>
      </c>
      <c r="E1387" s="25">
        <f ca="1">IF(AND($AL1387-E$3&lt;=TODAY(),$AL1387&gt;0,AI1387&lt;&gt;"closed",AI1387&lt;&gt;"old",AND($B$3&lt;&gt;Data!$N$6,OR(database!$AG1387&lt;&gt;Data!$K$9,database!$AG1387&lt;&gt;Data!$K$8))),MAX(E$8:E1386)+1,0)</f>
        <v>0</v>
      </c>
      <c r="F1387" s="25">
        <f>IF(AH1387="X",MAX(F$8:F1386)+1,0)</f>
        <v>0</v>
      </c>
      <c r="G1387" s="25">
        <f ca="1">IF(AND(AG1387=Data!$K$8,database!AI1387&lt;&gt;"Closed",AI1387&lt;&gt;"old",database!AL1387&lt;(TODAY()+Data!$X$4)),MAX(G$8:G1386)+1,0)</f>
        <v>0</v>
      </c>
      <c r="H1387" s="25">
        <f ca="1">IF(AND(AG1387=Data!$K$9,database!AI1387&lt;&gt;"Closed",AI1387&lt;&gt;"old",database!AL1387&lt;(TODAY()+Data!$X$5)),MAX(H$8:H1386)+1,0)</f>
        <v>0</v>
      </c>
      <c r="Y1387">
        <f>IF(AS1387&gt;0,VLOOKUP(AS1387,$AT:$AV,3,0)+COUNTIF(AS$8:AS1386,AS1387),0)</f>
        <v>0</v>
      </c>
      <c r="AA1387" s="17"/>
      <c r="AB1387" s="18"/>
      <c r="AC1387" s="17"/>
      <c r="AD1387" s="18"/>
      <c r="AE1387" s="17"/>
      <c r="AF1387" s="18"/>
      <c r="AG1387" s="139"/>
      <c r="AH1387" s="24"/>
      <c r="AI1387" s="17"/>
      <c r="AJ1387" s="24"/>
      <c r="AK1387" s="27"/>
      <c r="AL1387" s="47"/>
      <c r="AQ1387" s="25">
        <f>IF(FollowUp!$AK$3="(Off)",IF(FollowUp!$AA$3=Data!$D$5,C1387,IF(FollowUp!$AA$3=Data!$D$6,D1387,IF(FollowUp!$AA$3=Data!$D$7,E1387,B1387))),IF(FollowUp!$AK$3=Data!$N$9,F1387,IF(FollowUp!$AK$3=Data!$N$8,H1387,IF(FollowUp!$AK$3=Data!$N$7,G1387,B1387))))</f>
        <v>0</v>
      </c>
      <c r="AR1387" s="51">
        <f t="shared" si="134"/>
        <v>0</v>
      </c>
      <c r="AS1387" s="25">
        <f t="shared" si="132"/>
        <v>-1</v>
      </c>
      <c r="AT1387" s="25">
        <f t="shared" si="135"/>
        <v>1380</v>
      </c>
      <c r="AU1387" s="25">
        <f t="shared" si="133"/>
        <v>0</v>
      </c>
      <c r="AV1387" s="25">
        <f t="shared" si="136"/>
        <v>0</v>
      </c>
      <c r="BB1387" s="51"/>
    </row>
    <row r="1388" spans="1:54" x14ac:dyDescent="0.25">
      <c r="A1388" t="str">
        <f t="shared" si="131"/>
        <v>1388</v>
      </c>
      <c r="B1388" s="25">
        <f>IF(OR(ISBLANK($AG1388),$AI1388="closed",$AI1388="old",AND($B$3=Data!$N$6,OR(database!AG1388=Data!$K$8,Data!$K$9=database!AG1388))),0,MAX(B$8:B1387)+1)</f>
        <v>0</v>
      </c>
      <c r="C1388" s="25">
        <f ca="1">IF(AND($AL1388-C$3&lt;=TODAY(),$AL1388&gt;0,AI1388&lt;&gt;"closed",AI1388&lt;&gt;"old",AND($B$3&lt;&gt;Data!$N$6,OR(database!$AG1388&lt;&gt;Data!$K$9,database!$AG1388&lt;&gt;Data!$K$8))),MAX(C$8:C1387)+1,0)</f>
        <v>0</v>
      </c>
      <c r="D1388" s="25">
        <f ca="1">IF(AND($AL1388-D$3&lt;=TODAY(),$AL1388&gt;0,$AI1388&lt;&gt;"closed",AI1388&lt;&gt;"old",AND($B$3&lt;&gt;Data!$N$6,OR(database!$AG1388&lt;&gt;Data!$K$9,database!$AG1388&lt;&gt;Data!$K$8))),MAX(D$8:D1387)+1,0)</f>
        <v>0</v>
      </c>
      <c r="E1388" s="25">
        <f ca="1">IF(AND($AL1388-E$3&lt;=TODAY(),$AL1388&gt;0,AI1388&lt;&gt;"closed",AI1388&lt;&gt;"old",AND($B$3&lt;&gt;Data!$N$6,OR(database!$AG1388&lt;&gt;Data!$K$9,database!$AG1388&lt;&gt;Data!$K$8))),MAX(E$8:E1387)+1,0)</f>
        <v>0</v>
      </c>
      <c r="F1388" s="25">
        <f>IF(AH1388="X",MAX(F$8:F1387)+1,0)</f>
        <v>0</v>
      </c>
      <c r="G1388" s="25">
        <f ca="1">IF(AND(AG1388=Data!$K$8,database!AI1388&lt;&gt;"Closed",AI1388&lt;&gt;"old",database!AL1388&lt;(TODAY()+Data!$X$4)),MAX(G$8:G1387)+1,0)</f>
        <v>0</v>
      </c>
      <c r="H1388" s="25">
        <f ca="1">IF(AND(AG1388=Data!$K$9,database!AI1388&lt;&gt;"Closed",AI1388&lt;&gt;"old",database!AL1388&lt;(TODAY()+Data!$X$5)),MAX(H$8:H1387)+1,0)</f>
        <v>0</v>
      </c>
      <c r="Y1388">
        <f>IF(AS1388&gt;0,VLOOKUP(AS1388,$AT:$AV,3,0)+COUNTIF(AS$8:AS1387,AS1388),0)</f>
        <v>0</v>
      </c>
      <c r="AA1388" s="16"/>
      <c r="AB1388" s="22"/>
      <c r="AC1388" s="16"/>
      <c r="AD1388" s="22"/>
      <c r="AE1388" s="16"/>
      <c r="AF1388" s="22"/>
      <c r="AG1388" s="138"/>
      <c r="AH1388" s="23"/>
      <c r="AI1388" s="16"/>
      <c r="AJ1388" s="23"/>
      <c r="AK1388" s="28"/>
      <c r="AL1388" s="35"/>
      <c r="AQ1388" s="25">
        <f>IF(FollowUp!$AK$3="(Off)",IF(FollowUp!$AA$3=Data!$D$5,C1388,IF(FollowUp!$AA$3=Data!$D$6,D1388,IF(FollowUp!$AA$3=Data!$D$7,E1388,B1388))),IF(FollowUp!$AK$3=Data!$N$9,F1388,IF(FollowUp!$AK$3=Data!$N$8,H1388,IF(FollowUp!$AK$3=Data!$N$7,G1388,B1388))))</f>
        <v>0</v>
      </c>
      <c r="AR1388" s="51">
        <f t="shared" si="134"/>
        <v>0</v>
      </c>
      <c r="AS1388" s="25">
        <f t="shared" si="132"/>
        <v>-1</v>
      </c>
      <c r="AT1388" s="25">
        <f t="shared" si="135"/>
        <v>1381</v>
      </c>
      <c r="AU1388" s="25">
        <f t="shared" si="133"/>
        <v>0</v>
      </c>
      <c r="AV1388" s="25">
        <f t="shared" si="136"/>
        <v>0</v>
      </c>
      <c r="BB1388" s="51"/>
    </row>
    <row r="1389" spans="1:54" x14ac:dyDescent="0.25">
      <c r="A1389" t="str">
        <f t="shared" si="131"/>
        <v>1389</v>
      </c>
      <c r="B1389" s="25">
        <f>IF(OR(ISBLANK($AG1389),$AI1389="closed",$AI1389="old",AND($B$3=Data!$N$6,OR(database!AG1389=Data!$K$8,Data!$K$9=database!AG1389))),0,MAX(B$8:B1388)+1)</f>
        <v>0</v>
      </c>
      <c r="C1389" s="25">
        <f ca="1">IF(AND($AL1389-C$3&lt;=TODAY(),$AL1389&gt;0,AI1389&lt;&gt;"closed",AI1389&lt;&gt;"old",AND($B$3&lt;&gt;Data!$N$6,OR(database!$AG1389&lt;&gt;Data!$K$9,database!$AG1389&lt;&gt;Data!$K$8))),MAX(C$8:C1388)+1,0)</f>
        <v>0</v>
      </c>
      <c r="D1389" s="25">
        <f ca="1">IF(AND($AL1389-D$3&lt;=TODAY(),$AL1389&gt;0,$AI1389&lt;&gt;"closed",AI1389&lt;&gt;"old",AND($B$3&lt;&gt;Data!$N$6,OR(database!$AG1389&lt;&gt;Data!$K$9,database!$AG1389&lt;&gt;Data!$K$8))),MAX(D$8:D1388)+1,0)</f>
        <v>0</v>
      </c>
      <c r="E1389" s="25">
        <f ca="1">IF(AND($AL1389-E$3&lt;=TODAY(),$AL1389&gt;0,AI1389&lt;&gt;"closed",AI1389&lt;&gt;"old",AND($B$3&lt;&gt;Data!$N$6,OR(database!$AG1389&lt;&gt;Data!$K$9,database!$AG1389&lt;&gt;Data!$K$8))),MAX(E$8:E1388)+1,0)</f>
        <v>0</v>
      </c>
      <c r="F1389" s="25">
        <f>IF(AH1389="X",MAX(F$8:F1388)+1,0)</f>
        <v>0</v>
      </c>
      <c r="G1389" s="25">
        <f ca="1">IF(AND(AG1389=Data!$K$8,database!AI1389&lt;&gt;"Closed",AI1389&lt;&gt;"old",database!AL1389&lt;(TODAY()+Data!$X$4)),MAX(G$8:G1388)+1,0)</f>
        <v>0</v>
      </c>
      <c r="H1389" s="25">
        <f ca="1">IF(AND(AG1389=Data!$K$9,database!AI1389&lt;&gt;"Closed",AI1389&lt;&gt;"old",database!AL1389&lt;(TODAY()+Data!$X$5)),MAX(H$8:H1388)+1,0)</f>
        <v>0</v>
      </c>
      <c r="Y1389">
        <f>IF(AS1389&gt;0,VLOOKUP(AS1389,$AT:$AV,3,0)+COUNTIF(AS$8:AS1388,AS1389),0)</f>
        <v>0</v>
      </c>
      <c r="AA1389" s="17"/>
      <c r="AB1389" s="18"/>
      <c r="AC1389" s="17"/>
      <c r="AD1389" s="18"/>
      <c r="AE1389" s="17"/>
      <c r="AF1389" s="18"/>
      <c r="AG1389" s="139"/>
      <c r="AH1389" s="24"/>
      <c r="AI1389" s="17"/>
      <c r="AJ1389" s="24"/>
      <c r="AK1389" s="27"/>
      <c r="AL1389" s="47"/>
      <c r="AQ1389" s="25">
        <f>IF(FollowUp!$AK$3="(Off)",IF(FollowUp!$AA$3=Data!$D$5,C1389,IF(FollowUp!$AA$3=Data!$D$6,D1389,IF(FollowUp!$AA$3=Data!$D$7,E1389,B1389))),IF(FollowUp!$AK$3=Data!$N$9,F1389,IF(FollowUp!$AK$3=Data!$N$8,H1389,IF(FollowUp!$AK$3=Data!$N$7,G1389,B1389))))</f>
        <v>0</v>
      </c>
      <c r="AR1389" s="51">
        <f t="shared" si="134"/>
        <v>0</v>
      </c>
      <c r="AS1389" s="25">
        <f t="shared" si="132"/>
        <v>-1</v>
      </c>
      <c r="AT1389" s="25">
        <f t="shared" si="135"/>
        <v>1382</v>
      </c>
      <c r="AU1389" s="25">
        <f t="shared" si="133"/>
        <v>0</v>
      </c>
      <c r="AV1389" s="25">
        <f t="shared" si="136"/>
        <v>0</v>
      </c>
      <c r="BB1389" s="51"/>
    </row>
    <row r="1390" spans="1:54" x14ac:dyDescent="0.25">
      <c r="A1390" t="str">
        <f t="shared" si="131"/>
        <v>1390</v>
      </c>
      <c r="B1390" s="25">
        <f>IF(OR(ISBLANK($AG1390),$AI1390="closed",$AI1390="old",AND($B$3=Data!$N$6,OR(database!AG1390=Data!$K$8,Data!$K$9=database!AG1390))),0,MAX(B$8:B1389)+1)</f>
        <v>0</v>
      </c>
      <c r="C1390" s="25">
        <f ca="1">IF(AND($AL1390-C$3&lt;=TODAY(),$AL1390&gt;0,AI1390&lt;&gt;"closed",AI1390&lt;&gt;"old",AND($B$3&lt;&gt;Data!$N$6,OR(database!$AG1390&lt;&gt;Data!$K$9,database!$AG1390&lt;&gt;Data!$K$8))),MAX(C$8:C1389)+1,0)</f>
        <v>0</v>
      </c>
      <c r="D1390" s="25">
        <f ca="1">IF(AND($AL1390-D$3&lt;=TODAY(),$AL1390&gt;0,$AI1390&lt;&gt;"closed",AI1390&lt;&gt;"old",AND($B$3&lt;&gt;Data!$N$6,OR(database!$AG1390&lt;&gt;Data!$K$9,database!$AG1390&lt;&gt;Data!$K$8))),MAX(D$8:D1389)+1,0)</f>
        <v>0</v>
      </c>
      <c r="E1390" s="25">
        <f ca="1">IF(AND($AL1390-E$3&lt;=TODAY(),$AL1390&gt;0,AI1390&lt;&gt;"closed",AI1390&lt;&gt;"old",AND($B$3&lt;&gt;Data!$N$6,OR(database!$AG1390&lt;&gt;Data!$K$9,database!$AG1390&lt;&gt;Data!$K$8))),MAX(E$8:E1389)+1,0)</f>
        <v>0</v>
      </c>
      <c r="F1390" s="25">
        <f>IF(AH1390="X",MAX(F$8:F1389)+1,0)</f>
        <v>0</v>
      </c>
      <c r="G1390" s="25">
        <f ca="1">IF(AND(AG1390=Data!$K$8,database!AI1390&lt;&gt;"Closed",AI1390&lt;&gt;"old",database!AL1390&lt;(TODAY()+Data!$X$4)),MAX(G$8:G1389)+1,0)</f>
        <v>0</v>
      </c>
      <c r="H1390" s="25">
        <f ca="1">IF(AND(AG1390=Data!$K$9,database!AI1390&lt;&gt;"Closed",AI1390&lt;&gt;"old",database!AL1390&lt;(TODAY()+Data!$X$5)),MAX(H$8:H1389)+1,0)</f>
        <v>0</v>
      </c>
      <c r="Y1390">
        <f>IF(AS1390&gt;0,VLOOKUP(AS1390,$AT:$AV,3,0)+COUNTIF(AS$8:AS1389,AS1390),0)</f>
        <v>0</v>
      </c>
      <c r="AA1390" s="16"/>
      <c r="AB1390" s="22"/>
      <c r="AC1390" s="16"/>
      <c r="AD1390" s="22"/>
      <c r="AE1390" s="16"/>
      <c r="AF1390" s="22"/>
      <c r="AG1390" s="138"/>
      <c r="AH1390" s="23"/>
      <c r="AI1390" s="16"/>
      <c r="AJ1390" s="23"/>
      <c r="AK1390" s="28"/>
      <c r="AL1390" s="35"/>
      <c r="AQ1390" s="25">
        <f>IF(FollowUp!$AK$3="(Off)",IF(FollowUp!$AA$3=Data!$D$5,C1390,IF(FollowUp!$AA$3=Data!$D$6,D1390,IF(FollowUp!$AA$3=Data!$D$7,E1390,B1390))),IF(FollowUp!$AK$3=Data!$N$9,F1390,IF(FollowUp!$AK$3=Data!$N$8,H1390,IF(FollowUp!$AK$3=Data!$N$7,G1390,B1390))))</f>
        <v>0</v>
      </c>
      <c r="AR1390" s="51">
        <f t="shared" si="134"/>
        <v>0</v>
      </c>
      <c r="AS1390" s="25">
        <f t="shared" si="132"/>
        <v>-1</v>
      </c>
      <c r="AT1390" s="25">
        <f t="shared" si="135"/>
        <v>1383</v>
      </c>
      <c r="AU1390" s="25">
        <f t="shared" si="133"/>
        <v>0</v>
      </c>
      <c r="AV1390" s="25">
        <f t="shared" si="136"/>
        <v>0</v>
      </c>
      <c r="BB1390" s="51"/>
    </row>
    <row r="1391" spans="1:54" x14ac:dyDescent="0.25">
      <c r="A1391" t="str">
        <f t="shared" si="131"/>
        <v>1391</v>
      </c>
      <c r="B1391" s="25">
        <f>IF(OR(ISBLANK($AG1391),$AI1391="closed",$AI1391="old",AND($B$3=Data!$N$6,OR(database!AG1391=Data!$K$8,Data!$K$9=database!AG1391))),0,MAX(B$8:B1390)+1)</f>
        <v>0</v>
      </c>
      <c r="C1391" s="25">
        <f ca="1">IF(AND($AL1391-C$3&lt;=TODAY(),$AL1391&gt;0,AI1391&lt;&gt;"closed",AI1391&lt;&gt;"old",AND($B$3&lt;&gt;Data!$N$6,OR(database!$AG1391&lt;&gt;Data!$K$9,database!$AG1391&lt;&gt;Data!$K$8))),MAX(C$8:C1390)+1,0)</f>
        <v>0</v>
      </c>
      <c r="D1391" s="25">
        <f ca="1">IF(AND($AL1391-D$3&lt;=TODAY(),$AL1391&gt;0,$AI1391&lt;&gt;"closed",AI1391&lt;&gt;"old",AND($B$3&lt;&gt;Data!$N$6,OR(database!$AG1391&lt;&gt;Data!$K$9,database!$AG1391&lt;&gt;Data!$K$8))),MAX(D$8:D1390)+1,0)</f>
        <v>0</v>
      </c>
      <c r="E1391" s="25">
        <f ca="1">IF(AND($AL1391-E$3&lt;=TODAY(),$AL1391&gt;0,AI1391&lt;&gt;"closed",AI1391&lt;&gt;"old",AND($B$3&lt;&gt;Data!$N$6,OR(database!$AG1391&lt;&gt;Data!$K$9,database!$AG1391&lt;&gt;Data!$K$8))),MAX(E$8:E1390)+1,0)</f>
        <v>0</v>
      </c>
      <c r="F1391" s="25">
        <f>IF(AH1391="X",MAX(F$8:F1390)+1,0)</f>
        <v>0</v>
      </c>
      <c r="G1391" s="25">
        <f ca="1">IF(AND(AG1391=Data!$K$8,database!AI1391&lt;&gt;"Closed",AI1391&lt;&gt;"old",database!AL1391&lt;(TODAY()+Data!$X$4)),MAX(G$8:G1390)+1,0)</f>
        <v>0</v>
      </c>
      <c r="H1391" s="25">
        <f ca="1">IF(AND(AG1391=Data!$K$9,database!AI1391&lt;&gt;"Closed",AI1391&lt;&gt;"old",database!AL1391&lt;(TODAY()+Data!$X$5)),MAX(H$8:H1390)+1,0)</f>
        <v>0</v>
      </c>
      <c r="Y1391">
        <f>IF(AS1391&gt;0,VLOOKUP(AS1391,$AT:$AV,3,0)+COUNTIF(AS$8:AS1390,AS1391),0)</f>
        <v>0</v>
      </c>
      <c r="AA1391" s="17"/>
      <c r="AB1391" s="18"/>
      <c r="AC1391" s="17"/>
      <c r="AD1391" s="18"/>
      <c r="AE1391" s="17"/>
      <c r="AF1391" s="18"/>
      <c r="AG1391" s="139"/>
      <c r="AH1391" s="24"/>
      <c r="AI1391" s="17"/>
      <c r="AJ1391" s="24"/>
      <c r="AK1391" s="27"/>
      <c r="AL1391" s="47"/>
      <c r="AQ1391" s="25">
        <f>IF(FollowUp!$AK$3="(Off)",IF(FollowUp!$AA$3=Data!$D$5,C1391,IF(FollowUp!$AA$3=Data!$D$6,D1391,IF(FollowUp!$AA$3=Data!$D$7,E1391,B1391))),IF(FollowUp!$AK$3=Data!$N$9,F1391,IF(FollowUp!$AK$3=Data!$N$8,H1391,IF(FollowUp!$AK$3=Data!$N$7,G1391,B1391))))</f>
        <v>0</v>
      </c>
      <c r="AR1391" s="51">
        <f t="shared" si="134"/>
        <v>0</v>
      </c>
      <c r="AS1391" s="25">
        <f t="shared" si="132"/>
        <v>-1</v>
      </c>
      <c r="AT1391" s="25">
        <f t="shared" si="135"/>
        <v>1384</v>
      </c>
      <c r="AU1391" s="25">
        <f t="shared" si="133"/>
        <v>0</v>
      </c>
      <c r="AV1391" s="25">
        <f t="shared" si="136"/>
        <v>0</v>
      </c>
      <c r="BB1391" s="51"/>
    </row>
    <row r="1392" spans="1:54" x14ac:dyDescent="0.25">
      <c r="A1392" t="str">
        <f t="shared" si="131"/>
        <v>1392</v>
      </c>
      <c r="B1392" s="25">
        <f>IF(OR(ISBLANK($AG1392),$AI1392="closed",$AI1392="old",AND($B$3=Data!$N$6,OR(database!AG1392=Data!$K$8,Data!$K$9=database!AG1392))),0,MAX(B$8:B1391)+1)</f>
        <v>0</v>
      </c>
      <c r="C1392" s="25">
        <f ca="1">IF(AND($AL1392-C$3&lt;=TODAY(),$AL1392&gt;0,AI1392&lt;&gt;"closed",AI1392&lt;&gt;"old",AND($B$3&lt;&gt;Data!$N$6,OR(database!$AG1392&lt;&gt;Data!$K$9,database!$AG1392&lt;&gt;Data!$K$8))),MAX(C$8:C1391)+1,0)</f>
        <v>0</v>
      </c>
      <c r="D1392" s="25">
        <f ca="1">IF(AND($AL1392-D$3&lt;=TODAY(),$AL1392&gt;0,$AI1392&lt;&gt;"closed",AI1392&lt;&gt;"old",AND($B$3&lt;&gt;Data!$N$6,OR(database!$AG1392&lt;&gt;Data!$K$9,database!$AG1392&lt;&gt;Data!$K$8))),MAX(D$8:D1391)+1,0)</f>
        <v>0</v>
      </c>
      <c r="E1392" s="25">
        <f ca="1">IF(AND($AL1392-E$3&lt;=TODAY(),$AL1392&gt;0,AI1392&lt;&gt;"closed",AI1392&lt;&gt;"old",AND($B$3&lt;&gt;Data!$N$6,OR(database!$AG1392&lt;&gt;Data!$K$9,database!$AG1392&lt;&gt;Data!$K$8))),MAX(E$8:E1391)+1,0)</f>
        <v>0</v>
      </c>
      <c r="F1392" s="25">
        <f>IF(AH1392="X",MAX(F$8:F1391)+1,0)</f>
        <v>0</v>
      </c>
      <c r="G1392" s="25">
        <f ca="1">IF(AND(AG1392=Data!$K$8,database!AI1392&lt;&gt;"Closed",AI1392&lt;&gt;"old",database!AL1392&lt;(TODAY()+Data!$X$4)),MAX(G$8:G1391)+1,0)</f>
        <v>0</v>
      </c>
      <c r="H1392" s="25">
        <f ca="1">IF(AND(AG1392=Data!$K$9,database!AI1392&lt;&gt;"Closed",AI1392&lt;&gt;"old",database!AL1392&lt;(TODAY()+Data!$X$5)),MAX(H$8:H1391)+1,0)</f>
        <v>0</v>
      </c>
      <c r="Y1392">
        <f>IF(AS1392&gt;0,VLOOKUP(AS1392,$AT:$AV,3,0)+COUNTIF(AS$8:AS1391,AS1392),0)</f>
        <v>0</v>
      </c>
      <c r="AA1392" s="16"/>
      <c r="AB1392" s="22"/>
      <c r="AC1392" s="16"/>
      <c r="AD1392" s="22"/>
      <c r="AE1392" s="16"/>
      <c r="AF1392" s="22"/>
      <c r="AG1392" s="138"/>
      <c r="AH1392" s="23"/>
      <c r="AI1392" s="16"/>
      <c r="AJ1392" s="23"/>
      <c r="AK1392" s="28"/>
      <c r="AL1392" s="35"/>
      <c r="AQ1392" s="25">
        <f>IF(FollowUp!$AK$3="(Off)",IF(FollowUp!$AA$3=Data!$D$5,C1392,IF(FollowUp!$AA$3=Data!$D$6,D1392,IF(FollowUp!$AA$3=Data!$D$7,E1392,B1392))),IF(FollowUp!$AK$3=Data!$N$9,F1392,IF(FollowUp!$AK$3=Data!$N$8,H1392,IF(FollowUp!$AK$3=Data!$N$7,G1392,B1392))))</f>
        <v>0</v>
      </c>
      <c r="AR1392" s="51">
        <f t="shared" si="134"/>
        <v>0</v>
      </c>
      <c r="AS1392" s="25">
        <f t="shared" si="132"/>
        <v>-1</v>
      </c>
      <c r="AT1392" s="25">
        <f t="shared" si="135"/>
        <v>1385</v>
      </c>
      <c r="AU1392" s="25">
        <f t="shared" si="133"/>
        <v>0</v>
      </c>
      <c r="AV1392" s="25">
        <f t="shared" si="136"/>
        <v>0</v>
      </c>
      <c r="BB1392" s="51"/>
    </row>
    <row r="1393" spans="1:54" x14ac:dyDescent="0.25">
      <c r="A1393" t="str">
        <f t="shared" si="131"/>
        <v>1393</v>
      </c>
      <c r="B1393" s="25">
        <f>IF(OR(ISBLANK($AG1393),$AI1393="closed",$AI1393="old",AND($B$3=Data!$N$6,OR(database!AG1393=Data!$K$8,Data!$K$9=database!AG1393))),0,MAX(B$8:B1392)+1)</f>
        <v>0</v>
      </c>
      <c r="C1393" s="25">
        <f ca="1">IF(AND($AL1393-C$3&lt;=TODAY(),$AL1393&gt;0,AI1393&lt;&gt;"closed",AI1393&lt;&gt;"old",AND($B$3&lt;&gt;Data!$N$6,OR(database!$AG1393&lt;&gt;Data!$K$9,database!$AG1393&lt;&gt;Data!$K$8))),MAX(C$8:C1392)+1,0)</f>
        <v>0</v>
      </c>
      <c r="D1393" s="25">
        <f ca="1">IF(AND($AL1393-D$3&lt;=TODAY(),$AL1393&gt;0,$AI1393&lt;&gt;"closed",AI1393&lt;&gt;"old",AND($B$3&lt;&gt;Data!$N$6,OR(database!$AG1393&lt;&gt;Data!$K$9,database!$AG1393&lt;&gt;Data!$K$8))),MAX(D$8:D1392)+1,0)</f>
        <v>0</v>
      </c>
      <c r="E1393" s="25">
        <f ca="1">IF(AND($AL1393-E$3&lt;=TODAY(),$AL1393&gt;0,AI1393&lt;&gt;"closed",AI1393&lt;&gt;"old",AND($B$3&lt;&gt;Data!$N$6,OR(database!$AG1393&lt;&gt;Data!$K$9,database!$AG1393&lt;&gt;Data!$K$8))),MAX(E$8:E1392)+1,0)</f>
        <v>0</v>
      </c>
      <c r="F1393" s="25">
        <f>IF(AH1393="X",MAX(F$8:F1392)+1,0)</f>
        <v>0</v>
      </c>
      <c r="G1393" s="25">
        <f ca="1">IF(AND(AG1393=Data!$K$8,database!AI1393&lt;&gt;"Closed",AI1393&lt;&gt;"old",database!AL1393&lt;(TODAY()+Data!$X$4)),MAX(G$8:G1392)+1,0)</f>
        <v>0</v>
      </c>
      <c r="H1393" s="25">
        <f ca="1">IF(AND(AG1393=Data!$K$9,database!AI1393&lt;&gt;"Closed",AI1393&lt;&gt;"old",database!AL1393&lt;(TODAY()+Data!$X$5)),MAX(H$8:H1392)+1,0)</f>
        <v>0</v>
      </c>
      <c r="Y1393">
        <f>IF(AS1393&gt;0,VLOOKUP(AS1393,$AT:$AV,3,0)+COUNTIF(AS$8:AS1392,AS1393),0)</f>
        <v>0</v>
      </c>
      <c r="AA1393" s="17"/>
      <c r="AB1393" s="18"/>
      <c r="AC1393" s="17"/>
      <c r="AD1393" s="18"/>
      <c r="AE1393" s="17"/>
      <c r="AF1393" s="18"/>
      <c r="AG1393" s="139"/>
      <c r="AH1393" s="24"/>
      <c r="AI1393" s="17"/>
      <c r="AJ1393" s="24"/>
      <c r="AK1393" s="27"/>
      <c r="AL1393" s="47"/>
      <c r="AQ1393" s="25">
        <f>IF(FollowUp!$AK$3="(Off)",IF(FollowUp!$AA$3=Data!$D$5,C1393,IF(FollowUp!$AA$3=Data!$D$6,D1393,IF(FollowUp!$AA$3=Data!$D$7,E1393,B1393))),IF(FollowUp!$AK$3=Data!$N$9,F1393,IF(FollowUp!$AK$3=Data!$N$8,H1393,IF(FollowUp!$AK$3=Data!$N$7,G1393,B1393))))</f>
        <v>0</v>
      </c>
      <c r="AR1393" s="51">
        <f t="shared" si="134"/>
        <v>0</v>
      </c>
      <c r="AS1393" s="25">
        <f t="shared" si="132"/>
        <v>-1</v>
      </c>
      <c r="AT1393" s="25">
        <f t="shared" si="135"/>
        <v>1386</v>
      </c>
      <c r="AU1393" s="25">
        <f t="shared" si="133"/>
        <v>0</v>
      </c>
      <c r="AV1393" s="25">
        <f t="shared" si="136"/>
        <v>0</v>
      </c>
      <c r="BB1393" s="51"/>
    </row>
    <row r="1394" spans="1:54" x14ac:dyDescent="0.25">
      <c r="A1394" t="str">
        <f t="shared" si="131"/>
        <v>1394</v>
      </c>
      <c r="B1394" s="25">
        <f>IF(OR(ISBLANK($AG1394),$AI1394="closed",$AI1394="old",AND($B$3=Data!$N$6,OR(database!AG1394=Data!$K$8,Data!$K$9=database!AG1394))),0,MAX(B$8:B1393)+1)</f>
        <v>0</v>
      </c>
      <c r="C1394" s="25">
        <f ca="1">IF(AND($AL1394-C$3&lt;=TODAY(),$AL1394&gt;0,AI1394&lt;&gt;"closed",AI1394&lt;&gt;"old",AND($B$3&lt;&gt;Data!$N$6,OR(database!$AG1394&lt;&gt;Data!$K$9,database!$AG1394&lt;&gt;Data!$K$8))),MAX(C$8:C1393)+1,0)</f>
        <v>0</v>
      </c>
      <c r="D1394" s="25">
        <f ca="1">IF(AND($AL1394-D$3&lt;=TODAY(),$AL1394&gt;0,$AI1394&lt;&gt;"closed",AI1394&lt;&gt;"old",AND($B$3&lt;&gt;Data!$N$6,OR(database!$AG1394&lt;&gt;Data!$K$9,database!$AG1394&lt;&gt;Data!$K$8))),MAX(D$8:D1393)+1,0)</f>
        <v>0</v>
      </c>
      <c r="E1394" s="25">
        <f ca="1">IF(AND($AL1394-E$3&lt;=TODAY(),$AL1394&gt;0,AI1394&lt;&gt;"closed",AI1394&lt;&gt;"old",AND($B$3&lt;&gt;Data!$N$6,OR(database!$AG1394&lt;&gt;Data!$K$9,database!$AG1394&lt;&gt;Data!$K$8))),MAX(E$8:E1393)+1,0)</f>
        <v>0</v>
      </c>
      <c r="F1394" s="25">
        <f>IF(AH1394="X",MAX(F$8:F1393)+1,0)</f>
        <v>0</v>
      </c>
      <c r="G1394" s="25">
        <f ca="1">IF(AND(AG1394=Data!$K$8,database!AI1394&lt;&gt;"Closed",AI1394&lt;&gt;"old",database!AL1394&lt;(TODAY()+Data!$X$4)),MAX(G$8:G1393)+1,0)</f>
        <v>0</v>
      </c>
      <c r="H1394" s="25">
        <f ca="1">IF(AND(AG1394=Data!$K$9,database!AI1394&lt;&gt;"Closed",AI1394&lt;&gt;"old",database!AL1394&lt;(TODAY()+Data!$X$5)),MAX(H$8:H1393)+1,0)</f>
        <v>0</v>
      </c>
      <c r="Y1394">
        <f>IF(AS1394&gt;0,VLOOKUP(AS1394,$AT:$AV,3,0)+COUNTIF(AS$8:AS1393,AS1394),0)</f>
        <v>0</v>
      </c>
      <c r="AA1394" s="16"/>
      <c r="AB1394" s="22"/>
      <c r="AC1394" s="16"/>
      <c r="AD1394" s="22"/>
      <c r="AE1394" s="16"/>
      <c r="AF1394" s="22"/>
      <c r="AG1394" s="138"/>
      <c r="AH1394" s="23"/>
      <c r="AI1394" s="16"/>
      <c r="AJ1394" s="23"/>
      <c r="AK1394" s="28"/>
      <c r="AL1394" s="35"/>
      <c r="AQ1394" s="25">
        <f>IF(FollowUp!$AK$3="(Off)",IF(FollowUp!$AA$3=Data!$D$5,C1394,IF(FollowUp!$AA$3=Data!$D$6,D1394,IF(FollowUp!$AA$3=Data!$D$7,E1394,B1394))),IF(FollowUp!$AK$3=Data!$N$9,F1394,IF(FollowUp!$AK$3=Data!$N$8,H1394,IF(FollowUp!$AK$3=Data!$N$7,G1394,B1394))))</f>
        <v>0</v>
      </c>
      <c r="AR1394" s="51">
        <f t="shared" si="134"/>
        <v>0</v>
      </c>
      <c r="AS1394" s="25">
        <f t="shared" si="132"/>
        <v>-1</v>
      </c>
      <c r="AT1394" s="25">
        <f t="shared" si="135"/>
        <v>1387</v>
      </c>
      <c r="AU1394" s="25">
        <f t="shared" si="133"/>
        <v>0</v>
      </c>
      <c r="AV1394" s="25">
        <f t="shared" si="136"/>
        <v>0</v>
      </c>
      <c r="BB1394" s="51"/>
    </row>
    <row r="1395" spans="1:54" x14ac:dyDescent="0.25">
      <c r="A1395" t="str">
        <f t="shared" si="131"/>
        <v>1395</v>
      </c>
      <c r="B1395" s="25">
        <f>IF(OR(ISBLANK($AG1395),$AI1395="closed",$AI1395="old",AND($B$3=Data!$N$6,OR(database!AG1395=Data!$K$8,Data!$K$9=database!AG1395))),0,MAX(B$8:B1394)+1)</f>
        <v>0</v>
      </c>
      <c r="C1395" s="25">
        <f ca="1">IF(AND($AL1395-C$3&lt;=TODAY(),$AL1395&gt;0,AI1395&lt;&gt;"closed",AI1395&lt;&gt;"old",AND($B$3&lt;&gt;Data!$N$6,OR(database!$AG1395&lt;&gt;Data!$K$9,database!$AG1395&lt;&gt;Data!$K$8))),MAX(C$8:C1394)+1,0)</f>
        <v>0</v>
      </c>
      <c r="D1395" s="25">
        <f ca="1">IF(AND($AL1395-D$3&lt;=TODAY(),$AL1395&gt;0,$AI1395&lt;&gt;"closed",AI1395&lt;&gt;"old",AND($B$3&lt;&gt;Data!$N$6,OR(database!$AG1395&lt;&gt;Data!$K$9,database!$AG1395&lt;&gt;Data!$K$8))),MAX(D$8:D1394)+1,0)</f>
        <v>0</v>
      </c>
      <c r="E1395" s="25">
        <f ca="1">IF(AND($AL1395-E$3&lt;=TODAY(),$AL1395&gt;0,AI1395&lt;&gt;"closed",AI1395&lt;&gt;"old",AND($B$3&lt;&gt;Data!$N$6,OR(database!$AG1395&lt;&gt;Data!$K$9,database!$AG1395&lt;&gt;Data!$K$8))),MAX(E$8:E1394)+1,0)</f>
        <v>0</v>
      </c>
      <c r="F1395" s="25">
        <f>IF(AH1395="X",MAX(F$8:F1394)+1,0)</f>
        <v>0</v>
      </c>
      <c r="G1395" s="25">
        <f ca="1">IF(AND(AG1395=Data!$K$8,database!AI1395&lt;&gt;"Closed",AI1395&lt;&gt;"old",database!AL1395&lt;(TODAY()+Data!$X$4)),MAX(G$8:G1394)+1,0)</f>
        <v>0</v>
      </c>
      <c r="H1395" s="25">
        <f ca="1">IF(AND(AG1395=Data!$K$9,database!AI1395&lt;&gt;"Closed",AI1395&lt;&gt;"old",database!AL1395&lt;(TODAY()+Data!$X$5)),MAX(H$8:H1394)+1,0)</f>
        <v>0</v>
      </c>
      <c r="Y1395">
        <f>IF(AS1395&gt;0,VLOOKUP(AS1395,$AT:$AV,3,0)+COUNTIF(AS$8:AS1394,AS1395),0)</f>
        <v>0</v>
      </c>
      <c r="AA1395" s="17"/>
      <c r="AB1395" s="18"/>
      <c r="AC1395" s="17"/>
      <c r="AD1395" s="18"/>
      <c r="AE1395" s="17"/>
      <c r="AF1395" s="18"/>
      <c r="AG1395" s="139"/>
      <c r="AH1395" s="24"/>
      <c r="AI1395" s="17"/>
      <c r="AJ1395" s="24"/>
      <c r="AK1395" s="27"/>
      <c r="AL1395" s="47"/>
      <c r="AQ1395" s="25">
        <f>IF(FollowUp!$AK$3="(Off)",IF(FollowUp!$AA$3=Data!$D$5,C1395,IF(FollowUp!$AA$3=Data!$D$6,D1395,IF(FollowUp!$AA$3=Data!$D$7,E1395,B1395))),IF(FollowUp!$AK$3=Data!$N$9,F1395,IF(FollowUp!$AK$3=Data!$N$8,H1395,IF(FollowUp!$AK$3=Data!$N$7,G1395,B1395))))</f>
        <v>0</v>
      </c>
      <c r="AR1395" s="51">
        <f t="shared" si="134"/>
        <v>0</v>
      </c>
      <c r="AS1395" s="25">
        <f t="shared" si="132"/>
        <v>-1</v>
      </c>
      <c r="AT1395" s="25">
        <f t="shared" si="135"/>
        <v>1388</v>
      </c>
      <c r="AU1395" s="25">
        <f t="shared" si="133"/>
        <v>0</v>
      </c>
      <c r="AV1395" s="25">
        <f t="shared" si="136"/>
        <v>0</v>
      </c>
      <c r="BB1395" s="51"/>
    </row>
    <row r="1396" spans="1:54" x14ac:dyDescent="0.25">
      <c r="A1396" t="str">
        <f t="shared" si="131"/>
        <v>1396</v>
      </c>
      <c r="B1396" s="25">
        <f>IF(OR(ISBLANK($AG1396),$AI1396="closed",$AI1396="old",AND($B$3=Data!$N$6,OR(database!AG1396=Data!$K$8,Data!$K$9=database!AG1396))),0,MAX(B$8:B1395)+1)</f>
        <v>0</v>
      </c>
      <c r="C1396" s="25">
        <f ca="1">IF(AND($AL1396-C$3&lt;=TODAY(),$AL1396&gt;0,AI1396&lt;&gt;"closed",AI1396&lt;&gt;"old",AND($B$3&lt;&gt;Data!$N$6,OR(database!$AG1396&lt;&gt;Data!$K$9,database!$AG1396&lt;&gt;Data!$K$8))),MAX(C$8:C1395)+1,0)</f>
        <v>0</v>
      </c>
      <c r="D1396" s="25">
        <f ca="1">IF(AND($AL1396-D$3&lt;=TODAY(),$AL1396&gt;0,$AI1396&lt;&gt;"closed",AI1396&lt;&gt;"old",AND($B$3&lt;&gt;Data!$N$6,OR(database!$AG1396&lt;&gt;Data!$K$9,database!$AG1396&lt;&gt;Data!$K$8))),MAX(D$8:D1395)+1,0)</f>
        <v>0</v>
      </c>
      <c r="E1396" s="25">
        <f ca="1">IF(AND($AL1396-E$3&lt;=TODAY(),$AL1396&gt;0,AI1396&lt;&gt;"closed",AI1396&lt;&gt;"old",AND($B$3&lt;&gt;Data!$N$6,OR(database!$AG1396&lt;&gt;Data!$K$9,database!$AG1396&lt;&gt;Data!$K$8))),MAX(E$8:E1395)+1,0)</f>
        <v>0</v>
      </c>
      <c r="F1396" s="25">
        <f>IF(AH1396="X",MAX(F$8:F1395)+1,0)</f>
        <v>0</v>
      </c>
      <c r="G1396" s="25">
        <f ca="1">IF(AND(AG1396=Data!$K$8,database!AI1396&lt;&gt;"Closed",AI1396&lt;&gt;"old",database!AL1396&lt;(TODAY()+Data!$X$4)),MAX(G$8:G1395)+1,0)</f>
        <v>0</v>
      </c>
      <c r="H1396" s="25">
        <f ca="1">IF(AND(AG1396=Data!$K$9,database!AI1396&lt;&gt;"Closed",AI1396&lt;&gt;"old",database!AL1396&lt;(TODAY()+Data!$X$5)),MAX(H$8:H1395)+1,0)</f>
        <v>0</v>
      </c>
      <c r="Y1396">
        <f>IF(AS1396&gt;0,VLOOKUP(AS1396,$AT:$AV,3,0)+COUNTIF(AS$8:AS1395,AS1396),0)</f>
        <v>0</v>
      </c>
      <c r="AA1396" s="16"/>
      <c r="AB1396" s="22"/>
      <c r="AC1396" s="16"/>
      <c r="AD1396" s="22"/>
      <c r="AE1396" s="16"/>
      <c r="AF1396" s="22"/>
      <c r="AG1396" s="138"/>
      <c r="AH1396" s="23"/>
      <c r="AI1396" s="16"/>
      <c r="AJ1396" s="23"/>
      <c r="AK1396" s="28"/>
      <c r="AL1396" s="35"/>
      <c r="AQ1396" s="25">
        <f>IF(FollowUp!$AK$3="(Off)",IF(FollowUp!$AA$3=Data!$D$5,C1396,IF(FollowUp!$AA$3=Data!$D$6,D1396,IF(FollowUp!$AA$3=Data!$D$7,E1396,B1396))),IF(FollowUp!$AK$3=Data!$N$9,F1396,IF(FollowUp!$AK$3=Data!$N$8,H1396,IF(FollowUp!$AK$3=Data!$N$7,G1396,B1396))))</f>
        <v>0</v>
      </c>
      <c r="AR1396" s="51">
        <f t="shared" si="134"/>
        <v>0</v>
      </c>
      <c r="AS1396" s="25">
        <f t="shared" si="132"/>
        <v>-1</v>
      </c>
      <c r="AT1396" s="25">
        <f t="shared" si="135"/>
        <v>1389</v>
      </c>
      <c r="AU1396" s="25">
        <f t="shared" si="133"/>
        <v>0</v>
      </c>
      <c r="AV1396" s="25">
        <f t="shared" si="136"/>
        <v>0</v>
      </c>
      <c r="BB1396" s="51"/>
    </row>
    <row r="1397" spans="1:54" x14ac:dyDescent="0.25">
      <c r="A1397" t="str">
        <f t="shared" si="131"/>
        <v>1397</v>
      </c>
      <c r="B1397" s="25">
        <f>IF(OR(ISBLANK($AG1397),$AI1397="closed",$AI1397="old",AND($B$3=Data!$N$6,OR(database!AG1397=Data!$K$8,Data!$K$9=database!AG1397))),0,MAX(B$8:B1396)+1)</f>
        <v>0</v>
      </c>
      <c r="C1397" s="25">
        <f ca="1">IF(AND($AL1397-C$3&lt;=TODAY(),$AL1397&gt;0,AI1397&lt;&gt;"closed",AI1397&lt;&gt;"old",AND($B$3&lt;&gt;Data!$N$6,OR(database!$AG1397&lt;&gt;Data!$K$9,database!$AG1397&lt;&gt;Data!$K$8))),MAX(C$8:C1396)+1,0)</f>
        <v>0</v>
      </c>
      <c r="D1397" s="25">
        <f ca="1">IF(AND($AL1397-D$3&lt;=TODAY(),$AL1397&gt;0,$AI1397&lt;&gt;"closed",AI1397&lt;&gt;"old",AND($B$3&lt;&gt;Data!$N$6,OR(database!$AG1397&lt;&gt;Data!$K$9,database!$AG1397&lt;&gt;Data!$K$8))),MAX(D$8:D1396)+1,0)</f>
        <v>0</v>
      </c>
      <c r="E1397" s="25">
        <f ca="1">IF(AND($AL1397-E$3&lt;=TODAY(),$AL1397&gt;0,AI1397&lt;&gt;"closed",AI1397&lt;&gt;"old",AND($B$3&lt;&gt;Data!$N$6,OR(database!$AG1397&lt;&gt;Data!$K$9,database!$AG1397&lt;&gt;Data!$K$8))),MAX(E$8:E1396)+1,0)</f>
        <v>0</v>
      </c>
      <c r="F1397" s="25">
        <f>IF(AH1397="X",MAX(F$8:F1396)+1,0)</f>
        <v>0</v>
      </c>
      <c r="G1397" s="25">
        <f ca="1">IF(AND(AG1397=Data!$K$8,database!AI1397&lt;&gt;"Closed",AI1397&lt;&gt;"old",database!AL1397&lt;(TODAY()+Data!$X$4)),MAX(G$8:G1396)+1,0)</f>
        <v>0</v>
      </c>
      <c r="H1397" s="25">
        <f ca="1">IF(AND(AG1397=Data!$K$9,database!AI1397&lt;&gt;"Closed",AI1397&lt;&gt;"old",database!AL1397&lt;(TODAY()+Data!$X$5)),MAX(H$8:H1396)+1,0)</f>
        <v>0</v>
      </c>
      <c r="Y1397">
        <f>IF(AS1397&gt;0,VLOOKUP(AS1397,$AT:$AV,3,0)+COUNTIF(AS$8:AS1396,AS1397),0)</f>
        <v>0</v>
      </c>
      <c r="AA1397" s="17"/>
      <c r="AB1397" s="18"/>
      <c r="AC1397" s="17"/>
      <c r="AD1397" s="18"/>
      <c r="AE1397" s="17"/>
      <c r="AF1397" s="18"/>
      <c r="AG1397" s="139"/>
      <c r="AH1397" s="24"/>
      <c r="AI1397" s="17"/>
      <c r="AJ1397" s="24"/>
      <c r="AK1397" s="27"/>
      <c r="AL1397" s="47"/>
      <c r="AQ1397" s="25">
        <f>IF(FollowUp!$AK$3="(Off)",IF(FollowUp!$AA$3=Data!$D$5,C1397,IF(FollowUp!$AA$3=Data!$D$6,D1397,IF(FollowUp!$AA$3=Data!$D$7,E1397,B1397))),IF(FollowUp!$AK$3=Data!$N$9,F1397,IF(FollowUp!$AK$3=Data!$N$8,H1397,IF(FollowUp!$AK$3=Data!$N$7,G1397,B1397))))</f>
        <v>0</v>
      </c>
      <c r="AR1397" s="51">
        <f t="shared" si="134"/>
        <v>0</v>
      </c>
      <c r="AS1397" s="25">
        <f t="shared" si="132"/>
        <v>-1</v>
      </c>
      <c r="AT1397" s="25">
        <f t="shared" si="135"/>
        <v>1390</v>
      </c>
      <c r="AU1397" s="25">
        <f t="shared" si="133"/>
        <v>0</v>
      </c>
      <c r="AV1397" s="25">
        <f t="shared" si="136"/>
        <v>0</v>
      </c>
      <c r="BB1397" s="51"/>
    </row>
    <row r="1398" spans="1:54" x14ac:dyDescent="0.25">
      <c r="A1398" t="str">
        <f t="shared" si="131"/>
        <v>1398</v>
      </c>
      <c r="B1398" s="25">
        <f>IF(OR(ISBLANK($AG1398),$AI1398="closed",$AI1398="old",AND($B$3=Data!$N$6,OR(database!AG1398=Data!$K$8,Data!$K$9=database!AG1398))),0,MAX(B$8:B1397)+1)</f>
        <v>0</v>
      </c>
      <c r="C1398" s="25">
        <f ca="1">IF(AND($AL1398-C$3&lt;=TODAY(),$AL1398&gt;0,AI1398&lt;&gt;"closed",AI1398&lt;&gt;"old",AND($B$3&lt;&gt;Data!$N$6,OR(database!$AG1398&lt;&gt;Data!$K$9,database!$AG1398&lt;&gt;Data!$K$8))),MAX(C$8:C1397)+1,0)</f>
        <v>0</v>
      </c>
      <c r="D1398" s="25">
        <f ca="1">IF(AND($AL1398-D$3&lt;=TODAY(),$AL1398&gt;0,$AI1398&lt;&gt;"closed",AI1398&lt;&gt;"old",AND($B$3&lt;&gt;Data!$N$6,OR(database!$AG1398&lt;&gt;Data!$K$9,database!$AG1398&lt;&gt;Data!$K$8))),MAX(D$8:D1397)+1,0)</f>
        <v>0</v>
      </c>
      <c r="E1398" s="25">
        <f ca="1">IF(AND($AL1398-E$3&lt;=TODAY(),$AL1398&gt;0,AI1398&lt;&gt;"closed",AI1398&lt;&gt;"old",AND($B$3&lt;&gt;Data!$N$6,OR(database!$AG1398&lt;&gt;Data!$K$9,database!$AG1398&lt;&gt;Data!$K$8))),MAX(E$8:E1397)+1,0)</f>
        <v>0</v>
      </c>
      <c r="F1398" s="25">
        <f>IF(AH1398="X",MAX(F$8:F1397)+1,0)</f>
        <v>0</v>
      </c>
      <c r="G1398" s="25">
        <f ca="1">IF(AND(AG1398=Data!$K$8,database!AI1398&lt;&gt;"Closed",AI1398&lt;&gt;"old",database!AL1398&lt;(TODAY()+Data!$X$4)),MAX(G$8:G1397)+1,0)</f>
        <v>0</v>
      </c>
      <c r="H1398" s="25">
        <f ca="1">IF(AND(AG1398=Data!$K$9,database!AI1398&lt;&gt;"Closed",AI1398&lt;&gt;"old",database!AL1398&lt;(TODAY()+Data!$X$5)),MAX(H$8:H1397)+1,0)</f>
        <v>0</v>
      </c>
      <c r="Y1398">
        <f>IF(AS1398&gt;0,VLOOKUP(AS1398,$AT:$AV,3,0)+COUNTIF(AS$8:AS1397,AS1398),0)</f>
        <v>0</v>
      </c>
      <c r="AA1398" s="16"/>
      <c r="AB1398" s="22"/>
      <c r="AC1398" s="16"/>
      <c r="AD1398" s="22"/>
      <c r="AE1398" s="16"/>
      <c r="AF1398" s="22"/>
      <c r="AG1398" s="138"/>
      <c r="AH1398" s="23"/>
      <c r="AI1398" s="16"/>
      <c r="AJ1398" s="23"/>
      <c r="AK1398" s="28"/>
      <c r="AL1398" s="35"/>
      <c r="AQ1398" s="25">
        <f>IF(FollowUp!$AK$3="(Off)",IF(FollowUp!$AA$3=Data!$D$5,C1398,IF(FollowUp!$AA$3=Data!$D$6,D1398,IF(FollowUp!$AA$3=Data!$D$7,E1398,B1398))),IF(FollowUp!$AK$3=Data!$N$9,F1398,IF(FollowUp!$AK$3=Data!$N$8,H1398,IF(FollowUp!$AK$3=Data!$N$7,G1398,B1398))))</f>
        <v>0</v>
      </c>
      <c r="AR1398" s="51">
        <f t="shared" si="134"/>
        <v>0</v>
      </c>
      <c r="AS1398" s="25">
        <f t="shared" si="132"/>
        <v>-1</v>
      </c>
      <c r="AT1398" s="25">
        <f t="shared" si="135"/>
        <v>1391</v>
      </c>
      <c r="AU1398" s="25">
        <f t="shared" si="133"/>
        <v>0</v>
      </c>
      <c r="AV1398" s="25">
        <f t="shared" si="136"/>
        <v>0</v>
      </c>
      <c r="BB1398" s="51"/>
    </row>
    <row r="1399" spans="1:54" x14ac:dyDescent="0.25">
      <c r="A1399" t="str">
        <f t="shared" si="131"/>
        <v>1399</v>
      </c>
      <c r="B1399" s="25">
        <f>IF(OR(ISBLANK($AG1399),$AI1399="closed",$AI1399="old",AND($B$3=Data!$N$6,OR(database!AG1399=Data!$K$8,Data!$K$9=database!AG1399))),0,MAX(B$8:B1398)+1)</f>
        <v>0</v>
      </c>
      <c r="C1399" s="25">
        <f ca="1">IF(AND($AL1399-C$3&lt;=TODAY(),$AL1399&gt;0,AI1399&lt;&gt;"closed",AI1399&lt;&gt;"old",AND($B$3&lt;&gt;Data!$N$6,OR(database!$AG1399&lt;&gt;Data!$K$9,database!$AG1399&lt;&gt;Data!$K$8))),MAX(C$8:C1398)+1,0)</f>
        <v>0</v>
      </c>
      <c r="D1399" s="25">
        <f ca="1">IF(AND($AL1399-D$3&lt;=TODAY(),$AL1399&gt;0,$AI1399&lt;&gt;"closed",AI1399&lt;&gt;"old",AND($B$3&lt;&gt;Data!$N$6,OR(database!$AG1399&lt;&gt;Data!$K$9,database!$AG1399&lt;&gt;Data!$K$8))),MAX(D$8:D1398)+1,0)</f>
        <v>0</v>
      </c>
      <c r="E1399" s="25">
        <f ca="1">IF(AND($AL1399-E$3&lt;=TODAY(),$AL1399&gt;0,AI1399&lt;&gt;"closed",AI1399&lt;&gt;"old",AND($B$3&lt;&gt;Data!$N$6,OR(database!$AG1399&lt;&gt;Data!$K$9,database!$AG1399&lt;&gt;Data!$K$8))),MAX(E$8:E1398)+1,0)</f>
        <v>0</v>
      </c>
      <c r="F1399" s="25">
        <f>IF(AH1399="X",MAX(F$8:F1398)+1,0)</f>
        <v>0</v>
      </c>
      <c r="G1399" s="25">
        <f ca="1">IF(AND(AG1399=Data!$K$8,database!AI1399&lt;&gt;"Closed",AI1399&lt;&gt;"old",database!AL1399&lt;(TODAY()+Data!$X$4)),MAX(G$8:G1398)+1,0)</f>
        <v>0</v>
      </c>
      <c r="H1399" s="25">
        <f ca="1">IF(AND(AG1399=Data!$K$9,database!AI1399&lt;&gt;"Closed",AI1399&lt;&gt;"old",database!AL1399&lt;(TODAY()+Data!$X$5)),MAX(H$8:H1398)+1,0)</f>
        <v>0</v>
      </c>
      <c r="Y1399">
        <f>IF(AS1399&gt;0,VLOOKUP(AS1399,$AT:$AV,3,0)+COUNTIF(AS$8:AS1398,AS1399),0)</f>
        <v>0</v>
      </c>
      <c r="AA1399" s="17"/>
      <c r="AB1399" s="18"/>
      <c r="AC1399" s="17"/>
      <c r="AD1399" s="18"/>
      <c r="AE1399" s="17"/>
      <c r="AF1399" s="18"/>
      <c r="AG1399" s="139"/>
      <c r="AH1399" s="24"/>
      <c r="AI1399" s="17"/>
      <c r="AJ1399" s="24"/>
      <c r="AK1399" s="27"/>
      <c r="AL1399" s="47"/>
      <c r="AQ1399" s="25">
        <f>IF(FollowUp!$AK$3="(Off)",IF(FollowUp!$AA$3=Data!$D$5,C1399,IF(FollowUp!$AA$3=Data!$D$6,D1399,IF(FollowUp!$AA$3=Data!$D$7,E1399,B1399))),IF(FollowUp!$AK$3=Data!$N$9,F1399,IF(FollowUp!$AK$3=Data!$N$8,H1399,IF(FollowUp!$AK$3=Data!$N$7,G1399,B1399))))</f>
        <v>0</v>
      </c>
      <c r="AR1399" s="51">
        <f t="shared" si="134"/>
        <v>0</v>
      </c>
      <c r="AS1399" s="25">
        <f t="shared" si="132"/>
        <v>-1</v>
      </c>
      <c r="AT1399" s="25">
        <f t="shared" si="135"/>
        <v>1392</v>
      </c>
      <c r="AU1399" s="25">
        <f t="shared" si="133"/>
        <v>0</v>
      </c>
      <c r="AV1399" s="25">
        <f t="shared" si="136"/>
        <v>0</v>
      </c>
      <c r="BB1399" s="51"/>
    </row>
    <row r="1400" spans="1:54" x14ac:dyDescent="0.25">
      <c r="A1400" t="str">
        <f t="shared" si="131"/>
        <v>1400</v>
      </c>
      <c r="B1400" s="25">
        <f>IF(OR(ISBLANK($AG1400),$AI1400="closed",$AI1400="old",AND($B$3=Data!$N$6,OR(database!AG1400=Data!$K$8,Data!$K$9=database!AG1400))),0,MAX(B$8:B1399)+1)</f>
        <v>0</v>
      </c>
      <c r="C1400" s="25">
        <f ca="1">IF(AND($AL1400-C$3&lt;=TODAY(),$AL1400&gt;0,AI1400&lt;&gt;"closed",AI1400&lt;&gt;"old",AND($B$3&lt;&gt;Data!$N$6,OR(database!$AG1400&lt;&gt;Data!$K$9,database!$AG1400&lt;&gt;Data!$K$8))),MAX(C$8:C1399)+1,0)</f>
        <v>0</v>
      </c>
      <c r="D1400" s="25">
        <f ca="1">IF(AND($AL1400-D$3&lt;=TODAY(),$AL1400&gt;0,$AI1400&lt;&gt;"closed",AI1400&lt;&gt;"old",AND($B$3&lt;&gt;Data!$N$6,OR(database!$AG1400&lt;&gt;Data!$K$9,database!$AG1400&lt;&gt;Data!$K$8))),MAX(D$8:D1399)+1,0)</f>
        <v>0</v>
      </c>
      <c r="E1400" s="25">
        <f ca="1">IF(AND($AL1400-E$3&lt;=TODAY(),$AL1400&gt;0,AI1400&lt;&gt;"closed",AI1400&lt;&gt;"old",AND($B$3&lt;&gt;Data!$N$6,OR(database!$AG1400&lt;&gt;Data!$K$9,database!$AG1400&lt;&gt;Data!$K$8))),MAX(E$8:E1399)+1,0)</f>
        <v>0</v>
      </c>
      <c r="F1400" s="25">
        <f>IF(AH1400="X",MAX(F$8:F1399)+1,0)</f>
        <v>0</v>
      </c>
      <c r="G1400" s="25">
        <f ca="1">IF(AND(AG1400=Data!$K$8,database!AI1400&lt;&gt;"Closed",AI1400&lt;&gt;"old",database!AL1400&lt;(TODAY()+Data!$X$4)),MAX(G$8:G1399)+1,0)</f>
        <v>0</v>
      </c>
      <c r="H1400" s="25">
        <f ca="1">IF(AND(AG1400=Data!$K$9,database!AI1400&lt;&gt;"Closed",AI1400&lt;&gt;"old",database!AL1400&lt;(TODAY()+Data!$X$5)),MAX(H$8:H1399)+1,0)</f>
        <v>0</v>
      </c>
      <c r="Y1400">
        <f>IF(AS1400&gt;0,VLOOKUP(AS1400,$AT:$AV,3,0)+COUNTIF(AS$8:AS1399,AS1400),0)</f>
        <v>0</v>
      </c>
      <c r="AA1400" s="16"/>
      <c r="AB1400" s="22"/>
      <c r="AC1400" s="16"/>
      <c r="AD1400" s="22"/>
      <c r="AE1400" s="16"/>
      <c r="AF1400" s="22"/>
      <c r="AG1400" s="138"/>
      <c r="AH1400" s="23"/>
      <c r="AI1400" s="16"/>
      <c r="AJ1400" s="23"/>
      <c r="AK1400" s="28"/>
      <c r="AL1400" s="35"/>
      <c r="AQ1400" s="25">
        <f>IF(FollowUp!$AK$3="(Off)",IF(FollowUp!$AA$3=Data!$D$5,C1400,IF(FollowUp!$AA$3=Data!$D$6,D1400,IF(FollowUp!$AA$3=Data!$D$7,E1400,B1400))),IF(FollowUp!$AK$3=Data!$N$9,F1400,IF(FollowUp!$AK$3=Data!$N$8,H1400,IF(FollowUp!$AK$3=Data!$N$7,G1400,B1400))))</f>
        <v>0</v>
      </c>
      <c r="AR1400" s="51">
        <f t="shared" si="134"/>
        <v>0</v>
      </c>
      <c r="AS1400" s="25">
        <f t="shared" si="132"/>
        <v>-1</v>
      </c>
      <c r="AT1400" s="25">
        <f t="shared" si="135"/>
        <v>1393</v>
      </c>
      <c r="AU1400" s="25">
        <f t="shared" si="133"/>
        <v>0</v>
      </c>
      <c r="AV1400" s="25">
        <f t="shared" si="136"/>
        <v>0</v>
      </c>
      <c r="BB1400" s="51"/>
    </row>
    <row r="1401" spans="1:54" x14ac:dyDescent="0.25">
      <c r="A1401" t="str">
        <f t="shared" si="131"/>
        <v>1401</v>
      </c>
      <c r="B1401" s="25">
        <f>IF(OR(ISBLANK($AG1401),$AI1401="closed",$AI1401="old",AND($B$3=Data!$N$6,OR(database!AG1401=Data!$K$8,Data!$K$9=database!AG1401))),0,MAX(B$8:B1400)+1)</f>
        <v>0</v>
      </c>
      <c r="C1401" s="25">
        <f ca="1">IF(AND($AL1401-C$3&lt;=TODAY(),$AL1401&gt;0,AI1401&lt;&gt;"closed",AI1401&lt;&gt;"old",AND($B$3&lt;&gt;Data!$N$6,OR(database!$AG1401&lt;&gt;Data!$K$9,database!$AG1401&lt;&gt;Data!$K$8))),MAX(C$8:C1400)+1,0)</f>
        <v>0</v>
      </c>
      <c r="D1401" s="25">
        <f ca="1">IF(AND($AL1401-D$3&lt;=TODAY(),$AL1401&gt;0,$AI1401&lt;&gt;"closed",AI1401&lt;&gt;"old",AND($B$3&lt;&gt;Data!$N$6,OR(database!$AG1401&lt;&gt;Data!$K$9,database!$AG1401&lt;&gt;Data!$K$8))),MAX(D$8:D1400)+1,0)</f>
        <v>0</v>
      </c>
      <c r="E1401" s="25">
        <f ca="1">IF(AND($AL1401-E$3&lt;=TODAY(),$AL1401&gt;0,AI1401&lt;&gt;"closed",AI1401&lt;&gt;"old",AND($B$3&lt;&gt;Data!$N$6,OR(database!$AG1401&lt;&gt;Data!$K$9,database!$AG1401&lt;&gt;Data!$K$8))),MAX(E$8:E1400)+1,0)</f>
        <v>0</v>
      </c>
      <c r="F1401" s="25">
        <f>IF(AH1401="X",MAX(F$8:F1400)+1,0)</f>
        <v>0</v>
      </c>
      <c r="G1401" s="25">
        <f ca="1">IF(AND(AG1401=Data!$K$8,database!AI1401&lt;&gt;"Closed",AI1401&lt;&gt;"old",database!AL1401&lt;(TODAY()+Data!$X$4)),MAX(G$8:G1400)+1,0)</f>
        <v>0</v>
      </c>
      <c r="H1401" s="25">
        <f ca="1">IF(AND(AG1401=Data!$K$9,database!AI1401&lt;&gt;"Closed",AI1401&lt;&gt;"old",database!AL1401&lt;(TODAY()+Data!$X$5)),MAX(H$8:H1400)+1,0)</f>
        <v>0</v>
      </c>
      <c r="Y1401">
        <f>IF(AS1401&gt;0,VLOOKUP(AS1401,$AT:$AV,3,0)+COUNTIF(AS$8:AS1400,AS1401),0)</f>
        <v>0</v>
      </c>
      <c r="AA1401" s="17"/>
      <c r="AB1401" s="18"/>
      <c r="AC1401" s="17"/>
      <c r="AD1401" s="18"/>
      <c r="AE1401" s="17"/>
      <c r="AF1401" s="18"/>
      <c r="AG1401" s="139"/>
      <c r="AH1401" s="24"/>
      <c r="AI1401" s="17"/>
      <c r="AJ1401" s="24"/>
      <c r="AK1401" s="27"/>
      <c r="AL1401" s="47"/>
      <c r="AQ1401" s="25">
        <f>IF(FollowUp!$AK$3="(Off)",IF(FollowUp!$AA$3=Data!$D$5,C1401,IF(FollowUp!$AA$3=Data!$D$6,D1401,IF(FollowUp!$AA$3=Data!$D$7,E1401,B1401))),IF(FollowUp!$AK$3=Data!$N$9,F1401,IF(FollowUp!$AK$3=Data!$N$8,H1401,IF(FollowUp!$AK$3=Data!$N$7,G1401,B1401))))</f>
        <v>0</v>
      </c>
      <c r="AR1401" s="51">
        <f t="shared" si="134"/>
        <v>0</v>
      </c>
      <c r="AS1401" s="25">
        <f t="shared" si="132"/>
        <v>-1</v>
      </c>
      <c r="AT1401" s="25">
        <f t="shared" si="135"/>
        <v>1394</v>
      </c>
      <c r="AU1401" s="25">
        <f t="shared" si="133"/>
        <v>0</v>
      </c>
      <c r="AV1401" s="25">
        <f t="shared" si="136"/>
        <v>0</v>
      </c>
      <c r="BB1401" s="51"/>
    </row>
    <row r="1402" spans="1:54" x14ac:dyDescent="0.25">
      <c r="A1402" t="str">
        <f t="shared" si="131"/>
        <v>1402</v>
      </c>
      <c r="B1402" s="25">
        <f>IF(OR(ISBLANK($AG1402),$AI1402="closed",$AI1402="old",AND($B$3=Data!$N$6,OR(database!AG1402=Data!$K$8,Data!$K$9=database!AG1402))),0,MAX(B$8:B1401)+1)</f>
        <v>0</v>
      </c>
      <c r="C1402" s="25">
        <f ca="1">IF(AND($AL1402-C$3&lt;=TODAY(),$AL1402&gt;0,AI1402&lt;&gt;"closed",AI1402&lt;&gt;"old",AND($B$3&lt;&gt;Data!$N$6,OR(database!$AG1402&lt;&gt;Data!$K$9,database!$AG1402&lt;&gt;Data!$K$8))),MAX(C$8:C1401)+1,0)</f>
        <v>0</v>
      </c>
      <c r="D1402" s="25">
        <f ca="1">IF(AND($AL1402-D$3&lt;=TODAY(),$AL1402&gt;0,$AI1402&lt;&gt;"closed",AI1402&lt;&gt;"old",AND($B$3&lt;&gt;Data!$N$6,OR(database!$AG1402&lt;&gt;Data!$K$9,database!$AG1402&lt;&gt;Data!$K$8))),MAX(D$8:D1401)+1,0)</f>
        <v>0</v>
      </c>
      <c r="E1402" s="25">
        <f ca="1">IF(AND($AL1402-E$3&lt;=TODAY(),$AL1402&gt;0,AI1402&lt;&gt;"closed",AI1402&lt;&gt;"old",AND($B$3&lt;&gt;Data!$N$6,OR(database!$AG1402&lt;&gt;Data!$K$9,database!$AG1402&lt;&gt;Data!$K$8))),MAX(E$8:E1401)+1,0)</f>
        <v>0</v>
      </c>
      <c r="F1402" s="25">
        <f>IF(AH1402="X",MAX(F$8:F1401)+1,0)</f>
        <v>0</v>
      </c>
      <c r="G1402" s="25">
        <f ca="1">IF(AND(AG1402=Data!$K$8,database!AI1402&lt;&gt;"Closed",AI1402&lt;&gt;"old",database!AL1402&lt;(TODAY()+Data!$X$4)),MAX(G$8:G1401)+1,0)</f>
        <v>0</v>
      </c>
      <c r="H1402" s="25">
        <f ca="1">IF(AND(AG1402=Data!$K$9,database!AI1402&lt;&gt;"Closed",AI1402&lt;&gt;"old",database!AL1402&lt;(TODAY()+Data!$X$5)),MAX(H$8:H1401)+1,0)</f>
        <v>0</v>
      </c>
      <c r="Y1402">
        <f>IF(AS1402&gt;0,VLOOKUP(AS1402,$AT:$AV,3,0)+COUNTIF(AS$8:AS1401,AS1402),0)</f>
        <v>0</v>
      </c>
      <c r="AA1402" s="16"/>
      <c r="AB1402" s="22"/>
      <c r="AC1402" s="16"/>
      <c r="AD1402" s="22"/>
      <c r="AE1402" s="16"/>
      <c r="AF1402" s="22"/>
      <c r="AG1402" s="138"/>
      <c r="AH1402" s="23"/>
      <c r="AI1402" s="16"/>
      <c r="AJ1402" s="23"/>
      <c r="AK1402" s="28"/>
      <c r="AL1402" s="35"/>
      <c r="AQ1402" s="25">
        <f>IF(FollowUp!$AK$3="(Off)",IF(FollowUp!$AA$3=Data!$D$5,C1402,IF(FollowUp!$AA$3=Data!$D$6,D1402,IF(FollowUp!$AA$3=Data!$D$7,E1402,B1402))),IF(FollowUp!$AK$3=Data!$N$9,F1402,IF(FollowUp!$AK$3=Data!$N$8,H1402,IF(FollowUp!$AK$3=Data!$N$7,G1402,B1402))))</f>
        <v>0</v>
      </c>
      <c r="AR1402" s="51">
        <f t="shared" si="134"/>
        <v>0</v>
      </c>
      <c r="AS1402" s="25">
        <f t="shared" si="132"/>
        <v>-1</v>
      </c>
      <c r="AT1402" s="25">
        <f t="shared" si="135"/>
        <v>1395</v>
      </c>
      <c r="AU1402" s="25">
        <f t="shared" si="133"/>
        <v>0</v>
      </c>
      <c r="AV1402" s="25">
        <f t="shared" si="136"/>
        <v>0</v>
      </c>
      <c r="BB1402" s="51"/>
    </row>
    <row r="1403" spans="1:54" x14ac:dyDescent="0.25">
      <c r="A1403" t="str">
        <f t="shared" si="131"/>
        <v>1403</v>
      </c>
      <c r="B1403" s="25">
        <f>IF(OR(ISBLANK($AG1403),$AI1403="closed",$AI1403="old",AND($B$3=Data!$N$6,OR(database!AG1403=Data!$K$8,Data!$K$9=database!AG1403))),0,MAX(B$8:B1402)+1)</f>
        <v>0</v>
      </c>
      <c r="C1403" s="25">
        <f ca="1">IF(AND($AL1403-C$3&lt;=TODAY(),$AL1403&gt;0,AI1403&lt;&gt;"closed",AI1403&lt;&gt;"old",AND($B$3&lt;&gt;Data!$N$6,OR(database!$AG1403&lt;&gt;Data!$K$9,database!$AG1403&lt;&gt;Data!$K$8))),MAX(C$8:C1402)+1,0)</f>
        <v>0</v>
      </c>
      <c r="D1403" s="25">
        <f ca="1">IF(AND($AL1403-D$3&lt;=TODAY(),$AL1403&gt;0,$AI1403&lt;&gt;"closed",AI1403&lt;&gt;"old",AND($B$3&lt;&gt;Data!$N$6,OR(database!$AG1403&lt;&gt;Data!$K$9,database!$AG1403&lt;&gt;Data!$K$8))),MAX(D$8:D1402)+1,0)</f>
        <v>0</v>
      </c>
      <c r="E1403" s="25">
        <f ca="1">IF(AND($AL1403-E$3&lt;=TODAY(),$AL1403&gt;0,AI1403&lt;&gt;"closed",AI1403&lt;&gt;"old",AND($B$3&lt;&gt;Data!$N$6,OR(database!$AG1403&lt;&gt;Data!$K$9,database!$AG1403&lt;&gt;Data!$K$8))),MAX(E$8:E1402)+1,0)</f>
        <v>0</v>
      </c>
      <c r="F1403" s="25">
        <f>IF(AH1403="X",MAX(F$8:F1402)+1,0)</f>
        <v>0</v>
      </c>
      <c r="G1403" s="25">
        <f ca="1">IF(AND(AG1403=Data!$K$8,database!AI1403&lt;&gt;"Closed",AI1403&lt;&gt;"old",database!AL1403&lt;(TODAY()+Data!$X$4)),MAX(G$8:G1402)+1,0)</f>
        <v>0</v>
      </c>
      <c r="H1403" s="25">
        <f ca="1">IF(AND(AG1403=Data!$K$9,database!AI1403&lt;&gt;"Closed",AI1403&lt;&gt;"old",database!AL1403&lt;(TODAY()+Data!$X$5)),MAX(H$8:H1402)+1,0)</f>
        <v>0</v>
      </c>
      <c r="Y1403">
        <f>IF(AS1403&gt;0,VLOOKUP(AS1403,$AT:$AV,3,0)+COUNTIF(AS$8:AS1402,AS1403),0)</f>
        <v>0</v>
      </c>
      <c r="AA1403" s="17"/>
      <c r="AB1403" s="18"/>
      <c r="AC1403" s="17"/>
      <c r="AD1403" s="18"/>
      <c r="AE1403" s="17"/>
      <c r="AF1403" s="18"/>
      <c r="AG1403" s="139"/>
      <c r="AH1403" s="24"/>
      <c r="AI1403" s="17"/>
      <c r="AJ1403" s="24"/>
      <c r="AK1403" s="27"/>
      <c r="AL1403" s="47"/>
      <c r="AQ1403" s="25">
        <f>IF(FollowUp!$AK$3="(Off)",IF(FollowUp!$AA$3=Data!$D$5,C1403,IF(FollowUp!$AA$3=Data!$D$6,D1403,IF(FollowUp!$AA$3=Data!$D$7,E1403,B1403))),IF(FollowUp!$AK$3=Data!$N$9,F1403,IF(FollowUp!$AK$3=Data!$N$8,H1403,IF(FollowUp!$AK$3=Data!$N$7,G1403,B1403))))</f>
        <v>0</v>
      </c>
      <c r="AR1403" s="51">
        <f t="shared" si="134"/>
        <v>0</v>
      </c>
      <c r="AS1403" s="25">
        <f t="shared" si="132"/>
        <v>-1</v>
      </c>
      <c r="AT1403" s="25">
        <f t="shared" si="135"/>
        <v>1396</v>
      </c>
      <c r="AU1403" s="25">
        <f t="shared" si="133"/>
        <v>0</v>
      </c>
      <c r="AV1403" s="25">
        <f t="shared" si="136"/>
        <v>0</v>
      </c>
      <c r="BB1403" s="51"/>
    </row>
    <row r="1404" spans="1:54" x14ac:dyDescent="0.25">
      <c r="A1404" t="str">
        <f t="shared" si="131"/>
        <v>1404</v>
      </c>
      <c r="B1404" s="25">
        <f>IF(OR(ISBLANK($AG1404),$AI1404="closed",$AI1404="old",AND($B$3=Data!$N$6,OR(database!AG1404=Data!$K$8,Data!$K$9=database!AG1404))),0,MAX(B$8:B1403)+1)</f>
        <v>0</v>
      </c>
      <c r="C1404" s="25">
        <f ca="1">IF(AND($AL1404-C$3&lt;=TODAY(),$AL1404&gt;0,AI1404&lt;&gt;"closed",AI1404&lt;&gt;"old",AND($B$3&lt;&gt;Data!$N$6,OR(database!$AG1404&lt;&gt;Data!$K$9,database!$AG1404&lt;&gt;Data!$K$8))),MAX(C$8:C1403)+1,0)</f>
        <v>0</v>
      </c>
      <c r="D1404" s="25">
        <f ca="1">IF(AND($AL1404-D$3&lt;=TODAY(),$AL1404&gt;0,$AI1404&lt;&gt;"closed",AI1404&lt;&gt;"old",AND($B$3&lt;&gt;Data!$N$6,OR(database!$AG1404&lt;&gt;Data!$K$9,database!$AG1404&lt;&gt;Data!$K$8))),MAX(D$8:D1403)+1,0)</f>
        <v>0</v>
      </c>
      <c r="E1404" s="25">
        <f ca="1">IF(AND($AL1404-E$3&lt;=TODAY(),$AL1404&gt;0,AI1404&lt;&gt;"closed",AI1404&lt;&gt;"old",AND($B$3&lt;&gt;Data!$N$6,OR(database!$AG1404&lt;&gt;Data!$K$9,database!$AG1404&lt;&gt;Data!$K$8))),MAX(E$8:E1403)+1,0)</f>
        <v>0</v>
      </c>
      <c r="F1404" s="25">
        <f>IF(AH1404="X",MAX(F$8:F1403)+1,0)</f>
        <v>0</v>
      </c>
      <c r="G1404" s="25">
        <f ca="1">IF(AND(AG1404=Data!$K$8,database!AI1404&lt;&gt;"Closed",AI1404&lt;&gt;"old",database!AL1404&lt;(TODAY()+Data!$X$4)),MAX(G$8:G1403)+1,0)</f>
        <v>0</v>
      </c>
      <c r="H1404" s="25">
        <f ca="1">IF(AND(AG1404=Data!$K$9,database!AI1404&lt;&gt;"Closed",AI1404&lt;&gt;"old",database!AL1404&lt;(TODAY()+Data!$X$5)),MAX(H$8:H1403)+1,0)</f>
        <v>0</v>
      </c>
      <c r="Y1404">
        <f>IF(AS1404&gt;0,VLOOKUP(AS1404,$AT:$AV,3,0)+COUNTIF(AS$8:AS1403,AS1404),0)</f>
        <v>0</v>
      </c>
      <c r="AA1404" s="16"/>
      <c r="AB1404" s="22"/>
      <c r="AC1404" s="16"/>
      <c r="AD1404" s="22"/>
      <c r="AE1404" s="16"/>
      <c r="AF1404" s="22"/>
      <c r="AG1404" s="138"/>
      <c r="AH1404" s="23"/>
      <c r="AI1404" s="16"/>
      <c r="AJ1404" s="23"/>
      <c r="AK1404" s="28"/>
      <c r="AL1404" s="35"/>
      <c r="AQ1404" s="25">
        <f>IF(FollowUp!$AK$3="(Off)",IF(FollowUp!$AA$3=Data!$D$5,C1404,IF(FollowUp!$AA$3=Data!$D$6,D1404,IF(FollowUp!$AA$3=Data!$D$7,E1404,B1404))),IF(FollowUp!$AK$3=Data!$N$9,F1404,IF(FollowUp!$AK$3=Data!$N$8,H1404,IF(FollowUp!$AK$3=Data!$N$7,G1404,B1404))))</f>
        <v>0</v>
      </c>
      <c r="AR1404" s="51">
        <f t="shared" si="134"/>
        <v>0</v>
      </c>
      <c r="AS1404" s="25">
        <f t="shared" si="132"/>
        <v>-1</v>
      </c>
      <c r="AT1404" s="25">
        <f t="shared" si="135"/>
        <v>1397</v>
      </c>
      <c r="AU1404" s="25">
        <f t="shared" si="133"/>
        <v>0</v>
      </c>
      <c r="AV1404" s="25">
        <f t="shared" si="136"/>
        <v>0</v>
      </c>
      <c r="BB1404" s="51"/>
    </row>
    <row r="1405" spans="1:54" x14ac:dyDescent="0.25">
      <c r="A1405" t="str">
        <f t="shared" si="131"/>
        <v>1405</v>
      </c>
      <c r="B1405" s="25">
        <f>IF(OR(ISBLANK($AG1405),$AI1405="closed",$AI1405="old",AND($B$3=Data!$N$6,OR(database!AG1405=Data!$K$8,Data!$K$9=database!AG1405))),0,MAX(B$8:B1404)+1)</f>
        <v>0</v>
      </c>
      <c r="C1405" s="25">
        <f ca="1">IF(AND($AL1405-C$3&lt;=TODAY(),$AL1405&gt;0,AI1405&lt;&gt;"closed",AI1405&lt;&gt;"old",AND($B$3&lt;&gt;Data!$N$6,OR(database!$AG1405&lt;&gt;Data!$K$9,database!$AG1405&lt;&gt;Data!$K$8))),MAX(C$8:C1404)+1,0)</f>
        <v>0</v>
      </c>
      <c r="D1405" s="25">
        <f ca="1">IF(AND($AL1405-D$3&lt;=TODAY(),$AL1405&gt;0,$AI1405&lt;&gt;"closed",AI1405&lt;&gt;"old",AND($B$3&lt;&gt;Data!$N$6,OR(database!$AG1405&lt;&gt;Data!$K$9,database!$AG1405&lt;&gt;Data!$K$8))),MAX(D$8:D1404)+1,0)</f>
        <v>0</v>
      </c>
      <c r="E1405" s="25">
        <f ca="1">IF(AND($AL1405-E$3&lt;=TODAY(),$AL1405&gt;0,AI1405&lt;&gt;"closed",AI1405&lt;&gt;"old",AND($B$3&lt;&gt;Data!$N$6,OR(database!$AG1405&lt;&gt;Data!$K$9,database!$AG1405&lt;&gt;Data!$K$8))),MAX(E$8:E1404)+1,0)</f>
        <v>0</v>
      </c>
      <c r="F1405" s="25">
        <f>IF(AH1405="X",MAX(F$8:F1404)+1,0)</f>
        <v>0</v>
      </c>
      <c r="G1405" s="25">
        <f ca="1">IF(AND(AG1405=Data!$K$8,database!AI1405&lt;&gt;"Closed",AI1405&lt;&gt;"old",database!AL1405&lt;(TODAY()+Data!$X$4)),MAX(G$8:G1404)+1,0)</f>
        <v>0</v>
      </c>
      <c r="H1405" s="25">
        <f ca="1">IF(AND(AG1405=Data!$K$9,database!AI1405&lt;&gt;"Closed",AI1405&lt;&gt;"old",database!AL1405&lt;(TODAY()+Data!$X$5)),MAX(H$8:H1404)+1,0)</f>
        <v>0</v>
      </c>
      <c r="Y1405">
        <f>IF(AS1405&gt;0,VLOOKUP(AS1405,$AT:$AV,3,0)+COUNTIF(AS$8:AS1404,AS1405),0)</f>
        <v>0</v>
      </c>
      <c r="AA1405" s="17"/>
      <c r="AB1405" s="18"/>
      <c r="AC1405" s="17"/>
      <c r="AD1405" s="18"/>
      <c r="AE1405" s="17"/>
      <c r="AF1405" s="18"/>
      <c r="AG1405" s="139"/>
      <c r="AH1405" s="24"/>
      <c r="AI1405" s="17"/>
      <c r="AJ1405" s="24"/>
      <c r="AK1405" s="27"/>
      <c r="AL1405" s="47"/>
      <c r="AQ1405" s="25">
        <f>IF(FollowUp!$AK$3="(Off)",IF(FollowUp!$AA$3=Data!$D$5,C1405,IF(FollowUp!$AA$3=Data!$D$6,D1405,IF(FollowUp!$AA$3=Data!$D$7,E1405,B1405))),IF(FollowUp!$AK$3=Data!$N$9,F1405,IF(FollowUp!$AK$3=Data!$N$8,H1405,IF(FollowUp!$AK$3=Data!$N$7,G1405,B1405))))</f>
        <v>0</v>
      </c>
      <c r="AR1405" s="51">
        <f t="shared" si="134"/>
        <v>0</v>
      </c>
      <c r="AS1405" s="25">
        <f t="shared" si="132"/>
        <v>-1</v>
      </c>
      <c r="AT1405" s="25">
        <f t="shared" si="135"/>
        <v>1398</v>
      </c>
      <c r="AU1405" s="25">
        <f t="shared" si="133"/>
        <v>0</v>
      </c>
      <c r="AV1405" s="25">
        <f t="shared" si="136"/>
        <v>0</v>
      </c>
      <c r="BB1405" s="51"/>
    </row>
    <row r="1406" spans="1:54" x14ac:dyDescent="0.25">
      <c r="A1406" t="str">
        <f t="shared" si="131"/>
        <v>1406</v>
      </c>
      <c r="B1406" s="25">
        <f>IF(OR(ISBLANK($AG1406),$AI1406="closed",$AI1406="old",AND($B$3=Data!$N$6,OR(database!AG1406=Data!$K$8,Data!$K$9=database!AG1406))),0,MAX(B$8:B1405)+1)</f>
        <v>0</v>
      </c>
      <c r="C1406" s="25">
        <f ca="1">IF(AND($AL1406-C$3&lt;=TODAY(),$AL1406&gt;0,AI1406&lt;&gt;"closed",AI1406&lt;&gt;"old",AND($B$3&lt;&gt;Data!$N$6,OR(database!$AG1406&lt;&gt;Data!$K$9,database!$AG1406&lt;&gt;Data!$K$8))),MAX(C$8:C1405)+1,0)</f>
        <v>0</v>
      </c>
      <c r="D1406" s="25">
        <f ca="1">IF(AND($AL1406-D$3&lt;=TODAY(),$AL1406&gt;0,$AI1406&lt;&gt;"closed",AI1406&lt;&gt;"old",AND($B$3&lt;&gt;Data!$N$6,OR(database!$AG1406&lt;&gt;Data!$K$9,database!$AG1406&lt;&gt;Data!$K$8))),MAX(D$8:D1405)+1,0)</f>
        <v>0</v>
      </c>
      <c r="E1406" s="25">
        <f ca="1">IF(AND($AL1406-E$3&lt;=TODAY(),$AL1406&gt;0,AI1406&lt;&gt;"closed",AI1406&lt;&gt;"old",AND($B$3&lt;&gt;Data!$N$6,OR(database!$AG1406&lt;&gt;Data!$K$9,database!$AG1406&lt;&gt;Data!$K$8))),MAX(E$8:E1405)+1,0)</f>
        <v>0</v>
      </c>
      <c r="F1406" s="25">
        <f>IF(AH1406="X",MAX(F$8:F1405)+1,0)</f>
        <v>0</v>
      </c>
      <c r="G1406" s="25">
        <f ca="1">IF(AND(AG1406=Data!$K$8,database!AI1406&lt;&gt;"Closed",AI1406&lt;&gt;"old",database!AL1406&lt;(TODAY()+Data!$X$4)),MAX(G$8:G1405)+1,0)</f>
        <v>0</v>
      </c>
      <c r="H1406" s="25">
        <f ca="1">IF(AND(AG1406=Data!$K$9,database!AI1406&lt;&gt;"Closed",AI1406&lt;&gt;"old",database!AL1406&lt;(TODAY()+Data!$X$5)),MAX(H$8:H1405)+1,0)</f>
        <v>0</v>
      </c>
      <c r="Y1406">
        <f>IF(AS1406&gt;0,VLOOKUP(AS1406,$AT:$AV,3,0)+COUNTIF(AS$8:AS1405,AS1406),0)</f>
        <v>0</v>
      </c>
      <c r="AA1406" s="16"/>
      <c r="AB1406" s="22"/>
      <c r="AC1406" s="16"/>
      <c r="AD1406" s="22"/>
      <c r="AE1406" s="16"/>
      <c r="AF1406" s="22"/>
      <c r="AG1406" s="138"/>
      <c r="AH1406" s="23"/>
      <c r="AI1406" s="16"/>
      <c r="AJ1406" s="23"/>
      <c r="AK1406" s="28"/>
      <c r="AL1406" s="35"/>
      <c r="AQ1406" s="25">
        <f>IF(FollowUp!$AK$3="(Off)",IF(FollowUp!$AA$3=Data!$D$5,C1406,IF(FollowUp!$AA$3=Data!$D$6,D1406,IF(FollowUp!$AA$3=Data!$D$7,E1406,B1406))),IF(FollowUp!$AK$3=Data!$N$9,F1406,IF(FollowUp!$AK$3=Data!$N$8,H1406,IF(FollowUp!$AK$3=Data!$N$7,G1406,B1406))))</f>
        <v>0</v>
      </c>
      <c r="AR1406" s="51">
        <f t="shared" si="134"/>
        <v>0</v>
      </c>
      <c r="AS1406" s="25">
        <f t="shared" si="132"/>
        <v>-1</v>
      </c>
      <c r="AT1406" s="25">
        <f t="shared" si="135"/>
        <v>1399</v>
      </c>
      <c r="AU1406" s="25">
        <f t="shared" si="133"/>
        <v>0</v>
      </c>
      <c r="AV1406" s="25">
        <f t="shared" si="136"/>
        <v>0</v>
      </c>
      <c r="BB1406" s="51"/>
    </row>
    <row r="1407" spans="1:54" x14ac:dyDescent="0.25">
      <c r="A1407" t="str">
        <f t="shared" si="131"/>
        <v>1407</v>
      </c>
      <c r="B1407" s="25">
        <f>IF(OR(ISBLANK($AG1407),$AI1407="closed",$AI1407="old",AND($B$3=Data!$N$6,OR(database!AG1407=Data!$K$8,Data!$K$9=database!AG1407))),0,MAX(B$8:B1406)+1)</f>
        <v>0</v>
      </c>
      <c r="C1407" s="25">
        <f ca="1">IF(AND($AL1407-C$3&lt;=TODAY(),$AL1407&gt;0,AI1407&lt;&gt;"closed",AI1407&lt;&gt;"old",AND($B$3&lt;&gt;Data!$N$6,OR(database!$AG1407&lt;&gt;Data!$K$9,database!$AG1407&lt;&gt;Data!$K$8))),MAX(C$8:C1406)+1,0)</f>
        <v>0</v>
      </c>
      <c r="D1407" s="25">
        <f ca="1">IF(AND($AL1407-D$3&lt;=TODAY(),$AL1407&gt;0,$AI1407&lt;&gt;"closed",AI1407&lt;&gt;"old",AND($B$3&lt;&gt;Data!$N$6,OR(database!$AG1407&lt;&gt;Data!$K$9,database!$AG1407&lt;&gt;Data!$K$8))),MAX(D$8:D1406)+1,0)</f>
        <v>0</v>
      </c>
      <c r="E1407" s="25">
        <f ca="1">IF(AND($AL1407-E$3&lt;=TODAY(),$AL1407&gt;0,AI1407&lt;&gt;"closed",AI1407&lt;&gt;"old",AND($B$3&lt;&gt;Data!$N$6,OR(database!$AG1407&lt;&gt;Data!$K$9,database!$AG1407&lt;&gt;Data!$K$8))),MAX(E$8:E1406)+1,0)</f>
        <v>0</v>
      </c>
      <c r="F1407" s="25">
        <f>IF(AH1407="X",MAX(F$8:F1406)+1,0)</f>
        <v>0</v>
      </c>
      <c r="G1407" s="25">
        <f ca="1">IF(AND(AG1407=Data!$K$8,database!AI1407&lt;&gt;"Closed",AI1407&lt;&gt;"old",database!AL1407&lt;(TODAY()+Data!$X$4)),MAX(G$8:G1406)+1,0)</f>
        <v>0</v>
      </c>
      <c r="H1407" s="25">
        <f ca="1">IF(AND(AG1407=Data!$K$9,database!AI1407&lt;&gt;"Closed",AI1407&lt;&gt;"old",database!AL1407&lt;(TODAY()+Data!$X$5)),MAX(H$8:H1406)+1,0)</f>
        <v>0</v>
      </c>
      <c r="Y1407">
        <f>IF(AS1407&gt;0,VLOOKUP(AS1407,$AT:$AV,3,0)+COUNTIF(AS$8:AS1406,AS1407),0)</f>
        <v>0</v>
      </c>
      <c r="AA1407" s="17"/>
      <c r="AB1407" s="18"/>
      <c r="AC1407" s="17"/>
      <c r="AD1407" s="18"/>
      <c r="AE1407" s="17"/>
      <c r="AF1407" s="18"/>
      <c r="AG1407" s="139"/>
      <c r="AH1407" s="24"/>
      <c r="AI1407" s="17"/>
      <c r="AJ1407" s="24"/>
      <c r="AK1407" s="27"/>
      <c r="AL1407" s="47"/>
      <c r="AQ1407" s="25">
        <f>IF(FollowUp!$AK$3="(Off)",IF(FollowUp!$AA$3=Data!$D$5,C1407,IF(FollowUp!$AA$3=Data!$D$6,D1407,IF(FollowUp!$AA$3=Data!$D$7,E1407,B1407))),IF(FollowUp!$AK$3=Data!$N$9,F1407,IF(FollowUp!$AK$3=Data!$N$8,H1407,IF(FollowUp!$AK$3=Data!$N$7,G1407,B1407))))</f>
        <v>0</v>
      </c>
      <c r="AR1407" s="51">
        <f t="shared" si="134"/>
        <v>0</v>
      </c>
      <c r="AS1407" s="25">
        <f t="shared" si="132"/>
        <v>-1</v>
      </c>
      <c r="AT1407" s="25">
        <f t="shared" si="135"/>
        <v>1400</v>
      </c>
      <c r="AU1407" s="25">
        <f t="shared" si="133"/>
        <v>0</v>
      </c>
      <c r="AV1407" s="25">
        <f t="shared" si="136"/>
        <v>0</v>
      </c>
      <c r="BB1407" s="51"/>
    </row>
    <row r="1408" spans="1:54" x14ac:dyDescent="0.25">
      <c r="A1408" t="str">
        <f t="shared" si="131"/>
        <v>1408</v>
      </c>
      <c r="B1408" s="25">
        <f>IF(OR(ISBLANK($AG1408),$AI1408="closed",$AI1408="old",AND($B$3=Data!$N$6,OR(database!AG1408=Data!$K$8,Data!$K$9=database!AG1408))),0,MAX(B$8:B1407)+1)</f>
        <v>0</v>
      </c>
      <c r="C1408" s="25">
        <f ca="1">IF(AND($AL1408-C$3&lt;=TODAY(),$AL1408&gt;0,AI1408&lt;&gt;"closed",AI1408&lt;&gt;"old",AND($B$3&lt;&gt;Data!$N$6,OR(database!$AG1408&lt;&gt;Data!$K$9,database!$AG1408&lt;&gt;Data!$K$8))),MAX(C$8:C1407)+1,0)</f>
        <v>0</v>
      </c>
      <c r="D1408" s="25">
        <f ca="1">IF(AND($AL1408-D$3&lt;=TODAY(),$AL1408&gt;0,$AI1408&lt;&gt;"closed",AI1408&lt;&gt;"old",AND($B$3&lt;&gt;Data!$N$6,OR(database!$AG1408&lt;&gt;Data!$K$9,database!$AG1408&lt;&gt;Data!$K$8))),MAX(D$8:D1407)+1,0)</f>
        <v>0</v>
      </c>
      <c r="E1408" s="25">
        <f ca="1">IF(AND($AL1408-E$3&lt;=TODAY(),$AL1408&gt;0,AI1408&lt;&gt;"closed",AI1408&lt;&gt;"old",AND($B$3&lt;&gt;Data!$N$6,OR(database!$AG1408&lt;&gt;Data!$K$9,database!$AG1408&lt;&gt;Data!$K$8))),MAX(E$8:E1407)+1,0)</f>
        <v>0</v>
      </c>
      <c r="F1408" s="25">
        <f>IF(AH1408="X",MAX(F$8:F1407)+1,0)</f>
        <v>0</v>
      </c>
      <c r="G1408" s="25">
        <f ca="1">IF(AND(AG1408=Data!$K$8,database!AI1408&lt;&gt;"Closed",AI1408&lt;&gt;"old",database!AL1408&lt;(TODAY()+Data!$X$4)),MAX(G$8:G1407)+1,0)</f>
        <v>0</v>
      </c>
      <c r="H1408" s="25">
        <f ca="1">IF(AND(AG1408=Data!$K$9,database!AI1408&lt;&gt;"Closed",AI1408&lt;&gt;"old",database!AL1408&lt;(TODAY()+Data!$X$5)),MAX(H$8:H1407)+1,0)</f>
        <v>0</v>
      </c>
      <c r="Y1408">
        <f>IF(AS1408&gt;0,VLOOKUP(AS1408,$AT:$AV,3,0)+COUNTIF(AS$8:AS1407,AS1408),0)</f>
        <v>0</v>
      </c>
      <c r="AA1408" s="16"/>
      <c r="AB1408" s="22"/>
      <c r="AC1408" s="16"/>
      <c r="AD1408" s="22"/>
      <c r="AE1408" s="16"/>
      <c r="AF1408" s="22"/>
      <c r="AG1408" s="138"/>
      <c r="AH1408" s="23"/>
      <c r="AI1408" s="16"/>
      <c r="AJ1408" s="23"/>
      <c r="AK1408" s="28"/>
      <c r="AL1408" s="35"/>
      <c r="AQ1408" s="25">
        <f>IF(FollowUp!$AK$3="(Off)",IF(FollowUp!$AA$3=Data!$D$5,C1408,IF(FollowUp!$AA$3=Data!$D$6,D1408,IF(FollowUp!$AA$3=Data!$D$7,E1408,B1408))),IF(FollowUp!$AK$3=Data!$N$9,F1408,IF(FollowUp!$AK$3=Data!$N$8,H1408,IF(FollowUp!$AK$3=Data!$N$7,G1408,B1408))))</f>
        <v>0</v>
      </c>
      <c r="AR1408" s="51">
        <f t="shared" si="134"/>
        <v>0</v>
      </c>
      <c r="AS1408" s="25">
        <f t="shared" si="132"/>
        <v>-1</v>
      </c>
      <c r="AT1408" s="25">
        <f t="shared" si="135"/>
        <v>1401</v>
      </c>
      <c r="AU1408" s="25">
        <f t="shared" si="133"/>
        <v>0</v>
      </c>
      <c r="AV1408" s="25">
        <f t="shared" si="136"/>
        <v>0</v>
      </c>
      <c r="BB1408" s="51"/>
    </row>
    <row r="1409" spans="1:54" x14ac:dyDescent="0.25">
      <c r="A1409" t="str">
        <f t="shared" si="131"/>
        <v>1409</v>
      </c>
      <c r="B1409" s="25">
        <f>IF(OR(ISBLANK($AG1409),$AI1409="closed",$AI1409="old",AND($B$3=Data!$N$6,OR(database!AG1409=Data!$K$8,Data!$K$9=database!AG1409))),0,MAX(B$8:B1408)+1)</f>
        <v>0</v>
      </c>
      <c r="C1409" s="25">
        <f ca="1">IF(AND($AL1409-C$3&lt;=TODAY(),$AL1409&gt;0,AI1409&lt;&gt;"closed",AI1409&lt;&gt;"old",AND($B$3&lt;&gt;Data!$N$6,OR(database!$AG1409&lt;&gt;Data!$K$9,database!$AG1409&lt;&gt;Data!$K$8))),MAX(C$8:C1408)+1,0)</f>
        <v>0</v>
      </c>
      <c r="D1409" s="25">
        <f ca="1">IF(AND($AL1409-D$3&lt;=TODAY(),$AL1409&gt;0,$AI1409&lt;&gt;"closed",AI1409&lt;&gt;"old",AND($B$3&lt;&gt;Data!$N$6,OR(database!$AG1409&lt;&gt;Data!$K$9,database!$AG1409&lt;&gt;Data!$K$8))),MAX(D$8:D1408)+1,0)</f>
        <v>0</v>
      </c>
      <c r="E1409" s="25">
        <f ca="1">IF(AND($AL1409-E$3&lt;=TODAY(),$AL1409&gt;0,AI1409&lt;&gt;"closed",AI1409&lt;&gt;"old",AND($B$3&lt;&gt;Data!$N$6,OR(database!$AG1409&lt;&gt;Data!$K$9,database!$AG1409&lt;&gt;Data!$K$8))),MAX(E$8:E1408)+1,0)</f>
        <v>0</v>
      </c>
      <c r="F1409" s="25">
        <f>IF(AH1409="X",MAX(F$8:F1408)+1,0)</f>
        <v>0</v>
      </c>
      <c r="G1409" s="25">
        <f ca="1">IF(AND(AG1409=Data!$K$8,database!AI1409&lt;&gt;"Closed",AI1409&lt;&gt;"old",database!AL1409&lt;(TODAY()+Data!$X$4)),MAX(G$8:G1408)+1,0)</f>
        <v>0</v>
      </c>
      <c r="H1409" s="25">
        <f ca="1">IF(AND(AG1409=Data!$K$9,database!AI1409&lt;&gt;"Closed",AI1409&lt;&gt;"old",database!AL1409&lt;(TODAY()+Data!$X$5)),MAX(H$8:H1408)+1,0)</f>
        <v>0</v>
      </c>
      <c r="Y1409">
        <f>IF(AS1409&gt;0,VLOOKUP(AS1409,$AT:$AV,3,0)+COUNTIF(AS$8:AS1408,AS1409),0)</f>
        <v>0</v>
      </c>
      <c r="AA1409" s="17"/>
      <c r="AB1409" s="18"/>
      <c r="AC1409" s="17"/>
      <c r="AD1409" s="18"/>
      <c r="AE1409" s="17"/>
      <c r="AF1409" s="18"/>
      <c r="AG1409" s="139"/>
      <c r="AH1409" s="24"/>
      <c r="AI1409" s="17"/>
      <c r="AJ1409" s="24"/>
      <c r="AK1409" s="27"/>
      <c r="AL1409" s="47"/>
      <c r="AQ1409" s="25">
        <f>IF(FollowUp!$AK$3="(Off)",IF(FollowUp!$AA$3=Data!$D$5,C1409,IF(FollowUp!$AA$3=Data!$D$6,D1409,IF(FollowUp!$AA$3=Data!$D$7,E1409,B1409))),IF(FollowUp!$AK$3=Data!$N$9,F1409,IF(FollowUp!$AK$3=Data!$N$8,H1409,IF(FollowUp!$AK$3=Data!$N$7,G1409,B1409))))</f>
        <v>0</v>
      </c>
      <c r="AR1409" s="51">
        <f t="shared" si="134"/>
        <v>0</v>
      </c>
      <c r="AS1409" s="25">
        <f t="shared" si="132"/>
        <v>-1</v>
      </c>
      <c r="AT1409" s="25">
        <f t="shared" si="135"/>
        <v>1402</v>
      </c>
      <c r="AU1409" s="25">
        <f t="shared" si="133"/>
        <v>0</v>
      </c>
      <c r="AV1409" s="25">
        <f t="shared" si="136"/>
        <v>0</v>
      </c>
      <c r="BB1409" s="51"/>
    </row>
    <row r="1410" spans="1:54" x14ac:dyDescent="0.25">
      <c r="A1410" t="str">
        <f t="shared" si="131"/>
        <v>1410</v>
      </c>
      <c r="B1410" s="25">
        <f>IF(OR(ISBLANK($AG1410),$AI1410="closed",$AI1410="old",AND($B$3=Data!$N$6,OR(database!AG1410=Data!$K$8,Data!$K$9=database!AG1410))),0,MAX(B$8:B1409)+1)</f>
        <v>0</v>
      </c>
      <c r="C1410" s="25">
        <f ca="1">IF(AND($AL1410-C$3&lt;=TODAY(),$AL1410&gt;0,AI1410&lt;&gt;"closed",AI1410&lt;&gt;"old",AND($B$3&lt;&gt;Data!$N$6,OR(database!$AG1410&lt;&gt;Data!$K$9,database!$AG1410&lt;&gt;Data!$K$8))),MAX(C$8:C1409)+1,0)</f>
        <v>0</v>
      </c>
      <c r="D1410" s="25">
        <f ca="1">IF(AND($AL1410-D$3&lt;=TODAY(),$AL1410&gt;0,$AI1410&lt;&gt;"closed",AI1410&lt;&gt;"old",AND($B$3&lt;&gt;Data!$N$6,OR(database!$AG1410&lt;&gt;Data!$K$9,database!$AG1410&lt;&gt;Data!$K$8))),MAX(D$8:D1409)+1,0)</f>
        <v>0</v>
      </c>
      <c r="E1410" s="25">
        <f ca="1">IF(AND($AL1410-E$3&lt;=TODAY(),$AL1410&gt;0,AI1410&lt;&gt;"closed",AI1410&lt;&gt;"old",AND($B$3&lt;&gt;Data!$N$6,OR(database!$AG1410&lt;&gt;Data!$K$9,database!$AG1410&lt;&gt;Data!$K$8))),MAX(E$8:E1409)+1,0)</f>
        <v>0</v>
      </c>
      <c r="F1410" s="25">
        <f>IF(AH1410="X",MAX(F$8:F1409)+1,0)</f>
        <v>0</v>
      </c>
      <c r="G1410" s="25">
        <f ca="1">IF(AND(AG1410=Data!$K$8,database!AI1410&lt;&gt;"Closed",AI1410&lt;&gt;"old",database!AL1410&lt;(TODAY()+Data!$X$4)),MAX(G$8:G1409)+1,0)</f>
        <v>0</v>
      </c>
      <c r="H1410" s="25">
        <f ca="1">IF(AND(AG1410=Data!$K$9,database!AI1410&lt;&gt;"Closed",AI1410&lt;&gt;"old",database!AL1410&lt;(TODAY()+Data!$X$5)),MAX(H$8:H1409)+1,0)</f>
        <v>0</v>
      </c>
      <c r="Y1410">
        <f>IF(AS1410&gt;0,VLOOKUP(AS1410,$AT:$AV,3,0)+COUNTIF(AS$8:AS1409,AS1410),0)</f>
        <v>0</v>
      </c>
      <c r="AA1410" s="16"/>
      <c r="AB1410" s="22"/>
      <c r="AC1410" s="16"/>
      <c r="AD1410" s="22"/>
      <c r="AE1410" s="16"/>
      <c r="AF1410" s="22"/>
      <c r="AG1410" s="138"/>
      <c r="AH1410" s="23"/>
      <c r="AI1410" s="16"/>
      <c r="AJ1410" s="23"/>
      <c r="AK1410" s="28"/>
      <c r="AL1410" s="35"/>
      <c r="AQ1410" s="25">
        <f>IF(FollowUp!$AK$3="(Off)",IF(FollowUp!$AA$3=Data!$D$5,C1410,IF(FollowUp!$AA$3=Data!$D$6,D1410,IF(FollowUp!$AA$3=Data!$D$7,E1410,B1410))),IF(FollowUp!$AK$3=Data!$N$9,F1410,IF(FollowUp!$AK$3=Data!$N$8,H1410,IF(FollowUp!$AK$3=Data!$N$7,G1410,B1410))))</f>
        <v>0</v>
      </c>
      <c r="AR1410" s="51">
        <f t="shared" si="134"/>
        <v>0</v>
      </c>
      <c r="AS1410" s="25">
        <f t="shared" si="132"/>
        <v>-1</v>
      </c>
      <c r="AT1410" s="25">
        <f t="shared" si="135"/>
        <v>1403</v>
      </c>
      <c r="AU1410" s="25">
        <f t="shared" si="133"/>
        <v>0</v>
      </c>
      <c r="AV1410" s="25">
        <f t="shared" si="136"/>
        <v>0</v>
      </c>
      <c r="BB1410" s="51"/>
    </row>
    <row r="1411" spans="1:54" x14ac:dyDescent="0.25">
      <c r="A1411" t="str">
        <f t="shared" si="131"/>
        <v>1411</v>
      </c>
      <c r="B1411" s="25">
        <f>IF(OR(ISBLANK($AG1411),$AI1411="closed",$AI1411="old",AND($B$3=Data!$N$6,OR(database!AG1411=Data!$K$8,Data!$K$9=database!AG1411))),0,MAX(B$8:B1410)+1)</f>
        <v>0</v>
      </c>
      <c r="C1411" s="25">
        <f ca="1">IF(AND($AL1411-C$3&lt;=TODAY(),$AL1411&gt;0,AI1411&lt;&gt;"closed",AI1411&lt;&gt;"old",AND($B$3&lt;&gt;Data!$N$6,OR(database!$AG1411&lt;&gt;Data!$K$9,database!$AG1411&lt;&gt;Data!$K$8))),MAX(C$8:C1410)+1,0)</f>
        <v>0</v>
      </c>
      <c r="D1411" s="25">
        <f ca="1">IF(AND($AL1411-D$3&lt;=TODAY(),$AL1411&gt;0,$AI1411&lt;&gt;"closed",AI1411&lt;&gt;"old",AND($B$3&lt;&gt;Data!$N$6,OR(database!$AG1411&lt;&gt;Data!$K$9,database!$AG1411&lt;&gt;Data!$K$8))),MAX(D$8:D1410)+1,0)</f>
        <v>0</v>
      </c>
      <c r="E1411" s="25">
        <f ca="1">IF(AND($AL1411-E$3&lt;=TODAY(),$AL1411&gt;0,AI1411&lt;&gt;"closed",AI1411&lt;&gt;"old",AND($B$3&lt;&gt;Data!$N$6,OR(database!$AG1411&lt;&gt;Data!$K$9,database!$AG1411&lt;&gt;Data!$K$8))),MAX(E$8:E1410)+1,0)</f>
        <v>0</v>
      </c>
      <c r="F1411" s="25">
        <f>IF(AH1411="X",MAX(F$8:F1410)+1,0)</f>
        <v>0</v>
      </c>
      <c r="G1411" s="25">
        <f ca="1">IF(AND(AG1411=Data!$K$8,database!AI1411&lt;&gt;"Closed",AI1411&lt;&gt;"old",database!AL1411&lt;(TODAY()+Data!$X$4)),MAX(G$8:G1410)+1,0)</f>
        <v>0</v>
      </c>
      <c r="H1411" s="25">
        <f ca="1">IF(AND(AG1411=Data!$K$9,database!AI1411&lt;&gt;"Closed",AI1411&lt;&gt;"old",database!AL1411&lt;(TODAY()+Data!$X$5)),MAX(H$8:H1410)+1,0)</f>
        <v>0</v>
      </c>
      <c r="Y1411">
        <f>IF(AS1411&gt;0,VLOOKUP(AS1411,$AT:$AV,3,0)+COUNTIF(AS$8:AS1410,AS1411),0)</f>
        <v>0</v>
      </c>
      <c r="AA1411" s="17"/>
      <c r="AB1411" s="18"/>
      <c r="AC1411" s="17"/>
      <c r="AD1411" s="18"/>
      <c r="AE1411" s="17"/>
      <c r="AF1411" s="18"/>
      <c r="AG1411" s="139"/>
      <c r="AH1411" s="24"/>
      <c r="AI1411" s="17"/>
      <c r="AJ1411" s="24"/>
      <c r="AK1411" s="27"/>
      <c r="AL1411" s="47"/>
      <c r="AQ1411" s="25">
        <f>IF(FollowUp!$AK$3="(Off)",IF(FollowUp!$AA$3=Data!$D$5,C1411,IF(FollowUp!$AA$3=Data!$D$6,D1411,IF(FollowUp!$AA$3=Data!$D$7,E1411,B1411))),IF(FollowUp!$AK$3=Data!$N$9,F1411,IF(FollowUp!$AK$3=Data!$N$8,H1411,IF(FollowUp!$AK$3=Data!$N$7,G1411,B1411))))</f>
        <v>0</v>
      </c>
      <c r="AR1411" s="51">
        <f t="shared" si="134"/>
        <v>0</v>
      </c>
      <c r="AS1411" s="25">
        <f t="shared" si="132"/>
        <v>-1</v>
      </c>
      <c r="AT1411" s="25">
        <f t="shared" si="135"/>
        <v>1404</v>
      </c>
      <c r="AU1411" s="25">
        <f t="shared" si="133"/>
        <v>0</v>
      </c>
      <c r="AV1411" s="25">
        <f t="shared" si="136"/>
        <v>0</v>
      </c>
      <c r="BB1411" s="51"/>
    </row>
    <row r="1412" spans="1:54" x14ac:dyDescent="0.25">
      <c r="A1412" t="str">
        <f t="shared" si="131"/>
        <v>1412</v>
      </c>
      <c r="B1412" s="25">
        <f>IF(OR(ISBLANK($AG1412),$AI1412="closed",$AI1412="old",AND($B$3=Data!$N$6,OR(database!AG1412=Data!$K$8,Data!$K$9=database!AG1412))),0,MAX(B$8:B1411)+1)</f>
        <v>0</v>
      </c>
      <c r="C1412" s="25">
        <f ca="1">IF(AND($AL1412-C$3&lt;=TODAY(),$AL1412&gt;0,AI1412&lt;&gt;"closed",AI1412&lt;&gt;"old",AND($B$3&lt;&gt;Data!$N$6,OR(database!$AG1412&lt;&gt;Data!$K$9,database!$AG1412&lt;&gt;Data!$K$8))),MAX(C$8:C1411)+1,0)</f>
        <v>0</v>
      </c>
      <c r="D1412" s="25">
        <f ca="1">IF(AND($AL1412-D$3&lt;=TODAY(),$AL1412&gt;0,$AI1412&lt;&gt;"closed",AI1412&lt;&gt;"old",AND($B$3&lt;&gt;Data!$N$6,OR(database!$AG1412&lt;&gt;Data!$K$9,database!$AG1412&lt;&gt;Data!$K$8))),MAX(D$8:D1411)+1,0)</f>
        <v>0</v>
      </c>
      <c r="E1412" s="25">
        <f ca="1">IF(AND($AL1412-E$3&lt;=TODAY(),$AL1412&gt;0,AI1412&lt;&gt;"closed",AI1412&lt;&gt;"old",AND($B$3&lt;&gt;Data!$N$6,OR(database!$AG1412&lt;&gt;Data!$K$9,database!$AG1412&lt;&gt;Data!$K$8))),MAX(E$8:E1411)+1,0)</f>
        <v>0</v>
      </c>
      <c r="F1412" s="25">
        <f>IF(AH1412="X",MAX(F$8:F1411)+1,0)</f>
        <v>0</v>
      </c>
      <c r="G1412" s="25">
        <f ca="1">IF(AND(AG1412=Data!$K$8,database!AI1412&lt;&gt;"Closed",AI1412&lt;&gt;"old",database!AL1412&lt;(TODAY()+Data!$X$4)),MAX(G$8:G1411)+1,0)</f>
        <v>0</v>
      </c>
      <c r="H1412" s="25">
        <f ca="1">IF(AND(AG1412=Data!$K$9,database!AI1412&lt;&gt;"Closed",AI1412&lt;&gt;"old",database!AL1412&lt;(TODAY()+Data!$X$5)),MAX(H$8:H1411)+1,0)</f>
        <v>0</v>
      </c>
      <c r="Y1412">
        <f>IF(AS1412&gt;0,VLOOKUP(AS1412,$AT:$AV,3,0)+COUNTIF(AS$8:AS1411,AS1412),0)</f>
        <v>0</v>
      </c>
      <c r="AA1412" s="16"/>
      <c r="AB1412" s="22"/>
      <c r="AC1412" s="16"/>
      <c r="AD1412" s="22"/>
      <c r="AE1412" s="16"/>
      <c r="AF1412" s="22"/>
      <c r="AG1412" s="138"/>
      <c r="AH1412" s="23"/>
      <c r="AI1412" s="16"/>
      <c r="AJ1412" s="23"/>
      <c r="AK1412" s="28"/>
      <c r="AL1412" s="35"/>
      <c r="AQ1412" s="25">
        <f>IF(FollowUp!$AK$3="(Off)",IF(FollowUp!$AA$3=Data!$D$5,C1412,IF(FollowUp!$AA$3=Data!$D$6,D1412,IF(FollowUp!$AA$3=Data!$D$7,E1412,B1412))),IF(FollowUp!$AK$3=Data!$N$9,F1412,IF(FollowUp!$AK$3=Data!$N$8,H1412,IF(FollowUp!$AK$3=Data!$N$7,G1412,B1412))))</f>
        <v>0</v>
      </c>
      <c r="AR1412" s="51">
        <f t="shared" si="134"/>
        <v>0</v>
      </c>
      <c r="AS1412" s="25">
        <f t="shared" si="132"/>
        <v>-1</v>
      </c>
      <c r="AT1412" s="25">
        <f t="shared" si="135"/>
        <v>1405</v>
      </c>
      <c r="AU1412" s="25">
        <f t="shared" si="133"/>
        <v>0</v>
      </c>
      <c r="AV1412" s="25">
        <f t="shared" si="136"/>
        <v>0</v>
      </c>
      <c r="BB1412" s="51"/>
    </row>
    <row r="1413" spans="1:54" x14ac:dyDescent="0.25">
      <c r="A1413" t="str">
        <f t="shared" si="131"/>
        <v>1413</v>
      </c>
      <c r="B1413" s="25">
        <f>IF(OR(ISBLANK($AG1413),$AI1413="closed",$AI1413="old",AND($B$3=Data!$N$6,OR(database!AG1413=Data!$K$8,Data!$K$9=database!AG1413))),0,MAX(B$8:B1412)+1)</f>
        <v>0</v>
      </c>
      <c r="C1413" s="25">
        <f ca="1">IF(AND($AL1413-C$3&lt;=TODAY(),$AL1413&gt;0,AI1413&lt;&gt;"closed",AI1413&lt;&gt;"old",AND($B$3&lt;&gt;Data!$N$6,OR(database!$AG1413&lt;&gt;Data!$K$9,database!$AG1413&lt;&gt;Data!$K$8))),MAX(C$8:C1412)+1,0)</f>
        <v>0</v>
      </c>
      <c r="D1413" s="25">
        <f ca="1">IF(AND($AL1413-D$3&lt;=TODAY(),$AL1413&gt;0,$AI1413&lt;&gt;"closed",AI1413&lt;&gt;"old",AND($B$3&lt;&gt;Data!$N$6,OR(database!$AG1413&lt;&gt;Data!$K$9,database!$AG1413&lt;&gt;Data!$K$8))),MAX(D$8:D1412)+1,0)</f>
        <v>0</v>
      </c>
      <c r="E1413" s="25">
        <f ca="1">IF(AND($AL1413-E$3&lt;=TODAY(),$AL1413&gt;0,AI1413&lt;&gt;"closed",AI1413&lt;&gt;"old",AND($B$3&lt;&gt;Data!$N$6,OR(database!$AG1413&lt;&gt;Data!$K$9,database!$AG1413&lt;&gt;Data!$K$8))),MAX(E$8:E1412)+1,0)</f>
        <v>0</v>
      </c>
      <c r="F1413" s="25">
        <f>IF(AH1413="X",MAX(F$8:F1412)+1,0)</f>
        <v>0</v>
      </c>
      <c r="G1413" s="25">
        <f ca="1">IF(AND(AG1413=Data!$K$8,database!AI1413&lt;&gt;"Closed",AI1413&lt;&gt;"old",database!AL1413&lt;(TODAY()+Data!$X$4)),MAX(G$8:G1412)+1,0)</f>
        <v>0</v>
      </c>
      <c r="H1413" s="25">
        <f ca="1">IF(AND(AG1413=Data!$K$9,database!AI1413&lt;&gt;"Closed",AI1413&lt;&gt;"old",database!AL1413&lt;(TODAY()+Data!$X$5)),MAX(H$8:H1412)+1,0)</f>
        <v>0</v>
      </c>
      <c r="Y1413">
        <f>IF(AS1413&gt;0,VLOOKUP(AS1413,$AT:$AV,3,0)+COUNTIF(AS$8:AS1412,AS1413),0)</f>
        <v>0</v>
      </c>
      <c r="AA1413" s="17"/>
      <c r="AB1413" s="18"/>
      <c r="AC1413" s="17"/>
      <c r="AD1413" s="18"/>
      <c r="AE1413" s="17"/>
      <c r="AF1413" s="18"/>
      <c r="AG1413" s="139"/>
      <c r="AH1413" s="24"/>
      <c r="AI1413" s="17"/>
      <c r="AJ1413" s="24"/>
      <c r="AK1413" s="27"/>
      <c r="AL1413" s="47"/>
      <c r="AQ1413" s="25">
        <f>IF(FollowUp!$AK$3="(Off)",IF(FollowUp!$AA$3=Data!$D$5,C1413,IF(FollowUp!$AA$3=Data!$D$6,D1413,IF(FollowUp!$AA$3=Data!$D$7,E1413,B1413))),IF(FollowUp!$AK$3=Data!$N$9,F1413,IF(FollowUp!$AK$3=Data!$N$8,H1413,IF(FollowUp!$AK$3=Data!$N$7,G1413,B1413))))</f>
        <v>0</v>
      </c>
      <c r="AR1413" s="51">
        <f t="shared" si="134"/>
        <v>0</v>
      </c>
      <c r="AS1413" s="25">
        <f t="shared" si="132"/>
        <v>-1</v>
      </c>
      <c r="AT1413" s="25">
        <f t="shared" si="135"/>
        <v>1406</v>
      </c>
      <c r="AU1413" s="25">
        <f t="shared" si="133"/>
        <v>0</v>
      </c>
      <c r="AV1413" s="25">
        <f t="shared" si="136"/>
        <v>0</v>
      </c>
      <c r="BB1413" s="51"/>
    </row>
    <row r="1414" spans="1:54" x14ac:dyDescent="0.25">
      <c r="A1414" t="str">
        <f t="shared" si="131"/>
        <v>1414</v>
      </c>
      <c r="B1414" s="25">
        <f>IF(OR(ISBLANK($AG1414),$AI1414="closed",$AI1414="old",AND($B$3=Data!$N$6,OR(database!AG1414=Data!$K$8,Data!$K$9=database!AG1414))),0,MAX(B$8:B1413)+1)</f>
        <v>0</v>
      </c>
      <c r="C1414" s="25">
        <f ca="1">IF(AND($AL1414-C$3&lt;=TODAY(),$AL1414&gt;0,AI1414&lt;&gt;"closed",AI1414&lt;&gt;"old",AND($B$3&lt;&gt;Data!$N$6,OR(database!$AG1414&lt;&gt;Data!$K$9,database!$AG1414&lt;&gt;Data!$K$8))),MAX(C$8:C1413)+1,0)</f>
        <v>0</v>
      </c>
      <c r="D1414" s="25">
        <f ca="1">IF(AND($AL1414-D$3&lt;=TODAY(),$AL1414&gt;0,$AI1414&lt;&gt;"closed",AI1414&lt;&gt;"old",AND($B$3&lt;&gt;Data!$N$6,OR(database!$AG1414&lt;&gt;Data!$K$9,database!$AG1414&lt;&gt;Data!$K$8))),MAX(D$8:D1413)+1,0)</f>
        <v>0</v>
      </c>
      <c r="E1414" s="25">
        <f ca="1">IF(AND($AL1414-E$3&lt;=TODAY(),$AL1414&gt;0,AI1414&lt;&gt;"closed",AI1414&lt;&gt;"old",AND($B$3&lt;&gt;Data!$N$6,OR(database!$AG1414&lt;&gt;Data!$K$9,database!$AG1414&lt;&gt;Data!$K$8))),MAX(E$8:E1413)+1,0)</f>
        <v>0</v>
      </c>
      <c r="F1414" s="25">
        <f>IF(AH1414="X",MAX(F$8:F1413)+1,0)</f>
        <v>0</v>
      </c>
      <c r="G1414" s="25">
        <f ca="1">IF(AND(AG1414=Data!$K$8,database!AI1414&lt;&gt;"Closed",AI1414&lt;&gt;"old",database!AL1414&lt;(TODAY()+Data!$X$4)),MAX(G$8:G1413)+1,0)</f>
        <v>0</v>
      </c>
      <c r="H1414" s="25">
        <f ca="1">IF(AND(AG1414=Data!$K$9,database!AI1414&lt;&gt;"Closed",AI1414&lt;&gt;"old",database!AL1414&lt;(TODAY()+Data!$X$5)),MAX(H$8:H1413)+1,0)</f>
        <v>0</v>
      </c>
      <c r="Y1414">
        <f>IF(AS1414&gt;0,VLOOKUP(AS1414,$AT:$AV,3,0)+COUNTIF(AS$8:AS1413,AS1414),0)</f>
        <v>0</v>
      </c>
      <c r="AA1414" s="16"/>
      <c r="AB1414" s="22"/>
      <c r="AC1414" s="16"/>
      <c r="AD1414" s="22"/>
      <c r="AE1414" s="16"/>
      <c r="AF1414" s="22"/>
      <c r="AG1414" s="138"/>
      <c r="AH1414" s="23"/>
      <c r="AI1414" s="16"/>
      <c r="AJ1414" s="23"/>
      <c r="AK1414" s="28"/>
      <c r="AL1414" s="35"/>
      <c r="AQ1414" s="25">
        <f>IF(FollowUp!$AK$3="(Off)",IF(FollowUp!$AA$3=Data!$D$5,C1414,IF(FollowUp!$AA$3=Data!$D$6,D1414,IF(FollowUp!$AA$3=Data!$D$7,E1414,B1414))),IF(FollowUp!$AK$3=Data!$N$9,F1414,IF(FollowUp!$AK$3=Data!$N$8,H1414,IF(FollowUp!$AK$3=Data!$N$7,G1414,B1414))))</f>
        <v>0</v>
      </c>
      <c r="AR1414" s="51">
        <f t="shared" si="134"/>
        <v>0</v>
      </c>
      <c r="AS1414" s="25">
        <f t="shared" si="132"/>
        <v>-1</v>
      </c>
      <c r="AT1414" s="25">
        <f t="shared" si="135"/>
        <v>1407</v>
      </c>
      <c r="AU1414" s="25">
        <f t="shared" si="133"/>
        <v>0</v>
      </c>
      <c r="AV1414" s="25">
        <f t="shared" si="136"/>
        <v>0</v>
      </c>
      <c r="BB1414" s="51"/>
    </row>
    <row r="1415" spans="1:54" x14ac:dyDescent="0.25">
      <c r="A1415" t="str">
        <f t="shared" si="131"/>
        <v>1415</v>
      </c>
      <c r="B1415" s="25">
        <f>IF(OR(ISBLANK($AG1415),$AI1415="closed",$AI1415="old",AND($B$3=Data!$N$6,OR(database!AG1415=Data!$K$8,Data!$K$9=database!AG1415))),0,MAX(B$8:B1414)+1)</f>
        <v>0</v>
      </c>
      <c r="C1415" s="25">
        <f ca="1">IF(AND($AL1415-C$3&lt;=TODAY(),$AL1415&gt;0,AI1415&lt;&gt;"closed",AI1415&lt;&gt;"old",AND($B$3&lt;&gt;Data!$N$6,OR(database!$AG1415&lt;&gt;Data!$K$9,database!$AG1415&lt;&gt;Data!$K$8))),MAX(C$8:C1414)+1,0)</f>
        <v>0</v>
      </c>
      <c r="D1415" s="25">
        <f ca="1">IF(AND($AL1415-D$3&lt;=TODAY(),$AL1415&gt;0,$AI1415&lt;&gt;"closed",AI1415&lt;&gt;"old",AND($B$3&lt;&gt;Data!$N$6,OR(database!$AG1415&lt;&gt;Data!$K$9,database!$AG1415&lt;&gt;Data!$K$8))),MAX(D$8:D1414)+1,0)</f>
        <v>0</v>
      </c>
      <c r="E1415" s="25">
        <f ca="1">IF(AND($AL1415-E$3&lt;=TODAY(),$AL1415&gt;0,AI1415&lt;&gt;"closed",AI1415&lt;&gt;"old",AND($B$3&lt;&gt;Data!$N$6,OR(database!$AG1415&lt;&gt;Data!$K$9,database!$AG1415&lt;&gt;Data!$K$8))),MAX(E$8:E1414)+1,0)</f>
        <v>0</v>
      </c>
      <c r="F1415" s="25">
        <f>IF(AH1415="X",MAX(F$8:F1414)+1,0)</f>
        <v>0</v>
      </c>
      <c r="G1415" s="25">
        <f ca="1">IF(AND(AG1415=Data!$K$8,database!AI1415&lt;&gt;"Closed",AI1415&lt;&gt;"old",database!AL1415&lt;(TODAY()+Data!$X$4)),MAX(G$8:G1414)+1,0)</f>
        <v>0</v>
      </c>
      <c r="H1415" s="25">
        <f ca="1">IF(AND(AG1415=Data!$K$9,database!AI1415&lt;&gt;"Closed",AI1415&lt;&gt;"old",database!AL1415&lt;(TODAY()+Data!$X$5)),MAX(H$8:H1414)+1,0)</f>
        <v>0</v>
      </c>
      <c r="Y1415">
        <f>IF(AS1415&gt;0,VLOOKUP(AS1415,$AT:$AV,3,0)+COUNTIF(AS$8:AS1414,AS1415),0)</f>
        <v>0</v>
      </c>
      <c r="AA1415" s="17"/>
      <c r="AB1415" s="18"/>
      <c r="AC1415" s="17"/>
      <c r="AD1415" s="18"/>
      <c r="AE1415" s="17"/>
      <c r="AF1415" s="18"/>
      <c r="AG1415" s="139"/>
      <c r="AH1415" s="24"/>
      <c r="AI1415" s="17"/>
      <c r="AJ1415" s="24"/>
      <c r="AK1415" s="27"/>
      <c r="AL1415" s="47"/>
      <c r="AQ1415" s="25">
        <f>IF(FollowUp!$AK$3="(Off)",IF(FollowUp!$AA$3=Data!$D$5,C1415,IF(FollowUp!$AA$3=Data!$D$6,D1415,IF(FollowUp!$AA$3=Data!$D$7,E1415,B1415))),IF(FollowUp!$AK$3=Data!$N$9,F1415,IF(FollowUp!$AK$3=Data!$N$8,H1415,IF(FollowUp!$AK$3=Data!$N$7,G1415,B1415))))</f>
        <v>0</v>
      </c>
      <c r="AR1415" s="51">
        <f t="shared" si="134"/>
        <v>0</v>
      </c>
      <c r="AS1415" s="25">
        <f t="shared" si="132"/>
        <v>-1</v>
      </c>
      <c r="AT1415" s="25">
        <f t="shared" si="135"/>
        <v>1408</v>
      </c>
      <c r="AU1415" s="25">
        <f t="shared" si="133"/>
        <v>0</v>
      </c>
      <c r="AV1415" s="25">
        <f t="shared" si="136"/>
        <v>0</v>
      </c>
      <c r="BB1415" s="51"/>
    </row>
    <row r="1416" spans="1:54" x14ac:dyDescent="0.25">
      <c r="A1416" t="str">
        <f t="shared" ref="A1416:A1479" si="137">ROW(C1416)&amp;AC1416</f>
        <v>1416</v>
      </c>
      <c r="B1416" s="25">
        <f>IF(OR(ISBLANK($AG1416),$AI1416="closed",$AI1416="old",AND($B$3=Data!$N$6,OR(database!AG1416=Data!$K$8,Data!$K$9=database!AG1416))),0,MAX(B$8:B1415)+1)</f>
        <v>0</v>
      </c>
      <c r="C1416" s="25">
        <f ca="1">IF(AND($AL1416-C$3&lt;=TODAY(),$AL1416&gt;0,AI1416&lt;&gt;"closed",AI1416&lt;&gt;"old",AND($B$3&lt;&gt;Data!$N$6,OR(database!$AG1416&lt;&gt;Data!$K$9,database!$AG1416&lt;&gt;Data!$K$8))),MAX(C$8:C1415)+1,0)</f>
        <v>0</v>
      </c>
      <c r="D1416" s="25">
        <f ca="1">IF(AND($AL1416-D$3&lt;=TODAY(),$AL1416&gt;0,$AI1416&lt;&gt;"closed",AI1416&lt;&gt;"old",AND($B$3&lt;&gt;Data!$N$6,OR(database!$AG1416&lt;&gt;Data!$K$9,database!$AG1416&lt;&gt;Data!$K$8))),MAX(D$8:D1415)+1,0)</f>
        <v>0</v>
      </c>
      <c r="E1416" s="25">
        <f ca="1">IF(AND($AL1416-E$3&lt;=TODAY(),$AL1416&gt;0,AI1416&lt;&gt;"closed",AI1416&lt;&gt;"old",AND($B$3&lt;&gt;Data!$N$6,OR(database!$AG1416&lt;&gt;Data!$K$9,database!$AG1416&lt;&gt;Data!$K$8))),MAX(E$8:E1415)+1,0)</f>
        <v>0</v>
      </c>
      <c r="F1416" s="25">
        <f>IF(AH1416="X",MAX(F$8:F1415)+1,0)</f>
        <v>0</v>
      </c>
      <c r="G1416" s="25">
        <f ca="1">IF(AND(AG1416=Data!$K$8,database!AI1416&lt;&gt;"Closed",AI1416&lt;&gt;"old",database!AL1416&lt;(TODAY()+Data!$X$4)),MAX(G$8:G1415)+1,0)</f>
        <v>0</v>
      </c>
      <c r="H1416" s="25">
        <f ca="1">IF(AND(AG1416=Data!$K$9,database!AI1416&lt;&gt;"Closed",AI1416&lt;&gt;"old",database!AL1416&lt;(TODAY()+Data!$X$5)),MAX(H$8:H1415)+1,0)</f>
        <v>0</v>
      </c>
      <c r="Y1416">
        <f>IF(AS1416&gt;0,VLOOKUP(AS1416,$AT:$AV,3,0)+COUNTIF(AS$8:AS1415,AS1416),0)</f>
        <v>0</v>
      </c>
      <c r="AA1416" s="16"/>
      <c r="AB1416" s="22"/>
      <c r="AC1416" s="16"/>
      <c r="AD1416" s="22"/>
      <c r="AE1416" s="16"/>
      <c r="AF1416" s="22"/>
      <c r="AG1416" s="138"/>
      <c r="AH1416" s="23"/>
      <c r="AI1416" s="16"/>
      <c r="AJ1416" s="23"/>
      <c r="AK1416" s="28"/>
      <c r="AL1416" s="35"/>
      <c r="AQ1416" s="25">
        <f>IF(FollowUp!$AK$3="(Off)",IF(FollowUp!$AA$3=Data!$D$5,C1416,IF(FollowUp!$AA$3=Data!$D$6,D1416,IF(FollowUp!$AA$3=Data!$D$7,E1416,B1416))),IF(FollowUp!$AK$3=Data!$N$9,F1416,IF(FollowUp!$AK$3=Data!$N$8,H1416,IF(FollowUp!$AK$3=Data!$N$7,G1416,B1416))))</f>
        <v>0</v>
      </c>
      <c r="AR1416" s="51">
        <f t="shared" si="134"/>
        <v>0</v>
      </c>
      <c r="AS1416" s="25">
        <f t="shared" si="132"/>
        <v>-1</v>
      </c>
      <c r="AT1416" s="25">
        <f t="shared" si="135"/>
        <v>1409</v>
      </c>
      <c r="AU1416" s="25">
        <f t="shared" si="133"/>
        <v>0</v>
      </c>
      <c r="AV1416" s="25">
        <f t="shared" si="136"/>
        <v>0</v>
      </c>
      <c r="BB1416" s="51"/>
    </row>
    <row r="1417" spans="1:54" x14ac:dyDescent="0.25">
      <c r="A1417" t="str">
        <f t="shared" si="137"/>
        <v>1417</v>
      </c>
      <c r="B1417" s="25">
        <f>IF(OR(ISBLANK($AG1417),$AI1417="closed",$AI1417="old",AND($B$3=Data!$N$6,OR(database!AG1417=Data!$K$8,Data!$K$9=database!AG1417))),0,MAX(B$8:B1416)+1)</f>
        <v>0</v>
      </c>
      <c r="C1417" s="25">
        <f ca="1">IF(AND($AL1417-C$3&lt;=TODAY(),$AL1417&gt;0,AI1417&lt;&gt;"closed",AI1417&lt;&gt;"old",AND($B$3&lt;&gt;Data!$N$6,OR(database!$AG1417&lt;&gt;Data!$K$9,database!$AG1417&lt;&gt;Data!$K$8))),MAX(C$8:C1416)+1,0)</f>
        <v>0</v>
      </c>
      <c r="D1417" s="25">
        <f ca="1">IF(AND($AL1417-D$3&lt;=TODAY(),$AL1417&gt;0,$AI1417&lt;&gt;"closed",AI1417&lt;&gt;"old",AND($B$3&lt;&gt;Data!$N$6,OR(database!$AG1417&lt;&gt;Data!$K$9,database!$AG1417&lt;&gt;Data!$K$8))),MAX(D$8:D1416)+1,0)</f>
        <v>0</v>
      </c>
      <c r="E1417" s="25">
        <f ca="1">IF(AND($AL1417-E$3&lt;=TODAY(),$AL1417&gt;0,AI1417&lt;&gt;"closed",AI1417&lt;&gt;"old",AND($B$3&lt;&gt;Data!$N$6,OR(database!$AG1417&lt;&gt;Data!$K$9,database!$AG1417&lt;&gt;Data!$K$8))),MAX(E$8:E1416)+1,0)</f>
        <v>0</v>
      </c>
      <c r="F1417" s="25">
        <f>IF(AH1417="X",MAX(F$8:F1416)+1,0)</f>
        <v>0</v>
      </c>
      <c r="G1417" s="25">
        <f ca="1">IF(AND(AG1417=Data!$K$8,database!AI1417&lt;&gt;"Closed",AI1417&lt;&gt;"old",database!AL1417&lt;(TODAY()+Data!$X$4)),MAX(G$8:G1416)+1,0)</f>
        <v>0</v>
      </c>
      <c r="H1417" s="25">
        <f ca="1">IF(AND(AG1417=Data!$K$9,database!AI1417&lt;&gt;"Closed",AI1417&lt;&gt;"old",database!AL1417&lt;(TODAY()+Data!$X$5)),MAX(H$8:H1416)+1,0)</f>
        <v>0</v>
      </c>
      <c r="Y1417">
        <f>IF(AS1417&gt;0,VLOOKUP(AS1417,$AT:$AV,3,0)+COUNTIF(AS$8:AS1416,AS1417),0)</f>
        <v>0</v>
      </c>
      <c r="AA1417" s="17"/>
      <c r="AB1417" s="18"/>
      <c r="AC1417" s="17"/>
      <c r="AD1417" s="18"/>
      <c r="AE1417" s="17"/>
      <c r="AF1417" s="18"/>
      <c r="AG1417" s="139"/>
      <c r="AH1417" s="24"/>
      <c r="AI1417" s="17"/>
      <c r="AJ1417" s="24"/>
      <c r="AK1417" s="27"/>
      <c r="AL1417" s="47"/>
      <c r="AQ1417" s="25">
        <f>IF(FollowUp!$AK$3="(Off)",IF(FollowUp!$AA$3=Data!$D$5,C1417,IF(FollowUp!$AA$3=Data!$D$6,D1417,IF(FollowUp!$AA$3=Data!$D$7,E1417,B1417))),IF(FollowUp!$AK$3=Data!$N$9,F1417,IF(FollowUp!$AK$3=Data!$N$8,H1417,IF(FollowUp!$AK$3=Data!$N$7,G1417,B1417))))</f>
        <v>0</v>
      </c>
      <c r="AR1417" s="51">
        <f t="shared" si="134"/>
        <v>0</v>
      </c>
      <c r="AS1417" s="25">
        <f t="shared" ref="AS1417:AS1480" si="138">IF(AR1417=0,-1,RANK(AR1417,$AR$8:$AR$5000))</f>
        <v>-1</v>
      </c>
      <c r="AT1417" s="25">
        <f t="shared" si="135"/>
        <v>1410</v>
      </c>
      <c r="AU1417" s="25">
        <f t="shared" ref="AU1417:AU1480" si="139">COUNTIF(AS:AS,AT1417)</f>
        <v>0</v>
      </c>
      <c r="AV1417" s="25">
        <f t="shared" si="136"/>
        <v>0</v>
      </c>
      <c r="BB1417" s="51"/>
    </row>
    <row r="1418" spans="1:54" x14ac:dyDescent="0.25">
      <c r="A1418" t="str">
        <f t="shared" si="137"/>
        <v>1418</v>
      </c>
      <c r="B1418" s="25">
        <f>IF(OR(ISBLANK($AG1418),$AI1418="closed",$AI1418="old",AND($B$3=Data!$N$6,OR(database!AG1418=Data!$K$8,Data!$K$9=database!AG1418))),0,MAX(B$8:B1417)+1)</f>
        <v>0</v>
      </c>
      <c r="C1418" s="25">
        <f ca="1">IF(AND($AL1418-C$3&lt;=TODAY(),$AL1418&gt;0,AI1418&lt;&gt;"closed",AI1418&lt;&gt;"old",AND($B$3&lt;&gt;Data!$N$6,OR(database!$AG1418&lt;&gt;Data!$K$9,database!$AG1418&lt;&gt;Data!$K$8))),MAX(C$8:C1417)+1,0)</f>
        <v>0</v>
      </c>
      <c r="D1418" s="25">
        <f ca="1">IF(AND($AL1418-D$3&lt;=TODAY(),$AL1418&gt;0,$AI1418&lt;&gt;"closed",AI1418&lt;&gt;"old",AND($B$3&lt;&gt;Data!$N$6,OR(database!$AG1418&lt;&gt;Data!$K$9,database!$AG1418&lt;&gt;Data!$K$8))),MAX(D$8:D1417)+1,0)</f>
        <v>0</v>
      </c>
      <c r="E1418" s="25">
        <f ca="1">IF(AND($AL1418-E$3&lt;=TODAY(),$AL1418&gt;0,AI1418&lt;&gt;"closed",AI1418&lt;&gt;"old",AND($B$3&lt;&gt;Data!$N$6,OR(database!$AG1418&lt;&gt;Data!$K$9,database!$AG1418&lt;&gt;Data!$K$8))),MAX(E$8:E1417)+1,0)</f>
        <v>0</v>
      </c>
      <c r="F1418" s="25">
        <f>IF(AH1418="X",MAX(F$8:F1417)+1,0)</f>
        <v>0</v>
      </c>
      <c r="G1418" s="25">
        <f ca="1">IF(AND(AG1418=Data!$K$8,database!AI1418&lt;&gt;"Closed",AI1418&lt;&gt;"old",database!AL1418&lt;(TODAY()+Data!$X$4)),MAX(G$8:G1417)+1,0)</f>
        <v>0</v>
      </c>
      <c r="H1418" s="25">
        <f ca="1">IF(AND(AG1418=Data!$K$9,database!AI1418&lt;&gt;"Closed",AI1418&lt;&gt;"old",database!AL1418&lt;(TODAY()+Data!$X$5)),MAX(H$8:H1417)+1,0)</f>
        <v>0</v>
      </c>
      <c r="Y1418">
        <f>IF(AS1418&gt;0,VLOOKUP(AS1418,$AT:$AV,3,0)+COUNTIF(AS$8:AS1417,AS1418),0)</f>
        <v>0</v>
      </c>
      <c r="AA1418" s="16"/>
      <c r="AB1418" s="22"/>
      <c r="AC1418" s="16"/>
      <c r="AD1418" s="22"/>
      <c r="AE1418" s="16"/>
      <c r="AF1418" s="22"/>
      <c r="AG1418" s="138"/>
      <c r="AH1418" s="23"/>
      <c r="AI1418" s="16"/>
      <c r="AJ1418" s="23"/>
      <c r="AK1418" s="28"/>
      <c r="AL1418" s="35"/>
      <c r="AQ1418" s="25">
        <f>IF(FollowUp!$AK$3="(Off)",IF(FollowUp!$AA$3=Data!$D$5,C1418,IF(FollowUp!$AA$3=Data!$D$6,D1418,IF(FollowUp!$AA$3=Data!$D$7,E1418,B1418))),IF(FollowUp!$AK$3=Data!$N$9,F1418,IF(FollowUp!$AK$3=Data!$N$8,H1418,IF(FollowUp!$AK$3=Data!$N$7,G1418,B1418))))</f>
        <v>0</v>
      </c>
      <c r="AR1418" s="51">
        <f t="shared" si="134"/>
        <v>0</v>
      </c>
      <c r="AS1418" s="25">
        <f t="shared" si="138"/>
        <v>-1</v>
      </c>
      <c r="AT1418" s="25">
        <f t="shared" si="135"/>
        <v>1411</v>
      </c>
      <c r="AU1418" s="25">
        <f t="shared" si="139"/>
        <v>0</v>
      </c>
      <c r="AV1418" s="25">
        <f t="shared" si="136"/>
        <v>0</v>
      </c>
      <c r="BB1418" s="51"/>
    </row>
    <row r="1419" spans="1:54" x14ac:dyDescent="0.25">
      <c r="A1419" t="str">
        <f t="shared" si="137"/>
        <v>1419</v>
      </c>
      <c r="B1419" s="25">
        <f>IF(OR(ISBLANK($AG1419),$AI1419="closed",$AI1419="old",AND($B$3=Data!$N$6,OR(database!AG1419=Data!$K$8,Data!$K$9=database!AG1419))),0,MAX(B$8:B1418)+1)</f>
        <v>0</v>
      </c>
      <c r="C1419" s="25">
        <f ca="1">IF(AND($AL1419-C$3&lt;=TODAY(),$AL1419&gt;0,AI1419&lt;&gt;"closed",AI1419&lt;&gt;"old",AND($B$3&lt;&gt;Data!$N$6,OR(database!$AG1419&lt;&gt;Data!$K$9,database!$AG1419&lt;&gt;Data!$K$8))),MAX(C$8:C1418)+1,0)</f>
        <v>0</v>
      </c>
      <c r="D1419" s="25">
        <f ca="1">IF(AND($AL1419-D$3&lt;=TODAY(),$AL1419&gt;0,$AI1419&lt;&gt;"closed",AI1419&lt;&gt;"old",AND($B$3&lt;&gt;Data!$N$6,OR(database!$AG1419&lt;&gt;Data!$K$9,database!$AG1419&lt;&gt;Data!$K$8))),MAX(D$8:D1418)+1,0)</f>
        <v>0</v>
      </c>
      <c r="E1419" s="25">
        <f ca="1">IF(AND($AL1419-E$3&lt;=TODAY(),$AL1419&gt;0,AI1419&lt;&gt;"closed",AI1419&lt;&gt;"old",AND($B$3&lt;&gt;Data!$N$6,OR(database!$AG1419&lt;&gt;Data!$K$9,database!$AG1419&lt;&gt;Data!$K$8))),MAX(E$8:E1418)+1,0)</f>
        <v>0</v>
      </c>
      <c r="F1419" s="25">
        <f>IF(AH1419="X",MAX(F$8:F1418)+1,0)</f>
        <v>0</v>
      </c>
      <c r="G1419" s="25">
        <f ca="1">IF(AND(AG1419=Data!$K$8,database!AI1419&lt;&gt;"Closed",AI1419&lt;&gt;"old",database!AL1419&lt;(TODAY()+Data!$X$4)),MAX(G$8:G1418)+1,0)</f>
        <v>0</v>
      </c>
      <c r="H1419" s="25">
        <f ca="1">IF(AND(AG1419=Data!$K$9,database!AI1419&lt;&gt;"Closed",AI1419&lt;&gt;"old",database!AL1419&lt;(TODAY()+Data!$X$5)),MAX(H$8:H1418)+1,0)</f>
        <v>0</v>
      </c>
      <c r="Y1419">
        <f>IF(AS1419&gt;0,VLOOKUP(AS1419,$AT:$AV,3,0)+COUNTIF(AS$8:AS1418,AS1419),0)</f>
        <v>0</v>
      </c>
      <c r="AA1419" s="17"/>
      <c r="AB1419" s="18"/>
      <c r="AC1419" s="17"/>
      <c r="AD1419" s="18"/>
      <c r="AE1419" s="17"/>
      <c r="AF1419" s="18"/>
      <c r="AG1419" s="139"/>
      <c r="AH1419" s="24"/>
      <c r="AI1419" s="17"/>
      <c r="AJ1419" s="24"/>
      <c r="AK1419" s="27"/>
      <c r="AL1419" s="47"/>
      <c r="AQ1419" s="25">
        <f>IF(FollowUp!$AK$3="(Off)",IF(FollowUp!$AA$3=Data!$D$5,C1419,IF(FollowUp!$AA$3=Data!$D$6,D1419,IF(FollowUp!$AA$3=Data!$D$7,E1419,B1419))),IF(FollowUp!$AK$3=Data!$N$9,F1419,IF(FollowUp!$AK$3=Data!$N$8,H1419,IF(FollowUp!$AK$3=Data!$N$7,G1419,B1419))))</f>
        <v>0</v>
      </c>
      <c r="AR1419" s="51">
        <f t="shared" si="134"/>
        <v>0</v>
      </c>
      <c r="AS1419" s="25">
        <f t="shared" si="138"/>
        <v>-1</v>
      </c>
      <c r="AT1419" s="25">
        <f t="shared" si="135"/>
        <v>1412</v>
      </c>
      <c r="AU1419" s="25">
        <f t="shared" si="139"/>
        <v>0</v>
      </c>
      <c r="AV1419" s="25">
        <f t="shared" si="136"/>
        <v>0</v>
      </c>
      <c r="BB1419" s="51"/>
    </row>
    <row r="1420" spans="1:54" x14ac:dyDescent="0.25">
      <c r="A1420" t="str">
        <f t="shared" si="137"/>
        <v>1420</v>
      </c>
      <c r="B1420" s="25">
        <f>IF(OR(ISBLANK($AG1420),$AI1420="closed",$AI1420="old",AND($B$3=Data!$N$6,OR(database!AG1420=Data!$K$8,Data!$K$9=database!AG1420))),0,MAX(B$8:B1419)+1)</f>
        <v>0</v>
      </c>
      <c r="C1420" s="25">
        <f ca="1">IF(AND($AL1420-C$3&lt;=TODAY(),$AL1420&gt;0,AI1420&lt;&gt;"closed",AI1420&lt;&gt;"old",AND($B$3&lt;&gt;Data!$N$6,OR(database!$AG1420&lt;&gt;Data!$K$9,database!$AG1420&lt;&gt;Data!$K$8))),MAX(C$8:C1419)+1,0)</f>
        <v>0</v>
      </c>
      <c r="D1420" s="25">
        <f ca="1">IF(AND($AL1420-D$3&lt;=TODAY(),$AL1420&gt;0,$AI1420&lt;&gt;"closed",AI1420&lt;&gt;"old",AND($B$3&lt;&gt;Data!$N$6,OR(database!$AG1420&lt;&gt;Data!$K$9,database!$AG1420&lt;&gt;Data!$K$8))),MAX(D$8:D1419)+1,0)</f>
        <v>0</v>
      </c>
      <c r="E1420" s="25">
        <f ca="1">IF(AND($AL1420-E$3&lt;=TODAY(),$AL1420&gt;0,AI1420&lt;&gt;"closed",AI1420&lt;&gt;"old",AND($B$3&lt;&gt;Data!$N$6,OR(database!$AG1420&lt;&gt;Data!$K$9,database!$AG1420&lt;&gt;Data!$K$8))),MAX(E$8:E1419)+1,0)</f>
        <v>0</v>
      </c>
      <c r="F1420" s="25">
        <f>IF(AH1420="X",MAX(F$8:F1419)+1,0)</f>
        <v>0</v>
      </c>
      <c r="G1420" s="25">
        <f ca="1">IF(AND(AG1420=Data!$K$8,database!AI1420&lt;&gt;"Closed",AI1420&lt;&gt;"old",database!AL1420&lt;(TODAY()+Data!$X$4)),MAX(G$8:G1419)+1,0)</f>
        <v>0</v>
      </c>
      <c r="H1420" s="25">
        <f ca="1">IF(AND(AG1420=Data!$K$9,database!AI1420&lt;&gt;"Closed",AI1420&lt;&gt;"old",database!AL1420&lt;(TODAY()+Data!$X$5)),MAX(H$8:H1419)+1,0)</f>
        <v>0</v>
      </c>
      <c r="Y1420">
        <f>IF(AS1420&gt;0,VLOOKUP(AS1420,$AT:$AV,3,0)+COUNTIF(AS$8:AS1419,AS1420),0)</f>
        <v>0</v>
      </c>
      <c r="AA1420" s="16"/>
      <c r="AB1420" s="22"/>
      <c r="AC1420" s="16"/>
      <c r="AD1420" s="22"/>
      <c r="AE1420" s="16"/>
      <c r="AF1420" s="22"/>
      <c r="AG1420" s="138"/>
      <c r="AH1420" s="23"/>
      <c r="AI1420" s="16"/>
      <c r="AJ1420" s="23"/>
      <c r="AK1420" s="28"/>
      <c r="AL1420" s="35"/>
      <c r="AQ1420" s="25">
        <f>IF(FollowUp!$AK$3="(Off)",IF(FollowUp!$AA$3=Data!$D$5,C1420,IF(FollowUp!$AA$3=Data!$D$6,D1420,IF(FollowUp!$AA$3=Data!$D$7,E1420,B1420))),IF(FollowUp!$AK$3=Data!$N$9,F1420,IF(FollowUp!$AK$3=Data!$N$8,H1420,IF(FollowUp!$AK$3=Data!$N$7,G1420,B1420))))</f>
        <v>0</v>
      </c>
      <c r="AR1420" s="51">
        <f t="shared" si="134"/>
        <v>0</v>
      </c>
      <c r="AS1420" s="25">
        <f t="shared" si="138"/>
        <v>-1</v>
      </c>
      <c r="AT1420" s="25">
        <f t="shared" si="135"/>
        <v>1413</v>
      </c>
      <c r="AU1420" s="25">
        <f t="shared" si="139"/>
        <v>0</v>
      </c>
      <c r="AV1420" s="25">
        <f t="shared" si="136"/>
        <v>0</v>
      </c>
      <c r="BB1420" s="51"/>
    </row>
    <row r="1421" spans="1:54" x14ac:dyDescent="0.25">
      <c r="A1421" t="str">
        <f t="shared" si="137"/>
        <v>1421</v>
      </c>
      <c r="B1421" s="25">
        <f>IF(OR(ISBLANK($AG1421),$AI1421="closed",$AI1421="old",AND($B$3=Data!$N$6,OR(database!AG1421=Data!$K$8,Data!$K$9=database!AG1421))),0,MAX(B$8:B1420)+1)</f>
        <v>0</v>
      </c>
      <c r="C1421" s="25">
        <f ca="1">IF(AND($AL1421-C$3&lt;=TODAY(),$AL1421&gt;0,AI1421&lt;&gt;"closed",AI1421&lt;&gt;"old",AND($B$3&lt;&gt;Data!$N$6,OR(database!$AG1421&lt;&gt;Data!$K$9,database!$AG1421&lt;&gt;Data!$K$8))),MAX(C$8:C1420)+1,0)</f>
        <v>0</v>
      </c>
      <c r="D1421" s="25">
        <f ca="1">IF(AND($AL1421-D$3&lt;=TODAY(),$AL1421&gt;0,$AI1421&lt;&gt;"closed",AI1421&lt;&gt;"old",AND($B$3&lt;&gt;Data!$N$6,OR(database!$AG1421&lt;&gt;Data!$K$9,database!$AG1421&lt;&gt;Data!$K$8))),MAX(D$8:D1420)+1,0)</f>
        <v>0</v>
      </c>
      <c r="E1421" s="25">
        <f ca="1">IF(AND($AL1421-E$3&lt;=TODAY(),$AL1421&gt;0,AI1421&lt;&gt;"closed",AI1421&lt;&gt;"old",AND($B$3&lt;&gt;Data!$N$6,OR(database!$AG1421&lt;&gt;Data!$K$9,database!$AG1421&lt;&gt;Data!$K$8))),MAX(E$8:E1420)+1,0)</f>
        <v>0</v>
      </c>
      <c r="F1421" s="25">
        <f>IF(AH1421="X",MAX(F$8:F1420)+1,0)</f>
        <v>0</v>
      </c>
      <c r="G1421" s="25">
        <f ca="1">IF(AND(AG1421=Data!$K$8,database!AI1421&lt;&gt;"Closed",AI1421&lt;&gt;"old",database!AL1421&lt;(TODAY()+Data!$X$4)),MAX(G$8:G1420)+1,0)</f>
        <v>0</v>
      </c>
      <c r="H1421" s="25">
        <f ca="1">IF(AND(AG1421=Data!$K$9,database!AI1421&lt;&gt;"Closed",AI1421&lt;&gt;"old",database!AL1421&lt;(TODAY()+Data!$X$5)),MAX(H$8:H1420)+1,0)</f>
        <v>0</v>
      </c>
      <c r="Y1421">
        <f>IF(AS1421&gt;0,VLOOKUP(AS1421,$AT:$AV,3,0)+COUNTIF(AS$8:AS1420,AS1421),0)</f>
        <v>0</v>
      </c>
      <c r="AA1421" s="17"/>
      <c r="AB1421" s="18"/>
      <c r="AC1421" s="17"/>
      <c r="AD1421" s="18"/>
      <c r="AE1421" s="17"/>
      <c r="AF1421" s="18"/>
      <c r="AG1421" s="139"/>
      <c r="AH1421" s="24"/>
      <c r="AI1421" s="17"/>
      <c r="AJ1421" s="24"/>
      <c r="AK1421" s="27"/>
      <c r="AL1421" s="47"/>
      <c r="AQ1421" s="25">
        <f>IF(FollowUp!$AK$3="(Off)",IF(FollowUp!$AA$3=Data!$D$5,C1421,IF(FollowUp!$AA$3=Data!$D$6,D1421,IF(FollowUp!$AA$3=Data!$D$7,E1421,B1421))),IF(FollowUp!$AK$3=Data!$N$9,F1421,IF(FollowUp!$AK$3=Data!$N$8,H1421,IF(FollowUp!$AK$3=Data!$N$7,G1421,B1421))))</f>
        <v>0</v>
      </c>
      <c r="AR1421" s="51">
        <f t="shared" si="134"/>
        <v>0</v>
      </c>
      <c r="AS1421" s="25">
        <f t="shared" si="138"/>
        <v>-1</v>
      </c>
      <c r="AT1421" s="25">
        <f t="shared" si="135"/>
        <v>1414</v>
      </c>
      <c r="AU1421" s="25">
        <f t="shared" si="139"/>
        <v>0</v>
      </c>
      <c r="AV1421" s="25">
        <f t="shared" si="136"/>
        <v>0</v>
      </c>
      <c r="BB1421" s="51"/>
    </row>
    <row r="1422" spans="1:54" x14ac:dyDescent="0.25">
      <c r="A1422" t="str">
        <f t="shared" si="137"/>
        <v>1422</v>
      </c>
      <c r="B1422" s="25">
        <f>IF(OR(ISBLANK($AG1422),$AI1422="closed",$AI1422="old",AND($B$3=Data!$N$6,OR(database!AG1422=Data!$K$8,Data!$K$9=database!AG1422))),0,MAX(B$8:B1421)+1)</f>
        <v>0</v>
      </c>
      <c r="C1422" s="25">
        <f ca="1">IF(AND($AL1422-C$3&lt;=TODAY(),$AL1422&gt;0,AI1422&lt;&gt;"closed",AI1422&lt;&gt;"old",AND($B$3&lt;&gt;Data!$N$6,OR(database!$AG1422&lt;&gt;Data!$K$9,database!$AG1422&lt;&gt;Data!$K$8))),MAX(C$8:C1421)+1,0)</f>
        <v>0</v>
      </c>
      <c r="D1422" s="25">
        <f ca="1">IF(AND($AL1422-D$3&lt;=TODAY(),$AL1422&gt;0,$AI1422&lt;&gt;"closed",AI1422&lt;&gt;"old",AND($B$3&lt;&gt;Data!$N$6,OR(database!$AG1422&lt;&gt;Data!$K$9,database!$AG1422&lt;&gt;Data!$K$8))),MAX(D$8:D1421)+1,0)</f>
        <v>0</v>
      </c>
      <c r="E1422" s="25">
        <f ca="1">IF(AND($AL1422-E$3&lt;=TODAY(),$AL1422&gt;0,AI1422&lt;&gt;"closed",AI1422&lt;&gt;"old",AND($B$3&lt;&gt;Data!$N$6,OR(database!$AG1422&lt;&gt;Data!$K$9,database!$AG1422&lt;&gt;Data!$K$8))),MAX(E$8:E1421)+1,0)</f>
        <v>0</v>
      </c>
      <c r="F1422" s="25">
        <f>IF(AH1422="X",MAX(F$8:F1421)+1,0)</f>
        <v>0</v>
      </c>
      <c r="G1422" s="25">
        <f ca="1">IF(AND(AG1422=Data!$K$8,database!AI1422&lt;&gt;"Closed",AI1422&lt;&gt;"old",database!AL1422&lt;(TODAY()+Data!$X$4)),MAX(G$8:G1421)+1,0)</f>
        <v>0</v>
      </c>
      <c r="H1422" s="25">
        <f ca="1">IF(AND(AG1422=Data!$K$9,database!AI1422&lt;&gt;"Closed",AI1422&lt;&gt;"old",database!AL1422&lt;(TODAY()+Data!$X$5)),MAX(H$8:H1421)+1,0)</f>
        <v>0</v>
      </c>
      <c r="Y1422">
        <f>IF(AS1422&gt;0,VLOOKUP(AS1422,$AT:$AV,3,0)+COUNTIF(AS$8:AS1421,AS1422),0)</f>
        <v>0</v>
      </c>
      <c r="AA1422" s="16"/>
      <c r="AB1422" s="22"/>
      <c r="AC1422" s="16"/>
      <c r="AD1422" s="22"/>
      <c r="AE1422" s="16"/>
      <c r="AF1422" s="22"/>
      <c r="AG1422" s="138"/>
      <c r="AH1422" s="23"/>
      <c r="AI1422" s="16"/>
      <c r="AJ1422" s="23"/>
      <c r="AK1422" s="28"/>
      <c r="AL1422" s="35"/>
      <c r="AQ1422" s="25">
        <f>IF(FollowUp!$AK$3="(Off)",IF(FollowUp!$AA$3=Data!$D$5,C1422,IF(FollowUp!$AA$3=Data!$D$6,D1422,IF(FollowUp!$AA$3=Data!$D$7,E1422,B1422))),IF(FollowUp!$AK$3=Data!$N$9,F1422,IF(FollowUp!$AK$3=Data!$N$8,H1422,IF(FollowUp!$AK$3=Data!$N$7,G1422,B1422))))</f>
        <v>0</v>
      </c>
      <c r="AR1422" s="51">
        <f t="shared" si="134"/>
        <v>0</v>
      </c>
      <c r="AS1422" s="25">
        <f t="shared" si="138"/>
        <v>-1</v>
      </c>
      <c r="AT1422" s="25">
        <f t="shared" si="135"/>
        <v>1415</v>
      </c>
      <c r="AU1422" s="25">
        <f t="shared" si="139"/>
        <v>0</v>
      </c>
      <c r="AV1422" s="25">
        <f t="shared" si="136"/>
        <v>0</v>
      </c>
      <c r="BB1422" s="51"/>
    </row>
    <row r="1423" spans="1:54" x14ac:dyDescent="0.25">
      <c r="A1423" t="str">
        <f t="shared" si="137"/>
        <v>1423</v>
      </c>
      <c r="B1423" s="25">
        <f>IF(OR(ISBLANK($AG1423),$AI1423="closed",$AI1423="old",AND($B$3=Data!$N$6,OR(database!AG1423=Data!$K$8,Data!$K$9=database!AG1423))),0,MAX(B$8:B1422)+1)</f>
        <v>0</v>
      </c>
      <c r="C1423" s="25">
        <f ca="1">IF(AND($AL1423-C$3&lt;=TODAY(),$AL1423&gt;0,AI1423&lt;&gt;"closed",AI1423&lt;&gt;"old",AND($B$3&lt;&gt;Data!$N$6,OR(database!$AG1423&lt;&gt;Data!$K$9,database!$AG1423&lt;&gt;Data!$K$8))),MAX(C$8:C1422)+1,0)</f>
        <v>0</v>
      </c>
      <c r="D1423" s="25">
        <f ca="1">IF(AND($AL1423-D$3&lt;=TODAY(),$AL1423&gt;0,$AI1423&lt;&gt;"closed",AI1423&lt;&gt;"old",AND($B$3&lt;&gt;Data!$N$6,OR(database!$AG1423&lt;&gt;Data!$K$9,database!$AG1423&lt;&gt;Data!$K$8))),MAX(D$8:D1422)+1,0)</f>
        <v>0</v>
      </c>
      <c r="E1423" s="25">
        <f ca="1">IF(AND($AL1423-E$3&lt;=TODAY(),$AL1423&gt;0,AI1423&lt;&gt;"closed",AI1423&lt;&gt;"old",AND($B$3&lt;&gt;Data!$N$6,OR(database!$AG1423&lt;&gt;Data!$K$9,database!$AG1423&lt;&gt;Data!$K$8))),MAX(E$8:E1422)+1,0)</f>
        <v>0</v>
      </c>
      <c r="F1423" s="25">
        <f>IF(AH1423="X",MAX(F$8:F1422)+1,0)</f>
        <v>0</v>
      </c>
      <c r="G1423" s="25">
        <f ca="1">IF(AND(AG1423=Data!$K$8,database!AI1423&lt;&gt;"Closed",AI1423&lt;&gt;"old",database!AL1423&lt;(TODAY()+Data!$X$4)),MAX(G$8:G1422)+1,0)</f>
        <v>0</v>
      </c>
      <c r="H1423" s="25">
        <f ca="1">IF(AND(AG1423=Data!$K$9,database!AI1423&lt;&gt;"Closed",AI1423&lt;&gt;"old",database!AL1423&lt;(TODAY()+Data!$X$5)),MAX(H$8:H1422)+1,0)</f>
        <v>0</v>
      </c>
      <c r="Y1423">
        <f>IF(AS1423&gt;0,VLOOKUP(AS1423,$AT:$AV,3,0)+COUNTIF(AS$8:AS1422,AS1423),0)</f>
        <v>0</v>
      </c>
      <c r="AA1423" s="17"/>
      <c r="AB1423" s="18"/>
      <c r="AC1423" s="17"/>
      <c r="AD1423" s="18"/>
      <c r="AE1423" s="17"/>
      <c r="AF1423" s="18"/>
      <c r="AG1423" s="139"/>
      <c r="AH1423" s="24"/>
      <c r="AI1423" s="17"/>
      <c r="AJ1423" s="24"/>
      <c r="AK1423" s="27"/>
      <c r="AL1423" s="47"/>
      <c r="AQ1423" s="25">
        <f>IF(FollowUp!$AK$3="(Off)",IF(FollowUp!$AA$3=Data!$D$5,C1423,IF(FollowUp!$AA$3=Data!$D$6,D1423,IF(FollowUp!$AA$3=Data!$D$7,E1423,B1423))),IF(FollowUp!$AK$3=Data!$N$9,F1423,IF(FollowUp!$AK$3=Data!$N$8,H1423,IF(FollowUp!$AK$3=Data!$N$7,G1423,B1423))))</f>
        <v>0</v>
      </c>
      <c r="AR1423" s="51">
        <f t="shared" si="134"/>
        <v>0</v>
      </c>
      <c r="AS1423" s="25">
        <f t="shared" si="138"/>
        <v>-1</v>
      </c>
      <c r="AT1423" s="25">
        <f t="shared" si="135"/>
        <v>1416</v>
      </c>
      <c r="AU1423" s="25">
        <f t="shared" si="139"/>
        <v>0</v>
      </c>
      <c r="AV1423" s="25">
        <f t="shared" si="136"/>
        <v>0</v>
      </c>
      <c r="BB1423" s="51"/>
    </row>
    <row r="1424" spans="1:54" x14ac:dyDescent="0.25">
      <c r="A1424" t="str">
        <f t="shared" si="137"/>
        <v>1424</v>
      </c>
      <c r="B1424" s="25">
        <f>IF(OR(ISBLANK($AG1424),$AI1424="closed",$AI1424="old",AND($B$3=Data!$N$6,OR(database!AG1424=Data!$K$8,Data!$K$9=database!AG1424))),0,MAX(B$8:B1423)+1)</f>
        <v>0</v>
      </c>
      <c r="C1424" s="25">
        <f ca="1">IF(AND($AL1424-C$3&lt;=TODAY(),$AL1424&gt;0,AI1424&lt;&gt;"closed",AI1424&lt;&gt;"old",AND($B$3&lt;&gt;Data!$N$6,OR(database!$AG1424&lt;&gt;Data!$K$9,database!$AG1424&lt;&gt;Data!$K$8))),MAX(C$8:C1423)+1,0)</f>
        <v>0</v>
      </c>
      <c r="D1424" s="25">
        <f ca="1">IF(AND($AL1424-D$3&lt;=TODAY(),$AL1424&gt;0,$AI1424&lt;&gt;"closed",AI1424&lt;&gt;"old",AND($B$3&lt;&gt;Data!$N$6,OR(database!$AG1424&lt;&gt;Data!$K$9,database!$AG1424&lt;&gt;Data!$K$8))),MAX(D$8:D1423)+1,0)</f>
        <v>0</v>
      </c>
      <c r="E1424" s="25">
        <f ca="1">IF(AND($AL1424-E$3&lt;=TODAY(),$AL1424&gt;0,AI1424&lt;&gt;"closed",AI1424&lt;&gt;"old",AND($B$3&lt;&gt;Data!$N$6,OR(database!$AG1424&lt;&gt;Data!$K$9,database!$AG1424&lt;&gt;Data!$K$8))),MAX(E$8:E1423)+1,0)</f>
        <v>0</v>
      </c>
      <c r="F1424" s="25">
        <f>IF(AH1424="X",MAX(F$8:F1423)+1,0)</f>
        <v>0</v>
      </c>
      <c r="G1424" s="25">
        <f ca="1">IF(AND(AG1424=Data!$K$8,database!AI1424&lt;&gt;"Closed",AI1424&lt;&gt;"old",database!AL1424&lt;(TODAY()+Data!$X$4)),MAX(G$8:G1423)+1,0)</f>
        <v>0</v>
      </c>
      <c r="H1424" s="25">
        <f ca="1">IF(AND(AG1424=Data!$K$9,database!AI1424&lt;&gt;"Closed",AI1424&lt;&gt;"old",database!AL1424&lt;(TODAY()+Data!$X$5)),MAX(H$8:H1423)+1,0)</f>
        <v>0</v>
      </c>
      <c r="Y1424">
        <f>IF(AS1424&gt;0,VLOOKUP(AS1424,$AT:$AV,3,0)+COUNTIF(AS$8:AS1423,AS1424),0)</f>
        <v>0</v>
      </c>
      <c r="AA1424" s="16"/>
      <c r="AB1424" s="22"/>
      <c r="AC1424" s="16"/>
      <c r="AD1424" s="22"/>
      <c r="AE1424" s="16"/>
      <c r="AF1424" s="22"/>
      <c r="AG1424" s="138"/>
      <c r="AH1424" s="23"/>
      <c r="AI1424" s="16"/>
      <c r="AJ1424" s="23"/>
      <c r="AK1424" s="28"/>
      <c r="AL1424" s="35"/>
      <c r="AQ1424" s="25">
        <f>IF(FollowUp!$AK$3="(Off)",IF(FollowUp!$AA$3=Data!$D$5,C1424,IF(FollowUp!$AA$3=Data!$D$6,D1424,IF(FollowUp!$AA$3=Data!$D$7,E1424,B1424))),IF(FollowUp!$AK$3=Data!$N$9,F1424,IF(FollowUp!$AK$3=Data!$N$8,H1424,IF(FollowUp!$AK$3=Data!$N$7,G1424,B1424))))</f>
        <v>0</v>
      </c>
      <c r="AR1424" s="51">
        <f t="shared" si="134"/>
        <v>0</v>
      </c>
      <c r="AS1424" s="25">
        <f t="shared" si="138"/>
        <v>-1</v>
      </c>
      <c r="AT1424" s="25">
        <f t="shared" si="135"/>
        <v>1417</v>
      </c>
      <c r="AU1424" s="25">
        <f t="shared" si="139"/>
        <v>0</v>
      </c>
      <c r="AV1424" s="25">
        <f t="shared" si="136"/>
        <v>0</v>
      </c>
      <c r="BB1424" s="51"/>
    </row>
    <row r="1425" spans="1:54" x14ac:dyDescent="0.25">
      <c r="A1425" t="str">
        <f t="shared" si="137"/>
        <v>1425</v>
      </c>
      <c r="B1425" s="25">
        <f>IF(OR(ISBLANK($AG1425),$AI1425="closed",$AI1425="old",AND($B$3=Data!$N$6,OR(database!AG1425=Data!$K$8,Data!$K$9=database!AG1425))),0,MAX(B$8:B1424)+1)</f>
        <v>0</v>
      </c>
      <c r="C1425" s="25">
        <f ca="1">IF(AND($AL1425-C$3&lt;=TODAY(),$AL1425&gt;0,AI1425&lt;&gt;"closed",AI1425&lt;&gt;"old",AND($B$3&lt;&gt;Data!$N$6,OR(database!$AG1425&lt;&gt;Data!$K$9,database!$AG1425&lt;&gt;Data!$K$8))),MAX(C$8:C1424)+1,0)</f>
        <v>0</v>
      </c>
      <c r="D1425" s="25">
        <f ca="1">IF(AND($AL1425-D$3&lt;=TODAY(),$AL1425&gt;0,$AI1425&lt;&gt;"closed",AI1425&lt;&gt;"old",AND($B$3&lt;&gt;Data!$N$6,OR(database!$AG1425&lt;&gt;Data!$K$9,database!$AG1425&lt;&gt;Data!$K$8))),MAX(D$8:D1424)+1,0)</f>
        <v>0</v>
      </c>
      <c r="E1425" s="25">
        <f ca="1">IF(AND($AL1425-E$3&lt;=TODAY(),$AL1425&gt;0,AI1425&lt;&gt;"closed",AI1425&lt;&gt;"old",AND($B$3&lt;&gt;Data!$N$6,OR(database!$AG1425&lt;&gt;Data!$K$9,database!$AG1425&lt;&gt;Data!$K$8))),MAX(E$8:E1424)+1,0)</f>
        <v>0</v>
      </c>
      <c r="F1425" s="25">
        <f>IF(AH1425="X",MAX(F$8:F1424)+1,0)</f>
        <v>0</v>
      </c>
      <c r="G1425" s="25">
        <f ca="1">IF(AND(AG1425=Data!$K$8,database!AI1425&lt;&gt;"Closed",AI1425&lt;&gt;"old",database!AL1425&lt;(TODAY()+Data!$X$4)),MAX(G$8:G1424)+1,0)</f>
        <v>0</v>
      </c>
      <c r="H1425" s="25">
        <f ca="1">IF(AND(AG1425=Data!$K$9,database!AI1425&lt;&gt;"Closed",AI1425&lt;&gt;"old",database!AL1425&lt;(TODAY()+Data!$X$5)),MAX(H$8:H1424)+1,0)</f>
        <v>0</v>
      </c>
      <c r="Y1425">
        <f>IF(AS1425&gt;0,VLOOKUP(AS1425,$AT:$AV,3,0)+COUNTIF(AS$8:AS1424,AS1425),0)</f>
        <v>0</v>
      </c>
      <c r="AA1425" s="17"/>
      <c r="AB1425" s="18"/>
      <c r="AC1425" s="17"/>
      <c r="AD1425" s="18"/>
      <c r="AE1425" s="17"/>
      <c r="AF1425" s="18"/>
      <c r="AG1425" s="139"/>
      <c r="AH1425" s="24"/>
      <c r="AI1425" s="17"/>
      <c r="AJ1425" s="24"/>
      <c r="AK1425" s="27"/>
      <c r="AL1425" s="47"/>
      <c r="AQ1425" s="25">
        <f>IF(FollowUp!$AK$3="(Off)",IF(FollowUp!$AA$3=Data!$D$5,C1425,IF(FollowUp!$AA$3=Data!$D$6,D1425,IF(FollowUp!$AA$3=Data!$D$7,E1425,B1425))),IF(FollowUp!$AK$3=Data!$N$9,F1425,IF(FollowUp!$AK$3=Data!$N$8,H1425,IF(FollowUp!$AK$3=Data!$N$7,G1425,B1425))))</f>
        <v>0</v>
      </c>
      <c r="AR1425" s="51">
        <f t="shared" si="134"/>
        <v>0</v>
      </c>
      <c r="AS1425" s="25">
        <f t="shared" si="138"/>
        <v>-1</v>
      </c>
      <c r="AT1425" s="25">
        <f t="shared" si="135"/>
        <v>1418</v>
      </c>
      <c r="AU1425" s="25">
        <f t="shared" si="139"/>
        <v>0</v>
      </c>
      <c r="AV1425" s="25">
        <f t="shared" si="136"/>
        <v>0</v>
      </c>
      <c r="BB1425" s="51"/>
    </row>
    <row r="1426" spans="1:54" x14ac:dyDescent="0.25">
      <c r="A1426" t="str">
        <f t="shared" si="137"/>
        <v>1426</v>
      </c>
      <c r="B1426" s="25">
        <f>IF(OR(ISBLANK($AG1426),$AI1426="closed",$AI1426="old",AND($B$3=Data!$N$6,OR(database!AG1426=Data!$K$8,Data!$K$9=database!AG1426))),0,MAX(B$8:B1425)+1)</f>
        <v>0</v>
      </c>
      <c r="C1426" s="25">
        <f ca="1">IF(AND($AL1426-C$3&lt;=TODAY(),$AL1426&gt;0,AI1426&lt;&gt;"closed",AI1426&lt;&gt;"old",AND($B$3&lt;&gt;Data!$N$6,OR(database!$AG1426&lt;&gt;Data!$K$9,database!$AG1426&lt;&gt;Data!$K$8))),MAX(C$8:C1425)+1,0)</f>
        <v>0</v>
      </c>
      <c r="D1426" s="25">
        <f ca="1">IF(AND($AL1426-D$3&lt;=TODAY(),$AL1426&gt;0,$AI1426&lt;&gt;"closed",AI1426&lt;&gt;"old",AND($B$3&lt;&gt;Data!$N$6,OR(database!$AG1426&lt;&gt;Data!$K$9,database!$AG1426&lt;&gt;Data!$K$8))),MAX(D$8:D1425)+1,0)</f>
        <v>0</v>
      </c>
      <c r="E1426" s="25">
        <f ca="1">IF(AND($AL1426-E$3&lt;=TODAY(),$AL1426&gt;0,AI1426&lt;&gt;"closed",AI1426&lt;&gt;"old",AND($B$3&lt;&gt;Data!$N$6,OR(database!$AG1426&lt;&gt;Data!$K$9,database!$AG1426&lt;&gt;Data!$K$8))),MAX(E$8:E1425)+1,0)</f>
        <v>0</v>
      </c>
      <c r="F1426" s="25">
        <f>IF(AH1426="X",MAX(F$8:F1425)+1,0)</f>
        <v>0</v>
      </c>
      <c r="G1426" s="25">
        <f ca="1">IF(AND(AG1426=Data!$K$8,database!AI1426&lt;&gt;"Closed",AI1426&lt;&gt;"old",database!AL1426&lt;(TODAY()+Data!$X$4)),MAX(G$8:G1425)+1,0)</f>
        <v>0</v>
      </c>
      <c r="H1426" s="25">
        <f ca="1">IF(AND(AG1426=Data!$K$9,database!AI1426&lt;&gt;"Closed",AI1426&lt;&gt;"old",database!AL1426&lt;(TODAY()+Data!$X$5)),MAX(H$8:H1425)+1,0)</f>
        <v>0</v>
      </c>
      <c r="Y1426">
        <f>IF(AS1426&gt;0,VLOOKUP(AS1426,$AT:$AV,3,0)+COUNTIF(AS$8:AS1425,AS1426),0)</f>
        <v>0</v>
      </c>
      <c r="AA1426" s="16"/>
      <c r="AB1426" s="22"/>
      <c r="AC1426" s="16"/>
      <c r="AD1426" s="22"/>
      <c r="AE1426" s="16"/>
      <c r="AF1426" s="22"/>
      <c r="AG1426" s="138"/>
      <c r="AH1426" s="23"/>
      <c r="AI1426" s="16"/>
      <c r="AJ1426" s="23"/>
      <c r="AK1426" s="28"/>
      <c r="AL1426" s="35"/>
      <c r="AQ1426" s="25">
        <f>IF(FollowUp!$AK$3="(Off)",IF(FollowUp!$AA$3=Data!$D$5,C1426,IF(FollowUp!$AA$3=Data!$D$6,D1426,IF(FollowUp!$AA$3=Data!$D$7,E1426,B1426))),IF(FollowUp!$AK$3=Data!$N$9,F1426,IF(FollowUp!$AK$3=Data!$N$8,H1426,IF(FollowUp!$AK$3=Data!$N$7,G1426,B1426))))</f>
        <v>0</v>
      </c>
      <c r="AR1426" s="51">
        <f t="shared" si="134"/>
        <v>0</v>
      </c>
      <c r="AS1426" s="25">
        <f t="shared" si="138"/>
        <v>-1</v>
      </c>
      <c r="AT1426" s="25">
        <f t="shared" si="135"/>
        <v>1419</v>
      </c>
      <c r="AU1426" s="25">
        <f t="shared" si="139"/>
        <v>0</v>
      </c>
      <c r="AV1426" s="25">
        <f t="shared" si="136"/>
        <v>0</v>
      </c>
      <c r="BB1426" s="51"/>
    </row>
    <row r="1427" spans="1:54" x14ac:dyDescent="0.25">
      <c r="A1427" t="str">
        <f t="shared" si="137"/>
        <v>1427</v>
      </c>
      <c r="B1427" s="25">
        <f>IF(OR(ISBLANK($AG1427),$AI1427="closed",$AI1427="old",AND($B$3=Data!$N$6,OR(database!AG1427=Data!$K$8,Data!$K$9=database!AG1427))),0,MAX(B$8:B1426)+1)</f>
        <v>0</v>
      </c>
      <c r="C1427" s="25">
        <f ca="1">IF(AND($AL1427-C$3&lt;=TODAY(),$AL1427&gt;0,AI1427&lt;&gt;"closed",AI1427&lt;&gt;"old",AND($B$3&lt;&gt;Data!$N$6,OR(database!$AG1427&lt;&gt;Data!$K$9,database!$AG1427&lt;&gt;Data!$K$8))),MAX(C$8:C1426)+1,0)</f>
        <v>0</v>
      </c>
      <c r="D1427" s="25">
        <f ca="1">IF(AND($AL1427-D$3&lt;=TODAY(),$AL1427&gt;0,$AI1427&lt;&gt;"closed",AI1427&lt;&gt;"old",AND($B$3&lt;&gt;Data!$N$6,OR(database!$AG1427&lt;&gt;Data!$K$9,database!$AG1427&lt;&gt;Data!$K$8))),MAX(D$8:D1426)+1,0)</f>
        <v>0</v>
      </c>
      <c r="E1427" s="25">
        <f ca="1">IF(AND($AL1427-E$3&lt;=TODAY(),$AL1427&gt;0,AI1427&lt;&gt;"closed",AI1427&lt;&gt;"old",AND($B$3&lt;&gt;Data!$N$6,OR(database!$AG1427&lt;&gt;Data!$K$9,database!$AG1427&lt;&gt;Data!$K$8))),MAX(E$8:E1426)+1,0)</f>
        <v>0</v>
      </c>
      <c r="F1427" s="25">
        <f>IF(AH1427="X",MAX(F$8:F1426)+1,0)</f>
        <v>0</v>
      </c>
      <c r="G1427" s="25">
        <f ca="1">IF(AND(AG1427=Data!$K$8,database!AI1427&lt;&gt;"Closed",AI1427&lt;&gt;"old",database!AL1427&lt;(TODAY()+Data!$X$4)),MAX(G$8:G1426)+1,0)</f>
        <v>0</v>
      </c>
      <c r="H1427" s="25">
        <f ca="1">IF(AND(AG1427=Data!$K$9,database!AI1427&lt;&gt;"Closed",AI1427&lt;&gt;"old",database!AL1427&lt;(TODAY()+Data!$X$5)),MAX(H$8:H1426)+1,0)</f>
        <v>0</v>
      </c>
      <c r="Y1427">
        <f>IF(AS1427&gt;0,VLOOKUP(AS1427,$AT:$AV,3,0)+COUNTIF(AS$8:AS1426,AS1427),0)</f>
        <v>0</v>
      </c>
      <c r="AA1427" s="17"/>
      <c r="AB1427" s="18"/>
      <c r="AC1427" s="17"/>
      <c r="AD1427" s="18"/>
      <c r="AE1427" s="17"/>
      <c r="AF1427" s="18"/>
      <c r="AG1427" s="139"/>
      <c r="AH1427" s="24"/>
      <c r="AI1427" s="17"/>
      <c r="AJ1427" s="24"/>
      <c r="AK1427" s="27"/>
      <c r="AL1427" s="47"/>
      <c r="AQ1427" s="25">
        <f>IF(FollowUp!$AK$3="(Off)",IF(FollowUp!$AA$3=Data!$D$5,C1427,IF(FollowUp!$AA$3=Data!$D$6,D1427,IF(FollowUp!$AA$3=Data!$D$7,E1427,B1427))),IF(FollowUp!$AK$3=Data!$N$9,F1427,IF(FollowUp!$AK$3=Data!$N$8,H1427,IF(FollowUp!$AK$3=Data!$N$7,G1427,B1427))))</f>
        <v>0</v>
      </c>
      <c r="AR1427" s="51">
        <f t="shared" si="134"/>
        <v>0</v>
      </c>
      <c r="AS1427" s="25">
        <f t="shared" si="138"/>
        <v>-1</v>
      </c>
      <c r="AT1427" s="25">
        <f t="shared" si="135"/>
        <v>1420</v>
      </c>
      <c r="AU1427" s="25">
        <f t="shared" si="139"/>
        <v>0</v>
      </c>
      <c r="AV1427" s="25">
        <f t="shared" si="136"/>
        <v>0</v>
      </c>
      <c r="BB1427" s="51"/>
    </row>
    <row r="1428" spans="1:54" x14ac:dyDescent="0.25">
      <c r="A1428" t="str">
        <f t="shared" si="137"/>
        <v>1428</v>
      </c>
      <c r="B1428" s="25">
        <f>IF(OR(ISBLANK($AG1428),$AI1428="closed",$AI1428="old",AND($B$3=Data!$N$6,OR(database!AG1428=Data!$K$8,Data!$K$9=database!AG1428))),0,MAX(B$8:B1427)+1)</f>
        <v>0</v>
      </c>
      <c r="C1428" s="25">
        <f ca="1">IF(AND($AL1428-C$3&lt;=TODAY(),$AL1428&gt;0,AI1428&lt;&gt;"closed",AI1428&lt;&gt;"old",AND($B$3&lt;&gt;Data!$N$6,OR(database!$AG1428&lt;&gt;Data!$K$9,database!$AG1428&lt;&gt;Data!$K$8))),MAX(C$8:C1427)+1,0)</f>
        <v>0</v>
      </c>
      <c r="D1428" s="25">
        <f ca="1">IF(AND($AL1428-D$3&lt;=TODAY(),$AL1428&gt;0,$AI1428&lt;&gt;"closed",AI1428&lt;&gt;"old",AND($B$3&lt;&gt;Data!$N$6,OR(database!$AG1428&lt;&gt;Data!$K$9,database!$AG1428&lt;&gt;Data!$K$8))),MAX(D$8:D1427)+1,0)</f>
        <v>0</v>
      </c>
      <c r="E1428" s="25">
        <f ca="1">IF(AND($AL1428-E$3&lt;=TODAY(),$AL1428&gt;0,AI1428&lt;&gt;"closed",AI1428&lt;&gt;"old",AND($B$3&lt;&gt;Data!$N$6,OR(database!$AG1428&lt;&gt;Data!$K$9,database!$AG1428&lt;&gt;Data!$K$8))),MAX(E$8:E1427)+1,0)</f>
        <v>0</v>
      </c>
      <c r="F1428" s="25">
        <f>IF(AH1428="X",MAX(F$8:F1427)+1,0)</f>
        <v>0</v>
      </c>
      <c r="G1428" s="25">
        <f ca="1">IF(AND(AG1428=Data!$K$8,database!AI1428&lt;&gt;"Closed",AI1428&lt;&gt;"old",database!AL1428&lt;(TODAY()+Data!$X$4)),MAX(G$8:G1427)+1,0)</f>
        <v>0</v>
      </c>
      <c r="H1428" s="25">
        <f ca="1">IF(AND(AG1428=Data!$K$9,database!AI1428&lt;&gt;"Closed",AI1428&lt;&gt;"old",database!AL1428&lt;(TODAY()+Data!$X$5)),MAX(H$8:H1427)+1,0)</f>
        <v>0</v>
      </c>
      <c r="Y1428">
        <f>IF(AS1428&gt;0,VLOOKUP(AS1428,$AT:$AV,3,0)+COUNTIF(AS$8:AS1427,AS1428),0)</f>
        <v>0</v>
      </c>
      <c r="AA1428" s="16"/>
      <c r="AB1428" s="22"/>
      <c r="AC1428" s="16"/>
      <c r="AD1428" s="22"/>
      <c r="AE1428" s="16"/>
      <c r="AF1428" s="22"/>
      <c r="AG1428" s="138"/>
      <c r="AH1428" s="23"/>
      <c r="AI1428" s="16"/>
      <c r="AJ1428" s="23"/>
      <c r="AK1428" s="28"/>
      <c r="AL1428" s="35"/>
      <c r="AQ1428" s="25">
        <f>IF(FollowUp!$AK$3="(Off)",IF(FollowUp!$AA$3=Data!$D$5,C1428,IF(FollowUp!$AA$3=Data!$D$6,D1428,IF(FollowUp!$AA$3=Data!$D$7,E1428,B1428))),IF(FollowUp!$AK$3=Data!$N$9,F1428,IF(FollowUp!$AK$3=Data!$N$8,H1428,IF(FollowUp!$AK$3=Data!$N$7,G1428,B1428))))</f>
        <v>0</v>
      </c>
      <c r="AR1428" s="51">
        <f t="shared" si="134"/>
        <v>0</v>
      </c>
      <c r="AS1428" s="25">
        <f t="shared" si="138"/>
        <v>-1</v>
      </c>
      <c r="AT1428" s="25">
        <f t="shared" si="135"/>
        <v>1421</v>
      </c>
      <c r="AU1428" s="25">
        <f t="shared" si="139"/>
        <v>0</v>
      </c>
      <c r="AV1428" s="25">
        <f t="shared" si="136"/>
        <v>0</v>
      </c>
      <c r="BB1428" s="51"/>
    </row>
    <row r="1429" spans="1:54" x14ac:dyDescent="0.25">
      <c r="A1429" t="str">
        <f t="shared" si="137"/>
        <v>1429</v>
      </c>
      <c r="B1429" s="25">
        <f>IF(OR(ISBLANK($AG1429),$AI1429="closed",$AI1429="old",AND($B$3=Data!$N$6,OR(database!AG1429=Data!$K$8,Data!$K$9=database!AG1429))),0,MAX(B$8:B1428)+1)</f>
        <v>0</v>
      </c>
      <c r="C1429" s="25">
        <f ca="1">IF(AND($AL1429-C$3&lt;=TODAY(),$AL1429&gt;0,AI1429&lt;&gt;"closed",AI1429&lt;&gt;"old",AND($B$3&lt;&gt;Data!$N$6,OR(database!$AG1429&lt;&gt;Data!$K$9,database!$AG1429&lt;&gt;Data!$K$8))),MAX(C$8:C1428)+1,0)</f>
        <v>0</v>
      </c>
      <c r="D1429" s="25">
        <f ca="1">IF(AND($AL1429-D$3&lt;=TODAY(),$AL1429&gt;0,$AI1429&lt;&gt;"closed",AI1429&lt;&gt;"old",AND($B$3&lt;&gt;Data!$N$6,OR(database!$AG1429&lt;&gt;Data!$K$9,database!$AG1429&lt;&gt;Data!$K$8))),MAX(D$8:D1428)+1,0)</f>
        <v>0</v>
      </c>
      <c r="E1429" s="25">
        <f ca="1">IF(AND($AL1429-E$3&lt;=TODAY(),$AL1429&gt;0,AI1429&lt;&gt;"closed",AI1429&lt;&gt;"old",AND($B$3&lt;&gt;Data!$N$6,OR(database!$AG1429&lt;&gt;Data!$K$9,database!$AG1429&lt;&gt;Data!$K$8))),MAX(E$8:E1428)+1,0)</f>
        <v>0</v>
      </c>
      <c r="F1429" s="25">
        <f>IF(AH1429="X",MAX(F$8:F1428)+1,0)</f>
        <v>0</v>
      </c>
      <c r="G1429" s="25">
        <f ca="1">IF(AND(AG1429=Data!$K$8,database!AI1429&lt;&gt;"Closed",AI1429&lt;&gt;"old",database!AL1429&lt;(TODAY()+Data!$X$4)),MAX(G$8:G1428)+1,0)</f>
        <v>0</v>
      </c>
      <c r="H1429" s="25">
        <f ca="1">IF(AND(AG1429=Data!$K$9,database!AI1429&lt;&gt;"Closed",AI1429&lt;&gt;"old",database!AL1429&lt;(TODAY()+Data!$X$5)),MAX(H$8:H1428)+1,0)</f>
        <v>0</v>
      </c>
      <c r="Y1429">
        <f>IF(AS1429&gt;0,VLOOKUP(AS1429,$AT:$AV,3,0)+COUNTIF(AS$8:AS1428,AS1429),0)</f>
        <v>0</v>
      </c>
      <c r="AA1429" s="17"/>
      <c r="AB1429" s="18"/>
      <c r="AC1429" s="17"/>
      <c r="AD1429" s="18"/>
      <c r="AE1429" s="17"/>
      <c r="AF1429" s="18"/>
      <c r="AG1429" s="139"/>
      <c r="AH1429" s="24"/>
      <c r="AI1429" s="17"/>
      <c r="AJ1429" s="24"/>
      <c r="AK1429" s="27"/>
      <c r="AL1429" s="47"/>
      <c r="AQ1429" s="25">
        <f>IF(FollowUp!$AK$3="(Off)",IF(FollowUp!$AA$3=Data!$D$5,C1429,IF(FollowUp!$AA$3=Data!$D$6,D1429,IF(FollowUp!$AA$3=Data!$D$7,E1429,B1429))),IF(FollowUp!$AK$3=Data!$N$9,F1429,IF(FollowUp!$AK$3=Data!$N$8,H1429,IF(FollowUp!$AK$3=Data!$N$7,G1429,B1429))))</f>
        <v>0</v>
      </c>
      <c r="AR1429" s="51">
        <f t="shared" si="134"/>
        <v>0</v>
      </c>
      <c r="AS1429" s="25">
        <f t="shared" si="138"/>
        <v>-1</v>
      </c>
      <c r="AT1429" s="25">
        <f t="shared" si="135"/>
        <v>1422</v>
      </c>
      <c r="AU1429" s="25">
        <f t="shared" si="139"/>
        <v>0</v>
      </c>
      <c r="AV1429" s="25">
        <f t="shared" si="136"/>
        <v>0</v>
      </c>
      <c r="BB1429" s="51"/>
    </row>
    <row r="1430" spans="1:54" x14ac:dyDescent="0.25">
      <c r="A1430" t="str">
        <f t="shared" si="137"/>
        <v>1430</v>
      </c>
      <c r="B1430" s="25">
        <f>IF(OR(ISBLANK($AG1430),$AI1430="closed",$AI1430="old",AND($B$3=Data!$N$6,OR(database!AG1430=Data!$K$8,Data!$K$9=database!AG1430))),0,MAX(B$8:B1429)+1)</f>
        <v>0</v>
      </c>
      <c r="C1430" s="25">
        <f ca="1">IF(AND($AL1430-C$3&lt;=TODAY(),$AL1430&gt;0,AI1430&lt;&gt;"closed",AI1430&lt;&gt;"old",AND($B$3&lt;&gt;Data!$N$6,OR(database!$AG1430&lt;&gt;Data!$K$9,database!$AG1430&lt;&gt;Data!$K$8))),MAX(C$8:C1429)+1,0)</f>
        <v>0</v>
      </c>
      <c r="D1430" s="25">
        <f ca="1">IF(AND($AL1430-D$3&lt;=TODAY(),$AL1430&gt;0,$AI1430&lt;&gt;"closed",AI1430&lt;&gt;"old",AND($B$3&lt;&gt;Data!$N$6,OR(database!$AG1430&lt;&gt;Data!$K$9,database!$AG1430&lt;&gt;Data!$K$8))),MAX(D$8:D1429)+1,0)</f>
        <v>0</v>
      </c>
      <c r="E1430" s="25">
        <f ca="1">IF(AND($AL1430-E$3&lt;=TODAY(),$AL1430&gt;0,AI1430&lt;&gt;"closed",AI1430&lt;&gt;"old",AND($B$3&lt;&gt;Data!$N$6,OR(database!$AG1430&lt;&gt;Data!$K$9,database!$AG1430&lt;&gt;Data!$K$8))),MAX(E$8:E1429)+1,0)</f>
        <v>0</v>
      </c>
      <c r="F1430" s="25">
        <f>IF(AH1430="X",MAX(F$8:F1429)+1,0)</f>
        <v>0</v>
      </c>
      <c r="G1430" s="25">
        <f ca="1">IF(AND(AG1430=Data!$K$8,database!AI1430&lt;&gt;"Closed",AI1430&lt;&gt;"old",database!AL1430&lt;(TODAY()+Data!$X$4)),MAX(G$8:G1429)+1,0)</f>
        <v>0</v>
      </c>
      <c r="H1430" s="25">
        <f ca="1">IF(AND(AG1430=Data!$K$9,database!AI1430&lt;&gt;"Closed",AI1430&lt;&gt;"old",database!AL1430&lt;(TODAY()+Data!$X$5)),MAX(H$8:H1429)+1,0)</f>
        <v>0</v>
      </c>
      <c r="Y1430">
        <f>IF(AS1430&gt;0,VLOOKUP(AS1430,$AT:$AV,3,0)+COUNTIF(AS$8:AS1429,AS1430),0)</f>
        <v>0</v>
      </c>
      <c r="AA1430" s="16"/>
      <c r="AB1430" s="22"/>
      <c r="AC1430" s="16"/>
      <c r="AD1430" s="22"/>
      <c r="AE1430" s="16"/>
      <c r="AF1430" s="22"/>
      <c r="AG1430" s="138"/>
      <c r="AH1430" s="23"/>
      <c r="AI1430" s="16"/>
      <c r="AJ1430" s="23"/>
      <c r="AK1430" s="28"/>
      <c r="AL1430" s="35"/>
      <c r="AQ1430" s="25">
        <f>IF(FollowUp!$AK$3="(Off)",IF(FollowUp!$AA$3=Data!$D$5,C1430,IF(FollowUp!$AA$3=Data!$D$6,D1430,IF(FollowUp!$AA$3=Data!$D$7,E1430,B1430))),IF(FollowUp!$AK$3=Data!$N$9,F1430,IF(FollowUp!$AK$3=Data!$N$8,H1430,IF(FollowUp!$AK$3=Data!$N$7,G1430,B1430))))</f>
        <v>0</v>
      </c>
      <c r="AR1430" s="51">
        <f t="shared" si="134"/>
        <v>0</v>
      </c>
      <c r="AS1430" s="25">
        <f t="shared" si="138"/>
        <v>-1</v>
      </c>
      <c r="AT1430" s="25">
        <f t="shared" si="135"/>
        <v>1423</v>
      </c>
      <c r="AU1430" s="25">
        <f t="shared" si="139"/>
        <v>0</v>
      </c>
      <c r="AV1430" s="25">
        <f t="shared" si="136"/>
        <v>0</v>
      </c>
      <c r="BB1430" s="51"/>
    </row>
    <row r="1431" spans="1:54" x14ac:dyDescent="0.25">
      <c r="A1431" t="str">
        <f t="shared" si="137"/>
        <v>1431</v>
      </c>
      <c r="B1431" s="25">
        <f>IF(OR(ISBLANK($AG1431),$AI1431="closed",$AI1431="old",AND($B$3=Data!$N$6,OR(database!AG1431=Data!$K$8,Data!$K$9=database!AG1431))),0,MAX(B$8:B1430)+1)</f>
        <v>0</v>
      </c>
      <c r="C1431" s="25">
        <f ca="1">IF(AND($AL1431-C$3&lt;=TODAY(),$AL1431&gt;0,AI1431&lt;&gt;"closed",AI1431&lt;&gt;"old",AND($B$3&lt;&gt;Data!$N$6,OR(database!$AG1431&lt;&gt;Data!$K$9,database!$AG1431&lt;&gt;Data!$K$8))),MAX(C$8:C1430)+1,0)</f>
        <v>0</v>
      </c>
      <c r="D1431" s="25">
        <f ca="1">IF(AND($AL1431-D$3&lt;=TODAY(),$AL1431&gt;0,$AI1431&lt;&gt;"closed",AI1431&lt;&gt;"old",AND($B$3&lt;&gt;Data!$N$6,OR(database!$AG1431&lt;&gt;Data!$K$9,database!$AG1431&lt;&gt;Data!$K$8))),MAX(D$8:D1430)+1,0)</f>
        <v>0</v>
      </c>
      <c r="E1431" s="25">
        <f ca="1">IF(AND($AL1431-E$3&lt;=TODAY(),$AL1431&gt;0,AI1431&lt;&gt;"closed",AI1431&lt;&gt;"old",AND($B$3&lt;&gt;Data!$N$6,OR(database!$AG1431&lt;&gt;Data!$K$9,database!$AG1431&lt;&gt;Data!$K$8))),MAX(E$8:E1430)+1,0)</f>
        <v>0</v>
      </c>
      <c r="F1431" s="25">
        <f>IF(AH1431="X",MAX(F$8:F1430)+1,0)</f>
        <v>0</v>
      </c>
      <c r="G1431" s="25">
        <f ca="1">IF(AND(AG1431=Data!$K$8,database!AI1431&lt;&gt;"Closed",AI1431&lt;&gt;"old",database!AL1431&lt;(TODAY()+Data!$X$4)),MAX(G$8:G1430)+1,0)</f>
        <v>0</v>
      </c>
      <c r="H1431" s="25">
        <f ca="1">IF(AND(AG1431=Data!$K$9,database!AI1431&lt;&gt;"Closed",AI1431&lt;&gt;"old",database!AL1431&lt;(TODAY()+Data!$X$5)),MAX(H$8:H1430)+1,0)</f>
        <v>0</v>
      </c>
      <c r="Y1431">
        <f>IF(AS1431&gt;0,VLOOKUP(AS1431,$AT:$AV,3,0)+COUNTIF(AS$8:AS1430,AS1431),0)</f>
        <v>0</v>
      </c>
      <c r="AA1431" s="17"/>
      <c r="AB1431" s="18"/>
      <c r="AC1431" s="17"/>
      <c r="AD1431" s="18"/>
      <c r="AE1431" s="17"/>
      <c r="AF1431" s="18"/>
      <c r="AG1431" s="139"/>
      <c r="AH1431" s="24"/>
      <c r="AI1431" s="17"/>
      <c r="AJ1431" s="24"/>
      <c r="AK1431" s="27"/>
      <c r="AL1431" s="47"/>
      <c r="AQ1431" s="25">
        <f>IF(FollowUp!$AK$3="(Off)",IF(FollowUp!$AA$3=Data!$D$5,C1431,IF(FollowUp!$AA$3=Data!$D$6,D1431,IF(FollowUp!$AA$3=Data!$D$7,E1431,B1431))),IF(FollowUp!$AK$3=Data!$N$9,F1431,IF(FollowUp!$AK$3=Data!$N$8,H1431,IF(FollowUp!$AK$3=Data!$N$7,G1431,B1431))))</f>
        <v>0</v>
      </c>
      <c r="AR1431" s="51">
        <f t="shared" si="134"/>
        <v>0</v>
      </c>
      <c r="AS1431" s="25">
        <f t="shared" si="138"/>
        <v>-1</v>
      </c>
      <c r="AT1431" s="25">
        <f t="shared" si="135"/>
        <v>1424</v>
      </c>
      <c r="AU1431" s="25">
        <f t="shared" si="139"/>
        <v>0</v>
      </c>
      <c r="AV1431" s="25">
        <f t="shared" si="136"/>
        <v>0</v>
      </c>
      <c r="BB1431" s="51"/>
    </row>
    <row r="1432" spans="1:54" x14ac:dyDescent="0.25">
      <c r="A1432" t="str">
        <f t="shared" si="137"/>
        <v>1432</v>
      </c>
      <c r="B1432" s="25">
        <f>IF(OR(ISBLANK($AG1432),$AI1432="closed",$AI1432="old",AND($B$3=Data!$N$6,OR(database!AG1432=Data!$K$8,Data!$K$9=database!AG1432))),0,MAX(B$8:B1431)+1)</f>
        <v>0</v>
      </c>
      <c r="C1432" s="25">
        <f ca="1">IF(AND($AL1432-C$3&lt;=TODAY(),$AL1432&gt;0,AI1432&lt;&gt;"closed",AI1432&lt;&gt;"old",AND($B$3&lt;&gt;Data!$N$6,OR(database!$AG1432&lt;&gt;Data!$K$9,database!$AG1432&lt;&gt;Data!$K$8))),MAX(C$8:C1431)+1,0)</f>
        <v>0</v>
      </c>
      <c r="D1432" s="25">
        <f ca="1">IF(AND($AL1432-D$3&lt;=TODAY(),$AL1432&gt;0,$AI1432&lt;&gt;"closed",AI1432&lt;&gt;"old",AND($B$3&lt;&gt;Data!$N$6,OR(database!$AG1432&lt;&gt;Data!$K$9,database!$AG1432&lt;&gt;Data!$K$8))),MAX(D$8:D1431)+1,0)</f>
        <v>0</v>
      </c>
      <c r="E1432" s="25">
        <f ca="1">IF(AND($AL1432-E$3&lt;=TODAY(),$AL1432&gt;0,AI1432&lt;&gt;"closed",AI1432&lt;&gt;"old",AND($B$3&lt;&gt;Data!$N$6,OR(database!$AG1432&lt;&gt;Data!$K$9,database!$AG1432&lt;&gt;Data!$K$8))),MAX(E$8:E1431)+1,0)</f>
        <v>0</v>
      </c>
      <c r="F1432" s="25">
        <f>IF(AH1432="X",MAX(F$8:F1431)+1,0)</f>
        <v>0</v>
      </c>
      <c r="G1432" s="25">
        <f ca="1">IF(AND(AG1432=Data!$K$8,database!AI1432&lt;&gt;"Closed",AI1432&lt;&gt;"old",database!AL1432&lt;(TODAY()+Data!$X$4)),MAX(G$8:G1431)+1,0)</f>
        <v>0</v>
      </c>
      <c r="H1432" s="25">
        <f ca="1">IF(AND(AG1432=Data!$K$9,database!AI1432&lt;&gt;"Closed",AI1432&lt;&gt;"old",database!AL1432&lt;(TODAY()+Data!$X$5)),MAX(H$8:H1431)+1,0)</f>
        <v>0</v>
      </c>
      <c r="Y1432">
        <f>IF(AS1432&gt;0,VLOOKUP(AS1432,$AT:$AV,3,0)+COUNTIF(AS$8:AS1431,AS1432),0)</f>
        <v>0</v>
      </c>
      <c r="AA1432" s="16"/>
      <c r="AB1432" s="22"/>
      <c r="AC1432" s="16"/>
      <c r="AD1432" s="22"/>
      <c r="AE1432" s="16"/>
      <c r="AF1432" s="22"/>
      <c r="AG1432" s="138"/>
      <c r="AH1432" s="23"/>
      <c r="AI1432" s="16"/>
      <c r="AJ1432" s="23"/>
      <c r="AK1432" s="28"/>
      <c r="AL1432" s="35"/>
      <c r="AQ1432" s="25">
        <f>IF(FollowUp!$AK$3="(Off)",IF(FollowUp!$AA$3=Data!$D$5,C1432,IF(FollowUp!$AA$3=Data!$D$6,D1432,IF(FollowUp!$AA$3=Data!$D$7,E1432,B1432))),IF(FollowUp!$AK$3=Data!$N$9,F1432,IF(FollowUp!$AK$3=Data!$N$8,H1432,IF(FollowUp!$AK$3=Data!$N$7,G1432,B1432))))</f>
        <v>0</v>
      </c>
      <c r="AR1432" s="51">
        <f t="shared" si="134"/>
        <v>0</v>
      </c>
      <c r="AS1432" s="25">
        <f t="shared" si="138"/>
        <v>-1</v>
      </c>
      <c r="AT1432" s="25">
        <f t="shared" si="135"/>
        <v>1425</v>
      </c>
      <c r="AU1432" s="25">
        <f t="shared" si="139"/>
        <v>0</v>
      </c>
      <c r="AV1432" s="25">
        <f t="shared" si="136"/>
        <v>0</v>
      </c>
      <c r="BB1432" s="51"/>
    </row>
    <row r="1433" spans="1:54" x14ac:dyDescent="0.25">
      <c r="A1433" t="str">
        <f t="shared" si="137"/>
        <v>1433</v>
      </c>
      <c r="B1433" s="25">
        <f>IF(OR(ISBLANK($AG1433),$AI1433="closed",$AI1433="old",AND($B$3=Data!$N$6,OR(database!AG1433=Data!$K$8,Data!$K$9=database!AG1433))),0,MAX(B$8:B1432)+1)</f>
        <v>0</v>
      </c>
      <c r="C1433" s="25">
        <f ca="1">IF(AND($AL1433-C$3&lt;=TODAY(),$AL1433&gt;0,AI1433&lt;&gt;"closed",AI1433&lt;&gt;"old",AND($B$3&lt;&gt;Data!$N$6,OR(database!$AG1433&lt;&gt;Data!$K$9,database!$AG1433&lt;&gt;Data!$K$8))),MAX(C$8:C1432)+1,0)</f>
        <v>0</v>
      </c>
      <c r="D1433" s="25">
        <f ca="1">IF(AND($AL1433-D$3&lt;=TODAY(),$AL1433&gt;0,$AI1433&lt;&gt;"closed",AI1433&lt;&gt;"old",AND($B$3&lt;&gt;Data!$N$6,OR(database!$AG1433&lt;&gt;Data!$K$9,database!$AG1433&lt;&gt;Data!$K$8))),MAX(D$8:D1432)+1,0)</f>
        <v>0</v>
      </c>
      <c r="E1433" s="25">
        <f ca="1">IF(AND($AL1433-E$3&lt;=TODAY(),$AL1433&gt;0,AI1433&lt;&gt;"closed",AI1433&lt;&gt;"old",AND($B$3&lt;&gt;Data!$N$6,OR(database!$AG1433&lt;&gt;Data!$K$9,database!$AG1433&lt;&gt;Data!$K$8))),MAX(E$8:E1432)+1,0)</f>
        <v>0</v>
      </c>
      <c r="F1433" s="25">
        <f>IF(AH1433="X",MAX(F$8:F1432)+1,0)</f>
        <v>0</v>
      </c>
      <c r="G1433" s="25">
        <f ca="1">IF(AND(AG1433=Data!$K$8,database!AI1433&lt;&gt;"Closed",AI1433&lt;&gt;"old",database!AL1433&lt;(TODAY()+Data!$X$4)),MAX(G$8:G1432)+1,0)</f>
        <v>0</v>
      </c>
      <c r="H1433" s="25">
        <f ca="1">IF(AND(AG1433=Data!$K$9,database!AI1433&lt;&gt;"Closed",AI1433&lt;&gt;"old",database!AL1433&lt;(TODAY()+Data!$X$5)),MAX(H$8:H1432)+1,0)</f>
        <v>0</v>
      </c>
      <c r="Y1433">
        <f>IF(AS1433&gt;0,VLOOKUP(AS1433,$AT:$AV,3,0)+COUNTIF(AS$8:AS1432,AS1433),0)</f>
        <v>0</v>
      </c>
      <c r="AA1433" s="17"/>
      <c r="AB1433" s="18"/>
      <c r="AC1433" s="17"/>
      <c r="AD1433" s="18"/>
      <c r="AE1433" s="17"/>
      <c r="AF1433" s="18"/>
      <c r="AG1433" s="139"/>
      <c r="AH1433" s="24"/>
      <c r="AI1433" s="17"/>
      <c r="AJ1433" s="24"/>
      <c r="AK1433" s="27"/>
      <c r="AL1433" s="47"/>
      <c r="AQ1433" s="25">
        <f>IF(FollowUp!$AK$3="(Off)",IF(FollowUp!$AA$3=Data!$D$5,C1433,IF(FollowUp!$AA$3=Data!$D$6,D1433,IF(FollowUp!$AA$3=Data!$D$7,E1433,B1433))),IF(FollowUp!$AK$3=Data!$N$9,F1433,IF(FollowUp!$AK$3=Data!$N$8,H1433,IF(FollowUp!$AK$3=Data!$N$7,G1433,B1433))))</f>
        <v>0</v>
      </c>
      <c r="AR1433" s="51">
        <f t="shared" ref="AR1433:AR1496" si="140">IF(AQ1433&gt;0,AL1433,0)</f>
        <v>0</v>
      </c>
      <c r="AS1433" s="25">
        <f t="shared" si="138"/>
        <v>-1</v>
      </c>
      <c r="AT1433" s="25">
        <f t="shared" ref="AT1433:AT1496" si="141">AT1432+1</f>
        <v>1426</v>
      </c>
      <c r="AU1433" s="25">
        <f t="shared" si="139"/>
        <v>0</v>
      </c>
      <c r="AV1433" s="25">
        <f t="shared" ref="AV1433:AV1496" si="142">IF(AND(AU1433&gt;0,AV1434=0),1,(AU1434+AV1434))</f>
        <v>0</v>
      </c>
      <c r="BB1433" s="51"/>
    </row>
    <row r="1434" spans="1:54" x14ac:dyDescent="0.25">
      <c r="A1434" t="str">
        <f t="shared" si="137"/>
        <v>1434</v>
      </c>
      <c r="B1434" s="25">
        <f>IF(OR(ISBLANK($AG1434),$AI1434="closed",$AI1434="old",AND($B$3=Data!$N$6,OR(database!AG1434=Data!$K$8,Data!$K$9=database!AG1434))),0,MAX(B$8:B1433)+1)</f>
        <v>0</v>
      </c>
      <c r="C1434" s="25">
        <f ca="1">IF(AND($AL1434-C$3&lt;=TODAY(),$AL1434&gt;0,AI1434&lt;&gt;"closed",AI1434&lt;&gt;"old",AND($B$3&lt;&gt;Data!$N$6,OR(database!$AG1434&lt;&gt;Data!$K$9,database!$AG1434&lt;&gt;Data!$K$8))),MAX(C$8:C1433)+1,0)</f>
        <v>0</v>
      </c>
      <c r="D1434" s="25">
        <f ca="1">IF(AND($AL1434-D$3&lt;=TODAY(),$AL1434&gt;0,$AI1434&lt;&gt;"closed",AI1434&lt;&gt;"old",AND($B$3&lt;&gt;Data!$N$6,OR(database!$AG1434&lt;&gt;Data!$K$9,database!$AG1434&lt;&gt;Data!$K$8))),MAX(D$8:D1433)+1,0)</f>
        <v>0</v>
      </c>
      <c r="E1434" s="25">
        <f ca="1">IF(AND($AL1434-E$3&lt;=TODAY(),$AL1434&gt;0,AI1434&lt;&gt;"closed",AI1434&lt;&gt;"old",AND($B$3&lt;&gt;Data!$N$6,OR(database!$AG1434&lt;&gt;Data!$K$9,database!$AG1434&lt;&gt;Data!$K$8))),MAX(E$8:E1433)+1,0)</f>
        <v>0</v>
      </c>
      <c r="F1434" s="25">
        <f>IF(AH1434="X",MAX(F$8:F1433)+1,0)</f>
        <v>0</v>
      </c>
      <c r="G1434" s="25">
        <f ca="1">IF(AND(AG1434=Data!$K$8,database!AI1434&lt;&gt;"Closed",AI1434&lt;&gt;"old",database!AL1434&lt;(TODAY()+Data!$X$4)),MAX(G$8:G1433)+1,0)</f>
        <v>0</v>
      </c>
      <c r="H1434" s="25">
        <f ca="1">IF(AND(AG1434=Data!$K$9,database!AI1434&lt;&gt;"Closed",AI1434&lt;&gt;"old",database!AL1434&lt;(TODAY()+Data!$X$5)),MAX(H$8:H1433)+1,0)</f>
        <v>0</v>
      </c>
      <c r="Y1434">
        <f>IF(AS1434&gt;0,VLOOKUP(AS1434,$AT:$AV,3,0)+COUNTIF(AS$8:AS1433,AS1434),0)</f>
        <v>0</v>
      </c>
      <c r="AA1434" s="16"/>
      <c r="AB1434" s="22"/>
      <c r="AC1434" s="16"/>
      <c r="AD1434" s="22"/>
      <c r="AE1434" s="16"/>
      <c r="AF1434" s="22"/>
      <c r="AG1434" s="138"/>
      <c r="AH1434" s="23"/>
      <c r="AI1434" s="16"/>
      <c r="AJ1434" s="23"/>
      <c r="AK1434" s="28"/>
      <c r="AL1434" s="35"/>
      <c r="AQ1434" s="25">
        <f>IF(FollowUp!$AK$3="(Off)",IF(FollowUp!$AA$3=Data!$D$5,C1434,IF(FollowUp!$AA$3=Data!$D$6,D1434,IF(FollowUp!$AA$3=Data!$D$7,E1434,B1434))),IF(FollowUp!$AK$3=Data!$N$9,F1434,IF(FollowUp!$AK$3=Data!$N$8,H1434,IF(FollowUp!$AK$3=Data!$N$7,G1434,B1434))))</f>
        <v>0</v>
      </c>
      <c r="AR1434" s="51">
        <f t="shared" si="140"/>
        <v>0</v>
      </c>
      <c r="AS1434" s="25">
        <f t="shared" si="138"/>
        <v>-1</v>
      </c>
      <c r="AT1434" s="25">
        <f t="shared" si="141"/>
        <v>1427</v>
      </c>
      <c r="AU1434" s="25">
        <f t="shared" si="139"/>
        <v>0</v>
      </c>
      <c r="AV1434" s="25">
        <f t="shared" si="142"/>
        <v>0</v>
      </c>
      <c r="BB1434" s="51"/>
    </row>
    <row r="1435" spans="1:54" x14ac:dyDescent="0.25">
      <c r="A1435" t="str">
        <f t="shared" si="137"/>
        <v>1435</v>
      </c>
      <c r="B1435" s="25">
        <f>IF(OR(ISBLANK($AG1435),$AI1435="closed",$AI1435="old",AND($B$3=Data!$N$6,OR(database!AG1435=Data!$K$8,Data!$K$9=database!AG1435))),0,MAX(B$8:B1434)+1)</f>
        <v>0</v>
      </c>
      <c r="C1435" s="25">
        <f ca="1">IF(AND($AL1435-C$3&lt;=TODAY(),$AL1435&gt;0,AI1435&lt;&gt;"closed",AI1435&lt;&gt;"old",AND($B$3&lt;&gt;Data!$N$6,OR(database!$AG1435&lt;&gt;Data!$K$9,database!$AG1435&lt;&gt;Data!$K$8))),MAX(C$8:C1434)+1,0)</f>
        <v>0</v>
      </c>
      <c r="D1435" s="25">
        <f ca="1">IF(AND($AL1435-D$3&lt;=TODAY(),$AL1435&gt;0,$AI1435&lt;&gt;"closed",AI1435&lt;&gt;"old",AND($B$3&lt;&gt;Data!$N$6,OR(database!$AG1435&lt;&gt;Data!$K$9,database!$AG1435&lt;&gt;Data!$K$8))),MAX(D$8:D1434)+1,0)</f>
        <v>0</v>
      </c>
      <c r="E1435" s="25">
        <f ca="1">IF(AND($AL1435-E$3&lt;=TODAY(),$AL1435&gt;0,AI1435&lt;&gt;"closed",AI1435&lt;&gt;"old",AND($B$3&lt;&gt;Data!$N$6,OR(database!$AG1435&lt;&gt;Data!$K$9,database!$AG1435&lt;&gt;Data!$K$8))),MAX(E$8:E1434)+1,0)</f>
        <v>0</v>
      </c>
      <c r="F1435" s="25">
        <f>IF(AH1435="X",MAX(F$8:F1434)+1,0)</f>
        <v>0</v>
      </c>
      <c r="G1435" s="25">
        <f ca="1">IF(AND(AG1435=Data!$K$8,database!AI1435&lt;&gt;"Closed",AI1435&lt;&gt;"old",database!AL1435&lt;(TODAY()+Data!$X$4)),MAX(G$8:G1434)+1,0)</f>
        <v>0</v>
      </c>
      <c r="H1435" s="25">
        <f ca="1">IF(AND(AG1435=Data!$K$9,database!AI1435&lt;&gt;"Closed",AI1435&lt;&gt;"old",database!AL1435&lt;(TODAY()+Data!$X$5)),MAX(H$8:H1434)+1,0)</f>
        <v>0</v>
      </c>
      <c r="Y1435">
        <f>IF(AS1435&gt;0,VLOOKUP(AS1435,$AT:$AV,3,0)+COUNTIF(AS$8:AS1434,AS1435),0)</f>
        <v>0</v>
      </c>
      <c r="AA1435" s="17"/>
      <c r="AB1435" s="18"/>
      <c r="AC1435" s="17"/>
      <c r="AD1435" s="18"/>
      <c r="AE1435" s="17"/>
      <c r="AF1435" s="18"/>
      <c r="AG1435" s="139"/>
      <c r="AH1435" s="24"/>
      <c r="AI1435" s="17"/>
      <c r="AJ1435" s="24"/>
      <c r="AK1435" s="27"/>
      <c r="AL1435" s="47"/>
      <c r="AQ1435" s="25">
        <f>IF(FollowUp!$AK$3="(Off)",IF(FollowUp!$AA$3=Data!$D$5,C1435,IF(FollowUp!$AA$3=Data!$D$6,D1435,IF(FollowUp!$AA$3=Data!$D$7,E1435,B1435))),IF(FollowUp!$AK$3=Data!$N$9,F1435,IF(FollowUp!$AK$3=Data!$N$8,H1435,IF(FollowUp!$AK$3=Data!$N$7,G1435,B1435))))</f>
        <v>0</v>
      </c>
      <c r="AR1435" s="51">
        <f t="shared" si="140"/>
        <v>0</v>
      </c>
      <c r="AS1435" s="25">
        <f t="shared" si="138"/>
        <v>-1</v>
      </c>
      <c r="AT1435" s="25">
        <f t="shared" si="141"/>
        <v>1428</v>
      </c>
      <c r="AU1435" s="25">
        <f t="shared" si="139"/>
        <v>0</v>
      </c>
      <c r="AV1435" s="25">
        <f t="shared" si="142"/>
        <v>0</v>
      </c>
      <c r="BB1435" s="51"/>
    </row>
    <row r="1436" spans="1:54" x14ac:dyDescent="0.25">
      <c r="A1436" t="str">
        <f t="shared" si="137"/>
        <v>1436</v>
      </c>
      <c r="B1436" s="25">
        <f>IF(OR(ISBLANK($AG1436),$AI1436="closed",$AI1436="old",AND($B$3=Data!$N$6,OR(database!AG1436=Data!$K$8,Data!$K$9=database!AG1436))),0,MAX(B$8:B1435)+1)</f>
        <v>0</v>
      </c>
      <c r="C1436" s="25">
        <f ca="1">IF(AND($AL1436-C$3&lt;=TODAY(),$AL1436&gt;0,AI1436&lt;&gt;"closed",AI1436&lt;&gt;"old",AND($B$3&lt;&gt;Data!$N$6,OR(database!$AG1436&lt;&gt;Data!$K$9,database!$AG1436&lt;&gt;Data!$K$8))),MAX(C$8:C1435)+1,0)</f>
        <v>0</v>
      </c>
      <c r="D1436" s="25">
        <f ca="1">IF(AND($AL1436-D$3&lt;=TODAY(),$AL1436&gt;0,$AI1436&lt;&gt;"closed",AI1436&lt;&gt;"old",AND($B$3&lt;&gt;Data!$N$6,OR(database!$AG1436&lt;&gt;Data!$K$9,database!$AG1436&lt;&gt;Data!$K$8))),MAX(D$8:D1435)+1,0)</f>
        <v>0</v>
      </c>
      <c r="E1436" s="25">
        <f ca="1">IF(AND($AL1436-E$3&lt;=TODAY(),$AL1436&gt;0,AI1436&lt;&gt;"closed",AI1436&lt;&gt;"old",AND($B$3&lt;&gt;Data!$N$6,OR(database!$AG1436&lt;&gt;Data!$K$9,database!$AG1436&lt;&gt;Data!$K$8))),MAX(E$8:E1435)+1,0)</f>
        <v>0</v>
      </c>
      <c r="F1436" s="25">
        <f>IF(AH1436="X",MAX(F$8:F1435)+1,0)</f>
        <v>0</v>
      </c>
      <c r="G1436" s="25">
        <f ca="1">IF(AND(AG1436=Data!$K$8,database!AI1436&lt;&gt;"Closed",AI1436&lt;&gt;"old",database!AL1436&lt;(TODAY()+Data!$X$4)),MAX(G$8:G1435)+1,0)</f>
        <v>0</v>
      </c>
      <c r="H1436" s="25">
        <f ca="1">IF(AND(AG1436=Data!$K$9,database!AI1436&lt;&gt;"Closed",AI1436&lt;&gt;"old",database!AL1436&lt;(TODAY()+Data!$X$5)),MAX(H$8:H1435)+1,0)</f>
        <v>0</v>
      </c>
      <c r="Y1436">
        <f>IF(AS1436&gt;0,VLOOKUP(AS1436,$AT:$AV,3,0)+COUNTIF(AS$8:AS1435,AS1436),0)</f>
        <v>0</v>
      </c>
      <c r="AA1436" s="16"/>
      <c r="AB1436" s="22"/>
      <c r="AC1436" s="16"/>
      <c r="AD1436" s="22"/>
      <c r="AE1436" s="16"/>
      <c r="AF1436" s="22"/>
      <c r="AG1436" s="138"/>
      <c r="AH1436" s="23"/>
      <c r="AI1436" s="16"/>
      <c r="AJ1436" s="23"/>
      <c r="AK1436" s="28"/>
      <c r="AL1436" s="35"/>
      <c r="AQ1436" s="25">
        <f>IF(FollowUp!$AK$3="(Off)",IF(FollowUp!$AA$3=Data!$D$5,C1436,IF(FollowUp!$AA$3=Data!$D$6,D1436,IF(FollowUp!$AA$3=Data!$D$7,E1436,B1436))),IF(FollowUp!$AK$3=Data!$N$9,F1436,IF(FollowUp!$AK$3=Data!$N$8,H1436,IF(FollowUp!$AK$3=Data!$N$7,G1436,B1436))))</f>
        <v>0</v>
      </c>
      <c r="AR1436" s="51">
        <f t="shared" si="140"/>
        <v>0</v>
      </c>
      <c r="AS1436" s="25">
        <f t="shared" si="138"/>
        <v>-1</v>
      </c>
      <c r="AT1436" s="25">
        <f t="shared" si="141"/>
        <v>1429</v>
      </c>
      <c r="AU1436" s="25">
        <f t="shared" si="139"/>
        <v>0</v>
      </c>
      <c r="AV1436" s="25">
        <f t="shared" si="142"/>
        <v>0</v>
      </c>
      <c r="BB1436" s="51"/>
    </row>
    <row r="1437" spans="1:54" x14ac:dyDescent="0.25">
      <c r="A1437" t="str">
        <f t="shared" si="137"/>
        <v>1437</v>
      </c>
      <c r="B1437" s="25">
        <f>IF(OR(ISBLANK($AG1437),$AI1437="closed",$AI1437="old",AND($B$3=Data!$N$6,OR(database!AG1437=Data!$K$8,Data!$K$9=database!AG1437))),0,MAX(B$8:B1436)+1)</f>
        <v>0</v>
      </c>
      <c r="C1437" s="25">
        <f ca="1">IF(AND($AL1437-C$3&lt;=TODAY(),$AL1437&gt;0,AI1437&lt;&gt;"closed",AI1437&lt;&gt;"old",AND($B$3&lt;&gt;Data!$N$6,OR(database!$AG1437&lt;&gt;Data!$K$9,database!$AG1437&lt;&gt;Data!$K$8))),MAX(C$8:C1436)+1,0)</f>
        <v>0</v>
      </c>
      <c r="D1437" s="25">
        <f ca="1">IF(AND($AL1437-D$3&lt;=TODAY(),$AL1437&gt;0,$AI1437&lt;&gt;"closed",AI1437&lt;&gt;"old",AND($B$3&lt;&gt;Data!$N$6,OR(database!$AG1437&lt;&gt;Data!$K$9,database!$AG1437&lt;&gt;Data!$K$8))),MAX(D$8:D1436)+1,0)</f>
        <v>0</v>
      </c>
      <c r="E1437" s="25">
        <f ca="1">IF(AND($AL1437-E$3&lt;=TODAY(),$AL1437&gt;0,AI1437&lt;&gt;"closed",AI1437&lt;&gt;"old",AND($B$3&lt;&gt;Data!$N$6,OR(database!$AG1437&lt;&gt;Data!$K$9,database!$AG1437&lt;&gt;Data!$K$8))),MAX(E$8:E1436)+1,0)</f>
        <v>0</v>
      </c>
      <c r="F1437" s="25">
        <f>IF(AH1437="X",MAX(F$8:F1436)+1,0)</f>
        <v>0</v>
      </c>
      <c r="G1437" s="25">
        <f ca="1">IF(AND(AG1437=Data!$K$8,database!AI1437&lt;&gt;"Closed",AI1437&lt;&gt;"old",database!AL1437&lt;(TODAY()+Data!$X$4)),MAX(G$8:G1436)+1,0)</f>
        <v>0</v>
      </c>
      <c r="H1437" s="25">
        <f ca="1">IF(AND(AG1437=Data!$K$9,database!AI1437&lt;&gt;"Closed",AI1437&lt;&gt;"old",database!AL1437&lt;(TODAY()+Data!$X$5)),MAX(H$8:H1436)+1,0)</f>
        <v>0</v>
      </c>
      <c r="Y1437">
        <f>IF(AS1437&gt;0,VLOOKUP(AS1437,$AT:$AV,3,0)+COUNTIF(AS$8:AS1436,AS1437),0)</f>
        <v>0</v>
      </c>
      <c r="AA1437" s="17"/>
      <c r="AB1437" s="18"/>
      <c r="AC1437" s="17"/>
      <c r="AD1437" s="18"/>
      <c r="AE1437" s="17"/>
      <c r="AF1437" s="18"/>
      <c r="AG1437" s="139"/>
      <c r="AH1437" s="24"/>
      <c r="AI1437" s="17"/>
      <c r="AJ1437" s="24"/>
      <c r="AK1437" s="27"/>
      <c r="AL1437" s="47"/>
      <c r="AQ1437" s="25">
        <f>IF(FollowUp!$AK$3="(Off)",IF(FollowUp!$AA$3=Data!$D$5,C1437,IF(FollowUp!$AA$3=Data!$D$6,D1437,IF(FollowUp!$AA$3=Data!$D$7,E1437,B1437))),IF(FollowUp!$AK$3=Data!$N$9,F1437,IF(FollowUp!$AK$3=Data!$N$8,H1437,IF(FollowUp!$AK$3=Data!$N$7,G1437,B1437))))</f>
        <v>0</v>
      </c>
      <c r="AR1437" s="51">
        <f t="shared" si="140"/>
        <v>0</v>
      </c>
      <c r="AS1437" s="25">
        <f t="shared" si="138"/>
        <v>-1</v>
      </c>
      <c r="AT1437" s="25">
        <f t="shared" si="141"/>
        <v>1430</v>
      </c>
      <c r="AU1437" s="25">
        <f t="shared" si="139"/>
        <v>0</v>
      </c>
      <c r="AV1437" s="25">
        <f t="shared" si="142"/>
        <v>0</v>
      </c>
      <c r="BB1437" s="51"/>
    </row>
    <row r="1438" spans="1:54" x14ac:dyDescent="0.25">
      <c r="A1438" t="str">
        <f t="shared" si="137"/>
        <v>1438</v>
      </c>
      <c r="B1438" s="25">
        <f>IF(OR(ISBLANK($AG1438),$AI1438="closed",$AI1438="old",AND($B$3=Data!$N$6,OR(database!AG1438=Data!$K$8,Data!$K$9=database!AG1438))),0,MAX(B$8:B1437)+1)</f>
        <v>0</v>
      </c>
      <c r="C1438" s="25">
        <f ca="1">IF(AND($AL1438-C$3&lt;=TODAY(),$AL1438&gt;0,AI1438&lt;&gt;"closed",AI1438&lt;&gt;"old",AND($B$3&lt;&gt;Data!$N$6,OR(database!$AG1438&lt;&gt;Data!$K$9,database!$AG1438&lt;&gt;Data!$K$8))),MAX(C$8:C1437)+1,0)</f>
        <v>0</v>
      </c>
      <c r="D1438" s="25">
        <f ca="1">IF(AND($AL1438-D$3&lt;=TODAY(),$AL1438&gt;0,$AI1438&lt;&gt;"closed",AI1438&lt;&gt;"old",AND($B$3&lt;&gt;Data!$N$6,OR(database!$AG1438&lt;&gt;Data!$K$9,database!$AG1438&lt;&gt;Data!$K$8))),MAX(D$8:D1437)+1,0)</f>
        <v>0</v>
      </c>
      <c r="E1438" s="25">
        <f ca="1">IF(AND($AL1438-E$3&lt;=TODAY(),$AL1438&gt;0,AI1438&lt;&gt;"closed",AI1438&lt;&gt;"old",AND($B$3&lt;&gt;Data!$N$6,OR(database!$AG1438&lt;&gt;Data!$K$9,database!$AG1438&lt;&gt;Data!$K$8))),MAX(E$8:E1437)+1,0)</f>
        <v>0</v>
      </c>
      <c r="F1438" s="25">
        <f>IF(AH1438="X",MAX(F$8:F1437)+1,0)</f>
        <v>0</v>
      </c>
      <c r="G1438" s="25">
        <f ca="1">IF(AND(AG1438=Data!$K$8,database!AI1438&lt;&gt;"Closed",AI1438&lt;&gt;"old",database!AL1438&lt;(TODAY()+Data!$X$4)),MAX(G$8:G1437)+1,0)</f>
        <v>0</v>
      </c>
      <c r="H1438" s="25">
        <f ca="1">IF(AND(AG1438=Data!$K$9,database!AI1438&lt;&gt;"Closed",AI1438&lt;&gt;"old",database!AL1438&lt;(TODAY()+Data!$X$5)),MAX(H$8:H1437)+1,0)</f>
        <v>0</v>
      </c>
      <c r="Y1438">
        <f>IF(AS1438&gt;0,VLOOKUP(AS1438,$AT:$AV,3,0)+COUNTIF(AS$8:AS1437,AS1438),0)</f>
        <v>0</v>
      </c>
      <c r="AA1438" s="16"/>
      <c r="AB1438" s="22"/>
      <c r="AC1438" s="16"/>
      <c r="AD1438" s="22"/>
      <c r="AE1438" s="16"/>
      <c r="AF1438" s="22"/>
      <c r="AG1438" s="138"/>
      <c r="AH1438" s="23"/>
      <c r="AI1438" s="16"/>
      <c r="AJ1438" s="23"/>
      <c r="AK1438" s="28"/>
      <c r="AL1438" s="35"/>
      <c r="AQ1438" s="25">
        <f>IF(FollowUp!$AK$3="(Off)",IF(FollowUp!$AA$3=Data!$D$5,C1438,IF(FollowUp!$AA$3=Data!$D$6,D1438,IF(FollowUp!$AA$3=Data!$D$7,E1438,B1438))),IF(FollowUp!$AK$3=Data!$N$9,F1438,IF(FollowUp!$AK$3=Data!$N$8,H1438,IF(FollowUp!$AK$3=Data!$N$7,G1438,B1438))))</f>
        <v>0</v>
      </c>
      <c r="AR1438" s="51">
        <f t="shared" si="140"/>
        <v>0</v>
      </c>
      <c r="AS1438" s="25">
        <f t="shared" si="138"/>
        <v>-1</v>
      </c>
      <c r="AT1438" s="25">
        <f t="shared" si="141"/>
        <v>1431</v>
      </c>
      <c r="AU1438" s="25">
        <f t="shared" si="139"/>
        <v>0</v>
      </c>
      <c r="AV1438" s="25">
        <f t="shared" si="142"/>
        <v>0</v>
      </c>
      <c r="BB1438" s="51"/>
    </row>
    <row r="1439" spans="1:54" x14ac:dyDescent="0.25">
      <c r="A1439" t="str">
        <f t="shared" si="137"/>
        <v>1439</v>
      </c>
      <c r="B1439" s="25">
        <f>IF(OR(ISBLANK($AG1439),$AI1439="closed",$AI1439="old",AND($B$3=Data!$N$6,OR(database!AG1439=Data!$K$8,Data!$K$9=database!AG1439))),0,MAX(B$8:B1438)+1)</f>
        <v>0</v>
      </c>
      <c r="C1439" s="25">
        <f ca="1">IF(AND($AL1439-C$3&lt;=TODAY(),$AL1439&gt;0,AI1439&lt;&gt;"closed",AI1439&lt;&gt;"old",AND($B$3&lt;&gt;Data!$N$6,OR(database!$AG1439&lt;&gt;Data!$K$9,database!$AG1439&lt;&gt;Data!$K$8))),MAX(C$8:C1438)+1,0)</f>
        <v>0</v>
      </c>
      <c r="D1439" s="25">
        <f ca="1">IF(AND($AL1439-D$3&lt;=TODAY(),$AL1439&gt;0,$AI1439&lt;&gt;"closed",AI1439&lt;&gt;"old",AND($B$3&lt;&gt;Data!$N$6,OR(database!$AG1439&lt;&gt;Data!$K$9,database!$AG1439&lt;&gt;Data!$K$8))),MAX(D$8:D1438)+1,0)</f>
        <v>0</v>
      </c>
      <c r="E1439" s="25">
        <f ca="1">IF(AND($AL1439-E$3&lt;=TODAY(),$AL1439&gt;0,AI1439&lt;&gt;"closed",AI1439&lt;&gt;"old",AND($B$3&lt;&gt;Data!$N$6,OR(database!$AG1439&lt;&gt;Data!$K$9,database!$AG1439&lt;&gt;Data!$K$8))),MAX(E$8:E1438)+1,0)</f>
        <v>0</v>
      </c>
      <c r="F1439" s="25">
        <f>IF(AH1439="X",MAX(F$8:F1438)+1,0)</f>
        <v>0</v>
      </c>
      <c r="G1439" s="25">
        <f ca="1">IF(AND(AG1439=Data!$K$8,database!AI1439&lt;&gt;"Closed",AI1439&lt;&gt;"old",database!AL1439&lt;(TODAY()+Data!$X$4)),MAX(G$8:G1438)+1,0)</f>
        <v>0</v>
      </c>
      <c r="H1439" s="25">
        <f ca="1">IF(AND(AG1439=Data!$K$9,database!AI1439&lt;&gt;"Closed",AI1439&lt;&gt;"old",database!AL1439&lt;(TODAY()+Data!$X$5)),MAX(H$8:H1438)+1,0)</f>
        <v>0</v>
      </c>
      <c r="Y1439">
        <f>IF(AS1439&gt;0,VLOOKUP(AS1439,$AT:$AV,3,0)+COUNTIF(AS$8:AS1438,AS1439),0)</f>
        <v>0</v>
      </c>
      <c r="AA1439" s="17"/>
      <c r="AB1439" s="18"/>
      <c r="AC1439" s="17"/>
      <c r="AD1439" s="18"/>
      <c r="AE1439" s="17"/>
      <c r="AF1439" s="18"/>
      <c r="AG1439" s="139"/>
      <c r="AH1439" s="24"/>
      <c r="AI1439" s="17"/>
      <c r="AJ1439" s="24"/>
      <c r="AK1439" s="27"/>
      <c r="AL1439" s="47"/>
      <c r="AQ1439" s="25">
        <f>IF(FollowUp!$AK$3="(Off)",IF(FollowUp!$AA$3=Data!$D$5,C1439,IF(FollowUp!$AA$3=Data!$D$6,D1439,IF(FollowUp!$AA$3=Data!$D$7,E1439,B1439))),IF(FollowUp!$AK$3=Data!$N$9,F1439,IF(FollowUp!$AK$3=Data!$N$8,H1439,IF(FollowUp!$AK$3=Data!$N$7,G1439,B1439))))</f>
        <v>0</v>
      </c>
      <c r="AR1439" s="51">
        <f t="shared" si="140"/>
        <v>0</v>
      </c>
      <c r="AS1439" s="25">
        <f t="shared" si="138"/>
        <v>-1</v>
      </c>
      <c r="AT1439" s="25">
        <f t="shared" si="141"/>
        <v>1432</v>
      </c>
      <c r="AU1439" s="25">
        <f t="shared" si="139"/>
        <v>0</v>
      </c>
      <c r="AV1439" s="25">
        <f t="shared" si="142"/>
        <v>0</v>
      </c>
      <c r="BB1439" s="51"/>
    </row>
    <row r="1440" spans="1:54" x14ac:dyDescent="0.25">
      <c r="A1440" t="str">
        <f t="shared" si="137"/>
        <v>1440</v>
      </c>
      <c r="B1440" s="25">
        <f>IF(OR(ISBLANK($AG1440),$AI1440="closed",$AI1440="old",AND($B$3=Data!$N$6,OR(database!AG1440=Data!$K$8,Data!$K$9=database!AG1440))),0,MAX(B$8:B1439)+1)</f>
        <v>0</v>
      </c>
      <c r="C1440" s="25">
        <f ca="1">IF(AND($AL1440-C$3&lt;=TODAY(),$AL1440&gt;0,AI1440&lt;&gt;"closed",AI1440&lt;&gt;"old",AND($B$3&lt;&gt;Data!$N$6,OR(database!$AG1440&lt;&gt;Data!$K$9,database!$AG1440&lt;&gt;Data!$K$8))),MAX(C$8:C1439)+1,0)</f>
        <v>0</v>
      </c>
      <c r="D1440" s="25">
        <f ca="1">IF(AND($AL1440-D$3&lt;=TODAY(),$AL1440&gt;0,$AI1440&lt;&gt;"closed",AI1440&lt;&gt;"old",AND($B$3&lt;&gt;Data!$N$6,OR(database!$AG1440&lt;&gt;Data!$K$9,database!$AG1440&lt;&gt;Data!$K$8))),MAX(D$8:D1439)+1,0)</f>
        <v>0</v>
      </c>
      <c r="E1440" s="25">
        <f ca="1">IF(AND($AL1440-E$3&lt;=TODAY(),$AL1440&gt;0,AI1440&lt;&gt;"closed",AI1440&lt;&gt;"old",AND($B$3&lt;&gt;Data!$N$6,OR(database!$AG1440&lt;&gt;Data!$K$9,database!$AG1440&lt;&gt;Data!$K$8))),MAX(E$8:E1439)+1,0)</f>
        <v>0</v>
      </c>
      <c r="F1440" s="25">
        <f>IF(AH1440="X",MAX(F$8:F1439)+1,0)</f>
        <v>0</v>
      </c>
      <c r="G1440" s="25">
        <f ca="1">IF(AND(AG1440=Data!$K$8,database!AI1440&lt;&gt;"Closed",AI1440&lt;&gt;"old",database!AL1440&lt;(TODAY()+Data!$X$4)),MAX(G$8:G1439)+1,0)</f>
        <v>0</v>
      </c>
      <c r="H1440" s="25">
        <f ca="1">IF(AND(AG1440=Data!$K$9,database!AI1440&lt;&gt;"Closed",AI1440&lt;&gt;"old",database!AL1440&lt;(TODAY()+Data!$X$5)),MAX(H$8:H1439)+1,0)</f>
        <v>0</v>
      </c>
      <c r="Y1440">
        <f>IF(AS1440&gt;0,VLOOKUP(AS1440,$AT:$AV,3,0)+COUNTIF(AS$8:AS1439,AS1440),0)</f>
        <v>0</v>
      </c>
      <c r="AA1440" s="16"/>
      <c r="AB1440" s="22"/>
      <c r="AC1440" s="16"/>
      <c r="AD1440" s="22"/>
      <c r="AE1440" s="16"/>
      <c r="AF1440" s="22"/>
      <c r="AG1440" s="138"/>
      <c r="AH1440" s="23"/>
      <c r="AI1440" s="16"/>
      <c r="AJ1440" s="23"/>
      <c r="AK1440" s="28"/>
      <c r="AL1440" s="35"/>
      <c r="AQ1440" s="25">
        <f>IF(FollowUp!$AK$3="(Off)",IF(FollowUp!$AA$3=Data!$D$5,C1440,IF(FollowUp!$AA$3=Data!$D$6,D1440,IF(FollowUp!$AA$3=Data!$D$7,E1440,B1440))),IF(FollowUp!$AK$3=Data!$N$9,F1440,IF(FollowUp!$AK$3=Data!$N$8,H1440,IF(FollowUp!$AK$3=Data!$N$7,G1440,B1440))))</f>
        <v>0</v>
      </c>
      <c r="AR1440" s="51">
        <f t="shared" si="140"/>
        <v>0</v>
      </c>
      <c r="AS1440" s="25">
        <f t="shared" si="138"/>
        <v>-1</v>
      </c>
      <c r="AT1440" s="25">
        <f t="shared" si="141"/>
        <v>1433</v>
      </c>
      <c r="AU1440" s="25">
        <f t="shared" si="139"/>
        <v>0</v>
      </c>
      <c r="AV1440" s="25">
        <f t="shared" si="142"/>
        <v>0</v>
      </c>
      <c r="BB1440" s="51"/>
    </row>
    <row r="1441" spans="1:54" x14ac:dyDescent="0.25">
      <c r="A1441" t="str">
        <f t="shared" si="137"/>
        <v>1441</v>
      </c>
      <c r="B1441" s="25">
        <f>IF(OR(ISBLANK($AG1441),$AI1441="closed",$AI1441="old",AND($B$3=Data!$N$6,OR(database!AG1441=Data!$K$8,Data!$K$9=database!AG1441))),0,MAX(B$8:B1440)+1)</f>
        <v>0</v>
      </c>
      <c r="C1441" s="25">
        <f ca="1">IF(AND($AL1441-C$3&lt;=TODAY(),$AL1441&gt;0,AI1441&lt;&gt;"closed",AI1441&lt;&gt;"old",AND($B$3&lt;&gt;Data!$N$6,OR(database!$AG1441&lt;&gt;Data!$K$9,database!$AG1441&lt;&gt;Data!$K$8))),MAX(C$8:C1440)+1,0)</f>
        <v>0</v>
      </c>
      <c r="D1441" s="25">
        <f ca="1">IF(AND($AL1441-D$3&lt;=TODAY(),$AL1441&gt;0,$AI1441&lt;&gt;"closed",AI1441&lt;&gt;"old",AND($B$3&lt;&gt;Data!$N$6,OR(database!$AG1441&lt;&gt;Data!$K$9,database!$AG1441&lt;&gt;Data!$K$8))),MAX(D$8:D1440)+1,0)</f>
        <v>0</v>
      </c>
      <c r="E1441" s="25">
        <f ca="1">IF(AND($AL1441-E$3&lt;=TODAY(),$AL1441&gt;0,AI1441&lt;&gt;"closed",AI1441&lt;&gt;"old",AND($B$3&lt;&gt;Data!$N$6,OR(database!$AG1441&lt;&gt;Data!$K$9,database!$AG1441&lt;&gt;Data!$K$8))),MAX(E$8:E1440)+1,0)</f>
        <v>0</v>
      </c>
      <c r="F1441" s="25">
        <f>IF(AH1441="X",MAX(F$8:F1440)+1,0)</f>
        <v>0</v>
      </c>
      <c r="G1441" s="25">
        <f ca="1">IF(AND(AG1441=Data!$K$8,database!AI1441&lt;&gt;"Closed",AI1441&lt;&gt;"old",database!AL1441&lt;(TODAY()+Data!$X$4)),MAX(G$8:G1440)+1,0)</f>
        <v>0</v>
      </c>
      <c r="H1441" s="25">
        <f ca="1">IF(AND(AG1441=Data!$K$9,database!AI1441&lt;&gt;"Closed",AI1441&lt;&gt;"old",database!AL1441&lt;(TODAY()+Data!$X$5)),MAX(H$8:H1440)+1,0)</f>
        <v>0</v>
      </c>
      <c r="Y1441">
        <f>IF(AS1441&gt;0,VLOOKUP(AS1441,$AT:$AV,3,0)+COUNTIF(AS$8:AS1440,AS1441),0)</f>
        <v>0</v>
      </c>
      <c r="AA1441" s="17"/>
      <c r="AB1441" s="18"/>
      <c r="AC1441" s="17"/>
      <c r="AD1441" s="18"/>
      <c r="AE1441" s="17"/>
      <c r="AF1441" s="18"/>
      <c r="AG1441" s="139"/>
      <c r="AH1441" s="24"/>
      <c r="AI1441" s="17"/>
      <c r="AJ1441" s="24"/>
      <c r="AK1441" s="27"/>
      <c r="AL1441" s="47"/>
      <c r="AQ1441" s="25">
        <f>IF(FollowUp!$AK$3="(Off)",IF(FollowUp!$AA$3=Data!$D$5,C1441,IF(FollowUp!$AA$3=Data!$D$6,D1441,IF(FollowUp!$AA$3=Data!$D$7,E1441,B1441))),IF(FollowUp!$AK$3=Data!$N$9,F1441,IF(FollowUp!$AK$3=Data!$N$8,H1441,IF(FollowUp!$AK$3=Data!$N$7,G1441,B1441))))</f>
        <v>0</v>
      </c>
      <c r="AR1441" s="51">
        <f t="shared" si="140"/>
        <v>0</v>
      </c>
      <c r="AS1441" s="25">
        <f t="shared" si="138"/>
        <v>-1</v>
      </c>
      <c r="AT1441" s="25">
        <f t="shared" si="141"/>
        <v>1434</v>
      </c>
      <c r="AU1441" s="25">
        <f t="shared" si="139"/>
        <v>0</v>
      </c>
      <c r="AV1441" s="25">
        <f t="shared" si="142"/>
        <v>0</v>
      </c>
      <c r="BB1441" s="51"/>
    </row>
    <row r="1442" spans="1:54" x14ac:dyDescent="0.25">
      <c r="A1442" t="str">
        <f t="shared" si="137"/>
        <v>1442</v>
      </c>
      <c r="B1442" s="25">
        <f>IF(OR(ISBLANK($AG1442),$AI1442="closed",$AI1442="old",AND($B$3=Data!$N$6,OR(database!AG1442=Data!$K$8,Data!$K$9=database!AG1442))),0,MAX(B$8:B1441)+1)</f>
        <v>0</v>
      </c>
      <c r="C1442" s="25">
        <f ca="1">IF(AND($AL1442-C$3&lt;=TODAY(),$AL1442&gt;0,AI1442&lt;&gt;"closed",AI1442&lt;&gt;"old",AND($B$3&lt;&gt;Data!$N$6,OR(database!$AG1442&lt;&gt;Data!$K$9,database!$AG1442&lt;&gt;Data!$K$8))),MAX(C$8:C1441)+1,0)</f>
        <v>0</v>
      </c>
      <c r="D1442" s="25">
        <f ca="1">IF(AND($AL1442-D$3&lt;=TODAY(),$AL1442&gt;0,$AI1442&lt;&gt;"closed",AI1442&lt;&gt;"old",AND($B$3&lt;&gt;Data!$N$6,OR(database!$AG1442&lt;&gt;Data!$K$9,database!$AG1442&lt;&gt;Data!$K$8))),MAX(D$8:D1441)+1,0)</f>
        <v>0</v>
      </c>
      <c r="E1442" s="25">
        <f ca="1">IF(AND($AL1442-E$3&lt;=TODAY(),$AL1442&gt;0,AI1442&lt;&gt;"closed",AI1442&lt;&gt;"old",AND($B$3&lt;&gt;Data!$N$6,OR(database!$AG1442&lt;&gt;Data!$K$9,database!$AG1442&lt;&gt;Data!$K$8))),MAX(E$8:E1441)+1,0)</f>
        <v>0</v>
      </c>
      <c r="F1442" s="25">
        <f>IF(AH1442="X",MAX(F$8:F1441)+1,0)</f>
        <v>0</v>
      </c>
      <c r="G1442" s="25">
        <f ca="1">IF(AND(AG1442=Data!$K$8,database!AI1442&lt;&gt;"Closed",AI1442&lt;&gt;"old",database!AL1442&lt;(TODAY()+Data!$X$4)),MAX(G$8:G1441)+1,0)</f>
        <v>0</v>
      </c>
      <c r="H1442" s="25">
        <f ca="1">IF(AND(AG1442=Data!$K$9,database!AI1442&lt;&gt;"Closed",AI1442&lt;&gt;"old",database!AL1442&lt;(TODAY()+Data!$X$5)),MAX(H$8:H1441)+1,0)</f>
        <v>0</v>
      </c>
      <c r="Y1442">
        <f>IF(AS1442&gt;0,VLOOKUP(AS1442,$AT:$AV,3,0)+COUNTIF(AS$8:AS1441,AS1442),0)</f>
        <v>0</v>
      </c>
      <c r="AA1442" s="16"/>
      <c r="AB1442" s="22"/>
      <c r="AC1442" s="16"/>
      <c r="AD1442" s="22"/>
      <c r="AE1442" s="16"/>
      <c r="AF1442" s="22"/>
      <c r="AG1442" s="138"/>
      <c r="AH1442" s="23"/>
      <c r="AI1442" s="16"/>
      <c r="AJ1442" s="23"/>
      <c r="AK1442" s="28"/>
      <c r="AL1442" s="35"/>
      <c r="AQ1442" s="25">
        <f>IF(FollowUp!$AK$3="(Off)",IF(FollowUp!$AA$3=Data!$D$5,C1442,IF(FollowUp!$AA$3=Data!$D$6,D1442,IF(FollowUp!$AA$3=Data!$D$7,E1442,B1442))),IF(FollowUp!$AK$3=Data!$N$9,F1442,IF(FollowUp!$AK$3=Data!$N$8,H1442,IF(FollowUp!$AK$3=Data!$N$7,G1442,B1442))))</f>
        <v>0</v>
      </c>
      <c r="AR1442" s="51">
        <f t="shared" si="140"/>
        <v>0</v>
      </c>
      <c r="AS1442" s="25">
        <f t="shared" si="138"/>
        <v>-1</v>
      </c>
      <c r="AT1442" s="25">
        <f t="shared" si="141"/>
        <v>1435</v>
      </c>
      <c r="AU1442" s="25">
        <f t="shared" si="139"/>
        <v>0</v>
      </c>
      <c r="AV1442" s="25">
        <f t="shared" si="142"/>
        <v>0</v>
      </c>
      <c r="BB1442" s="51"/>
    </row>
    <row r="1443" spans="1:54" x14ac:dyDescent="0.25">
      <c r="A1443" t="str">
        <f t="shared" si="137"/>
        <v>1443</v>
      </c>
      <c r="B1443" s="25">
        <f>IF(OR(ISBLANK($AG1443),$AI1443="closed",$AI1443="old",AND($B$3=Data!$N$6,OR(database!AG1443=Data!$K$8,Data!$K$9=database!AG1443))),0,MAX(B$8:B1442)+1)</f>
        <v>0</v>
      </c>
      <c r="C1443" s="25">
        <f ca="1">IF(AND($AL1443-C$3&lt;=TODAY(),$AL1443&gt;0,AI1443&lt;&gt;"closed",AI1443&lt;&gt;"old",AND($B$3&lt;&gt;Data!$N$6,OR(database!$AG1443&lt;&gt;Data!$K$9,database!$AG1443&lt;&gt;Data!$K$8))),MAX(C$8:C1442)+1,0)</f>
        <v>0</v>
      </c>
      <c r="D1443" s="25">
        <f ca="1">IF(AND($AL1443-D$3&lt;=TODAY(),$AL1443&gt;0,$AI1443&lt;&gt;"closed",AI1443&lt;&gt;"old",AND($B$3&lt;&gt;Data!$N$6,OR(database!$AG1443&lt;&gt;Data!$K$9,database!$AG1443&lt;&gt;Data!$K$8))),MAX(D$8:D1442)+1,0)</f>
        <v>0</v>
      </c>
      <c r="E1443" s="25">
        <f ca="1">IF(AND($AL1443-E$3&lt;=TODAY(),$AL1443&gt;0,AI1443&lt;&gt;"closed",AI1443&lt;&gt;"old",AND($B$3&lt;&gt;Data!$N$6,OR(database!$AG1443&lt;&gt;Data!$K$9,database!$AG1443&lt;&gt;Data!$K$8))),MAX(E$8:E1442)+1,0)</f>
        <v>0</v>
      </c>
      <c r="F1443" s="25">
        <f>IF(AH1443="X",MAX(F$8:F1442)+1,0)</f>
        <v>0</v>
      </c>
      <c r="G1443" s="25">
        <f ca="1">IF(AND(AG1443=Data!$K$8,database!AI1443&lt;&gt;"Closed",AI1443&lt;&gt;"old",database!AL1443&lt;(TODAY()+Data!$X$4)),MAX(G$8:G1442)+1,0)</f>
        <v>0</v>
      </c>
      <c r="H1443" s="25">
        <f ca="1">IF(AND(AG1443=Data!$K$9,database!AI1443&lt;&gt;"Closed",AI1443&lt;&gt;"old",database!AL1443&lt;(TODAY()+Data!$X$5)),MAX(H$8:H1442)+1,0)</f>
        <v>0</v>
      </c>
      <c r="Y1443">
        <f>IF(AS1443&gt;0,VLOOKUP(AS1443,$AT:$AV,3,0)+COUNTIF(AS$8:AS1442,AS1443),0)</f>
        <v>0</v>
      </c>
      <c r="AA1443" s="17"/>
      <c r="AB1443" s="18"/>
      <c r="AC1443" s="17"/>
      <c r="AD1443" s="18"/>
      <c r="AE1443" s="17"/>
      <c r="AF1443" s="18"/>
      <c r="AG1443" s="139"/>
      <c r="AH1443" s="24"/>
      <c r="AI1443" s="17"/>
      <c r="AJ1443" s="24"/>
      <c r="AK1443" s="27"/>
      <c r="AL1443" s="47"/>
      <c r="AQ1443" s="25">
        <f>IF(FollowUp!$AK$3="(Off)",IF(FollowUp!$AA$3=Data!$D$5,C1443,IF(FollowUp!$AA$3=Data!$D$6,D1443,IF(FollowUp!$AA$3=Data!$D$7,E1443,B1443))),IF(FollowUp!$AK$3=Data!$N$9,F1443,IF(FollowUp!$AK$3=Data!$N$8,H1443,IF(FollowUp!$AK$3=Data!$N$7,G1443,B1443))))</f>
        <v>0</v>
      </c>
      <c r="AR1443" s="51">
        <f t="shared" si="140"/>
        <v>0</v>
      </c>
      <c r="AS1443" s="25">
        <f t="shared" si="138"/>
        <v>-1</v>
      </c>
      <c r="AT1443" s="25">
        <f t="shared" si="141"/>
        <v>1436</v>
      </c>
      <c r="AU1443" s="25">
        <f t="shared" si="139"/>
        <v>0</v>
      </c>
      <c r="AV1443" s="25">
        <f t="shared" si="142"/>
        <v>0</v>
      </c>
      <c r="BB1443" s="51"/>
    </row>
    <row r="1444" spans="1:54" x14ac:dyDescent="0.25">
      <c r="A1444" t="str">
        <f t="shared" si="137"/>
        <v>1444</v>
      </c>
      <c r="B1444" s="25">
        <f>IF(OR(ISBLANK($AG1444),$AI1444="closed",$AI1444="old",AND($B$3=Data!$N$6,OR(database!AG1444=Data!$K$8,Data!$K$9=database!AG1444))),0,MAX(B$8:B1443)+1)</f>
        <v>0</v>
      </c>
      <c r="C1444" s="25">
        <f ca="1">IF(AND($AL1444-C$3&lt;=TODAY(),$AL1444&gt;0,AI1444&lt;&gt;"closed",AI1444&lt;&gt;"old",AND($B$3&lt;&gt;Data!$N$6,OR(database!$AG1444&lt;&gt;Data!$K$9,database!$AG1444&lt;&gt;Data!$K$8))),MAX(C$8:C1443)+1,0)</f>
        <v>0</v>
      </c>
      <c r="D1444" s="25">
        <f ca="1">IF(AND($AL1444-D$3&lt;=TODAY(),$AL1444&gt;0,$AI1444&lt;&gt;"closed",AI1444&lt;&gt;"old",AND($B$3&lt;&gt;Data!$N$6,OR(database!$AG1444&lt;&gt;Data!$K$9,database!$AG1444&lt;&gt;Data!$K$8))),MAX(D$8:D1443)+1,0)</f>
        <v>0</v>
      </c>
      <c r="E1444" s="25">
        <f ca="1">IF(AND($AL1444-E$3&lt;=TODAY(),$AL1444&gt;0,AI1444&lt;&gt;"closed",AI1444&lt;&gt;"old",AND($B$3&lt;&gt;Data!$N$6,OR(database!$AG1444&lt;&gt;Data!$K$9,database!$AG1444&lt;&gt;Data!$K$8))),MAX(E$8:E1443)+1,0)</f>
        <v>0</v>
      </c>
      <c r="F1444" s="25">
        <f>IF(AH1444="X",MAX(F$8:F1443)+1,0)</f>
        <v>0</v>
      </c>
      <c r="G1444" s="25">
        <f ca="1">IF(AND(AG1444=Data!$K$8,database!AI1444&lt;&gt;"Closed",AI1444&lt;&gt;"old",database!AL1444&lt;(TODAY()+Data!$X$4)),MAX(G$8:G1443)+1,0)</f>
        <v>0</v>
      </c>
      <c r="H1444" s="25">
        <f ca="1">IF(AND(AG1444=Data!$K$9,database!AI1444&lt;&gt;"Closed",AI1444&lt;&gt;"old",database!AL1444&lt;(TODAY()+Data!$X$5)),MAX(H$8:H1443)+1,0)</f>
        <v>0</v>
      </c>
      <c r="Y1444">
        <f>IF(AS1444&gt;0,VLOOKUP(AS1444,$AT:$AV,3,0)+COUNTIF(AS$8:AS1443,AS1444),0)</f>
        <v>0</v>
      </c>
      <c r="AA1444" s="16"/>
      <c r="AB1444" s="22"/>
      <c r="AC1444" s="16"/>
      <c r="AD1444" s="22"/>
      <c r="AE1444" s="16"/>
      <c r="AF1444" s="22"/>
      <c r="AG1444" s="138"/>
      <c r="AH1444" s="23"/>
      <c r="AI1444" s="16"/>
      <c r="AJ1444" s="23"/>
      <c r="AK1444" s="28"/>
      <c r="AL1444" s="35"/>
      <c r="AQ1444" s="25">
        <f>IF(FollowUp!$AK$3="(Off)",IF(FollowUp!$AA$3=Data!$D$5,C1444,IF(FollowUp!$AA$3=Data!$D$6,D1444,IF(FollowUp!$AA$3=Data!$D$7,E1444,B1444))),IF(FollowUp!$AK$3=Data!$N$9,F1444,IF(FollowUp!$AK$3=Data!$N$8,H1444,IF(FollowUp!$AK$3=Data!$N$7,G1444,B1444))))</f>
        <v>0</v>
      </c>
      <c r="AR1444" s="51">
        <f t="shared" si="140"/>
        <v>0</v>
      </c>
      <c r="AS1444" s="25">
        <f t="shared" si="138"/>
        <v>-1</v>
      </c>
      <c r="AT1444" s="25">
        <f t="shared" si="141"/>
        <v>1437</v>
      </c>
      <c r="AU1444" s="25">
        <f t="shared" si="139"/>
        <v>0</v>
      </c>
      <c r="AV1444" s="25">
        <f t="shared" si="142"/>
        <v>0</v>
      </c>
      <c r="BB1444" s="51"/>
    </row>
    <row r="1445" spans="1:54" x14ac:dyDescent="0.25">
      <c r="A1445" t="str">
        <f t="shared" si="137"/>
        <v>1445</v>
      </c>
      <c r="B1445" s="25">
        <f>IF(OR(ISBLANK($AG1445),$AI1445="closed",$AI1445="old",AND($B$3=Data!$N$6,OR(database!AG1445=Data!$K$8,Data!$K$9=database!AG1445))),0,MAX(B$8:B1444)+1)</f>
        <v>0</v>
      </c>
      <c r="C1445" s="25">
        <f ca="1">IF(AND($AL1445-C$3&lt;=TODAY(),$AL1445&gt;0,AI1445&lt;&gt;"closed",AI1445&lt;&gt;"old",AND($B$3&lt;&gt;Data!$N$6,OR(database!$AG1445&lt;&gt;Data!$K$9,database!$AG1445&lt;&gt;Data!$K$8))),MAX(C$8:C1444)+1,0)</f>
        <v>0</v>
      </c>
      <c r="D1445" s="25">
        <f ca="1">IF(AND($AL1445-D$3&lt;=TODAY(),$AL1445&gt;0,$AI1445&lt;&gt;"closed",AI1445&lt;&gt;"old",AND($B$3&lt;&gt;Data!$N$6,OR(database!$AG1445&lt;&gt;Data!$K$9,database!$AG1445&lt;&gt;Data!$K$8))),MAX(D$8:D1444)+1,0)</f>
        <v>0</v>
      </c>
      <c r="E1445" s="25">
        <f ca="1">IF(AND($AL1445-E$3&lt;=TODAY(),$AL1445&gt;0,AI1445&lt;&gt;"closed",AI1445&lt;&gt;"old",AND($B$3&lt;&gt;Data!$N$6,OR(database!$AG1445&lt;&gt;Data!$K$9,database!$AG1445&lt;&gt;Data!$K$8))),MAX(E$8:E1444)+1,0)</f>
        <v>0</v>
      </c>
      <c r="F1445" s="25">
        <f>IF(AH1445="X",MAX(F$8:F1444)+1,0)</f>
        <v>0</v>
      </c>
      <c r="G1445" s="25">
        <f ca="1">IF(AND(AG1445=Data!$K$8,database!AI1445&lt;&gt;"Closed",AI1445&lt;&gt;"old",database!AL1445&lt;(TODAY()+Data!$X$4)),MAX(G$8:G1444)+1,0)</f>
        <v>0</v>
      </c>
      <c r="H1445" s="25">
        <f ca="1">IF(AND(AG1445=Data!$K$9,database!AI1445&lt;&gt;"Closed",AI1445&lt;&gt;"old",database!AL1445&lt;(TODAY()+Data!$X$5)),MAX(H$8:H1444)+1,0)</f>
        <v>0</v>
      </c>
      <c r="Y1445">
        <f>IF(AS1445&gt;0,VLOOKUP(AS1445,$AT:$AV,3,0)+COUNTIF(AS$8:AS1444,AS1445),0)</f>
        <v>0</v>
      </c>
      <c r="AA1445" s="17"/>
      <c r="AB1445" s="18"/>
      <c r="AC1445" s="17"/>
      <c r="AD1445" s="18"/>
      <c r="AE1445" s="17"/>
      <c r="AF1445" s="18"/>
      <c r="AG1445" s="139"/>
      <c r="AH1445" s="24"/>
      <c r="AI1445" s="17"/>
      <c r="AJ1445" s="24"/>
      <c r="AK1445" s="27"/>
      <c r="AL1445" s="47"/>
      <c r="AQ1445" s="25">
        <f>IF(FollowUp!$AK$3="(Off)",IF(FollowUp!$AA$3=Data!$D$5,C1445,IF(FollowUp!$AA$3=Data!$D$6,D1445,IF(FollowUp!$AA$3=Data!$D$7,E1445,B1445))),IF(FollowUp!$AK$3=Data!$N$9,F1445,IF(FollowUp!$AK$3=Data!$N$8,H1445,IF(FollowUp!$AK$3=Data!$N$7,G1445,B1445))))</f>
        <v>0</v>
      </c>
      <c r="AR1445" s="51">
        <f t="shared" si="140"/>
        <v>0</v>
      </c>
      <c r="AS1445" s="25">
        <f t="shared" si="138"/>
        <v>-1</v>
      </c>
      <c r="AT1445" s="25">
        <f t="shared" si="141"/>
        <v>1438</v>
      </c>
      <c r="AU1445" s="25">
        <f t="shared" si="139"/>
        <v>0</v>
      </c>
      <c r="AV1445" s="25">
        <f t="shared" si="142"/>
        <v>0</v>
      </c>
      <c r="BB1445" s="51"/>
    </row>
    <row r="1446" spans="1:54" x14ac:dyDescent="0.25">
      <c r="A1446" t="str">
        <f t="shared" si="137"/>
        <v>1446</v>
      </c>
      <c r="B1446" s="25">
        <f>IF(OR(ISBLANK($AG1446),$AI1446="closed",$AI1446="old",AND($B$3=Data!$N$6,OR(database!AG1446=Data!$K$8,Data!$K$9=database!AG1446))),0,MAX(B$8:B1445)+1)</f>
        <v>0</v>
      </c>
      <c r="C1446" s="25">
        <f ca="1">IF(AND($AL1446-C$3&lt;=TODAY(),$AL1446&gt;0,AI1446&lt;&gt;"closed",AI1446&lt;&gt;"old",AND($B$3&lt;&gt;Data!$N$6,OR(database!$AG1446&lt;&gt;Data!$K$9,database!$AG1446&lt;&gt;Data!$K$8))),MAX(C$8:C1445)+1,0)</f>
        <v>0</v>
      </c>
      <c r="D1446" s="25">
        <f ca="1">IF(AND($AL1446-D$3&lt;=TODAY(),$AL1446&gt;0,$AI1446&lt;&gt;"closed",AI1446&lt;&gt;"old",AND($B$3&lt;&gt;Data!$N$6,OR(database!$AG1446&lt;&gt;Data!$K$9,database!$AG1446&lt;&gt;Data!$K$8))),MAX(D$8:D1445)+1,0)</f>
        <v>0</v>
      </c>
      <c r="E1446" s="25">
        <f ca="1">IF(AND($AL1446-E$3&lt;=TODAY(),$AL1446&gt;0,AI1446&lt;&gt;"closed",AI1446&lt;&gt;"old",AND($B$3&lt;&gt;Data!$N$6,OR(database!$AG1446&lt;&gt;Data!$K$9,database!$AG1446&lt;&gt;Data!$K$8))),MAX(E$8:E1445)+1,0)</f>
        <v>0</v>
      </c>
      <c r="F1446" s="25">
        <f>IF(AH1446="X",MAX(F$8:F1445)+1,0)</f>
        <v>0</v>
      </c>
      <c r="G1446" s="25">
        <f ca="1">IF(AND(AG1446=Data!$K$8,database!AI1446&lt;&gt;"Closed",AI1446&lt;&gt;"old",database!AL1446&lt;(TODAY()+Data!$X$4)),MAX(G$8:G1445)+1,0)</f>
        <v>0</v>
      </c>
      <c r="H1446" s="25">
        <f ca="1">IF(AND(AG1446=Data!$K$9,database!AI1446&lt;&gt;"Closed",AI1446&lt;&gt;"old",database!AL1446&lt;(TODAY()+Data!$X$5)),MAX(H$8:H1445)+1,0)</f>
        <v>0</v>
      </c>
      <c r="Y1446">
        <f>IF(AS1446&gt;0,VLOOKUP(AS1446,$AT:$AV,3,0)+COUNTIF(AS$8:AS1445,AS1446),0)</f>
        <v>0</v>
      </c>
      <c r="AA1446" s="16"/>
      <c r="AB1446" s="22"/>
      <c r="AC1446" s="16"/>
      <c r="AD1446" s="22"/>
      <c r="AE1446" s="16"/>
      <c r="AF1446" s="22"/>
      <c r="AG1446" s="138"/>
      <c r="AH1446" s="23"/>
      <c r="AI1446" s="16"/>
      <c r="AJ1446" s="23"/>
      <c r="AK1446" s="28"/>
      <c r="AL1446" s="35"/>
      <c r="AQ1446" s="25">
        <f>IF(FollowUp!$AK$3="(Off)",IF(FollowUp!$AA$3=Data!$D$5,C1446,IF(FollowUp!$AA$3=Data!$D$6,D1446,IF(FollowUp!$AA$3=Data!$D$7,E1446,B1446))),IF(FollowUp!$AK$3=Data!$N$9,F1446,IF(FollowUp!$AK$3=Data!$N$8,H1446,IF(FollowUp!$AK$3=Data!$N$7,G1446,B1446))))</f>
        <v>0</v>
      </c>
      <c r="AR1446" s="51">
        <f t="shared" si="140"/>
        <v>0</v>
      </c>
      <c r="AS1446" s="25">
        <f t="shared" si="138"/>
        <v>-1</v>
      </c>
      <c r="AT1446" s="25">
        <f t="shared" si="141"/>
        <v>1439</v>
      </c>
      <c r="AU1446" s="25">
        <f t="shared" si="139"/>
        <v>0</v>
      </c>
      <c r="AV1446" s="25">
        <f t="shared" si="142"/>
        <v>0</v>
      </c>
      <c r="BB1446" s="51"/>
    </row>
    <row r="1447" spans="1:54" x14ac:dyDescent="0.25">
      <c r="A1447" t="str">
        <f t="shared" si="137"/>
        <v>1447</v>
      </c>
      <c r="B1447" s="25">
        <f>IF(OR(ISBLANK($AG1447),$AI1447="closed",$AI1447="old",AND($B$3=Data!$N$6,OR(database!AG1447=Data!$K$8,Data!$K$9=database!AG1447))),0,MAX(B$8:B1446)+1)</f>
        <v>0</v>
      </c>
      <c r="C1447" s="25">
        <f ca="1">IF(AND($AL1447-C$3&lt;=TODAY(),$AL1447&gt;0,AI1447&lt;&gt;"closed",AI1447&lt;&gt;"old",AND($B$3&lt;&gt;Data!$N$6,OR(database!$AG1447&lt;&gt;Data!$K$9,database!$AG1447&lt;&gt;Data!$K$8))),MAX(C$8:C1446)+1,0)</f>
        <v>0</v>
      </c>
      <c r="D1447" s="25">
        <f ca="1">IF(AND($AL1447-D$3&lt;=TODAY(),$AL1447&gt;0,$AI1447&lt;&gt;"closed",AI1447&lt;&gt;"old",AND($B$3&lt;&gt;Data!$N$6,OR(database!$AG1447&lt;&gt;Data!$K$9,database!$AG1447&lt;&gt;Data!$K$8))),MAX(D$8:D1446)+1,0)</f>
        <v>0</v>
      </c>
      <c r="E1447" s="25">
        <f ca="1">IF(AND($AL1447-E$3&lt;=TODAY(),$AL1447&gt;0,AI1447&lt;&gt;"closed",AI1447&lt;&gt;"old",AND($B$3&lt;&gt;Data!$N$6,OR(database!$AG1447&lt;&gt;Data!$K$9,database!$AG1447&lt;&gt;Data!$K$8))),MAX(E$8:E1446)+1,0)</f>
        <v>0</v>
      </c>
      <c r="F1447" s="25">
        <f>IF(AH1447="X",MAX(F$8:F1446)+1,0)</f>
        <v>0</v>
      </c>
      <c r="G1447" s="25">
        <f ca="1">IF(AND(AG1447=Data!$K$8,database!AI1447&lt;&gt;"Closed",AI1447&lt;&gt;"old",database!AL1447&lt;(TODAY()+Data!$X$4)),MAX(G$8:G1446)+1,0)</f>
        <v>0</v>
      </c>
      <c r="H1447" s="25">
        <f ca="1">IF(AND(AG1447=Data!$K$9,database!AI1447&lt;&gt;"Closed",AI1447&lt;&gt;"old",database!AL1447&lt;(TODAY()+Data!$X$5)),MAX(H$8:H1446)+1,0)</f>
        <v>0</v>
      </c>
      <c r="Y1447">
        <f>IF(AS1447&gt;0,VLOOKUP(AS1447,$AT:$AV,3,0)+COUNTIF(AS$8:AS1446,AS1447),0)</f>
        <v>0</v>
      </c>
      <c r="AA1447" s="17"/>
      <c r="AB1447" s="18"/>
      <c r="AC1447" s="17"/>
      <c r="AD1447" s="18"/>
      <c r="AE1447" s="17"/>
      <c r="AF1447" s="18"/>
      <c r="AG1447" s="139"/>
      <c r="AH1447" s="24"/>
      <c r="AI1447" s="17"/>
      <c r="AJ1447" s="24"/>
      <c r="AK1447" s="27"/>
      <c r="AL1447" s="47"/>
      <c r="AQ1447" s="25">
        <f>IF(FollowUp!$AK$3="(Off)",IF(FollowUp!$AA$3=Data!$D$5,C1447,IF(FollowUp!$AA$3=Data!$D$6,D1447,IF(FollowUp!$AA$3=Data!$D$7,E1447,B1447))),IF(FollowUp!$AK$3=Data!$N$9,F1447,IF(FollowUp!$AK$3=Data!$N$8,H1447,IF(FollowUp!$AK$3=Data!$N$7,G1447,B1447))))</f>
        <v>0</v>
      </c>
      <c r="AR1447" s="51">
        <f t="shared" si="140"/>
        <v>0</v>
      </c>
      <c r="AS1447" s="25">
        <f t="shared" si="138"/>
        <v>-1</v>
      </c>
      <c r="AT1447" s="25">
        <f t="shared" si="141"/>
        <v>1440</v>
      </c>
      <c r="AU1447" s="25">
        <f t="shared" si="139"/>
        <v>0</v>
      </c>
      <c r="AV1447" s="25">
        <f t="shared" si="142"/>
        <v>0</v>
      </c>
      <c r="BB1447" s="51"/>
    </row>
    <row r="1448" spans="1:54" x14ac:dyDescent="0.25">
      <c r="A1448" t="str">
        <f t="shared" si="137"/>
        <v>1448</v>
      </c>
      <c r="B1448" s="25">
        <f>IF(OR(ISBLANK($AG1448),$AI1448="closed",$AI1448="old",AND($B$3=Data!$N$6,OR(database!AG1448=Data!$K$8,Data!$K$9=database!AG1448))),0,MAX(B$8:B1447)+1)</f>
        <v>0</v>
      </c>
      <c r="C1448" s="25">
        <f ca="1">IF(AND($AL1448-C$3&lt;=TODAY(),$AL1448&gt;0,AI1448&lt;&gt;"closed",AI1448&lt;&gt;"old",AND($B$3&lt;&gt;Data!$N$6,OR(database!$AG1448&lt;&gt;Data!$K$9,database!$AG1448&lt;&gt;Data!$K$8))),MAX(C$8:C1447)+1,0)</f>
        <v>0</v>
      </c>
      <c r="D1448" s="25">
        <f ca="1">IF(AND($AL1448-D$3&lt;=TODAY(),$AL1448&gt;0,$AI1448&lt;&gt;"closed",AI1448&lt;&gt;"old",AND($B$3&lt;&gt;Data!$N$6,OR(database!$AG1448&lt;&gt;Data!$K$9,database!$AG1448&lt;&gt;Data!$K$8))),MAX(D$8:D1447)+1,0)</f>
        <v>0</v>
      </c>
      <c r="E1448" s="25">
        <f ca="1">IF(AND($AL1448-E$3&lt;=TODAY(),$AL1448&gt;0,AI1448&lt;&gt;"closed",AI1448&lt;&gt;"old",AND($B$3&lt;&gt;Data!$N$6,OR(database!$AG1448&lt;&gt;Data!$K$9,database!$AG1448&lt;&gt;Data!$K$8))),MAX(E$8:E1447)+1,0)</f>
        <v>0</v>
      </c>
      <c r="F1448" s="25">
        <f>IF(AH1448="X",MAX(F$8:F1447)+1,0)</f>
        <v>0</v>
      </c>
      <c r="G1448" s="25">
        <f ca="1">IF(AND(AG1448=Data!$K$8,database!AI1448&lt;&gt;"Closed",AI1448&lt;&gt;"old",database!AL1448&lt;(TODAY()+Data!$X$4)),MAX(G$8:G1447)+1,0)</f>
        <v>0</v>
      </c>
      <c r="H1448" s="25">
        <f ca="1">IF(AND(AG1448=Data!$K$9,database!AI1448&lt;&gt;"Closed",AI1448&lt;&gt;"old",database!AL1448&lt;(TODAY()+Data!$X$5)),MAX(H$8:H1447)+1,0)</f>
        <v>0</v>
      </c>
      <c r="Y1448">
        <f>IF(AS1448&gt;0,VLOOKUP(AS1448,$AT:$AV,3,0)+COUNTIF(AS$8:AS1447,AS1448),0)</f>
        <v>0</v>
      </c>
      <c r="AA1448" s="16"/>
      <c r="AB1448" s="22"/>
      <c r="AC1448" s="16"/>
      <c r="AD1448" s="22"/>
      <c r="AE1448" s="16"/>
      <c r="AF1448" s="22"/>
      <c r="AG1448" s="138"/>
      <c r="AH1448" s="23"/>
      <c r="AI1448" s="16"/>
      <c r="AJ1448" s="23"/>
      <c r="AK1448" s="28"/>
      <c r="AL1448" s="35"/>
      <c r="AQ1448" s="25">
        <f>IF(FollowUp!$AK$3="(Off)",IF(FollowUp!$AA$3=Data!$D$5,C1448,IF(FollowUp!$AA$3=Data!$D$6,D1448,IF(FollowUp!$AA$3=Data!$D$7,E1448,B1448))),IF(FollowUp!$AK$3=Data!$N$9,F1448,IF(FollowUp!$AK$3=Data!$N$8,H1448,IF(FollowUp!$AK$3=Data!$N$7,G1448,B1448))))</f>
        <v>0</v>
      </c>
      <c r="AR1448" s="51">
        <f t="shared" si="140"/>
        <v>0</v>
      </c>
      <c r="AS1448" s="25">
        <f t="shared" si="138"/>
        <v>-1</v>
      </c>
      <c r="AT1448" s="25">
        <f t="shared" si="141"/>
        <v>1441</v>
      </c>
      <c r="AU1448" s="25">
        <f t="shared" si="139"/>
        <v>0</v>
      </c>
      <c r="AV1448" s="25">
        <f t="shared" si="142"/>
        <v>0</v>
      </c>
      <c r="BB1448" s="51"/>
    </row>
    <row r="1449" spans="1:54" x14ac:dyDescent="0.25">
      <c r="A1449" t="str">
        <f t="shared" si="137"/>
        <v>1449</v>
      </c>
      <c r="B1449" s="25">
        <f>IF(OR(ISBLANK($AG1449),$AI1449="closed",$AI1449="old",AND($B$3=Data!$N$6,OR(database!AG1449=Data!$K$8,Data!$K$9=database!AG1449))),0,MAX(B$8:B1448)+1)</f>
        <v>0</v>
      </c>
      <c r="C1449" s="25">
        <f ca="1">IF(AND($AL1449-C$3&lt;=TODAY(),$AL1449&gt;0,AI1449&lt;&gt;"closed",AI1449&lt;&gt;"old",AND($B$3&lt;&gt;Data!$N$6,OR(database!$AG1449&lt;&gt;Data!$K$9,database!$AG1449&lt;&gt;Data!$K$8))),MAX(C$8:C1448)+1,0)</f>
        <v>0</v>
      </c>
      <c r="D1449" s="25">
        <f ca="1">IF(AND($AL1449-D$3&lt;=TODAY(),$AL1449&gt;0,$AI1449&lt;&gt;"closed",AI1449&lt;&gt;"old",AND($B$3&lt;&gt;Data!$N$6,OR(database!$AG1449&lt;&gt;Data!$K$9,database!$AG1449&lt;&gt;Data!$K$8))),MAX(D$8:D1448)+1,0)</f>
        <v>0</v>
      </c>
      <c r="E1449" s="25">
        <f ca="1">IF(AND($AL1449-E$3&lt;=TODAY(),$AL1449&gt;0,AI1449&lt;&gt;"closed",AI1449&lt;&gt;"old",AND($B$3&lt;&gt;Data!$N$6,OR(database!$AG1449&lt;&gt;Data!$K$9,database!$AG1449&lt;&gt;Data!$K$8))),MAX(E$8:E1448)+1,0)</f>
        <v>0</v>
      </c>
      <c r="F1449" s="25">
        <f>IF(AH1449="X",MAX(F$8:F1448)+1,0)</f>
        <v>0</v>
      </c>
      <c r="G1449" s="25">
        <f ca="1">IF(AND(AG1449=Data!$K$8,database!AI1449&lt;&gt;"Closed",AI1449&lt;&gt;"old",database!AL1449&lt;(TODAY()+Data!$X$4)),MAX(G$8:G1448)+1,0)</f>
        <v>0</v>
      </c>
      <c r="H1449" s="25">
        <f ca="1">IF(AND(AG1449=Data!$K$9,database!AI1449&lt;&gt;"Closed",AI1449&lt;&gt;"old",database!AL1449&lt;(TODAY()+Data!$X$5)),MAX(H$8:H1448)+1,0)</f>
        <v>0</v>
      </c>
      <c r="Y1449">
        <f>IF(AS1449&gt;0,VLOOKUP(AS1449,$AT:$AV,3,0)+COUNTIF(AS$8:AS1448,AS1449),0)</f>
        <v>0</v>
      </c>
      <c r="AA1449" s="17"/>
      <c r="AB1449" s="18"/>
      <c r="AC1449" s="17"/>
      <c r="AD1449" s="18"/>
      <c r="AE1449" s="17"/>
      <c r="AF1449" s="18"/>
      <c r="AG1449" s="139"/>
      <c r="AH1449" s="24"/>
      <c r="AI1449" s="17"/>
      <c r="AJ1449" s="24"/>
      <c r="AK1449" s="27"/>
      <c r="AL1449" s="47"/>
      <c r="AQ1449" s="25">
        <f>IF(FollowUp!$AK$3="(Off)",IF(FollowUp!$AA$3=Data!$D$5,C1449,IF(FollowUp!$AA$3=Data!$D$6,D1449,IF(FollowUp!$AA$3=Data!$D$7,E1449,B1449))),IF(FollowUp!$AK$3=Data!$N$9,F1449,IF(FollowUp!$AK$3=Data!$N$8,H1449,IF(FollowUp!$AK$3=Data!$N$7,G1449,B1449))))</f>
        <v>0</v>
      </c>
      <c r="AR1449" s="51">
        <f t="shared" si="140"/>
        <v>0</v>
      </c>
      <c r="AS1449" s="25">
        <f t="shared" si="138"/>
        <v>-1</v>
      </c>
      <c r="AT1449" s="25">
        <f t="shared" si="141"/>
        <v>1442</v>
      </c>
      <c r="AU1449" s="25">
        <f t="shared" si="139"/>
        <v>0</v>
      </c>
      <c r="AV1449" s="25">
        <f t="shared" si="142"/>
        <v>0</v>
      </c>
      <c r="BB1449" s="51"/>
    </row>
    <row r="1450" spans="1:54" x14ac:dyDescent="0.25">
      <c r="A1450" t="str">
        <f t="shared" si="137"/>
        <v>1450</v>
      </c>
      <c r="B1450" s="25">
        <f>IF(OR(ISBLANK($AG1450),$AI1450="closed",$AI1450="old",AND($B$3=Data!$N$6,OR(database!AG1450=Data!$K$8,Data!$K$9=database!AG1450))),0,MAX(B$8:B1449)+1)</f>
        <v>0</v>
      </c>
      <c r="C1450" s="25">
        <f ca="1">IF(AND($AL1450-C$3&lt;=TODAY(),$AL1450&gt;0,AI1450&lt;&gt;"closed",AI1450&lt;&gt;"old",AND($B$3&lt;&gt;Data!$N$6,OR(database!$AG1450&lt;&gt;Data!$K$9,database!$AG1450&lt;&gt;Data!$K$8))),MAX(C$8:C1449)+1,0)</f>
        <v>0</v>
      </c>
      <c r="D1450" s="25">
        <f ca="1">IF(AND($AL1450-D$3&lt;=TODAY(),$AL1450&gt;0,$AI1450&lt;&gt;"closed",AI1450&lt;&gt;"old",AND($B$3&lt;&gt;Data!$N$6,OR(database!$AG1450&lt;&gt;Data!$K$9,database!$AG1450&lt;&gt;Data!$K$8))),MAX(D$8:D1449)+1,0)</f>
        <v>0</v>
      </c>
      <c r="E1450" s="25">
        <f ca="1">IF(AND($AL1450-E$3&lt;=TODAY(),$AL1450&gt;0,AI1450&lt;&gt;"closed",AI1450&lt;&gt;"old",AND($B$3&lt;&gt;Data!$N$6,OR(database!$AG1450&lt;&gt;Data!$K$9,database!$AG1450&lt;&gt;Data!$K$8))),MAX(E$8:E1449)+1,0)</f>
        <v>0</v>
      </c>
      <c r="F1450" s="25">
        <f>IF(AH1450="X",MAX(F$8:F1449)+1,0)</f>
        <v>0</v>
      </c>
      <c r="G1450" s="25">
        <f ca="1">IF(AND(AG1450=Data!$K$8,database!AI1450&lt;&gt;"Closed",AI1450&lt;&gt;"old",database!AL1450&lt;(TODAY()+Data!$X$4)),MAX(G$8:G1449)+1,0)</f>
        <v>0</v>
      </c>
      <c r="H1450" s="25">
        <f ca="1">IF(AND(AG1450=Data!$K$9,database!AI1450&lt;&gt;"Closed",AI1450&lt;&gt;"old",database!AL1450&lt;(TODAY()+Data!$X$5)),MAX(H$8:H1449)+1,0)</f>
        <v>0</v>
      </c>
      <c r="Y1450">
        <f>IF(AS1450&gt;0,VLOOKUP(AS1450,$AT:$AV,3,0)+COUNTIF(AS$8:AS1449,AS1450),0)</f>
        <v>0</v>
      </c>
      <c r="AA1450" s="16"/>
      <c r="AB1450" s="22"/>
      <c r="AC1450" s="16"/>
      <c r="AD1450" s="22"/>
      <c r="AE1450" s="16"/>
      <c r="AF1450" s="22"/>
      <c r="AG1450" s="138"/>
      <c r="AH1450" s="23"/>
      <c r="AI1450" s="16"/>
      <c r="AJ1450" s="23"/>
      <c r="AK1450" s="28"/>
      <c r="AL1450" s="35"/>
      <c r="AQ1450" s="25">
        <f>IF(FollowUp!$AK$3="(Off)",IF(FollowUp!$AA$3=Data!$D$5,C1450,IF(FollowUp!$AA$3=Data!$D$6,D1450,IF(FollowUp!$AA$3=Data!$D$7,E1450,B1450))),IF(FollowUp!$AK$3=Data!$N$9,F1450,IF(FollowUp!$AK$3=Data!$N$8,H1450,IF(FollowUp!$AK$3=Data!$N$7,G1450,B1450))))</f>
        <v>0</v>
      </c>
      <c r="AR1450" s="51">
        <f t="shared" si="140"/>
        <v>0</v>
      </c>
      <c r="AS1450" s="25">
        <f t="shared" si="138"/>
        <v>-1</v>
      </c>
      <c r="AT1450" s="25">
        <f t="shared" si="141"/>
        <v>1443</v>
      </c>
      <c r="AU1450" s="25">
        <f t="shared" si="139"/>
        <v>0</v>
      </c>
      <c r="AV1450" s="25">
        <f t="shared" si="142"/>
        <v>0</v>
      </c>
      <c r="BB1450" s="51"/>
    </row>
    <row r="1451" spans="1:54" x14ac:dyDescent="0.25">
      <c r="A1451" t="str">
        <f t="shared" si="137"/>
        <v>1451</v>
      </c>
      <c r="B1451" s="25">
        <f>IF(OR(ISBLANK($AG1451),$AI1451="closed",$AI1451="old",AND($B$3=Data!$N$6,OR(database!AG1451=Data!$K$8,Data!$K$9=database!AG1451))),0,MAX(B$8:B1450)+1)</f>
        <v>0</v>
      </c>
      <c r="C1451" s="25">
        <f ca="1">IF(AND($AL1451-C$3&lt;=TODAY(),$AL1451&gt;0,AI1451&lt;&gt;"closed",AI1451&lt;&gt;"old",AND($B$3&lt;&gt;Data!$N$6,OR(database!$AG1451&lt;&gt;Data!$K$9,database!$AG1451&lt;&gt;Data!$K$8))),MAX(C$8:C1450)+1,0)</f>
        <v>0</v>
      </c>
      <c r="D1451" s="25">
        <f ca="1">IF(AND($AL1451-D$3&lt;=TODAY(),$AL1451&gt;0,$AI1451&lt;&gt;"closed",AI1451&lt;&gt;"old",AND($B$3&lt;&gt;Data!$N$6,OR(database!$AG1451&lt;&gt;Data!$K$9,database!$AG1451&lt;&gt;Data!$K$8))),MAX(D$8:D1450)+1,0)</f>
        <v>0</v>
      </c>
      <c r="E1451" s="25">
        <f ca="1">IF(AND($AL1451-E$3&lt;=TODAY(),$AL1451&gt;0,AI1451&lt;&gt;"closed",AI1451&lt;&gt;"old",AND($B$3&lt;&gt;Data!$N$6,OR(database!$AG1451&lt;&gt;Data!$K$9,database!$AG1451&lt;&gt;Data!$K$8))),MAX(E$8:E1450)+1,0)</f>
        <v>0</v>
      </c>
      <c r="F1451" s="25">
        <f>IF(AH1451="X",MAX(F$8:F1450)+1,0)</f>
        <v>0</v>
      </c>
      <c r="G1451" s="25">
        <f ca="1">IF(AND(AG1451=Data!$K$8,database!AI1451&lt;&gt;"Closed",AI1451&lt;&gt;"old",database!AL1451&lt;(TODAY()+Data!$X$4)),MAX(G$8:G1450)+1,0)</f>
        <v>0</v>
      </c>
      <c r="H1451" s="25">
        <f ca="1">IF(AND(AG1451=Data!$K$9,database!AI1451&lt;&gt;"Closed",AI1451&lt;&gt;"old",database!AL1451&lt;(TODAY()+Data!$X$5)),MAX(H$8:H1450)+1,0)</f>
        <v>0</v>
      </c>
      <c r="Y1451">
        <f>IF(AS1451&gt;0,VLOOKUP(AS1451,$AT:$AV,3,0)+COUNTIF(AS$8:AS1450,AS1451),0)</f>
        <v>0</v>
      </c>
      <c r="AA1451" s="17"/>
      <c r="AB1451" s="18"/>
      <c r="AC1451" s="17"/>
      <c r="AD1451" s="18"/>
      <c r="AE1451" s="17"/>
      <c r="AF1451" s="18"/>
      <c r="AG1451" s="139"/>
      <c r="AH1451" s="24"/>
      <c r="AI1451" s="17"/>
      <c r="AJ1451" s="24"/>
      <c r="AK1451" s="27"/>
      <c r="AL1451" s="47"/>
      <c r="AQ1451" s="25">
        <f>IF(FollowUp!$AK$3="(Off)",IF(FollowUp!$AA$3=Data!$D$5,C1451,IF(FollowUp!$AA$3=Data!$D$6,D1451,IF(FollowUp!$AA$3=Data!$D$7,E1451,B1451))),IF(FollowUp!$AK$3=Data!$N$9,F1451,IF(FollowUp!$AK$3=Data!$N$8,H1451,IF(FollowUp!$AK$3=Data!$N$7,G1451,B1451))))</f>
        <v>0</v>
      </c>
      <c r="AR1451" s="51">
        <f t="shared" si="140"/>
        <v>0</v>
      </c>
      <c r="AS1451" s="25">
        <f t="shared" si="138"/>
        <v>-1</v>
      </c>
      <c r="AT1451" s="25">
        <f t="shared" si="141"/>
        <v>1444</v>
      </c>
      <c r="AU1451" s="25">
        <f t="shared" si="139"/>
        <v>0</v>
      </c>
      <c r="AV1451" s="25">
        <f t="shared" si="142"/>
        <v>0</v>
      </c>
      <c r="BB1451" s="51"/>
    </row>
    <row r="1452" spans="1:54" x14ac:dyDescent="0.25">
      <c r="A1452" t="str">
        <f t="shared" si="137"/>
        <v>1452</v>
      </c>
      <c r="B1452" s="25">
        <f>IF(OR(ISBLANK($AG1452),$AI1452="closed",$AI1452="old",AND($B$3=Data!$N$6,OR(database!AG1452=Data!$K$8,Data!$K$9=database!AG1452))),0,MAX(B$8:B1451)+1)</f>
        <v>0</v>
      </c>
      <c r="C1452" s="25">
        <f ca="1">IF(AND($AL1452-C$3&lt;=TODAY(),$AL1452&gt;0,AI1452&lt;&gt;"closed",AI1452&lt;&gt;"old",AND($B$3&lt;&gt;Data!$N$6,OR(database!$AG1452&lt;&gt;Data!$K$9,database!$AG1452&lt;&gt;Data!$K$8))),MAX(C$8:C1451)+1,0)</f>
        <v>0</v>
      </c>
      <c r="D1452" s="25">
        <f ca="1">IF(AND($AL1452-D$3&lt;=TODAY(),$AL1452&gt;0,$AI1452&lt;&gt;"closed",AI1452&lt;&gt;"old",AND($B$3&lt;&gt;Data!$N$6,OR(database!$AG1452&lt;&gt;Data!$K$9,database!$AG1452&lt;&gt;Data!$K$8))),MAX(D$8:D1451)+1,0)</f>
        <v>0</v>
      </c>
      <c r="E1452" s="25">
        <f ca="1">IF(AND($AL1452-E$3&lt;=TODAY(),$AL1452&gt;0,AI1452&lt;&gt;"closed",AI1452&lt;&gt;"old",AND($B$3&lt;&gt;Data!$N$6,OR(database!$AG1452&lt;&gt;Data!$K$9,database!$AG1452&lt;&gt;Data!$K$8))),MAX(E$8:E1451)+1,0)</f>
        <v>0</v>
      </c>
      <c r="F1452" s="25">
        <f>IF(AH1452="X",MAX(F$8:F1451)+1,0)</f>
        <v>0</v>
      </c>
      <c r="G1452" s="25">
        <f ca="1">IF(AND(AG1452=Data!$K$8,database!AI1452&lt;&gt;"Closed",AI1452&lt;&gt;"old",database!AL1452&lt;(TODAY()+Data!$X$4)),MAX(G$8:G1451)+1,0)</f>
        <v>0</v>
      </c>
      <c r="H1452" s="25">
        <f ca="1">IF(AND(AG1452=Data!$K$9,database!AI1452&lt;&gt;"Closed",AI1452&lt;&gt;"old",database!AL1452&lt;(TODAY()+Data!$X$5)),MAX(H$8:H1451)+1,0)</f>
        <v>0</v>
      </c>
      <c r="Y1452">
        <f>IF(AS1452&gt;0,VLOOKUP(AS1452,$AT:$AV,3,0)+COUNTIF(AS$8:AS1451,AS1452),0)</f>
        <v>0</v>
      </c>
      <c r="AA1452" s="16"/>
      <c r="AB1452" s="22"/>
      <c r="AC1452" s="16"/>
      <c r="AD1452" s="22"/>
      <c r="AE1452" s="16"/>
      <c r="AF1452" s="22"/>
      <c r="AG1452" s="138"/>
      <c r="AH1452" s="23"/>
      <c r="AI1452" s="16"/>
      <c r="AJ1452" s="23"/>
      <c r="AK1452" s="28"/>
      <c r="AL1452" s="35"/>
      <c r="AQ1452" s="25">
        <f>IF(FollowUp!$AK$3="(Off)",IF(FollowUp!$AA$3=Data!$D$5,C1452,IF(FollowUp!$AA$3=Data!$D$6,D1452,IF(FollowUp!$AA$3=Data!$D$7,E1452,B1452))),IF(FollowUp!$AK$3=Data!$N$9,F1452,IF(FollowUp!$AK$3=Data!$N$8,H1452,IF(FollowUp!$AK$3=Data!$N$7,G1452,B1452))))</f>
        <v>0</v>
      </c>
      <c r="AR1452" s="51">
        <f t="shared" si="140"/>
        <v>0</v>
      </c>
      <c r="AS1452" s="25">
        <f t="shared" si="138"/>
        <v>-1</v>
      </c>
      <c r="AT1452" s="25">
        <f t="shared" si="141"/>
        <v>1445</v>
      </c>
      <c r="AU1452" s="25">
        <f t="shared" si="139"/>
        <v>0</v>
      </c>
      <c r="AV1452" s="25">
        <f t="shared" si="142"/>
        <v>0</v>
      </c>
      <c r="BB1452" s="51"/>
    </row>
    <row r="1453" spans="1:54" x14ac:dyDescent="0.25">
      <c r="A1453" t="str">
        <f t="shared" si="137"/>
        <v>1453</v>
      </c>
      <c r="B1453" s="25">
        <f>IF(OR(ISBLANK($AG1453),$AI1453="closed",$AI1453="old",AND($B$3=Data!$N$6,OR(database!AG1453=Data!$K$8,Data!$K$9=database!AG1453))),0,MAX(B$8:B1452)+1)</f>
        <v>0</v>
      </c>
      <c r="C1453" s="25">
        <f ca="1">IF(AND($AL1453-C$3&lt;=TODAY(),$AL1453&gt;0,AI1453&lt;&gt;"closed",AI1453&lt;&gt;"old",AND($B$3&lt;&gt;Data!$N$6,OR(database!$AG1453&lt;&gt;Data!$K$9,database!$AG1453&lt;&gt;Data!$K$8))),MAX(C$8:C1452)+1,0)</f>
        <v>0</v>
      </c>
      <c r="D1453" s="25">
        <f ca="1">IF(AND($AL1453-D$3&lt;=TODAY(),$AL1453&gt;0,$AI1453&lt;&gt;"closed",AI1453&lt;&gt;"old",AND($B$3&lt;&gt;Data!$N$6,OR(database!$AG1453&lt;&gt;Data!$K$9,database!$AG1453&lt;&gt;Data!$K$8))),MAX(D$8:D1452)+1,0)</f>
        <v>0</v>
      </c>
      <c r="E1453" s="25">
        <f ca="1">IF(AND($AL1453-E$3&lt;=TODAY(),$AL1453&gt;0,AI1453&lt;&gt;"closed",AI1453&lt;&gt;"old",AND($B$3&lt;&gt;Data!$N$6,OR(database!$AG1453&lt;&gt;Data!$K$9,database!$AG1453&lt;&gt;Data!$K$8))),MAX(E$8:E1452)+1,0)</f>
        <v>0</v>
      </c>
      <c r="F1453" s="25">
        <f>IF(AH1453="X",MAX(F$8:F1452)+1,0)</f>
        <v>0</v>
      </c>
      <c r="G1453" s="25">
        <f ca="1">IF(AND(AG1453=Data!$K$8,database!AI1453&lt;&gt;"Closed",AI1453&lt;&gt;"old",database!AL1453&lt;(TODAY()+Data!$X$4)),MAX(G$8:G1452)+1,0)</f>
        <v>0</v>
      </c>
      <c r="H1453" s="25">
        <f ca="1">IF(AND(AG1453=Data!$K$9,database!AI1453&lt;&gt;"Closed",AI1453&lt;&gt;"old",database!AL1453&lt;(TODAY()+Data!$X$5)),MAX(H$8:H1452)+1,0)</f>
        <v>0</v>
      </c>
      <c r="Y1453">
        <f>IF(AS1453&gt;0,VLOOKUP(AS1453,$AT:$AV,3,0)+COUNTIF(AS$8:AS1452,AS1453),0)</f>
        <v>0</v>
      </c>
      <c r="AA1453" s="17"/>
      <c r="AB1453" s="18"/>
      <c r="AC1453" s="17"/>
      <c r="AD1453" s="18"/>
      <c r="AE1453" s="17"/>
      <c r="AF1453" s="18"/>
      <c r="AG1453" s="139"/>
      <c r="AH1453" s="24"/>
      <c r="AI1453" s="17"/>
      <c r="AJ1453" s="24"/>
      <c r="AK1453" s="27"/>
      <c r="AL1453" s="47"/>
      <c r="AQ1453" s="25">
        <f>IF(FollowUp!$AK$3="(Off)",IF(FollowUp!$AA$3=Data!$D$5,C1453,IF(FollowUp!$AA$3=Data!$D$6,D1453,IF(FollowUp!$AA$3=Data!$D$7,E1453,B1453))),IF(FollowUp!$AK$3=Data!$N$9,F1453,IF(FollowUp!$AK$3=Data!$N$8,H1453,IF(FollowUp!$AK$3=Data!$N$7,G1453,B1453))))</f>
        <v>0</v>
      </c>
      <c r="AR1453" s="51">
        <f t="shared" si="140"/>
        <v>0</v>
      </c>
      <c r="AS1453" s="25">
        <f t="shared" si="138"/>
        <v>-1</v>
      </c>
      <c r="AT1453" s="25">
        <f t="shared" si="141"/>
        <v>1446</v>
      </c>
      <c r="AU1453" s="25">
        <f t="shared" si="139"/>
        <v>0</v>
      </c>
      <c r="AV1453" s="25">
        <f t="shared" si="142"/>
        <v>0</v>
      </c>
      <c r="BB1453" s="51"/>
    </row>
    <row r="1454" spans="1:54" x14ac:dyDescent="0.25">
      <c r="A1454" t="str">
        <f t="shared" si="137"/>
        <v>1454</v>
      </c>
      <c r="B1454" s="25">
        <f>IF(OR(ISBLANK($AG1454),$AI1454="closed",$AI1454="old",AND($B$3=Data!$N$6,OR(database!AG1454=Data!$K$8,Data!$K$9=database!AG1454))),0,MAX(B$8:B1453)+1)</f>
        <v>0</v>
      </c>
      <c r="C1454" s="25">
        <f ca="1">IF(AND($AL1454-C$3&lt;=TODAY(),$AL1454&gt;0,AI1454&lt;&gt;"closed",AI1454&lt;&gt;"old",AND($B$3&lt;&gt;Data!$N$6,OR(database!$AG1454&lt;&gt;Data!$K$9,database!$AG1454&lt;&gt;Data!$K$8))),MAX(C$8:C1453)+1,0)</f>
        <v>0</v>
      </c>
      <c r="D1454" s="25">
        <f ca="1">IF(AND($AL1454-D$3&lt;=TODAY(),$AL1454&gt;0,$AI1454&lt;&gt;"closed",AI1454&lt;&gt;"old",AND($B$3&lt;&gt;Data!$N$6,OR(database!$AG1454&lt;&gt;Data!$K$9,database!$AG1454&lt;&gt;Data!$K$8))),MAX(D$8:D1453)+1,0)</f>
        <v>0</v>
      </c>
      <c r="E1454" s="25">
        <f ca="1">IF(AND($AL1454-E$3&lt;=TODAY(),$AL1454&gt;0,AI1454&lt;&gt;"closed",AI1454&lt;&gt;"old",AND($B$3&lt;&gt;Data!$N$6,OR(database!$AG1454&lt;&gt;Data!$K$9,database!$AG1454&lt;&gt;Data!$K$8))),MAX(E$8:E1453)+1,0)</f>
        <v>0</v>
      </c>
      <c r="F1454" s="25">
        <f>IF(AH1454="X",MAX(F$8:F1453)+1,0)</f>
        <v>0</v>
      </c>
      <c r="G1454" s="25">
        <f ca="1">IF(AND(AG1454=Data!$K$8,database!AI1454&lt;&gt;"Closed",AI1454&lt;&gt;"old",database!AL1454&lt;(TODAY()+Data!$X$4)),MAX(G$8:G1453)+1,0)</f>
        <v>0</v>
      </c>
      <c r="H1454" s="25">
        <f ca="1">IF(AND(AG1454=Data!$K$9,database!AI1454&lt;&gt;"Closed",AI1454&lt;&gt;"old",database!AL1454&lt;(TODAY()+Data!$X$5)),MAX(H$8:H1453)+1,0)</f>
        <v>0</v>
      </c>
      <c r="Y1454">
        <f>IF(AS1454&gt;0,VLOOKUP(AS1454,$AT:$AV,3,0)+COUNTIF(AS$8:AS1453,AS1454),0)</f>
        <v>0</v>
      </c>
      <c r="AA1454" s="16"/>
      <c r="AB1454" s="22"/>
      <c r="AC1454" s="16"/>
      <c r="AD1454" s="22"/>
      <c r="AE1454" s="16"/>
      <c r="AF1454" s="22"/>
      <c r="AG1454" s="138"/>
      <c r="AH1454" s="23"/>
      <c r="AI1454" s="16"/>
      <c r="AJ1454" s="23"/>
      <c r="AK1454" s="28"/>
      <c r="AL1454" s="35"/>
      <c r="AQ1454" s="25">
        <f>IF(FollowUp!$AK$3="(Off)",IF(FollowUp!$AA$3=Data!$D$5,C1454,IF(FollowUp!$AA$3=Data!$D$6,D1454,IF(FollowUp!$AA$3=Data!$D$7,E1454,B1454))),IF(FollowUp!$AK$3=Data!$N$9,F1454,IF(FollowUp!$AK$3=Data!$N$8,H1454,IF(FollowUp!$AK$3=Data!$N$7,G1454,B1454))))</f>
        <v>0</v>
      </c>
      <c r="AR1454" s="51">
        <f t="shared" si="140"/>
        <v>0</v>
      </c>
      <c r="AS1454" s="25">
        <f t="shared" si="138"/>
        <v>-1</v>
      </c>
      <c r="AT1454" s="25">
        <f t="shared" si="141"/>
        <v>1447</v>
      </c>
      <c r="AU1454" s="25">
        <f t="shared" si="139"/>
        <v>0</v>
      </c>
      <c r="AV1454" s="25">
        <f t="shared" si="142"/>
        <v>0</v>
      </c>
      <c r="BB1454" s="51"/>
    </row>
    <row r="1455" spans="1:54" x14ac:dyDescent="0.25">
      <c r="A1455" t="str">
        <f t="shared" si="137"/>
        <v>1455</v>
      </c>
      <c r="B1455" s="25">
        <f>IF(OR(ISBLANK($AG1455),$AI1455="closed",$AI1455="old",AND($B$3=Data!$N$6,OR(database!AG1455=Data!$K$8,Data!$K$9=database!AG1455))),0,MAX(B$8:B1454)+1)</f>
        <v>0</v>
      </c>
      <c r="C1455" s="25">
        <f ca="1">IF(AND($AL1455-C$3&lt;=TODAY(),$AL1455&gt;0,AI1455&lt;&gt;"closed",AI1455&lt;&gt;"old",AND($B$3&lt;&gt;Data!$N$6,OR(database!$AG1455&lt;&gt;Data!$K$9,database!$AG1455&lt;&gt;Data!$K$8))),MAX(C$8:C1454)+1,0)</f>
        <v>0</v>
      </c>
      <c r="D1455" s="25">
        <f ca="1">IF(AND($AL1455-D$3&lt;=TODAY(),$AL1455&gt;0,$AI1455&lt;&gt;"closed",AI1455&lt;&gt;"old",AND($B$3&lt;&gt;Data!$N$6,OR(database!$AG1455&lt;&gt;Data!$K$9,database!$AG1455&lt;&gt;Data!$K$8))),MAX(D$8:D1454)+1,0)</f>
        <v>0</v>
      </c>
      <c r="E1455" s="25">
        <f ca="1">IF(AND($AL1455-E$3&lt;=TODAY(),$AL1455&gt;0,AI1455&lt;&gt;"closed",AI1455&lt;&gt;"old",AND($B$3&lt;&gt;Data!$N$6,OR(database!$AG1455&lt;&gt;Data!$K$9,database!$AG1455&lt;&gt;Data!$K$8))),MAX(E$8:E1454)+1,0)</f>
        <v>0</v>
      </c>
      <c r="F1455" s="25">
        <f>IF(AH1455="X",MAX(F$8:F1454)+1,0)</f>
        <v>0</v>
      </c>
      <c r="G1455" s="25">
        <f ca="1">IF(AND(AG1455=Data!$K$8,database!AI1455&lt;&gt;"Closed",AI1455&lt;&gt;"old",database!AL1455&lt;(TODAY()+Data!$X$4)),MAX(G$8:G1454)+1,0)</f>
        <v>0</v>
      </c>
      <c r="H1455" s="25">
        <f ca="1">IF(AND(AG1455=Data!$K$9,database!AI1455&lt;&gt;"Closed",AI1455&lt;&gt;"old",database!AL1455&lt;(TODAY()+Data!$X$5)),MAX(H$8:H1454)+1,0)</f>
        <v>0</v>
      </c>
      <c r="Y1455">
        <f>IF(AS1455&gt;0,VLOOKUP(AS1455,$AT:$AV,3,0)+COUNTIF(AS$8:AS1454,AS1455),0)</f>
        <v>0</v>
      </c>
      <c r="AA1455" s="17"/>
      <c r="AB1455" s="18"/>
      <c r="AC1455" s="17"/>
      <c r="AD1455" s="18"/>
      <c r="AE1455" s="17"/>
      <c r="AF1455" s="18"/>
      <c r="AG1455" s="139"/>
      <c r="AH1455" s="24"/>
      <c r="AI1455" s="17"/>
      <c r="AJ1455" s="24"/>
      <c r="AK1455" s="27"/>
      <c r="AL1455" s="47"/>
      <c r="AQ1455" s="25">
        <f>IF(FollowUp!$AK$3="(Off)",IF(FollowUp!$AA$3=Data!$D$5,C1455,IF(FollowUp!$AA$3=Data!$D$6,D1455,IF(FollowUp!$AA$3=Data!$D$7,E1455,B1455))),IF(FollowUp!$AK$3=Data!$N$9,F1455,IF(FollowUp!$AK$3=Data!$N$8,H1455,IF(FollowUp!$AK$3=Data!$N$7,G1455,B1455))))</f>
        <v>0</v>
      </c>
      <c r="AR1455" s="51">
        <f t="shared" si="140"/>
        <v>0</v>
      </c>
      <c r="AS1455" s="25">
        <f t="shared" si="138"/>
        <v>-1</v>
      </c>
      <c r="AT1455" s="25">
        <f t="shared" si="141"/>
        <v>1448</v>
      </c>
      <c r="AU1455" s="25">
        <f t="shared" si="139"/>
        <v>0</v>
      </c>
      <c r="AV1455" s="25">
        <f t="shared" si="142"/>
        <v>0</v>
      </c>
      <c r="BB1455" s="51"/>
    </row>
    <row r="1456" spans="1:54" x14ac:dyDescent="0.25">
      <c r="A1456" t="str">
        <f t="shared" si="137"/>
        <v>1456</v>
      </c>
      <c r="B1456" s="25">
        <f>IF(OR(ISBLANK($AG1456),$AI1456="closed",$AI1456="old",AND($B$3=Data!$N$6,OR(database!AG1456=Data!$K$8,Data!$K$9=database!AG1456))),0,MAX(B$8:B1455)+1)</f>
        <v>0</v>
      </c>
      <c r="C1456" s="25">
        <f ca="1">IF(AND($AL1456-C$3&lt;=TODAY(),$AL1456&gt;0,AI1456&lt;&gt;"closed",AI1456&lt;&gt;"old",AND($B$3&lt;&gt;Data!$N$6,OR(database!$AG1456&lt;&gt;Data!$K$9,database!$AG1456&lt;&gt;Data!$K$8))),MAX(C$8:C1455)+1,0)</f>
        <v>0</v>
      </c>
      <c r="D1456" s="25">
        <f ca="1">IF(AND($AL1456-D$3&lt;=TODAY(),$AL1456&gt;0,$AI1456&lt;&gt;"closed",AI1456&lt;&gt;"old",AND($B$3&lt;&gt;Data!$N$6,OR(database!$AG1456&lt;&gt;Data!$K$9,database!$AG1456&lt;&gt;Data!$K$8))),MAX(D$8:D1455)+1,0)</f>
        <v>0</v>
      </c>
      <c r="E1456" s="25">
        <f ca="1">IF(AND($AL1456-E$3&lt;=TODAY(),$AL1456&gt;0,AI1456&lt;&gt;"closed",AI1456&lt;&gt;"old",AND($B$3&lt;&gt;Data!$N$6,OR(database!$AG1456&lt;&gt;Data!$K$9,database!$AG1456&lt;&gt;Data!$K$8))),MAX(E$8:E1455)+1,0)</f>
        <v>0</v>
      </c>
      <c r="F1456" s="25">
        <f>IF(AH1456="X",MAX(F$8:F1455)+1,0)</f>
        <v>0</v>
      </c>
      <c r="G1456" s="25">
        <f ca="1">IF(AND(AG1456=Data!$K$8,database!AI1456&lt;&gt;"Closed",AI1456&lt;&gt;"old",database!AL1456&lt;(TODAY()+Data!$X$4)),MAX(G$8:G1455)+1,0)</f>
        <v>0</v>
      </c>
      <c r="H1456" s="25">
        <f ca="1">IF(AND(AG1456=Data!$K$9,database!AI1456&lt;&gt;"Closed",AI1456&lt;&gt;"old",database!AL1456&lt;(TODAY()+Data!$X$5)),MAX(H$8:H1455)+1,0)</f>
        <v>0</v>
      </c>
      <c r="Y1456">
        <f>IF(AS1456&gt;0,VLOOKUP(AS1456,$AT:$AV,3,0)+COUNTIF(AS$8:AS1455,AS1456),0)</f>
        <v>0</v>
      </c>
      <c r="AA1456" s="16"/>
      <c r="AB1456" s="22"/>
      <c r="AC1456" s="16"/>
      <c r="AD1456" s="22"/>
      <c r="AE1456" s="16"/>
      <c r="AF1456" s="22"/>
      <c r="AG1456" s="138"/>
      <c r="AH1456" s="23"/>
      <c r="AI1456" s="16"/>
      <c r="AJ1456" s="23"/>
      <c r="AK1456" s="28"/>
      <c r="AL1456" s="35"/>
      <c r="AQ1456" s="25">
        <f>IF(FollowUp!$AK$3="(Off)",IF(FollowUp!$AA$3=Data!$D$5,C1456,IF(FollowUp!$AA$3=Data!$D$6,D1456,IF(FollowUp!$AA$3=Data!$D$7,E1456,B1456))),IF(FollowUp!$AK$3=Data!$N$9,F1456,IF(FollowUp!$AK$3=Data!$N$8,H1456,IF(FollowUp!$AK$3=Data!$N$7,G1456,B1456))))</f>
        <v>0</v>
      </c>
      <c r="AR1456" s="51">
        <f t="shared" si="140"/>
        <v>0</v>
      </c>
      <c r="AS1456" s="25">
        <f t="shared" si="138"/>
        <v>-1</v>
      </c>
      <c r="AT1456" s="25">
        <f t="shared" si="141"/>
        <v>1449</v>
      </c>
      <c r="AU1456" s="25">
        <f t="shared" si="139"/>
        <v>0</v>
      </c>
      <c r="AV1456" s="25">
        <f t="shared" si="142"/>
        <v>0</v>
      </c>
      <c r="BB1456" s="51"/>
    </row>
    <row r="1457" spans="1:54" x14ac:dyDescent="0.25">
      <c r="A1457" t="str">
        <f t="shared" si="137"/>
        <v>1457</v>
      </c>
      <c r="B1457" s="25">
        <f>IF(OR(ISBLANK($AG1457),$AI1457="closed",$AI1457="old",AND($B$3=Data!$N$6,OR(database!AG1457=Data!$K$8,Data!$K$9=database!AG1457))),0,MAX(B$8:B1456)+1)</f>
        <v>0</v>
      </c>
      <c r="C1457" s="25">
        <f ca="1">IF(AND($AL1457-C$3&lt;=TODAY(),$AL1457&gt;0,AI1457&lt;&gt;"closed",AI1457&lt;&gt;"old",AND($B$3&lt;&gt;Data!$N$6,OR(database!$AG1457&lt;&gt;Data!$K$9,database!$AG1457&lt;&gt;Data!$K$8))),MAX(C$8:C1456)+1,0)</f>
        <v>0</v>
      </c>
      <c r="D1457" s="25">
        <f ca="1">IF(AND($AL1457-D$3&lt;=TODAY(),$AL1457&gt;0,$AI1457&lt;&gt;"closed",AI1457&lt;&gt;"old",AND($B$3&lt;&gt;Data!$N$6,OR(database!$AG1457&lt;&gt;Data!$K$9,database!$AG1457&lt;&gt;Data!$K$8))),MAX(D$8:D1456)+1,0)</f>
        <v>0</v>
      </c>
      <c r="E1457" s="25">
        <f ca="1">IF(AND($AL1457-E$3&lt;=TODAY(),$AL1457&gt;0,AI1457&lt;&gt;"closed",AI1457&lt;&gt;"old",AND($B$3&lt;&gt;Data!$N$6,OR(database!$AG1457&lt;&gt;Data!$K$9,database!$AG1457&lt;&gt;Data!$K$8))),MAX(E$8:E1456)+1,0)</f>
        <v>0</v>
      </c>
      <c r="F1457" s="25">
        <f>IF(AH1457="X",MAX(F$8:F1456)+1,0)</f>
        <v>0</v>
      </c>
      <c r="G1457" s="25">
        <f ca="1">IF(AND(AG1457=Data!$K$8,database!AI1457&lt;&gt;"Closed",AI1457&lt;&gt;"old",database!AL1457&lt;(TODAY()+Data!$X$4)),MAX(G$8:G1456)+1,0)</f>
        <v>0</v>
      </c>
      <c r="H1457" s="25">
        <f ca="1">IF(AND(AG1457=Data!$K$9,database!AI1457&lt;&gt;"Closed",AI1457&lt;&gt;"old",database!AL1457&lt;(TODAY()+Data!$X$5)),MAX(H$8:H1456)+1,0)</f>
        <v>0</v>
      </c>
      <c r="Y1457">
        <f>IF(AS1457&gt;0,VLOOKUP(AS1457,$AT:$AV,3,0)+COUNTIF(AS$8:AS1456,AS1457),0)</f>
        <v>0</v>
      </c>
      <c r="AA1457" s="17"/>
      <c r="AB1457" s="18"/>
      <c r="AC1457" s="17"/>
      <c r="AD1457" s="18"/>
      <c r="AE1457" s="17"/>
      <c r="AF1457" s="18"/>
      <c r="AG1457" s="139"/>
      <c r="AH1457" s="24"/>
      <c r="AI1457" s="17"/>
      <c r="AJ1457" s="24"/>
      <c r="AK1457" s="27"/>
      <c r="AL1457" s="47"/>
      <c r="AQ1457" s="25">
        <f>IF(FollowUp!$AK$3="(Off)",IF(FollowUp!$AA$3=Data!$D$5,C1457,IF(FollowUp!$AA$3=Data!$D$6,D1457,IF(FollowUp!$AA$3=Data!$D$7,E1457,B1457))),IF(FollowUp!$AK$3=Data!$N$9,F1457,IF(FollowUp!$AK$3=Data!$N$8,H1457,IF(FollowUp!$AK$3=Data!$N$7,G1457,B1457))))</f>
        <v>0</v>
      </c>
      <c r="AR1457" s="51">
        <f t="shared" si="140"/>
        <v>0</v>
      </c>
      <c r="AS1457" s="25">
        <f t="shared" si="138"/>
        <v>-1</v>
      </c>
      <c r="AT1457" s="25">
        <f t="shared" si="141"/>
        <v>1450</v>
      </c>
      <c r="AU1457" s="25">
        <f t="shared" si="139"/>
        <v>0</v>
      </c>
      <c r="AV1457" s="25">
        <f t="shared" si="142"/>
        <v>0</v>
      </c>
      <c r="BB1457" s="51"/>
    </row>
    <row r="1458" spans="1:54" x14ac:dyDescent="0.25">
      <c r="A1458" t="str">
        <f t="shared" si="137"/>
        <v>1458</v>
      </c>
      <c r="B1458" s="25">
        <f>IF(OR(ISBLANK($AG1458),$AI1458="closed",$AI1458="old",AND($B$3=Data!$N$6,OR(database!AG1458=Data!$K$8,Data!$K$9=database!AG1458))),0,MAX(B$8:B1457)+1)</f>
        <v>0</v>
      </c>
      <c r="C1458" s="25">
        <f ca="1">IF(AND($AL1458-C$3&lt;=TODAY(),$AL1458&gt;0,AI1458&lt;&gt;"closed",AI1458&lt;&gt;"old",AND($B$3&lt;&gt;Data!$N$6,OR(database!$AG1458&lt;&gt;Data!$K$9,database!$AG1458&lt;&gt;Data!$K$8))),MAX(C$8:C1457)+1,0)</f>
        <v>0</v>
      </c>
      <c r="D1458" s="25">
        <f ca="1">IF(AND($AL1458-D$3&lt;=TODAY(),$AL1458&gt;0,$AI1458&lt;&gt;"closed",AI1458&lt;&gt;"old",AND($B$3&lt;&gt;Data!$N$6,OR(database!$AG1458&lt;&gt;Data!$K$9,database!$AG1458&lt;&gt;Data!$K$8))),MAX(D$8:D1457)+1,0)</f>
        <v>0</v>
      </c>
      <c r="E1458" s="25">
        <f ca="1">IF(AND($AL1458-E$3&lt;=TODAY(),$AL1458&gt;0,AI1458&lt;&gt;"closed",AI1458&lt;&gt;"old",AND($B$3&lt;&gt;Data!$N$6,OR(database!$AG1458&lt;&gt;Data!$K$9,database!$AG1458&lt;&gt;Data!$K$8))),MAX(E$8:E1457)+1,0)</f>
        <v>0</v>
      </c>
      <c r="F1458" s="25">
        <f>IF(AH1458="X",MAX(F$8:F1457)+1,0)</f>
        <v>0</v>
      </c>
      <c r="G1458" s="25">
        <f ca="1">IF(AND(AG1458=Data!$K$8,database!AI1458&lt;&gt;"Closed",AI1458&lt;&gt;"old",database!AL1458&lt;(TODAY()+Data!$X$4)),MAX(G$8:G1457)+1,0)</f>
        <v>0</v>
      </c>
      <c r="H1458" s="25">
        <f ca="1">IF(AND(AG1458=Data!$K$9,database!AI1458&lt;&gt;"Closed",AI1458&lt;&gt;"old",database!AL1458&lt;(TODAY()+Data!$X$5)),MAX(H$8:H1457)+1,0)</f>
        <v>0</v>
      </c>
      <c r="Y1458">
        <f>IF(AS1458&gt;0,VLOOKUP(AS1458,$AT:$AV,3,0)+COUNTIF(AS$8:AS1457,AS1458),0)</f>
        <v>0</v>
      </c>
      <c r="AA1458" s="16"/>
      <c r="AB1458" s="22"/>
      <c r="AC1458" s="16"/>
      <c r="AD1458" s="22"/>
      <c r="AE1458" s="16"/>
      <c r="AF1458" s="22"/>
      <c r="AG1458" s="138"/>
      <c r="AH1458" s="23"/>
      <c r="AI1458" s="16"/>
      <c r="AJ1458" s="23"/>
      <c r="AK1458" s="28"/>
      <c r="AL1458" s="35"/>
      <c r="AQ1458" s="25">
        <f>IF(FollowUp!$AK$3="(Off)",IF(FollowUp!$AA$3=Data!$D$5,C1458,IF(FollowUp!$AA$3=Data!$D$6,D1458,IF(FollowUp!$AA$3=Data!$D$7,E1458,B1458))),IF(FollowUp!$AK$3=Data!$N$9,F1458,IF(FollowUp!$AK$3=Data!$N$8,H1458,IF(FollowUp!$AK$3=Data!$N$7,G1458,B1458))))</f>
        <v>0</v>
      </c>
      <c r="AR1458" s="51">
        <f t="shared" si="140"/>
        <v>0</v>
      </c>
      <c r="AS1458" s="25">
        <f t="shared" si="138"/>
        <v>-1</v>
      </c>
      <c r="AT1458" s="25">
        <f t="shared" si="141"/>
        <v>1451</v>
      </c>
      <c r="AU1458" s="25">
        <f t="shared" si="139"/>
        <v>0</v>
      </c>
      <c r="AV1458" s="25">
        <f t="shared" si="142"/>
        <v>0</v>
      </c>
      <c r="BB1458" s="51"/>
    </row>
    <row r="1459" spans="1:54" x14ac:dyDescent="0.25">
      <c r="A1459" t="str">
        <f t="shared" si="137"/>
        <v>1459</v>
      </c>
      <c r="B1459" s="25">
        <f>IF(OR(ISBLANK($AG1459),$AI1459="closed",$AI1459="old",AND($B$3=Data!$N$6,OR(database!AG1459=Data!$K$8,Data!$K$9=database!AG1459))),0,MAX(B$8:B1458)+1)</f>
        <v>0</v>
      </c>
      <c r="C1459" s="25">
        <f ca="1">IF(AND($AL1459-C$3&lt;=TODAY(),$AL1459&gt;0,AI1459&lt;&gt;"closed",AI1459&lt;&gt;"old",AND($B$3&lt;&gt;Data!$N$6,OR(database!$AG1459&lt;&gt;Data!$K$9,database!$AG1459&lt;&gt;Data!$K$8))),MAX(C$8:C1458)+1,0)</f>
        <v>0</v>
      </c>
      <c r="D1459" s="25">
        <f ca="1">IF(AND($AL1459-D$3&lt;=TODAY(),$AL1459&gt;0,$AI1459&lt;&gt;"closed",AI1459&lt;&gt;"old",AND($B$3&lt;&gt;Data!$N$6,OR(database!$AG1459&lt;&gt;Data!$K$9,database!$AG1459&lt;&gt;Data!$K$8))),MAX(D$8:D1458)+1,0)</f>
        <v>0</v>
      </c>
      <c r="E1459" s="25">
        <f ca="1">IF(AND($AL1459-E$3&lt;=TODAY(),$AL1459&gt;0,AI1459&lt;&gt;"closed",AI1459&lt;&gt;"old",AND($B$3&lt;&gt;Data!$N$6,OR(database!$AG1459&lt;&gt;Data!$K$9,database!$AG1459&lt;&gt;Data!$K$8))),MAX(E$8:E1458)+1,0)</f>
        <v>0</v>
      </c>
      <c r="F1459" s="25">
        <f>IF(AH1459="X",MAX(F$8:F1458)+1,0)</f>
        <v>0</v>
      </c>
      <c r="G1459" s="25">
        <f ca="1">IF(AND(AG1459=Data!$K$8,database!AI1459&lt;&gt;"Closed",AI1459&lt;&gt;"old",database!AL1459&lt;(TODAY()+Data!$X$4)),MAX(G$8:G1458)+1,0)</f>
        <v>0</v>
      </c>
      <c r="H1459" s="25">
        <f ca="1">IF(AND(AG1459=Data!$K$9,database!AI1459&lt;&gt;"Closed",AI1459&lt;&gt;"old",database!AL1459&lt;(TODAY()+Data!$X$5)),MAX(H$8:H1458)+1,0)</f>
        <v>0</v>
      </c>
      <c r="Y1459">
        <f>IF(AS1459&gt;0,VLOOKUP(AS1459,$AT:$AV,3,0)+COUNTIF(AS$8:AS1458,AS1459),0)</f>
        <v>0</v>
      </c>
      <c r="AA1459" s="17"/>
      <c r="AB1459" s="18"/>
      <c r="AC1459" s="17"/>
      <c r="AD1459" s="18"/>
      <c r="AE1459" s="17"/>
      <c r="AF1459" s="18"/>
      <c r="AG1459" s="139"/>
      <c r="AH1459" s="24"/>
      <c r="AI1459" s="17"/>
      <c r="AJ1459" s="24"/>
      <c r="AK1459" s="27"/>
      <c r="AL1459" s="47"/>
      <c r="AQ1459" s="25">
        <f>IF(FollowUp!$AK$3="(Off)",IF(FollowUp!$AA$3=Data!$D$5,C1459,IF(FollowUp!$AA$3=Data!$D$6,D1459,IF(FollowUp!$AA$3=Data!$D$7,E1459,B1459))),IF(FollowUp!$AK$3=Data!$N$9,F1459,IF(FollowUp!$AK$3=Data!$N$8,H1459,IF(FollowUp!$AK$3=Data!$N$7,G1459,B1459))))</f>
        <v>0</v>
      </c>
      <c r="AR1459" s="51">
        <f t="shared" si="140"/>
        <v>0</v>
      </c>
      <c r="AS1459" s="25">
        <f t="shared" si="138"/>
        <v>-1</v>
      </c>
      <c r="AT1459" s="25">
        <f t="shared" si="141"/>
        <v>1452</v>
      </c>
      <c r="AU1459" s="25">
        <f t="shared" si="139"/>
        <v>0</v>
      </c>
      <c r="AV1459" s="25">
        <f t="shared" si="142"/>
        <v>0</v>
      </c>
      <c r="BB1459" s="51"/>
    </row>
    <row r="1460" spans="1:54" x14ac:dyDescent="0.25">
      <c r="A1460" t="str">
        <f t="shared" si="137"/>
        <v>1460</v>
      </c>
      <c r="B1460" s="25">
        <f>IF(OR(ISBLANK($AG1460),$AI1460="closed",$AI1460="old",AND($B$3=Data!$N$6,OR(database!AG1460=Data!$K$8,Data!$K$9=database!AG1460))),0,MAX(B$8:B1459)+1)</f>
        <v>0</v>
      </c>
      <c r="C1460" s="25">
        <f ca="1">IF(AND($AL1460-C$3&lt;=TODAY(),$AL1460&gt;0,AI1460&lt;&gt;"closed",AI1460&lt;&gt;"old",AND($B$3&lt;&gt;Data!$N$6,OR(database!$AG1460&lt;&gt;Data!$K$9,database!$AG1460&lt;&gt;Data!$K$8))),MAX(C$8:C1459)+1,0)</f>
        <v>0</v>
      </c>
      <c r="D1460" s="25">
        <f ca="1">IF(AND($AL1460-D$3&lt;=TODAY(),$AL1460&gt;0,$AI1460&lt;&gt;"closed",AI1460&lt;&gt;"old",AND($B$3&lt;&gt;Data!$N$6,OR(database!$AG1460&lt;&gt;Data!$K$9,database!$AG1460&lt;&gt;Data!$K$8))),MAX(D$8:D1459)+1,0)</f>
        <v>0</v>
      </c>
      <c r="E1460" s="25">
        <f ca="1">IF(AND($AL1460-E$3&lt;=TODAY(),$AL1460&gt;0,AI1460&lt;&gt;"closed",AI1460&lt;&gt;"old",AND($B$3&lt;&gt;Data!$N$6,OR(database!$AG1460&lt;&gt;Data!$K$9,database!$AG1460&lt;&gt;Data!$K$8))),MAX(E$8:E1459)+1,0)</f>
        <v>0</v>
      </c>
      <c r="F1460" s="25">
        <f>IF(AH1460="X",MAX(F$8:F1459)+1,0)</f>
        <v>0</v>
      </c>
      <c r="G1460" s="25">
        <f ca="1">IF(AND(AG1460=Data!$K$8,database!AI1460&lt;&gt;"Closed",AI1460&lt;&gt;"old",database!AL1460&lt;(TODAY()+Data!$X$4)),MAX(G$8:G1459)+1,0)</f>
        <v>0</v>
      </c>
      <c r="H1460" s="25">
        <f ca="1">IF(AND(AG1460=Data!$K$9,database!AI1460&lt;&gt;"Closed",AI1460&lt;&gt;"old",database!AL1460&lt;(TODAY()+Data!$X$5)),MAX(H$8:H1459)+1,0)</f>
        <v>0</v>
      </c>
      <c r="Y1460">
        <f>IF(AS1460&gt;0,VLOOKUP(AS1460,$AT:$AV,3,0)+COUNTIF(AS$8:AS1459,AS1460),0)</f>
        <v>0</v>
      </c>
      <c r="AA1460" s="16"/>
      <c r="AB1460" s="22"/>
      <c r="AC1460" s="16"/>
      <c r="AD1460" s="22"/>
      <c r="AE1460" s="16"/>
      <c r="AF1460" s="22"/>
      <c r="AG1460" s="138"/>
      <c r="AH1460" s="23"/>
      <c r="AI1460" s="16"/>
      <c r="AJ1460" s="23"/>
      <c r="AK1460" s="28"/>
      <c r="AL1460" s="35"/>
      <c r="AQ1460" s="25">
        <f>IF(FollowUp!$AK$3="(Off)",IF(FollowUp!$AA$3=Data!$D$5,C1460,IF(FollowUp!$AA$3=Data!$D$6,D1460,IF(FollowUp!$AA$3=Data!$D$7,E1460,B1460))),IF(FollowUp!$AK$3=Data!$N$9,F1460,IF(FollowUp!$AK$3=Data!$N$8,H1460,IF(FollowUp!$AK$3=Data!$N$7,G1460,B1460))))</f>
        <v>0</v>
      </c>
      <c r="AR1460" s="51">
        <f t="shared" si="140"/>
        <v>0</v>
      </c>
      <c r="AS1460" s="25">
        <f t="shared" si="138"/>
        <v>-1</v>
      </c>
      <c r="AT1460" s="25">
        <f t="shared" si="141"/>
        <v>1453</v>
      </c>
      <c r="AU1460" s="25">
        <f t="shared" si="139"/>
        <v>0</v>
      </c>
      <c r="AV1460" s="25">
        <f t="shared" si="142"/>
        <v>0</v>
      </c>
      <c r="BB1460" s="51"/>
    </row>
    <row r="1461" spans="1:54" x14ac:dyDescent="0.25">
      <c r="A1461" t="str">
        <f t="shared" si="137"/>
        <v>1461</v>
      </c>
      <c r="B1461" s="25">
        <f>IF(OR(ISBLANK($AG1461),$AI1461="closed",$AI1461="old",AND($B$3=Data!$N$6,OR(database!AG1461=Data!$K$8,Data!$K$9=database!AG1461))),0,MAX(B$8:B1460)+1)</f>
        <v>0</v>
      </c>
      <c r="C1461" s="25">
        <f ca="1">IF(AND($AL1461-C$3&lt;=TODAY(),$AL1461&gt;0,AI1461&lt;&gt;"closed",AI1461&lt;&gt;"old",AND($B$3&lt;&gt;Data!$N$6,OR(database!$AG1461&lt;&gt;Data!$K$9,database!$AG1461&lt;&gt;Data!$K$8))),MAX(C$8:C1460)+1,0)</f>
        <v>0</v>
      </c>
      <c r="D1461" s="25">
        <f ca="1">IF(AND($AL1461-D$3&lt;=TODAY(),$AL1461&gt;0,$AI1461&lt;&gt;"closed",AI1461&lt;&gt;"old",AND($B$3&lt;&gt;Data!$N$6,OR(database!$AG1461&lt;&gt;Data!$K$9,database!$AG1461&lt;&gt;Data!$K$8))),MAX(D$8:D1460)+1,0)</f>
        <v>0</v>
      </c>
      <c r="E1461" s="25">
        <f ca="1">IF(AND($AL1461-E$3&lt;=TODAY(),$AL1461&gt;0,AI1461&lt;&gt;"closed",AI1461&lt;&gt;"old",AND($B$3&lt;&gt;Data!$N$6,OR(database!$AG1461&lt;&gt;Data!$K$9,database!$AG1461&lt;&gt;Data!$K$8))),MAX(E$8:E1460)+1,0)</f>
        <v>0</v>
      </c>
      <c r="F1461" s="25">
        <f>IF(AH1461="X",MAX(F$8:F1460)+1,0)</f>
        <v>0</v>
      </c>
      <c r="G1461" s="25">
        <f ca="1">IF(AND(AG1461=Data!$K$8,database!AI1461&lt;&gt;"Closed",AI1461&lt;&gt;"old",database!AL1461&lt;(TODAY()+Data!$X$4)),MAX(G$8:G1460)+1,0)</f>
        <v>0</v>
      </c>
      <c r="H1461" s="25">
        <f ca="1">IF(AND(AG1461=Data!$K$9,database!AI1461&lt;&gt;"Closed",AI1461&lt;&gt;"old",database!AL1461&lt;(TODAY()+Data!$X$5)),MAX(H$8:H1460)+1,0)</f>
        <v>0</v>
      </c>
      <c r="Y1461">
        <f>IF(AS1461&gt;0,VLOOKUP(AS1461,$AT:$AV,3,0)+COUNTIF(AS$8:AS1460,AS1461),0)</f>
        <v>0</v>
      </c>
      <c r="AA1461" s="17"/>
      <c r="AB1461" s="18"/>
      <c r="AC1461" s="17"/>
      <c r="AD1461" s="18"/>
      <c r="AE1461" s="17"/>
      <c r="AF1461" s="18"/>
      <c r="AG1461" s="139"/>
      <c r="AH1461" s="24"/>
      <c r="AI1461" s="17"/>
      <c r="AJ1461" s="24"/>
      <c r="AK1461" s="27"/>
      <c r="AL1461" s="47"/>
      <c r="AQ1461" s="25">
        <f>IF(FollowUp!$AK$3="(Off)",IF(FollowUp!$AA$3=Data!$D$5,C1461,IF(FollowUp!$AA$3=Data!$D$6,D1461,IF(FollowUp!$AA$3=Data!$D$7,E1461,B1461))),IF(FollowUp!$AK$3=Data!$N$9,F1461,IF(FollowUp!$AK$3=Data!$N$8,H1461,IF(FollowUp!$AK$3=Data!$N$7,G1461,B1461))))</f>
        <v>0</v>
      </c>
      <c r="AR1461" s="51">
        <f t="shared" si="140"/>
        <v>0</v>
      </c>
      <c r="AS1461" s="25">
        <f t="shared" si="138"/>
        <v>-1</v>
      </c>
      <c r="AT1461" s="25">
        <f t="shared" si="141"/>
        <v>1454</v>
      </c>
      <c r="AU1461" s="25">
        <f t="shared" si="139"/>
        <v>0</v>
      </c>
      <c r="AV1461" s="25">
        <f t="shared" si="142"/>
        <v>0</v>
      </c>
      <c r="BB1461" s="51"/>
    </row>
    <row r="1462" spans="1:54" x14ac:dyDescent="0.25">
      <c r="A1462" t="str">
        <f t="shared" si="137"/>
        <v>1462</v>
      </c>
      <c r="B1462" s="25">
        <f>IF(OR(ISBLANK($AG1462),$AI1462="closed",$AI1462="old",AND($B$3=Data!$N$6,OR(database!AG1462=Data!$K$8,Data!$K$9=database!AG1462))),0,MAX(B$8:B1461)+1)</f>
        <v>0</v>
      </c>
      <c r="C1462" s="25">
        <f ca="1">IF(AND($AL1462-C$3&lt;=TODAY(),$AL1462&gt;0,AI1462&lt;&gt;"closed",AI1462&lt;&gt;"old",AND($B$3&lt;&gt;Data!$N$6,OR(database!$AG1462&lt;&gt;Data!$K$9,database!$AG1462&lt;&gt;Data!$K$8))),MAX(C$8:C1461)+1,0)</f>
        <v>0</v>
      </c>
      <c r="D1462" s="25">
        <f ca="1">IF(AND($AL1462-D$3&lt;=TODAY(),$AL1462&gt;0,$AI1462&lt;&gt;"closed",AI1462&lt;&gt;"old",AND($B$3&lt;&gt;Data!$N$6,OR(database!$AG1462&lt;&gt;Data!$K$9,database!$AG1462&lt;&gt;Data!$K$8))),MAX(D$8:D1461)+1,0)</f>
        <v>0</v>
      </c>
      <c r="E1462" s="25">
        <f ca="1">IF(AND($AL1462-E$3&lt;=TODAY(),$AL1462&gt;0,AI1462&lt;&gt;"closed",AI1462&lt;&gt;"old",AND($B$3&lt;&gt;Data!$N$6,OR(database!$AG1462&lt;&gt;Data!$K$9,database!$AG1462&lt;&gt;Data!$K$8))),MAX(E$8:E1461)+1,0)</f>
        <v>0</v>
      </c>
      <c r="F1462" s="25">
        <f>IF(AH1462="X",MAX(F$8:F1461)+1,0)</f>
        <v>0</v>
      </c>
      <c r="G1462" s="25">
        <f ca="1">IF(AND(AG1462=Data!$K$8,database!AI1462&lt;&gt;"Closed",AI1462&lt;&gt;"old",database!AL1462&lt;(TODAY()+Data!$X$4)),MAX(G$8:G1461)+1,0)</f>
        <v>0</v>
      </c>
      <c r="H1462" s="25">
        <f ca="1">IF(AND(AG1462=Data!$K$9,database!AI1462&lt;&gt;"Closed",AI1462&lt;&gt;"old",database!AL1462&lt;(TODAY()+Data!$X$5)),MAX(H$8:H1461)+1,0)</f>
        <v>0</v>
      </c>
      <c r="Y1462">
        <f>IF(AS1462&gt;0,VLOOKUP(AS1462,$AT:$AV,3,0)+COUNTIF(AS$8:AS1461,AS1462),0)</f>
        <v>0</v>
      </c>
      <c r="AA1462" s="16"/>
      <c r="AB1462" s="22"/>
      <c r="AC1462" s="16"/>
      <c r="AD1462" s="22"/>
      <c r="AE1462" s="16"/>
      <c r="AF1462" s="22"/>
      <c r="AG1462" s="138"/>
      <c r="AH1462" s="23"/>
      <c r="AI1462" s="16"/>
      <c r="AJ1462" s="23"/>
      <c r="AK1462" s="28"/>
      <c r="AL1462" s="35"/>
      <c r="AQ1462" s="25">
        <f>IF(FollowUp!$AK$3="(Off)",IF(FollowUp!$AA$3=Data!$D$5,C1462,IF(FollowUp!$AA$3=Data!$D$6,D1462,IF(FollowUp!$AA$3=Data!$D$7,E1462,B1462))),IF(FollowUp!$AK$3=Data!$N$9,F1462,IF(FollowUp!$AK$3=Data!$N$8,H1462,IF(FollowUp!$AK$3=Data!$N$7,G1462,B1462))))</f>
        <v>0</v>
      </c>
      <c r="AR1462" s="51">
        <f t="shared" si="140"/>
        <v>0</v>
      </c>
      <c r="AS1462" s="25">
        <f t="shared" si="138"/>
        <v>-1</v>
      </c>
      <c r="AT1462" s="25">
        <f t="shared" si="141"/>
        <v>1455</v>
      </c>
      <c r="AU1462" s="25">
        <f t="shared" si="139"/>
        <v>0</v>
      </c>
      <c r="AV1462" s="25">
        <f t="shared" si="142"/>
        <v>0</v>
      </c>
      <c r="BB1462" s="51"/>
    </row>
    <row r="1463" spans="1:54" x14ac:dyDescent="0.25">
      <c r="A1463" t="str">
        <f t="shared" si="137"/>
        <v>1463</v>
      </c>
      <c r="B1463" s="25">
        <f>IF(OR(ISBLANK($AG1463),$AI1463="closed",$AI1463="old",AND($B$3=Data!$N$6,OR(database!AG1463=Data!$K$8,Data!$K$9=database!AG1463))),0,MAX(B$8:B1462)+1)</f>
        <v>0</v>
      </c>
      <c r="C1463" s="25">
        <f ca="1">IF(AND($AL1463-C$3&lt;=TODAY(),$AL1463&gt;0,AI1463&lt;&gt;"closed",AI1463&lt;&gt;"old",AND($B$3&lt;&gt;Data!$N$6,OR(database!$AG1463&lt;&gt;Data!$K$9,database!$AG1463&lt;&gt;Data!$K$8))),MAX(C$8:C1462)+1,0)</f>
        <v>0</v>
      </c>
      <c r="D1463" s="25">
        <f ca="1">IF(AND($AL1463-D$3&lt;=TODAY(),$AL1463&gt;0,$AI1463&lt;&gt;"closed",AI1463&lt;&gt;"old",AND($B$3&lt;&gt;Data!$N$6,OR(database!$AG1463&lt;&gt;Data!$K$9,database!$AG1463&lt;&gt;Data!$K$8))),MAX(D$8:D1462)+1,0)</f>
        <v>0</v>
      </c>
      <c r="E1463" s="25">
        <f ca="1">IF(AND($AL1463-E$3&lt;=TODAY(),$AL1463&gt;0,AI1463&lt;&gt;"closed",AI1463&lt;&gt;"old",AND($B$3&lt;&gt;Data!$N$6,OR(database!$AG1463&lt;&gt;Data!$K$9,database!$AG1463&lt;&gt;Data!$K$8))),MAX(E$8:E1462)+1,0)</f>
        <v>0</v>
      </c>
      <c r="F1463" s="25">
        <f>IF(AH1463="X",MAX(F$8:F1462)+1,0)</f>
        <v>0</v>
      </c>
      <c r="G1463" s="25">
        <f ca="1">IF(AND(AG1463=Data!$K$8,database!AI1463&lt;&gt;"Closed",AI1463&lt;&gt;"old",database!AL1463&lt;(TODAY()+Data!$X$4)),MAX(G$8:G1462)+1,0)</f>
        <v>0</v>
      </c>
      <c r="H1463" s="25">
        <f ca="1">IF(AND(AG1463=Data!$K$9,database!AI1463&lt;&gt;"Closed",AI1463&lt;&gt;"old",database!AL1463&lt;(TODAY()+Data!$X$5)),MAX(H$8:H1462)+1,0)</f>
        <v>0</v>
      </c>
      <c r="Y1463">
        <f>IF(AS1463&gt;0,VLOOKUP(AS1463,$AT:$AV,3,0)+COUNTIF(AS$8:AS1462,AS1463),0)</f>
        <v>0</v>
      </c>
      <c r="AA1463" s="17"/>
      <c r="AB1463" s="18"/>
      <c r="AC1463" s="17"/>
      <c r="AD1463" s="18"/>
      <c r="AE1463" s="17"/>
      <c r="AF1463" s="18"/>
      <c r="AG1463" s="139"/>
      <c r="AH1463" s="24"/>
      <c r="AI1463" s="17"/>
      <c r="AJ1463" s="24"/>
      <c r="AK1463" s="27"/>
      <c r="AL1463" s="47"/>
      <c r="AQ1463" s="25">
        <f>IF(FollowUp!$AK$3="(Off)",IF(FollowUp!$AA$3=Data!$D$5,C1463,IF(FollowUp!$AA$3=Data!$D$6,D1463,IF(FollowUp!$AA$3=Data!$D$7,E1463,B1463))),IF(FollowUp!$AK$3=Data!$N$9,F1463,IF(FollowUp!$AK$3=Data!$N$8,H1463,IF(FollowUp!$AK$3=Data!$N$7,G1463,B1463))))</f>
        <v>0</v>
      </c>
      <c r="AR1463" s="51">
        <f t="shared" si="140"/>
        <v>0</v>
      </c>
      <c r="AS1463" s="25">
        <f t="shared" si="138"/>
        <v>-1</v>
      </c>
      <c r="AT1463" s="25">
        <f t="shared" si="141"/>
        <v>1456</v>
      </c>
      <c r="AU1463" s="25">
        <f t="shared" si="139"/>
        <v>0</v>
      </c>
      <c r="AV1463" s="25">
        <f t="shared" si="142"/>
        <v>0</v>
      </c>
      <c r="BB1463" s="51"/>
    </row>
    <row r="1464" spans="1:54" x14ac:dyDescent="0.25">
      <c r="A1464" t="str">
        <f t="shared" si="137"/>
        <v>1464</v>
      </c>
      <c r="B1464" s="25">
        <f>IF(OR(ISBLANK($AG1464),$AI1464="closed",$AI1464="old",AND($B$3=Data!$N$6,OR(database!AG1464=Data!$K$8,Data!$K$9=database!AG1464))),0,MAX(B$8:B1463)+1)</f>
        <v>0</v>
      </c>
      <c r="C1464" s="25">
        <f ca="1">IF(AND($AL1464-C$3&lt;=TODAY(),$AL1464&gt;0,AI1464&lt;&gt;"closed",AI1464&lt;&gt;"old",AND($B$3&lt;&gt;Data!$N$6,OR(database!$AG1464&lt;&gt;Data!$K$9,database!$AG1464&lt;&gt;Data!$K$8))),MAX(C$8:C1463)+1,0)</f>
        <v>0</v>
      </c>
      <c r="D1464" s="25">
        <f ca="1">IF(AND($AL1464-D$3&lt;=TODAY(),$AL1464&gt;0,$AI1464&lt;&gt;"closed",AI1464&lt;&gt;"old",AND($B$3&lt;&gt;Data!$N$6,OR(database!$AG1464&lt;&gt;Data!$K$9,database!$AG1464&lt;&gt;Data!$K$8))),MAX(D$8:D1463)+1,0)</f>
        <v>0</v>
      </c>
      <c r="E1464" s="25">
        <f ca="1">IF(AND($AL1464-E$3&lt;=TODAY(),$AL1464&gt;0,AI1464&lt;&gt;"closed",AI1464&lt;&gt;"old",AND($B$3&lt;&gt;Data!$N$6,OR(database!$AG1464&lt;&gt;Data!$K$9,database!$AG1464&lt;&gt;Data!$K$8))),MAX(E$8:E1463)+1,0)</f>
        <v>0</v>
      </c>
      <c r="F1464" s="25">
        <f>IF(AH1464="X",MAX(F$8:F1463)+1,0)</f>
        <v>0</v>
      </c>
      <c r="G1464" s="25">
        <f ca="1">IF(AND(AG1464=Data!$K$8,database!AI1464&lt;&gt;"Closed",AI1464&lt;&gt;"old",database!AL1464&lt;(TODAY()+Data!$X$4)),MAX(G$8:G1463)+1,0)</f>
        <v>0</v>
      </c>
      <c r="H1464" s="25">
        <f ca="1">IF(AND(AG1464=Data!$K$9,database!AI1464&lt;&gt;"Closed",AI1464&lt;&gt;"old",database!AL1464&lt;(TODAY()+Data!$X$5)),MAX(H$8:H1463)+1,0)</f>
        <v>0</v>
      </c>
      <c r="Y1464">
        <f>IF(AS1464&gt;0,VLOOKUP(AS1464,$AT:$AV,3,0)+COUNTIF(AS$8:AS1463,AS1464),0)</f>
        <v>0</v>
      </c>
      <c r="AA1464" s="16"/>
      <c r="AB1464" s="22"/>
      <c r="AC1464" s="16"/>
      <c r="AD1464" s="22"/>
      <c r="AE1464" s="16"/>
      <c r="AF1464" s="22"/>
      <c r="AG1464" s="138"/>
      <c r="AH1464" s="23"/>
      <c r="AI1464" s="16"/>
      <c r="AJ1464" s="23"/>
      <c r="AK1464" s="28"/>
      <c r="AL1464" s="35"/>
      <c r="AQ1464" s="25">
        <f>IF(FollowUp!$AK$3="(Off)",IF(FollowUp!$AA$3=Data!$D$5,C1464,IF(FollowUp!$AA$3=Data!$D$6,D1464,IF(FollowUp!$AA$3=Data!$D$7,E1464,B1464))),IF(FollowUp!$AK$3=Data!$N$9,F1464,IF(FollowUp!$AK$3=Data!$N$8,H1464,IF(FollowUp!$AK$3=Data!$N$7,G1464,B1464))))</f>
        <v>0</v>
      </c>
      <c r="AR1464" s="51">
        <f t="shared" si="140"/>
        <v>0</v>
      </c>
      <c r="AS1464" s="25">
        <f t="shared" si="138"/>
        <v>-1</v>
      </c>
      <c r="AT1464" s="25">
        <f t="shared" si="141"/>
        <v>1457</v>
      </c>
      <c r="AU1464" s="25">
        <f t="shared" si="139"/>
        <v>0</v>
      </c>
      <c r="AV1464" s="25">
        <f t="shared" si="142"/>
        <v>0</v>
      </c>
      <c r="BB1464" s="51"/>
    </row>
    <row r="1465" spans="1:54" x14ac:dyDescent="0.25">
      <c r="A1465" t="str">
        <f t="shared" si="137"/>
        <v>1465</v>
      </c>
      <c r="B1465" s="25">
        <f>IF(OR(ISBLANK($AG1465),$AI1465="closed",$AI1465="old",AND($B$3=Data!$N$6,OR(database!AG1465=Data!$K$8,Data!$K$9=database!AG1465))),0,MAX(B$8:B1464)+1)</f>
        <v>0</v>
      </c>
      <c r="C1465" s="25">
        <f ca="1">IF(AND($AL1465-C$3&lt;=TODAY(),$AL1465&gt;0,AI1465&lt;&gt;"closed",AI1465&lt;&gt;"old",AND($B$3&lt;&gt;Data!$N$6,OR(database!$AG1465&lt;&gt;Data!$K$9,database!$AG1465&lt;&gt;Data!$K$8))),MAX(C$8:C1464)+1,0)</f>
        <v>0</v>
      </c>
      <c r="D1465" s="25">
        <f ca="1">IF(AND($AL1465-D$3&lt;=TODAY(),$AL1465&gt;0,$AI1465&lt;&gt;"closed",AI1465&lt;&gt;"old",AND($B$3&lt;&gt;Data!$N$6,OR(database!$AG1465&lt;&gt;Data!$K$9,database!$AG1465&lt;&gt;Data!$K$8))),MAX(D$8:D1464)+1,0)</f>
        <v>0</v>
      </c>
      <c r="E1465" s="25">
        <f ca="1">IF(AND($AL1465-E$3&lt;=TODAY(),$AL1465&gt;0,AI1465&lt;&gt;"closed",AI1465&lt;&gt;"old",AND($B$3&lt;&gt;Data!$N$6,OR(database!$AG1465&lt;&gt;Data!$K$9,database!$AG1465&lt;&gt;Data!$K$8))),MAX(E$8:E1464)+1,0)</f>
        <v>0</v>
      </c>
      <c r="F1465" s="25">
        <f>IF(AH1465="X",MAX(F$8:F1464)+1,0)</f>
        <v>0</v>
      </c>
      <c r="G1465" s="25">
        <f ca="1">IF(AND(AG1465=Data!$K$8,database!AI1465&lt;&gt;"Closed",AI1465&lt;&gt;"old",database!AL1465&lt;(TODAY()+Data!$X$4)),MAX(G$8:G1464)+1,0)</f>
        <v>0</v>
      </c>
      <c r="H1465" s="25">
        <f ca="1">IF(AND(AG1465=Data!$K$9,database!AI1465&lt;&gt;"Closed",AI1465&lt;&gt;"old",database!AL1465&lt;(TODAY()+Data!$X$5)),MAX(H$8:H1464)+1,0)</f>
        <v>0</v>
      </c>
      <c r="Y1465">
        <f>IF(AS1465&gt;0,VLOOKUP(AS1465,$AT:$AV,3,0)+COUNTIF(AS$8:AS1464,AS1465),0)</f>
        <v>0</v>
      </c>
      <c r="AA1465" s="17"/>
      <c r="AB1465" s="18"/>
      <c r="AC1465" s="17"/>
      <c r="AD1465" s="18"/>
      <c r="AE1465" s="17"/>
      <c r="AF1465" s="18"/>
      <c r="AG1465" s="139"/>
      <c r="AH1465" s="24"/>
      <c r="AI1465" s="17"/>
      <c r="AJ1465" s="24"/>
      <c r="AK1465" s="27"/>
      <c r="AL1465" s="47"/>
      <c r="AQ1465" s="25">
        <f>IF(FollowUp!$AK$3="(Off)",IF(FollowUp!$AA$3=Data!$D$5,C1465,IF(FollowUp!$AA$3=Data!$D$6,D1465,IF(FollowUp!$AA$3=Data!$D$7,E1465,B1465))),IF(FollowUp!$AK$3=Data!$N$9,F1465,IF(FollowUp!$AK$3=Data!$N$8,H1465,IF(FollowUp!$AK$3=Data!$N$7,G1465,B1465))))</f>
        <v>0</v>
      </c>
      <c r="AR1465" s="51">
        <f t="shared" si="140"/>
        <v>0</v>
      </c>
      <c r="AS1465" s="25">
        <f t="shared" si="138"/>
        <v>-1</v>
      </c>
      <c r="AT1465" s="25">
        <f t="shared" si="141"/>
        <v>1458</v>
      </c>
      <c r="AU1465" s="25">
        <f t="shared" si="139"/>
        <v>0</v>
      </c>
      <c r="AV1465" s="25">
        <f t="shared" si="142"/>
        <v>0</v>
      </c>
      <c r="BB1465" s="51"/>
    </row>
    <row r="1466" spans="1:54" x14ac:dyDescent="0.25">
      <c r="A1466" t="str">
        <f t="shared" si="137"/>
        <v>1466</v>
      </c>
      <c r="B1466" s="25">
        <f>IF(OR(ISBLANK($AG1466),$AI1466="closed",$AI1466="old",AND($B$3=Data!$N$6,OR(database!AG1466=Data!$K$8,Data!$K$9=database!AG1466))),0,MAX(B$8:B1465)+1)</f>
        <v>0</v>
      </c>
      <c r="C1466" s="25">
        <f ca="1">IF(AND($AL1466-C$3&lt;=TODAY(),$AL1466&gt;0,AI1466&lt;&gt;"closed",AI1466&lt;&gt;"old",AND($B$3&lt;&gt;Data!$N$6,OR(database!$AG1466&lt;&gt;Data!$K$9,database!$AG1466&lt;&gt;Data!$K$8))),MAX(C$8:C1465)+1,0)</f>
        <v>0</v>
      </c>
      <c r="D1466" s="25">
        <f ca="1">IF(AND($AL1466-D$3&lt;=TODAY(),$AL1466&gt;0,$AI1466&lt;&gt;"closed",AI1466&lt;&gt;"old",AND($B$3&lt;&gt;Data!$N$6,OR(database!$AG1466&lt;&gt;Data!$K$9,database!$AG1466&lt;&gt;Data!$K$8))),MAX(D$8:D1465)+1,0)</f>
        <v>0</v>
      </c>
      <c r="E1466" s="25">
        <f ca="1">IF(AND($AL1466-E$3&lt;=TODAY(),$AL1466&gt;0,AI1466&lt;&gt;"closed",AI1466&lt;&gt;"old",AND($B$3&lt;&gt;Data!$N$6,OR(database!$AG1466&lt;&gt;Data!$K$9,database!$AG1466&lt;&gt;Data!$K$8))),MAX(E$8:E1465)+1,0)</f>
        <v>0</v>
      </c>
      <c r="F1466" s="25">
        <f>IF(AH1466="X",MAX(F$8:F1465)+1,0)</f>
        <v>0</v>
      </c>
      <c r="G1466" s="25">
        <f ca="1">IF(AND(AG1466=Data!$K$8,database!AI1466&lt;&gt;"Closed",AI1466&lt;&gt;"old",database!AL1466&lt;(TODAY()+Data!$X$4)),MAX(G$8:G1465)+1,0)</f>
        <v>0</v>
      </c>
      <c r="H1466" s="25">
        <f ca="1">IF(AND(AG1466=Data!$K$9,database!AI1466&lt;&gt;"Closed",AI1466&lt;&gt;"old",database!AL1466&lt;(TODAY()+Data!$X$5)),MAX(H$8:H1465)+1,0)</f>
        <v>0</v>
      </c>
      <c r="Y1466">
        <f>IF(AS1466&gt;0,VLOOKUP(AS1466,$AT:$AV,3,0)+COUNTIF(AS$8:AS1465,AS1466),0)</f>
        <v>0</v>
      </c>
      <c r="AA1466" s="16"/>
      <c r="AB1466" s="22"/>
      <c r="AC1466" s="16"/>
      <c r="AD1466" s="22"/>
      <c r="AE1466" s="16"/>
      <c r="AF1466" s="22"/>
      <c r="AG1466" s="138"/>
      <c r="AH1466" s="23"/>
      <c r="AI1466" s="16"/>
      <c r="AJ1466" s="23"/>
      <c r="AK1466" s="28"/>
      <c r="AL1466" s="35"/>
      <c r="AQ1466" s="25">
        <f>IF(FollowUp!$AK$3="(Off)",IF(FollowUp!$AA$3=Data!$D$5,C1466,IF(FollowUp!$AA$3=Data!$D$6,D1466,IF(FollowUp!$AA$3=Data!$D$7,E1466,B1466))),IF(FollowUp!$AK$3=Data!$N$9,F1466,IF(FollowUp!$AK$3=Data!$N$8,H1466,IF(FollowUp!$AK$3=Data!$N$7,G1466,B1466))))</f>
        <v>0</v>
      </c>
      <c r="AR1466" s="51">
        <f t="shared" si="140"/>
        <v>0</v>
      </c>
      <c r="AS1466" s="25">
        <f t="shared" si="138"/>
        <v>-1</v>
      </c>
      <c r="AT1466" s="25">
        <f t="shared" si="141"/>
        <v>1459</v>
      </c>
      <c r="AU1466" s="25">
        <f t="shared" si="139"/>
        <v>0</v>
      </c>
      <c r="AV1466" s="25">
        <f t="shared" si="142"/>
        <v>0</v>
      </c>
      <c r="BB1466" s="51"/>
    </row>
    <row r="1467" spans="1:54" x14ac:dyDescent="0.25">
      <c r="A1467" t="str">
        <f t="shared" si="137"/>
        <v>1467</v>
      </c>
      <c r="B1467" s="25">
        <f>IF(OR(ISBLANK($AG1467),$AI1467="closed",$AI1467="old",AND($B$3=Data!$N$6,OR(database!AG1467=Data!$K$8,Data!$K$9=database!AG1467))),0,MAX(B$8:B1466)+1)</f>
        <v>0</v>
      </c>
      <c r="C1467" s="25">
        <f ca="1">IF(AND($AL1467-C$3&lt;=TODAY(),$AL1467&gt;0,AI1467&lt;&gt;"closed",AI1467&lt;&gt;"old",AND($B$3&lt;&gt;Data!$N$6,OR(database!$AG1467&lt;&gt;Data!$K$9,database!$AG1467&lt;&gt;Data!$K$8))),MAX(C$8:C1466)+1,0)</f>
        <v>0</v>
      </c>
      <c r="D1467" s="25">
        <f ca="1">IF(AND($AL1467-D$3&lt;=TODAY(),$AL1467&gt;0,$AI1467&lt;&gt;"closed",AI1467&lt;&gt;"old",AND($B$3&lt;&gt;Data!$N$6,OR(database!$AG1467&lt;&gt;Data!$K$9,database!$AG1467&lt;&gt;Data!$K$8))),MAX(D$8:D1466)+1,0)</f>
        <v>0</v>
      </c>
      <c r="E1467" s="25">
        <f ca="1">IF(AND($AL1467-E$3&lt;=TODAY(),$AL1467&gt;0,AI1467&lt;&gt;"closed",AI1467&lt;&gt;"old",AND($B$3&lt;&gt;Data!$N$6,OR(database!$AG1467&lt;&gt;Data!$K$9,database!$AG1467&lt;&gt;Data!$K$8))),MAX(E$8:E1466)+1,0)</f>
        <v>0</v>
      </c>
      <c r="F1467" s="25">
        <f>IF(AH1467="X",MAX(F$8:F1466)+1,0)</f>
        <v>0</v>
      </c>
      <c r="G1467" s="25">
        <f ca="1">IF(AND(AG1467=Data!$K$8,database!AI1467&lt;&gt;"Closed",AI1467&lt;&gt;"old",database!AL1467&lt;(TODAY()+Data!$X$4)),MAX(G$8:G1466)+1,0)</f>
        <v>0</v>
      </c>
      <c r="H1467" s="25">
        <f ca="1">IF(AND(AG1467=Data!$K$9,database!AI1467&lt;&gt;"Closed",AI1467&lt;&gt;"old",database!AL1467&lt;(TODAY()+Data!$X$5)),MAX(H$8:H1466)+1,0)</f>
        <v>0</v>
      </c>
      <c r="Y1467">
        <f>IF(AS1467&gt;0,VLOOKUP(AS1467,$AT:$AV,3,0)+COUNTIF(AS$8:AS1466,AS1467),0)</f>
        <v>0</v>
      </c>
      <c r="AA1467" s="17"/>
      <c r="AB1467" s="18"/>
      <c r="AC1467" s="17"/>
      <c r="AD1467" s="18"/>
      <c r="AE1467" s="17"/>
      <c r="AF1467" s="18"/>
      <c r="AG1467" s="139"/>
      <c r="AH1467" s="24"/>
      <c r="AI1467" s="17"/>
      <c r="AJ1467" s="24"/>
      <c r="AK1467" s="27"/>
      <c r="AL1467" s="47"/>
      <c r="AQ1467" s="25">
        <f>IF(FollowUp!$AK$3="(Off)",IF(FollowUp!$AA$3=Data!$D$5,C1467,IF(FollowUp!$AA$3=Data!$D$6,D1467,IF(FollowUp!$AA$3=Data!$D$7,E1467,B1467))),IF(FollowUp!$AK$3=Data!$N$9,F1467,IF(FollowUp!$AK$3=Data!$N$8,H1467,IF(FollowUp!$AK$3=Data!$N$7,G1467,B1467))))</f>
        <v>0</v>
      </c>
      <c r="AR1467" s="51">
        <f t="shared" si="140"/>
        <v>0</v>
      </c>
      <c r="AS1467" s="25">
        <f t="shared" si="138"/>
        <v>-1</v>
      </c>
      <c r="AT1467" s="25">
        <f t="shared" si="141"/>
        <v>1460</v>
      </c>
      <c r="AU1467" s="25">
        <f t="shared" si="139"/>
        <v>0</v>
      </c>
      <c r="AV1467" s="25">
        <f t="shared" si="142"/>
        <v>0</v>
      </c>
      <c r="BB1467" s="51"/>
    </row>
    <row r="1468" spans="1:54" x14ac:dyDescent="0.25">
      <c r="A1468" t="str">
        <f t="shared" si="137"/>
        <v>1468</v>
      </c>
      <c r="B1468" s="25">
        <f>IF(OR(ISBLANK($AG1468),$AI1468="closed",$AI1468="old",AND($B$3=Data!$N$6,OR(database!AG1468=Data!$K$8,Data!$K$9=database!AG1468))),0,MAX(B$8:B1467)+1)</f>
        <v>0</v>
      </c>
      <c r="C1468" s="25">
        <f ca="1">IF(AND($AL1468-C$3&lt;=TODAY(),$AL1468&gt;0,AI1468&lt;&gt;"closed",AI1468&lt;&gt;"old",AND($B$3&lt;&gt;Data!$N$6,OR(database!$AG1468&lt;&gt;Data!$K$9,database!$AG1468&lt;&gt;Data!$K$8))),MAX(C$8:C1467)+1,0)</f>
        <v>0</v>
      </c>
      <c r="D1468" s="25">
        <f ca="1">IF(AND($AL1468-D$3&lt;=TODAY(),$AL1468&gt;0,$AI1468&lt;&gt;"closed",AI1468&lt;&gt;"old",AND($B$3&lt;&gt;Data!$N$6,OR(database!$AG1468&lt;&gt;Data!$K$9,database!$AG1468&lt;&gt;Data!$K$8))),MAX(D$8:D1467)+1,0)</f>
        <v>0</v>
      </c>
      <c r="E1468" s="25">
        <f ca="1">IF(AND($AL1468-E$3&lt;=TODAY(),$AL1468&gt;0,AI1468&lt;&gt;"closed",AI1468&lt;&gt;"old",AND($B$3&lt;&gt;Data!$N$6,OR(database!$AG1468&lt;&gt;Data!$K$9,database!$AG1468&lt;&gt;Data!$K$8))),MAX(E$8:E1467)+1,0)</f>
        <v>0</v>
      </c>
      <c r="F1468" s="25">
        <f>IF(AH1468="X",MAX(F$8:F1467)+1,0)</f>
        <v>0</v>
      </c>
      <c r="G1468" s="25">
        <f ca="1">IF(AND(AG1468=Data!$K$8,database!AI1468&lt;&gt;"Closed",AI1468&lt;&gt;"old",database!AL1468&lt;(TODAY()+Data!$X$4)),MAX(G$8:G1467)+1,0)</f>
        <v>0</v>
      </c>
      <c r="H1468" s="25">
        <f ca="1">IF(AND(AG1468=Data!$K$9,database!AI1468&lt;&gt;"Closed",AI1468&lt;&gt;"old",database!AL1468&lt;(TODAY()+Data!$X$5)),MAX(H$8:H1467)+1,0)</f>
        <v>0</v>
      </c>
      <c r="Y1468">
        <f>IF(AS1468&gt;0,VLOOKUP(AS1468,$AT:$AV,3,0)+COUNTIF(AS$8:AS1467,AS1468),0)</f>
        <v>0</v>
      </c>
      <c r="AA1468" s="16"/>
      <c r="AB1468" s="22"/>
      <c r="AC1468" s="16"/>
      <c r="AD1468" s="22"/>
      <c r="AE1468" s="16"/>
      <c r="AF1468" s="22"/>
      <c r="AG1468" s="138"/>
      <c r="AH1468" s="23"/>
      <c r="AI1468" s="16"/>
      <c r="AJ1468" s="23"/>
      <c r="AK1468" s="28"/>
      <c r="AL1468" s="35"/>
      <c r="AQ1468" s="25">
        <f>IF(FollowUp!$AK$3="(Off)",IF(FollowUp!$AA$3=Data!$D$5,C1468,IF(FollowUp!$AA$3=Data!$D$6,D1468,IF(FollowUp!$AA$3=Data!$D$7,E1468,B1468))),IF(FollowUp!$AK$3=Data!$N$9,F1468,IF(FollowUp!$AK$3=Data!$N$8,H1468,IF(FollowUp!$AK$3=Data!$N$7,G1468,B1468))))</f>
        <v>0</v>
      </c>
      <c r="AR1468" s="51">
        <f t="shared" si="140"/>
        <v>0</v>
      </c>
      <c r="AS1468" s="25">
        <f t="shared" si="138"/>
        <v>-1</v>
      </c>
      <c r="AT1468" s="25">
        <f t="shared" si="141"/>
        <v>1461</v>
      </c>
      <c r="AU1468" s="25">
        <f t="shared" si="139"/>
        <v>0</v>
      </c>
      <c r="AV1468" s="25">
        <f t="shared" si="142"/>
        <v>0</v>
      </c>
      <c r="BB1468" s="51"/>
    </row>
    <row r="1469" spans="1:54" x14ac:dyDescent="0.25">
      <c r="A1469" t="str">
        <f t="shared" si="137"/>
        <v>1469</v>
      </c>
      <c r="B1469" s="25">
        <f>IF(OR(ISBLANK($AG1469),$AI1469="closed",$AI1469="old",AND($B$3=Data!$N$6,OR(database!AG1469=Data!$K$8,Data!$K$9=database!AG1469))),0,MAX(B$8:B1468)+1)</f>
        <v>0</v>
      </c>
      <c r="C1469" s="25">
        <f ca="1">IF(AND($AL1469-C$3&lt;=TODAY(),$AL1469&gt;0,AI1469&lt;&gt;"closed",AI1469&lt;&gt;"old",AND($B$3&lt;&gt;Data!$N$6,OR(database!$AG1469&lt;&gt;Data!$K$9,database!$AG1469&lt;&gt;Data!$K$8))),MAX(C$8:C1468)+1,0)</f>
        <v>0</v>
      </c>
      <c r="D1469" s="25">
        <f ca="1">IF(AND($AL1469-D$3&lt;=TODAY(),$AL1469&gt;0,$AI1469&lt;&gt;"closed",AI1469&lt;&gt;"old",AND($B$3&lt;&gt;Data!$N$6,OR(database!$AG1469&lt;&gt;Data!$K$9,database!$AG1469&lt;&gt;Data!$K$8))),MAX(D$8:D1468)+1,0)</f>
        <v>0</v>
      </c>
      <c r="E1469" s="25">
        <f ca="1">IF(AND($AL1469-E$3&lt;=TODAY(),$AL1469&gt;0,AI1469&lt;&gt;"closed",AI1469&lt;&gt;"old",AND($B$3&lt;&gt;Data!$N$6,OR(database!$AG1469&lt;&gt;Data!$K$9,database!$AG1469&lt;&gt;Data!$K$8))),MAX(E$8:E1468)+1,0)</f>
        <v>0</v>
      </c>
      <c r="F1469" s="25">
        <f>IF(AH1469="X",MAX(F$8:F1468)+1,0)</f>
        <v>0</v>
      </c>
      <c r="G1469" s="25">
        <f ca="1">IF(AND(AG1469=Data!$K$8,database!AI1469&lt;&gt;"Closed",AI1469&lt;&gt;"old",database!AL1469&lt;(TODAY()+Data!$X$4)),MAX(G$8:G1468)+1,0)</f>
        <v>0</v>
      </c>
      <c r="H1469" s="25">
        <f ca="1">IF(AND(AG1469=Data!$K$9,database!AI1469&lt;&gt;"Closed",AI1469&lt;&gt;"old",database!AL1469&lt;(TODAY()+Data!$X$5)),MAX(H$8:H1468)+1,0)</f>
        <v>0</v>
      </c>
      <c r="Y1469">
        <f>IF(AS1469&gt;0,VLOOKUP(AS1469,$AT:$AV,3,0)+COUNTIF(AS$8:AS1468,AS1469),0)</f>
        <v>0</v>
      </c>
      <c r="AA1469" s="17"/>
      <c r="AB1469" s="18"/>
      <c r="AC1469" s="17"/>
      <c r="AD1469" s="18"/>
      <c r="AE1469" s="17"/>
      <c r="AF1469" s="18"/>
      <c r="AG1469" s="139"/>
      <c r="AH1469" s="24"/>
      <c r="AI1469" s="17"/>
      <c r="AJ1469" s="24"/>
      <c r="AK1469" s="27"/>
      <c r="AL1469" s="47"/>
      <c r="AQ1469" s="25">
        <f>IF(FollowUp!$AK$3="(Off)",IF(FollowUp!$AA$3=Data!$D$5,C1469,IF(FollowUp!$AA$3=Data!$D$6,D1469,IF(FollowUp!$AA$3=Data!$D$7,E1469,B1469))),IF(FollowUp!$AK$3=Data!$N$9,F1469,IF(FollowUp!$AK$3=Data!$N$8,H1469,IF(FollowUp!$AK$3=Data!$N$7,G1469,B1469))))</f>
        <v>0</v>
      </c>
      <c r="AR1469" s="51">
        <f t="shared" si="140"/>
        <v>0</v>
      </c>
      <c r="AS1469" s="25">
        <f t="shared" si="138"/>
        <v>-1</v>
      </c>
      <c r="AT1469" s="25">
        <f t="shared" si="141"/>
        <v>1462</v>
      </c>
      <c r="AU1469" s="25">
        <f t="shared" si="139"/>
        <v>0</v>
      </c>
      <c r="AV1469" s="25">
        <f t="shared" si="142"/>
        <v>0</v>
      </c>
      <c r="BB1469" s="51"/>
    </row>
    <row r="1470" spans="1:54" x14ac:dyDescent="0.25">
      <c r="A1470" t="str">
        <f t="shared" si="137"/>
        <v>1470</v>
      </c>
      <c r="B1470" s="25">
        <f>IF(OR(ISBLANK($AG1470),$AI1470="closed",$AI1470="old",AND($B$3=Data!$N$6,OR(database!AG1470=Data!$K$8,Data!$K$9=database!AG1470))),0,MAX(B$8:B1469)+1)</f>
        <v>0</v>
      </c>
      <c r="C1470" s="25">
        <f ca="1">IF(AND($AL1470-C$3&lt;=TODAY(),$AL1470&gt;0,AI1470&lt;&gt;"closed",AI1470&lt;&gt;"old",AND($B$3&lt;&gt;Data!$N$6,OR(database!$AG1470&lt;&gt;Data!$K$9,database!$AG1470&lt;&gt;Data!$K$8))),MAX(C$8:C1469)+1,0)</f>
        <v>0</v>
      </c>
      <c r="D1470" s="25">
        <f ca="1">IF(AND($AL1470-D$3&lt;=TODAY(),$AL1470&gt;0,$AI1470&lt;&gt;"closed",AI1470&lt;&gt;"old",AND($B$3&lt;&gt;Data!$N$6,OR(database!$AG1470&lt;&gt;Data!$K$9,database!$AG1470&lt;&gt;Data!$K$8))),MAX(D$8:D1469)+1,0)</f>
        <v>0</v>
      </c>
      <c r="E1470" s="25">
        <f ca="1">IF(AND($AL1470-E$3&lt;=TODAY(),$AL1470&gt;0,AI1470&lt;&gt;"closed",AI1470&lt;&gt;"old",AND($B$3&lt;&gt;Data!$N$6,OR(database!$AG1470&lt;&gt;Data!$K$9,database!$AG1470&lt;&gt;Data!$K$8))),MAX(E$8:E1469)+1,0)</f>
        <v>0</v>
      </c>
      <c r="F1470" s="25">
        <f>IF(AH1470="X",MAX(F$8:F1469)+1,0)</f>
        <v>0</v>
      </c>
      <c r="G1470" s="25">
        <f ca="1">IF(AND(AG1470=Data!$K$8,database!AI1470&lt;&gt;"Closed",AI1470&lt;&gt;"old",database!AL1470&lt;(TODAY()+Data!$X$4)),MAX(G$8:G1469)+1,0)</f>
        <v>0</v>
      </c>
      <c r="H1470" s="25">
        <f ca="1">IF(AND(AG1470=Data!$K$9,database!AI1470&lt;&gt;"Closed",AI1470&lt;&gt;"old",database!AL1470&lt;(TODAY()+Data!$X$5)),MAX(H$8:H1469)+1,0)</f>
        <v>0</v>
      </c>
      <c r="Y1470">
        <f>IF(AS1470&gt;0,VLOOKUP(AS1470,$AT:$AV,3,0)+COUNTIF(AS$8:AS1469,AS1470),0)</f>
        <v>0</v>
      </c>
      <c r="AA1470" s="16"/>
      <c r="AB1470" s="22"/>
      <c r="AC1470" s="16"/>
      <c r="AD1470" s="22"/>
      <c r="AE1470" s="16"/>
      <c r="AF1470" s="22"/>
      <c r="AG1470" s="138"/>
      <c r="AH1470" s="23"/>
      <c r="AI1470" s="16"/>
      <c r="AJ1470" s="23"/>
      <c r="AK1470" s="28"/>
      <c r="AL1470" s="35"/>
      <c r="AQ1470" s="25">
        <f>IF(FollowUp!$AK$3="(Off)",IF(FollowUp!$AA$3=Data!$D$5,C1470,IF(FollowUp!$AA$3=Data!$D$6,D1470,IF(FollowUp!$AA$3=Data!$D$7,E1470,B1470))),IF(FollowUp!$AK$3=Data!$N$9,F1470,IF(FollowUp!$AK$3=Data!$N$8,H1470,IF(FollowUp!$AK$3=Data!$N$7,G1470,B1470))))</f>
        <v>0</v>
      </c>
      <c r="AR1470" s="51">
        <f t="shared" si="140"/>
        <v>0</v>
      </c>
      <c r="AS1470" s="25">
        <f t="shared" si="138"/>
        <v>-1</v>
      </c>
      <c r="AT1470" s="25">
        <f t="shared" si="141"/>
        <v>1463</v>
      </c>
      <c r="AU1470" s="25">
        <f t="shared" si="139"/>
        <v>0</v>
      </c>
      <c r="AV1470" s="25">
        <f t="shared" si="142"/>
        <v>0</v>
      </c>
      <c r="BB1470" s="51"/>
    </row>
    <row r="1471" spans="1:54" x14ac:dyDescent="0.25">
      <c r="A1471" t="str">
        <f t="shared" si="137"/>
        <v>1471</v>
      </c>
      <c r="B1471" s="25">
        <f>IF(OR(ISBLANK($AG1471),$AI1471="closed",$AI1471="old",AND($B$3=Data!$N$6,OR(database!AG1471=Data!$K$8,Data!$K$9=database!AG1471))),0,MAX(B$8:B1470)+1)</f>
        <v>0</v>
      </c>
      <c r="C1471" s="25">
        <f ca="1">IF(AND($AL1471-C$3&lt;=TODAY(),$AL1471&gt;0,AI1471&lt;&gt;"closed",AI1471&lt;&gt;"old",AND($B$3&lt;&gt;Data!$N$6,OR(database!$AG1471&lt;&gt;Data!$K$9,database!$AG1471&lt;&gt;Data!$K$8))),MAX(C$8:C1470)+1,0)</f>
        <v>0</v>
      </c>
      <c r="D1471" s="25">
        <f ca="1">IF(AND($AL1471-D$3&lt;=TODAY(),$AL1471&gt;0,$AI1471&lt;&gt;"closed",AI1471&lt;&gt;"old",AND($B$3&lt;&gt;Data!$N$6,OR(database!$AG1471&lt;&gt;Data!$K$9,database!$AG1471&lt;&gt;Data!$K$8))),MAX(D$8:D1470)+1,0)</f>
        <v>0</v>
      </c>
      <c r="E1471" s="25">
        <f ca="1">IF(AND($AL1471-E$3&lt;=TODAY(),$AL1471&gt;0,AI1471&lt;&gt;"closed",AI1471&lt;&gt;"old",AND($B$3&lt;&gt;Data!$N$6,OR(database!$AG1471&lt;&gt;Data!$K$9,database!$AG1471&lt;&gt;Data!$K$8))),MAX(E$8:E1470)+1,0)</f>
        <v>0</v>
      </c>
      <c r="F1471" s="25">
        <f>IF(AH1471="X",MAX(F$8:F1470)+1,0)</f>
        <v>0</v>
      </c>
      <c r="G1471" s="25">
        <f ca="1">IF(AND(AG1471=Data!$K$8,database!AI1471&lt;&gt;"Closed",AI1471&lt;&gt;"old",database!AL1471&lt;(TODAY()+Data!$X$4)),MAX(G$8:G1470)+1,0)</f>
        <v>0</v>
      </c>
      <c r="H1471" s="25">
        <f ca="1">IF(AND(AG1471=Data!$K$9,database!AI1471&lt;&gt;"Closed",AI1471&lt;&gt;"old",database!AL1471&lt;(TODAY()+Data!$X$5)),MAX(H$8:H1470)+1,0)</f>
        <v>0</v>
      </c>
      <c r="Y1471">
        <f>IF(AS1471&gt;0,VLOOKUP(AS1471,$AT:$AV,3,0)+COUNTIF(AS$8:AS1470,AS1471),0)</f>
        <v>0</v>
      </c>
      <c r="AA1471" s="17"/>
      <c r="AB1471" s="18"/>
      <c r="AC1471" s="17"/>
      <c r="AD1471" s="18"/>
      <c r="AE1471" s="17"/>
      <c r="AF1471" s="18"/>
      <c r="AG1471" s="139"/>
      <c r="AH1471" s="24"/>
      <c r="AI1471" s="17"/>
      <c r="AJ1471" s="24"/>
      <c r="AK1471" s="27"/>
      <c r="AL1471" s="47"/>
      <c r="AQ1471" s="25">
        <f>IF(FollowUp!$AK$3="(Off)",IF(FollowUp!$AA$3=Data!$D$5,C1471,IF(FollowUp!$AA$3=Data!$D$6,D1471,IF(FollowUp!$AA$3=Data!$D$7,E1471,B1471))),IF(FollowUp!$AK$3=Data!$N$9,F1471,IF(FollowUp!$AK$3=Data!$N$8,H1471,IF(FollowUp!$AK$3=Data!$N$7,G1471,B1471))))</f>
        <v>0</v>
      </c>
      <c r="AR1471" s="51">
        <f t="shared" si="140"/>
        <v>0</v>
      </c>
      <c r="AS1471" s="25">
        <f t="shared" si="138"/>
        <v>-1</v>
      </c>
      <c r="AT1471" s="25">
        <f t="shared" si="141"/>
        <v>1464</v>
      </c>
      <c r="AU1471" s="25">
        <f t="shared" si="139"/>
        <v>0</v>
      </c>
      <c r="AV1471" s="25">
        <f t="shared" si="142"/>
        <v>0</v>
      </c>
      <c r="BB1471" s="51"/>
    </row>
    <row r="1472" spans="1:54" x14ac:dyDescent="0.25">
      <c r="A1472" t="str">
        <f t="shared" si="137"/>
        <v>1472</v>
      </c>
      <c r="B1472" s="25">
        <f>IF(OR(ISBLANK($AG1472),$AI1472="closed",$AI1472="old",AND($B$3=Data!$N$6,OR(database!AG1472=Data!$K$8,Data!$K$9=database!AG1472))),0,MAX(B$8:B1471)+1)</f>
        <v>0</v>
      </c>
      <c r="C1472" s="25">
        <f ca="1">IF(AND($AL1472-C$3&lt;=TODAY(),$AL1472&gt;0,AI1472&lt;&gt;"closed",AI1472&lt;&gt;"old",AND($B$3&lt;&gt;Data!$N$6,OR(database!$AG1472&lt;&gt;Data!$K$9,database!$AG1472&lt;&gt;Data!$K$8))),MAX(C$8:C1471)+1,0)</f>
        <v>0</v>
      </c>
      <c r="D1472" s="25">
        <f ca="1">IF(AND($AL1472-D$3&lt;=TODAY(),$AL1472&gt;0,$AI1472&lt;&gt;"closed",AI1472&lt;&gt;"old",AND($B$3&lt;&gt;Data!$N$6,OR(database!$AG1472&lt;&gt;Data!$K$9,database!$AG1472&lt;&gt;Data!$K$8))),MAX(D$8:D1471)+1,0)</f>
        <v>0</v>
      </c>
      <c r="E1472" s="25">
        <f ca="1">IF(AND($AL1472-E$3&lt;=TODAY(),$AL1472&gt;0,AI1472&lt;&gt;"closed",AI1472&lt;&gt;"old",AND($B$3&lt;&gt;Data!$N$6,OR(database!$AG1472&lt;&gt;Data!$K$9,database!$AG1472&lt;&gt;Data!$K$8))),MAX(E$8:E1471)+1,0)</f>
        <v>0</v>
      </c>
      <c r="F1472" s="25">
        <f>IF(AH1472="X",MAX(F$8:F1471)+1,0)</f>
        <v>0</v>
      </c>
      <c r="G1472" s="25">
        <f ca="1">IF(AND(AG1472=Data!$K$8,database!AI1472&lt;&gt;"Closed",AI1472&lt;&gt;"old",database!AL1472&lt;(TODAY()+Data!$X$4)),MAX(G$8:G1471)+1,0)</f>
        <v>0</v>
      </c>
      <c r="H1472" s="25">
        <f ca="1">IF(AND(AG1472=Data!$K$9,database!AI1472&lt;&gt;"Closed",AI1472&lt;&gt;"old",database!AL1472&lt;(TODAY()+Data!$X$5)),MAX(H$8:H1471)+1,0)</f>
        <v>0</v>
      </c>
      <c r="Y1472">
        <f>IF(AS1472&gt;0,VLOOKUP(AS1472,$AT:$AV,3,0)+COUNTIF(AS$8:AS1471,AS1472),0)</f>
        <v>0</v>
      </c>
      <c r="AA1472" s="16"/>
      <c r="AB1472" s="22"/>
      <c r="AC1472" s="16"/>
      <c r="AD1472" s="22"/>
      <c r="AE1472" s="16"/>
      <c r="AF1472" s="22"/>
      <c r="AG1472" s="138"/>
      <c r="AH1472" s="23"/>
      <c r="AI1472" s="16"/>
      <c r="AJ1472" s="23"/>
      <c r="AK1472" s="28"/>
      <c r="AL1472" s="35"/>
      <c r="AQ1472" s="25">
        <f>IF(FollowUp!$AK$3="(Off)",IF(FollowUp!$AA$3=Data!$D$5,C1472,IF(FollowUp!$AA$3=Data!$D$6,D1472,IF(FollowUp!$AA$3=Data!$D$7,E1472,B1472))),IF(FollowUp!$AK$3=Data!$N$9,F1472,IF(FollowUp!$AK$3=Data!$N$8,H1472,IF(FollowUp!$AK$3=Data!$N$7,G1472,B1472))))</f>
        <v>0</v>
      </c>
      <c r="AR1472" s="51">
        <f t="shared" si="140"/>
        <v>0</v>
      </c>
      <c r="AS1472" s="25">
        <f t="shared" si="138"/>
        <v>-1</v>
      </c>
      <c r="AT1472" s="25">
        <f t="shared" si="141"/>
        <v>1465</v>
      </c>
      <c r="AU1472" s="25">
        <f t="shared" si="139"/>
        <v>0</v>
      </c>
      <c r="AV1472" s="25">
        <f t="shared" si="142"/>
        <v>0</v>
      </c>
      <c r="BB1472" s="51"/>
    </row>
    <row r="1473" spans="1:54" x14ac:dyDescent="0.25">
      <c r="A1473" t="str">
        <f t="shared" si="137"/>
        <v>1473</v>
      </c>
      <c r="B1473" s="25">
        <f>IF(OR(ISBLANK($AG1473),$AI1473="closed",$AI1473="old",AND($B$3=Data!$N$6,OR(database!AG1473=Data!$K$8,Data!$K$9=database!AG1473))),0,MAX(B$8:B1472)+1)</f>
        <v>0</v>
      </c>
      <c r="C1473" s="25">
        <f ca="1">IF(AND($AL1473-C$3&lt;=TODAY(),$AL1473&gt;0,AI1473&lt;&gt;"closed",AI1473&lt;&gt;"old",AND($B$3&lt;&gt;Data!$N$6,OR(database!$AG1473&lt;&gt;Data!$K$9,database!$AG1473&lt;&gt;Data!$K$8))),MAX(C$8:C1472)+1,0)</f>
        <v>0</v>
      </c>
      <c r="D1473" s="25">
        <f ca="1">IF(AND($AL1473-D$3&lt;=TODAY(),$AL1473&gt;0,$AI1473&lt;&gt;"closed",AI1473&lt;&gt;"old",AND($B$3&lt;&gt;Data!$N$6,OR(database!$AG1473&lt;&gt;Data!$K$9,database!$AG1473&lt;&gt;Data!$K$8))),MAX(D$8:D1472)+1,0)</f>
        <v>0</v>
      </c>
      <c r="E1473" s="25">
        <f ca="1">IF(AND($AL1473-E$3&lt;=TODAY(),$AL1473&gt;0,AI1473&lt;&gt;"closed",AI1473&lt;&gt;"old",AND($B$3&lt;&gt;Data!$N$6,OR(database!$AG1473&lt;&gt;Data!$K$9,database!$AG1473&lt;&gt;Data!$K$8))),MAX(E$8:E1472)+1,0)</f>
        <v>0</v>
      </c>
      <c r="F1473" s="25">
        <f>IF(AH1473="X",MAX(F$8:F1472)+1,0)</f>
        <v>0</v>
      </c>
      <c r="G1473" s="25">
        <f ca="1">IF(AND(AG1473=Data!$K$8,database!AI1473&lt;&gt;"Closed",AI1473&lt;&gt;"old",database!AL1473&lt;(TODAY()+Data!$X$4)),MAX(G$8:G1472)+1,0)</f>
        <v>0</v>
      </c>
      <c r="H1473" s="25">
        <f ca="1">IF(AND(AG1473=Data!$K$9,database!AI1473&lt;&gt;"Closed",AI1473&lt;&gt;"old",database!AL1473&lt;(TODAY()+Data!$X$5)),MAX(H$8:H1472)+1,0)</f>
        <v>0</v>
      </c>
      <c r="Y1473">
        <f>IF(AS1473&gt;0,VLOOKUP(AS1473,$AT:$AV,3,0)+COUNTIF(AS$8:AS1472,AS1473),0)</f>
        <v>0</v>
      </c>
      <c r="AA1473" s="17"/>
      <c r="AB1473" s="18"/>
      <c r="AC1473" s="17"/>
      <c r="AD1473" s="18"/>
      <c r="AE1473" s="17"/>
      <c r="AF1473" s="18"/>
      <c r="AG1473" s="139"/>
      <c r="AH1473" s="24"/>
      <c r="AI1473" s="17"/>
      <c r="AJ1473" s="24"/>
      <c r="AK1473" s="27"/>
      <c r="AL1473" s="47"/>
      <c r="AQ1473" s="25">
        <f>IF(FollowUp!$AK$3="(Off)",IF(FollowUp!$AA$3=Data!$D$5,C1473,IF(FollowUp!$AA$3=Data!$D$6,D1473,IF(FollowUp!$AA$3=Data!$D$7,E1473,B1473))),IF(FollowUp!$AK$3=Data!$N$9,F1473,IF(FollowUp!$AK$3=Data!$N$8,H1473,IF(FollowUp!$AK$3=Data!$N$7,G1473,B1473))))</f>
        <v>0</v>
      </c>
      <c r="AR1473" s="51">
        <f t="shared" si="140"/>
        <v>0</v>
      </c>
      <c r="AS1473" s="25">
        <f t="shared" si="138"/>
        <v>-1</v>
      </c>
      <c r="AT1473" s="25">
        <f t="shared" si="141"/>
        <v>1466</v>
      </c>
      <c r="AU1473" s="25">
        <f t="shared" si="139"/>
        <v>0</v>
      </c>
      <c r="AV1473" s="25">
        <f t="shared" si="142"/>
        <v>0</v>
      </c>
      <c r="BB1473" s="51"/>
    </row>
    <row r="1474" spans="1:54" x14ac:dyDescent="0.25">
      <c r="A1474" t="str">
        <f t="shared" si="137"/>
        <v>1474</v>
      </c>
      <c r="B1474" s="25">
        <f>IF(OR(ISBLANK($AG1474),$AI1474="closed",$AI1474="old",AND($B$3=Data!$N$6,OR(database!AG1474=Data!$K$8,Data!$K$9=database!AG1474))),0,MAX(B$8:B1473)+1)</f>
        <v>0</v>
      </c>
      <c r="C1474" s="25">
        <f ca="1">IF(AND($AL1474-C$3&lt;=TODAY(),$AL1474&gt;0,AI1474&lt;&gt;"closed",AI1474&lt;&gt;"old",AND($B$3&lt;&gt;Data!$N$6,OR(database!$AG1474&lt;&gt;Data!$K$9,database!$AG1474&lt;&gt;Data!$K$8))),MAX(C$8:C1473)+1,0)</f>
        <v>0</v>
      </c>
      <c r="D1474" s="25">
        <f ca="1">IF(AND($AL1474-D$3&lt;=TODAY(),$AL1474&gt;0,$AI1474&lt;&gt;"closed",AI1474&lt;&gt;"old",AND($B$3&lt;&gt;Data!$N$6,OR(database!$AG1474&lt;&gt;Data!$K$9,database!$AG1474&lt;&gt;Data!$K$8))),MAX(D$8:D1473)+1,0)</f>
        <v>0</v>
      </c>
      <c r="E1474" s="25">
        <f ca="1">IF(AND($AL1474-E$3&lt;=TODAY(),$AL1474&gt;0,AI1474&lt;&gt;"closed",AI1474&lt;&gt;"old",AND($B$3&lt;&gt;Data!$N$6,OR(database!$AG1474&lt;&gt;Data!$K$9,database!$AG1474&lt;&gt;Data!$K$8))),MAX(E$8:E1473)+1,0)</f>
        <v>0</v>
      </c>
      <c r="F1474" s="25">
        <f>IF(AH1474="X",MAX(F$8:F1473)+1,0)</f>
        <v>0</v>
      </c>
      <c r="G1474" s="25">
        <f ca="1">IF(AND(AG1474=Data!$K$8,database!AI1474&lt;&gt;"Closed",AI1474&lt;&gt;"old",database!AL1474&lt;(TODAY()+Data!$X$4)),MAX(G$8:G1473)+1,0)</f>
        <v>0</v>
      </c>
      <c r="H1474" s="25">
        <f ca="1">IF(AND(AG1474=Data!$K$9,database!AI1474&lt;&gt;"Closed",AI1474&lt;&gt;"old",database!AL1474&lt;(TODAY()+Data!$X$5)),MAX(H$8:H1473)+1,0)</f>
        <v>0</v>
      </c>
      <c r="Y1474">
        <f>IF(AS1474&gt;0,VLOOKUP(AS1474,$AT:$AV,3,0)+COUNTIF(AS$8:AS1473,AS1474),0)</f>
        <v>0</v>
      </c>
      <c r="AA1474" s="16"/>
      <c r="AB1474" s="22"/>
      <c r="AC1474" s="16"/>
      <c r="AD1474" s="22"/>
      <c r="AE1474" s="16"/>
      <c r="AF1474" s="22"/>
      <c r="AG1474" s="138"/>
      <c r="AH1474" s="23"/>
      <c r="AI1474" s="16"/>
      <c r="AJ1474" s="23"/>
      <c r="AK1474" s="28"/>
      <c r="AL1474" s="35"/>
      <c r="AQ1474" s="25">
        <f>IF(FollowUp!$AK$3="(Off)",IF(FollowUp!$AA$3=Data!$D$5,C1474,IF(FollowUp!$AA$3=Data!$D$6,D1474,IF(FollowUp!$AA$3=Data!$D$7,E1474,B1474))),IF(FollowUp!$AK$3=Data!$N$9,F1474,IF(FollowUp!$AK$3=Data!$N$8,H1474,IF(FollowUp!$AK$3=Data!$N$7,G1474,B1474))))</f>
        <v>0</v>
      </c>
      <c r="AR1474" s="51">
        <f t="shared" si="140"/>
        <v>0</v>
      </c>
      <c r="AS1474" s="25">
        <f t="shared" si="138"/>
        <v>-1</v>
      </c>
      <c r="AT1474" s="25">
        <f t="shared" si="141"/>
        <v>1467</v>
      </c>
      <c r="AU1474" s="25">
        <f t="shared" si="139"/>
        <v>0</v>
      </c>
      <c r="AV1474" s="25">
        <f t="shared" si="142"/>
        <v>0</v>
      </c>
      <c r="BB1474" s="51"/>
    </row>
    <row r="1475" spans="1:54" x14ac:dyDescent="0.25">
      <c r="A1475" t="str">
        <f t="shared" si="137"/>
        <v>1475</v>
      </c>
      <c r="B1475" s="25">
        <f>IF(OR(ISBLANK($AG1475),$AI1475="closed",$AI1475="old",AND($B$3=Data!$N$6,OR(database!AG1475=Data!$K$8,Data!$K$9=database!AG1475))),0,MAX(B$8:B1474)+1)</f>
        <v>0</v>
      </c>
      <c r="C1475" s="25">
        <f ca="1">IF(AND($AL1475-C$3&lt;=TODAY(),$AL1475&gt;0,AI1475&lt;&gt;"closed",AI1475&lt;&gt;"old",AND($B$3&lt;&gt;Data!$N$6,OR(database!$AG1475&lt;&gt;Data!$K$9,database!$AG1475&lt;&gt;Data!$K$8))),MAX(C$8:C1474)+1,0)</f>
        <v>0</v>
      </c>
      <c r="D1475" s="25">
        <f ca="1">IF(AND($AL1475-D$3&lt;=TODAY(),$AL1475&gt;0,$AI1475&lt;&gt;"closed",AI1475&lt;&gt;"old",AND($B$3&lt;&gt;Data!$N$6,OR(database!$AG1475&lt;&gt;Data!$K$9,database!$AG1475&lt;&gt;Data!$K$8))),MAX(D$8:D1474)+1,0)</f>
        <v>0</v>
      </c>
      <c r="E1475" s="25">
        <f ca="1">IF(AND($AL1475-E$3&lt;=TODAY(),$AL1475&gt;0,AI1475&lt;&gt;"closed",AI1475&lt;&gt;"old",AND($B$3&lt;&gt;Data!$N$6,OR(database!$AG1475&lt;&gt;Data!$K$9,database!$AG1475&lt;&gt;Data!$K$8))),MAX(E$8:E1474)+1,0)</f>
        <v>0</v>
      </c>
      <c r="F1475" s="25">
        <f>IF(AH1475="X",MAX(F$8:F1474)+1,0)</f>
        <v>0</v>
      </c>
      <c r="G1475" s="25">
        <f ca="1">IF(AND(AG1475=Data!$K$8,database!AI1475&lt;&gt;"Closed",AI1475&lt;&gt;"old",database!AL1475&lt;(TODAY()+Data!$X$4)),MAX(G$8:G1474)+1,0)</f>
        <v>0</v>
      </c>
      <c r="H1475" s="25">
        <f ca="1">IF(AND(AG1475=Data!$K$9,database!AI1475&lt;&gt;"Closed",AI1475&lt;&gt;"old",database!AL1475&lt;(TODAY()+Data!$X$5)),MAX(H$8:H1474)+1,0)</f>
        <v>0</v>
      </c>
      <c r="Y1475">
        <f>IF(AS1475&gt;0,VLOOKUP(AS1475,$AT:$AV,3,0)+COUNTIF(AS$8:AS1474,AS1475),0)</f>
        <v>0</v>
      </c>
      <c r="AA1475" s="17"/>
      <c r="AB1475" s="18"/>
      <c r="AC1475" s="17"/>
      <c r="AD1475" s="18"/>
      <c r="AE1475" s="17"/>
      <c r="AF1475" s="18"/>
      <c r="AG1475" s="139"/>
      <c r="AH1475" s="24"/>
      <c r="AI1475" s="17"/>
      <c r="AJ1475" s="24"/>
      <c r="AK1475" s="27"/>
      <c r="AL1475" s="47"/>
      <c r="AQ1475" s="25">
        <f>IF(FollowUp!$AK$3="(Off)",IF(FollowUp!$AA$3=Data!$D$5,C1475,IF(FollowUp!$AA$3=Data!$D$6,D1475,IF(FollowUp!$AA$3=Data!$D$7,E1475,B1475))),IF(FollowUp!$AK$3=Data!$N$9,F1475,IF(FollowUp!$AK$3=Data!$N$8,H1475,IF(FollowUp!$AK$3=Data!$N$7,G1475,B1475))))</f>
        <v>0</v>
      </c>
      <c r="AR1475" s="51">
        <f t="shared" si="140"/>
        <v>0</v>
      </c>
      <c r="AS1475" s="25">
        <f t="shared" si="138"/>
        <v>-1</v>
      </c>
      <c r="AT1475" s="25">
        <f t="shared" si="141"/>
        <v>1468</v>
      </c>
      <c r="AU1475" s="25">
        <f t="shared" si="139"/>
        <v>0</v>
      </c>
      <c r="AV1475" s="25">
        <f t="shared" si="142"/>
        <v>0</v>
      </c>
      <c r="BB1475" s="51"/>
    </row>
    <row r="1476" spans="1:54" x14ac:dyDescent="0.25">
      <c r="A1476" t="str">
        <f t="shared" si="137"/>
        <v>1476</v>
      </c>
      <c r="B1476" s="25">
        <f>IF(OR(ISBLANK($AG1476),$AI1476="closed",$AI1476="old",AND($B$3=Data!$N$6,OR(database!AG1476=Data!$K$8,Data!$K$9=database!AG1476))),0,MAX(B$8:B1475)+1)</f>
        <v>0</v>
      </c>
      <c r="C1476" s="25">
        <f ca="1">IF(AND($AL1476-C$3&lt;=TODAY(),$AL1476&gt;0,AI1476&lt;&gt;"closed",AI1476&lt;&gt;"old",AND($B$3&lt;&gt;Data!$N$6,OR(database!$AG1476&lt;&gt;Data!$K$9,database!$AG1476&lt;&gt;Data!$K$8))),MAX(C$8:C1475)+1,0)</f>
        <v>0</v>
      </c>
      <c r="D1476" s="25">
        <f ca="1">IF(AND($AL1476-D$3&lt;=TODAY(),$AL1476&gt;0,$AI1476&lt;&gt;"closed",AI1476&lt;&gt;"old",AND($B$3&lt;&gt;Data!$N$6,OR(database!$AG1476&lt;&gt;Data!$K$9,database!$AG1476&lt;&gt;Data!$K$8))),MAX(D$8:D1475)+1,0)</f>
        <v>0</v>
      </c>
      <c r="E1476" s="25">
        <f ca="1">IF(AND($AL1476-E$3&lt;=TODAY(),$AL1476&gt;0,AI1476&lt;&gt;"closed",AI1476&lt;&gt;"old",AND($B$3&lt;&gt;Data!$N$6,OR(database!$AG1476&lt;&gt;Data!$K$9,database!$AG1476&lt;&gt;Data!$K$8))),MAX(E$8:E1475)+1,0)</f>
        <v>0</v>
      </c>
      <c r="F1476" s="25">
        <f>IF(AH1476="X",MAX(F$8:F1475)+1,0)</f>
        <v>0</v>
      </c>
      <c r="G1476" s="25">
        <f ca="1">IF(AND(AG1476=Data!$K$8,database!AI1476&lt;&gt;"Closed",AI1476&lt;&gt;"old",database!AL1476&lt;(TODAY()+Data!$X$4)),MAX(G$8:G1475)+1,0)</f>
        <v>0</v>
      </c>
      <c r="H1476" s="25">
        <f ca="1">IF(AND(AG1476=Data!$K$9,database!AI1476&lt;&gt;"Closed",AI1476&lt;&gt;"old",database!AL1476&lt;(TODAY()+Data!$X$5)),MAX(H$8:H1475)+1,0)</f>
        <v>0</v>
      </c>
      <c r="Y1476">
        <f>IF(AS1476&gt;0,VLOOKUP(AS1476,$AT:$AV,3,0)+COUNTIF(AS$8:AS1475,AS1476),0)</f>
        <v>0</v>
      </c>
      <c r="AA1476" s="16"/>
      <c r="AB1476" s="22"/>
      <c r="AC1476" s="16"/>
      <c r="AD1476" s="22"/>
      <c r="AE1476" s="16"/>
      <c r="AF1476" s="22"/>
      <c r="AG1476" s="138"/>
      <c r="AH1476" s="23"/>
      <c r="AI1476" s="16"/>
      <c r="AJ1476" s="23"/>
      <c r="AK1476" s="28"/>
      <c r="AL1476" s="35"/>
      <c r="AQ1476" s="25">
        <f>IF(FollowUp!$AK$3="(Off)",IF(FollowUp!$AA$3=Data!$D$5,C1476,IF(FollowUp!$AA$3=Data!$D$6,D1476,IF(FollowUp!$AA$3=Data!$D$7,E1476,B1476))),IF(FollowUp!$AK$3=Data!$N$9,F1476,IF(FollowUp!$AK$3=Data!$N$8,H1476,IF(FollowUp!$AK$3=Data!$N$7,G1476,B1476))))</f>
        <v>0</v>
      </c>
      <c r="AR1476" s="51">
        <f t="shared" si="140"/>
        <v>0</v>
      </c>
      <c r="AS1476" s="25">
        <f t="shared" si="138"/>
        <v>-1</v>
      </c>
      <c r="AT1476" s="25">
        <f t="shared" si="141"/>
        <v>1469</v>
      </c>
      <c r="AU1476" s="25">
        <f t="shared" si="139"/>
        <v>0</v>
      </c>
      <c r="AV1476" s="25">
        <f t="shared" si="142"/>
        <v>0</v>
      </c>
      <c r="BB1476" s="51"/>
    </row>
    <row r="1477" spans="1:54" x14ac:dyDescent="0.25">
      <c r="A1477" t="str">
        <f t="shared" si="137"/>
        <v>1477</v>
      </c>
      <c r="B1477" s="25">
        <f>IF(OR(ISBLANK($AG1477),$AI1477="closed",$AI1477="old",AND($B$3=Data!$N$6,OR(database!AG1477=Data!$K$8,Data!$K$9=database!AG1477))),0,MAX(B$8:B1476)+1)</f>
        <v>0</v>
      </c>
      <c r="C1477" s="25">
        <f ca="1">IF(AND($AL1477-C$3&lt;=TODAY(),$AL1477&gt;0,AI1477&lt;&gt;"closed",AI1477&lt;&gt;"old",AND($B$3&lt;&gt;Data!$N$6,OR(database!$AG1477&lt;&gt;Data!$K$9,database!$AG1477&lt;&gt;Data!$K$8))),MAX(C$8:C1476)+1,0)</f>
        <v>0</v>
      </c>
      <c r="D1477" s="25">
        <f ca="1">IF(AND($AL1477-D$3&lt;=TODAY(),$AL1477&gt;0,$AI1477&lt;&gt;"closed",AI1477&lt;&gt;"old",AND($B$3&lt;&gt;Data!$N$6,OR(database!$AG1477&lt;&gt;Data!$K$9,database!$AG1477&lt;&gt;Data!$K$8))),MAX(D$8:D1476)+1,0)</f>
        <v>0</v>
      </c>
      <c r="E1477" s="25">
        <f ca="1">IF(AND($AL1477-E$3&lt;=TODAY(),$AL1477&gt;0,AI1477&lt;&gt;"closed",AI1477&lt;&gt;"old",AND($B$3&lt;&gt;Data!$N$6,OR(database!$AG1477&lt;&gt;Data!$K$9,database!$AG1477&lt;&gt;Data!$K$8))),MAX(E$8:E1476)+1,0)</f>
        <v>0</v>
      </c>
      <c r="F1477" s="25">
        <f>IF(AH1477="X",MAX(F$8:F1476)+1,0)</f>
        <v>0</v>
      </c>
      <c r="G1477" s="25">
        <f ca="1">IF(AND(AG1477=Data!$K$8,database!AI1477&lt;&gt;"Closed",AI1477&lt;&gt;"old",database!AL1477&lt;(TODAY()+Data!$X$4)),MAX(G$8:G1476)+1,0)</f>
        <v>0</v>
      </c>
      <c r="H1477" s="25">
        <f ca="1">IF(AND(AG1477=Data!$K$9,database!AI1477&lt;&gt;"Closed",AI1477&lt;&gt;"old",database!AL1477&lt;(TODAY()+Data!$X$5)),MAX(H$8:H1476)+1,0)</f>
        <v>0</v>
      </c>
      <c r="Y1477">
        <f>IF(AS1477&gt;0,VLOOKUP(AS1477,$AT:$AV,3,0)+COUNTIF(AS$8:AS1476,AS1477),0)</f>
        <v>0</v>
      </c>
      <c r="AA1477" s="17"/>
      <c r="AB1477" s="18"/>
      <c r="AC1477" s="17"/>
      <c r="AD1477" s="18"/>
      <c r="AE1477" s="17"/>
      <c r="AF1477" s="18"/>
      <c r="AG1477" s="139"/>
      <c r="AH1477" s="24"/>
      <c r="AI1477" s="17"/>
      <c r="AJ1477" s="24"/>
      <c r="AK1477" s="27"/>
      <c r="AL1477" s="47"/>
      <c r="AQ1477" s="25">
        <f>IF(FollowUp!$AK$3="(Off)",IF(FollowUp!$AA$3=Data!$D$5,C1477,IF(FollowUp!$AA$3=Data!$D$6,D1477,IF(FollowUp!$AA$3=Data!$D$7,E1477,B1477))),IF(FollowUp!$AK$3=Data!$N$9,F1477,IF(FollowUp!$AK$3=Data!$N$8,H1477,IF(FollowUp!$AK$3=Data!$N$7,G1477,B1477))))</f>
        <v>0</v>
      </c>
      <c r="AR1477" s="51">
        <f t="shared" si="140"/>
        <v>0</v>
      </c>
      <c r="AS1477" s="25">
        <f t="shared" si="138"/>
        <v>-1</v>
      </c>
      <c r="AT1477" s="25">
        <f t="shared" si="141"/>
        <v>1470</v>
      </c>
      <c r="AU1477" s="25">
        <f t="shared" si="139"/>
        <v>0</v>
      </c>
      <c r="AV1477" s="25">
        <f t="shared" si="142"/>
        <v>0</v>
      </c>
      <c r="BB1477" s="51"/>
    </row>
    <row r="1478" spans="1:54" x14ac:dyDescent="0.25">
      <c r="A1478" t="str">
        <f t="shared" si="137"/>
        <v>1478</v>
      </c>
      <c r="B1478" s="25">
        <f>IF(OR(ISBLANK($AG1478),$AI1478="closed",$AI1478="old",AND($B$3=Data!$N$6,OR(database!AG1478=Data!$K$8,Data!$K$9=database!AG1478))),0,MAX(B$8:B1477)+1)</f>
        <v>0</v>
      </c>
      <c r="C1478" s="25">
        <f ca="1">IF(AND($AL1478-C$3&lt;=TODAY(),$AL1478&gt;0,AI1478&lt;&gt;"closed",AI1478&lt;&gt;"old",AND($B$3&lt;&gt;Data!$N$6,OR(database!$AG1478&lt;&gt;Data!$K$9,database!$AG1478&lt;&gt;Data!$K$8))),MAX(C$8:C1477)+1,0)</f>
        <v>0</v>
      </c>
      <c r="D1478" s="25">
        <f ca="1">IF(AND($AL1478-D$3&lt;=TODAY(),$AL1478&gt;0,$AI1478&lt;&gt;"closed",AI1478&lt;&gt;"old",AND($B$3&lt;&gt;Data!$N$6,OR(database!$AG1478&lt;&gt;Data!$K$9,database!$AG1478&lt;&gt;Data!$K$8))),MAX(D$8:D1477)+1,0)</f>
        <v>0</v>
      </c>
      <c r="E1478" s="25">
        <f ca="1">IF(AND($AL1478-E$3&lt;=TODAY(),$AL1478&gt;0,AI1478&lt;&gt;"closed",AI1478&lt;&gt;"old",AND($B$3&lt;&gt;Data!$N$6,OR(database!$AG1478&lt;&gt;Data!$K$9,database!$AG1478&lt;&gt;Data!$K$8))),MAX(E$8:E1477)+1,0)</f>
        <v>0</v>
      </c>
      <c r="F1478" s="25">
        <f>IF(AH1478="X",MAX(F$8:F1477)+1,0)</f>
        <v>0</v>
      </c>
      <c r="G1478" s="25">
        <f ca="1">IF(AND(AG1478=Data!$K$8,database!AI1478&lt;&gt;"Closed",AI1478&lt;&gt;"old",database!AL1478&lt;(TODAY()+Data!$X$4)),MAX(G$8:G1477)+1,0)</f>
        <v>0</v>
      </c>
      <c r="H1478" s="25">
        <f ca="1">IF(AND(AG1478=Data!$K$9,database!AI1478&lt;&gt;"Closed",AI1478&lt;&gt;"old",database!AL1478&lt;(TODAY()+Data!$X$5)),MAX(H$8:H1477)+1,0)</f>
        <v>0</v>
      </c>
      <c r="Y1478">
        <f>IF(AS1478&gt;0,VLOOKUP(AS1478,$AT:$AV,3,0)+COUNTIF(AS$8:AS1477,AS1478),0)</f>
        <v>0</v>
      </c>
      <c r="AA1478" s="16"/>
      <c r="AB1478" s="22"/>
      <c r="AC1478" s="16"/>
      <c r="AD1478" s="22"/>
      <c r="AE1478" s="16"/>
      <c r="AF1478" s="22"/>
      <c r="AG1478" s="138"/>
      <c r="AH1478" s="23"/>
      <c r="AI1478" s="16"/>
      <c r="AJ1478" s="23"/>
      <c r="AK1478" s="28"/>
      <c r="AL1478" s="35"/>
      <c r="AQ1478" s="25">
        <f>IF(FollowUp!$AK$3="(Off)",IF(FollowUp!$AA$3=Data!$D$5,C1478,IF(FollowUp!$AA$3=Data!$D$6,D1478,IF(FollowUp!$AA$3=Data!$D$7,E1478,B1478))),IF(FollowUp!$AK$3=Data!$N$9,F1478,IF(FollowUp!$AK$3=Data!$N$8,H1478,IF(FollowUp!$AK$3=Data!$N$7,G1478,B1478))))</f>
        <v>0</v>
      </c>
      <c r="AR1478" s="51">
        <f t="shared" si="140"/>
        <v>0</v>
      </c>
      <c r="AS1478" s="25">
        <f t="shared" si="138"/>
        <v>-1</v>
      </c>
      <c r="AT1478" s="25">
        <f t="shared" si="141"/>
        <v>1471</v>
      </c>
      <c r="AU1478" s="25">
        <f t="shared" si="139"/>
        <v>0</v>
      </c>
      <c r="AV1478" s="25">
        <f t="shared" si="142"/>
        <v>0</v>
      </c>
      <c r="BB1478" s="51"/>
    </row>
    <row r="1479" spans="1:54" x14ac:dyDescent="0.25">
      <c r="A1479" t="str">
        <f t="shared" si="137"/>
        <v>1479</v>
      </c>
      <c r="B1479" s="25">
        <f>IF(OR(ISBLANK($AG1479),$AI1479="closed",$AI1479="old",AND($B$3=Data!$N$6,OR(database!AG1479=Data!$K$8,Data!$K$9=database!AG1479))),0,MAX(B$8:B1478)+1)</f>
        <v>0</v>
      </c>
      <c r="C1479" s="25">
        <f ca="1">IF(AND($AL1479-C$3&lt;=TODAY(),$AL1479&gt;0,AI1479&lt;&gt;"closed",AI1479&lt;&gt;"old",AND($B$3&lt;&gt;Data!$N$6,OR(database!$AG1479&lt;&gt;Data!$K$9,database!$AG1479&lt;&gt;Data!$K$8))),MAX(C$8:C1478)+1,0)</f>
        <v>0</v>
      </c>
      <c r="D1479" s="25">
        <f ca="1">IF(AND($AL1479-D$3&lt;=TODAY(),$AL1479&gt;0,$AI1479&lt;&gt;"closed",AI1479&lt;&gt;"old",AND($B$3&lt;&gt;Data!$N$6,OR(database!$AG1479&lt;&gt;Data!$K$9,database!$AG1479&lt;&gt;Data!$K$8))),MAX(D$8:D1478)+1,0)</f>
        <v>0</v>
      </c>
      <c r="E1479" s="25">
        <f ca="1">IF(AND($AL1479-E$3&lt;=TODAY(),$AL1479&gt;0,AI1479&lt;&gt;"closed",AI1479&lt;&gt;"old",AND($B$3&lt;&gt;Data!$N$6,OR(database!$AG1479&lt;&gt;Data!$K$9,database!$AG1479&lt;&gt;Data!$K$8))),MAX(E$8:E1478)+1,0)</f>
        <v>0</v>
      </c>
      <c r="F1479" s="25">
        <f>IF(AH1479="X",MAX(F$8:F1478)+1,0)</f>
        <v>0</v>
      </c>
      <c r="G1479" s="25">
        <f ca="1">IF(AND(AG1479=Data!$K$8,database!AI1479&lt;&gt;"Closed",AI1479&lt;&gt;"old",database!AL1479&lt;(TODAY()+Data!$X$4)),MAX(G$8:G1478)+1,0)</f>
        <v>0</v>
      </c>
      <c r="H1479" s="25">
        <f ca="1">IF(AND(AG1479=Data!$K$9,database!AI1479&lt;&gt;"Closed",AI1479&lt;&gt;"old",database!AL1479&lt;(TODAY()+Data!$X$5)),MAX(H$8:H1478)+1,0)</f>
        <v>0</v>
      </c>
      <c r="Y1479">
        <f>IF(AS1479&gt;0,VLOOKUP(AS1479,$AT:$AV,3,0)+COUNTIF(AS$8:AS1478,AS1479),0)</f>
        <v>0</v>
      </c>
      <c r="AA1479" s="17"/>
      <c r="AB1479" s="18"/>
      <c r="AC1479" s="17"/>
      <c r="AD1479" s="18"/>
      <c r="AE1479" s="17"/>
      <c r="AF1479" s="18"/>
      <c r="AG1479" s="139"/>
      <c r="AH1479" s="24"/>
      <c r="AI1479" s="17"/>
      <c r="AJ1479" s="24"/>
      <c r="AK1479" s="27"/>
      <c r="AL1479" s="47"/>
      <c r="AQ1479" s="25">
        <f>IF(FollowUp!$AK$3="(Off)",IF(FollowUp!$AA$3=Data!$D$5,C1479,IF(FollowUp!$AA$3=Data!$D$6,D1479,IF(FollowUp!$AA$3=Data!$D$7,E1479,B1479))),IF(FollowUp!$AK$3=Data!$N$9,F1479,IF(FollowUp!$AK$3=Data!$N$8,H1479,IF(FollowUp!$AK$3=Data!$N$7,G1479,B1479))))</f>
        <v>0</v>
      </c>
      <c r="AR1479" s="51">
        <f t="shared" si="140"/>
        <v>0</v>
      </c>
      <c r="AS1479" s="25">
        <f t="shared" si="138"/>
        <v>-1</v>
      </c>
      <c r="AT1479" s="25">
        <f t="shared" si="141"/>
        <v>1472</v>
      </c>
      <c r="AU1479" s="25">
        <f t="shared" si="139"/>
        <v>0</v>
      </c>
      <c r="AV1479" s="25">
        <f t="shared" si="142"/>
        <v>0</v>
      </c>
      <c r="BB1479" s="51"/>
    </row>
    <row r="1480" spans="1:54" x14ac:dyDescent="0.25">
      <c r="A1480" t="str">
        <f t="shared" ref="A1480:A1543" si="143">ROW(C1480)&amp;AC1480</f>
        <v>1480</v>
      </c>
      <c r="B1480" s="25">
        <f>IF(OR(ISBLANK($AG1480),$AI1480="closed",$AI1480="old",AND($B$3=Data!$N$6,OR(database!AG1480=Data!$K$8,Data!$K$9=database!AG1480))),0,MAX(B$8:B1479)+1)</f>
        <v>0</v>
      </c>
      <c r="C1480" s="25">
        <f ca="1">IF(AND($AL1480-C$3&lt;=TODAY(),$AL1480&gt;0,AI1480&lt;&gt;"closed",AI1480&lt;&gt;"old",AND($B$3&lt;&gt;Data!$N$6,OR(database!$AG1480&lt;&gt;Data!$K$9,database!$AG1480&lt;&gt;Data!$K$8))),MAX(C$8:C1479)+1,0)</f>
        <v>0</v>
      </c>
      <c r="D1480" s="25">
        <f ca="1">IF(AND($AL1480-D$3&lt;=TODAY(),$AL1480&gt;0,$AI1480&lt;&gt;"closed",AI1480&lt;&gt;"old",AND($B$3&lt;&gt;Data!$N$6,OR(database!$AG1480&lt;&gt;Data!$K$9,database!$AG1480&lt;&gt;Data!$K$8))),MAX(D$8:D1479)+1,0)</f>
        <v>0</v>
      </c>
      <c r="E1480" s="25">
        <f ca="1">IF(AND($AL1480-E$3&lt;=TODAY(),$AL1480&gt;0,AI1480&lt;&gt;"closed",AI1480&lt;&gt;"old",AND($B$3&lt;&gt;Data!$N$6,OR(database!$AG1480&lt;&gt;Data!$K$9,database!$AG1480&lt;&gt;Data!$K$8))),MAX(E$8:E1479)+1,0)</f>
        <v>0</v>
      </c>
      <c r="F1480" s="25">
        <f>IF(AH1480="X",MAX(F$8:F1479)+1,0)</f>
        <v>0</v>
      </c>
      <c r="G1480" s="25">
        <f ca="1">IF(AND(AG1480=Data!$K$8,database!AI1480&lt;&gt;"Closed",AI1480&lt;&gt;"old",database!AL1480&lt;(TODAY()+Data!$X$4)),MAX(G$8:G1479)+1,0)</f>
        <v>0</v>
      </c>
      <c r="H1480" s="25">
        <f ca="1">IF(AND(AG1480=Data!$K$9,database!AI1480&lt;&gt;"Closed",AI1480&lt;&gt;"old",database!AL1480&lt;(TODAY()+Data!$X$5)),MAX(H$8:H1479)+1,0)</f>
        <v>0</v>
      </c>
      <c r="Y1480">
        <f>IF(AS1480&gt;0,VLOOKUP(AS1480,$AT:$AV,3,0)+COUNTIF(AS$8:AS1479,AS1480),0)</f>
        <v>0</v>
      </c>
      <c r="AA1480" s="16"/>
      <c r="AB1480" s="22"/>
      <c r="AC1480" s="16"/>
      <c r="AD1480" s="22"/>
      <c r="AE1480" s="16"/>
      <c r="AF1480" s="22"/>
      <c r="AG1480" s="138"/>
      <c r="AH1480" s="23"/>
      <c r="AI1480" s="16"/>
      <c r="AJ1480" s="23"/>
      <c r="AK1480" s="28"/>
      <c r="AL1480" s="35"/>
      <c r="AQ1480" s="25">
        <f>IF(FollowUp!$AK$3="(Off)",IF(FollowUp!$AA$3=Data!$D$5,C1480,IF(FollowUp!$AA$3=Data!$D$6,D1480,IF(FollowUp!$AA$3=Data!$D$7,E1480,B1480))),IF(FollowUp!$AK$3=Data!$N$9,F1480,IF(FollowUp!$AK$3=Data!$N$8,H1480,IF(FollowUp!$AK$3=Data!$N$7,G1480,B1480))))</f>
        <v>0</v>
      </c>
      <c r="AR1480" s="51">
        <f t="shared" si="140"/>
        <v>0</v>
      </c>
      <c r="AS1480" s="25">
        <f t="shared" si="138"/>
        <v>-1</v>
      </c>
      <c r="AT1480" s="25">
        <f t="shared" si="141"/>
        <v>1473</v>
      </c>
      <c r="AU1480" s="25">
        <f t="shared" si="139"/>
        <v>0</v>
      </c>
      <c r="AV1480" s="25">
        <f t="shared" si="142"/>
        <v>0</v>
      </c>
      <c r="BB1480" s="51"/>
    </row>
    <row r="1481" spans="1:54" x14ac:dyDescent="0.25">
      <c r="A1481" t="str">
        <f t="shared" si="143"/>
        <v>1481</v>
      </c>
      <c r="B1481" s="25">
        <f>IF(OR(ISBLANK($AG1481),$AI1481="closed",$AI1481="old",AND($B$3=Data!$N$6,OR(database!AG1481=Data!$K$8,Data!$K$9=database!AG1481))),0,MAX(B$8:B1480)+1)</f>
        <v>0</v>
      </c>
      <c r="C1481" s="25">
        <f ca="1">IF(AND($AL1481-C$3&lt;=TODAY(),$AL1481&gt;0,AI1481&lt;&gt;"closed",AI1481&lt;&gt;"old",AND($B$3&lt;&gt;Data!$N$6,OR(database!$AG1481&lt;&gt;Data!$K$9,database!$AG1481&lt;&gt;Data!$K$8))),MAX(C$8:C1480)+1,0)</f>
        <v>0</v>
      </c>
      <c r="D1481" s="25">
        <f ca="1">IF(AND($AL1481-D$3&lt;=TODAY(),$AL1481&gt;0,$AI1481&lt;&gt;"closed",AI1481&lt;&gt;"old",AND($B$3&lt;&gt;Data!$N$6,OR(database!$AG1481&lt;&gt;Data!$K$9,database!$AG1481&lt;&gt;Data!$K$8))),MAX(D$8:D1480)+1,0)</f>
        <v>0</v>
      </c>
      <c r="E1481" s="25">
        <f ca="1">IF(AND($AL1481-E$3&lt;=TODAY(),$AL1481&gt;0,AI1481&lt;&gt;"closed",AI1481&lt;&gt;"old",AND($B$3&lt;&gt;Data!$N$6,OR(database!$AG1481&lt;&gt;Data!$K$9,database!$AG1481&lt;&gt;Data!$K$8))),MAX(E$8:E1480)+1,0)</f>
        <v>0</v>
      </c>
      <c r="F1481" s="25">
        <f>IF(AH1481="X",MAX(F$8:F1480)+1,0)</f>
        <v>0</v>
      </c>
      <c r="G1481" s="25">
        <f ca="1">IF(AND(AG1481=Data!$K$8,database!AI1481&lt;&gt;"Closed",AI1481&lt;&gt;"old",database!AL1481&lt;(TODAY()+Data!$X$4)),MAX(G$8:G1480)+1,0)</f>
        <v>0</v>
      </c>
      <c r="H1481" s="25">
        <f ca="1">IF(AND(AG1481=Data!$K$9,database!AI1481&lt;&gt;"Closed",AI1481&lt;&gt;"old",database!AL1481&lt;(TODAY()+Data!$X$5)),MAX(H$8:H1480)+1,0)</f>
        <v>0</v>
      </c>
      <c r="Y1481">
        <f>IF(AS1481&gt;0,VLOOKUP(AS1481,$AT:$AV,3,0)+COUNTIF(AS$8:AS1480,AS1481),0)</f>
        <v>0</v>
      </c>
      <c r="AA1481" s="17"/>
      <c r="AB1481" s="18"/>
      <c r="AC1481" s="17"/>
      <c r="AD1481" s="18"/>
      <c r="AE1481" s="17"/>
      <c r="AF1481" s="18"/>
      <c r="AG1481" s="139"/>
      <c r="AH1481" s="24"/>
      <c r="AI1481" s="17"/>
      <c r="AJ1481" s="24"/>
      <c r="AK1481" s="27"/>
      <c r="AL1481" s="47"/>
      <c r="AQ1481" s="25">
        <f>IF(FollowUp!$AK$3="(Off)",IF(FollowUp!$AA$3=Data!$D$5,C1481,IF(FollowUp!$AA$3=Data!$D$6,D1481,IF(FollowUp!$AA$3=Data!$D$7,E1481,B1481))),IF(FollowUp!$AK$3=Data!$N$9,F1481,IF(FollowUp!$AK$3=Data!$N$8,H1481,IF(FollowUp!$AK$3=Data!$N$7,G1481,B1481))))</f>
        <v>0</v>
      </c>
      <c r="AR1481" s="51">
        <f t="shared" si="140"/>
        <v>0</v>
      </c>
      <c r="AS1481" s="25">
        <f t="shared" ref="AS1481:AS1544" si="144">IF(AR1481=0,-1,RANK(AR1481,$AR$8:$AR$5000))</f>
        <v>-1</v>
      </c>
      <c r="AT1481" s="25">
        <f t="shared" si="141"/>
        <v>1474</v>
      </c>
      <c r="AU1481" s="25">
        <f t="shared" ref="AU1481:AU1544" si="145">COUNTIF(AS:AS,AT1481)</f>
        <v>0</v>
      </c>
      <c r="AV1481" s="25">
        <f t="shared" si="142"/>
        <v>0</v>
      </c>
      <c r="BB1481" s="51"/>
    </row>
    <row r="1482" spans="1:54" x14ac:dyDescent="0.25">
      <c r="A1482" t="str">
        <f t="shared" si="143"/>
        <v>1482</v>
      </c>
      <c r="B1482" s="25">
        <f>IF(OR(ISBLANK($AG1482),$AI1482="closed",$AI1482="old",AND($B$3=Data!$N$6,OR(database!AG1482=Data!$K$8,Data!$K$9=database!AG1482))),0,MAX(B$8:B1481)+1)</f>
        <v>0</v>
      </c>
      <c r="C1482" s="25">
        <f ca="1">IF(AND($AL1482-C$3&lt;=TODAY(),$AL1482&gt;0,AI1482&lt;&gt;"closed",AI1482&lt;&gt;"old",AND($B$3&lt;&gt;Data!$N$6,OR(database!$AG1482&lt;&gt;Data!$K$9,database!$AG1482&lt;&gt;Data!$K$8))),MAX(C$8:C1481)+1,0)</f>
        <v>0</v>
      </c>
      <c r="D1482" s="25">
        <f ca="1">IF(AND($AL1482-D$3&lt;=TODAY(),$AL1482&gt;0,$AI1482&lt;&gt;"closed",AI1482&lt;&gt;"old",AND($B$3&lt;&gt;Data!$N$6,OR(database!$AG1482&lt;&gt;Data!$K$9,database!$AG1482&lt;&gt;Data!$K$8))),MAX(D$8:D1481)+1,0)</f>
        <v>0</v>
      </c>
      <c r="E1482" s="25">
        <f ca="1">IF(AND($AL1482-E$3&lt;=TODAY(),$AL1482&gt;0,AI1482&lt;&gt;"closed",AI1482&lt;&gt;"old",AND($B$3&lt;&gt;Data!$N$6,OR(database!$AG1482&lt;&gt;Data!$K$9,database!$AG1482&lt;&gt;Data!$K$8))),MAX(E$8:E1481)+1,0)</f>
        <v>0</v>
      </c>
      <c r="F1482" s="25">
        <f>IF(AH1482="X",MAX(F$8:F1481)+1,0)</f>
        <v>0</v>
      </c>
      <c r="G1482" s="25">
        <f ca="1">IF(AND(AG1482=Data!$K$8,database!AI1482&lt;&gt;"Closed",AI1482&lt;&gt;"old",database!AL1482&lt;(TODAY()+Data!$X$4)),MAX(G$8:G1481)+1,0)</f>
        <v>0</v>
      </c>
      <c r="H1482" s="25">
        <f ca="1">IF(AND(AG1482=Data!$K$9,database!AI1482&lt;&gt;"Closed",AI1482&lt;&gt;"old",database!AL1482&lt;(TODAY()+Data!$X$5)),MAX(H$8:H1481)+1,0)</f>
        <v>0</v>
      </c>
      <c r="Y1482">
        <f>IF(AS1482&gt;0,VLOOKUP(AS1482,$AT:$AV,3,0)+COUNTIF(AS$8:AS1481,AS1482),0)</f>
        <v>0</v>
      </c>
      <c r="AA1482" s="16"/>
      <c r="AB1482" s="22"/>
      <c r="AC1482" s="16"/>
      <c r="AD1482" s="22"/>
      <c r="AE1482" s="16"/>
      <c r="AF1482" s="22"/>
      <c r="AG1482" s="138"/>
      <c r="AH1482" s="23"/>
      <c r="AI1482" s="16"/>
      <c r="AJ1482" s="23"/>
      <c r="AK1482" s="28"/>
      <c r="AL1482" s="35"/>
      <c r="AQ1482" s="25">
        <f>IF(FollowUp!$AK$3="(Off)",IF(FollowUp!$AA$3=Data!$D$5,C1482,IF(FollowUp!$AA$3=Data!$D$6,D1482,IF(FollowUp!$AA$3=Data!$D$7,E1482,B1482))),IF(FollowUp!$AK$3=Data!$N$9,F1482,IF(FollowUp!$AK$3=Data!$N$8,H1482,IF(FollowUp!$AK$3=Data!$N$7,G1482,B1482))))</f>
        <v>0</v>
      </c>
      <c r="AR1482" s="51">
        <f t="shared" si="140"/>
        <v>0</v>
      </c>
      <c r="AS1482" s="25">
        <f t="shared" si="144"/>
        <v>-1</v>
      </c>
      <c r="AT1482" s="25">
        <f t="shared" si="141"/>
        <v>1475</v>
      </c>
      <c r="AU1482" s="25">
        <f t="shared" si="145"/>
        <v>0</v>
      </c>
      <c r="AV1482" s="25">
        <f t="shared" si="142"/>
        <v>0</v>
      </c>
      <c r="BB1482" s="51"/>
    </row>
    <row r="1483" spans="1:54" x14ac:dyDescent="0.25">
      <c r="A1483" t="str">
        <f t="shared" si="143"/>
        <v>1483</v>
      </c>
      <c r="B1483" s="25">
        <f>IF(OR(ISBLANK($AG1483),$AI1483="closed",$AI1483="old",AND($B$3=Data!$N$6,OR(database!AG1483=Data!$K$8,Data!$K$9=database!AG1483))),0,MAX(B$8:B1482)+1)</f>
        <v>0</v>
      </c>
      <c r="C1483" s="25">
        <f ca="1">IF(AND($AL1483-C$3&lt;=TODAY(),$AL1483&gt;0,AI1483&lt;&gt;"closed",AI1483&lt;&gt;"old",AND($B$3&lt;&gt;Data!$N$6,OR(database!$AG1483&lt;&gt;Data!$K$9,database!$AG1483&lt;&gt;Data!$K$8))),MAX(C$8:C1482)+1,0)</f>
        <v>0</v>
      </c>
      <c r="D1483" s="25">
        <f ca="1">IF(AND($AL1483-D$3&lt;=TODAY(),$AL1483&gt;0,$AI1483&lt;&gt;"closed",AI1483&lt;&gt;"old",AND($B$3&lt;&gt;Data!$N$6,OR(database!$AG1483&lt;&gt;Data!$K$9,database!$AG1483&lt;&gt;Data!$K$8))),MAX(D$8:D1482)+1,0)</f>
        <v>0</v>
      </c>
      <c r="E1483" s="25">
        <f ca="1">IF(AND($AL1483-E$3&lt;=TODAY(),$AL1483&gt;0,AI1483&lt;&gt;"closed",AI1483&lt;&gt;"old",AND($B$3&lt;&gt;Data!$N$6,OR(database!$AG1483&lt;&gt;Data!$K$9,database!$AG1483&lt;&gt;Data!$K$8))),MAX(E$8:E1482)+1,0)</f>
        <v>0</v>
      </c>
      <c r="F1483" s="25">
        <f>IF(AH1483="X",MAX(F$8:F1482)+1,0)</f>
        <v>0</v>
      </c>
      <c r="G1483" s="25">
        <f ca="1">IF(AND(AG1483=Data!$K$8,database!AI1483&lt;&gt;"Closed",AI1483&lt;&gt;"old",database!AL1483&lt;(TODAY()+Data!$X$4)),MAX(G$8:G1482)+1,0)</f>
        <v>0</v>
      </c>
      <c r="H1483" s="25">
        <f ca="1">IF(AND(AG1483=Data!$K$9,database!AI1483&lt;&gt;"Closed",AI1483&lt;&gt;"old",database!AL1483&lt;(TODAY()+Data!$X$5)),MAX(H$8:H1482)+1,0)</f>
        <v>0</v>
      </c>
      <c r="Y1483">
        <f>IF(AS1483&gt;0,VLOOKUP(AS1483,$AT:$AV,3,0)+COUNTIF(AS$8:AS1482,AS1483),0)</f>
        <v>0</v>
      </c>
      <c r="AA1483" s="17"/>
      <c r="AB1483" s="18"/>
      <c r="AC1483" s="17"/>
      <c r="AD1483" s="18"/>
      <c r="AE1483" s="17"/>
      <c r="AF1483" s="18"/>
      <c r="AG1483" s="139"/>
      <c r="AH1483" s="24"/>
      <c r="AI1483" s="17"/>
      <c r="AJ1483" s="24"/>
      <c r="AK1483" s="27"/>
      <c r="AL1483" s="47"/>
      <c r="AQ1483" s="25">
        <f>IF(FollowUp!$AK$3="(Off)",IF(FollowUp!$AA$3=Data!$D$5,C1483,IF(FollowUp!$AA$3=Data!$D$6,D1483,IF(FollowUp!$AA$3=Data!$D$7,E1483,B1483))),IF(FollowUp!$AK$3=Data!$N$9,F1483,IF(FollowUp!$AK$3=Data!$N$8,H1483,IF(FollowUp!$AK$3=Data!$N$7,G1483,B1483))))</f>
        <v>0</v>
      </c>
      <c r="AR1483" s="51">
        <f t="shared" si="140"/>
        <v>0</v>
      </c>
      <c r="AS1483" s="25">
        <f t="shared" si="144"/>
        <v>-1</v>
      </c>
      <c r="AT1483" s="25">
        <f t="shared" si="141"/>
        <v>1476</v>
      </c>
      <c r="AU1483" s="25">
        <f t="shared" si="145"/>
        <v>0</v>
      </c>
      <c r="AV1483" s="25">
        <f t="shared" si="142"/>
        <v>0</v>
      </c>
      <c r="BB1483" s="51"/>
    </row>
    <row r="1484" spans="1:54" x14ac:dyDescent="0.25">
      <c r="A1484" t="str">
        <f t="shared" si="143"/>
        <v>1484</v>
      </c>
      <c r="B1484" s="25">
        <f>IF(OR(ISBLANK($AG1484),$AI1484="closed",$AI1484="old",AND($B$3=Data!$N$6,OR(database!AG1484=Data!$K$8,Data!$K$9=database!AG1484))),0,MAX(B$8:B1483)+1)</f>
        <v>0</v>
      </c>
      <c r="C1484" s="25">
        <f ca="1">IF(AND($AL1484-C$3&lt;=TODAY(),$AL1484&gt;0,AI1484&lt;&gt;"closed",AI1484&lt;&gt;"old",AND($B$3&lt;&gt;Data!$N$6,OR(database!$AG1484&lt;&gt;Data!$K$9,database!$AG1484&lt;&gt;Data!$K$8))),MAX(C$8:C1483)+1,0)</f>
        <v>0</v>
      </c>
      <c r="D1484" s="25">
        <f ca="1">IF(AND($AL1484-D$3&lt;=TODAY(),$AL1484&gt;0,$AI1484&lt;&gt;"closed",AI1484&lt;&gt;"old",AND($B$3&lt;&gt;Data!$N$6,OR(database!$AG1484&lt;&gt;Data!$K$9,database!$AG1484&lt;&gt;Data!$K$8))),MAX(D$8:D1483)+1,0)</f>
        <v>0</v>
      </c>
      <c r="E1484" s="25">
        <f ca="1">IF(AND($AL1484-E$3&lt;=TODAY(),$AL1484&gt;0,AI1484&lt;&gt;"closed",AI1484&lt;&gt;"old",AND($B$3&lt;&gt;Data!$N$6,OR(database!$AG1484&lt;&gt;Data!$K$9,database!$AG1484&lt;&gt;Data!$K$8))),MAX(E$8:E1483)+1,0)</f>
        <v>0</v>
      </c>
      <c r="F1484" s="25">
        <f>IF(AH1484="X",MAX(F$8:F1483)+1,0)</f>
        <v>0</v>
      </c>
      <c r="G1484" s="25">
        <f ca="1">IF(AND(AG1484=Data!$K$8,database!AI1484&lt;&gt;"Closed",AI1484&lt;&gt;"old",database!AL1484&lt;(TODAY()+Data!$X$4)),MAX(G$8:G1483)+1,0)</f>
        <v>0</v>
      </c>
      <c r="H1484" s="25">
        <f ca="1">IF(AND(AG1484=Data!$K$9,database!AI1484&lt;&gt;"Closed",AI1484&lt;&gt;"old",database!AL1484&lt;(TODAY()+Data!$X$5)),MAX(H$8:H1483)+1,0)</f>
        <v>0</v>
      </c>
      <c r="Y1484">
        <f>IF(AS1484&gt;0,VLOOKUP(AS1484,$AT:$AV,3,0)+COUNTIF(AS$8:AS1483,AS1484),0)</f>
        <v>0</v>
      </c>
      <c r="AA1484" s="16"/>
      <c r="AB1484" s="22"/>
      <c r="AC1484" s="16"/>
      <c r="AD1484" s="22"/>
      <c r="AE1484" s="16"/>
      <c r="AF1484" s="22"/>
      <c r="AG1484" s="138"/>
      <c r="AH1484" s="23"/>
      <c r="AI1484" s="16"/>
      <c r="AJ1484" s="23"/>
      <c r="AK1484" s="28"/>
      <c r="AL1484" s="35"/>
      <c r="AQ1484" s="25">
        <f>IF(FollowUp!$AK$3="(Off)",IF(FollowUp!$AA$3=Data!$D$5,C1484,IF(FollowUp!$AA$3=Data!$D$6,D1484,IF(FollowUp!$AA$3=Data!$D$7,E1484,B1484))),IF(FollowUp!$AK$3=Data!$N$9,F1484,IF(FollowUp!$AK$3=Data!$N$8,H1484,IF(FollowUp!$AK$3=Data!$N$7,G1484,B1484))))</f>
        <v>0</v>
      </c>
      <c r="AR1484" s="51">
        <f t="shared" si="140"/>
        <v>0</v>
      </c>
      <c r="AS1484" s="25">
        <f t="shared" si="144"/>
        <v>-1</v>
      </c>
      <c r="AT1484" s="25">
        <f t="shared" si="141"/>
        <v>1477</v>
      </c>
      <c r="AU1484" s="25">
        <f t="shared" si="145"/>
        <v>0</v>
      </c>
      <c r="AV1484" s="25">
        <f t="shared" si="142"/>
        <v>0</v>
      </c>
      <c r="BB1484" s="51"/>
    </row>
    <row r="1485" spans="1:54" x14ac:dyDescent="0.25">
      <c r="A1485" t="str">
        <f t="shared" si="143"/>
        <v>1485</v>
      </c>
      <c r="B1485" s="25">
        <f>IF(OR(ISBLANK($AG1485),$AI1485="closed",$AI1485="old",AND($B$3=Data!$N$6,OR(database!AG1485=Data!$K$8,Data!$K$9=database!AG1485))),0,MAX(B$8:B1484)+1)</f>
        <v>0</v>
      </c>
      <c r="C1485" s="25">
        <f ca="1">IF(AND($AL1485-C$3&lt;=TODAY(),$AL1485&gt;0,AI1485&lt;&gt;"closed",AI1485&lt;&gt;"old",AND($B$3&lt;&gt;Data!$N$6,OR(database!$AG1485&lt;&gt;Data!$K$9,database!$AG1485&lt;&gt;Data!$K$8))),MAX(C$8:C1484)+1,0)</f>
        <v>0</v>
      </c>
      <c r="D1485" s="25">
        <f ca="1">IF(AND($AL1485-D$3&lt;=TODAY(),$AL1485&gt;0,$AI1485&lt;&gt;"closed",AI1485&lt;&gt;"old",AND($B$3&lt;&gt;Data!$N$6,OR(database!$AG1485&lt;&gt;Data!$K$9,database!$AG1485&lt;&gt;Data!$K$8))),MAX(D$8:D1484)+1,0)</f>
        <v>0</v>
      </c>
      <c r="E1485" s="25">
        <f ca="1">IF(AND($AL1485-E$3&lt;=TODAY(),$AL1485&gt;0,AI1485&lt;&gt;"closed",AI1485&lt;&gt;"old",AND($B$3&lt;&gt;Data!$N$6,OR(database!$AG1485&lt;&gt;Data!$K$9,database!$AG1485&lt;&gt;Data!$K$8))),MAX(E$8:E1484)+1,0)</f>
        <v>0</v>
      </c>
      <c r="F1485" s="25">
        <f>IF(AH1485="X",MAX(F$8:F1484)+1,0)</f>
        <v>0</v>
      </c>
      <c r="G1485" s="25">
        <f ca="1">IF(AND(AG1485=Data!$K$8,database!AI1485&lt;&gt;"Closed",AI1485&lt;&gt;"old",database!AL1485&lt;(TODAY()+Data!$X$4)),MAX(G$8:G1484)+1,0)</f>
        <v>0</v>
      </c>
      <c r="H1485" s="25">
        <f ca="1">IF(AND(AG1485=Data!$K$9,database!AI1485&lt;&gt;"Closed",AI1485&lt;&gt;"old",database!AL1485&lt;(TODAY()+Data!$X$5)),MAX(H$8:H1484)+1,0)</f>
        <v>0</v>
      </c>
      <c r="Y1485">
        <f>IF(AS1485&gt;0,VLOOKUP(AS1485,$AT:$AV,3,0)+COUNTIF(AS$8:AS1484,AS1485),0)</f>
        <v>0</v>
      </c>
      <c r="AA1485" s="17"/>
      <c r="AB1485" s="18"/>
      <c r="AC1485" s="17"/>
      <c r="AD1485" s="18"/>
      <c r="AE1485" s="17"/>
      <c r="AF1485" s="18"/>
      <c r="AG1485" s="139"/>
      <c r="AH1485" s="24"/>
      <c r="AI1485" s="17"/>
      <c r="AJ1485" s="24"/>
      <c r="AK1485" s="27"/>
      <c r="AL1485" s="47"/>
      <c r="AQ1485" s="25">
        <f>IF(FollowUp!$AK$3="(Off)",IF(FollowUp!$AA$3=Data!$D$5,C1485,IF(FollowUp!$AA$3=Data!$D$6,D1485,IF(FollowUp!$AA$3=Data!$D$7,E1485,B1485))),IF(FollowUp!$AK$3=Data!$N$9,F1485,IF(FollowUp!$AK$3=Data!$N$8,H1485,IF(FollowUp!$AK$3=Data!$N$7,G1485,B1485))))</f>
        <v>0</v>
      </c>
      <c r="AR1485" s="51">
        <f t="shared" si="140"/>
        <v>0</v>
      </c>
      <c r="AS1485" s="25">
        <f t="shared" si="144"/>
        <v>-1</v>
      </c>
      <c r="AT1485" s="25">
        <f t="shared" si="141"/>
        <v>1478</v>
      </c>
      <c r="AU1485" s="25">
        <f t="shared" si="145"/>
        <v>0</v>
      </c>
      <c r="AV1485" s="25">
        <f t="shared" si="142"/>
        <v>0</v>
      </c>
      <c r="BB1485" s="51"/>
    </row>
    <row r="1486" spans="1:54" x14ac:dyDescent="0.25">
      <c r="A1486" t="str">
        <f t="shared" si="143"/>
        <v>1486</v>
      </c>
      <c r="B1486" s="25">
        <f>IF(OR(ISBLANK($AG1486),$AI1486="closed",$AI1486="old",AND($B$3=Data!$N$6,OR(database!AG1486=Data!$K$8,Data!$K$9=database!AG1486))),0,MAX(B$8:B1485)+1)</f>
        <v>0</v>
      </c>
      <c r="C1486" s="25">
        <f ca="1">IF(AND($AL1486-C$3&lt;=TODAY(),$AL1486&gt;0,AI1486&lt;&gt;"closed",AI1486&lt;&gt;"old",AND($B$3&lt;&gt;Data!$N$6,OR(database!$AG1486&lt;&gt;Data!$K$9,database!$AG1486&lt;&gt;Data!$K$8))),MAX(C$8:C1485)+1,0)</f>
        <v>0</v>
      </c>
      <c r="D1486" s="25">
        <f ca="1">IF(AND($AL1486-D$3&lt;=TODAY(),$AL1486&gt;0,$AI1486&lt;&gt;"closed",AI1486&lt;&gt;"old",AND($B$3&lt;&gt;Data!$N$6,OR(database!$AG1486&lt;&gt;Data!$K$9,database!$AG1486&lt;&gt;Data!$K$8))),MAX(D$8:D1485)+1,0)</f>
        <v>0</v>
      </c>
      <c r="E1486" s="25">
        <f ca="1">IF(AND($AL1486-E$3&lt;=TODAY(),$AL1486&gt;0,AI1486&lt;&gt;"closed",AI1486&lt;&gt;"old",AND($B$3&lt;&gt;Data!$N$6,OR(database!$AG1486&lt;&gt;Data!$K$9,database!$AG1486&lt;&gt;Data!$K$8))),MAX(E$8:E1485)+1,0)</f>
        <v>0</v>
      </c>
      <c r="F1486" s="25">
        <f>IF(AH1486="X",MAX(F$8:F1485)+1,0)</f>
        <v>0</v>
      </c>
      <c r="G1486" s="25">
        <f ca="1">IF(AND(AG1486=Data!$K$8,database!AI1486&lt;&gt;"Closed",AI1486&lt;&gt;"old",database!AL1486&lt;(TODAY()+Data!$X$4)),MAX(G$8:G1485)+1,0)</f>
        <v>0</v>
      </c>
      <c r="H1486" s="25">
        <f ca="1">IF(AND(AG1486=Data!$K$9,database!AI1486&lt;&gt;"Closed",AI1486&lt;&gt;"old",database!AL1486&lt;(TODAY()+Data!$X$5)),MAX(H$8:H1485)+1,0)</f>
        <v>0</v>
      </c>
      <c r="Y1486">
        <f>IF(AS1486&gt;0,VLOOKUP(AS1486,$AT:$AV,3,0)+COUNTIF(AS$8:AS1485,AS1486),0)</f>
        <v>0</v>
      </c>
      <c r="AA1486" s="16"/>
      <c r="AB1486" s="22"/>
      <c r="AC1486" s="16"/>
      <c r="AD1486" s="22"/>
      <c r="AE1486" s="16"/>
      <c r="AF1486" s="22"/>
      <c r="AG1486" s="138"/>
      <c r="AH1486" s="23"/>
      <c r="AI1486" s="16"/>
      <c r="AJ1486" s="23"/>
      <c r="AK1486" s="28"/>
      <c r="AL1486" s="35"/>
      <c r="AQ1486" s="25">
        <f>IF(FollowUp!$AK$3="(Off)",IF(FollowUp!$AA$3=Data!$D$5,C1486,IF(FollowUp!$AA$3=Data!$D$6,D1486,IF(FollowUp!$AA$3=Data!$D$7,E1486,B1486))),IF(FollowUp!$AK$3=Data!$N$9,F1486,IF(FollowUp!$AK$3=Data!$N$8,H1486,IF(FollowUp!$AK$3=Data!$N$7,G1486,B1486))))</f>
        <v>0</v>
      </c>
      <c r="AR1486" s="51">
        <f t="shared" si="140"/>
        <v>0</v>
      </c>
      <c r="AS1486" s="25">
        <f t="shared" si="144"/>
        <v>-1</v>
      </c>
      <c r="AT1486" s="25">
        <f t="shared" si="141"/>
        <v>1479</v>
      </c>
      <c r="AU1486" s="25">
        <f t="shared" si="145"/>
        <v>0</v>
      </c>
      <c r="AV1486" s="25">
        <f t="shared" si="142"/>
        <v>0</v>
      </c>
      <c r="BB1486" s="51"/>
    </row>
    <row r="1487" spans="1:54" x14ac:dyDescent="0.25">
      <c r="A1487" t="str">
        <f t="shared" si="143"/>
        <v>1487</v>
      </c>
      <c r="B1487" s="25">
        <f>IF(OR(ISBLANK($AG1487),$AI1487="closed",$AI1487="old",AND($B$3=Data!$N$6,OR(database!AG1487=Data!$K$8,Data!$K$9=database!AG1487))),0,MAX(B$8:B1486)+1)</f>
        <v>0</v>
      </c>
      <c r="C1487" s="25">
        <f ca="1">IF(AND($AL1487-C$3&lt;=TODAY(),$AL1487&gt;0,AI1487&lt;&gt;"closed",AI1487&lt;&gt;"old",AND($B$3&lt;&gt;Data!$N$6,OR(database!$AG1487&lt;&gt;Data!$K$9,database!$AG1487&lt;&gt;Data!$K$8))),MAX(C$8:C1486)+1,0)</f>
        <v>0</v>
      </c>
      <c r="D1487" s="25">
        <f ca="1">IF(AND($AL1487-D$3&lt;=TODAY(),$AL1487&gt;0,$AI1487&lt;&gt;"closed",AI1487&lt;&gt;"old",AND($B$3&lt;&gt;Data!$N$6,OR(database!$AG1487&lt;&gt;Data!$K$9,database!$AG1487&lt;&gt;Data!$K$8))),MAX(D$8:D1486)+1,0)</f>
        <v>0</v>
      </c>
      <c r="E1487" s="25">
        <f ca="1">IF(AND($AL1487-E$3&lt;=TODAY(),$AL1487&gt;0,AI1487&lt;&gt;"closed",AI1487&lt;&gt;"old",AND($B$3&lt;&gt;Data!$N$6,OR(database!$AG1487&lt;&gt;Data!$K$9,database!$AG1487&lt;&gt;Data!$K$8))),MAX(E$8:E1486)+1,0)</f>
        <v>0</v>
      </c>
      <c r="F1487" s="25">
        <f>IF(AH1487="X",MAX(F$8:F1486)+1,0)</f>
        <v>0</v>
      </c>
      <c r="G1487" s="25">
        <f ca="1">IF(AND(AG1487=Data!$K$8,database!AI1487&lt;&gt;"Closed",AI1487&lt;&gt;"old",database!AL1487&lt;(TODAY()+Data!$X$4)),MAX(G$8:G1486)+1,0)</f>
        <v>0</v>
      </c>
      <c r="H1487" s="25">
        <f ca="1">IF(AND(AG1487=Data!$K$9,database!AI1487&lt;&gt;"Closed",AI1487&lt;&gt;"old",database!AL1487&lt;(TODAY()+Data!$X$5)),MAX(H$8:H1486)+1,0)</f>
        <v>0</v>
      </c>
      <c r="Y1487">
        <f>IF(AS1487&gt;0,VLOOKUP(AS1487,$AT:$AV,3,0)+COUNTIF(AS$8:AS1486,AS1487),0)</f>
        <v>0</v>
      </c>
      <c r="AA1487" s="17"/>
      <c r="AB1487" s="18"/>
      <c r="AC1487" s="17"/>
      <c r="AD1487" s="18"/>
      <c r="AE1487" s="17"/>
      <c r="AF1487" s="18"/>
      <c r="AG1487" s="139"/>
      <c r="AH1487" s="24"/>
      <c r="AI1487" s="17"/>
      <c r="AJ1487" s="24"/>
      <c r="AK1487" s="27"/>
      <c r="AL1487" s="47"/>
      <c r="AQ1487" s="25">
        <f>IF(FollowUp!$AK$3="(Off)",IF(FollowUp!$AA$3=Data!$D$5,C1487,IF(FollowUp!$AA$3=Data!$D$6,D1487,IF(FollowUp!$AA$3=Data!$D$7,E1487,B1487))),IF(FollowUp!$AK$3=Data!$N$9,F1487,IF(FollowUp!$AK$3=Data!$N$8,H1487,IF(FollowUp!$AK$3=Data!$N$7,G1487,B1487))))</f>
        <v>0</v>
      </c>
      <c r="AR1487" s="51">
        <f t="shared" si="140"/>
        <v>0</v>
      </c>
      <c r="AS1487" s="25">
        <f t="shared" si="144"/>
        <v>-1</v>
      </c>
      <c r="AT1487" s="25">
        <f t="shared" si="141"/>
        <v>1480</v>
      </c>
      <c r="AU1487" s="25">
        <f t="shared" si="145"/>
        <v>0</v>
      </c>
      <c r="AV1487" s="25">
        <f t="shared" si="142"/>
        <v>0</v>
      </c>
      <c r="BB1487" s="51"/>
    </row>
    <row r="1488" spans="1:54" x14ac:dyDescent="0.25">
      <c r="A1488" t="str">
        <f t="shared" si="143"/>
        <v>1488</v>
      </c>
      <c r="B1488" s="25">
        <f>IF(OR(ISBLANK($AG1488),$AI1488="closed",$AI1488="old",AND($B$3=Data!$N$6,OR(database!AG1488=Data!$K$8,Data!$K$9=database!AG1488))),0,MAX(B$8:B1487)+1)</f>
        <v>0</v>
      </c>
      <c r="C1488" s="25">
        <f ca="1">IF(AND($AL1488-C$3&lt;=TODAY(),$AL1488&gt;0,AI1488&lt;&gt;"closed",AI1488&lt;&gt;"old",AND($B$3&lt;&gt;Data!$N$6,OR(database!$AG1488&lt;&gt;Data!$K$9,database!$AG1488&lt;&gt;Data!$K$8))),MAX(C$8:C1487)+1,0)</f>
        <v>0</v>
      </c>
      <c r="D1488" s="25">
        <f ca="1">IF(AND($AL1488-D$3&lt;=TODAY(),$AL1488&gt;0,$AI1488&lt;&gt;"closed",AI1488&lt;&gt;"old",AND($B$3&lt;&gt;Data!$N$6,OR(database!$AG1488&lt;&gt;Data!$K$9,database!$AG1488&lt;&gt;Data!$K$8))),MAX(D$8:D1487)+1,0)</f>
        <v>0</v>
      </c>
      <c r="E1488" s="25">
        <f ca="1">IF(AND($AL1488-E$3&lt;=TODAY(),$AL1488&gt;0,AI1488&lt;&gt;"closed",AI1488&lt;&gt;"old",AND($B$3&lt;&gt;Data!$N$6,OR(database!$AG1488&lt;&gt;Data!$K$9,database!$AG1488&lt;&gt;Data!$K$8))),MAX(E$8:E1487)+1,0)</f>
        <v>0</v>
      </c>
      <c r="F1488" s="25">
        <f>IF(AH1488="X",MAX(F$8:F1487)+1,0)</f>
        <v>0</v>
      </c>
      <c r="G1488" s="25">
        <f ca="1">IF(AND(AG1488=Data!$K$8,database!AI1488&lt;&gt;"Closed",AI1488&lt;&gt;"old",database!AL1488&lt;(TODAY()+Data!$X$4)),MAX(G$8:G1487)+1,0)</f>
        <v>0</v>
      </c>
      <c r="H1488" s="25">
        <f ca="1">IF(AND(AG1488=Data!$K$9,database!AI1488&lt;&gt;"Closed",AI1488&lt;&gt;"old",database!AL1488&lt;(TODAY()+Data!$X$5)),MAX(H$8:H1487)+1,0)</f>
        <v>0</v>
      </c>
      <c r="Y1488">
        <f>IF(AS1488&gt;0,VLOOKUP(AS1488,$AT:$AV,3,0)+COUNTIF(AS$8:AS1487,AS1488),0)</f>
        <v>0</v>
      </c>
      <c r="AA1488" s="16"/>
      <c r="AB1488" s="22"/>
      <c r="AC1488" s="16"/>
      <c r="AD1488" s="22"/>
      <c r="AE1488" s="16"/>
      <c r="AF1488" s="22"/>
      <c r="AG1488" s="138"/>
      <c r="AH1488" s="23"/>
      <c r="AI1488" s="16"/>
      <c r="AJ1488" s="23"/>
      <c r="AK1488" s="28"/>
      <c r="AL1488" s="35"/>
      <c r="AQ1488" s="25">
        <f>IF(FollowUp!$AK$3="(Off)",IF(FollowUp!$AA$3=Data!$D$5,C1488,IF(FollowUp!$AA$3=Data!$D$6,D1488,IF(FollowUp!$AA$3=Data!$D$7,E1488,B1488))),IF(FollowUp!$AK$3=Data!$N$9,F1488,IF(FollowUp!$AK$3=Data!$N$8,H1488,IF(FollowUp!$AK$3=Data!$N$7,G1488,B1488))))</f>
        <v>0</v>
      </c>
      <c r="AR1488" s="51">
        <f t="shared" si="140"/>
        <v>0</v>
      </c>
      <c r="AS1488" s="25">
        <f t="shared" si="144"/>
        <v>-1</v>
      </c>
      <c r="AT1488" s="25">
        <f t="shared" si="141"/>
        <v>1481</v>
      </c>
      <c r="AU1488" s="25">
        <f t="shared" si="145"/>
        <v>0</v>
      </c>
      <c r="AV1488" s="25">
        <f t="shared" si="142"/>
        <v>0</v>
      </c>
      <c r="BB1488" s="51"/>
    </row>
    <row r="1489" spans="1:54" x14ac:dyDescent="0.25">
      <c r="A1489" t="str">
        <f t="shared" si="143"/>
        <v>1489</v>
      </c>
      <c r="B1489" s="25">
        <f>IF(OR(ISBLANK($AG1489),$AI1489="closed",$AI1489="old",AND($B$3=Data!$N$6,OR(database!AG1489=Data!$K$8,Data!$K$9=database!AG1489))),0,MAX(B$8:B1488)+1)</f>
        <v>0</v>
      </c>
      <c r="C1489" s="25">
        <f ca="1">IF(AND($AL1489-C$3&lt;=TODAY(),$AL1489&gt;0,AI1489&lt;&gt;"closed",AI1489&lt;&gt;"old",AND($B$3&lt;&gt;Data!$N$6,OR(database!$AG1489&lt;&gt;Data!$K$9,database!$AG1489&lt;&gt;Data!$K$8))),MAX(C$8:C1488)+1,0)</f>
        <v>0</v>
      </c>
      <c r="D1489" s="25">
        <f ca="1">IF(AND($AL1489-D$3&lt;=TODAY(),$AL1489&gt;0,$AI1489&lt;&gt;"closed",AI1489&lt;&gt;"old",AND($B$3&lt;&gt;Data!$N$6,OR(database!$AG1489&lt;&gt;Data!$K$9,database!$AG1489&lt;&gt;Data!$K$8))),MAX(D$8:D1488)+1,0)</f>
        <v>0</v>
      </c>
      <c r="E1489" s="25">
        <f ca="1">IF(AND($AL1489-E$3&lt;=TODAY(),$AL1489&gt;0,AI1489&lt;&gt;"closed",AI1489&lt;&gt;"old",AND($B$3&lt;&gt;Data!$N$6,OR(database!$AG1489&lt;&gt;Data!$K$9,database!$AG1489&lt;&gt;Data!$K$8))),MAX(E$8:E1488)+1,0)</f>
        <v>0</v>
      </c>
      <c r="F1489" s="25">
        <f>IF(AH1489="X",MAX(F$8:F1488)+1,0)</f>
        <v>0</v>
      </c>
      <c r="G1489" s="25">
        <f ca="1">IF(AND(AG1489=Data!$K$8,database!AI1489&lt;&gt;"Closed",AI1489&lt;&gt;"old",database!AL1489&lt;(TODAY()+Data!$X$4)),MAX(G$8:G1488)+1,0)</f>
        <v>0</v>
      </c>
      <c r="H1489" s="25">
        <f ca="1">IF(AND(AG1489=Data!$K$9,database!AI1489&lt;&gt;"Closed",AI1489&lt;&gt;"old",database!AL1489&lt;(TODAY()+Data!$X$5)),MAX(H$8:H1488)+1,0)</f>
        <v>0</v>
      </c>
      <c r="Y1489">
        <f>IF(AS1489&gt;0,VLOOKUP(AS1489,$AT:$AV,3,0)+COUNTIF(AS$8:AS1488,AS1489),0)</f>
        <v>0</v>
      </c>
      <c r="AA1489" s="17"/>
      <c r="AB1489" s="18"/>
      <c r="AC1489" s="17"/>
      <c r="AD1489" s="18"/>
      <c r="AE1489" s="17"/>
      <c r="AF1489" s="18"/>
      <c r="AG1489" s="139"/>
      <c r="AH1489" s="24"/>
      <c r="AI1489" s="17"/>
      <c r="AJ1489" s="24"/>
      <c r="AK1489" s="27"/>
      <c r="AL1489" s="47"/>
      <c r="AQ1489" s="25">
        <f>IF(FollowUp!$AK$3="(Off)",IF(FollowUp!$AA$3=Data!$D$5,C1489,IF(FollowUp!$AA$3=Data!$D$6,D1489,IF(FollowUp!$AA$3=Data!$D$7,E1489,B1489))),IF(FollowUp!$AK$3=Data!$N$9,F1489,IF(FollowUp!$AK$3=Data!$N$8,H1489,IF(FollowUp!$AK$3=Data!$N$7,G1489,B1489))))</f>
        <v>0</v>
      </c>
      <c r="AR1489" s="51">
        <f t="shared" si="140"/>
        <v>0</v>
      </c>
      <c r="AS1489" s="25">
        <f t="shared" si="144"/>
        <v>-1</v>
      </c>
      <c r="AT1489" s="25">
        <f t="shared" si="141"/>
        <v>1482</v>
      </c>
      <c r="AU1489" s="25">
        <f t="shared" si="145"/>
        <v>0</v>
      </c>
      <c r="AV1489" s="25">
        <f t="shared" si="142"/>
        <v>0</v>
      </c>
      <c r="BB1489" s="51"/>
    </row>
    <row r="1490" spans="1:54" x14ac:dyDescent="0.25">
      <c r="A1490" t="str">
        <f t="shared" si="143"/>
        <v>1490</v>
      </c>
      <c r="B1490" s="25">
        <f>IF(OR(ISBLANK($AG1490),$AI1490="closed",$AI1490="old",AND($B$3=Data!$N$6,OR(database!AG1490=Data!$K$8,Data!$K$9=database!AG1490))),0,MAX(B$8:B1489)+1)</f>
        <v>0</v>
      </c>
      <c r="C1490" s="25">
        <f ca="1">IF(AND($AL1490-C$3&lt;=TODAY(),$AL1490&gt;0,AI1490&lt;&gt;"closed",AI1490&lt;&gt;"old",AND($B$3&lt;&gt;Data!$N$6,OR(database!$AG1490&lt;&gt;Data!$K$9,database!$AG1490&lt;&gt;Data!$K$8))),MAX(C$8:C1489)+1,0)</f>
        <v>0</v>
      </c>
      <c r="D1490" s="25">
        <f ca="1">IF(AND($AL1490-D$3&lt;=TODAY(),$AL1490&gt;0,$AI1490&lt;&gt;"closed",AI1490&lt;&gt;"old",AND($B$3&lt;&gt;Data!$N$6,OR(database!$AG1490&lt;&gt;Data!$K$9,database!$AG1490&lt;&gt;Data!$K$8))),MAX(D$8:D1489)+1,0)</f>
        <v>0</v>
      </c>
      <c r="E1490" s="25">
        <f ca="1">IF(AND($AL1490-E$3&lt;=TODAY(),$AL1490&gt;0,AI1490&lt;&gt;"closed",AI1490&lt;&gt;"old",AND($B$3&lt;&gt;Data!$N$6,OR(database!$AG1490&lt;&gt;Data!$K$9,database!$AG1490&lt;&gt;Data!$K$8))),MAX(E$8:E1489)+1,0)</f>
        <v>0</v>
      </c>
      <c r="F1490" s="25">
        <f>IF(AH1490="X",MAX(F$8:F1489)+1,0)</f>
        <v>0</v>
      </c>
      <c r="G1490" s="25">
        <f ca="1">IF(AND(AG1490=Data!$K$8,database!AI1490&lt;&gt;"Closed",AI1490&lt;&gt;"old",database!AL1490&lt;(TODAY()+Data!$X$4)),MAX(G$8:G1489)+1,0)</f>
        <v>0</v>
      </c>
      <c r="H1490" s="25">
        <f ca="1">IF(AND(AG1490=Data!$K$9,database!AI1490&lt;&gt;"Closed",AI1490&lt;&gt;"old",database!AL1490&lt;(TODAY()+Data!$X$5)),MAX(H$8:H1489)+1,0)</f>
        <v>0</v>
      </c>
      <c r="Y1490">
        <f>IF(AS1490&gt;0,VLOOKUP(AS1490,$AT:$AV,3,0)+COUNTIF(AS$8:AS1489,AS1490),0)</f>
        <v>0</v>
      </c>
      <c r="AA1490" s="16"/>
      <c r="AB1490" s="22"/>
      <c r="AC1490" s="16"/>
      <c r="AD1490" s="22"/>
      <c r="AE1490" s="16"/>
      <c r="AF1490" s="22"/>
      <c r="AG1490" s="138"/>
      <c r="AH1490" s="23"/>
      <c r="AI1490" s="16"/>
      <c r="AJ1490" s="23"/>
      <c r="AK1490" s="28"/>
      <c r="AL1490" s="35"/>
      <c r="AQ1490" s="25">
        <f>IF(FollowUp!$AK$3="(Off)",IF(FollowUp!$AA$3=Data!$D$5,C1490,IF(FollowUp!$AA$3=Data!$D$6,D1490,IF(FollowUp!$AA$3=Data!$D$7,E1490,B1490))),IF(FollowUp!$AK$3=Data!$N$9,F1490,IF(FollowUp!$AK$3=Data!$N$8,H1490,IF(FollowUp!$AK$3=Data!$N$7,G1490,B1490))))</f>
        <v>0</v>
      </c>
      <c r="AR1490" s="51">
        <f t="shared" si="140"/>
        <v>0</v>
      </c>
      <c r="AS1490" s="25">
        <f t="shared" si="144"/>
        <v>-1</v>
      </c>
      <c r="AT1490" s="25">
        <f t="shared" si="141"/>
        <v>1483</v>
      </c>
      <c r="AU1490" s="25">
        <f t="shared" si="145"/>
        <v>0</v>
      </c>
      <c r="AV1490" s="25">
        <f t="shared" si="142"/>
        <v>0</v>
      </c>
      <c r="BB1490" s="51"/>
    </row>
    <row r="1491" spans="1:54" x14ac:dyDescent="0.25">
      <c r="A1491" t="str">
        <f t="shared" si="143"/>
        <v>1491</v>
      </c>
      <c r="B1491" s="25">
        <f>IF(OR(ISBLANK($AG1491),$AI1491="closed",$AI1491="old",AND($B$3=Data!$N$6,OR(database!AG1491=Data!$K$8,Data!$K$9=database!AG1491))),0,MAX(B$8:B1490)+1)</f>
        <v>0</v>
      </c>
      <c r="C1491" s="25">
        <f ca="1">IF(AND($AL1491-C$3&lt;=TODAY(),$AL1491&gt;0,AI1491&lt;&gt;"closed",AI1491&lt;&gt;"old",AND($B$3&lt;&gt;Data!$N$6,OR(database!$AG1491&lt;&gt;Data!$K$9,database!$AG1491&lt;&gt;Data!$K$8))),MAX(C$8:C1490)+1,0)</f>
        <v>0</v>
      </c>
      <c r="D1491" s="25">
        <f ca="1">IF(AND($AL1491-D$3&lt;=TODAY(),$AL1491&gt;0,$AI1491&lt;&gt;"closed",AI1491&lt;&gt;"old",AND($B$3&lt;&gt;Data!$N$6,OR(database!$AG1491&lt;&gt;Data!$K$9,database!$AG1491&lt;&gt;Data!$K$8))),MAX(D$8:D1490)+1,0)</f>
        <v>0</v>
      </c>
      <c r="E1491" s="25">
        <f ca="1">IF(AND($AL1491-E$3&lt;=TODAY(),$AL1491&gt;0,AI1491&lt;&gt;"closed",AI1491&lt;&gt;"old",AND($B$3&lt;&gt;Data!$N$6,OR(database!$AG1491&lt;&gt;Data!$K$9,database!$AG1491&lt;&gt;Data!$K$8))),MAX(E$8:E1490)+1,0)</f>
        <v>0</v>
      </c>
      <c r="F1491" s="25">
        <f>IF(AH1491="X",MAX(F$8:F1490)+1,0)</f>
        <v>0</v>
      </c>
      <c r="G1491" s="25">
        <f ca="1">IF(AND(AG1491=Data!$K$8,database!AI1491&lt;&gt;"Closed",AI1491&lt;&gt;"old",database!AL1491&lt;(TODAY()+Data!$X$4)),MAX(G$8:G1490)+1,0)</f>
        <v>0</v>
      </c>
      <c r="H1491" s="25">
        <f ca="1">IF(AND(AG1491=Data!$K$9,database!AI1491&lt;&gt;"Closed",AI1491&lt;&gt;"old",database!AL1491&lt;(TODAY()+Data!$X$5)),MAX(H$8:H1490)+1,0)</f>
        <v>0</v>
      </c>
      <c r="Y1491">
        <f>IF(AS1491&gt;0,VLOOKUP(AS1491,$AT:$AV,3,0)+COUNTIF(AS$8:AS1490,AS1491),0)</f>
        <v>0</v>
      </c>
      <c r="AA1491" s="17"/>
      <c r="AB1491" s="18"/>
      <c r="AC1491" s="17"/>
      <c r="AD1491" s="18"/>
      <c r="AE1491" s="17"/>
      <c r="AF1491" s="18"/>
      <c r="AG1491" s="139"/>
      <c r="AH1491" s="24"/>
      <c r="AI1491" s="17"/>
      <c r="AJ1491" s="24"/>
      <c r="AK1491" s="27"/>
      <c r="AL1491" s="47"/>
      <c r="AQ1491" s="25">
        <f>IF(FollowUp!$AK$3="(Off)",IF(FollowUp!$AA$3=Data!$D$5,C1491,IF(FollowUp!$AA$3=Data!$D$6,D1491,IF(FollowUp!$AA$3=Data!$D$7,E1491,B1491))),IF(FollowUp!$AK$3=Data!$N$9,F1491,IF(FollowUp!$AK$3=Data!$N$8,H1491,IF(FollowUp!$AK$3=Data!$N$7,G1491,B1491))))</f>
        <v>0</v>
      </c>
      <c r="AR1491" s="51">
        <f t="shared" si="140"/>
        <v>0</v>
      </c>
      <c r="AS1491" s="25">
        <f t="shared" si="144"/>
        <v>-1</v>
      </c>
      <c r="AT1491" s="25">
        <f t="shared" si="141"/>
        <v>1484</v>
      </c>
      <c r="AU1491" s="25">
        <f t="shared" si="145"/>
        <v>0</v>
      </c>
      <c r="AV1491" s="25">
        <f t="shared" si="142"/>
        <v>0</v>
      </c>
      <c r="BB1491" s="51"/>
    </row>
    <row r="1492" spans="1:54" x14ac:dyDescent="0.25">
      <c r="A1492" t="str">
        <f t="shared" si="143"/>
        <v>1492</v>
      </c>
      <c r="B1492" s="25">
        <f>IF(OR(ISBLANK($AG1492),$AI1492="closed",$AI1492="old",AND($B$3=Data!$N$6,OR(database!AG1492=Data!$K$8,Data!$K$9=database!AG1492))),0,MAX(B$8:B1491)+1)</f>
        <v>0</v>
      </c>
      <c r="C1492" s="25">
        <f ca="1">IF(AND($AL1492-C$3&lt;=TODAY(),$AL1492&gt;0,AI1492&lt;&gt;"closed",AI1492&lt;&gt;"old",AND($B$3&lt;&gt;Data!$N$6,OR(database!$AG1492&lt;&gt;Data!$K$9,database!$AG1492&lt;&gt;Data!$K$8))),MAX(C$8:C1491)+1,0)</f>
        <v>0</v>
      </c>
      <c r="D1492" s="25">
        <f ca="1">IF(AND($AL1492-D$3&lt;=TODAY(),$AL1492&gt;0,$AI1492&lt;&gt;"closed",AI1492&lt;&gt;"old",AND($B$3&lt;&gt;Data!$N$6,OR(database!$AG1492&lt;&gt;Data!$K$9,database!$AG1492&lt;&gt;Data!$K$8))),MAX(D$8:D1491)+1,0)</f>
        <v>0</v>
      </c>
      <c r="E1492" s="25">
        <f ca="1">IF(AND($AL1492-E$3&lt;=TODAY(),$AL1492&gt;0,AI1492&lt;&gt;"closed",AI1492&lt;&gt;"old",AND($B$3&lt;&gt;Data!$N$6,OR(database!$AG1492&lt;&gt;Data!$K$9,database!$AG1492&lt;&gt;Data!$K$8))),MAX(E$8:E1491)+1,0)</f>
        <v>0</v>
      </c>
      <c r="F1492" s="25">
        <f>IF(AH1492="X",MAX(F$8:F1491)+1,0)</f>
        <v>0</v>
      </c>
      <c r="G1492" s="25">
        <f ca="1">IF(AND(AG1492=Data!$K$8,database!AI1492&lt;&gt;"Closed",AI1492&lt;&gt;"old",database!AL1492&lt;(TODAY()+Data!$X$4)),MAX(G$8:G1491)+1,0)</f>
        <v>0</v>
      </c>
      <c r="H1492" s="25">
        <f ca="1">IF(AND(AG1492=Data!$K$9,database!AI1492&lt;&gt;"Closed",AI1492&lt;&gt;"old",database!AL1492&lt;(TODAY()+Data!$X$5)),MAX(H$8:H1491)+1,0)</f>
        <v>0</v>
      </c>
      <c r="Y1492">
        <f>IF(AS1492&gt;0,VLOOKUP(AS1492,$AT:$AV,3,0)+COUNTIF(AS$8:AS1491,AS1492),0)</f>
        <v>0</v>
      </c>
      <c r="AA1492" s="16"/>
      <c r="AB1492" s="22"/>
      <c r="AC1492" s="16"/>
      <c r="AD1492" s="22"/>
      <c r="AE1492" s="16"/>
      <c r="AF1492" s="22"/>
      <c r="AG1492" s="138"/>
      <c r="AH1492" s="23"/>
      <c r="AI1492" s="16"/>
      <c r="AJ1492" s="23"/>
      <c r="AK1492" s="28"/>
      <c r="AL1492" s="35"/>
      <c r="AQ1492" s="25">
        <f>IF(FollowUp!$AK$3="(Off)",IF(FollowUp!$AA$3=Data!$D$5,C1492,IF(FollowUp!$AA$3=Data!$D$6,D1492,IF(FollowUp!$AA$3=Data!$D$7,E1492,B1492))),IF(FollowUp!$AK$3=Data!$N$9,F1492,IF(FollowUp!$AK$3=Data!$N$8,H1492,IF(FollowUp!$AK$3=Data!$N$7,G1492,B1492))))</f>
        <v>0</v>
      </c>
      <c r="AR1492" s="51">
        <f t="shared" si="140"/>
        <v>0</v>
      </c>
      <c r="AS1492" s="25">
        <f t="shared" si="144"/>
        <v>-1</v>
      </c>
      <c r="AT1492" s="25">
        <f t="shared" si="141"/>
        <v>1485</v>
      </c>
      <c r="AU1492" s="25">
        <f t="shared" si="145"/>
        <v>0</v>
      </c>
      <c r="AV1492" s="25">
        <f t="shared" si="142"/>
        <v>0</v>
      </c>
      <c r="BB1492" s="51"/>
    </row>
    <row r="1493" spans="1:54" x14ac:dyDescent="0.25">
      <c r="A1493" t="str">
        <f t="shared" si="143"/>
        <v>1493</v>
      </c>
      <c r="B1493" s="25">
        <f>IF(OR(ISBLANK($AG1493),$AI1493="closed",$AI1493="old",AND($B$3=Data!$N$6,OR(database!AG1493=Data!$K$8,Data!$K$9=database!AG1493))),0,MAX(B$8:B1492)+1)</f>
        <v>0</v>
      </c>
      <c r="C1493" s="25">
        <f ca="1">IF(AND($AL1493-C$3&lt;=TODAY(),$AL1493&gt;0,AI1493&lt;&gt;"closed",AI1493&lt;&gt;"old",AND($B$3&lt;&gt;Data!$N$6,OR(database!$AG1493&lt;&gt;Data!$K$9,database!$AG1493&lt;&gt;Data!$K$8))),MAX(C$8:C1492)+1,0)</f>
        <v>0</v>
      </c>
      <c r="D1493" s="25">
        <f ca="1">IF(AND($AL1493-D$3&lt;=TODAY(),$AL1493&gt;0,$AI1493&lt;&gt;"closed",AI1493&lt;&gt;"old",AND($B$3&lt;&gt;Data!$N$6,OR(database!$AG1493&lt;&gt;Data!$K$9,database!$AG1493&lt;&gt;Data!$K$8))),MAX(D$8:D1492)+1,0)</f>
        <v>0</v>
      </c>
      <c r="E1493" s="25">
        <f ca="1">IF(AND($AL1493-E$3&lt;=TODAY(),$AL1493&gt;0,AI1493&lt;&gt;"closed",AI1493&lt;&gt;"old",AND($B$3&lt;&gt;Data!$N$6,OR(database!$AG1493&lt;&gt;Data!$K$9,database!$AG1493&lt;&gt;Data!$K$8))),MAX(E$8:E1492)+1,0)</f>
        <v>0</v>
      </c>
      <c r="F1493" s="25">
        <f>IF(AH1493="X",MAX(F$8:F1492)+1,0)</f>
        <v>0</v>
      </c>
      <c r="G1493" s="25">
        <f ca="1">IF(AND(AG1493=Data!$K$8,database!AI1493&lt;&gt;"Closed",AI1493&lt;&gt;"old",database!AL1493&lt;(TODAY()+Data!$X$4)),MAX(G$8:G1492)+1,0)</f>
        <v>0</v>
      </c>
      <c r="H1493" s="25">
        <f ca="1">IF(AND(AG1493=Data!$K$9,database!AI1493&lt;&gt;"Closed",AI1493&lt;&gt;"old",database!AL1493&lt;(TODAY()+Data!$X$5)),MAX(H$8:H1492)+1,0)</f>
        <v>0</v>
      </c>
      <c r="Y1493">
        <f>IF(AS1493&gt;0,VLOOKUP(AS1493,$AT:$AV,3,0)+COUNTIF(AS$8:AS1492,AS1493),0)</f>
        <v>0</v>
      </c>
      <c r="AA1493" s="17"/>
      <c r="AB1493" s="18"/>
      <c r="AC1493" s="17"/>
      <c r="AD1493" s="18"/>
      <c r="AE1493" s="17"/>
      <c r="AF1493" s="18"/>
      <c r="AG1493" s="139"/>
      <c r="AH1493" s="24"/>
      <c r="AI1493" s="17"/>
      <c r="AJ1493" s="24"/>
      <c r="AK1493" s="27"/>
      <c r="AL1493" s="47"/>
      <c r="AQ1493" s="25">
        <f>IF(FollowUp!$AK$3="(Off)",IF(FollowUp!$AA$3=Data!$D$5,C1493,IF(FollowUp!$AA$3=Data!$D$6,D1493,IF(FollowUp!$AA$3=Data!$D$7,E1493,B1493))),IF(FollowUp!$AK$3=Data!$N$9,F1493,IF(FollowUp!$AK$3=Data!$N$8,H1493,IF(FollowUp!$AK$3=Data!$N$7,G1493,B1493))))</f>
        <v>0</v>
      </c>
      <c r="AR1493" s="51">
        <f t="shared" si="140"/>
        <v>0</v>
      </c>
      <c r="AS1493" s="25">
        <f t="shared" si="144"/>
        <v>-1</v>
      </c>
      <c r="AT1493" s="25">
        <f t="shared" si="141"/>
        <v>1486</v>
      </c>
      <c r="AU1493" s="25">
        <f t="shared" si="145"/>
        <v>0</v>
      </c>
      <c r="AV1493" s="25">
        <f t="shared" si="142"/>
        <v>0</v>
      </c>
      <c r="BB1493" s="51"/>
    </row>
    <row r="1494" spans="1:54" x14ac:dyDescent="0.25">
      <c r="A1494" t="str">
        <f t="shared" si="143"/>
        <v>1494</v>
      </c>
      <c r="B1494" s="25">
        <f>IF(OR(ISBLANK($AG1494),$AI1494="closed",$AI1494="old",AND($B$3=Data!$N$6,OR(database!AG1494=Data!$K$8,Data!$K$9=database!AG1494))),0,MAX(B$8:B1493)+1)</f>
        <v>0</v>
      </c>
      <c r="C1494" s="25">
        <f ca="1">IF(AND($AL1494-C$3&lt;=TODAY(),$AL1494&gt;0,AI1494&lt;&gt;"closed",AI1494&lt;&gt;"old",AND($B$3&lt;&gt;Data!$N$6,OR(database!$AG1494&lt;&gt;Data!$K$9,database!$AG1494&lt;&gt;Data!$K$8))),MAX(C$8:C1493)+1,0)</f>
        <v>0</v>
      </c>
      <c r="D1494" s="25">
        <f ca="1">IF(AND($AL1494-D$3&lt;=TODAY(),$AL1494&gt;0,$AI1494&lt;&gt;"closed",AI1494&lt;&gt;"old",AND($B$3&lt;&gt;Data!$N$6,OR(database!$AG1494&lt;&gt;Data!$K$9,database!$AG1494&lt;&gt;Data!$K$8))),MAX(D$8:D1493)+1,0)</f>
        <v>0</v>
      </c>
      <c r="E1494" s="25">
        <f ca="1">IF(AND($AL1494-E$3&lt;=TODAY(),$AL1494&gt;0,AI1494&lt;&gt;"closed",AI1494&lt;&gt;"old",AND($B$3&lt;&gt;Data!$N$6,OR(database!$AG1494&lt;&gt;Data!$K$9,database!$AG1494&lt;&gt;Data!$K$8))),MAX(E$8:E1493)+1,0)</f>
        <v>0</v>
      </c>
      <c r="F1494" s="25">
        <f>IF(AH1494="X",MAX(F$8:F1493)+1,0)</f>
        <v>0</v>
      </c>
      <c r="G1494" s="25">
        <f ca="1">IF(AND(AG1494=Data!$K$8,database!AI1494&lt;&gt;"Closed",AI1494&lt;&gt;"old",database!AL1494&lt;(TODAY()+Data!$X$4)),MAX(G$8:G1493)+1,0)</f>
        <v>0</v>
      </c>
      <c r="H1494" s="25">
        <f ca="1">IF(AND(AG1494=Data!$K$9,database!AI1494&lt;&gt;"Closed",AI1494&lt;&gt;"old",database!AL1494&lt;(TODAY()+Data!$X$5)),MAX(H$8:H1493)+1,0)</f>
        <v>0</v>
      </c>
      <c r="Y1494">
        <f>IF(AS1494&gt;0,VLOOKUP(AS1494,$AT:$AV,3,0)+COUNTIF(AS$8:AS1493,AS1494),0)</f>
        <v>0</v>
      </c>
      <c r="AA1494" s="16"/>
      <c r="AB1494" s="22"/>
      <c r="AC1494" s="16"/>
      <c r="AD1494" s="22"/>
      <c r="AE1494" s="16"/>
      <c r="AF1494" s="22"/>
      <c r="AG1494" s="138"/>
      <c r="AH1494" s="23"/>
      <c r="AI1494" s="16"/>
      <c r="AJ1494" s="23"/>
      <c r="AK1494" s="28"/>
      <c r="AL1494" s="35"/>
      <c r="AQ1494" s="25">
        <f>IF(FollowUp!$AK$3="(Off)",IF(FollowUp!$AA$3=Data!$D$5,C1494,IF(FollowUp!$AA$3=Data!$D$6,D1494,IF(FollowUp!$AA$3=Data!$D$7,E1494,B1494))),IF(FollowUp!$AK$3=Data!$N$9,F1494,IF(FollowUp!$AK$3=Data!$N$8,H1494,IF(FollowUp!$AK$3=Data!$N$7,G1494,B1494))))</f>
        <v>0</v>
      </c>
      <c r="AR1494" s="51">
        <f t="shared" si="140"/>
        <v>0</v>
      </c>
      <c r="AS1494" s="25">
        <f t="shared" si="144"/>
        <v>-1</v>
      </c>
      <c r="AT1494" s="25">
        <f t="shared" si="141"/>
        <v>1487</v>
      </c>
      <c r="AU1494" s="25">
        <f t="shared" si="145"/>
        <v>0</v>
      </c>
      <c r="AV1494" s="25">
        <f t="shared" si="142"/>
        <v>0</v>
      </c>
      <c r="BB1494" s="51"/>
    </row>
    <row r="1495" spans="1:54" x14ac:dyDescent="0.25">
      <c r="A1495" t="str">
        <f t="shared" si="143"/>
        <v>1495</v>
      </c>
      <c r="B1495" s="25">
        <f>IF(OR(ISBLANK($AG1495),$AI1495="closed",$AI1495="old",AND($B$3=Data!$N$6,OR(database!AG1495=Data!$K$8,Data!$K$9=database!AG1495))),0,MAX(B$8:B1494)+1)</f>
        <v>0</v>
      </c>
      <c r="C1495" s="25">
        <f ca="1">IF(AND($AL1495-C$3&lt;=TODAY(),$AL1495&gt;0,AI1495&lt;&gt;"closed",AI1495&lt;&gt;"old",AND($B$3&lt;&gt;Data!$N$6,OR(database!$AG1495&lt;&gt;Data!$K$9,database!$AG1495&lt;&gt;Data!$K$8))),MAX(C$8:C1494)+1,0)</f>
        <v>0</v>
      </c>
      <c r="D1495" s="25">
        <f ca="1">IF(AND($AL1495-D$3&lt;=TODAY(),$AL1495&gt;0,$AI1495&lt;&gt;"closed",AI1495&lt;&gt;"old",AND($B$3&lt;&gt;Data!$N$6,OR(database!$AG1495&lt;&gt;Data!$K$9,database!$AG1495&lt;&gt;Data!$K$8))),MAX(D$8:D1494)+1,0)</f>
        <v>0</v>
      </c>
      <c r="E1495" s="25">
        <f ca="1">IF(AND($AL1495-E$3&lt;=TODAY(),$AL1495&gt;0,AI1495&lt;&gt;"closed",AI1495&lt;&gt;"old",AND($B$3&lt;&gt;Data!$N$6,OR(database!$AG1495&lt;&gt;Data!$K$9,database!$AG1495&lt;&gt;Data!$K$8))),MAX(E$8:E1494)+1,0)</f>
        <v>0</v>
      </c>
      <c r="F1495" s="25">
        <f>IF(AH1495="X",MAX(F$8:F1494)+1,0)</f>
        <v>0</v>
      </c>
      <c r="G1495" s="25">
        <f ca="1">IF(AND(AG1495=Data!$K$8,database!AI1495&lt;&gt;"Closed",AI1495&lt;&gt;"old",database!AL1495&lt;(TODAY()+Data!$X$4)),MAX(G$8:G1494)+1,0)</f>
        <v>0</v>
      </c>
      <c r="H1495" s="25">
        <f ca="1">IF(AND(AG1495=Data!$K$9,database!AI1495&lt;&gt;"Closed",AI1495&lt;&gt;"old",database!AL1495&lt;(TODAY()+Data!$X$5)),MAX(H$8:H1494)+1,0)</f>
        <v>0</v>
      </c>
      <c r="Y1495">
        <f>IF(AS1495&gt;0,VLOOKUP(AS1495,$AT:$AV,3,0)+COUNTIF(AS$8:AS1494,AS1495),0)</f>
        <v>0</v>
      </c>
      <c r="AA1495" s="17"/>
      <c r="AB1495" s="18"/>
      <c r="AC1495" s="17"/>
      <c r="AD1495" s="18"/>
      <c r="AE1495" s="17"/>
      <c r="AF1495" s="18"/>
      <c r="AG1495" s="139"/>
      <c r="AH1495" s="24"/>
      <c r="AI1495" s="17"/>
      <c r="AJ1495" s="24"/>
      <c r="AK1495" s="27"/>
      <c r="AL1495" s="47"/>
      <c r="AQ1495" s="25">
        <f>IF(FollowUp!$AK$3="(Off)",IF(FollowUp!$AA$3=Data!$D$5,C1495,IF(FollowUp!$AA$3=Data!$D$6,D1495,IF(FollowUp!$AA$3=Data!$D$7,E1495,B1495))),IF(FollowUp!$AK$3=Data!$N$9,F1495,IF(FollowUp!$AK$3=Data!$N$8,H1495,IF(FollowUp!$AK$3=Data!$N$7,G1495,B1495))))</f>
        <v>0</v>
      </c>
      <c r="AR1495" s="51">
        <f t="shared" si="140"/>
        <v>0</v>
      </c>
      <c r="AS1495" s="25">
        <f t="shared" si="144"/>
        <v>-1</v>
      </c>
      <c r="AT1495" s="25">
        <f t="shared" si="141"/>
        <v>1488</v>
      </c>
      <c r="AU1495" s="25">
        <f t="shared" si="145"/>
        <v>0</v>
      </c>
      <c r="AV1495" s="25">
        <f t="shared" si="142"/>
        <v>0</v>
      </c>
      <c r="BB1495" s="51"/>
    </row>
    <row r="1496" spans="1:54" x14ac:dyDescent="0.25">
      <c r="A1496" t="str">
        <f t="shared" si="143"/>
        <v>1496</v>
      </c>
      <c r="B1496" s="25">
        <f>IF(OR(ISBLANK($AG1496),$AI1496="closed",$AI1496="old",AND($B$3=Data!$N$6,OR(database!AG1496=Data!$K$8,Data!$K$9=database!AG1496))),0,MAX(B$8:B1495)+1)</f>
        <v>0</v>
      </c>
      <c r="C1496" s="25">
        <f ca="1">IF(AND($AL1496-C$3&lt;=TODAY(),$AL1496&gt;0,AI1496&lt;&gt;"closed",AI1496&lt;&gt;"old",AND($B$3&lt;&gt;Data!$N$6,OR(database!$AG1496&lt;&gt;Data!$K$9,database!$AG1496&lt;&gt;Data!$K$8))),MAX(C$8:C1495)+1,0)</f>
        <v>0</v>
      </c>
      <c r="D1496" s="25">
        <f ca="1">IF(AND($AL1496-D$3&lt;=TODAY(),$AL1496&gt;0,$AI1496&lt;&gt;"closed",AI1496&lt;&gt;"old",AND($B$3&lt;&gt;Data!$N$6,OR(database!$AG1496&lt;&gt;Data!$K$9,database!$AG1496&lt;&gt;Data!$K$8))),MAX(D$8:D1495)+1,0)</f>
        <v>0</v>
      </c>
      <c r="E1496" s="25">
        <f ca="1">IF(AND($AL1496-E$3&lt;=TODAY(),$AL1496&gt;0,AI1496&lt;&gt;"closed",AI1496&lt;&gt;"old",AND($B$3&lt;&gt;Data!$N$6,OR(database!$AG1496&lt;&gt;Data!$K$9,database!$AG1496&lt;&gt;Data!$K$8))),MAX(E$8:E1495)+1,0)</f>
        <v>0</v>
      </c>
      <c r="F1496" s="25">
        <f>IF(AH1496="X",MAX(F$8:F1495)+1,0)</f>
        <v>0</v>
      </c>
      <c r="G1496" s="25">
        <f ca="1">IF(AND(AG1496=Data!$K$8,database!AI1496&lt;&gt;"Closed",AI1496&lt;&gt;"old",database!AL1496&lt;(TODAY()+Data!$X$4)),MAX(G$8:G1495)+1,0)</f>
        <v>0</v>
      </c>
      <c r="H1496" s="25">
        <f ca="1">IF(AND(AG1496=Data!$K$9,database!AI1496&lt;&gt;"Closed",AI1496&lt;&gt;"old",database!AL1496&lt;(TODAY()+Data!$X$5)),MAX(H$8:H1495)+1,0)</f>
        <v>0</v>
      </c>
      <c r="Y1496">
        <f>IF(AS1496&gt;0,VLOOKUP(AS1496,$AT:$AV,3,0)+COUNTIF(AS$8:AS1495,AS1496),0)</f>
        <v>0</v>
      </c>
      <c r="AA1496" s="16"/>
      <c r="AB1496" s="22"/>
      <c r="AC1496" s="16"/>
      <c r="AD1496" s="22"/>
      <c r="AE1496" s="16"/>
      <c r="AF1496" s="22"/>
      <c r="AG1496" s="138"/>
      <c r="AH1496" s="23"/>
      <c r="AI1496" s="16"/>
      <c r="AJ1496" s="23"/>
      <c r="AK1496" s="28"/>
      <c r="AL1496" s="35"/>
      <c r="AQ1496" s="25">
        <f>IF(FollowUp!$AK$3="(Off)",IF(FollowUp!$AA$3=Data!$D$5,C1496,IF(FollowUp!$AA$3=Data!$D$6,D1496,IF(FollowUp!$AA$3=Data!$D$7,E1496,B1496))),IF(FollowUp!$AK$3=Data!$N$9,F1496,IF(FollowUp!$AK$3=Data!$N$8,H1496,IF(FollowUp!$AK$3=Data!$N$7,G1496,B1496))))</f>
        <v>0</v>
      </c>
      <c r="AR1496" s="51">
        <f t="shared" si="140"/>
        <v>0</v>
      </c>
      <c r="AS1496" s="25">
        <f t="shared" si="144"/>
        <v>-1</v>
      </c>
      <c r="AT1496" s="25">
        <f t="shared" si="141"/>
        <v>1489</v>
      </c>
      <c r="AU1496" s="25">
        <f t="shared" si="145"/>
        <v>0</v>
      </c>
      <c r="AV1496" s="25">
        <f t="shared" si="142"/>
        <v>0</v>
      </c>
      <c r="BB1496" s="51"/>
    </row>
    <row r="1497" spans="1:54" x14ac:dyDescent="0.25">
      <c r="A1497" t="str">
        <f t="shared" si="143"/>
        <v>1497</v>
      </c>
      <c r="B1497" s="25">
        <f>IF(OR(ISBLANK($AG1497),$AI1497="closed",$AI1497="old",AND($B$3=Data!$N$6,OR(database!AG1497=Data!$K$8,Data!$K$9=database!AG1497))),0,MAX(B$8:B1496)+1)</f>
        <v>0</v>
      </c>
      <c r="C1497" s="25">
        <f ca="1">IF(AND($AL1497-C$3&lt;=TODAY(),$AL1497&gt;0,AI1497&lt;&gt;"closed",AI1497&lt;&gt;"old",AND($B$3&lt;&gt;Data!$N$6,OR(database!$AG1497&lt;&gt;Data!$K$9,database!$AG1497&lt;&gt;Data!$K$8))),MAX(C$8:C1496)+1,0)</f>
        <v>0</v>
      </c>
      <c r="D1497" s="25">
        <f ca="1">IF(AND($AL1497-D$3&lt;=TODAY(),$AL1497&gt;0,$AI1497&lt;&gt;"closed",AI1497&lt;&gt;"old",AND($B$3&lt;&gt;Data!$N$6,OR(database!$AG1497&lt;&gt;Data!$K$9,database!$AG1497&lt;&gt;Data!$K$8))),MAX(D$8:D1496)+1,0)</f>
        <v>0</v>
      </c>
      <c r="E1497" s="25">
        <f ca="1">IF(AND($AL1497-E$3&lt;=TODAY(),$AL1497&gt;0,AI1497&lt;&gt;"closed",AI1497&lt;&gt;"old",AND($B$3&lt;&gt;Data!$N$6,OR(database!$AG1497&lt;&gt;Data!$K$9,database!$AG1497&lt;&gt;Data!$K$8))),MAX(E$8:E1496)+1,0)</f>
        <v>0</v>
      </c>
      <c r="F1497" s="25">
        <f>IF(AH1497="X",MAX(F$8:F1496)+1,0)</f>
        <v>0</v>
      </c>
      <c r="G1497" s="25">
        <f ca="1">IF(AND(AG1497=Data!$K$8,database!AI1497&lt;&gt;"Closed",AI1497&lt;&gt;"old",database!AL1497&lt;(TODAY()+Data!$X$4)),MAX(G$8:G1496)+1,0)</f>
        <v>0</v>
      </c>
      <c r="H1497" s="25">
        <f ca="1">IF(AND(AG1497=Data!$K$9,database!AI1497&lt;&gt;"Closed",AI1497&lt;&gt;"old",database!AL1497&lt;(TODAY()+Data!$X$5)),MAX(H$8:H1496)+1,0)</f>
        <v>0</v>
      </c>
      <c r="Y1497">
        <f>IF(AS1497&gt;0,VLOOKUP(AS1497,$AT:$AV,3,0)+COUNTIF(AS$8:AS1496,AS1497),0)</f>
        <v>0</v>
      </c>
      <c r="AA1497" s="17"/>
      <c r="AB1497" s="18"/>
      <c r="AC1497" s="17"/>
      <c r="AD1497" s="18"/>
      <c r="AE1497" s="17"/>
      <c r="AF1497" s="18"/>
      <c r="AG1497" s="139"/>
      <c r="AH1497" s="24"/>
      <c r="AI1497" s="17"/>
      <c r="AJ1497" s="24"/>
      <c r="AK1497" s="27"/>
      <c r="AL1497" s="47"/>
      <c r="AQ1497" s="25">
        <f>IF(FollowUp!$AK$3="(Off)",IF(FollowUp!$AA$3=Data!$D$5,C1497,IF(FollowUp!$AA$3=Data!$D$6,D1497,IF(FollowUp!$AA$3=Data!$D$7,E1497,B1497))),IF(FollowUp!$AK$3=Data!$N$9,F1497,IF(FollowUp!$AK$3=Data!$N$8,H1497,IF(FollowUp!$AK$3=Data!$N$7,G1497,B1497))))</f>
        <v>0</v>
      </c>
      <c r="AR1497" s="51">
        <f t="shared" ref="AR1497:AR1560" si="146">IF(AQ1497&gt;0,AL1497,0)</f>
        <v>0</v>
      </c>
      <c r="AS1497" s="25">
        <f t="shared" si="144"/>
        <v>-1</v>
      </c>
      <c r="AT1497" s="25">
        <f t="shared" ref="AT1497:AT1560" si="147">AT1496+1</f>
        <v>1490</v>
      </c>
      <c r="AU1497" s="25">
        <f t="shared" si="145"/>
        <v>0</v>
      </c>
      <c r="AV1497" s="25">
        <f t="shared" ref="AV1497:AV1560" si="148">IF(AND(AU1497&gt;0,AV1498=0),1,(AU1498+AV1498))</f>
        <v>0</v>
      </c>
      <c r="BB1497" s="51"/>
    </row>
    <row r="1498" spans="1:54" x14ac:dyDescent="0.25">
      <c r="A1498" t="str">
        <f t="shared" si="143"/>
        <v>1498</v>
      </c>
      <c r="B1498" s="25">
        <f>IF(OR(ISBLANK($AG1498),$AI1498="closed",$AI1498="old",AND($B$3=Data!$N$6,OR(database!AG1498=Data!$K$8,Data!$K$9=database!AG1498))),0,MAX(B$8:B1497)+1)</f>
        <v>0</v>
      </c>
      <c r="C1498" s="25">
        <f ca="1">IF(AND($AL1498-C$3&lt;=TODAY(),$AL1498&gt;0,AI1498&lt;&gt;"closed",AI1498&lt;&gt;"old",AND($B$3&lt;&gt;Data!$N$6,OR(database!$AG1498&lt;&gt;Data!$K$9,database!$AG1498&lt;&gt;Data!$K$8))),MAX(C$8:C1497)+1,0)</f>
        <v>0</v>
      </c>
      <c r="D1498" s="25">
        <f ca="1">IF(AND($AL1498-D$3&lt;=TODAY(),$AL1498&gt;0,$AI1498&lt;&gt;"closed",AI1498&lt;&gt;"old",AND($B$3&lt;&gt;Data!$N$6,OR(database!$AG1498&lt;&gt;Data!$K$9,database!$AG1498&lt;&gt;Data!$K$8))),MAX(D$8:D1497)+1,0)</f>
        <v>0</v>
      </c>
      <c r="E1498" s="25">
        <f ca="1">IF(AND($AL1498-E$3&lt;=TODAY(),$AL1498&gt;0,AI1498&lt;&gt;"closed",AI1498&lt;&gt;"old",AND($B$3&lt;&gt;Data!$N$6,OR(database!$AG1498&lt;&gt;Data!$K$9,database!$AG1498&lt;&gt;Data!$K$8))),MAX(E$8:E1497)+1,0)</f>
        <v>0</v>
      </c>
      <c r="F1498" s="25">
        <f>IF(AH1498="X",MAX(F$8:F1497)+1,0)</f>
        <v>0</v>
      </c>
      <c r="G1498" s="25">
        <f ca="1">IF(AND(AG1498=Data!$K$8,database!AI1498&lt;&gt;"Closed",AI1498&lt;&gt;"old",database!AL1498&lt;(TODAY()+Data!$X$4)),MAX(G$8:G1497)+1,0)</f>
        <v>0</v>
      </c>
      <c r="H1498" s="25">
        <f ca="1">IF(AND(AG1498=Data!$K$9,database!AI1498&lt;&gt;"Closed",AI1498&lt;&gt;"old",database!AL1498&lt;(TODAY()+Data!$X$5)),MAX(H$8:H1497)+1,0)</f>
        <v>0</v>
      </c>
      <c r="Y1498">
        <f>IF(AS1498&gt;0,VLOOKUP(AS1498,$AT:$AV,3,0)+COUNTIF(AS$8:AS1497,AS1498),0)</f>
        <v>0</v>
      </c>
      <c r="AA1498" s="16"/>
      <c r="AB1498" s="22"/>
      <c r="AC1498" s="16"/>
      <c r="AD1498" s="22"/>
      <c r="AE1498" s="16"/>
      <c r="AF1498" s="22"/>
      <c r="AG1498" s="138"/>
      <c r="AH1498" s="23"/>
      <c r="AI1498" s="16"/>
      <c r="AJ1498" s="23"/>
      <c r="AK1498" s="28"/>
      <c r="AL1498" s="35"/>
      <c r="AQ1498" s="25">
        <f>IF(FollowUp!$AK$3="(Off)",IF(FollowUp!$AA$3=Data!$D$5,C1498,IF(FollowUp!$AA$3=Data!$D$6,D1498,IF(FollowUp!$AA$3=Data!$D$7,E1498,B1498))),IF(FollowUp!$AK$3=Data!$N$9,F1498,IF(FollowUp!$AK$3=Data!$N$8,H1498,IF(FollowUp!$AK$3=Data!$N$7,G1498,B1498))))</f>
        <v>0</v>
      </c>
      <c r="AR1498" s="51">
        <f t="shared" si="146"/>
        <v>0</v>
      </c>
      <c r="AS1498" s="25">
        <f t="shared" si="144"/>
        <v>-1</v>
      </c>
      <c r="AT1498" s="25">
        <f t="shared" si="147"/>
        <v>1491</v>
      </c>
      <c r="AU1498" s="25">
        <f t="shared" si="145"/>
        <v>0</v>
      </c>
      <c r="AV1498" s="25">
        <f t="shared" si="148"/>
        <v>0</v>
      </c>
      <c r="BB1498" s="51"/>
    </row>
    <row r="1499" spans="1:54" x14ac:dyDescent="0.25">
      <c r="A1499" t="str">
        <f t="shared" si="143"/>
        <v>1499</v>
      </c>
      <c r="B1499" s="25">
        <f>IF(OR(ISBLANK($AG1499),$AI1499="closed",$AI1499="old",AND($B$3=Data!$N$6,OR(database!AG1499=Data!$K$8,Data!$K$9=database!AG1499))),0,MAX(B$8:B1498)+1)</f>
        <v>0</v>
      </c>
      <c r="C1499" s="25">
        <f ca="1">IF(AND($AL1499-C$3&lt;=TODAY(),$AL1499&gt;0,AI1499&lt;&gt;"closed",AI1499&lt;&gt;"old",AND($B$3&lt;&gt;Data!$N$6,OR(database!$AG1499&lt;&gt;Data!$K$9,database!$AG1499&lt;&gt;Data!$K$8))),MAX(C$8:C1498)+1,0)</f>
        <v>0</v>
      </c>
      <c r="D1499" s="25">
        <f ca="1">IF(AND($AL1499-D$3&lt;=TODAY(),$AL1499&gt;0,$AI1499&lt;&gt;"closed",AI1499&lt;&gt;"old",AND($B$3&lt;&gt;Data!$N$6,OR(database!$AG1499&lt;&gt;Data!$K$9,database!$AG1499&lt;&gt;Data!$K$8))),MAX(D$8:D1498)+1,0)</f>
        <v>0</v>
      </c>
      <c r="E1499" s="25">
        <f ca="1">IF(AND($AL1499-E$3&lt;=TODAY(),$AL1499&gt;0,AI1499&lt;&gt;"closed",AI1499&lt;&gt;"old",AND($B$3&lt;&gt;Data!$N$6,OR(database!$AG1499&lt;&gt;Data!$K$9,database!$AG1499&lt;&gt;Data!$K$8))),MAX(E$8:E1498)+1,0)</f>
        <v>0</v>
      </c>
      <c r="F1499" s="25">
        <f>IF(AH1499="X",MAX(F$8:F1498)+1,0)</f>
        <v>0</v>
      </c>
      <c r="G1499" s="25">
        <f ca="1">IF(AND(AG1499=Data!$K$8,database!AI1499&lt;&gt;"Closed",AI1499&lt;&gt;"old",database!AL1499&lt;(TODAY()+Data!$X$4)),MAX(G$8:G1498)+1,0)</f>
        <v>0</v>
      </c>
      <c r="H1499" s="25">
        <f ca="1">IF(AND(AG1499=Data!$K$9,database!AI1499&lt;&gt;"Closed",AI1499&lt;&gt;"old",database!AL1499&lt;(TODAY()+Data!$X$5)),MAX(H$8:H1498)+1,0)</f>
        <v>0</v>
      </c>
      <c r="Y1499">
        <f>IF(AS1499&gt;0,VLOOKUP(AS1499,$AT:$AV,3,0)+COUNTIF(AS$8:AS1498,AS1499),0)</f>
        <v>0</v>
      </c>
      <c r="AA1499" s="17"/>
      <c r="AB1499" s="18"/>
      <c r="AC1499" s="17"/>
      <c r="AD1499" s="18"/>
      <c r="AE1499" s="17"/>
      <c r="AF1499" s="18"/>
      <c r="AG1499" s="139"/>
      <c r="AH1499" s="24"/>
      <c r="AI1499" s="17"/>
      <c r="AJ1499" s="24"/>
      <c r="AK1499" s="27"/>
      <c r="AL1499" s="47"/>
      <c r="AQ1499" s="25">
        <f>IF(FollowUp!$AK$3="(Off)",IF(FollowUp!$AA$3=Data!$D$5,C1499,IF(FollowUp!$AA$3=Data!$D$6,D1499,IF(FollowUp!$AA$3=Data!$D$7,E1499,B1499))),IF(FollowUp!$AK$3=Data!$N$9,F1499,IF(FollowUp!$AK$3=Data!$N$8,H1499,IF(FollowUp!$AK$3=Data!$N$7,G1499,B1499))))</f>
        <v>0</v>
      </c>
      <c r="AR1499" s="51">
        <f t="shared" si="146"/>
        <v>0</v>
      </c>
      <c r="AS1499" s="25">
        <f t="shared" si="144"/>
        <v>-1</v>
      </c>
      <c r="AT1499" s="25">
        <f t="shared" si="147"/>
        <v>1492</v>
      </c>
      <c r="AU1499" s="25">
        <f t="shared" si="145"/>
        <v>0</v>
      </c>
      <c r="AV1499" s="25">
        <f t="shared" si="148"/>
        <v>0</v>
      </c>
      <c r="BB1499" s="51"/>
    </row>
    <row r="1500" spans="1:54" x14ac:dyDescent="0.25">
      <c r="A1500" t="str">
        <f t="shared" si="143"/>
        <v>1500</v>
      </c>
      <c r="B1500" s="25">
        <f>IF(OR(ISBLANK($AG1500),$AI1500="closed",$AI1500="old",AND($B$3=Data!$N$6,OR(database!AG1500=Data!$K$8,Data!$K$9=database!AG1500))),0,MAX(B$8:B1499)+1)</f>
        <v>0</v>
      </c>
      <c r="C1500" s="25">
        <f ca="1">IF(AND($AL1500-C$3&lt;=TODAY(),$AL1500&gt;0,AI1500&lt;&gt;"closed",AI1500&lt;&gt;"old",AND($B$3&lt;&gt;Data!$N$6,OR(database!$AG1500&lt;&gt;Data!$K$9,database!$AG1500&lt;&gt;Data!$K$8))),MAX(C$8:C1499)+1,0)</f>
        <v>0</v>
      </c>
      <c r="D1500" s="25">
        <f ca="1">IF(AND($AL1500-D$3&lt;=TODAY(),$AL1500&gt;0,$AI1500&lt;&gt;"closed",AI1500&lt;&gt;"old",AND($B$3&lt;&gt;Data!$N$6,OR(database!$AG1500&lt;&gt;Data!$K$9,database!$AG1500&lt;&gt;Data!$K$8))),MAX(D$8:D1499)+1,0)</f>
        <v>0</v>
      </c>
      <c r="E1500" s="25">
        <f ca="1">IF(AND($AL1500-E$3&lt;=TODAY(),$AL1500&gt;0,AI1500&lt;&gt;"closed",AI1500&lt;&gt;"old",AND($B$3&lt;&gt;Data!$N$6,OR(database!$AG1500&lt;&gt;Data!$K$9,database!$AG1500&lt;&gt;Data!$K$8))),MAX(E$8:E1499)+1,0)</f>
        <v>0</v>
      </c>
      <c r="F1500" s="25">
        <f>IF(AH1500="X",MAX(F$8:F1499)+1,0)</f>
        <v>0</v>
      </c>
      <c r="G1500" s="25">
        <f ca="1">IF(AND(AG1500=Data!$K$8,database!AI1500&lt;&gt;"Closed",AI1500&lt;&gt;"old",database!AL1500&lt;(TODAY()+Data!$X$4)),MAX(G$8:G1499)+1,0)</f>
        <v>0</v>
      </c>
      <c r="H1500" s="25">
        <f ca="1">IF(AND(AG1500=Data!$K$9,database!AI1500&lt;&gt;"Closed",AI1500&lt;&gt;"old",database!AL1500&lt;(TODAY()+Data!$X$5)),MAX(H$8:H1499)+1,0)</f>
        <v>0</v>
      </c>
      <c r="Y1500">
        <f>IF(AS1500&gt;0,VLOOKUP(AS1500,$AT:$AV,3,0)+COUNTIF(AS$8:AS1499,AS1500),0)</f>
        <v>0</v>
      </c>
      <c r="AA1500" s="16"/>
      <c r="AB1500" s="22"/>
      <c r="AC1500" s="16"/>
      <c r="AD1500" s="22"/>
      <c r="AE1500" s="16"/>
      <c r="AF1500" s="22"/>
      <c r="AG1500" s="138"/>
      <c r="AH1500" s="23"/>
      <c r="AI1500" s="16"/>
      <c r="AJ1500" s="23"/>
      <c r="AK1500" s="28"/>
      <c r="AL1500" s="35"/>
      <c r="AQ1500" s="25">
        <f>IF(FollowUp!$AK$3="(Off)",IF(FollowUp!$AA$3=Data!$D$5,C1500,IF(FollowUp!$AA$3=Data!$D$6,D1500,IF(FollowUp!$AA$3=Data!$D$7,E1500,B1500))),IF(FollowUp!$AK$3=Data!$N$9,F1500,IF(FollowUp!$AK$3=Data!$N$8,H1500,IF(FollowUp!$AK$3=Data!$N$7,G1500,B1500))))</f>
        <v>0</v>
      </c>
      <c r="AR1500" s="51">
        <f t="shared" si="146"/>
        <v>0</v>
      </c>
      <c r="AS1500" s="25">
        <f t="shared" si="144"/>
        <v>-1</v>
      </c>
      <c r="AT1500" s="25">
        <f t="shared" si="147"/>
        <v>1493</v>
      </c>
      <c r="AU1500" s="25">
        <f t="shared" si="145"/>
        <v>0</v>
      </c>
      <c r="AV1500" s="25">
        <f t="shared" si="148"/>
        <v>0</v>
      </c>
      <c r="BB1500" s="51"/>
    </row>
    <row r="1501" spans="1:54" x14ac:dyDescent="0.25">
      <c r="A1501" t="str">
        <f t="shared" si="143"/>
        <v>1501</v>
      </c>
      <c r="B1501" s="25">
        <f>IF(OR(ISBLANK($AG1501),$AI1501="closed",$AI1501="old",AND($B$3=Data!$N$6,OR(database!AG1501=Data!$K$8,Data!$K$9=database!AG1501))),0,MAX(B$8:B1500)+1)</f>
        <v>0</v>
      </c>
      <c r="C1501" s="25">
        <f ca="1">IF(AND($AL1501-C$3&lt;=TODAY(),$AL1501&gt;0,AI1501&lt;&gt;"closed",AI1501&lt;&gt;"old",AND($B$3&lt;&gt;Data!$N$6,OR(database!$AG1501&lt;&gt;Data!$K$9,database!$AG1501&lt;&gt;Data!$K$8))),MAX(C$8:C1500)+1,0)</f>
        <v>0</v>
      </c>
      <c r="D1501" s="25">
        <f ca="1">IF(AND($AL1501-D$3&lt;=TODAY(),$AL1501&gt;0,$AI1501&lt;&gt;"closed",AI1501&lt;&gt;"old",AND($B$3&lt;&gt;Data!$N$6,OR(database!$AG1501&lt;&gt;Data!$K$9,database!$AG1501&lt;&gt;Data!$K$8))),MAX(D$8:D1500)+1,0)</f>
        <v>0</v>
      </c>
      <c r="E1501" s="25">
        <f ca="1">IF(AND($AL1501-E$3&lt;=TODAY(),$AL1501&gt;0,AI1501&lt;&gt;"closed",AI1501&lt;&gt;"old",AND($B$3&lt;&gt;Data!$N$6,OR(database!$AG1501&lt;&gt;Data!$K$9,database!$AG1501&lt;&gt;Data!$K$8))),MAX(E$8:E1500)+1,0)</f>
        <v>0</v>
      </c>
      <c r="F1501" s="25">
        <f>IF(AH1501="X",MAX(F$8:F1500)+1,0)</f>
        <v>0</v>
      </c>
      <c r="G1501" s="25">
        <f ca="1">IF(AND(AG1501=Data!$K$8,database!AI1501&lt;&gt;"Closed",AI1501&lt;&gt;"old",database!AL1501&lt;(TODAY()+Data!$X$4)),MAX(G$8:G1500)+1,0)</f>
        <v>0</v>
      </c>
      <c r="H1501" s="25">
        <f ca="1">IF(AND(AG1501=Data!$K$9,database!AI1501&lt;&gt;"Closed",AI1501&lt;&gt;"old",database!AL1501&lt;(TODAY()+Data!$X$5)),MAX(H$8:H1500)+1,0)</f>
        <v>0</v>
      </c>
      <c r="Y1501">
        <f>IF(AS1501&gt;0,VLOOKUP(AS1501,$AT:$AV,3,0)+COUNTIF(AS$8:AS1500,AS1501),0)</f>
        <v>0</v>
      </c>
      <c r="AA1501" s="17"/>
      <c r="AB1501" s="18"/>
      <c r="AC1501" s="17"/>
      <c r="AD1501" s="18"/>
      <c r="AE1501" s="17"/>
      <c r="AF1501" s="18"/>
      <c r="AG1501" s="139"/>
      <c r="AH1501" s="24"/>
      <c r="AI1501" s="17"/>
      <c r="AJ1501" s="24"/>
      <c r="AK1501" s="27"/>
      <c r="AL1501" s="47"/>
      <c r="AQ1501" s="25">
        <f>IF(FollowUp!$AK$3="(Off)",IF(FollowUp!$AA$3=Data!$D$5,C1501,IF(FollowUp!$AA$3=Data!$D$6,D1501,IF(FollowUp!$AA$3=Data!$D$7,E1501,B1501))),IF(FollowUp!$AK$3=Data!$N$9,F1501,IF(FollowUp!$AK$3=Data!$N$8,H1501,IF(FollowUp!$AK$3=Data!$N$7,G1501,B1501))))</f>
        <v>0</v>
      </c>
      <c r="AR1501" s="51">
        <f t="shared" si="146"/>
        <v>0</v>
      </c>
      <c r="AS1501" s="25">
        <f t="shared" si="144"/>
        <v>-1</v>
      </c>
      <c r="AT1501" s="25">
        <f t="shared" si="147"/>
        <v>1494</v>
      </c>
      <c r="AU1501" s="25">
        <f t="shared" si="145"/>
        <v>0</v>
      </c>
      <c r="AV1501" s="25">
        <f t="shared" si="148"/>
        <v>0</v>
      </c>
      <c r="BB1501" s="51"/>
    </row>
    <row r="1502" spans="1:54" x14ac:dyDescent="0.25">
      <c r="A1502" t="str">
        <f t="shared" si="143"/>
        <v>1502</v>
      </c>
      <c r="B1502" s="25">
        <f>IF(OR(ISBLANK($AG1502),$AI1502="closed",$AI1502="old",AND($B$3=Data!$N$6,OR(database!AG1502=Data!$K$8,Data!$K$9=database!AG1502))),0,MAX(B$8:B1501)+1)</f>
        <v>0</v>
      </c>
      <c r="C1502" s="25">
        <f ca="1">IF(AND($AL1502-C$3&lt;=TODAY(),$AL1502&gt;0,AI1502&lt;&gt;"closed",AI1502&lt;&gt;"old",AND($B$3&lt;&gt;Data!$N$6,OR(database!$AG1502&lt;&gt;Data!$K$9,database!$AG1502&lt;&gt;Data!$K$8))),MAX(C$8:C1501)+1,0)</f>
        <v>0</v>
      </c>
      <c r="D1502" s="25">
        <f ca="1">IF(AND($AL1502-D$3&lt;=TODAY(),$AL1502&gt;0,$AI1502&lt;&gt;"closed",AI1502&lt;&gt;"old",AND($B$3&lt;&gt;Data!$N$6,OR(database!$AG1502&lt;&gt;Data!$K$9,database!$AG1502&lt;&gt;Data!$K$8))),MAX(D$8:D1501)+1,0)</f>
        <v>0</v>
      </c>
      <c r="E1502" s="25">
        <f ca="1">IF(AND($AL1502-E$3&lt;=TODAY(),$AL1502&gt;0,AI1502&lt;&gt;"closed",AI1502&lt;&gt;"old",AND($B$3&lt;&gt;Data!$N$6,OR(database!$AG1502&lt;&gt;Data!$K$9,database!$AG1502&lt;&gt;Data!$K$8))),MAX(E$8:E1501)+1,0)</f>
        <v>0</v>
      </c>
      <c r="F1502" s="25">
        <f>IF(AH1502="X",MAX(F$8:F1501)+1,0)</f>
        <v>0</v>
      </c>
      <c r="G1502" s="25">
        <f ca="1">IF(AND(AG1502=Data!$K$8,database!AI1502&lt;&gt;"Closed",AI1502&lt;&gt;"old",database!AL1502&lt;(TODAY()+Data!$X$4)),MAX(G$8:G1501)+1,0)</f>
        <v>0</v>
      </c>
      <c r="H1502" s="25">
        <f ca="1">IF(AND(AG1502=Data!$K$9,database!AI1502&lt;&gt;"Closed",AI1502&lt;&gt;"old",database!AL1502&lt;(TODAY()+Data!$X$5)),MAX(H$8:H1501)+1,0)</f>
        <v>0</v>
      </c>
      <c r="Y1502">
        <f>IF(AS1502&gt;0,VLOOKUP(AS1502,$AT:$AV,3,0)+COUNTIF(AS$8:AS1501,AS1502),0)</f>
        <v>0</v>
      </c>
      <c r="AA1502" s="16"/>
      <c r="AB1502" s="22"/>
      <c r="AC1502" s="16"/>
      <c r="AD1502" s="22"/>
      <c r="AE1502" s="16"/>
      <c r="AF1502" s="22"/>
      <c r="AG1502" s="138"/>
      <c r="AH1502" s="23"/>
      <c r="AI1502" s="16"/>
      <c r="AJ1502" s="23"/>
      <c r="AK1502" s="28"/>
      <c r="AL1502" s="35"/>
      <c r="AQ1502" s="25">
        <f>IF(FollowUp!$AK$3="(Off)",IF(FollowUp!$AA$3=Data!$D$5,C1502,IF(FollowUp!$AA$3=Data!$D$6,D1502,IF(FollowUp!$AA$3=Data!$D$7,E1502,B1502))),IF(FollowUp!$AK$3=Data!$N$9,F1502,IF(FollowUp!$AK$3=Data!$N$8,H1502,IF(FollowUp!$AK$3=Data!$N$7,G1502,B1502))))</f>
        <v>0</v>
      </c>
      <c r="AR1502" s="51">
        <f t="shared" si="146"/>
        <v>0</v>
      </c>
      <c r="AS1502" s="25">
        <f t="shared" si="144"/>
        <v>-1</v>
      </c>
      <c r="AT1502" s="25">
        <f t="shared" si="147"/>
        <v>1495</v>
      </c>
      <c r="AU1502" s="25">
        <f t="shared" si="145"/>
        <v>0</v>
      </c>
      <c r="AV1502" s="25">
        <f t="shared" si="148"/>
        <v>0</v>
      </c>
      <c r="BB1502" s="51"/>
    </row>
    <row r="1503" spans="1:54" x14ac:dyDescent="0.25">
      <c r="A1503" t="str">
        <f t="shared" si="143"/>
        <v>1503</v>
      </c>
      <c r="B1503" s="25">
        <f>IF(OR(ISBLANK($AG1503),$AI1503="closed",$AI1503="old",AND($B$3=Data!$N$6,OR(database!AG1503=Data!$K$8,Data!$K$9=database!AG1503))),0,MAX(B$8:B1502)+1)</f>
        <v>0</v>
      </c>
      <c r="C1503" s="25">
        <f ca="1">IF(AND($AL1503-C$3&lt;=TODAY(),$AL1503&gt;0,AI1503&lt;&gt;"closed",AI1503&lt;&gt;"old",AND($B$3&lt;&gt;Data!$N$6,OR(database!$AG1503&lt;&gt;Data!$K$9,database!$AG1503&lt;&gt;Data!$K$8))),MAX(C$8:C1502)+1,0)</f>
        <v>0</v>
      </c>
      <c r="D1503" s="25">
        <f ca="1">IF(AND($AL1503-D$3&lt;=TODAY(),$AL1503&gt;0,$AI1503&lt;&gt;"closed",AI1503&lt;&gt;"old",AND($B$3&lt;&gt;Data!$N$6,OR(database!$AG1503&lt;&gt;Data!$K$9,database!$AG1503&lt;&gt;Data!$K$8))),MAX(D$8:D1502)+1,0)</f>
        <v>0</v>
      </c>
      <c r="E1503" s="25">
        <f ca="1">IF(AND($AL1503-E$3&lt;=TODAY(),$AL1503&gt;0,AI1503&lt;&gt;"closed",AI1503&lt;&gt;"old",AND($B$3&lt;&gt;Data!$N$6,OR(database!$AG1503&lt;&gt;Data!$K$9,database!$AG1503&lt;&gt;Data!$K$8))),MAX(E$8:E1502)+1,0)</f>
        <v>0</v>
      </c>
      <c r="F1503" s="25">
        <f>IF(AH1503="X",MAX(F$8:F1502)+1,0)</f>
        <v>0</v>
      </c>
      <c r="G1503" s="25">
        <f ca="1">IF(AND(AG1503=Data!$K$8,database!AI1503&lt;&gt;"Closed",AI1503&lt;&gt;"old",database!AL1503&lt;(TODAY()+Data!$X$4)),MAX(G$8:G1502)+1,0)</f>
        <v>0</v>
      </c>
      <c r="H1503" s="25">
        <f ca="1">IF(AND(AG1503=Data!$K$9,database!AI1503&lt;&gt;"Closed",AI1503&lt;&gt;"old",database!AL1503&lt;(TODAY()+Data!$X$5)),MAX(H$8:H1502)+1,0)</f>
        <v>0</v>
      </c>
      <c r="Y1503">
        <f>IF(AS1503&gt;0,VLOOKUP(AS1503,$AT:$AV,3,0)+COUNTIF(AS$8:AS1502,AS1503),0)</f>
        <v>0</v>
      </c>
      <c r="AA1503" s="17"/>
      <c r="AB1503" s="18"/>
      <c r="AC1503" s="17"/>
      <c r="AD1503" s="18"/>
      <c r="AE1503" s="17"/>
      <c r="AF1503" s="18"/>
      <c r="AG1503" s="139"/>
      <c r="AH1503" s="24"/>
      <c r="AI1503" s="17"/>
      <c r="AJ1503" s="24"/>
      <c r="AK1503" s="27"/>
      <c r="AL1503" s="47"/>
      <c r="AQ1503" s="25">
        <f>IF(FollowUp!$AK$3="(Off)",IF(FollowUp!$AA$3=Data!$D$5,C1503,IF(FollowUp!$AA$3=Data!$D$6,D1503,IF(FollowUp!$AA$3=Data!$D$7,E1503,B1503))),IF(FollowUp!$AK$3=Data!$N$9,F1503,IF(FollowUp!$AK$3=Data!$N$8,H1503,IF(FollowUp!$AK$3=Data!$N$7,G1503,B1503))))</f>
        <v>0</v>
      </c>
      <c r="AR1503" s="51">
        <f t="shared" si="146"/>
        <v>0</v>
      </c>
      <c r="AS1503" s="25">
        <f t="shared" si="144"/>
        <v>-1</v>
      </c>
      <c r="AT1503" s="25">
        <f t="shared" si="147"/>
        <v>1496</v>
      </c>
      <c r="AU1503" s="25">
        <f t="shared" si="145"/>
        <v>0</v>
      </c>
      <c r="AV1503" s="25">
        <f t="shared" si="148"/>
        <v>0</v>
      </c>
      <c r="BB1503" s="51"/>
    </row>
    <row r="1504" spans="1:54" x14ac:dyDescent="0.25">
      <c r="A1504" t="str">
        <f t="shared" si="143"/>
        <v>1504</v>
      </c>
      <c r="B1504" s="25">
        <f>IF(OR(ISBLANK($AG1504),$AI1504="closed",$AI1504="old",AND($B$3=Data!$N$6,OR(database!AG1504=Data!$K$8,Data!$K$9=database!AG1504))),0,MAX(B$8:B1503)+1)</f>
        <v>0</v>
      </c>
      <c r="C1504" s="25">
        <f ca="1">IF(AND($AL1504-C$3&lt;=TODAY(),$AL1504&gt;0,AI1504&lt;&gt;"closed",AI1504&lt;&gt;"old",AND($B$3&lt;&gt;Data!$N$6,OR(database!$AG1504&lt;&gt;Data!$K$9,database!$AG1504&lt;&gt;Data!$K$8))),MAX(C$8:C1503)+1,0)</f>
        <v>0</v>
      </c>
      <c r="D1504" s="25">
        <f ca="1">IF(AND($AL1504-D$3&lt;=TODAY(),$AL1504&gt;0,$AI1504&lt;&gt;"closed",AI1504&lt;&gt;"old",AND($B$3&lt;&gt;Data!$N$6,OR(database!$AG1504&lt;&gt;Data!$K$9,database!$AG1504&lt;&gt;Data!$K$8))),MAX(D$8:D1503)+1,0)</f>
        <v>0</v>
      </c>
      <c r="E1504" s="25">
        <f ca="1">IF(AND($AL1504-E$3&lt;=TODAY(),$AL1504&gt;0,AI1504&lt;&gt;"closed",AI1504&lt;&gt;"old",AND($B$3&lt;&gt;Data!$N$6,OR(database!$AG1504&lt;&gt;Data!$K$9,database!$AG1504&lt;&gt;Data!$K$8))),MAX(E$8:E1503)+1,0)</f>
        <v>0</v>
      </c>
      <c r="F1504" s="25">
        <f>IF(AH1504="X",MAX(F$8:F1503)+1,0)</f>
        <v>0</v>
      </c>
      <c r="G1504" s="25">
        <f ca="1">IF(AND(AG1504=Data!$K$8,database!AI1504&lt;&gt;"Closed",AI1504&lt;&gt;"old",database!AL1504&lt;(TODAY()+Data!$X$4)),MAX(G$8:G1503)+1,0)</f>
        <v>0</v>
      </c>
      <c r="H1504" s="25">
        <f ca="1">IF(AND(AG1504=Data!$K$9,database!AI1504&lt;&gt;"Closed",AI1504&lt;&gt;"old",database!AL1504&lt;(TODAY()+Data!$X$5)),MAX(H$8:H1503)+1,0)</f>
        <v>0</v>
      </c>
      <c r="Y1504">
        <f>IF(AS1504&gt;0,VLOOKUP(AS1504,$AT:$AV,3,0)+COUNTIF(AS$8:AS1503,AS1504),0)</f>
        <v>0</v>
      </c>
      <c r="AA1504" s="16"/>
      <c r="AB1504" s="22"/>
      <c r="AC1504" s="16"/>
      <c r="AD1504" s="22"/>
      <c r="AE1504" s="16"/>
      <c r="AF1504" s="22"/>
      <c r="AG1504" s="138"/>
      <c r="AH1504" s="23"/>
      <c r="AI1504" s="16"/>
      <c r="AJ1504" s="23"/>
      <c r="AK1504" s="28"/>
      <c r="AL1504" s="35"/>
      <c r="AQ1504" s="25">
        <f>IF(FollowUp!$AK$3="(Off)",IF(FollowUp!$AA$3=Data!$D$5,C1504,IF(FollowUp!$AA$3=Data!$D$6,D1504,IF(FollowUp!$AA$3=Data!$D$7,E1504,B1504))),IF(FollowUp!$AK$3=Data!$N$9,F1504,IF(FollowUp!$AK$3=Data!$N$8,H1504,IF(FollowUp!$AK$3=Data!$N$7,G1504,B1504))))</f>
        <v>0</v>
      </c>
      <c r="AR1504" s="51">
        <f t="shared" si="146"/>
        <v>0</v>
      </c>
      <c r="AS1504" s="25">
        <f t="shared" si="144"/>
        <v>-1</v>
      </c>
      <c r="AT1504" s="25">
        <f t="shared" si="147"/>
        <v>1497</v>
      </c>
      <c r="AU1504" s="25">
        <f t="shared" si="145"/>
        <v>0</v>
      </c>
      <c r="AV1504" s="25">
        <f t="shared" si="148"/>
        <v>0</v>
      </c>
      <c r="BB1504" s="51"/>
    </row>
    <row r="1505" spans="1:54" x14ac:dyDescent="0.25">
      <c r="A1505" t="str">
        <f t="shared" si="143"/>
        <v>1505</v>
      </c>
      <c r="B1505" s="25">
        <f>IF(OR(ISBLANK($AG1505),$AI1505="closed",$AI1505="old",AND($B$3=Data!$N$6,OR(database!AG1505=Data!$K$8,Data!$K$9=database!AG1505))),0,MAX(B$8:B1504)+1)</f>
        <v>0</v>
      </c>
      <c r="C1505" s="25">
        <f ca="1">IF(AND($AL1505-C$3&lt;=TODAY(),$AL1505&gt;0,AI1505&lt;&gt;"closed",AI1505&lt;&gt;"old",AND($B$3&lt;&gt;Data!$N$6,OR(database!$AG1505&lt;&gt;Data!$K$9,database!$AG1505&lt;&gt;Data!$K$8))),MAX(C$8:C1504)+1,0)</f>
        <v>0</v>
      </c>
      <c r="D1505" s="25">
        <f ca="1">IF(AND($AL1505-D$3&lt;=TODAY(),$AL1505&gt;0,$AI1505&lt;&gt;"closed",AI1505&lt;&gt;"old",AND($B$3&lt;&gt;Data!$N$6,OR(database!$AG1505&lt;&gt;Data!$K$9,database!$AG1505&lt;&gt;Data!$K$8))),MAX(D$8:D1504)+1,0)</f>
        <v>0</v>
      </c>
      <c r="E1505" s="25">
        <f ca="1">IF(AND($AL1505-E$3&lt;=TODAY(),$AL1505&gt;0,AI1505&lt;&gt;"closed",AI1505&lt;&gt;"old",AND($B$3&lt;&gt;Data!$N$6,OR(database!$AG1505&lt;&gt;Data!$K$9,database!$AG1505&lt;&gt;Data!$K$8))),MAX(E$8:E1504)+1,0)</f>
        <v>0</v>
      </c>
      <c r="F1505" s="25">
        <f>IF(AH1505="X",MAX(F$8:F1504)+1,0)</f>
        <v>0</v>
      </c>
      <c r="G1505" s="25">
        <f ca="1">IF(AND(AG1505=Data!$K$8,database!AI1505&lt;&gt;"Closed",AI1505&lt;&gt;"old",database!AL1505&lt;(TODAY()+Data!$X$4)),MAX(G$8:G1504)+1,0)</f>
        <v>0</v>
      </c>
      <c r="H1505" s="25">
        <f ca="1">IF(AND(AG1505=Data!$K$9,database!AI1505&lt;&gt;"Closed",AI1505&lt;&gt;"old",database!AL1505&lt;(TODAY()+Data!$X$5)),MAX(H$8:H1504)+1,0)</f>
        <v>0</v>
      </c>
      <c r="Y1505">
        <f>IF(AS1505&gt;0,VLOOKUP(AS1505,$AT:$AV,3,0)+COUNTIF(AS$8:AS1504,AS1505),0)</f>
        <v>0</v>
      </c>
      <c r="AA1505" s="17"/>
      <c r="AB1505" s="18"/>
      <c r="AC1505" s="17"/>
      <c r="AD1505" s="18"/>
      <c r="AE1505" s="17"/>
      <c r="AF1505" s="18"/>
      <c r="AG1505" s="139"/>
      <c r="AH1505" s="24"/>
      <c r="AI1505" s="17"/>
      <c r="AJ1505" s="24"/>
      <c r="AK1505" s="27"/>
      <c r="AL1505" s="47"/>
      <c r="AQ1505" s="25">
        <f>IF(FollowUp!$AK$3="(Off)",IF(FollowUp!$AA$3=Data!$D$5,C1505,IF(FollowUp!$AA$3=Data!$D$6,D1505,IF(FollowUp!$AA$3=Data!$D$7,E1505,B1505))),IF(FollowUp!$AK$3=Data!$N$9,F1505,IF(FollowUp!$AK$3=Data!$N$8,H1505,IF(FollowUp!$AK$3=Data!$N$7,G1505,B1505))))</f>
        <v>0</v>
      </c>
      <c r="AR1505" s="51">
        <f t="shared" si="146"/>
        <v>0</v>
      </c>
      <c r="AS1505" s="25">
        <f t="shared" si="144"/>
        <v>-1</v>
      </c>
      <c r="AT1505" s="25">
        <f t="shared" si="147"/>
        <v>1498</v>
      </c>
      <c r="AU1505" s="25">
        <f t="shared" si="145"/>
        <v>0</v>
      </c>
      <c r="AV1505" s="25">
        <f t="shared" si="148"/>
        <v>0</v>
      </c>
      <c r="BB1505" s="51"/>
    </row>
    <row r="1506" spans="1:54" x14ac:dyDescent="0.25">
      <c r="A1506" t="str">
        <f t="shared" si="143"/>
        <v>1506</v>
      </c>
      <c r="B1506" s="25">
        <f>IF(OR(ISBLANK($AG1506),$AI1506="closed",$AI1506="old",AND($B$3=Data!$N$6,OR(database!AG1506=Data!$K$8,Data!$K$9=database!AG1506))),0,MAX(B$8:B1505)+1)</f>
        <v>0</v>
      </c>
      <c r="C1506" s="25">
        <f ca="1">IF(AND($AL1506-C$3&lt;=TODAY(),$AL1506&gt;0,AI1506&lt;&gt;"closed",AI1506&lt;&gt;"old",AND($B$3&lt;&gt;Data!$N$6,OR(database!$AG1506&lt;&gt;Data!$K$9,database!$AG1506&lt;&gt;Data!$K$8))),MAX(C$8:C1505)+1,0)</f>
        <v>0</v>
      </c>
      <c r="D1506" s="25">
        <f ca="1">IF(AND($AL1506-D$3&lt;=TODAY(),$AL1506&gt;0,$AI1506&lt;&gt;"closed",AI1506&lt;&gt;"old",AND($B$3&lt;&gt;Data!$N$6,OR(database!$AG1506&lt;&gt;Data!$K$9,database!$AG1506&lt;&gt;Data!$K$8))),MAX(D$8:D1505)+1,0)</f>
        <v>0</v>
      </c>
      <c r="E1506" s="25">
        <f ca="1">IF(AND($AL1506-E$3&lt;=TODAY(),$AL1506&gt;0,AI1506&lt;&gt;"closed",AI1506&lt;&gt;"old",AND($B$3&lt;&gt;Data!$N$6,OR(database!$AG1506&lt;&gt;Data!$K$9,database!$AG1506&lt;&gt;Data!$K$8))),MAX(E$8:E1505)+1,0)</f>
        <v>0</v>
      </c>
      <c r="F1506" s="25">
        <f>IF(AH1506="X",MAX(F$8:F1505)+1,0)</f>
        <v>0</v>
      </c>
      <c r="G1506" s="25">
        <f ca="1">IF(AND(AG1506=Data!$K$8,database!AI1506&lt;&gt;"Closed",AI1506&lt;&gt;"old",database!AL1506&lt;(TODAY()+Data!$X$4)),MAX(G$8:G1505)+1,0)</f>
        <v>0</v>
      </c>
      <c r="H1506" s="25">
        <f ca="1">IF(AND(AG1506=Data!$K$9,database!AI1506&lt;&gt;"Closed",AI1506&lt;&gt;"old",database!AL1506&lt;(TODAY()+Data!$X$5)),MAX(H$8:H1505)+1,0)</f>
        <v>0</v>
      </c>
      <c r="Y1506">
        <f>IF(AS1506&gt;0,VLOOKUP(AS1506,$AT:$AV,3,0)+COUNTIF(AS$8:AS1505,AS1506),0)</f>
        <v>0</v>
      </c>
      <c r="AA1506" s="16"/>
      <c r="AB1506" s="22"/>
      <c r="AC1506" s="16"/>
      <c r="AD1506" s="22"/>
      <c r="AE1506" s="16"/>
      <c r="AF1506" s="22"/>
      <c r="AG1506" s="138"/>
      <c r="AH1506" s="23"/>
      <c r="AI1506" s="16"/>
      <c r="AJ1506" s="23"/>
      <c r="AK1506" s="28"/>
      <c r="AL1506" s="35"/>
      <c r="AQ1506" s="25">
        <f>IF(FollowUp!$AK$3="(Off)",IF(FollowUp!$AA$3=Data!$D$5,C1506,IF(FollowUp!$AA$3=Data!$D$6,D1506,IF(FollowUp!$AA$3=Data!$D$7,E1506,B1506))),IF(FollowUp!$AK$3=Data!$N$9,F1506,IF(FollowUp!$AK$3=Data!$N$8,H1506,IF(FollowUp!$AK$3=Data!$N$7,G1506,B1506))))</f>
        <v>0</v>
      </c>
      <c r="AR1506" s="51">
        <f t="shared" si="146"/>
        <v>0</v>
      </c>
      <c r="AS1506" s="25">
        <f t="shared" si="144"/>
        <v>-1</v>
      </c>
      <c r="AT1506" s="25">
        <f t="shared" si="147"/>
        <v>1499</v>
      </c>
      <c r="AU1506" s="25">
        <f t="shared" si="145"/>
        <v>0</v>
      </c>
      <c r="AV1506" s="25">
        <f t="shared" si="148"/>
        <v>0</v>
      </c>
      <c r="BB1506" s="51"/>
    </row>
    <row r="1507" spans="1:54" x14ac:dyDescent="0.25">
      <c r="A1507" t="str">
        <f t="shared" si="143"/>
        <v>1507</v>
      </c>
      <c r="B1507" s="25">
        <f>IF(OR(ISBLANK($AG1507),$AI1507="closed",$AI1507="old",AND($B$3=Data!$N$6,OR(database!AG1507=Data!$K$8,Data!$K$9=database!AG1507))),0,MAX(B$8:B1506)+1)</f>
        <v>0</v>
      </c>
      <c r="C1507" s="25">
        <f ca="1">IF(AND($AL1507-C$3&lt;=TODAY(),$AL1507&gt;0,AI1507&lt;&gt;"closed",AI1507&lt;&gt;"old",AND($B$3&lt;&gt;Data!$N$6,OR(database!$AG1507&lt;&gt;Data!$K$9,database!$AG1507&lt;&gt;Data!$K$8))),MAX(C$8:C1506)+1,0)</f>
        <v>0</v>
      </c>
      <c r="D1507" s="25">
        <f ca="1">IF(AND($AL1507-D$3&lt;=TODAY(),$AL1507&gt;0,$AI1507&lt;&gt;"closed",AI1507&lt;&gt;"old",AND($B$3&lt;&gt;Data!$N$6,OR(database!$AG1507&lt;&gt;Data!$K$9,database!$AG1507&lt;&gt;Data!$K$8))),MAX(D$8:D1506)+1,0)</f>
        <v>0</v>
      </c>
      <c r="E1507" s="25">
        <f ca="1">IF(AND($AL1507-E$3&lt;=TODAY(),$AL1507&gt;0,AI1507&lt;&gt;"closed",AI1507&lt;&gt;"old",AND($B$3&lt;&gt;Data!$N$6,OR(database!$AG1507&lt;&gt;Data!$K$9,database!$AG1507&lt;&gt;Data!$K$8))),MAX(E$8:E1506)+1,0)</f>
        <v>0</v>
      </c>
      <c r="F1507" s="25">
        <f>IF(AH1507="X",MAX(F$8:F1506)+1,0)</f>
        <v>0</v>
      </c>
      <c r="G1507" s="25">
        <f ca="1">IF(AND(AG1507=Data!$K$8,database!AI1507&lt;&gt;"Closed",AI1507&lt;&gt;"old",database!AL1507&lt;(TODAY()+Data!$X$4)),MAX(G$8:G1506)+1,0)</f>
        <v>0</v>
      </c>
      <c r="H1507" s="25">
        <f ca="1">IF(AND(AG1507=Data!$K$9,database!AI1507&lt;&gt;"Closed",AI1507&lt;&gt;"old",database!AL1507&lt;(TODAY()+Data!$X$5)),MAX(H$8:H1506)+1,0)</f>
        <v>0</v>
      </c>
      <c r="Y1507">
        <f>IF(AS1507&gt;0,VLOOKUP(AS1507,$AT:$AV,3,0)+COUNTIF(AS$8:AS1506,AS1507),0)</f>
        <v>0</v>
      </c>
      <c r="AA1507" s="17"/>
      <c r="AB1507" s="18"/>
      <c r="AC1507" s="17"/>
      <c r="AD1507" s="18"/>
      <c r="AE1507" s="17"/>
      <c r="AF1507" s="18"/>
      <c r="AG1507" s="139"/>
      <c r="AH1507" s="24"/>
      <c r="AI1507" s="17"/>
      <c r="AJ1507" s="24"/>
      <c r="AK1507" s="27"/>
      <c r="AL1507" s="47"/>
      <c r="AQ1507" s="25">
        <f>IF(FollowUp!$AK$3="(Off)",IF(FollowUp!$AA$3=Data!$D$5,C1507,IF(FollowUp!$AA$3=Data!$D$6,D1507,IF(FollowUp!$AA$3=Data!$D$7,E1507,B1507))),IF(FollowUp!$AK$3=Data!$N$9,F1507,IF(FollowUp!$AK$3=Data!$N$8,H1507,IF(FollowUp!$AK$3=Data!$N$7,G1507,B1507))))</f>
        <v>0</v>
      </c>
      <c r="AR1507" s="51">
        <f t="shared" si="146"/>
        <v>0</v>
      </c>
      <c r="AS1507" s="25">
        <f t="shared" si="144"/>
        <v>-1</v>
      </c>
      <c r="AT1507" s="25">
        <f t="shared" si="147"/>
        <v>1500</v>
      </c>
      <c r="AU1507" s="25">
        <f t="shared" si="145"/>
        <v>0</v>
      </c>
      <c r="AV1507" s="25">
        <f t="shared" si="148"/>
        <v>0</v>
      </c>
      <c r="BB1507" s="51"/>
    </row>
    <row r="1508" spans="1:54" x14ac:dyDescent="0.25">
      <c r="A1508" t="str">
        <f t="shared" si="143"/>
        <v>1508</v>
      </c>
      <c r="B1508" s="25">
        <f>IF(OR(ISBLANK($AG1508),$AI1508="closed",$AI1508="old",AND($B$3=Data!$N$6,OR(database!AG1508=Data!$K$8,Data!$K$9=database!AG1508))),0,MAX(B$8:B1507)+1)</f>
        <v>0</v>
      </c>
      <c r="C1508" s="25">
        <f ca="1">IF(AND($AL1508-C$3&lt;=TODAY(),$AL1508&gt;0,AI1508&lt;&gt;"closed",AI1508&lt;&gt;"old",AND($B$3&lt;&gt;Data!$N$6,OR(database!$AG1508&lt;&gt;Data!$K$9,database!$AG1508&lt;&gt;Data!$K$8))),MAX(C$8:C1507)+1,0)</f>
        <v>0</v>
      </c>
      <c r="D1508" s="25">
        <f ca="1">IF(AND($AL1508-D$3&lt;=TODAY(),$AL1508&gt;0,$AI1508&lt;&gt;"closed",AI1508&lt;&gt;"old",AND($B$3&lt;&gt;Data!$N$6,OR(database!$AG1508&lt;&gt;Data!$K$9,database!$AG1508&lt;&gt;Data!$K$8))),MAX(D$8:D1507)+1,0)</f>
        <v>0</v>
      </c>
      <c r="E1508" s="25">
        <f ca="1">IF(AND($AL1508-E$3&lt;=TODAY(),$AL1508&gt;0,AI1508&lt;&gt;"closed",AI1508&lt;&gt;"old",AND($B$3&lt;&gt;Data!$N$6,OR(database!$AG1508&lt;&gt;Data!$K$9,database!$AG1508&lt;&gt;Data!$K$8))),MAX(E$8:E1507)+1,0)</f>
        <v>0</v>
      </c>
      <c r="F1508" s="25">
        <f>IF(AH1508="X",MAX(F$8:F1507)+1,0)</f>
        <v>0</v>
      </c>
      <c r="G1508" s="25">
        <f ca="1">IF(AND(AG1508=Data!$K$8,database!AI1508&lt;&gt;"Closed",AI1508&lt;&gt;"old",database!AL1508&lt;(TODAY()+Data!$X$4)),MAX(G$8:G1507)+1,0)</f>
        <v>0</v>
      </c>
      <c r="H1508" s="25">
        <f ca="1">IF(AND(AG1508=Data!$K$9,database!AI1508&lt;&gt;"Closed",AI1508&lt;&gt;"old",database!AL1508&lt;(TODAY()+Data!$X$5)),MAX(H$8:H1507)+1,0)</f>
        <v>0</v>
      </c>
      <c r="Y1508">
        <f>IF(AS1508&gt;0,VLOOKUP(AS1508,$AT:$AV,3,0)+COUNTIF(AS$8:AS1507,AS1508),0)</f>
        <v>0</v>
      </c>
      <c r="AA1508" s="16"/>
      <c r="AB1508" s="22"/>
      <c r="AC1508" s="16"/>
      <c r="AD1508" s="22"/>
      <c r="AE1508" s="16"/>
      <c r="AF1508" s="22"/>
      <c r="AG1508" s="138"/>
      <c r="AH1508" s="23"/>
      <c r="AI1508" s="16"/>
      <c r="AJ1508" s="23"/>
      <c r="AK1508" s="28"/>
      <c r="AL1508" s="35"/>
      <c r="AQ1508" s="25">
        <f>IF(FollowUp!$AK$3="(Off)",IF(FollowUp!$AA$3=Data!$D$5,C1508,IF(FollowUp!$AA$3=Data!$D$6,D1508,IF(FollowUp!$AA$3=Data!$D$7,E1508,B1508))),IF(FollowUp!$AK$3=Data!$N$9,F1508,IF(FollowUp!$AK$3=Data!$N$8,H1508,IF(FollowUp!$AK$3=Data!$N$7,G1508,B1508))))</f>
        <v>0</v>
      </c>
      <c r="AR1508" s="51">
        <f t="shared" si="146"/>
        <v>0</v>
      </c>
      <c r="AS1508" s="25">
        <f t="shared" si="144"/>
        <v>-1</v>
      </c>
      <c r="AT1508" s="25">
        <f t="shared" si="147"/>
        <v>1501</v>
      </c>
      <c r="AU1508" s="25">
        <f t="shared" si="145"/>
        <v>0</v>
      </c>
      <c r="AV1508" s="25">
        <f t="shared" si="148"/>
        <v>0</v>
      </c>
      <c r="BB1508" s="51"/>
    </row>
    <row r="1509" spans="1:54" x14ac:dyDescent="0.25">
      <c r="A1509" t="str">
        <f t="shared" si="143"/>
        <v>1509</v>
      </c>
      <c r="B1509" s="25">
        <f>IF(OR(ISBLANK($AG1509),$AI1509="closed",$AI1509="old",AND($B$3=Data!$N$6,OR(database!AG1509=Data!$K$8,Data!$K$9=database!AG1509))),0,MAX(B$8:B1508)+1)</f>
        <v>0</v>
      </c>
      <c r="C1509" s="25">
        <f ca="1">IF(AND($AL1509-C$3&lt;=TODAY(),$AL1509&gt;0,AI1509&lt;&gt;"closed",AI1509&lt;&gt;"old",AND($B$3&lt;&gt;Data!$N$6,OR(database!$AG1509&lt;&gt;Data!$K$9,database!$AG1509&lt;&gt;Data!$K$8))),MAX(C$8:C1508)+1,0)</f>
        <v>0</v>
      </c>
      <c r="D1509" s="25">
        <f ca="1">IF(AND($AL1509-D$3&lt;=TODAY(),$AL1509&gt;0,$AI1509&lt;&gt;"closed",AI1509&lt;&gt;"old",AND($B$3&lt;&gt;Data!$N$6,OR(database!$AG1509&lt;&gt;Data!$K$9,database!$AG1509&lt;&gt;Data!$K$8))),MAX(D$8:D1508)+1,0)</f>
        <v>0</v>
      </c>
      <c r="E1509" s="25">
        <f ca="1">IF(AND($AL1509-E$3&lt;=TODAY(),$AL1509&gt;0,AI1509&lt;&gt;"closed",AI1509&lt;&gt;"old",AND($B$3&lt;&gt;Data!$N$6,OR(database!$AG1509&lt;&gt;Data!$K$9,database!$AG1509&lt;&gt;Data!$K$8))),MAX(E$8:E1508)+1,0)</f>
        <v>0</v>
      </c>
      <c r="F1509" s="25">
        <f>IF(AH1509="X",MAX(F$8:F1508)+1,0)</f>
        <v>0</v>
      </c>
      <c r="G1509" s="25">
        <f ca="1">IF(AND(AG1509=Data!$K$8,database!AI1509&lt;&gt;"Closed",AI1509&lt;&gt;"old",database!AL1509&lt;(TODAY()+Data!$X$4)),MAX(G$8:G1508)+1,0)</f>
        <v>0</v>
      </c>
      <c r="H1509" s="25">
        <f ca="1">IF(AND(AG1509=Data!$K$9,database!AI1509&lt;&gt;"Closed",AI1509&lt;&gt;"old",database!AL1509&lt;(TODAY()+Data!$X$5)),MAX(H$8:H1508)+1,0)</f>
        <v>0</v>
      </c>
      <c r="Y1509">
        <f>IF(AS1509&gt;0,VLOOKUP(AS1509,$AT:$AV,3,0)+COUNTIF(AS$8:AS1508,AS1509),0)</f>
        <v>0</v>
      </c>
      <c r="AA1509" s="17"/>
      <c r="AB1509" s="18"/>
      <c r="AC1509" s="17"/>
      <c r="AD1509" s="18"/>
      <c r="AE1509" s="17"/>
      <c r="AF1509" s="18"/>
      <c r="AG1509" s="139"/>
      <c r="AH1509" s="24"/>
      <c r="AI1509" s="17"/>
      <c r="AJ1509" s="24"/>
      <c r="AK1509" s="27"/>
      <c r="AL1509" s="47"/>
      <c r="AQ1509" s="25">
        <f>IF(FollowUp!$AK$3="(Off)",IF(FollowUp!$AA$3=Data!$D$5,C1509,IF(FollowUp!$AA$3=Data!$D$6,D1509,IF(FollowUp!$AA$3=Data!$D$7,E1509,B1509))),IF(FollowUp!$AK$3=Data!$N$9,F1509,IF(FollowUp!$AK$3=Data!$N$8,H1509,IF(FollowUp!$AK$3=Data!$N$7,G1509,B1509))))</f>
        <v>0</v>
      </c>
      <c r="AR1509" s="51">
        <f t="shared" si="146"/>
        <v>0</v>
      </c>
      <c r="AS1509" s="25">
        <f t="shared" si="144"/>
        <v>-1</v>
      </c>
      <c r="AT1509" s="25">
        <f t="shared" si="147"/>
        <v>1502</v>
      </c>
      <c r="AU1509" s="25">
        <f t="shared" si="145"/>
        <v>0</v>
      </c>
      <c r="AV1509" s="25">
        <f t="shared" si="148"/>
        <v>0</v>
      </c>
      <c r="BB1509" s="51"/>
    </row>
    <row r="1510" spans="1:54" x14ac:dyDescent="0.25">
      <c r="A1510" t="str">
        <f t="shared" si="143"/>
        <v>1510</v>
      </c>
      <c r="B1510" s="25">
        <f>IF(OR(ISBLANK($AG1510),$AI1510="closed",$AI1510="old",AND($B$3=Data!$N$6,OR(database!AG1510=Data!$K$8,Data!$K$9=database!AG1510))),0,MAX(B$8:B1509)+1)</f>
        <v>0</v>
      </c>
      <c r="C1510" s="25">
        <f ca="1">IF(AND($AL1510-C$3&lt;=TODAY(),$AL1510&gt;0,AI1510&lt;&gt;"closed",AI1510&lt;&gt;"old",AND($B$3&lt;&gt;Data!$N$6,OR(database!$AG1510&lt;&gt;Data!$K$9,database!$AG1510&lt;&gt;Data!$K$8))),MAX(C$8:C1509)+1,0)</f>
        <v>0</v>
      </c>
      <c r="D1510" s="25">
        <f ca="1">IF(AND($AL1510-D$3&lt;=TODAY(),$AL1510&gt;0,$AI1510&lt;&gt;"closed",AI1510&lt;&gt;"old",AND($B$3&lt;&gt;Data!$N$6,OR(database!$AG1510&lt;&gt;Data!$K$9,database!$AG1510&lt;&gt;Data!$K$8))),MAX(D$8:D1509)+1,0)</f>
        <v>0</v>
      </c>
      <c r="E1510" s="25">
        <f ca="1">IF(AND($AL1510-E$3&lt;=TODAY(),$AL1510&gt;0,AI1510&lt;&gt;"closed",AI1510&lt;&gt;"old",AND($B$3&lt;&gt;Data!$N$6,OR(database!$AG1510&lt;&gt;Data!$K$9,database!$AG1510&lt;&gt;Data!$K$8))),MAX(E$8:E1509)+1,0)</f>
        <v>0</v>
      </c>
      <c r="F1510" s="25">
        <f>IF(AH1510="X",MAX(F$8:F1509)+1,0)</f>
        <v>0</v>
      </c>
      <c r="G1510" s="25">
        <f ca="1">IF(AND(AG1510=Data!$K$8,database!AI1510&lt;&gt;"Closed",AI1510&lt;&gt;"old",database!AL1510&lt;(TODAY()+Data!$X$4)),MAX(G$8:G1509)+1,0)</f>
        <v>0</v>
      </c>
      <c r="H1510" s="25">
        <f ca="1">IF(AND(AG1510=Data!$K$9,database!AI1510&lt;&gt;"Closed",AI1510&lt;&gt;"old",database!AL1510&lt;(TODAY()+Data!$X$5)),MAX(H$8:H1509)+1,0)</f>
        <v>0</v>
      </c>
      <c r="Y1510">
        <f>IF(AS1510&gt;0,VLOOKUP(AS1510,$AT:$AV,3,0)+COUNTIF(AS$8:AS1509,AS1510),0)</f>
        <v>0</v>
      </c>
      <c r="AA1510" s="16"/>
      <c r="AB1510" s="22"/>
      <c r="AC1510" s="16"/>
      <c r="AD1510" s="22"/>
      <c r="AE1510" s="16"/>
      <c r="AF1510" s="22"/>
      <c r="AG1510" s="138"/>
      <c r="AH1510" s="23"/>
      <c r="AI1510" s="16"/>
      <c r="AJ1510" s="23"/>
      <c r="AK1510" s="28"/>
      <c r="AL1510" s="35"/>
      <c r="AQ1510" s="25">
        <f>IF(FollowUp!$AK$3="(Off)",IF(FollowUp!$AA$3=Data!$D$5,C1510,IF(FollowUp!$AA$3=Data!$D$6,D1510,IF(FollowUp!$AA$3=Data!$D$7,E1510,B1510))),IF(FollowUp!$AK$3=Data!$N$9,F1510,IF(FollowUp!$AK$3=Data!$N$8,H1510,IF(FollowUp!$AK$3=Data!$N$7,G1510,B1510))))</f>
        <v>0</v>
      </c>
      <c r="AR1510" s="51">
        <f t="shared" si="146"/>
        <v>0</v>
      </c>
      <c r="AS1510" s="25">
        <f t="shared" si="144"/>
        <v>-1</v>
      </c>
      <c r="AT1510" s="25">
        <f t="shared" si="147"/>
        <v>1503</v>
      </c>
      <c r="AU1510" s="25">
        <f t="shared" si="145"/>
        <v>0</v>
      </c>
      <c r="AV1510" s="25">
        <f t="shared" si="148"/>
        <v>0</v>
      </c>
      <c r="BB1510" s="51"/>
    </row>
    <row r="1511" spans="1:54" x14ac:dyDescent="0.25">
      <c r="A1511" t="str">
        <f t="shared" si="143"/>
        <v>1511</v>
      </c>
      <c r="B1511" s="25">
        <f>IF(OR(ISBLANK($AG1511),$AI1511="closed",$AI1511="old",AND($B$3=Data!$N$6,OR(database!AG1511=Data!$K$8,Data!$K$9=database!AG1511))),0,MAX(B$8:B1510)+1)</f>
        <v>0</v>
      </c>
      <c r="C1511" s="25">
        <f ca="1">IF(AND($AL1511-C$3&lt;=TODAY(),$AL1511&gt;0,AI1511&lt;&gt;"closed",AI1511&lt;&gt;"old",AND($B$3&lt;&gt;Data!$N$6,OR(database!$AG1511&lt;&gt;Data!$K$9,database!$AG1511&lt;&gt;Data!$K$8))),MAX(C$8:C1510)+1,0)</f>
        <v>0</v>
      </c>
      <c r="D1511" s="25">
        <f ca="1">IF(AND($AL1511-D$3&lt;=TODAY(),$AL1511&gt;0,$AI1511&lt;&gt;"closed",AI1511&lt;&gt;"old",AND($B$3&lt;&gt;Data!$N$6,OR(database!$AG1511&lt;&gt;Data!$K$9,database!$AG1511&lt;&gt;Data!$K$8))),MAX(D$8:D1510)+1,0)</f>
        <v>0</v>
      </c>
      <c r="E1511" s="25">
        <f ca="1">IF(AND($AL1511-E$3&lt;=TODAY(),$AL1511&gt;0,AI1511&lt;&gt;"closed",AI1511&lt;&gt;"old",AND($B$3&lt;&gt;Data!$N$6,OR(database!$AG1511&lt;&gt;Data!$K$9,database!$AG1511&lt;&gt;Data!$K$8))),MAX(E$8:E1510)+1,0)</f>
        <v>0</v>
      </c>
      <c r="F1511" s="25">
        <f>IF(AH1511="X",MAX(F$8:F1510)+1,0)</f>
        <v>0</v>
      </c>
      <c r="G1511" s="25">
        <f ca="1">IF(AND(AG1511=Data!$K$8,database!AI1511&lt;&gt;"Closed",AI1511&lt;&gt;"old",database!AL1511&lt;(TODAY()+Data!$X$4)),MAX(G$8:G1510)+1,0)</f>
        <v>0</v>
      </c>
      <c r="H1511" s="25">
        <f ca="1">IF(AND(AG1511=Data!$K$9,database!AI1511&lt;&gt;"Closed",AI1511&lt;&gt;"old",database!AL1511&lt;(TODAY()+Data!$X$5)),MAX(H$8:H1510)+1,0)</f>
        <v>0</v>
      </c>
      <c r="Y1511">
        <f>IF(AS1511&gt;0,VLOOKUP(AS1511,$AT:$AV,3,0)+COUNTIF(AS$8:AS1510,AS1511),0)</f>
        <v>0</v>
      </c>
      <c r="AA1511" s="17"/>
      <c r="AB1511" s="18"/>
      <c r="AC1511" s="17"/>
      <c r="AD1511" s="18"/>
      <c r="AE1511" s="17"/>
      <c r="AF1511" s="18"/>
      <c r="AG1511" s="139"/>
      <c r="AH1511" s="24"/>
      <c r="AI1511" s="17"/>
      <c r="AJ1511" s="24"/>
      <c r="AK1511" s="27"/>
      <c r="AL1511" s="47"/>
      <c r="AQ1511" s="25">
        <f>IF(FollowUp!$AK$3="(Off)",IF(FollowUp!$AA$3=Data!$D$5,C1511,IF(FollowUp!$AA$3=Data!$D$6,D1511,IF(FollowUp!$AA$3=Data!$D$7,E1511,B1511))),IF(FollowUp!$AK$3=Data!$N$9,F1511,IF(FollowUp!$AK$3=Data!$N$8,H1511,IF(FollowUp!$AK$3=Data!$N$7,G1511,B1511))))</f>
        <v>0</v>
      </c>
      <c r="AR1511" s="51">
        <f t="shared" si="146"/>
        <v>0</v>
      </c>
      <c r="AS1511" s="25">
        <f t="shared" si="144"/>
        <v>-1</v>
      </c>
      <c r="AT1511" s="25">
        <f t="shared" si="147"/>
        <v>1504</v>
      </c>
      <c r="AU1511" s="25">
        <f t="shared" si="145"/>
        <v>0</v>
      </c>
      <c r="AV1511" s="25">
        <f t="shared" si="148"/>
        <v>0</v>
      </c>
      <c r="BB1511" s="51"/>
    </row>
    <row r="1512" spans="1:54" x14ac:dyDescent="0.25">
      <c r="A1512" t="str">
        <f t="shared" si="143"/>
        <v>1512</v>
      </c>
      <c r="B1512" s="25">
        <f>IF(OR(ISBLANK($AG1512),$AI1512="closed",$AI1512="old",AND($B$3=Data!$N$6,OR(database!AG1512=Data!$K$8,Data!$K$9=database!AG1512))),0,MAX(B$8:B1511)+1)</f>
        <v>0</v>
      </c>
      <c r="C1512" s="25">
        <f ca="1">IF(AND($AL1512-C$3&lt;=TODAY(),$AL1512&gt;0,AI1512&lt;&gt;"closed",AI1512&lt;&gt;"old",AND($B$3&lt;&gt;Data!$N$6,OR(database!$AG1512&lt;&gt;Data!$K$9,database!$AG1512&lt;&gt;Data!$K$8))),MAX(C$8:C1511)+1,0)</f>
        <v>0</v>
      </c>
      <c r="D1512" s="25">
        <f ca="1">IF(AND($AL1512-D$3&lt;=TODAY(),$AL1512&gt;0,$AI1512&lt;&gt;"closed",AI1512&lt;&gt;"old",AND($B$3&lt;&gt;Data!$N$6,OR(database!$AG1512&lt;&gt;Data!$K$9,database!$AG1512&lt;&gt;Data!$K$8))),MAX(D$8:D1511)+1,0)</f>
        <v>0</v>
      </c>
      <c r="E1512" s="25">
        <f ca="1">IF(AND($AL1512-E$3&lt;=TODAY(),$AL1512&gt;0,AI1512&lt;&gt;"closed",AI1512&lt;&gt;"old",AND($B$3&lt;&gt;Data!$N$6,OR(database!$AG1512&lt;&gt;Data!$K$9,database!$AG1512&lt;&gt;Data!$K$8))),MAX(E$8:E1511)+1,0)</f>
        <v>0</v>
      </c>
      <c r="F1512" s="25">
        <f>IF(AH1512="X",MAX(F$8:F1511)+1,0)</f>
        <v>0</v>
      </c>
      <c r="G1512" s="25">
        <f ca="1">IF(AND(AG1512=Data!$K$8,database!AI1512&lt;&gt;"Closed",AI1512&lt;&gt;"old",database!AL1512&lt;(TODAY()+Data!$X$4)),MAX(G$8:G1511)+1,0)</f>
        <v>0</v>
      </c>
      <c r="H1512" s="25">
        <f ca="1">IF(AND(AG1512=Data!$K$9,database!AI1512&lt;&gt;"Closed",AI1512&lt;&gt;"old",database!AL1512&lt;(TODAY()+Data!$X$5)),MAX(H$8:H1511)+1,0)</f>
        <v>0</v>
      </c>
      <c r="Y1512">
        <f>IF(AS1512&gt;0,VLOOKUP(AS1512,$AT:$AV,3,0)+COUNTIF(AS$8:AS1511,AS1512),0)</f>
        <v>0</v>
      </c>
      <c r="AA1512" s="16"/>
      <c r="AB1512" s="22"/>
      <c r="AC1512" s="16"/>
      <c r="AD1512" s="22"/>
      <c r="AE1512" s="16"/>
      <c r="AF1512" s="22"/>
      <c r="AG1512" s="138"/>
      <c r="AH1512" s="23"/>
      <c r="AI1512" s="16"/>
      <c r="AJ1512" s="23"/>
      <c r="AK1512" s="28"/>
      <c r="AL1512" s="35"/>
      <c r="AQ1512" s="25">
        <f>IF(FollowUp!$AK$3="(Off)",IF(FollowUp!$AA$3=Data!$D$5,C1512,IF(FollowUp!$AA$3=Data!$D$6,D1512,IF(FollowUp!$AA$3=Data!$D$7,E1512,B1512))),IF(FollowUp!$AK$3=Data!$N$9,F1512,IF(FollowUp!$AK$3=Data!$N$8,H1512,IF(FollowUp!$AK$3=Data!$N$7,G1512,B1512))))</f>
        <v>0</v>
      </c>
      <c r="AR1512" s="51">
        <f t="shared" si="146"/>
        <v>0</v>
      </c>
      <c r="AS1512" s="25">
        <f t="shared" si="144"/>
        <v>-1</v>
      </c>
      <c r="AT1512" s="25">
        <f t="shared" si="147"/>
        <v>1505</v>
      </c>
      <c r="AU1512" s="25">
        <f t="shared" si="145"/>
        <v>0</v>
      </c>
      <c r="AV1512" s="25">
        <f t="shared" si="148"/>
        <v>0</v>
      </c>
      <c r="BB1512" s="51"/>
    </row>
    <row r="1513" spans="1:54" x14ac:dyDescent="0.25">
      <c r="A1513" t="str">
        <f t="shared" si="143"/>
        <v>1513</v>
      </c>
      <c r="B1513" s="25">
        <f>IF(OR(ISBLANK($AG1513),$AI1513="closed",$AI1513="old",AND($B$3=Data!$N$6,OR(database!AG1513=Data!$K$8,Data!$K$9=database!AG1513))),0,MAX(B$8:B1512)+1)</f>
        <v>0</v>
      </c>
      <c r="C1513" s="25">
        <f ca="1">IF(AND($AL1513-C$3&lt;=TODAY(),$AL1513&gt;0,AI1513&lt;&gt;"closed",AI1513&lt;&gt;"old",AND($B$3&lt;&gt;Data!$N$6,OR(database!$AG1513&lt;&gt;Data!$K$9,database!$AG1513&lt;&gt;Data!$K$8))),MAX(C$8:C1512)+1,0)</f>
        <v>0</v>
      </c>
      <c r="D1513" s="25">
        <f ca="1">IF(AND($AL1513-D$3&lt;=TODAY(),$AL1513&gt;0,$AI1513&lt;&gt;"closed",AI1513&lt;&gt;"old",AND($B$3&lt;&gt;Data!$N$6,OR(database!$AG1513&lt;&gt;Data!$K$9,database!$AG1513&lt;&gt;Data!$K$8))),MAX(D$8:D1512)+1,0)</f>
        <v>0</v>
      </c>
      <c r="E1513" s="25">
        <f ca="1">IF(AND($AL1513-E$3&lt;=TODAY(),$AL1513&gt;0,AI1513&lt;&gt;"closed",AI1513&lt;&gt;"old",AND($B$3&lt;&gt;Data!$N$6,OR(database!$AG1513&lt;&gt;Data!$K$9,database!$AG1513&lt;&gt;Data!$K$8))),MAX(E$8:E1512)+1,0)</f>
        <v>0</v>
      </c>
      <c r="F1513" s="25">
        <f>IF(AH1513="X",MAX(F$8:F1512)+1,0)</f>
        <v>0</v>
      </c>
      <c r="G1513" s="25">
        <f ca="1">IF(AND(AG1513=Data!$K$8,database!AI1513&lt;&gt;"Closed",AI1513&lt;&gt;"old",database!AL1513&lt;(TODAY()+Data!$X$4)),MAX(G$8:G1512)+1,0)</f>
        <v>0</v>
      </c>
      <c r="H1513" s="25">
        <f ca="1">IF(AND(AG1513=Data!$K$9,database!AI1513&lt;&gt;"Closed",AI1513&lt;&gt;"old",database!AL1513&lt;(TODAY()+Data!$X$5)),MAX(H$8:H1512)+1,0)</f>
        <v>0</v>
      </c>
      <c r="Y1513">
        <f>IF(AS1513&gt;0,VLOOKUP(AS1513,$AT:$AV,3,0)+COUNTIF(AS$8:AS1512,AS1513),0)</f>
        <v>0</v>
      </c>
      <c r="AA1513" s="17"/>
      <c r="AB1513" s="18"/>
      <c r="AC1513" s="17"/>
      <c r="AD1513" s="18"/>
      <c r="AE1513" s="17"/>
      <c r="AF1513" s="18"/>
      <c r="AG1513" s="139"/>
      <c r="AH1513" s="24"/>
      <c r="AI1513" s="17"/>
      <c r="AJ1513" s="24"/>
      <c r="AK1513" s="27"/>
      <c r="AL1513" s="47"/>
      <c r="AQ1513" s="25">
        <f>IF(FollowUp!$AK$3="(Off)",IF(FollowUp!$AA$3=Data!$D$5,C1513,IF(FollowUp!$AA$3=Data!$D$6,D1513,IF(FollowUp!$AA$3=Data!$D$7,E1513,B1513))),IF(FollowUp!$AK$3=Data!$N$9,F1513,IF(FollowUp!$AK$3=Data!$N$8,H1513,IF(FollowUp!$AK$3=Data!$N$7,G1513,B1513))))</f>
        <v>0</v>
      </c>
      <c r="AR1513" s="51">
        <f t="shared" si="146"/>
        <v>0</v>
      </c>
      <c r="AS1513" s="25">
        <f t="shared" si="144"/>
        <v>-1</v>
      </c>
      <c r="AT1513" s="25">
        <f t="shared" si="147"/>
        <v>1506</v>
      </c>
      <c r="AU1513" s="25">
        <f t="shared" si="145"/>
        <v>0</v>
      </c>
      <c r="AV1513" s="25">
        <f t="shared" si="148"/>
        <v>0</v>
      </c>
      <c r="BB1513" s="51"/>
    </row>
    <row r="1514" spans="1:54" x14ac:dyDescent="0.25">
      <c r="A1514" t="str">
        <f t="shared" si="143"/>
        <v>1514</v>
      </c>
      <c r="B1514" s="25">
        <f>IF(OR(ISBLANK($AG1514),$AI1514="closed",$AI1514="old",AND($B$3=Data!$N$6,OR(database!AG1514=Data!$K$8,Data!$K$9=database!AG1514))),0,MAX(B$8:B1513)+1)</f>
        <v>0</v>
      </c>
      <c r="C1514" s="25">
        <f ca="1">IF(AND($AL1514-C$3&lt;=TODAY(),$AL1514&gt;0,AI1514&lt;&gt;"closed",AI1514&lt;&gt;"old",AND($B$3&lt;&gt;Data!$N$6,OR(database!$AG1514&lt;&gt;Data!$K$9,database!$AG1514&lt;&gt;Data!$K$8))),MAX(C$8:C1513)+1,0)</f>
        <v>0</v>
      </c>
      <c r="D1514" s="25">
        <f ca="1">IF(AND($AL1514-D$3&lt;=TODAY(),$AL1514&gt;0,$AI1514&lt;&gt;"closed",AI1514&lt;&gt;"old",AND($B$3&lt;&gt;Data!$N$6,OR(database!$AG1514&lt;&gt;Data!$K$9,database!$AG1514&lt;&gt;Data!$K$8))),MAX(D$8:D1513)+1,0)</f>
        <v>0</v>
      </c>
      <c r="E1514" s="25">
        <f ca="1">IF(AND($AL1514-E$3&lt;=TODAY(),$AL1514&gt;0,AI1514&lt;&gt;"closed",AI1514&lt;&gt;"old",AND($B$3&lt;&gt;Data!$N$6,OR(database!$AG1514&lt;&gt;Data!$K$9,database!$AG1514&lt;&gt;Data!$K$8))),MAX(E$8:E1513)+1,0)</f>
        <v>0</v>
      </c>
      <c r="F1514" s="25">
        <f>IF(AH1514="X",MAX(F$8:F1513)+1,0)</f>
        <v>0</v>
      </c>
      <c r="G1514" s="25">
        <f ca="1">IF(AND(AG1514=Data!$K$8,database!AI1514&lt;&gt;"Closed",AI1514&lt;&gt;"old",database!AL1514&lt;(TODAY()+Data!$X$4)),MAX(G$8:G1513)+1,0)</f>
        <v>0</v>
      </c>
      <c r="H1514" s="25">
        <f ca="1">IF(AND(AG1514=Data!$K$9,database!AI1514&lt;&gt;"Closed",AI1514&lt;&gt;"old",database!AL1514&lt;(TODAY()+Data!$X$5)),MAX(H$8:H1513)+1,0)</f>
        <v>0</v>
      </c>
      <c r="Y1514">
        <f>IF(AS1514&gt;0,VLOOKUP(AS1514,$AT:$AV,3,0)+COUNTIF(AS$8:AS1513,AS1514),0)</f>
        <v>0</v>
      </c>
      <c r="AA1514" s="16"/>
      <c r="AB1514" s="22"/>
      <c r="AC1514" s="16"/>
      <c r="AD1514" s="22"/>
      <c r="AE1514" s="16"/>
      <c r="AF1514" s="22"/>
      <c r="AG1514" s="138"/>
      <c r="AH1514" s="23"/>
      <c r="AI1514" s="16"/>
      <c r="AJ1514" s="23"/>
      <c r="AK1514" s="28"/>
      <c r="AL1514" s="35"/>
      <c r="AQ1514" s="25">
        <f>IF(FollowUp!$AK$3="(Off)",IF(FollowUp!$AA$3=Data!$D$5,C1514,IF(FollowUp!$AA$3=Data!$D$6,D1514,IF(FollowUp!$AA$3=Data!$D$7,E1514,B1514))),IF(FollowUp!$AK$3=Data!$N$9,F1514,IF(FollowUp!$AK$3=Data!$N$8,H1514,IF(FollowUp!$AK$3=Data!$N$7,G1514,B1514))))</f>
        <v>0</v>
      </c>
      <c r="AR1514" s="51">
        <f t="shared" si="146"/>
        <v>0</v>
      </c>
      <c r="AS1514" s="25">
        <f t="shared" si="144"/>
        <v>-1</v>
      </c>
      <c r="AT1514" s="25">
        <f t="shared" si="147"/>
        <v>1507</v>
      </c>
      <c r="AU1514" s="25">
        <f t="shared" si="145"/>
        <v>0</v>
      </c>
      <c r="AV1514" s="25">
        <f t="shared" si="148"/>
        <v>0</v>
      </c>
      <c r="BB1514" s="51"/>
    </row>
    <row r="1515" spans="1:54" x14ac:dyDescent="0.25">
      <c r="A1515" t="str">
        <f t="shared" si="143"/>
        <v>1515</v>
      </c>
      <c r="B1515" s="25">
        <f>IF(OR(ISBLANK($AG1515),$AI1515="closed",$AI1515="old",AND($B$3=Data!$N$6,OR(database!AG1515=Data!$K$8,Data!$K$9=database!AG1515))),0,MAX(B$8:B1514)+1)</f>
        <v>0</v>
      </c>
      <c r="C1515" s="25">
        <f ca="1">IF(AND($AL1515-C$3&lt;=TODAY(),$AL1515&gt;0,AI1515&lt;&gt;"closed",AI1515&lt;&gt;"old",AND($B$3&lt;&gt;Data!$N$6,OR(database!$AG1515&lt;&gt;Data!$K$9,database!$AG1515&lt;&gt;Data!$K$8))),MAX(C$8:C1514)+1,0)</f>
        <v>0</v>
      </c>
      <c r="D1515" s="25">
        <f ca="1">IF(AND($AL1515-D$3&lt;=TODAY(),$AL1515&gt;0,$AI1515&lt;&gt;"closed",AI1515&lt;&gt;"old",AND($B$3&lt;&gt;Data!$N$6,OR(database!$AG1515&lt;&gt;Data!$K$9,database!$AG1515&lt;&gt;Data!$K$8))),MAX(D$8:D1514)+1,0)</f>
        <v>0</v>
      </c>
      <c r="E1515" s="25">
        <f ca="1">IF(AND($AL1515-E$3&lt;=TODAY(),$AL1515&gt;0,AI1515&lt;&gt;"closed",AI1515&lt;&gt;"old",AND($B$3&lt;&gt;Data!$N$6,OR(database!$AG1515&lt;&gt;Data!$K$9,database!$AG1515&lt;&gt;Data!$K$8))),MAX(E$8:E1514)+1,0)</f>
        <v>0</v>
      </c>
      <c r="F1515" s="25">
        <f>IF(AH1515="X",MAX(F$8:F1514)+1,0)</f>
        <v>0</v>
      </c>
      <c r="G1515" s="25">
        <f ca="1">IF(AND(AG1515=Data!$K$8,database!AI1515&lt;&gt;"Closed",AI1515&lt;&gt;"old",database!AL1515&lt;(TODAY()+Data!$X$4)),MAX(G$8:G1514)+1,0)</f>
        <v>0</v>
      </c>
      <c r="H1515" s="25">
        <f ca="1">IF(AND(AG1515=Data!$K$9,database!AI1515&lt;&gt;"Closed",AI1515&lt;&gt;"old",database!AL1515&lt;(TODAY()+Data!$X$5)),MAX(H$8:H1514)+1,0)</f>
        <v>0</v>
      </c>
      <c r="Y1515">
        <f>IF(AS1515&gt;0,VLOOKUP(AS1515,$AT:$AV,3,0)+COUNTIF(AS$8:AS1514,AS1515),0)</f>
        <v>0</v>
      </c>
      <c r="AA1515" s="17"/>
      <c r="AB1515" s="18"/>
      <c r="AC1515" s="17"/>
      <c r="AD1515" s="18"/>
      <c r="AE1515" s="17"/>
      <c r="AF1515" s="18"/>
      <c r="AG1515" s="139"/>
      <c r="AH1515" s="24"/>
      <c r="AI1515" s="17"/>
      <c r="AJ1515" s="24"/>
      <c r="AK1515" s="27"/>
      <c r="AL1515" s="47"/>
      <c r="AQ1515" s="25">
        <f>IF(FollowUp!$AK$3="(Off)",IF(FollowUp!$AA$3=Data!$D$5,C1515,IF(FollowUp!$AA$3=Data!$D$6,D1515,IF(FollowUp!$AA$3=Data!$D$7,E1515,B1515))),IF(FollowUp!$AK$3=Data!$N$9,F1515,IF(FollowUp!$AK$3=Data!$N$8,H1515,IF(FollowUp!$AK$3=Data!$N$7,G1515,B1515))))</f>
        <v>0</v>
      </c>
      <c r="AR1515" s="51">
        <f t="shared" si="146"/>
        <v>0</v>
      </c>
      <c r="AS1515" s="25">
        <f t="shared" si="144"/>
        <v>-1</v>
      </c>
      <c r="AT1515" s="25">
        <f t="shared" si="147"/>
        <v>1508</v>
      </c>
      <c r="AU1515" s="25">
        <f t="shared" si="145"/>
        <v>0</v>
      </c>
      <c r="AV1515" s="25">
        <f t="shared" si="148"/>
        <v>0</v>
      </c>
      <c r="BB1515" s="51"/>
    </row>
    <row r="1516" spans="1:54" x14ac:dyDescent="0.25">
      <c r="A1516" t="str">
        <f t="shared" si="143"/>
        <v>1516</v>
      </c>
      <c r="B1516" s="25">
        <f>IF(OR(ISBLANK($AG1516),$AI1516="closed",$AI1516="old",AND($B$3=Data!$N$6,OR(database!AG1516=Data!$K$8,Data!$K$9=database!AG1516))),0,MAX(B$8:B1515)+1)</f>
        <v>0</v>
      </c>
      <c r="C1516" s="25">
        <f ca="1">IF(AND($AL1516-C$3&lt;=TODAY(),$AL1516&gt;0,AI1516&lt;&gt;"closed",AI1516&lt;&gt;"old",AND($B$3&lt;&gt;Data!$N$6,OR(database!$AG1516&lt;&gt;Data!$K$9,database!$AG1516&lt;&gt;Data!$K$8))),MAX(C$8:C1515)+1,0)</f>
        <v>0</v>
      </c>
      <c r="D1516" s="25">
        <f ca="1">IF(AND($AL1516-D$3&lt;=TODAY(),$AL1516&gt;0,$AI1516&lt;&gt;"closed",AI1516&lt;&gt;"old",AND($B$3&lt;&gt;Data!$N$6,OR(database!$AG1516&lt;&gt;Data!$K$9,database!$AG1516&lt;&gt;Data!$K$8))),MAX(D$8:D1515)+1,0)</f>
        <v>0</v>
      </c>
      <c r="E1516" s="25">
        <f ca="1">IF(AND($AL1516-E$3&lt;=TODAY(),$AL1516&gt;0,AI1516&lt;&gt;"closed",AI1516&lt;&gt;"old",AND($B$3&lt;&gt;Data!$N$6,OR(database!$AG1516&lt;&gt;Data!$K$9,database!$AG1516&lt;&gt;Data!$K$8))),MAX(E$8:E1515)+1,0)</f>
        <v>0</v>
      </c>
      <c r="F1516" s="25">
        <f>IF(AH1516="X",MAX(F$8:F1515)+1,0)</f>
        <v>0</v>
      </c>
      <c r="G1516" s="25">
        <f ca="1">IF(AND(AG1516=Data!$K$8,database!AI1516&lt;&gt;"Closed",AI1516&lt;&gt;"old",database!AL1516&lt;(TODAY()+Data!$X$4)),MAX(G$8:G1515)+1,0)</f>
        <v>0</v>
      </c>
      <c r="H1516" s="25">
        <f ca="1">IF(AND(AG1516=Data!$K$9,database!AI1516&lt;&gt;"Closed",AI1516&lt;&gt;"old",database!AL1516&lt;(TODAY()+Data!$X$5)),MAX(H$8:H1515)+1,0)</f>
        <v>0</v>
      </c>
      <c r="Y1516">
        <f>IF(AS1516&gt;0,VLOOKUP(AS1516,$AT:$AV,3,0)+COUNTIF(AS$8:AS1515,AS1516),0)</f>
        <v>0</v>
      </c>
      <c r="AA1516" s="16"/>
      <c r="AB1516" s="22"/>
      <c r="AC1516" s="16"/>
      <c r="AD1516" s="22"/>
      <c r="AE1516" s="16"/>
      <c r="AF1516" s="22"/>
      <c r="AG1516" s="138"/>
      <c r="AH1516" s="23"/>
      <c r="AI1516" s="16"/>
      <c r="AJ1516" s="23"/>
      <c r="AK1516" s="28"/>
      <c r="AL1516" s="35"/>
      <c r="AQ1516" s="25">
        <f>IF(FollowUp!$AK$3="(Off)",IF(FollowUp!$AA$3=Data!$D$5,C1516,IF(FollowUp!$AA$3=Data!$D$6,D1516,IF(FollowUp!$AA$3=Data!$D$7,E1516,B1516))),IF(FollowUp!$AK$3=Data!$N$9,F1516,IF(FollowUp!$AK$3=Data!$N$8,H1516,IF(FollowUp!$AK$3=Data!$N$7,G1516,B1516))))</f>
        <v>0</v>
      </c>
      <c r="AR1516" s="51">
        <f t="shared" si="146"/>
        <v>0</v>
      </c>
      <c r="AS1516" s="25">
        <f t="shared" si="144"/>
        <v>-1</v>
      </c>
      <c r="AT1516" s="25">
        <f t="shared" si="147"/>
        <v>1509</v>
      </c>
      <c r="AU1516" s="25">
        <f t="shared" si="145"/>
        <v>0</v>
      </c>
      <c r="AV1516" s="25">
        <f t="shared" si="148"/>
        <v>0</v>
      </c>
      <c r="BB1516" s="51"/>
    </row>
    <row r="1517" spans="1:54" x14ac:dyDescent="0.25">
      <c r="A1517" t="str">
        <f t="shared" si="143"/>
        <v>1517</v>
      </c>
      <c r="B1517" s="25">
        <f>IF(OR(ISBLANK($AG1517),$AI1517="closed",$AI1517="old",AND($B$3=Data!$N$6,OR(database!AG1517=Data!$K$8,Data!$K$9=database!AG1517))),0,MAX(B$8:B1516)+1)</f>
        <v>0</v>
      </c>
      <c r="C1517" s="25">
        <f ca="1">IF(AND($AL1517-C$3&lt;=TODAY(),$AL1517&gt;0,AI1517&lt;&gt;"closed",AI1517&lt;&gt;"old",AND($B$3&lt;&gt;Data!$N$6,OR(database!$AG1517&lt;&gt;Data!$K$9,database!$AG1517&lt;&gt;Data!$K$8))),MAX(C$8:C1516)+1,0)</f>
        <v>0</v>
      </c>
      <c r="D1517" s="25">
        <f ca="1">IF(AND($AL1517-D$3&lt;=TODAY(),$AL1517&gt;0,$AI1517&lt;&gt;"closed",AI1517&lt;&gt;"old",AND($B$3&lt;&gt;Data!$N$6,OR(database!$AG1517&lt;&gt;Data!$K$9,database!$AG1517&lt;&gt;Data!$K$8))),MAX(D$8:D1516)+1,0)</f>
        <v>0</v>
      </c>
      <c r="E1517" s="25">
        <f ca="1">IF(AND($AL1517-E$3&lt;=TODAY(),$AL1517&gt;0,AI1517&lt;&gt;"closed",AI1517&lt;&gt;"old",AND($B$3&lt;&gt;Data!$N$6,OR(database!$AG1517&lt;&gt;Data!$K$9,database!$AG1517&lt;&gt;Data!$K$8))),MAX(E$8:E1516)+1,0)</f>
        <v>0</v>
      </c>
      <c r="F1517" s="25">
        <f>IF(AH1517="X",MAX(F$8:F1516)+1,0)</f>
        <v>0</v>
      </c>
      <c r="G1517" s="25">
        <f ca="1">IF(AND(AG1517=Data!$K$8,database!AI1517&lt;&gt;"Closed",AI1517&lt;&gt;"old",database!AL1517&lt;(TODAY()+Data!$X$4)),MAX(G$8:G1516)+1,0)</f>
        <v>0</v>
      </c>
      <c r="H1517" s="25">
        <f ca="1">IF(AND(AG1517=Data!$K$9,database!AI1517&lt;&gt;"Closed",AI1517&lt;&gt;"old",database!AL1517&lt;(TODAY()+Data!$X$5)),MAX(H$8:H1516)+1,0)</f>
        <v>0</v>
      </c>
      <c r="Y1517">
        <f>IF(AS1517&gt;0,VLOOKUP(AS1517,$AT:$AV,3,0)+COUNTIF(AS$8:AS1516,AS1517),0)</f>
        <v>0</v>
      </c>
      <c r="AA1517" s="17"/>
      <c r="AB1517" s="18"/>
      <c r="AC1517" s="17"/>
      <c r="AD1517" s="18"/>
      <c r="AE1517" s="17"/>
      <c r="AF1517" s="18"/>
      <c r="AG1517" s="139"/>
      <c r="AH1517" s="24"/>
      <c r="AI1517" s="17"/>
      <c r="AJ1517" s="24"/>
      <c r="AK1517" s="27"/>
      <c r="AL1517" s="47"/>
      <c r="AQ1517" s="25">
        <f>IF(FollowUp!$AK$3="(Off)",IF(FollowUp!$AA$3=Data!$D$5,C1517,IF(FollowUp!$AA$3=Data!$D$6,D1517,IF(FollowUp!$AA$3=Data!$D$7,E1517,B1517))),IF(FollowUp!$AK$3=Data!$N$9,F1517,IF(FollowUp!$AK$3=Data!$N$8,H1517,IF(FollowUp!$AK$3=Data!$N$7,G1517,B1517))))</f>
        <v>0</v>
      </c>
      <c r="AR1517" s="51">
        <f t="shared" si="146"/>
        <v>0</v>
      </c>
      <c r="AS1517" s="25">
        <f t="shared" si="144"/>
        <v>-1</v>
      </c>
      <c r="AT1517" s="25">
        <f t="shared" si="147"/>
        <v>1510</v>
      </c>
      <c r="AU1517" s="25">
        <f t="shared" si="145"/>
        <v>0</v>
      </c>
      <c r="AV1517" s="25">
        <f t="shared" si="148"/>
        <v>0</v>
      </c>
      <c r="BB1517" s="51"/>
    </row>
    <row r="1518" spans="1:54" x14ac:dyDescent="0.25">
      <c r="A1518" t="str">
        <f t="shared" si="143"/>
        <v>1518</v>
      </c>
      <c r="B1518" s="25">
        <f>IF(OR(ISBLANK($AG1518),$AI1518="closed",$AI1518="old",AND($B$3=Data!$N$6,OR(database!AG1518=Data!$K$8,Data!$K$9=database!AG1518))),0,MAX(B$8:B1517)+1)</f>
        <v>0</v>
      </c>
      <c r="C1518" s="25">
        <f ca="1">IF(AND($AL1518-C$3&lt;=TODAY(),$AL1518&gt;0,AI1518&lt;&gt;"closed",AI1518&lt;&gt;"old",AND($B$3&lt;&gt;Data!$N$6,OR(database!$AG1518&lt;&gt;Data!$K$9,database!$AG1518&lt;&gt;Data!$K$8))),MAX(C$8:C1517)+1,0)</f>
        <v>0</v>
      </c>
      <c r="D1518" s="25">
        <f ca="1">IF(AND($AL1518-D$3&lt;=TODAY(),$AL1518&gt;0,$AI1518&lt;&gt;"closed",AI1518&lt;&gt;"old",AND($B$3&lt;&gt;Data!$N$6,OR(database!$AG1518&lt;&gt;Data!$K$9,database!$AG1518&lt;&gt;Data!$K$8))),MAX(D$8:D1517)+1,0)</f>
        <v>0</v>
      </c>
      <c r="E1518" s="25">
        <f ca="1">IF(AND($AL1518-E$3&lt;=TODAY(),$AL1518&gt;0,AI1518&lt;&gt;"closed",AI1518&lt;&gt;"old",AND($B$3&lt;&gt;Data!$N$6,OR(database!$AG1518&lt;&gt;Data!$K$9,database!$AG1518&lt;&gt;Data!$K$8))),MAX(E$8:E1517)+1,0)</f>
        <v>0</v>
      </c>
      <c r="F1518" s="25">
        <f>IF(AH1518="X",MAX(F$8:F1517)+1,0)</f>
        <v>0</v>
      </c>
      <c r="G1518" s="25">
        <f ca="1">IF(AND(AG1518=Data!$K$8,database!AI1518&lt;&gt;"Closed",AI1518&lt;&gt;"old",database!AL1518&lt;(TODAY()+Data!$X$4)),MAX(G$8:G1517)+1,0)</f>
        <v>0</v>
      </c>
      <c r="H1518" s="25">
        <f ca="1">IF(AND(AG1518=Data!$K$9,database!AI1518&lt;&gt;"Closed",AI1518&lt;&gt;"old",database!AL1518&lt;(TODAY()+Data!$X$5)),MAX(H$8:H1517)+1,0)</f>
        <v>0</v>
      </c>
      <c r="Y1518">
        <f>IF(AS1518&gt;0,VLOOKUP(AS1518,$AT:$AV,3,0)+COUNTIF(AS$8:AS1517,AS1518),0)</f>
        <v>0</v>
      </c>
      <c r="AA1518" s="16"/>
      <c r="AB1518" s="22"/>
      <c r="AC1518" s="16"/>
      <c r="AD1518" s="22"/>
      <c r="AE1518" s="16"/>
      <c r="AF1518" s="22"/>
      <c r="AG1518" s="138"/>
      <c r="AH1518" s="23"/>
      <c r="AI1518" s="16"/>
      <c r="AJ1518" s="23"/>
      <c r="AK1518" s="28"/>
      <c r="AL1518" s="35"/>
      <c r="AQ1518" s="25">
        <f>IF(FollowUp!$AK$3="(Off)",IF(FollowUp!$AA$3=Data!$D$5,C1518,IF(FollowUp!$AA$3=Data!$D$6,D1518,IF(FollowUp!$AA$3=Data!$D$7,E1518,B1518))),IF(FollowUp!$AK$3=Data!$N$9,F1518,IF(FollowUp!$AK$3=Data!$N$8,H1518,IF(FollowUp!$AK$3=Data!$N$7,G1518,B1518))))</f>
        <v>0</v>
      </c>
      <c r="AR1518" s="51">
        <f t="shared" si="146"/>
        <v>0</v>
      </c>
      <c r="AS1518" s="25">
        <f t="shared" si="144"/>
        <v>-1</v>
      </c>
      <c r="AT1518" s="25">
        <f t="shared" si="147"/>
        <v>1511</v>
      </c>
      <c r="AU1518" s="25">
        <f t="shared" si="145"/>
        <v>0</v>
      </c>
      <c r="AV1518" s="25">
        <f t="shared" si="148"/>
        <v>0</v>
      </c>
      <c r="BB1518" s="51"/>
    </row>
    <row r="1519" spans="1:54" x14ac:dyDescent="0.25">
      <c r="A1519" t="str">
        <f t="shared" si="143"/>
        <v>1519</v>
      </c>
      <c r="B1519" s="25">
        <f>IF(OR(ISBLANK($AG1519),$AI1519="closed",$AI1519="old",AND($B$3=Data!$N$6,OR(database!AG1519=Data!$K$8,Data!$K$9=database!AG1519))),0,MAX(B$8:B1518)+1)</f>
        <v>0</v>
      </c>
      <c r="C1519" s="25">
        <f ca="1">IF(AND($AL1519-C$3&lt;=TODAY(),$AL1519&gt;0,AI1519&lt;&gt;"closed",AI1519&lt;&gt;"old",AND($B$3&lt;&gt;Data!$N$6,OR(database!$AG1519&lt;&gt;Data!$K$9,database!$AG1519&lt;&gt;Data!$K$8))),MAX(C$8:C1518)+1,0)</f>
        <v>0</v>
      </c>
      <c r="D1519" s="25">
        <f ca="1">IF(AND($AL1519-D$3&lt;=TODAY(),$AL1519&gt;0,$AI1519&lt;&gt;"closed",AI1519&lt;&gt;"old",AND($B$3&lt;&gt;Data!$N$6,OR(database!$AG1519&lt;&gt;Data!$K$9,database!$AG1519&lt;&gt;Data!$K$8))),MAX(D$8:D1518)+1,0)</f>
        <v>0</v>
      </c>
      <c r="E1519" s="25">
        <f ca="1">IF(AND($AL1519-E$3&lt;=TODAY(),$AL1519&gt;0,AI1519&lt;&gt;"closed",AI1519&lt;&gt;"old",AND($B$3&lt;&gt;Data!$N$6,OR(database!$AG1519&lt;&gt;Data!$K$9,database!$AG1519&lt;&gt;Data!$K$8))),MAX(E$8:E1518)+1,0)</f>
        <v>0</v>
      </c>
      <c r="F1519" s="25">
        <f>IF(AH1519="X",MAX(F$8:F1518)+1,0)</f>
        <v>0</v>
      </c>
      <c r="G1519" s="25">
        <f ca="1">IF(AND(AG1519=Data!$K$8,database!AI1519&lt;&gt;"Closed",AI1519&lt;&gt;"old",database!AL1519&lt;(TODAY()+Data!$X$4)),MAX(G$8:G1518)+1,0)</f>
        <v>0</v>
      </c>
      <c r="H1519" s="25">
        <f ca="1">IF(AND(AG1519=Data!$K$9,database!AI1519&lt;&gt;"Closed",AI1519&lt;&gt;"old",database!AL1519&lt;(TODAY()+Data!$X$5)),MAX(H$8:H1518)+1,0)</f>
        <v>0</v>
      </c>
      <c r="Y1519">
        <f>IF(AS1519&gt;0,VLOOKUP(AS1519,$AT:$AV,3,0)+COUNTIF(AS$8:AS1518,AS1519),0)</f>
        <v>0</v>
      </c>
      <c r="AA1519" s="17"/>
      <c r="AB1519" s="18"/>
      <c r="AC1519" s="17"/>
      <c r="AD1519" s="18"/>
      <c r="AE1519" s="17"/>
      <c r="AF1519" s="18"/>
      <c r="AG1519" s="139"/>
      <c r="AH1519" s="24"/>
      <c r="AI1519" s="17"/>
      <c r="AJ1519" s="24"/>
      <c r="AK1519" s="27"/>
      <c r="AL1519" s="47"/>
      <c r="AQ1519" s="25">
        <f>IF(FollowUp!$AK$3="(Off)",IF(FollowUp!$AA$3=Data!$D$5,C1519,IF(FollowUp!$AA$3=Data!$D$6,D1519,IF(FollowUp!$AA$3=Data!$D$7,E1519,B1519))),IF(FollowUp!$AK$3=Data!$N$9,F1519,IF(FollowUp!$AK$3=Data!$N$8,H1519,IF(FollowUp!$AK$3=Data!$N$7,G1519,B1519))))</f>
        <v>0</v>
      </c>
      <c r="AR1519" s="51">
        <f t="shared" si="146"/>
        <v>0</v>
      </c>
      <c r="AS1519" s="25">
        <f t="shared" si="144"/>
        <v>-1</v>
      </c>
      <c r="AT1519" s="25">
        <f t="shared" si="147"/>
        <v>1512</v>
      </c>
      <c r="AU1519" s="25">
        <f t="shared" si="145"/>
        <v>0</v>
      </c>
      <c r="AV1519" s="25">
        <f t="shared" si="148"/>
        <v>0</v>
      </c>
      <c r="BB1519" s="51"/>
    </row>
    <row r="1520" spans="1:54" x14ac:dyDescent="0.25">
      <c r="A1520" t="str">
        <f t="shared" si="143"/>
        <v>1520</v>
      </c>
      <c r="B1520" s="25">
        <f>IF(OR(ISBLANK($AG1520),$AI1520="closed",$AI1520="old",AND($B$3=Data!$N$6,OR(database!AG1520=Data!$K$8,Data!$K$9=database!AG1520))),0,MAX(B$8:B1519)+1)</f>
        <v>0</v>
      </c>
      <c r="C1520" s="25">
        <f ca="1">IF(AND($AL1520-C$3&lt;=TODAY(),$AL1520&gt;0,AI1520&lt;&gt;"closed",AI1520&lt;&gt;"old",AND($B$3&lt;&gt;Data!$N$6,OR(database!$AG1520&lt;&gt;Data!$K$9,database!$AG1520&lt;&gt;Data!$K$8))),MAX(C$8:C1519)+1,0)</f>
        <v>0</v>
      </c>
      <c r="D1520" s="25">
        <f ca="1">IF(AND($AL1520-D$3&lt;=TODAY(),$AL1520&gt;0,$AI1520&lt;&gt;"closed",AI1520&lt;&gt;"old",AND($B$3&lt;&gt;Data!$N$6,OR(database!$AG1520&lt;&gt;Data!$K$9,database!$AG1520&lt;&gt;Data!$K$8))),MAX(D$8:D1519)+1,0)</f>
        <v>0</v>
      </c>
      <c r="E1520" s="25">
        <f ca="1">IF(AND($AL1520-E$3&lt;=TODAY(),$AL1520&gt;0,AI1520&lt;&gt;"closed",AI1520&lt;&gt;"old",AND($B$3&lt;&gt;Data!$N$6,OR(database!$AG1520&lt;&gt;Data!$K$9,database!$AG1520&lt;&gt;Data!$K$8))),MAX(E$8:E1519)+1,0)</f>
        <v>0</v>
      </c>
      <c r="F1520" s="25">
        <f>IF(AH1520="X",MAX(F$8:F1519)+1,0)</f>
        <v>0</v>
      </c>
      <c r="G1520" s="25">
        <f ca="1">IF(AND(AG1520=Data!$K$8,database!AI1520&lt;&gt;"Closed",AI1520&lt;&gt;"old",database!AL1520&lt;(TODAY()+Data!$X$4)),MAX(G$8:G1519)+1,0)</f>
        <v>0</v>
      </c>
      <c r="H1520" s="25">
        <f ca="1">IF(AND(AG1520=Data!$K$9,database!AI1520&lt;&gt;"Closed",AI1520&lt;&gt;"old",database!AL1520&lt;(TODAY()+Data!$X$5)),MAX(H$8:H1519)+1,0)</f>
        <v>0</v>
      </c>
      <c r="Y1520">
        <f>IF(AS1520&gt;0,VLOOKUP(AS1520,$AT:$AV,3,0)+COUNTIF(AS$8:AS1519,AS1520),0)</f>
        <v>0</v>
      </c>
      <c r="AA1520" s="16"/>
      <c r="AB1520" s="22"/>
      <c r="AC1520" s="16"/>
      <c r="AD1520" s="22"/>
      <c r="AE1520" s="16"/>
      <c r="AF1520" s="22"/>
      <c r="AG1520" s="138"/>
      <c r="AH1520" s="23"/>
      <c r="AI1520" s="16"/>
      <c r="AJ1520" s="23"/>
      <c r="AK1520" s="28"/>
      <c r="AL1520" s="35"/>
      <c r="AQ1520" s="25">
        <f>IF(FollowUp!$AK$3="(Off)",IF(FollowUp!$AA$3=Data!$D$5,C1520,IF(FollowUp!$AA$3=Data!$D$6,D1520,IF(FollowUp!$AA$3=Data!$D$7,E1520,B1520))),IF(FollowUp!$AK$3=Data!$N$9,F1520,IF(FollowUp!$AK$3=Data!$N$8,H1520,IF(FollowUp!$AK$3=Data!$N$7,G1520,B1520))))</f>
        <v>0</v>
      </c>
      <c r="AR1520" s="51">
        <f t="shared" si="146"/>
        <v>0</v>
      </c>
      <c r="AS1520" s="25">
        <f t="shared" si="144"/>
        <v>-1</v>
      </c>
      <c r="AT1520" s="25">
        <f t="shared" si="147"/>
        <v>1513</v>
      </c>
      <c r="AU1520" s="25">
        <f t="shared" si="145"/>
        <v>0</v>
      </c>
      <c r="AV1520" s="25">
        <f t="shared" si="148"/>
        <v>0</v>
      </c>
      <c r="BB1520" s="51"/>
    </row>
    <row r="1521" spans="1:54" x14ac:dyDescent="0.25">
      <c r="A1521" t="str">
        <f t="shared" si="143"/>
        <v>1521</v>
      </c>
      <c r="B1521" s="25">
        <f>IF(OR(ISBLANK($AG1521),$AI1521="closed",$AI1521="old",AND($B$3=Data!$N$6,OR(database!AG1521=Data!$K$8,Data!$K$9=database!AG1521))),0,MAX(B$8:B1520)+1)</f>
        <v>0</v>
      </c>
      <c r="C1521" s="25">
        <f ca="1">IF(AND($AL1521-C$3&lt;=TODAY(),$AL1521&gt;0,AI1521&lt;&gt;"closed",AI1521&lt;&gt;"old",AND($B$3&lt;&gt;Data!$N$6,OR(database!$AG1521&lt;&gt;Data!$K$9,database!$AG1521&lt;&gt;Data!$K$8))),MAX(C$8:C1520)+1,0)</f>
        <v>0</v>
      </c>
      <c r="D1521" s="25">
        <f ca="1">IF(AND($AL1521-D$3&lt;=TODAY(),$AL1521&gt;0,$AI1521&lt;&gt;"closed",AI1521&lt;&gt;"old",AND($B$3&lt;&gt;Data!$N$6,OR(database!$AG1521&lt;&gt;Data!$K$9,database!$AG1521&lt;&gt;Data!$K$8))),MAX(D$8:D1520)+1,0)</f>
        <v>0</v>
      </c>
      <c r="E1521" s="25">
        <f ca="1">IF(AND($AL1521-E$3&lt;=TODAY(),$AL1521&gt;0,AI1521&lt;&gt;"closed",AI1521&lt;&gt;"old",AND($B$3&lt;&gt;Data!$N$6,OR(database!$AG1521&lt;&gt;Data!$K$9,database!$AG1521&lt;&gt;Data!$K$8))),MAX(E$8:E1520)+1,0)</f>
        <v>0</v>
      </c>
      <c r="F1521" s="25">
        <f>IF(AH1521="X",MAX(F$8:F1520)+1,0)</f>
        <v>0</v>
      </c>
      <c r="G1521" s="25">
        <f ca="1">IF(AND(AG1521=Data!$K$8,database!AI1521&lt;&gt;"Closed",AI1521&lt;&gt;"old",database!AL1521&lt;(TODAY()+Data!$X$4)),MAX(G$8:G1520)+1,0)</f>
        <v>0</v>
      </c>
      <c r="H1521" s="25">
        <f ca="1">IF(AND(AG1521=Data!$K$9,database!AI1521&lt;&gt;"Closed",AI1521&lt;&gt;"old",database!AL1521&lt;(TODAY()+Data!$X$5)),MAX(H$8:H1520)+1,0)</f>
        <v>0</v>
      </c>
      <c r="Y1521">
        <f>IF(AS1521&gt;0,VLOOKUP(AS1521,$AT:$AV,3,0)+COUNTIF(AS$8:AS1520,AS1521),0)</f>
        <v>0</v>
      </c>
      <c r="AA1521" s="17"/>
      <c r="AB1521" s="18"/>
      <c r="AC1521" s="17"/>
      <c r="AD1521" s="18"/>
      <c r="AE1521" s="17"/>
      <c r="AF1521" s="18"/>
      <c r="AG1521" s="139"/>
      <c r="AH1521" s="24"/>
      <c r="AI1521" s="17"/>
      <c r="AJ1521" s="24"/>
      <c r="AK1521" s="27"/>
      <c r="AL1521" s="47"/>
      <c r="AQ1521" s="25">
        <f>IF(FollowUp!$AK$3="(Off)",IF(FollowUp!$AA$3=Data!$D$5,C1521,IF(FollowUp!$AA$3=Data!$D$6,D1521,IF(FollowUp!$AA$3=Data!$D$7,E1521,B1521))),IF(FollowUp!$AK$3=Data!$N$9,F1521,IF(FollowUp!$AK$3=Data!$N$8,H1521,IF(FollowUp!$AK$3=Data!$N$7,G1521,B1521))))</f>
        <v>0</v>
      </c>
      <c r="AR1521" s="51">
        <f t="shared" si="146"/>
        <v>0</v>
      </c>
      <c r="AS1521" s="25">
        <f t="shared" si="144"/>
        <v>-1</v>
      </c>
      <c r="AT1521" s="25">
        <f t="shared" si="147"/>
        <v>1514</v>
      </c>
      <c r="AU1521" s="25">
        <f t="shared" si="145"/>
        <v>0</v>
      </c>
      <c r="AV1521" s="25">
        <f t="shared" si="148"/>
        <v>0</v>
      </c>
      <c r="BB1521" s="51"/>
    </row>
    <row r="1522" spans="1:54" x14ac:dyDescent="0.25">
      <c r="A1522" t="str">
        <f t="shared" si="143"/>
        <v>1522</v>
      </c>
      <c r="B1522" s="25">
        <f>IF(OR(ISBLANK($AG1522),$AI1522="closed",$AI1522="old",AND($B$3=Data!$N$6,OR(database!AG1522=Data!$K$8,Data!$K$9=database!AG1522))),0,MAX(B$8:B1521)+1)</f>
        <v>0</v>
      </c>
      <c r="C1522" s="25">
        <f ca="1">IF(AND($AL1522-C$3&lt;=TODAY(),$AL1522&gt;0,AI1522&lt;&gt;"closed",AI1522&lt;&gt;"old",AND($B$3&lt;&gt;Data!$N$6,OR(database!$AG1522&lt;&gt;Data!$K$9,database!$AG1522&lt;&gt;Data!$K$8))),MAX(C$8:C1521)+1,0)</f>
        <v>0</v>
      </c>
      <c r="D1522" s="25">
        <f ca="1">IF(AND($AL1522-D$3&lt;=TODAY(),$AL1522&gt;0,$AI1522&lt;&gt;"closed",AI1522&lt;&gt;"old",AND($B$3&lt;&gt;Data!$N$6,OR(database!$AG1522&lt;&gt;Data!$K$9,database!$AG1522&lt;&gt;Data!$K$8))),MAX(D$8:D1521)+1,0)</f>
        <v>0</v>
      </c>
      <c r="E1522" s="25">
        <f ca="1">IF(AND($AL1522-E$3&lt;=TODAY(),$AL1522&gt;0,AI1522&lt;&gt;"closed",AI1522&lt;&gt;"old",AND($B$3&lt;&gt;Data!$N$6,OR(database!$AG1522&lt;&gt;Data!$K$9,database!$AG1522&lt;&gt;Data!$K$8))),MAX(E$8:E1521)+1,0)</f>
        <v>0</v>
      </c>
      <c r="F1522" s="25">
        <f>IF(AH1522="X",MAX(F$8:F1521)+1,0)</f>
        <v>0</v>
      </c>
      <c r="G1522" s="25">
        <f ca="1">IF(AND(AG1522=Data!$K$8,database!AI1522&lt;&gt;"Closed",AI1522&lt;&gt;"old",database!AL1522&lt;(TODAY()+Data!$X$4)),MAX(G$8:G1521)+1,0)</f>
        <v>0</v>
      </c>
      <c r="H1522" s="25">
        <f ca="1">IF(AND(AG1522=Data!$K$9,database!AI1522&lt;&gt;"Closed",AI1522&lt;&gt;"old",database!AL1522&lt;(TODAY()+Data!$X$5)),MAX(H$8:H1521)+1,0)</f>
        <v>0</v>
      </c>
      <c r="Y1522">
        <f>IF(AS1522&gt;0,VLOOKUP(AS1522,$AT:$AV,3,0)+COUNTIF(AS$8:AS1521,AS1522),0)</f>
        <v>0</v>
      </c>
      <c r="AA1522" s="16"/>
      <c r="AB1522" s="22"/>
      <c r="AC1522" s="16"/>
      <c r="AD1522" s="22"/>
      <c r="AE1522" s="16"/>
      <c r="AF1522" s="22"/>
      <c r="AG1522" s="138"/>
      <c r="AH1522" s="23"/>
      <c r="AI1522" s="16"/>
      <c r="AJ1522" s="23"/>
      <c r="AK1522" s="28"/>
      <c r="AL1522" s="35"/>
      <c r="AQ1522" s="25">
        <f>IF(FollowUp!$AK$3="(Off)",IF(FollowUp!$AA$3=Data!$D$5,C1522,IF(FollowUp!$AA$3=Data!$D$6,D1522,IF(FollowUp!$AA$3=Data!$D$7,E1522,B1522))),IF(FollowUp!$AK$3=Data!$N$9,F1522,IF(FollowUp!$AK$3=Data!$N$8,H1522,IF(FollowUp!$AK$3=Data!$N$7,G1522,B1522))))</f>
        <v>0</v>
      </c>
      <c r="AR1522" s="51">
        <f t="shared" si="146"/>
        <v>0</v>
      </c>
      <c r="AS1522" s="25">
        <f t="shared" si="144"/>
        <v>-1</v>
      </c>
      <c r="AT1522" s="25">
        <f t="shared" si="147"/>
        <v>1515</v>
      </c>
      <c r="AU1522" s="25">
        <f t="shared" si="145"/>
        <v>0</v>
      </c>
      <c r="AV1522" s="25">
        <f t="shared" si="148"/>
        <v>0</v>
      </c>
      <c r="BB1522" s="51"/>
    </row>
    <row r="1523" spans="1:54" x14ac:dyDescent="0.25">
      <c r="A1523" t="str">
        <f t="shared" si="143"/>
        <v>1523</v>
      </c>
      <c r="B1523" s="25">
        <f>IF(OR(ISBLANK($AG1523),$AI1523="closed",$AI1523="old",AND($B$3=Data!$N$6,OR(database!AG1523=Data!$K$8,Data!$K$9=database!AG1523))),0,MAX(B$8:B1522)+1)</f>
        <v>0</v>
      </c>
      <c r="C1523" s="25">
        <f ca="1">IF(AND($AL1523-C$3&lt;=TODAY(),$AL1523&gt;0,AI1523&lt;&gt;"closed",AI1523&lt;&gt;"old",AND($B$3&lt;&gt;Data!$N$6,OR(database!$AG1523&lt;&gt;Data!$K$9,database!$AG1523&lt;&gt;Data!$K$8))),MAX(C$8:C1522)+1,0)</f>
        <v>0</v>
      </c>
      <c r="D1523" s="25">
        <f ca="1">IF(AND($AL1523-D$3&lt;=TODAY(),$AL1523&gt;0,$AI1523&lt;&gt;"closed",AI1523&lt;&gt;"old",AND($B$3&lt;&gt;Data!$N$6,OR(database!$AG1523&lt;&gt;Data!$K$9,database!$AG1523&lt;&gt;Data!$K$8))),MAX(D$8:D1522)+1,0)</f>
        <v>0</v>
      </c>
      <c r="E1523" s="25">
        <f ca="1">IF(AND($AL1523-E$3&lt;=TODAY(),$AL1523&gt;0,AI1523&lt;&gt;"closed",AI1523&lt;&gt;"old",AND($B$3&lt;&gt;Data!$N$6,OR(database!$AG1523&lt;&gt;Data!$K$9,database!$AG1523&lt;&gt;Data!$K$8))),MAX(E$8:E1522)+1,0)</f>
        <v>0</v>
      </c>
      <c r="F1523" s="25">
        <f>IF(AH1523="X",MAX(F$8:F1522)+1,0)</f>
        <v>0</v>
      </c>
      <c r="G1523" s="25">
        <f ca="1">IF(AND(AG1523=Data!$K$8,database!AI1523&lt;&gt;"Closed",AI1523&lt;&gt;"old",database!AL1523&lt;(TODAY()+Data!$X$4)),MAX(G$8:G1522)+1,0)</f>
        <v>0</v>
      </c>
      <c r="H1523" s="25">
        <f ca="1">IF(AND(AG1523=Data!$K$9,database!AI1523&lt;&gt;"Closed",AI1523&lt;&gt;"old",database!AL1523&lt;(TODAY()+Data!$X$5)),MAX(H$8:H1522)+1,0)</f>
        <v>0</v>
      </c>
      <c r="Y1523">
        <f>IF(AS1523&gt;0,VLOOKUP(AS1523,$AT:$AV,3,0)+COUNTIF(AS$8:AS1522,AS1523),0)</f>
        <v>0</v>
      </c>
      <c r="AA1523" s="17"/>
      <c r="AB1523" s="18"/>
      <c r="AC1523" s="17"/>
      <c r="AD1523" s="18"/>
      <c r="AE1523" s="17"/>
      <c r="AF1523" s="18"/>
      <c r="AG1523" s="139"/>
      <c r="AH1523" s="24"/>
      <c r="AI1523" s="17"/>
      <c r="AJ1523" s="24"/>
      <c r="AK1523" s="27"/>
      <c r="AL1523" s="47"/>
      <c r="AQ1523" s="25">
        <f>IF(FollowUp!$AK$3="(Off)",IF(FollowUp!$AA$3=Data!$D$5,C1523,IF(FollowUp!$AA$3=Data!$D$6,D1523,IF(FollowUp!$AA$3=Data!$D$7,E1523,B1523))),IF(FollowUp!$AK$3=Data!$N$9,F1523,IF(FollowUp!$AK$3=Data!$N$8,H1523,IF(FollowUp!$AK$3=Data!$N$7,G1523,B1523))))</f>
        <v>0</v>
      </c>
      <c r="AR1523" s="51">
        <f t="shared" si="146"/>
        <v>0</v>
      </c>
      <c r="AS1523" s="25">
        <f t="shared" si="144"/>
        <v>-1</v>
      </c>
      <c r="AT1523" s="25">
        <f t="shared" si="147"/>
        <v>1516</v>
      </c>
      <c r="AU1523" s="25">
        <f t="shared" si="145"/>
        <v>0</v>
      </c>
      <c r="AV1523" s="25">
        <f t="shared" si="148"/>
        <v>0</v>
      </c>
      <c r="BB1523" s="51"/>
    </row>
    <row r="1524" spans="1:54" x14ac:dyDescent="0.25">
      <c r="A1524" t="str">
        <f t="shared" si="143"/>
        <v>1524</v>
      </c>
      <c r="B1524" s="25">
        <f>IF(OR(ISBLANK($AG1524),$AI1524="closed",$AI1524="old",AND($B$3=Data!$N$6,OR(database!AG1524=Data!$K$8,Data!$K$9=database!AG1524))),0,MAX(B$8:B1523)+1)</f>
        <v>0</v>
      </c>
      <c r="C1524" s="25">
        <f ca="1">IF(AND($AL1524-C$3&lt;=TODAY(),$AL1524&gt;0,AI1524&lt;&gt;"closed",AI1524&lt;&gt;"old",AND($B$3&lt;&gt;Data!$N$6,OR(database!$AG1524&lt;&gt;Data!$K$9,database!$AG1524&lt;&gt;Data!$K$8))),MAX(C$8:C1523)+1,0)</f>
        <v>0</v>
      </c>
      <c r="D1524" s="25">
        <f ca="1">IF(AND($AL1524-D$3&lt;=TODAY(),$AL1524&gt;0,$AI1524&lt;&gt;"closed",AI1524&lt;&gt;"old",AND($B$3&lt;&gt;Data!$N$6,OR(database!$AG1524&lt;&gt;Data!$K$9,database!$AG1524&lt;&gt;Data!$K$8))),MAX(D$8:D1523)+1,0)</f>
        <v>0</v>
      </c>
      <c r="E1524" s="25">
        <f ca="1">IF(AND($AL1524-E$3&lt;=TODAY(),$AL1524&gt;0,AI1524&lt;&gt;"closed",AI1524&lt;&gt;"old",AND($B$3&lt;&gt;Data!$N$6,OR(database!$AG1524&lt;&gt;Data!$K$9,database!$AG1524&lt;&gt;Data!$K$8))),MAX(E$8:E1523)+1,0)</f>
        <v>0</v>
      </c>
      <c r="F1524" s="25">
        <f>IF(AH1524="X",MAX(F$8:F1523)+1,0)</f>
        <v>0</v>
      </c>
      <c r="G1524" s="25">
        <f ca="1">IF(AND(AG1524=Data!$K$8,database!AI1524&lt;&gt;"Closed",AI1524&lt;&gt;"old",database!AL1524&lt;(TODAY()+Data!$X$4)),MAX(G$8:G1523)+1,0)</f>
        <v>0</v>
      </c>
      <c r="H1524" s="25">
        <f ca="1">IF(AND(AG1524=Data!$K$9,database!AI1524&lt;&gt;"Closed",AI1524&lt;&gt;"old",database!AL1524&lt;(TODAY()+Data!$X$5)),MAX(H$8:H1523)+1,0)</f>
        <v>0</v>
      </c>
      <c r="Y1524">
        <f>IF(AS1524&gt;0,VLOOKUP(AS1524,$AT:$AV,3,0)+COUNTIF(AS$8:AS1523,AS1524),0)</f>
        <v>0</v>
      </c>
      <c r="AA1524" s="16"/>
      <c r="AB1524" s="22"/>
      <c r="AC1524" s="16"/>
      <c r="AD1524" s="22"/>
      <c r="AE1524" s="16"/>
      <c r="AF1524" s="22"/>
      <c r="AG1524" s="138"/>
      <c r="AH1524" s="23"/>
      <c r="AI1524" s="16"/>
      <c r="AJ1524" s="23"/>
      <c r="AK1524" s="28"/>
      <c r="AL1524" s="35"/>
      <c r="AQ1524" s="25">
        <f>IF(FollowUp!$AK$3="(Off)",IF(FollowUp!$AA$3=Data!$D$5,C1524,IF(FollowUp!$AA$3=Data!$D$6,D1524,IF(FollowUp!$AA$3=Data!$D$7,E1524,B1524))),IF(FollowUp!$AK$3=Data!$N$9,F1524,IF(FollowUp!$AK$3=Data!$N$8,H1524,IF(FollowUp!$AK$3=Data!$N$7,G1524,B1524))))</f>
        <v>0</v>
      </c>
      <c r="AR1524" s="51">
        <f t="shared" si="146"/>
        <v>0</v>
      </c>
      <c r="AS1524" s="25">
        <f t="shared" si="144"/>
        <v>-1</v>
      </c>
      <c r="AT1524" s="25">
        <f t="shared" si="147"/>
        <v>1517</v>
      </c>
      <c r="AU1524" s="25">
        <f t="shared" si="145"/>
        <v>0</v>
      </c>
      <c r="AV1524" s="25">
        <f t="shared" si="148"/>
        <v>0</v>
      </c>
      <c r="BB1524" s="51"/>
    </row>
    <row r="1525" spans="1:54" x14ac:dyDescent="0.25">
      <c r="A1525" t="str">
        <f t="shared" si="143"/>
        <v>1525</v>
      </c>
      <c r="B1525" s="25">
        <f>IF(OR(ISBLANK($AG1525),$AI1525="closed",$AI1525="old",AND($B$3=Data!$N$6,OR(database!AG1525=Data!$K$8,Data!$K$9=database!AG1525))),0,MAX(B$8:B1524)+1)</f>
        <v>0</v>
      </c>
      <c r="C1525" s="25">
        <f ca="1">IF(AND($AL1525-C$3&lt;=TODAY(),$AL1525&gt;0,AI1525&lt;&gt;"closed",AI1525&lt;&gt;"old",AND($B$3&lt;&gt;Data!$N$6,OR(database!$AG1525&lt;&gt;Data!$K$9,database!$AG1525&lt;&gt;Data!$K$8))),MAX(C$8:C1524)+1,0)</f>
        <v>0</v>
      </c>
      <c r="D1525" s="25">
        <f ca="1">IF(AND($AL1525-D$3&lt;=TODAY(),$AL1525&gt;0,$AI1525&lt;&gt;"closed",AI1525&lt;&gt;"old",AND($B$3&lt;&gt;Data!$N$6,OR(database!$AG1525&lt;&gt;Data!$K$9,database!$AG1525&lt;&gt;Data!$K$8))),MAX(D$8:D1524)+1,0)</f>
        <v>0</v>
      </c>
      <c r="E1525" s="25">
        <f ca="1">IF(AND($AL1525-E$3&lt;=TODAY(),$AL1525&gt;0,AI1525&lt;&gt;"closed",AI1525&lt;&gt;"old",AND($B$3&lt;&gt;Data!$N$6,OR(database!$AG1525&lt;&gt;Data!$K$9,database!$AG1525&lt;&gt;Data!$K$8))),MAX(E$8:E1524)+1,0)</f>
        <v>0</v>
      </c>
      <c r="F1525" s="25">
        <f>IF(AH1525="X",MAX(F$8:F1524)+1,0)</f>
        <v>0</v>
      </c>
      <c r="G1525" s="25">
        <f ca="1">IF(AND(AG1525=Data!$K$8,database!AI1525&lt;&gt;"Closed",AI1525&lt;&gt;"old",database!AL1525&lt;(TODAY()+Data!$X$4)),MAX(G$8:G1524)+1,0)</f>
        <v>0</v>
      </c>
      <c r="H1525" s="25">
        <f ca="1">IF(AND(AG1525=Data!$K$9,database!AI1525&lt;&gt;"Closed",AI1525&lt;&gt;"old",database!AL1525&lt;(TODAY()+Data!$X$5)),MAX(H$8:H1524)+1,0)</f>
        <v>0</v>
      </c>
      <c r="Y1525">
        <f>IF(AS1525&gt;0,VLOOKUP(AS1525,$AT:$AV,3,0)+COUNTIF(AS$8:AS1524,AS1525),0)</f>
        <v>0</v>
      </c>
      <c r="AA1525" s="17"/>
      <c r="AB1525" s="18"/>
      <c r="AC1525" s="17"/>
      <c r="AD1525" s="18"/>
      <c r="AE1525" s="17"/>
      <c r="AF1525" s="18"/>
      <c r="AG1525" s="139"/>
      <c r="AH1525" s="24"/>
      <c r="AI1525" s="17"/>
      <c r="AJ1525" s="24"/>
      <c r="AK1525" s="27"/>
      <c r="AL1525" s="47"/>
      <c r="AQ1525" s="25">
        <f>IF(FollowUp!$AK$3="(Off)",IF(FollowUp!$AA$3=Data!$D$5,C1525,IF(FollowUp!$AA$3=Data!$D$6,D1525,IF(FollowUp!$AA$3=Data!$D$7,E1525,B1525))),IF(FollowUp!$AK$3=Data!$N$9,F1525,IF(FollowUp!$AK$3=Data!$N$8,H1525,IF(FollowUp!$AK$3=Data!$N$7,G1525,B1525))))</f>
        <v>0</v>
      </c>
      <c r="AR1525" s="51">
        <f t="shared" si="146"/>
        <v>0</v>
      </c>
      <c r="AS1525" s="25">
        <f t="shared" si="144"/>
        <v>-1</v>
      </c>
      <c r="AT1525" s="25">
        <f t="shared" si="147"/>
        <v>1518</v>
      </c>
      <c r="AU1525" s="25">
        <f t="shared" si="145"/>
        <v>0</v>
      </c>
      <c r="AV1525" s="25">
        <f t="shared" si="148"/>
        <v>0</v>
      </c>
      <c r="BB1525" s="51"/>
    </row>
    <row r="1526" spans="1:54" x14ac:dyDescent="0.25">
      <c r="A1526" t="str">
        <f t="shared" si="143"/>
        <v>1526</v>
      </c>
      <c r="B1526" s="25">
        <f>IF(OR(ISBLANK($AG1526),$AI1526="closed",$AI1526="old",AND($B$3=Data!$N$6,OR(database!AG1526=Data!$K$8,Data!$K$9=database!AG1526))),0,MAX(B$8:B1525)+1)</f>
        <v>0</v>
      </c>
      <c r="C1526" s="25">
        <f ca="1">IF(AND($AL1526-C$3&lt;=TODAY(),$AL1526&gt;0,AI1526&lt;&gt;"closed",AI1526&lt;&gt;"old",AND($B$3&lt;&gt;Data!$N$6,OR(database!$AG1526&lt;&gt;Data!$K$9,database!$AG1526&lt;&gt;Data!$K$8))),MAX(C$8:C1525)+1,0)</f>
        <v>0</v>
      </c>
      <c r="D1526" s="25">
        <f ca="1">IF(AND($AL1526-D$3&lt;=TODAY(),$AL1526&gt;0,$AI1526&lt;&gt;"closed",AI1526&lt;&gt;"old",AND($B$3&lt;&gt;Data!$N$6,OR(database!$AG1526&lt;&gt;Data!$K$9,database!$AG1526&lt;&gt;Data!$K$8))),MAX(D$8:D1525)+1,0)</f>
        <v>0</v>
      </c>
      <c r="E1526" s="25">
        <f ca="1">IF(AND($AL1526-E$3&lt;=TODAY(),$AL1526&gt;0,AI1526&lt;&gt;"closed",AI1526&lt;&gt;"old",AND($B$3&lt;&gt;Data!$N$6,OR(database!$AG1526&lt;&gt;Data!$K$9,database!$AG1526&lt;&gt;Data!$K$8))),MAX(E$8:E1525)+1,0)</f>
        <v>0</v>
      </c>
      <c r="F1526" s="25">
        <f>IF(AH1526="X",MAX(F$8:F1525)+1,0)</f>
        <v>0</v>
      </c>
      <c r="G1526" s="25">
        <f ca="1">IF(AND(AG1526=Data!$K$8,database!AI1526&lt;&gt;"Closed",AI1526&lt;&gt;"old",database!AL1526&lt;(TODAY()+Data!$X$4)),MAX(G$8:G1525)+1,0)</f>
        <v>0</v>
      </c>
      <c r="H1526" s="25">
        <f ca="1">IF(AND(AG1526=Data!$K$9,database!AI1526&lt;&gt;"Closed",AI1526&lt;&gt;"old",database!AL1526&lt;(TODAY()+Data!$X$5)),MAX(H$8:H1525)+1,0)</f>
        <v>0</v>
      </c>
      <c r="Y1526">
        <f>IF(AS1526&gt;0,VLOOKUP(AS1526,$AT:$AV,3,0)+COUNTIF(AS$8:AS1525,AS1526),0)</f>
        <v>0</v>
      </c>
      <c r="AA1526" s="16"/>
      <c r="AB1526" s="22"/>
      <c r="AC1526" s="16"/>
      <c r="AD1526" s="22"/>
      <c r="AE1526" s="16"/>
      <c r="AF1526" s="22"/>
      <c r="AG1526" s="138"/>
      <c r="AH1526" s="23"/>
      <c r="AI1526" s="16"/>
      <c r="AJ1526" s="23"/>
      <c r="AK1526" s="28"/>
      <c r="AL1526" s="35"/>
      <c r="AQ1526" s="25">
        <f>IF(FollowUp!$AK$3="(Off)",IF(FollowUp!$AA$3=Data!$D$5,C1526,IF(FollowUp!$AA$3=Data!$D$6,D1526,IF(FollowUp!$AA$3=Data!$D$7,E1526,B1526))),IF(FollowUp!$AK$3=Data!$N$9,F1526,IF(FollowUp!$AK$3=Data!$N$8,H1526,IF(FollowUp!$AK$3=Data!$N$7,G1526,B1526))))</f>
        <v>0</v>
      </c>
      <c r="AR1526" s="51">
        <f t="shared" si="146"/>
        <v>0</v>
      </c>
      <c r="AS1526" s="25">
        <f t="shared" si="144"/>
        <v>-1</v>
      </c>
      <c r="AT1526" s="25">
        <f t="shared" si="147"/>
        <v>1519</v>
      </c>
      <c r="AU1526" s="25">
        <f t="shared" si="145"/>
        <v>0</v>
      </c>
      <c r="AV1526" s="25">
        <f t="shared" si="148"/>
        <v>0</v>
      </c>
      <c r="BB1526" s="51"/>
    </row>
    <row r="1527" spans="1:54" x14ac:dyDescent="0.25">
      <c r="A1527" t="str">
        <f t="shared" si="143"/>
        <v>1527</v>
      </c>
      <c r="B1527" s="25">
        <f>IF(OR(ISBLANK($AG1527),$AI1527="closed",$AI1527="old",AND($B$3=Data!$N$6,OR(database!AG1527=Data!$K$8,Data!$K$9=database!AG1527))),0,MAX(B$8:B1526)+1)</f>
        <v>0</v>
      </c>
      <c r="C1527" s="25">
        <f ca="1">IF(AND($AL1527-C$3&lt;=TODAY(),$AL1527&gt;0,AI1527&lt;&gt;"closed",AI1527&lt;&gt;"old",AND($B$3&lt;&gt;Data!$N$6,OR(database!$AG1527&lt;&gt;Data!$K$9,database!$AG1527&lt;&gt;Data!$K$8))),MAX(C$8:C1526)+1,0)</f>
        <v>0</v>
      </c>
      <c r="D1527" s="25">
        <f ca="1">IF(AND($AL1527-D$3&lt;=TODAY(),$AL1527&gt;0,$AI1527&lt;&gt;"closed",AI1527&lt;&gt;"old",AND($B$3&lt;&gt;Data!$N$6,OR(database!$AG1527&lt;&gt;Data!$K$9,database!$AG1527&lt;&gt;Data!$K$8))),MAX(D$8:D1526)+1,0)</f>
        <v>0</v>
      </c>
      <c r="E1527" s="25">
        <f ca="1">IF(AND($AL1527-E$3&lt;=TODAY(),$AL1527&gt;0,AI1527&lt;&gt;"closed",AI1527&lt;&gt;"old",AND($B$3&lt;&gt;Data!$N$6,OR(database!$AG1527&lt;&gt;Data!$K$9,database!$AG1527&lt;&gt;Data!$K$8))),MAX(E$8:E1526)+1,0)</f>
        <v>0</v>
      </c>
      <c r="F1527" s="25">
        <f>IF(AH1527="X",MAX(F$8:F1526)+1,0)</f>
        <v>0</v>
      </c>
      <c r="G1527" s="25">
        <f ca="1">IF(AND(AG1527=Data!$K$8,database!AI1527&lt;&gt;"Closed",AI1527&lt;&gt;"old",database!AL1527&lt;(TODAY()+Data!$X$4)),MAX(G$8:G1526)+1,0)</f>
        <v>0</v>
      </c>
      <c r="H1527" s="25">
        <f ca="1">IF(AND(AG1527=Data!$K$9,database!AI1527&lt;&gt;"Closed",AI1527&lt;&gt;"old",database!AL1527&lt;(TODAY()+Data!$X$5)),MAX(H$8:H1526)+1,0)</f>
        <v>0</v>
      </c>
      <c r="Y1527">
        <f>IF(AS1527&gt;0,VLOOKUP(AS1527,$AT:$AV,3,0)+COUNTIF(AS$8:AS1526,AS1527),0)</f>
        <v>0</v>
      </c>
      <c r="AA1527" s="17"/>
      <c r="AB1527" s="18"/>
      <c r="AC1527" s="17"/>
      <c r="AD1527" s="18"/>
      <c r="AE1527" s="17"/>
      <c r="AF1527" s="18"/>
      <c r="AG1527" s="139"/>
      <c r="AH1527" s="24"/>
      <c r="AI1527" s="17"/>
      <c r="AJ1527" s="24"/>
      <c r="AK1527" s="27"/>
      <c r="AL1527" s="47"/>
      <c r="AQ1527" s="25">
        <f>IF(FollowUp!$AK$3="(Off)",IF(FollowUp!$AA$3=Data!$D$5,C1527,IF(FollowUp!$AA$3=Data!$D$6,D1527,IF(FollowUp!$AA$3=Data!$D$7,E1527,B1527))),IF(FollowUp!$AK$3=Data!$N$9,F1527,IF(FollowUp!$AK$3=Data!$N$8,H1527,IF(FollowUp!$AK$3=Data!$N$7,G1527,B1527))))</f>
        <v>0</v>
      </c>
      <c r="AR1527" s="51">
        <f t="shared" si="146"/>
        <v>0</v>
      </c>
      <c r="AS1527" s="25">
        <f t="shared" si="144"/>
        <v>-1</v>
      </c>
      <c r="AT1527" s="25">
        <f t="shared" si="147"/>
        <v>1520</v>
      </c>
      <c r="AU1527" s="25">
        <f t="shared" si="145"/>
        <v>0</v>
      </c>
      <c r="AV1527" s="25">
        <f t="shared" si="148"/>
        <v>0</v>
      </c>
      <c r="BB1527" s="51"/>
    </row>
    <row r="1528" spans="1:54" x14ac:dyDescent="0.25">
      <c r="A1528" t="str">
        <f t="shared" si="143"/>
        <v>1528</v>
      </c>
      <c r="B1528" s="25">
        <f>IF(OR(ISBLANK($AG1528),$AI1528="closed",$AI1528="old",AND($B$3=Data!$N$6,OR(database!AG1528=Data!$K$8,Data!$K$9=database!AG1528))),0,MAX(B$8:B1527)+1)</f>
        <v>0</v>
      </c>
      <c r="C1528" s="25">
        <f ca="1">IF(AND($AL1528-C$3&lt;=TODAY(),$AL1528&gt;0,AI1528&lt;&gt;"closed",AI1528&lt;&gt;"old",AND($B$3&lt;&gt;Data!$N$6,OR(database!$AG1528&lt;&gt;Data!$K$9,database!$AG1528&lt;&gt;Data!$K$8))),MAX(C$8:C1527)+1,0)</f>
        <v>0</v>
      </c>
      <c r="D1528" s="25">
        <f ca="1">IF(AND($AL1528-D$3&lt;=TODAY(),$AL1528&gt;0,$AI1528&lt;&gt;"closed",AI1528&lt;&gt;"old",AND($B$3&lt;&gt;Data!$N$6,OR(database!$AG1528&lt;&gt;Data!$K$9,database!$AG1528&lt;&gt;Data!$K$8))),MAX(D$8:D1527)+1,0)</f>
        <v>0</v>
      </c>
      <c r="E1528" s="25">
        <f ca="1">IF(AND($AL1528-E$3&lt;=TODAY(),$AL1528&gt;0,AI1528&lt;&gt;"closed",AI1528&lt;&gt;"old",AND($B$3&lt;&gt;Data!$N$6,OR(database!$AG1528&lt;&gt;Data!$K$9,database!$AG1528&lt;&gt;Data!$K$8))),MAX(E$8:E1527)+1,0)</f>
        <v>0</v>
      </c>
      <c r="F1528" s="25">
        <f>IF(AH1528="X",MAX(F$8:F1527)+1,0)</f>
        <v>0</v>
      </c>
      <c r="G1528" s="25">
        <f ca="1">IF(AND(AG1528=Data!$K$8,database!AI1528&lt;&gt;"Closed",AI1528&lt;&gt;"old",database!AL1528&lt;(TODAY()+Data!$X$4)),MAX(G$8:G1527)+1,0)</f>
        <v>0</v>
      </c>
      <c r="H1528" s="25">
        <f ca="1">IF(AND(AG1528=Data!$K$9,database!AI1528&lt;&gt;"Closed",AI1528&lt;&gt;"old",database!AL1528&lt;(TODAY()+Data!$X$5)),MAX(H$8:H1527)+1,0)</f>
        <v>0</v>
      </c>
      <c r="Y1528">
        <f>IF(AS1528&gt;0,VLOOKUP(AS1528,$AT:$AV,3,0)+COUNTIF(AS$8:AS1527,AS1528),0)</f>
        <v>0</v>
      </c>
      <c r="AA1528" s="16"/>
      <c r="AB1528" s="22"/>
      <c r="AC1528" s="16"/>
      <c r="AD1528" s="22"/>
      <c r="AE1528" s="16"/>
      <c r="AF1528" s="22"/>
      <c r="AG1528" s="138"/>
      <c r="AH1528" s="23"/>
      <c r="AI1528" s="16"/>
      <c r="AJ1528" s="23"/>
      <c r="AK1528" s="28"/>
      <c r="AL1528" s="35"/>
      <c r="AQ1528" s="25">
        <f>IF(FollowUp!$AK$3="(Off)",IF(FollowUp!$AA$3=Data!$D$5,C1528,IF(FollowUp!$AA$3=Data!$D$6,D1528,IF(FollowUp!$AA$3=Data!$D$7,E1528,B1528))),IF(FollowUp!$AK$3=Data!$N$9,F1528,IF(FollowUp!$AK$3=Data!$N$8,H1528,IF(FollowUp!$AK$3=Data!$N$7,G1528,B1528))))</f>
        <v>0</v>
      </c>
      <c r="AR1528" s="51">
        <f t="shared" si="146"/>
        <v>0</v>
      </c>
      <c r="AS1528" s="25">
        <f t="shared" si="144"/>
        <v>-1</v>
      </c>
      <c r="AT1528" s="25">
        <f t="shared" si="147"/>
        <v>1521</v>
      </c>
      <c r="AU1528" s="25">
        <f t="shared" si="145"/>
        <v>0</v>
      </c>
      <c r="AV1528" s="25">
        <f t="shared" si="148"/>
        <v>0</v>
      </c>
      <c r="BB1528" s="51"/>
    </row>
    <row r="1529" spans="1:54" x14ac:dyDescent="0.25">
      <c r="A1529" t="str">
        <f t="shared" si="143"/>
        <v>1529</v>
      </c>
      <c r="B1529" s="25">
        <f>IF(OR(ISBLANK($AG1529),$AI1529="closed",$AI1529="old",AND($B$3=Data!$N$6,OR(database!AG1529=Data!$K$8,Data!$K$9=database!AG1529))),0,MAX(B$8:B1528)+1)</f>
        <v>0</v>
      </c>
      <c r="C1529" s="25">
        <f ca="1">IF(AND($AL1529-C$3&lt;=TODAY(),$AL1529&gt;0,AI1529&lt;&gt;"closed",AI1529&lt;&gt;"old",AND($B$3&lt;&gt;Data!$N$6,OR(database!$AG1529&lt;&gt;Data!$K$9,database!$AG1529&lt;&gt;Data!$K$8))),MAX(C$8:C1528)+1,0)</f>
        <v>0</v>
      </c>
      <c r="D1529" s="25">
        <f ca="1">IF(AND($AL1529-D$3&lt;=TODAY(),$AL1529&gt;0,$AI1529&lt;&gt;"closed",AI1529&lt;&gt;"old",AND($B$3&lt;&gt;Data!$N$6,OR(database!$AG1529&lt;&gt;Data!$K$9,database!$AG1529&lt;&gt;Data!$K$8))),MAX(D$8:D1528)+1,0)</f>
        <v>0</v>
      </c>
      <c r="E1529" s="25">
        <f ca="1">IF(AND($AL1529-E$3&lt;=TODAY(),$AL1529&gt;0,AI1529&lt;&gt;"closed",AI1529&lt;&gt;"old",AND($B$3&lt;&gt;Data!$N$6,OR(database!$AG1529&lt;&gt;Data!$K$9,database!$AG1529&lt;&gt;Data!$K$8))),MAX(E$8:E1528)+1,0)</f>
        <v>0</v>
      </c>
      <c r="F1529" s="25">
        <f>IF(AH1529="X",MAX(F$8:F1528)+1,0)</f>
        <v>0</v>
      </c>
      <c r="G1529" s="25">
        <f ca="1">IF(AND(AG1529=Data!$K$8,database!AI1529&lt;&gt;"Closed",AI1529&lt;&gt;"old",database!AL1529&lt;(TODAY()+Data!$X$4)),MAX(G$8:G1528)+1,0)</f>
        <v>0</v>
      </c>
      <c r="H1529" s="25">
        <f ca="1">IF(AND(AG1529=Data!$K$9,database!AI1529&lt;&gt;"Closed",AI1529&lt;&gt;"old",database!AL1529&lt;(TODAY()+Data!$X$5)),MAX(H$8:H1528)+1,0)</f>
        <v>0</v>
      </c>
      <c r="Y1529">
        <f>IF(AS1529&gt;0,VLOOKUP(AS1529,$AT:$AV,3,0)+COUNTIF(AS$8:AS1528,AS1529),0)</f>
        <v>0</v>
      </c>
      <c r="AA1529" s="17"/>
      <c r="AB1529" s="18"/>
      <c r="AC1529" s="17"/>
      <c r="AD1529" s="18"/>
      <c r="AE1529" s="17"/>
      <c r="AF1529" s="18"/>
      <c r="AG1529" s="139"/>
      <c r="AH1529" s="24"/>
      <c r="AI1529" s="17"/>
      <c r="AJ1529" s="24"/>
      <c r="AK1529" s="27"/>
      <c r="AL1529" s="47"/>
      <c r="AQ1529" s="25">
        <f>IF(FollowUp!$AK$3="(Off)",IF(FollowUp!$AA$3=Data!$D$5,C1529,IF(FollowUp!$AA$3=Data!$D$6,D1529,IF(FollowUp!$AA$3=Data!$D$7,E1529,B1529))),IF(FollowUp!$AK$3=Data!$N$9,F1529,IF(FollowUp!$AK$3=Data!$N$8,H1529,IF(FollowUp!$AK$3=Data!$N$7,G1529,B1529))))</f>
        <v>0</v>
      </c>
      <c r="AR1529" s="51">
        <f t="shared" si="146"/>
        <v>0</v>
      </c>
      <c r="AS1529" s="25">
        <f t="shared" si="144"/>
        <v>-1</v>
      </c>
      <c r="AT1529" s="25">
        <f t="shared" si="147"/>
        <v>1522</v>
      </c>
      <c r="AU1529" s="25">
        <f t="shared" si="145"/>
        <v>0</v>
      </c>
      <c r="AV1529" s="25">
        <f t="shared" si="148"/>
        <v>0</v>
      </c>
      <c r="BB1529" s="51"/>
    </row>
    <row r="1530" spans="1:54" x14ac:dyDescent="0.25">
      <c r="A1530" t="str">
        <f t="shared" si="143"/>
        <v>1530</v>
      </c>
      <c r="B1530" s="25">
        <f>IF(OR(ISBLANK($AG1530),$AI1530="closed",$AI1530="old",AND($B$3=Data!$N$6,OR(database!AG1530=Data!$K$8,Data!$K$9=database!AG1530))),0,MAX(B$8:B1529)+1)</f>
        <v>0</v>
      </c>
      <c r="C1530" s="25">
        <f ca="1">IF(AND($AL1530-C$3&lt;=TODAY(),$AL1530&gt;0,AI1530&lt;&gt;"closed",AI1530&lt;&gt;"old",AND($B$3&lt;&gt;Data!$N$6,OR(database!$AG1530&lt;&gt;Data!$K$9,database!$AG1530&lt;&gt;Data!$K$8))),MAX(C$8:C1529)+1,0)</f>
        <v>0</v>
      </c>
      <c r="D1530" s="25">
        <f ca="1">IF(AND($AL1530-D$3&lt;=TODAY(),$AL1530&gt;0,$AI1530&lt;&gt;"closed",AI1530&lt;&gt;"old",AND($B$3&lt;&gt;Data!$N$6,OR(database!$AG1530&lt;&gt;Data!$K$9,database!$AG1530&lt;&gt;Data!$K$8))),MAX(D$8:D1529)+1,0)</f>
        <v>0</v>
      </c>
      <c r="E1530" s="25">
        <f ca="1">IF(AND($AL1530-E$3&lt;=TODAY(),$AL1530&gt;0,AI1530&lt;&gt;"closed",AI1530&lt;&gt;"old",AND($B$3&lt;&gt;Data!$N$6,OR(database!$AG1530&lt;&gt;Data!$K$9,database!$AG1530&lt;&gt;Data!$K$8))),MAX(E$8:E1529)+1,0)</f>
        <v>0</v>
      </c>
      <c r="F1530" s="25">
        <f>IF(AH1530="X",MAX(F$8:F1529)+1,0)</f>
        <v>0</v>
      </c>
      <c r="G1530" s="25">
        <f ca="1">IF(AND(AG1530=Data!$K$8,database!AI1530&lt;&gt;"Closed",AI1530&lt;&gt;"old",database!AL1530&lt;(TODAY()+Data!$X$4)),MAX(G$8:G1529)+1,0)</f>
        <v>0</v>
      </c>
      <c r="H1530" s="25">
        <f ca="1">IF(AND(AG1530=Data!$K$9,database!AI1530&lt;&gt;"Closed",AI1530&lt;&gt;"old",database!AL1530&lt;(TODAY()+Data!$X$5)),MAX(H$8:H1529)+1,0)</f>
        <v>0</v>
      </c>
      <c r="Y1530">
        <f>IF(AS1530&gt;0,VLOOKUP(AS1530,$AT:$AV,3,0)+COUNTIF(AS$8:AS1529,AS1530),0)</f>
        <v>0</v>
      </c>
      <c r="AA1530" s="16"/>
      <c r="AB1530" s="22"/>
      <c r="AC1530" s="16"/>
      <c r="AD1530" s="22"/>
      <c r="AE1530" s="16"/>
      <c r="AF1530" s="22"/>
      <c r="AG1530" s="138"/>
      <c r="AH1530" s="23"/>
      <c r="AI1530" s="16"/>
      <c r="AJ1530" s="23"/>
      <c r="AK1530" s="28"/>
      <c r="AL1530" s="35"/>
      <c r="AQ1530" s="25">
        <f>IF(FollowUp!$AK$3="(Off)",IF(FollowUp!$AA$3=Data!$D$5,C1530,IF(FollowUp!$AA$3=Data!$D$6,D1530,IF(FollowUp!$AA$3=Data!$D$7,E1530,B1530))),IF(FollowUp!$AK$3=Data!$N$9,F1530,IF(FollowUp!$AK$3=Data!$N$8,H1530,IF(FollowUp!$AK$3=Data!$N$7,G1530,B1530))))</f>
        <v>0</v>
      </c>
      <c r="AR1530" s="51">
        <f t="shared" si="146"/>
        <v>0</v>
      </c>
      <c r="AS1530" s="25">
        <f t="shared" si="144"/>
        <v>-1</v>
      </c>
      <c r="AT1530" s="25">
        <f t="shared" si="147"/>
        <v>1523</v>
      </c>
      <c r="AU1530" s="25">
        <f t="shared" si="145"/>
        <v>0</v>
      </c>
      <c r="AV1530" s="25">
        <f t="shared" si="148"/>
        <v>0</v>
      </c>
      <c r="BB1530" s="51"/>
    </row>
    <row r="1531" spans="1:54" x14ac:dyDescent="0.25">
      <c r="A1531" t="str">
        <f t="shared" si="143"/>
        <v>1531</v>
      </c>
      <c r="B1531" s="25">
        <f>IF(OR(ISBLANK($AG1531),$AI1531="closed",$AI1531="old",AND($B$3=Data!$N$6,OR(database!AG1531=Data!$K$8,Data!$K$9=database!AG1531))),0,MAX(B$8:B1530)+1)</f>
        <v>0</v>
      </c>
      <c r="C1531" s="25">
        <f ca="1">IF(AND($AL1531-C$3&lt;=TODAY(),$AL1531&gt;0,AI1531&lt;&gt;"closed",AI1531&lt;&gt;"old",AND($B$3&lt;&gt;Data!$N$6,OR(database!$AG1531&lt;&gt;Data!$K$9,database!$AG1531&lt;&gt;Data!$K$8))),MAX(C$8:C1530)+1,0)</f>
        <v>0</v>
      </c>
      <c r="D1531" s="25">
        <f ca="1">IF(AND($AL1531-D$3&lt;=TODAY(),$AL1531&gt;0,$AI1531&lt;&gt;"closed",AI1531&lt;&gt;"old",AND($B$3&lt;&gt;Data!$N$6,OR(database!$AG1531&lt;&gt;Data!$K$9,database!$AG1531&lt;&gt;Data!$K$8))),MAX(D$8:D1530)+1,0)</f>
        <v>0</v>
      </c>
      <c r="E1531" s="25">
        <f ca="1">IF(AND($AL1531-E$3&lt;=TODAY(),$AL1531&gt;0,AI1531&lt;&gt;"closed",AI1531&lt;&gt;"old",AND($B$3&lt;&gt;Data!$N$6,OR(database!$AG1531&lt;&gt;Data!$K$9,database!$AG1531&lt;&gt;Data!$K$8))),MAX(E$8:E1530)+1,0)</f>
        <v>0</v>
      </c>
      <c r="F1531" s="25">
        <f>IF(AH1531="X",MAX(F$8:F1530)+1,0)</f>
        <v>0</v>
      </c>
      <c r="G1531" s="25">
        <f ca="1">IF(AND(AG1531=Data!$K$8,database!AI1531&lt;&gt;"Closed",AI1531&lt;&gt;"old",database!AL1531&lt;(TODAY()+Data!$X$4)),MAX(G$8:G1530)+1,0)</f>
        <v>0</v>
      </c>
      <c r="H1531" s="25">
        <f ca="1">IF(AND(AG1531=Data!$K$9,database!AI1531&lt;&gt;"Closed",AI1531&lt;&gt;"old",database!AL1531&lt;(TODAY()+Data!$X$5)),MAX(H$8:H1530)+1,0)</f>
        <v>0</v>
      </c>
      <c r="Y1531">
        <f>IF(AS1531&gt;0,VLOOKUP(AS1531,$AT:$AV,3,0)+COUNTIF(AS$8:AS1530,AS1531),0)</f>
        <v>0</v>
      </c>
      <c r="AA1531" s="17"/>
      <c r="AB1531" s="18"/>
      <c r="AC1531" s="17"/>
      <c r="AD1531" s="18"/>
      <c r="AE1531" s="17"/>
      <c r="AF1531" s="18"/>
      <c r="AG1531" s="139"/>
      <c r="AH1531" s="24"/>
      <c r="AI1531" s="17"/>
      <c r="AJ1531" s="24"/>
      <c r="AK1531" s="27"/>
      <c r="AL1531" s="47"/>
      <c r="AQ1531" s="25">
        <f>IF(FollowUp!$AK$3="(Off)",IF(FollowUp!$AA$3=Data!$D$5,C1531,IF(FollowUp!$AA$3=Data!$D$6,D1531,IF(FollowUp!$AA$3=Data!$D$7,E1531,B1531))),IF(FollowUp!$AK$3=Data!$N$9,F1531,IF(FollowUp!$AK$3=Data!$N$8,H1531,IF(FollowUp!$AK$3=Data!$N$7,G1531,B1531))))</f>
        <v>0</v>
      </c>
      <c r="AR1531" s="51">
        <f t="shared" si="146"/>
        <v>0</v>
      </c>
      <c r="AS1531" s="25">
        <f t="shared" si="144"/>
        <v>-1</v>
      </c>
      <c r="AT1531" s="25">
        <f t="shared" si="147"/>
        <v>1524</v>
      </c>
      <c r="AU1531" s="25">
        <f t="shared" si="145"/>
        <v>0</v>
      </c>
      <c r="AV1531" s="25">
        <f t="shared" si="148"/>
        <v>0</v>
      </c>
      <c r="BB1531" s="51"/>
    </row>
    <row r="1532" spans="1:54" x14ac:dyDescent="0.25">
      <c r="A1532" t="str">
        <f t="shared" si="143"/>
        <v>1532</v>
      </c>
      <c r="B1532" s="25">
        <f>IF(OR(ISBLANK($AG1532),$AI1532="closed",$AI1532="old",AND($B$3=Data!$N$6,OR(database!AG1532=Data!$K$8,Data!$K$9=database!AG1532))),0,MAX(B$8:B1531)+1)</f>
        <v>0</v>
      </c>
      <c r="C1532" s="25">
        <f ca="1">IF(AND($AL1532-C$3&lt;=TODAY(),$AL1532&gt;0,AI1532&lt;&gt;"closed",AI1532&lt;&gt;"old",AND($B$3&lt;&gt;Data!$N$6,OR(database!$AG1532&lt;&gt;Data!$K$9,database!$AG1532&lt;&gt;Data!$K$8))),MAX(C$8:C1531)+1,0)</f>
        <v>0</v>
      </c>
      <c r="D1532" s="25">
        <f ca="1">IF(AND($AL1532-D$3&lt;=TODAY(),$AL1532&gt;0,$AI1532&lt;&gt;"closed",AI1532&lt;&gt;"old",AND($B$3&lt;&gt;Data!$N$6,OR(database!$AG1532&lt;&gt;Data!$K$9,database!$AG1532&lt;&gt;Data!$K$8))),MAX(D$8:D1531)+1,0)</f>
        <v>0</v>
      </c>
      <c r="E1532" s="25">
        <f ca="1">IF(AND($AL1532-E$3&lt;=TODAY(),$AL1532&gt;0,AI1532&lt;&gt;"closed",AI1532&lt;&gt;"old",AND($B$3&lt;&gt;Data!$N$6,OR(database!$AG1532&lt;&gt;Data!$K$9,database!$AG1532&lt;&gt;Data!$K$8))),MAX(E$8:E1531)+1,0)</f>
        <v>0</v>
      </c>
      <c r="F1532" s="25">
        <f>IF(AH1532="X",MAX(F$8:F1531)+1,0)</f>
        <v>0</v>
      </c>
      <c r="G1532" s="25">
        <f ca="1">IF(AND(AG1532=Data!$K$8,database!AI1532&lt;&gt;"Closed",AI1532&lt;&gt;"old",database!AL1532&lt;(TODAY()+Data!$X$4)),MAX(G$8:G1531)+1,0)</f>
        <v>0</v>
      </c>
      <c r="H1532" s="25">
        <f ca="1">IF(AND(AG1532=Data!$K$9,database!AI1532&lt;&gt;"Closed",AI1532&lt;&gt;"old",database!AL1532&lt;(TODAY()+Data!$X$5)),MAX(H$8:H1531)+1,0)</f>
        <v>0</v>
      </c>
      <c r="Y1532">
        <f>IF(AS1532&gt;0,VLOOKUP(AS1532,$AT:$AV,3,0)+COUNTIF(AS$8:AS1531,AS1532),0)</f>
        <v>0</v>
      </c>
      <c r="AA1532" s="16"/>
      <c r="AB1532" s="22"/>
      <c r="AC1532" s="16"/>
      <c r="AD1532" s="22"/>
      <c r="AE1532" s="16"/>
      <c r="AF1532" s="22"/>
      <c r="AG1532" s="138"/>
      <c r="AH1532" s="23"/>
      <c r="AI1532" s="16"/>
      <c r="AJ1532" s="23"/>
      <c r="AK1532" s="28"/>
      <c r="AL1532" s="35"/>
      <c r="AQ1532" s="25">
        <f>IF(FollowUp!$AK$3="(Off)",IF(FollowUp!$AA$3=Data!$D$5,C1532,IF(FollowUp!$AA$3=Data!$D$6,D1532,IF(FollowUp!$AA$3=Data!$D$7,E1532,B1532))),IF(FollowUp!$AK$3=Data!$N$9,F1532,IF(FollowUp!$AK$3=Data!$N$8,H1532,IF(FollowUp!$AK$3=Data!$N$7,G1532,B1532))))</f>
        <v>0</v>
      </c>
      <c r="AR1532" s="51">
        <f t="shared" si="146"/>
        <v>0</v>
      </c>
      <c r="AS1532" s="25">
        <f t="shared" si="144"/>
        <v>-1</v>
      </c>
      <c r="AT1532" s="25">
        <f t="shared" si="147"/>
        <v>1525</v>
      </c>
      <c r="AU1532" s="25">
        <f t="shared" si="145"/>
        <v>0</v>
      </c>
      <c r="AV1532" s="25">
        <f t="shared" si="148"/>
        <v>0</v>
      </c>
      <c r="BB1532" s="51"/>
    </row>
    <row r="1533" spans="1:54" x14ac:dyDescent="0.25">
      <c r="A1533" t="str">
        <f t="shared" si="143"/>
        <v>1533</v>
      </c>
      <c r="B1533" s="25">
        <f>IF(OR(ISBLANK($AG1533),$AI1533="closed",$AI1533="old",AND($B$3=Data!$N$6,OR(database!AG1533=Data!$K$8,Data!$K$9=database!AG1533))),0,MAX(B$8:B1532)+1)</f>
        <v>0</v>
      </c>
      <c r="C1533" s="25">
        <f ca="1">IF(AND($AL1533-C$3&lt;=TODAY(),$AL1533&gt;0,AI1533&lt;&gt;"closed",AI1533&lt;&gt;"old",AND($B$3&lt;&gt;Data!$N$6,OR(database!$AG1533&lt;&gt;Data!$K$9,database!$AG1533&lt;&gt;Data!$K$8))),MAX(C$8:C1532)+1,0)</f>
        <v>0</v>
      </c>
      <c r="D1533" s="25">
        <f ca="1">IF(AND($AL1533-D$3&lt;=TODAY(),$AL1533&gt;0,$AI1533&lt;&gt;"closed",AI1533&lt;&gt;"old",AND($B$3&lt;&gt;Data!$N$6,OR(database!$AG1533&lt;&gt;Data!$K$9,database!$AG1533&lt;&gt;Data!$K$8))),MAX(D$8:D1532)+1,0)</f>
        <v>0</v>
      </c>
      <c r="E1533" s="25">
        <f ca="1">IF(AND($AL1533-E$3&lt;=TODAY(),$AL1533&gt;0,AI1533&lt;&gt;"closed",AI1533&lt;&gt;"old",AND($B$3&lt;&gt;Data!$N$6,OR(database!$AG1533&lt;&gt;Data!$K$9,database!$AG1533&lt;&gt;Data!$K$8))),MAX(E$8:E1532)+1,0)</f>
        <v>0</v>
      </c>
      <c r="F1533" s="25">
        <f>IF(AH1533="X",MAX(F$8:F1532)+1,0)</f>
        <v>0</v>
      </c>
      <c r="G1533" s="25">
        <f ca="1">IF(AND(AG1533=Data!$K$8,database!AI1533&lt;&gt;"Closed",AI1533&lt;&gt;"old",database!AL1533&lt;(TODAY()+Data!$X$4)),MAX(G$8:G1532)+1,0)</f>
        <v>0</v>
      </c>
      <c r="H1533" s="25">
        <f ca="1">IF(AND(AG1533=Data!$K$9,database!AI1533&lt;&gt;"Closed",AI1533&lt;&gt;"old",database!AL1533&lt;(TODAY()+Data!$X$5)),MAX(H$8:H1532)+1,0)</f>
        <v>0</v>
      </c>
      <c r="Y1533">
        <f>IF(AS1533&gt;0,VLOOKUP(AS1533,$AT:$AV,3,0)+COUNTIF(AS$8:AS1532,AS1533),0)</f>
        <v>0</v>
      </c>
      <c r="AA1533" s="17"/>
      <c r="AB1533" s="18"/>
      <c r="AC1533" s="17"/>
      <c r="AD1533" s="18"/>
      <c r="AE1533" s="17"/>
      <c r="AF1533" s="18"/>
      <c r="AG1533" s="139"/>
      <c r="AH1533" s="24"/>
      <c r="AI1533" s="17"/>
      <c r="AJ1533" s="24"/>
      <c r="AK1533" s="27"/>
      <c r="AL1533" s="47"/>
      <c r="AQ1533" s="25">
        <f>IF(FollowUp!$AK$3="(Off)",IF(FollowUp!$AA$3=Data!$D$5,C1533,IF(FollowUp!$AA$3=Data!$D$6,D1533,IF(FollowUp!$AA$3=Data!$D$7,E1533,B1533))),IF(FollowUp!$AK$3=Data!$N$9,F1533,IF(FollowUp!$AK$3=Data!$N$8,H1533,IF(FollowUp!$AK$3=Data!$N$7,G1533,B1533))))</f>
        <v>0</v>
      </c>
      <c r="AR1533" s="51">
        <f t="shared" si="146"/>
        <v>0</v>
      </c>
      <c r="AS1533" s="25">
        <f t="shared" si="144"/>
        <v>-1</v>
      </c>
      <c r="AT1533" s="25">
        <f t="shared" si="147"/>
        <v>1526</v>
      </c>
      <c r="AU1533" s="25">
        <f t="shared" si="145"/>
        <v>0</v>
      </c>
      <c r="AV1533" s="25">
        <f t="shared" si="148"/>
        <v>0</v>
      </c>
      <c r="BB1533" s="51"/>
    </row>
    <row r="1534" spans="1:54" x14ac:dyDescent="0.25">
      <c r="A1534" t="str">
        <f t="shared" si="143"/>
        <v>1534</v>
      </c>
      <c r="B1534" s="25">
        <f>IF(OR(ISBLANK($AG1534),$AI1534="closed",$AI1534="old",AND($B$3=Data!$N$6,OR(database!AG1534=Data!$K$8,Data!$K$9=database!AG1534))),0,MAX(B$8:B1533)+1)</f>
        <v>0</v>
      </c>
      <c r="C1534" s="25">
        <f ca="1">IF(AND($AL1534-C$3&lt;=TODAY(),$AL1534&gt;0,AI1534&lt;&gt;"closed",AI1534&lt;&gt;"old",AND($B$3&lt;&gt;Data!$N$6,OR(database!$AG1534&lt;&gt;Data!$K$9,database!$AG1534&lt;&gt;Data!$K$8))),MAX(C$8:C1533)+1,0)</f>
        <v>0</v>
      </c>
      <c r="D1534" s="25">
        <f ca="1">IF(AND($AL1534-D$3&lt;=TODAY(),$AL1534&gt;0,$AI1534&lt;&gt;"closed",AI1534&lt;&gt;"old",AND($B$3&lt;&gt;Data!$N$6,OR(database!$AG1534&lt;&gt;Data!$K$9,database!$AG1534&lt;&gt;Data!$K$8))),MAX(D$8:D1533)+1,0)</f>
        <v>0</v>
      </c>
      <c r="E1534" s="25">
        <f ca="1">IF(AND($AL1534-E$3&lt;=TODAY(),$AL1534&gt;0,AI1534&lt;&gt;"closed",AI1534&lt;&gt;"old",AND($B$3&lt;&gt;Data!$N$6,OR(database!$AG1534&lt;&gt;Data!$K$9,database!$AG1534&lt;&gt;Data!$K$8))),MAX(E$8:E1533)+1,0)</f>
        <v>0</v>
      </c>
      <c r="F1534" s="25">
        <f>IF(AH1534="X",MAX(F$8:F1533)+1,0)</f>
        <v>0</v>
      </c>
      <c r="G1534" s="25">
        <f ca="1">IF(AND(AG1534=Data!$K$8,database!AI1534&lt;&gt;"Closed",AI1534&lt;&gt;"old",database!AL1534&lt;(TODAY()+Data!$X$4)),MAX(G$8:G1533)+1,0)</f>
        <v>0</v>
      </c>
      <c r="H1534" s="25">
        <f ca="1">IF(AND(AG1534=Data!$K$9,database!AI1534&lt;&gt;"Closed",AI1534&lt;&gt;"old",database!AL1534&lt;(TODAY()+Data!$X$5)),MAX(H$8:H1533)+1,0)</f>
        <v>0</v>
      </c>
      <c r="Y1534">
        <f>IF(AS1534&gt;0,VLOOKUP(AS1534,$AT:$AV,3,0)+COUNTIF(AS$8:AS1533,AS1534),0)</f>
        <v>0</v>
      </c>
      <c r="AA1534" s="16"/>
      <c r="AB1534" s="22"/>
      <c r="AC1534" s="16"/>
      <c r="AD1534" s="22"/>
      <c r="AE1534" s="16"/>
      <c r="AF1534" s="22"/>
      <c r="AG1534" s="138"/>
      <c r="AH1534" s="23"/>
      <c r="AI1534" s="16"/>
      <c r="AJ1534" s="23"/>
      <c r="AK1534" s="28"/>
      <c r="AL1534" s="35"/>
      <c r="AQ1534" s="25">
        <f>IF(FollowUp!$AK$3="(Off)",IF(FollowUp!$AA$3=Data!$D$5,C1534,IF(FollowUp!$AA$3=Data!$D$6,D1534,IF(FollowUp!$AA$3=Data!$D$7,E1534,B1534))),IF(FollowUp!$AK$3=Data!$N$9,F1534,IF(FollowUp!$AK$3=Data!$N$8,H1534,IF(FollowUp!$AK$3=Data!$N$7,G1534,B1534))))</f>
        <v>0</v>
      </c>
      <c r="AR1534" s="51">
        <f t="shared" si="146"/>
        <v>0</v>
      </c>
      <c r="AS1534" s="25">
        <f t="shared" si="144"/>
        <v>-1</v>
      </c>
      <c r="AT1534" s="25">
        <f t="shared" si="147"/>
        <v>1527</v>
      </c>
      <c r="AU1534" s="25">
        <f t="shared" si="145"/>
        <v>0</v>
      </c>
      <c r="AV1534" s="25">
        <f t="shared" si="148"/>
        <v>0</v>
      </c>
      <c r="BB1534" s="51"/>
    </row>
    <row r="1535" spans="1:54" x14ac:dyDescent="0.25">
      <c r="A1535" t="str">
        <f t="shared" si="143"/>
        <v>1535</v>
      </c>
      <c r="B1535" s="25">
        <f>IF(OR(ISBLANK($AG1535),$AI1535="closed",$AI1535="old",AND($B$3=Data!$N$6,OR(database!AG1535=Data!$K$8,Data!$K$9=database!AG1535))),0,MAX(B$8:B1534)+1)</f>
        <v>0</v>
      </c>
      <c r="C1535" s="25">
        <f ca="1">IF(AND($AL1535-C$3&lt;=TODAY(),$AL1535&gt;0,AI1535&lt;&gt;"closed",AI1535&lt;&gt;"old",AND($B$3&lt;&gt;Data!$N$6,OR(database!$AG1535&lt;&gt;Data!$K$9,database!$AG1535&lt;&gt;Data!$K$8))),MAX(C$8:C1534)+1,0)</f>
        <v>0</v>
      </c>
      <c r="D1535" s="25">
        <f ca="1">IF(AND($AL1535-D$3&lt;=TODAY(),$AL1535&gt;0,$AI1535&lt;&gt;"closed",AI1535&lt;&gt;"old",AND($B$3&lt;&gt;Data!$N$6,OR(database!$AG1535&lt;&gt;Data!$K$9,database!$AG1535&lt;&gt;Data!$K$8))),MAX(D$8:D1534)+1,0)</f>
        <v>0</v>
      </c>
      <c r="E1535" s="25">
        <f ca="1">IF(AND($AL1535-E$3&lt;=TODAY(),$AL1535&gt;0,AI1535&lt;&gt;"closed",AI1535&lt;&gt;"old",AND($B$3&lt;&gt;Data!$N$6,OR(database!$AG1535&lt;&gt;Data!$K$9,database!$AG1535&lt;&gt;Data!$K$8))),MAX(E$8:E1534)+1,0)</f>
        <v>0</v>
      </c>
      <c r="F1535" s="25">
        <f>IF(AH1535="X",MAX(F$8:F1534)+1,0)</f>
        <v>0</v>
      </c>
      <c r="G1535" s="25">
        <f ca="1">IF(AND(AG1535=Data!$K$8,database!AI1535&lt;&gt;"Closed",AI1535&lt;&gt;"old",database!AL1535&lt;(TODAY()+Data!$X$4)),MAX(G$8:G1534)+1,0)</f>
        <v>0</v>
      </c>
      <c r="H1535" s="25">
        <f ca="1">IF(AND(AG1535=Data!$K$9,database!AI1535&lt;&gt;"Closed",AI1535&lt;&gt;"old",database!AL1535&lt;(TODAY()+Data!$X$5)),MAX(H$8:H1534)+1,0)</f>
        <v>0</v>
      </c>
      <c r="Y1535">
        <f>IF(AS1535&gt;0,VLOOKUP(AS1535,$AT:$AV,3,0)+COUNTIF(AS$8:AS1534,AS1535),0)</f>
        <v>0</v>
      </c>
      <c r="AA1535" s="17"/>
      <c r="AB1535" s="18"/>
      <c r="AC1535" s="17"/>
      <c r="AD1535" s="18"/>
      <c r="AE1535" s="17"/>
      <c r="AF1535" s="18"/>
      <c r="AG1535" s="139"/>
      <c r="AH1535" s="24"/>
      <c r="AI1535" s="17"/>
      <c r="AJ1535" s="24"/>
      <c r="AK1535" s="27"/>
      <c r="AL1535" s="47"/>
      <c r="AQ1535" s="25">
        <f>IF(FollowUp!$AK$3="(Off)",IF(FollowUp!$AA$3=Data!$D$5,C1535,IF(FollowUp!$AA$3=Data!$D$6,D1535,IF(FollowUp!$AA$3=Data!$D$7,E1535,B1535))),IF(FollowUp!$AK$3=Data!$N$9,F1535,IF(FollowUp!$AK$3=Data!$N$8,H1535,IF(FollowUp!$AK$3=Data!$N$7,G1535,B1535))))</f>
        <v>0</v>
      </c>
      <c r="AR1535" s="51">
        <f t="shared" si="146"/>
        <v>0</v>
      </c>
      <c r="AS1535" s="25">
        <f t="shared" si="144"/>
        <v>-1</v>
      </c>
      <c r="AT1535" s="25">
        <f t="shared" si="147"/>
        <v>1528</v>
      </c>
      <c r="AU1535" s="25">
        <f t="shared" si="145"/>
        <v>0</v>
      </c>
      <c r="AV1535" s="25">
        <f t="shared" si="148"/>
        <v>0</v>
      </c>
      <c r="BB1535" s="51"/>
    </row>
    <row r="1536" spans="1:54" x14ac:dyDescent="0.25">
      <c r="A1536" t="str">
        <f t="shared" si="143"/>
        <v>1536</v>
      </c>
      <c r="B1536" s="25">
        <f>IF(OR(ISBLANK($AG1536),$AI1536="closed",$AI1536="old",AND($B$3=Data!$N$6,OR(database!AG1536=Data!$K$8,Data!$K$9=database!AG1536))),0,MAX(B$8:B1535)+1)</f>
        <v>0</v>
      </c>
      <c r="C1536" s="25">
        <f ca="1">IF(AND($AL1536-C$3&lt;=TODAY(),$AL1536&gt;0,AI1536&lt;&gt;"closed",AI1536&lt;&gt;"old",AND($B$3&lt;&gt;Data!$N$6,OR(database!$AG1536&lt;&gt;Data!$K$9,database!$AG1536&lt;&gt;Data!$K$8))),MAX(C$8:C1535)+1,0)</f>
        <v>0</v>
      </c>
      <c r="D1536" s="25">
        <f ca="1">IF(AND($AL1536-D$3&lt;=TODAY(),$AL1536&gt;0,$AI1536&lt;&gt;"closed",AI1536&lt;&gt;"old",AND($B$3&lt;&gt;Data!$N$6,OR(database!$AG1536&lt;&gt;Data!$K$9,database!$AG1536&lt;&gt;Data!$K$8))),MAX(D$8:D1535)+1,0)</f>
        <v>0</v>
      </c>
      <c r="E1536" s="25">
        <f ca="1">IF(AND($AL1536-E$3&lt;=TODAY(),$AL1536&gt;0,AI1536&lt;&gt;"closed",AI1536&lt;&gt;"old",AND($B$3&lt;&gt;Data!$N$6,OR(database!$AG1536&lt;&gt;Data!$K$9,database!$AG1536&lt;&gt;Data!$K$8))),MAX(E$8:E1535)+1,0)</f>
        <v>0</v>
      </c>
      <c r="F1536" s="25">
        <f>IF(AH1536="X",MAX(F$8:F1535)+1,0)</f>
        <v>0</v>
      </c>
      <c r="G1536" s="25">
        <f ca="1">IF(AND(AG1536=Data!$K$8,database!AI1536&lt;&gt;"Closed",AI1536&lt;&gt;"old",database!AL1536&lt;(TODAY()+Data!$X$4)),MAX(G$8:G1535)+1,0)</f>
        <v>0</v>
      </c>
      <c r="H1536" s="25">
        <f ca="1">IF(AND(AG1536=Data!$K$9,database!AI1536&lt;&gt;"Closed",AI1536&lt;&gt;"old",database!AL1536&lt;(TODAY()+Data!$X$5)),MAX(H$8:H1535)+1,0)</f>
        <v>0</v>
      </c>
      <c r="Y1536">
        <f>IF(AS1536&gt;0,VLOOKUP(AS1536,$AT:$AV,3,0)+COUNTIF(AS$8:AS1535,AS1536),0)</f>
        <v>0</v>
      </c>
      <c r="AA1536" s="16"/>
      <c r="AB1536" s="22"/>
      <c r="AC1536" s="16"/>
      <c r="AD1536" s="22"/>
      <c r="AE1536" s="16"/>
      <c r="AF1536" s="22"/>
      <c r="AG1536" s="138"/>
      <c r="AH1536" s="23"/>
      <c r="AI1536" s="16"/>
      <c r="AJ1536" s="23"/>
      <c r="AK1536" s="28"/>
      <c r="AL1536" s="35"/>
      <c r="AQ1536" s="25">
        <f>IF(FollowUp!$AK$3="(Off)",IF(FollowUp!$AA$3=Data!$D$5,C1536,IF(FollowUp!$AA$3=Data!$D$6,D1536,IF(FollowUp!$AA$3=Data!$D$7,E1536,B1536))),IF(FollowUp!$AK$3=Data!$N$9,F1536,IF(FollowUp!$AK$3=Data!$N$8,H1536,IF(FollowUp!$AK$3=Data!$N$7,G1536,B1536))))</f>
        <v>0</v>
      </c>
      <c r="AR1536" s="51">
        <f t="shared" si="146"/>
        <v>0</v>
      </c>
      <c r="AS1536" s="25">
        <f t="shared" si="144"/>
        <v>-1</v>
      </c>
      <c r="AT1536" s="25">
        <f t="shared" si="147"/>
        <v>1529</v>
      </c>
      <c r="AU1536" s="25">
        <f t="shared" si="145"/>
        <v>0</v>
      </c>
      <c r="AV1536" s="25">
        <f t="shared" si="148"/>
        <v>0</v>
      </c>
      <c r="BB1536" s="51"/>
    </row>
    <row r="1537" spans="1:54" x14ac:dyDescent="0.25">
      <c r="A1537" t="str">
        <f t="shared" si="143"/>
        <v>1537</v>
      </c>
      <c r="B1537" s="25">
        <f>IF(OR(ISBLANK($AG1537),$AI1537="closed",$AI1537="old",AND($B$3=Data!$N$6,OR(database!AG1537=Data!$K$8,Data!$K$9=database!AG1537))),0,MAX(B$8:B1536)+1)</f>
        <v>0</v>
      </c>
      <c r="C1537" s="25">
        <f ca="1">IF(AND($AL1537-C$3&lt;=TODAY(),$AL1537&gt;0,AI1537&lt;&gt;"closed",AI1537&lt;&gt;"old",AND($B$3&lt;&gt;Data!$N$6,OR(database!$AG1537&lt;&gt;Data!$K$9,database!$AG1537&lt;&gt;Data!$K$8))),MAX(C$8:C1536)+1,0)</f>
        <v>0</v>
      </c>
      <c r="D1537" s="25">
        <f ca="1">IF(AND($AL1537-D$3&lt;=TODAY(),$AL1537&gt;0,$AI1537&lt;&gt;"closed",AI1537&lt;&gt;"old",AND($B$3&lt;&gt;Data!$N$6,OR(database!$AG1537&lt;&gt;Data!$K$9,database!$AG1537&lt;&gt;Data!$K$8))),MAX(D$8:D1536)+1,0)</f>
        <v>0</v>
      </c>
      <c r="E1537" s="25">
        <f ca="1">IF(AND($AL1537-E$3&lt;=TODAY(),$AL1537&gt;0,AI1537&lt;&gt;"closed",AI1537&lt;&gt;"old",AND($B$3&lt;&gt;Data!$N$6,OR(database!$AG1537&lt;&gt;Data!$K$9,database!$AG1537&lt;&gt;Data!$K$8))),MAX(E$8:E1536)+1,0)</f>
        <v>0</v>
      </c>
      <c r="F1537" s="25">
        <f>IF(AH1537="X",MAX(F$8:F1536)+1,0)</f>
        <v>0</v>
      </c>
      <c r="G1537" s="25">
        <f ca="1">IF(AND(AG1537=Data!$K$8,database!AI1537&lt;&gt;"Closed",AI1537&lt;&gt;"old",database!AL1537&lt;(TODAY()+Data!$X$4)),MAX(G$8:G1536)+1,0)</f>
        <v>0</v>
      </c>
      <c r="H1537" s="25">
        <f ca="1">IF(AND(AG1537=Data!$K$9,database!AI1537&lt;&gt;"Closed",AI1537&lt;&gt;"old",database!AL1537&lt;(TODAY()+Data!$X$5)),MAX(H$8:H1536)+1,0)</f>
        <v>0</v>
      </c>
      <c r="Y1537">
        <f>IF(AS1537&gt;0,VLOOKUP(AS1537,$AT:$AV,3,0)+COUNTIF(AS$8:AS1536,AS1537),0)</f>
        <v>0</v>
      </c>
      <c r="AA1537" s="17"/>
      <c r="AB1537" s="18"/>
      <c r="AC1537" s="17"/>
      <c r="AD1537" s="18"/>
      <c r="AE1537" s="17"/>
      <c r="AF1537" s="18"/>
      <c r="AG1537" s="139"/>
      <c r="AH1537" s="24"/>
      <c r="AI1537" s="17"/>
      <c r="AJ1537" s="24"/>
      <c r="AK1537" s="27"/>
      <c r="AL1537" s="47"/>
      <c r="AQ1537" s="25">
        <f>IF(FollowUp!$AK$3="(Off)",IF(FollowUp!$AA$3=Data!$D$5,C1537,IF(FollowUp!$AA$3=Data!$D$6,D1537,IF(FollowUp!$AA$3=Data!$D$7,E1537,B1537))),IF(FollowUp!$AK$3=Data!$N$9,F1537,IF(FollowUp!$AK$3=Data!$N$8,H1537,IF(FollowUp!$AK$3=Data!$N$7,G1537,B1537))))</f>
        <v>0</v>
      </c>
      <c r="AR1537" s="51">
        <f t="shared" si="146"/>
        <v>0</v>
      </c>
      <c r="AS1537" s="25">
        <f t="shared" si="144"/>
        <v>-1</v>
      </c>
      <c r="AT1537" s="25">
        <f t="shared" si="147"/>
        <v>1530</v>
      </c>
      <c r="AU1537" s="25">
        <f t="shared" si="145"/>
        <v>0</v>
      </c>
      <c r="AV1537" s="25">
        <f t="shared" si="148"/>
        <v>0</v>
      </c>
      <c r="BB1537" s="51"/>
    </row>
    <row r="1538" spans="1:54" x14ac:dyDescent="0.25">
      <c r="A1538" t="str">
        <f t="shared" si="143"/>
        <v>1538</v>
      </c>
      <c r="B1538" s="25">
        <f>IF(OR(ISBLANK($AG1538),$AI1538="closed",$AI1538="old",AND($B$3=Data!$N$6,OR(database!AG1538=Data!$K$8,Data!$K$9=database!AG1538))),0,MAX(B$8:B1537)+1)</f>
        <v>0</v>
      </c>
      <c r="C1538" s="25">
        <f ca="1">IF(AND($AL1538-C$3&lt;=TODAY(),$AL1538&gt;0,AI1538&lt;&gt;"closed",AI1538&lt;&gt;"old",AND($B$3&lt;&gt;Data!$N$6,OR(database!$AG1538&lt;&gt;Data!$K$9,database!$AG1538&lt;&gt;Data!$K$8))),MAX(C$8:C1537)+1,0)</f>
        <v>0</v>
      </c>
      <c r="D1538" s="25">
        <f ca="1">IF(AND($AL1538-D$3&lt;=TODAY(),$AL1538&gt;0,$AI1538&lt;&gt;"closed",AI1538&lt;&gt;"old",AND($B$3&lt;&gt;Data!$N$6,OR(database!$AG1538&lt;&gt;Data!$K$9,database!$AG1538&lt;&gt;Data!$K$8))),MAX(D$8:D1537)+1,0)</f>
        <v>0</v>
      </c>
      <c r="E1538" s="25">
        <f ca="1">IF(AND($AL1538-E$3&lt;=TODAY(),$AL1538&gt;0,AI1538&lt;&gt;"closed",AI1538&lt;&gt;"old",AND($B$3&lt;&gt;Data!$N$6,OR(database!$AG1538&lt;&gt;Data!$K$9,database!$AG1538&lt;&gt;Data!$K$8))),MAX(E$8:E1537)+1,0)</f>
        <v>0</v>
      </c>
      <c r="F1538" s="25">
        <f>IF(AH1538="X",MAX(F$8:F1537)+1,0)</f>
        <v>0</v>
      </c>
      <c r="G1538" s="25">
        <f ca="1">IF(AND(AG1538=Data!$K$8,database!AI1538&lt;&gt;"Closed",AI1538&lt;&gt;"old",database!AL1538&lt;(TODAY()+Data!$X$4)),MAX(G$8:G1537)+1,0)</f>
        <v>0</v>
      </c>
      <c r="H1538" s="25">
        <f ca="1">IF(AND(AG1538=Data!$K$9,database!AI1538&lt;&gt;"Closed",AI1538&lt;&gt;"old",database!AL1538&lt;(TODAY()+Data!$X$5)),MAX(H$8:H1537)+1,0)</f>
        <v>0</v>
      </c>
      <c r="Y1538">
        <f>IF(AS1538&gt;0,VLOOKUP(AS1538,$AT:$AV,3,0)+COUNTIF(AS$8:AS1537,AS1538),0)</f>
        <v>0</v>
      </c>
      <c r="AA1538" s="16"/>
      <c r="AB1538" s="22"/>
      <c r="AC1538" s="16"/>
      <c r="AD1538" s="22"/>
      <c r="AE1538" s="16"/>
      <c r="AF1538" s="22"/>
      <c r="AG1538" s="138"/>
      <c r="AH1538" s="23"/>
      <c r="AI1538" s="16"/>
      <c r="AJ1538" s="23"/>
      <c r="AK1538" s="28"/>
      <c r="AL1538" s="35"/>
      <c r="AQ1538" s="25">
        <f>IF(FollowUp!$AK$3="(Off)",IF(FollowUp!$AA$3=Data!$D$5,C1538,IF(FollowUp!$AA$3=Data!$D$6,D1538,IF(FollowUp!$AA$3=Data!$D$7,E1538,B1538))),IF(FollowUp!$AK$3=Data!$N$9,F1538,IF(FollowUp!$AK$3=Data!$N$8,H1538,IF(FollowUp!$AK$3=Data!$N$7,G1538,B1538))))</f>
        <v>0</v>
      </c>
      <c r="AR1538" s="51">
        <f t="shared" si="146"/>
        <v>0</v>
      </c>
      <c r="AS1538" s="25">
        <f t="shared" si="144"/>
        <v>-1</v>
      </c>
      <c r="AT1538" s="25">
        <f t="shared" si="147"/>
        <v>1531</v>
      </c>
      <c r="AU1538" s="25">
        <f t="shared" si="145"/>
        <v>0</v>
      </c>
      <c r="AV1538" s="25">
        <f t="shared" si="148"/>
        <v>0</v>
      </c>
      <c r="BB1538" s="51"/>
    </row>
    <row r="1539" spans="1:54" x14ac:dyDescent="0.25">
      <c r="A1539" t="str">
        <f t="shared" si="143"/>
        <v>1539</v>
      </c>
      <c r="B1539" s="25">
        <f>IF(OR(ISBLANK($AG1539),$AI1539="closed",$AI1539="old",AND($B$3=Data!$N$6,OR(database!AG1539=Data!$K$8,Data!$K$9=database!AG1539))),0,MAX(B$8:B1538)+1)</f>
        <v>0</v>
      </c>
      <c r="C1539" s="25">
        <f ca="1">IF(AND($AL1539-C$3&lt;=TODAY(),$AL1539&gt;0,AI1539&lt;&gt;"closed",AI1539&lt;&gt;"old",AND($B$3&lt;&gt;Data!$N$6,OR(database!$AG1539&lt;&gt;Data!$K$9,database!$AG1539&lt;&gt;Data!$K$8))),MAX(C$8:C1538)+1,0)</f>
        <v>0</v>
      </c>
      <c r="D1539" s="25">
        <f ca="1">IF(AND($AL1539-D$3&lt;=TODAY(),$AL1539&gt;0,$AI1539&lt;&gt;"closed",AI1539&lt;&gt;"old",AND($B$3&lt;&gt;Data!$N$6,OR(database!$AG1539&lt;&gt;Data!$K$9,database!$AG1539&lt;&gt;Data!$K$8))),MAX(D$8:D1538)+1,0)</f>
        <v>0</v>
      </c>
      <c r="E1539" s="25">
        <f ca="1">IF(AND($AL1539-E$3&lt;=TODAY(),$AL1539&gt;0,AI1539&lt;&gt;"closed",AI1539&lt;&gt;"old",AND($B$3&lt;&gt;Data!$N$6,OR(database!$AG1539&lt;&gt;Data!$K$9,database!$AG1539&lt;&gt;Data!$K$8))),MAX(E$8:E1538)+1,0)</f>
        <v>0</v>
      </c>
      <c r="F1539" s="25">
        <f>IF(AH1539="X",MAX(F$8:F1538)+1,0)</f>
        <v>0</v>
      </c>
      <c r="G1539" s="25">
        <f ca="1">IF(AND(AG1539=Data!$K$8,database!AI1539&lt;&gt;"Closed",AI1539&lt;&gt;"old",database!AL1539&lt;(TODAY()+Data!$X$4)),MAX(G$8:G1538)+1,0)</f>
        <v>0</v>
      </c>
      <c r="H1539" s="25">
        <f ca="1">IF(AND(AG1539=Data!$K$9,database!AI1539&lt;&gt;"Closed",AI1539&lt;&gt;"old",database!AL1539&lt;(TODAY()+Data!$X$5)),MAX(H$8:H1538)+1,0)</f>
        <v>0</v>
      </c>
      <c r="Y1539">
        <f>IF(AS1539&gt;0,VLOOKUP(AS1539,$AT:$AV,3,0)+COUNTIF(AS$8:AS1538,AS1539),0)</f>
        <v>0</v>
      </c>
      <c r="AA1539" s="17"/>
      <c r="AB1539" s="18"/>
      <c r="AC1539" s="17"/>
      <c r="AD1539" s="18"/>
      <c r="AE1539" s="17"/>
      <c r="AF1539" s="18"/>
      <c r="AG1539" s="139"/>
      <c r="AH1539" s="24"/>
      <c r="AI1539" s="17"/>
      <c r="AJ1539" s="24"/>
      <c r="AK1539" s="27"/>
      <c r="AL1539" s="47"/>
      <c r="AQ1539" s="25">
        <f>IF(FollowUp!$AK$3="(Off)",IF(FollowUp!$AA$3=Data!$D$5,C1539,IF(FollowUp!$AA$3=Data!$D$6,D1539,IF(FollowUp!$AA$3=Data!$D$7,E1539,B1539))),IF(FollowUp!$AK$3=Data!$N$9,F1539,IF(FollowUp!$AK$3=Data!$N$8,H1539,IF(FollowUp!$AK$3=Data!$N$7,G1539,B1539))))</f>
        <v>0</v>
      </c>
      <c r="AR1539" s="51">
        <f t="shared" si="146"/>
        <v>0</v>
      </c>
      <c r="AS1539" s="25">
        <f t="shared" si="144"/>
        <v>-1</v>
      </c>
      <c r="AT1539" s="25">
        <f t="shared" si="147"/>
        <v>1532</v>
      </c>
      <c r="AU1539" s="25">
        <f t="shared" si="145"/>
        <v>0</v>
      </c>
      <c r="AV1539" s="25">
        <f t="shared" si="148"/>
        <v>0</v>
      </c>
      <c r="BB1539" s="51"/>
    </row>
    <row r="1540" spans="1:54" x14ac:dyDescent="0.25">
      <c r="A1540" t="str">
        <f t="shared" si="143"/>
        <v>1540</v>
      </c>
      <c r="B1540" s="25">
        <f>IF(OR(ISBLANK($AG1540),$AI1540="closed",$AI1540="old",AND($B$3=Data!$N$6,OR(database!AG1540=Data!$K$8,Data!$K$9=database!AG1540))),0,MAX(B$8:B1539)+1)</f>
        <v>0</v>
      </c>
      <c r="C1540" s="25">
        <f ca="1">IF(AND($AL1540-C$3&lt;=TODAY(),$AL1540&gt;0,AI1540&lt;&gt;"closed",AI1540&lt;&gt;"old",AND($B$3&lt;&gt;Data!$N$6,OR(database!$AG1540&lt;&gt;Data!$K$9,database!$AG1540&lt;&gt;Data!$K$8))),MAX(C$8:C1539)+1,0)</f>
        <v>0</v>
      </c>
      <c r="D1540" s="25">
        <f ca="1">IF(AND($AL1540-D$3&lt;=TODAY(),$AL1540&gt;0,$AI1540&lt;&gt;"closed",AI1540&lt;&gt;"old",AND($B$3&lt;&gt;Data!$N$6,OR(database!$AG1540&lt;&gt;Data!$K$9,database!$AG1540&lt;&gt;Data!$K$8))),MAX(D$8:D1539)+1,0)</f>
        <v>0</v>
      </c>
      <c r="E1540" s="25">
        <f ca="1">IF(AND($AL1540-E$3&lt;=TODAY(),$AL1540&gt;0,AI1540&lt;&gt;"closed",AI1540&lt;&gt;"old",AND($B$3&lt;&gt;Data!$N$6,OR(database!$AG1540&lt;&gt;Data!$K$9,database!$AG1540&lt;&gt;Data!$K$8))),MAX(E$8:E1539)+1,0)</f>
        <v>0</v>
      </c>
      <c r="F1540" s="25">
        <f>IF(AH1540="X",MAX(F$8:F1539)+1,0)</f>
        <v>0</v>
      </c>
      <c r="G1540" s="25">
        <f ca="1">IF(AND(AG1540=Data!$K$8,database!AI1540&lt;&gt;"Closed",AI1540&lt;&gt;"old",database!AL1540&lt;(TODAY()+Data!$X$4)),MAX(G$8:G1539)+1,0)</f>
        <v>0</v>
      </c>
      <c r="H1540" s="25">
        <f ca="1">IF(AND(AG1540=Data!$K$9,database!AI1540&lt;&gt;"Closed",AI1540&lt;&gt;"old",database!AL1540&lt;(TODAY()+Data!$X$5)),MAX(H$8:H1539)+1,0)</f>
        <v>0</v>
      </c>
      <c r="Y1540">
        <f>IF(AS1540&gt;0,VLOOKUP(AS1540,$AT:$AV,3,0)+COUNTIF(AS$8:AS1539,AS1540),0)</f>
        <v>0</v>
      </c>
      <c r="AA1540" s="16"/>
      <c r="AB1540" s="22"/>
      <c r="AC1540" s="16"/>
      <c r="AD1540" s="22"/>
      <c r="AE1540" s="16"/>
      <c r="AF1540" s="22"/>
      <c r="AG1540" s="138"/>
      <c r="AH1540" s="23"/>
      <c r="AI1540" s="16"/>
      <c r="AJ1540" s="23"/>
      <c r="AK1540" s="28"/>
      <c r="AL1540" s="35"/>
      <c r="AQ1540" s="25">
        <f>IF(FollowUp!$AK$3="(Off)",IF(FollowUp!$AA$3=Data!$D$5,C1540,IF(FollowUp!$AA$3=Data!$D$6,D1540,IF(FollowUp!$AA$3=Data!$D$7,E1540,B1540))),IF(FollowUp!$AK$3=Data!$N$9,F1540,IF(FollowUp!$AK$3=Data!$N$8,H1540,IF(FollowUp!$AK$3=Data!$N$7,G1540,B1540))))</f>
        <v>0</v>
      </c>
      <c r="AR1540" s="51">
        <f t="shared" si="146"/>
        <v>0</v>
      </c>
      <c r="AS1540" s="25">
        <f t="shared" si="144"/>
        <v>-1</v>
      </c>
      <c r="AT1540" s="25">
        <f t="shared" si="147"/>
        <v>1533</v>
      </c>
      <c r="AU1540" s="25">
        <f t="shared" si="145"/>
        <v>0</v>
      </c>
      <c r="AV1540" s="25">
        <f t="shared" si="148"/>
        <v>0</v>
      </c>
      <c r="BB1540" s="51"/>
    </row>
    <row r="1541" spans="1:54" x14ac:dyDescent="0.25">
      <c r="A1541" t="str">
        <f t="shared" si="143"/>
        <v>1541</v>
      </c>
      <c r="B1541" s="25">
        <f>IF(OR(ISBLANK($AG1541),$AI1541="closed",$AI1541="old",AND($B$3=Data!$N$6,OR(database!AG1541=Data!$K$8,Data!$K$9=database!AG1541))),0,MAX(B$8:B1540)+1)</f>
        <v>0</v>
      </c>
      <c r="C1541" s="25">
        <f ca="1">IF(AND($AL1541-C$3&lt;=TODAY(),$AL1541&gt;0,AI1541&lt;&gt;"closed",AI1541&lt;&gt;"old",AND($B$3&lt;&gt;Data!$N$6,OR(database!$AG1541&lt;&gt;Data!$K$9,database!$AG1541&lt;&gt;Data!$K$8))),MAX(C$8:C1540)+1,0)</f>
        <v>0</v>
      </c>
      <c r="D1541" s="25">
        <f ca="1">IF(AND($AL1541-D$3&lt;=TODAY(),$AL1541&gt;0,$AI1541&lt;&gt;"closed",AI1541&lt;&gt;"old",AND($B$3&lt;&gt;Data!$N$6,OR(database!$AG1541&lt;&gt;Data!$K$9,database!$AG1541&lt;&gt;Data!$K$8))),MAX(D$8:D1540)+1,0)</f>
        <v>0</v>
      </c>
      <c r="E1541" s="25">
        <f ca="1">IF(AND($AL1541-E$3&lt;=TODAY(),$AL1541&gt;0,AI1541&lt;&gt;"closed",AI1541&lt;&gt;"old",AND($B$3&lt;&gt;Data!$N$6,OR(database!$AG1541&lt;&gt;Data!$K$9,database!$AG1541&lt;&gt;Data!$K$8))),MAX(E$8:E1540)+1,0)</f>
        <v>0</v>
      </c>
      <c r="F1541" s="25">
        <f>IF(AH1541="X",MAX(F$8:F1540)+1,0)</f>
        <v>0</v>
      </c>
      <c r="G1541" s="25">
        <f ca="1">IF(AND(AG1541=Data!$K$8,database!AI1541&lt;&gt;"Closed",AI1541&lt;&gt;"old",database!AL1541&lt;(TODAY()+Data!$X$4)),MAX(G$8:G1540)+1,0)</f>
        <v>0</v>
      </c>
      <c r="H1541" s="25">
        <f ca="1">IF(AND(AG1541=Data!$K$9,database!AI1541&lt;&gt;"Closed",AI1541&lt;&gt;"old",database!AL1541&lt;(TODAY()+Data!$X$5)),MAX(H$8:H1540)+1,0)</f>
        <v>0</v>
      </c>
      <c r="Y1541">
        <f>IF(AS1541&gt;0,VLOOKUP(AS1541,$AT:$AV,3,0)+COUNTIF(AS$8:AS1540,AS1541),0)</f>
        <v>0</v>
      </c>
      <c r="AA1541" s="17"/>
      <c r="AB1541" s="18"/>
      <c r="AC1541" s="17"/>
      <c r="AD1541" s="18"/>
      <c r="AE1541" s="17"/>
      <c r="AF1541" s="18"/>
      <c r="AG1541" s="139"/>
      <c r="AH1541" s="24"/>
      <c r="AI1541" s="17"/>
      <c r="AJ1541" s="24"/>
      <c r="AK1541" s="27"/>
      <c r="AL1541" s="47"/>
      <c r="AQ1541" s="25">
        <f>IF(FollowUp!$AK$3="(Off)",IF(FollowUp!$AA$3=Data!$D$5,C1541,IF(FollowUp!$AA$3=Data!$D$6,D1541,IF(FollowUp!$AA$3=Data!$D$7,E1541,B1541))),IF(FollowUp!$AK$3=Data!$N$9,F1541,IF(FollowUp!$AK$3=Data!$N$8,H1541,IF(FollowUp!$AK$3=Data!$N$7,G1541,B1541))))</f>
        <v>0</v>
      </c>
      <c r="AR1541" s="51">
        <f t="shared" si="146"/>
        <v>0</v>
      </c>
      <c r="AS1541" s="25">
        <f t="shared" si="144"/>
        <v>-1</v>
      </c>
      <c r="AT1541" s="25">
        <f t="shared" si="147"/>
        <v>1534</v>
      </c>
      <c r="AU1541" s="25">
        <f t="shared" si="145"/>
        <v>0</v>
      </c>
      <c r="AV1541" s="25">
        <f t="shared" si="148"/>
        <v>0</v>
      </c>
      <c r="BB1541" s="51"/>
    </row>
    <row r="1542" spans="1:54" x14ac:dyDescent="0.25">
      <c r="A1542" t="str">
        <f t="shared" si="143"/>
        <v>1542</v>
      </c>
      <c r="B1542" s="25">
        <f>IF(OR(ISBLANK($AG1542),$AI1542="closed",$AI1542="old",AND($B$3=Data!$N$6,OR(database!AG1542=Data!$K$8,Data!$K$9=database!AG1542))),0,MAX(B$8:B1541)+1)</f>
        <v>0</v>
      </c>
      <c r="C1542" s="25">
        <f ca="1">IF(AND($AL1542-C$3&lt;=TODAY(),$AL1542&gt;0,AI1542&lt;&gt;"closed",AI1542&lt;&gt;"old",AND($B$3&lt;&gt;Data!$N$6,OR(database!$AG1542&lt;&gt;Data!$K$9,database!$AG1542&lt;&gt;Data!$K$8))),MAX(C$8:C1541)+1,0)</f>
        <v>0</v>
      </c>
      <c r="D1542" s="25">
        <f ca="1">IF(AND($AL1542-D$3&lt;=TODAY(),$AL1542&gt;0,$AI1542&lt;&gt;"closed",AI1542&lt;&gt;"old",AND($B$3&lt;&gt;Data!$N$6,OR(database!$AG1542&lt;&gt;Data!$K$9,database!$AG1542&lt;&gt;Data!$K$8))),MAX(D$8:D1541)+1,0)</f>
        <v>0</v>
      </c>
      <c r="E1542" s="25">
        <f ca="1">IF(AND($AL1542-E$3&lt;=TODAY(),$AL1542&gt;0,AI1542&lt;&gt;"closed",AI1542&lt;&gt;"old",AND($B$3&lt;&gt;Data!$N$6,OR(database!$AG1542&lt;&gt;Data!$K$9,database!$AG1542&lt;&gt;Data!$K$8))),MAX(E$8:E1541)+1,0)</f>
        <v>0</v>
      </c>
      <c r="F1542" s="25">
        <f>IF(AH1542="X",MAX(F$8:F1541)+1,0)</f>
        <v>0</v>
      </c>
      <c r="G1542" s="25">
        <f ca="1">IF(AND(AG1542=Data!$K$8,database!AI1542&lt;&gt;"Closed",AI1542&lt;&gt;"old",database!AL1542&lt;(TODAY()+Data!$X$4)),MAX(G$8:G1541)+1,0)</f>
        <v>0</v>
      </c>
      <c r="H1542" s="25">
        <f ca="1">IF(AND(AG1542=Data!$K$9,database!AI1542&lt;&gt;"Closed",AI1542&lt;&gt;"old",database!AL1542&lt;(TODAY()+Data!$X$5)),MAX(H$8:H1541)+1,0)</f>
        <v>0</v>
      </c>
      <c r="Y1542">
        <f>IF(AS1542&gt;0,VLOOKUP(AS1542,$AT:$AV,3,0)+COUNTIF(AS$8:AS1541,AS1542),0)</f>
        <v>0</v>
      </c>
      <c r="AA1542" s="16"/>
      <c r="AB1542" s="22"/>
      <c r="AC1542" s="16"/>
      <c r="AD1542" s="22"/>
      <c r="AE1542" s="16"/>
      <c r="AF1542" s="22"/>
      <c r="AG1542" s="138"/>
      <c r="AH1542" s="23"/>
      <c r="AI1542" s="16"/>
      <c r="AJ1542" s="23"/>
      <c r="AK1542" s="28"/>
      <c r="AL1542" s="35"/>
      <c r="AQ1542" s="25">
        <f>IF(FollowUp!$AK$3="(Off)",IF(FollowUp!$AA$3=Data!$D$5,C1542,IF(FollowUp!$AA$3=Data!$D$6,D1542,IF(FollowUp!$AA$3=Data!$D$7,E1542,B1542))),IF(FollowUp!$AK$3=Data!$N$9,F1542,IF(FollowUp!$AK$3=Data!$N$8,H1542,IF(FollowUp!$AK$3=Data!$N$7,G1542,B1542))))</f>
        <v>0</v>
      </c>
      <c r="AR1542" s="51">
        <f t="shared" si="146"/>
        <v>0</v>
      </c>
      <c r="AS1542" s="25">
        <f t="shared" si="144"/>
        <v>-1</v>
      </c>
      <c r="AT1542" s="25">
        <f t="shared" si="147"/>
        <v>1535</v>
      </c>
      <c r="AU1542" s="25">
        <f t="shared" si="145"/>
        <v>0</v>
      </c>
      <c r="AV1542" s="25">
        <f t="shared" si="148"/>
        <v>0</v>
      </c>
      <c r="BB1542" s="51"/>
    </row>
    <row r="1543" spans="1:54" x14ac:dyDescent="0.25">
      <c r="A1543" t="str">
        <f t="shared" si="143"/>
        <v>1543</v>
      </c>
      <c r="B1543" s="25">
        <f>IF(OR(ISBLANK($AG1543),$AI1543="closed",$AI1543="old",AND($B$3=Data!$N$6,OR(database!AG1543=Data!$K$8,Data!$K$9=database!AG1543))),0,MAX(B$8:B1542)+1)</f>
        <v>0</v>
      </c>
      <c r="C1543" s="25">
        <f ca="1">IF(AND($AL1543-C$3&lt;=TODAY(),$AL1543&gt;0,AI1543&lt;&gt;"closed",AI1543&lt;&gt;"old",AND($B$3&lt;&gt;Data!$N$6,OR(database!$AG1543&lt;&gt;Data!$K$9,database!$AG1543&lt;&gt;Data!$K$8))),MAX(C$8:C1542)+1,0)</f>
        <v>0</v>
      </c>
      <c r="D1543" s="25">
        <f ca="1">IF(AND($AL1543-D$3&lt;=TODAY(),$AL1543&gt;0,$AI1543&lt;&gt;"closed",AI1543&lt;&gt;"old",AND($B$3&lt;&gt;Data!$N$6,OR(database!$AG1543&lt;&gt;Data!$K$9,database!$AG1543&lt;&gt;Data!$K$8))),MAX(D$8:D1542)+1,0)</f>
        <v>0</v>
      </c>
      <c r="E1543" s="25">
        <f ca="1">IF(AND($AL1543-E$3&lt;=TODAY(),$AL1543&gt;0,AI1543&lt;&gt;"closed",AI1543&lt;&gt;"old",AND($B$3&lt;&gt;Data!$N$6,OR(database!$AG1543&lt;&gt;Data!$K$9,database!$AG1543&lt;&gt;Data!$K$8))),MAX(E$8:E1542)+1,0)</f>
        <v>0</v>
      </c>
      <c r="F1543" s="25">
        <f>IF(AH1543="X",MAX(F$8:F1542)+1,0)</f>
        <v>0</v>
      </c>
      <c r="G1543" s="25">
        <f ca="1">IF(AND(AG1543=Data!$K$8,database!AI1543&lt;&gt;"Closed",AI1543&lt;&gt;"old",database!AL1543&lt;(TODAY()+Data!$X$4)),MAX(G$8:G1542)+1,0)</f>
        <v>0</v>
      </c>
      <c r="H1543" s="25">
        <f ca="1">IF(AND(AG1543=Data!$K$9,database!AI1543&lt;&gt;"Closed",AI1543&lt;&gt;"old",database!AL1543&lt;(TODAY()+Data!$X$5)),MAX(H$8:H1542)+1,0)</f>
        <v>0</v>
      </c>
      <c r="Y1543">
        <f>IF(AS1543&gt;0,VLOOKUP(AS1543,$AT:$AV,3,0)+COUNTIF(AS$8:AS1542,AS1543),0)</f>
        <v>0</v>
      </c>
      <c r="AA1543" s="17"/>
      <c r="AB1543" s="18"/>
      <c r="AC1543" s="17"/>
      <c r="AD1543" s="18"/>
      <c r="AE1543" s="17"/>
      <c r="AF1543" s="18"/>
      <c r="AG1543" s="139"/>
      <c r="AH1543" s="24"/>
      <c r="AI1543" s="17"/>
      <c r="AJ1543" s="24"/>
      <c r="AK1543" s="27"/>
      <c r="AL1543" s="47"/>
      <c r="AQ1543" s="25">
        <f>IF(FollowUp!$AK$3="(Off)",IF(FollowUp!$AA$3=Data!$D$5,C1543,IF(FollowUp!$AA$3=Data!$D$6,D1543,IF(FollowUp!$AA$3=Data!$D$7,E1543,B1543))),IF(FollowUp!$AK$3=Data!$N$9,F1543,IF(FollowUp!$AK$3=Data!$N$8,H1543,IF(FollowUp!$AK$3=Data!$N$7,G1543,B1543))))</f>
        <v>0</v>
      </c>
      <c r="AR1543" s="51">
        <f t="shared" si="146"/>
        <v>0</v>
      </c>
      <c r="AS1543" s="25">
        <f t="shared" si="144"/>
        <v>-1</v>
      </c>
      <c r="AT1543" s="25">
        <f t="shared" si="147"/>
        <v>1536</v>
      </c>
      <c r="AU1543" s="25">
        <f t="shared" si="145"/>
        <v>0</v>
      </c>
      <c r="AV1543" s="25">
        <f t="shared" si="148"/>
        <v>0</v>
      </c>
      <c r="BB1543" s="51"/>
    </row>
    <row r="1544" spans="1:54" x14ac:dyDescent="0.25">
      <c r="A1544" t="str">
        <f t="shared" ref="A1544:A1607" si="149">ROW(C1544)&amp;AC1544</f>
        <v>1544</v>
      </c>
      <c r="B1544" s="25">
        <f>IF(OR(ISBLANK($AG1544),$AI1544="closed",$AI1544="old",AND($B$3=Data!$N$6,OR(database!AG1544=Data!$K$8,Data!$K$9=database!AG1544))),0,MAX(B$8:B1543)+1)</f>
        <v>0</v>
      </c>
      <c r="C1544" s="25">
        <f ca="1">IF(AND($AL1544-C$3&lt;=TODAY(),$AL1544&gt;0,AI1544&lt;&gt;"closed",AI1544&lt;&gt;"old",AND($B$3&lt;&gt;Data!$N$6,OR(database!$AG1544&lt;&gt;Data!$K$9,database!$AG1544&lt;&gt;Data!$K$8))),MAX(C$8:C1543)+1,0)</f>
        <v>0</v>
      </c>
      <c r="D1544" s="25">
        <f ca="1">IF(AND($AL1544-D$3&lt;=TODAY(),$AL1544&gt;0,$AI1544&lt;&gt;"closed",AI1544&lt;&gt;"old",AND($B$3&lt;&gt;Data!$N$6,OR(database!$AG1544&lt;&gt;Data!$K$9,database!$AG1544&lt;&gt;Data!$K$8))),MAX(D$8:D1543)+1,0)</f>
        <v>0</v>
      </c>
      <c r="E1544" s="25">
        <f ca="1">IF(AND($AL1544-E$3&lt;=TODAY(),$AL1544&gt;0,AI1544&lt;&gt;"closed",AI1544&lt;&gt;"old",AND($B$3&lt;&gt;Data!$N$6,OR(database!$AG1544&lt;&gt;Data!$K$9,database!$AG1544&lt;&gt;Data!$K$8))),MAX(E$8:E1543)+1,0)</f>
        <v>0</v>
      </c>
      <c r="F1544" s="25">
        <f>IF(AH1544="X",MAX(F$8:F1543)+1,0)</f>
        <v>0</v>
      </c>
      <c r="G1544" s="25">
        <f ca="1">IF(AND(AG1544=Data!$K$8,database!AI1544&lt;&gt;"Closed",AI1544&lt;&gt;"old",database!AL1544&lt;(TODAY()+Data!$X$4)),MAX(G$8:G1543)+1,0)</f>
        <v>0</v>
      </c>
      <c r="H1544" s="25">
        <f ca="1">IF(AND(AG1544=Data!$K$9,database!AI1544&lt;&gt;"Closed",AI1544&lt;&gt;"old",database!AL1544&lt;(TODAY()+Data!$X$5)),MAX(H$8:H1543)+1,0)</f>
        <v>0</v>
      </c>
      <c r="Y1544">
        <f>IF(AS1544&gt;0,VLOOKUP(AS1544,$AT:$AV,3,0)+COUNTIF(AS$8:AS1543,AS1544),0)</f>
        <v>0</v>
      </c>
      <c r="AA1544" s="16"/>
      <c r="AB1544" s="22"/>
      <c r="AC1544" s="16"/>
      <c r="AD1544" s="22"/>
      <c r="AE1544" s="16"/>
      <c r="AF1544" s="22"/>
      <c r="AG1544" s="138"/>
      <c r="AH1544" s="23"/>
      <c r="AI1544" s="16"/>
      <c r="AJ1544" s="23"/>
      <c r="AK1544" s="28"/>
      <c r="AL1544" s="35"/>
      <c r="AQ1544" s="25">
        <f>IF(FollowUp!$AK$3="(Off)",IF(FollowUp!$AA$3=Data!$D$5,C1544,IF(FollowUp!$AA$3=Data!$D$6,D1544,IF(FollowUp!$AA$3=Data!$D$7,E1544,B1544))),IF(FollowUp!$AK$3=Data!$N$9,F1544,IF(FollowUp!$AK$3=Data!$N$8,H1544,IF(FollowUp!$AK$3=Data!$N$7,G1544,B1544))))</f>
        <v>0</v>
      </c>
      <c r="AR1544" s="51">
        <f t="shared" si="146"/>
        <v>0</v>
      </c>
      <c r="AS1544" s="25">
        <f t="shared" si="144"/>
        <v>-1</v>
      </c>
      <c r="AT1544" s="25">
        <f t="shared" si="147"/>
        <v>1537</v>
      </c>
      <c r="AU1544" s="25">
        <f t="shared" si="145"/>
        <v>0</v>
      </c>
      <c r="AV1544" s="25">
        <f t="shared" si="148"/>
        <v>0</v>
      </c>
      <c r="BB1544" s="51"/>
    </row>
    <row r="1545" spans="1:54" x14ac:dyDescent="0.25">
      <c r="A1545" t="str">
        <f t="shared" si="149"/>
        <v>1545</v>
      </c>
      <c r="B1545" s="25">
        <f>IF(OR(ISBLANK($AG1545),$AI1545="closed",$AI1545="old",AND($B$3=Data!$N$6,OR(database!AG1545=Data!$K$8,Data!$K$9=database!AG1545))),0,MAX(B$8:B1544)+1)</f>
        <v>0</v>
      </c>
      <c r="C1545" s="25">
        <f ca="1">IF(AND($AL1545-C$3&lt;=TODAY(),$AL1545&gt;0,AI1545&lt;&gt;"closed",AI1545&lt;&gt;"old",AND($B$3&lt;&gt;Data!$N$6,OR(database!$AG1545&lt;&gt;Data!$K$9,database!$AG1545&lt;&gt;Data!$K$8))),MAX(C$8:C1544)+1,0)</f>
        <v>0</v>
      </c>
      <c r="D1545" s="25">
        <f ca="1">IF(AND($AL1545-D$3&lt;=TODAY(),$AL1545&gt;0,$AI1545&lt;&gt;"closed",AI1545&lt;&gt;"old",AND($B$3&lt;&gt;Data!$N$6,OR(database!$AG1545&lt;&gt;Data!$K$9,database!$AG1545&lt;&gt;Data!$K$8))),MAX(D$8:D1544)+1,0)</f>
        <v>0</v>
      </c>
      <c r="E1545" s="25">
        <f ca="1">IF(AND($AL1545-E$3&lt;=TODAY(),$AL1545&gt;0,AI1545&lt;&gt;"closed",AI1545&lt;&gt;"old",AND($B$3&lt;&gt;Data!$N$6,OR(database!$AG1545&lt;&gt;Data!$K$9,database!$AG1545&lt;&gt;Data!$K$8))),MAX(E$8:E1544)+1,0)</f>
        <v>0</v>
      </c>
      <c r="F1545" s="25">
        <f>IF(AH1545="X",MAX(F$8:F1544)+1,0)</f>
        <v>0</v>
      </c>
      <c r="G1545" s="25">
        <f ca="1">IF(AND(AG1545=Data!$K$8,database!AI1545&lt;&gt;"Closed",AI1545&lt;&gt;"old",database!AL1545&lt;(TODAY()+Data!$X$4)),MAX(G$8:G1544)+1,0)</f>
        <v>0</v>
      </c>
      <c r="H1545" s="25">
        <f ca="1">IF(AND(AG1545=Data!$K$9,database!AI1545&lt;&gt;"Closed",AI1545&lt;&gt;"old",database!AL1545&lt;(TODAY()+Data!$X$5)),MAX(H$8:H1544)+1,0)</f>
        <v>0</v>
      </c>
      <c r="Y1545">
        <f>IF(AS1545&gt;0,VLOOKUP(AS1545,$AT:$AV,3,0)+COUNTIF(AS$8:AS1544,AS1545),0)</f>
        <v>0</v>
      </c>
      <c r="AA1545" s="17"/>
      <c r="AB1545" s="18"/>
      <c r="AC1545" s="17"/>
      <c r="AD1545" s="18"/>
      <c r="AE1545" s="17"/>
      <c r="AF1545" s="18"/>
      <c r="AG1545" s="139"/>
      <c r="AH1545" s="24"/>
      <c r="AI1545" s="17"/>
      <c r="AJ1545" s="24"/>
      <c r="AK1545" s="27"/>
      <c r="AL1545" s="47"/>
      <c r="AQ1545" s="25">
        <f>IF(FollowUp!$AK$3="(Off)",IF(FollowUp!$AA$3=Data!$D$5,C1545,IF(FollowUp!$AA$3=Data!$D$6,D1545,IF(FollowUp!$AA$3=Data!$D$7,E1545,B1545))),IF(FollowUp!$AK$3=Data!$N$9,F1545,IF(FollowUp!$AK$3=Data!$N$8,H1545,IF(FollowUp!$AK$3=Data!$N$7,G1545,B1545))))</f>
        <v>0</v>
      </c>
      <c r="AR1545" s="51">
        <f t="shared" si="146"/>
        <v>0</v>
      </c>
      <c r="AS1545" s="25">
        <f t="shared" ref="AS1545:AS1608" si="150">IF(AR1545=0,-1,RANK(AR1545,$AR$8:$AR$5000))</f>
        <v>-1</v>
      </c>
      <c r="AT1545" s="25">
        <f t="shared" si="147"/>
        <v>1538</v>
      </c>
      <c r="AU1545" s="25">
        <f t="shared" ref="AU1545:AU1608" si="151">COUNTIF(AS:AS,AT1545)</f>
        <v>0</v>
      </c>
      <c r="AV1545" s="25">
        <f t="shared" si="148"/>
        <v>0</v>
      </c>
      <c r="BB1545" s="51"/>
    </row>
    <row r="1546" spans="1:54" x14ac:dyDescent="0.25">
      <c r="A1546" t="str">
        <f t="shared" si="149"/>
        <v>1546</v>
      </c>
      <c r="B1546" s="25">
        <f>IF(OR(ISBLANK($AG1546),$AI1546="closed",$AI1546="old",AND($B$3=Data!$N$6,OR(database!AG1546=Data!$K$8,Data!$K$9=database!AG1546))),0,MAX(B$8:B1545)+1)</f>
        <v>0</v>
      </c>
      <c r="C1546" s="25">
        <f ca="1">IF(AND($AL1546-C$3&lt;=TODAY(),$AL1546&gt;0,AI1546&lt;&gt;"closed",AI1546&lt;&gt;"old",AND($B$3&lt;&gt;Data!$N$6,OR(database!$AG1546&lt;&gt;Data!$K$9,database!$AG1546&lt;&gt;Data!$K$8))),MAX(C$8:C1545)+1,0)</f>
        <v>0</v>
      </c>
      <c r="D1546" s="25">
        <f ca="1">IF(AND($AL1546-D$3&lt;=TODAY(),$AL1546&gt;0,$AI1546&lt;&gt;"closed",AI1546&lt;&gt;"old",AND($B$3&lt;&gt;Data!$N$6,OR(database!$AG1546&lt;&gt;Data!$K$9,database!$AG1546&lt;&gt;Data!$K$8))),MAX(D$8:D1545)+1,0)</f>
        <v>0</v>
      </c>
      <c r="E1546" s="25">
        <f ca="1">IF(AND($AL1546-E$3&lt;=TODAY(),$AL1546&gt;0,AI1546&lt;&gt;"closed",AI1546&lt;&gt;"old",AND($B$3&lt;&gt;Data!$N$6,OR(database!$AG1546&lt;&gt;Data!$K$9,database!$AG1546&lt;&gt;Data!$K$8))),MAX(E$8:E1545)+1,0)</f>
        <v>0</v>
      </c>
      <c r="F1546" s="25">
        <f>IF(AH1546="X",MAX(F$8:F1545)+1,0)</f>
        <v>0</v>
      </c>
      <c r="G1546" s="25">
        <f ca="1">IF(AND(AG1546=Data!$K$8,database!AI1546&lt;&gt;"Closed",AI1546&lt;&gt;"old",database!AL1546&lt;(TODAY()+Data!$X$4)),MAX(G$8:G1545)+1,0)</f>
        <v>0</v>
      </c>
      <c r="H1546" s="25">
        <f ca="1">IF(AND(AG1546=Data!$K$9,database!AI1546&lt;&gt;"Closed",AI1546&lt;&gt;"old",database!AL1546&lt;(TODAY()+Data!$X$5)),MAX(H$8:H1545)+1,0)</f>
        <v>0</v>
      </c>
      <c r="Y1546">
        <f>IF(AS1546&gt;0,VLOOKUP(AS1546,$AT:$AV,3,0)+COUNTIF(AS$8:AS1545,AS1546),0)</f>
        <v>0</v>
      </c>
      <c r="AA1546" s="16"/>
      <c r="AB1546" s="22"/>
      <c r="AC1546" s="16"/>
      <c r="AD1546" s="22"/>
      <c r="AE1546" s="16"/>
      <c r="AF1546" s="22"/>
      <c r="AG1546" s="138"/>
      <c r="AH1546" s="23"/>
      <c r="AI1546" s="16"/>
      <c r="AJ1546" s="23"/>
      <c r="AK1546" s="28"/>
      <c r="AL1546" s="35"/>
      <c r="AQ1546" s="25">
        <f>IF(FollowUp!$AK$3="(Off)",IF(FollowUp!$AA$3=Data!$D$5,C1546,IF(FollowUp!$AA$3=Data!$D$6,D1546,IF(FollowUp!$AA$3=Data!$D$7,E1546,B1546))),IF(FollowUp!$AK$3=Data!$N$9,F1546,IF(FollowUp!$AK$3=Data!$N$8,H1546,IF(FollowUp!$AK$3=Data!$N$7,G1546,B1546))))</f>
        <v>0</v>
      </c>
      <c r="AR1546" s="51">
        <f t="shared" si="146"/>
        <v>0</v>
      </c>
      <c r="AS1546" s="25">
        <f t="shared" si="150"/>
        <v>-1</v>
      </c>
      <c r="AT1546" s="25">
        <f t="shared" si="147"/>
        <v>1539</v>
      </c>
      <c r="AU1546" s="25">
        <f t="shared" si="151"/>
        <v>0</v>
      </c>
      <c r="AV1546" s="25">
        <f t="shared" si="148"/>
        <v>0</v>
      </c>
      <c r="BB1546" s="51"/>
    </row>
    <row r="1547" spans="1:54" x14ac:dyDescent="0.25">
      <c r="A1547" t="str">
        <f t="shared" si="149"/>
        <v>1547</v>
      </c>
      <c r="B1547" s="25">
        <f>IF(OR(ISBLANK($AG1547),$AI1547="closed",$AI1547="old",AND($B$3=Data!$N$6,OR(database!AG1547=Data!$K$8,Data!$K$9=database!AG1547))),0,MAX(B$8:B1546)+1)</f>
        <v>0</v>
      </c>
      <c r="C1547" s="25">
        <f ca="1">IF(AND($AL1547-C$3&lt;=TODAY(),$AL1547&gt;0,AI1547&lt;&gt;"closed",AI1547&lt;&gt;"old",AND($B$3&lt;&gt;Data!$N$6,OR(database!$AG1547&lt;&gt;Data!$K$9,database!$AG1547&lt;&gt;Data!$K$8))),MAX(C$8:C1546)+1,0)</f>
        <v>0</v>
      </c>
      <c r="D1547" s="25">
        <f ca="1">IF(AND($AL1547-D$3&lt;=TODAY(),$AL1547&gt;0,$AI1547&lt;&gt;"closed",AI1547&lt;&gt;"old",AND($B$3&lt;&gt;Data!$N$6,OR(database!$AG1547&lt;&gt;Data!$K$9,database!$AG1547&lt;&gt;Data!$K$8))),MAX(D$8:D1546)+1,0)</f>
        <v>0</v>
      </c>
      <c r="E1547" s="25">
        <f ca="1">IF(AND($AL1547-E$3&lt;=TODAY(),$AL1547&gt;0,AI1547&lt;&gt;"closed",AI1547&lt;&gt;"old",AND($B$3&lt;&gt;Data!$N$6,OR(database!$AG1547&lt;&gt;Data!$K$9,database!$AG1547&lt;&gt;Data!$K$8))),MAX(E$8:E1546)+1,0)</f>
        <v>0</v>
      </c>
      <c r="F1547" s="25">
        <f>IF(AH1547="X",MAX(F$8:F1546)+1,0)</f>
        <v>0</v>
      </c>
      <c r="G1547" s="25">
        <f ca="1">IF(AND(AG1547=Data!$K$8,database!AI1547&lt;&gt;"Closed",AI1547&lt;&gt;"old",database!AL1547&lt;(TODAY()+Data!$X$4)),MAX(G$8:G1546)+1,0)</f>
        <v>0</v>
      </c>
      <c r="H1547" s="25">
        <f ca="1">IF(AND(AG1547=Data!$K$9,database!AI1547&lt;&gt;"Closed",AI1547&lt;&gt;"old",database!AL1547&lt;(TODAY()+Data!$X$5)),MAX(H$8:H1546)+1,0)</f>
        <v>0</v>
      </c>
      <c r="Y1547">
        <f>IF(AS1547&gt;0,VLOOKUP(AS1547,$AT:$AV,3,0)+COUNTIF(AS$8:AS1546,AS1547),0)</f>
        <v>0</v>
      </c>
      <c r="AA1547" s="17"/>
      <c r="AB1547" s="18"/>
      <c r="AC1547" s="17"/>
      <c r="AD1547" s="18"/>
      <c r="AE1547" s="17"/>
      <c r="AF1547" s="18"/>
      <c r="AG1547" s="139"/>
      <c r="AH1547" s="24"/>
      <c r="AI1547" s="17"/>
      <c r="AJ1547" s="24"/>
      <c r="AK1547" s="27"/>
      <c r="AL1547" s="47"/>
      <c r="AQ1547" s="25">
        <f>IF(FollowUp!$AK$3="(Off)",IF(FollowUp!$AA$3=Data!$D$5,C1547,IF(FollowUp!$AA$3=Data!$D$6,D1547,IF(FollowUp!$AA$3=Data!$D$7,E1547,B1547))),IF(FollowUp!$AK$3=Data!$N$9,F1547,IF(FollowUp!$AK$3=Data!$N$8,H1547,IF(FollowUp!$AK$3=Data!$N$7,G1547,B1547))))</f>
        <v>0</v>
      </c>
      <c r="AR1547" s="51">
        <f t="shared" si="146"/>
        <v>0</v>
      </c>
      <c r="AS1547" s="25">
        <f t="shared" si="150"/>
        <v>-1</v>
      </c>
      <c r="AT1547" s="25">
        <f t="shared" si="147"/>
        <v>1540</v>
      </c>
      <c r="AU1547" s="25">
        <f t="shared" si="151"/>
        <v>0</v>
      </c>
      <c r="AV1547" s="25">
        <f t="shared" si="148"/>
        <v>0</v>
      </c>
      <c r="BB1547" s="51"/>
    </row>
    <row r="1548" spans="1:54" x14ac:dyDescent="0.25">
      <c r="A1548" t="str">
        <f t="shared" si="149"/>
        <v>1548</v>
      </c>
      <c r="B1548" s="25">
        <f>IF(OR(ISBLANK($AG1548),$AI1548="closed",$AI1548="old",AND($B$3=Data!$N$6,OR(database!AG1548=Data!$K$8,Data!$K$9=database!AG1548))),0,MAX(B$8:B1547)+1)</f>
        <v>0</v>
      </c>
      <c r="C1548" s="25">
        <f ca="1">IF(AND($AL1548-C$3&lt;=TODAY(),$AL1548&gt;0,AI1548&lt;&gt;"closed",AI1548&lt;&gt;"old",AND($B$3&lt;&gt;Data!$N$6,OR(database!$AG1548&lt;&gt;Data!$K$9,database!$AG1548&lt;&gt;Data!$K$8))),MAX(C$8:C1547)+1,0)</f>
        <v>0</v>
      </c>
      <c r="D1548" s="25">
        <f ca="1">IF(AND($AL1548-D$3&lt;=TODAY(),$AL1548&gt;0,$AI1548&lt;&gt;"closed",AI1548&lt;&gt;"old",AND($B$3&lt;&gt;Data!$N$6,OR(database!$AG1548&lt;&gt;Data!$K$9,database!$AG1548&lt;&gt;Data!$K$8))),MAX(D$8:D1547)+1,0)</f>
        <v>0</v>
      </c>
      <c r="E1548" s="25">
        <f ca="1">IF(AND($AL1548-E$3&lt;=TODAY(),$AL1548&gt;0,AI1548&lt;&gt;"closed",AI1548&lt;&gt;"old",AND($B$3&lt;&gt;Data!$N$6,OR(database!$AG1548&lt;&gt;Data!$K$9,database!$AG1548&lt;&gt;Data!$K$8))),MAX(E$8:E1547)+1,0)</f>
        <v>0</v>
      </c>
      <c r="F1548" s="25">
        <f>IF(AH1548="X",MAX(F$8:F1547)+1,0)</f>
        <v>0</v>
      </c>
      <c r="G1548" s="25">
        <f ca="1">IF(AND(AG1548=Data!$K$8,database!AI1548&lt;&gt;"Closed",AI1548&lt;&gt;"old",database!AL1548&lt;(TODAY()+Data!$X$4)),MAX(G$8:G1547)+1,0)</f>
        <v>0</v>
      </c>
      <c r="H1548" s="25">
        <f ca="1">IF(AND(AG1548=Data!$K$9,database!AI1548&lt;&gt;"Closed",AI1548&lt;&gt;"old",database!AL1548&lt;(TODAY()+Data!$X$5)),MAX(H$8:H1547)+1,0)</f>
        <v>0</v>
      </c>
      <c r="Y1548">
        <f>IF(AS1548&gt;0,VLOOKUP(AS1548,$AT:$AV,3,0)+COUNTIF(AS$8:AS1547,AS1548),0)</f>
        <v>0</v>
      </c>
      <c r="AA1548" s="16"/>
      <c r="AB1548" s="22"/>
      <c r="AC1548" s="16"/>
      <c r="AD1548" s="22"/>
      <c r="AE1548" s="16"/>
      <c r="AF1548" s="22"/>
      <c r="AG1548" s="138"/>
      <c r="AH1548" s="23"/>
      <c r="AI1548" s="16"/>
      <c r="AJ1548" s="23"/>
      <c r="AK1548" s="28"/>
      <c r="AL1548" s="35"/>
      <c r="AQ1548" s="25">
        <f>IF(FollowUp!$AK$3="(Off)",IF(FollowUp!$AA$3=Data!$D$5,C1548,IF(FollowUp!$AA$3=Data!$D$6,D1548,IF(FollowUp!$AA$3=Data!$D$7,E1548,B1548))),IF(FollowUp!$AK$3=Data!$N$9,F1548,IF(FollowUp!$AK$3=Data!$N$8,H1548,IF(FollowUp!$AK$3=Data!$N$7,G1548,B1548))))</f>
        <v>0</v>
      </c>
      <c r="AR1548" s="51">
        <f t="shared" si="146"/>
        <v>0</v>
      </c>
      <c r="AS1548" s="25">
        <f t="shared" si="150"/>
        <v>-1</v>
      </c>
      <c r="AT1548" s="25">
        <f t="shared" si="147"/>
        <v>1541</v>
      </c>
      <c r="AU1548" s="25">
        <f t="shared" si="151"/>
        <v>0</v>
      </c>
      <c r="AV1548" s="25">
        <f t="shared" si="148"/>
        <v>0</v>
      </c>
      <c r="BB1548" s="51"/>
    </row>
    <row r="1549" spans="1:54" x14ac:dyDescent="0.25">
      <c r="A1549" t="str">
        <f t="shared" si="149"/>
        <v>1549</v>
      </c>
      <c r="B1549" s="25">
        <f>IF(OR(ISBLANK($AG1549),$AI1549="closed",$AI1549="old",AND($B$3=Data!$N$6,OR(database!AG1549=Data!$K$8,Data!$K$9=database!AG1549))),0,MAX(B$8:B1548)+1)</f>
        <v>0</v>
      </c>
      <c r="C1549" s="25">
        <f ca="1">IF(AND($AL1549-C$3&lt;=TODAY(),$AL1549&gt;0,AI1549&lt;&gt;"closed",AI1549&lt;&gt;"old",AND($B$3&lt;&gt;Data!$N$6,OR(database!$AG1549&lt;&gt;Data!$K$9,database!$AG1549&lt;&gt;Data!$K$8))),MAX(C$8:C1548)+1,0)</f>
        <v>0</v>
      </c>
      <c r="D1549" s="25">
        <f ca="1">IF(AND($AL1549-D$3&lt;=TODAY(),$AL1549&gt;0,$AI1549&lt;&gt;"closed",AI1549&lt;&gt;"old",AND($B$3&lt;&gt;Data!$N$6,OR(database!$AG1549&lt;&gt;Data!$K$9,database!$AG1549&lt;&gt;Data!$K$8))),MAX(D$8:D1548)+1,0)</f>
        <v>0</v>
      </c>
      <c r="E1549" s="25">
        <f ca="1">IF(AND($AL1549-E$3&lt;=TODAY(),$AL1549&gt;0,AI1549&lt;&gt;"closed",AI1549&lt;&gt;"old",AND($B$3&lt;&gt;Data!$N$6,OR(database!$AG1549&lt;&gt;Data!$K$9,database!$AG1549&lt;&gt;Data!$K$8))),MAX(E$8:E1548)+1,0)</f>
        <v>0</v>
      </c>
      <c r="F1549" s="25">
        <f>IF(AH1549="X",MAX(F$8:F1548)+1,0)</f>
        <v>0</v>
      </c>
      <c r="G1549" s="25">
        <f ca="1">IF(AND(AG1549=Data!$K$8,database!AI1549&lt;&gt;"Closed",AI1549&lt;&gt;"old",database!AL1549&lt;(TODAY()+Data!$X$4)),MAX(G$8:G1548)+1,0)</f>
        <v>0</v>
      </c>
      <c r="H1549" s="25">
        <f ca="1">IF(AND(AG1549=Data!$K$9,database!AI1549&lt;&gt;"Closed",AI1549&lt;&gt;"old",database!AL1549&lt;(TODAY()+Data!$X$5)),MAX(H$8:H1548)+1,0)</f>
        <v>0</v>
      </c>
      <c r="Y1549">
        <f>IF(AS1549&gt;0,VLOOKUP(AS1549,$AT:$AV,3,0)+COUNTIF(AS$8:AS1548,AS1549),0)</f>
        <v>0</v>
      </c>
      <c r="AA1549" s="17"/>
      <c r="AB1549" s="18"/>
      <c r="AC1549" s="17"/>
      <c r="AD1549" s="18"/>
      <c r="AE1549" s="17"/>
      <c r="AF1549" s="18"/>
      <c r="AG1549" s="139"/>
      <c r="AH1549" s="24"/>
      <c r="AI1549" s="17"/>
      <c r="AJ1549" s="24"/>
      <c r="AK1549" s="27"/>
      <c r="AL1549" s="47"/>
      <c r="AQ1549" s="25">
        <f>IF(FollowUp!$AK$3="(Off)",IF(FollowUp!$AA$3=Data!$D$5,C1549,IF(FollowUp!$AA$3=Data!$D$6,D1549,IF(FollowUp!$AA$3=Data!$D$7,E1549,B1549))),IF(FollowUp!$AK$3=Data!$N$9,F1549,IF(FollowUp!$AK$3=Data!$N$8,H1549,IF(FollowUp!$AK$3=Data!$N$7,G1549,B1549))))</f>
        <v>0</v>
      </c>
      <c r="AR1549" s="51">
        <f t="shared" si="146"/>
        <v>0</v>
      </c>
      <c r="AS1549" s="25">
        <f t="shared" si="150"/>
        <v>-1</v>
      </c>
      <c r="AT1549" s="25">
        <f t="shared" si="147"/>
        <v>1542</v>
      </c>
      <c r="AU1549" s="25">
        <f t="shared" si="151"/>
        <v>0</v>
      </c>
      <c r="AV1549" s="25">
        <f t="shared" si="148"/>
        <v>0</v>
      </c>
      <c r="BB1549" s="51"/>
    </row>
    <row r="1550" spans="1:54" x14ac:dyDescent="0.25">
      <c r="A1550" t="str">
        <f t="shared" si="149"/>
        <v>1550</v>
      </c>
      <c r="B1550" s="25">
        <f>IF(OR(ISBLANK($AG1550),$AI1550="closed",$AI1550="old",AND($B$3=Data!$N$6,OR(database!AG1550=Data!$K$8,Data!$K$9=database!AG1550))),0,MAX(B$8:B1549)+1)</f>
        <v>0</v>
      </c>
      <c r="C1550" s="25">
        <f ca="1">IF(AND($AL1550-C$3&lt;=TODAY(),$AL1550&gt;0,AI1550&lt;&gt;"closed",AI1550&lt;&gt;"old",AND($B$3&lt;&gt;Data!$N$6,OR(database!$AG1550&lt;&gt;Data!$K$9,database!$AG1550&lt;&gt;Data!$K$8))),MAX(C$8:C1549)+1,0)</f>
        <v>0</v>
      </c>
      <c r="D1550" s="25">
        <f ca="1">IF(AND($AL1550-D$3&lt;=TODAY(),$AL1550&gt;0,$AI1550&lt;&gt;"closed",AI1550&lt;&gt;"old",AND($B$3&lt;&gt;Data!$N$6,OR(database!$AG1550&lt;&gt;Data!$K$9,database!$AG1550&lt;&gt;Data!$K$8))),MAX(D$8:D1549)+1,0)</f>
        <v>0</v>
      </c>
      <c r="E1550" s="25">
        <f ca="1">IF(AND($AL1550-E$3&lt;=TODAY(),$AL1550&gt;0,AI1550&lt;&gt;"closed",AI1550&lt;&gt;"old",AND($B$3&lt;&gt;Data!$N$6,OR(database!$AG1550&lt;&gt;Data!$K$9,database!$AG1550&lt;&gt;Data!$K$8))),MAX(E$8:E1549)+1,0)</f>
        <v>0</v>
      </c>
      <c r="F1550" s="25">
        <f>IF(AH1550="X",MAX(F$8:F1549)+1,0)</f>
        <v>0</v>
      </c>
      <c r="G1550" s="25">
        <f ca="1">IF(AND(AG1550=Data!$K$8,database!AI1550&lt;&gt;"Closed",AI1550&lt;&gt;"old",database!AL1550&lt;(TODAY()+Data!$X$4)),MAX(G$8:G1549)+1,0)</f>
        <v>0</v>
      </c>
      <c r="H1550" s="25">
        <f ca="1">IF(AND(AG1550=Data!$K$9,database!AI1550&lt;&gt;"Closed",AI1550&lt;&gt;"old",database!AL1550&lt;(TODAY()+Data!$X$5)),MAX(H$8:H1549)+1,0)</f>
        <v>0</v>
      </c>
      <c r="Y1550">
        <f>IF(AS1550&gt;0,VLOOKUP(AS1550,$AT:$AV,3,0)+COUNTIF(AS$8:AS1549,AS1550),0)</f>
        <v>0</v>
      </c>
      <c r="AA1550" s="16"/>
      <c r="AB1550" s="22"/>
      <c r="AC1550" s="16"/>
      <c r="AD1550" s="22"/>
      <c r="AE1550" s="16"/>
      <c r="AF1550" s="22"/>
      <c r="AG1550" s="138"/>
      <c r="AH1550" s="23"/>
      <c r="AI1550" s="16"/>
      <c r="AJ1550" s="23"/>
      <c r="AK1550" s="28"/>
      <c r="AL1550" s="35"/>
      <c r="AQ1550" s="25">
        <f>IF(FollowUp!$AK$3="(Off)",IF(FollowUp!$AA$3=Data!$D$5,C1550,IF(FollowUp!$AA$3=Data!$D$6,D1550,IF(FollowUp!$AA$3=Data!$D$7,E1550,B1550))),IF(FollowUp!$AK$3=Data!$N$9,F1550,IF(FollowUp!$AK$3=Data!$N$8,H1550,IF(FollowUp!$AK$3=Data!$N$7,G1550,B1550))))</f>
        <v>0</v>
      </c>
      <c r="AR1550" s="51">
        <f t="shared" si="146"/>
        <v>0</v>
      </c>
      <c r="AS1550" s="25">
        <f t="shared" si="150"/>
        <v>-1</v>
      </c>
      <c r="AT1550" s="25">
        <f t="shared" si="147"/>
        <v>1543</v>
      </c>
      <c r="AU1550" s="25">
        <f t="shared" si="151"/>
        <v>0</v>
      </c>
      <c r="AV1550" s="25">
        <f t="shared" si="148"/>
        <v>0</v>
      </c>
      <c r="BB1550" s="51"/>
    </row>
    <row r="1551" spans="1:54" x14ac:dyDescent="0.25">
      <c r="A1551" t="str">
        <f t="shared" si="149"/>
        <v>1551</v>
      </c>
      <c r="B1551" s="25">
        <f>IF(OR(ISBLANK($AG1551),$AI1551="closed",$AI1551="old",AND($B$3=Data!$N$6,OR(database!AG1551=Data!$K$8,Data!$K$9=database!AG1551))),0,MAX(B$8:B1550)+1)</f>
        <v>0</v>
      </c>
      <c r="C1551" s="25">
        <f ca="1">IF(AND($AL1551-C$3&lt;=TODAY(),$AL1551&gt;0,AI1551&lt;&gt;"closed",AI1551&lt;&gt;"old",AND($B$3&lt;&gt;Data!$N$6,OR(database!$AG1551&lt;&gt;Data!$K$9,database!$AG1551&lt;&gt;Data!$K$8))),MAX(C$8:C1550)+1,0)</f>
        <v>0</v>
      </c>
      <c r="D1551" s="25">
        <f ca="1">IF(AND($AL1551-D$3&lt;=TODAY(),$AL1551&gt;0,$AI1551&lt;&gt;"closed",AI1551&lt;&gt;"old",AND($B$3&lt;&gt;Data!$N$6,OR(database!$AG1551&lt;&gt;Data!$K$9,database!$AG1551&lt;&gt;Data!$K$8))),MAX(D$8:D1550)+1,0)</f>
        <v>0</v>
      </c>
      <c r="E1551" s="25">
        <f ca="1">IF(AND($AL1551-E$3&lt;=TODAY(),$AL1551&gt;0,AI1551&lt;&gt;"closed",AI1551&lt;&gt;"old",AND($B$3&lt;&gt;Data!$N$6,OR(database!$AG1551&lt;&gt;Data!$K$9,database!$AG1551&lt;&gt;Data!$K$8))),MAX(E$8:E1550)+1,0)</f>
        <v>0</v>
      </c>
      <c r="F1551" s="25">
        <f>IF(AH1551="X",MAX(F$8:F1550)+1,0)</f>
        <v>0</v>
      </c>
      <c r="G1551" s="25">
        <f ca="1">IF(AND(AG1551=Data!$K$8,database!AI1551&lt;&gt;"Closed",AI1551&lt;&gt;"old",database!AL1551&lt;(TODAY()+Data!$X$4)),MAX(G$8:G1550)+1,0)</f>
        <v>0</v>
      </c>
      <c r="H1551" s="25">
        <f ca="1">IF(AND(AG1551=Data!$K$9,database!AI1551&lt;&gt;"Closed",AI1551&lt;&gt;"old",database!AL1551&lt;(TODAY()+Data!$X$5)),MAX(H$8:H1550)+1,0)</f>
        <v>0</v>
      </c>
      <c r="Y1551">
        <f>IF(AS1551&gt;0,VLOOKUP(AS1551,$AT:$AV,3,0)+COUNTIF(AS$8:AS1550,AS1551),0)</f>
        <v>0</v>
      </c>
      <c r="AA1551" s="17"/>
      <c r="AB1551" s="18"/>
      <c r="AC1551" s="17"/>
      <c r="AD1551" s="18"/>
      <c r="AE1551" s="17"/>
      <c r="AF1551" s="18"/>
      <c r="AG1551" s="139"/>
      <c r="AH1551" s="24"/>
      <c r="AI1551" s="17"/>
      <c r="AJ1551" s="24"/>
      <c r="AK1551" s="27"/>
      <c r="AL1551" s="47"/>
      <c r="AQ1551" s="25">
        <f>IF(FollowUp!$AK$3="(Off)",IF(FollowUp!$AA$3=Data!$D$5,C1551,IF(FollowUp!$AA$3=Data!$D$6,D1551,IF(FollowUp!$AA$3=Data!$D$7,E1551,B1551))),IF(FollowUp!$AK$3=Data!$N$9,F1551,IF(FollowUp!$AK$3=Data!$N$8,H1551,IF(FollowUp!$AK$3=Data!$N$7,G1551,B1551))))</f>
        <v>0</v>
      </c>
      <c r="AR1551" s="51">
        <f t="shared" si="146"/>
        <v>0</v>
      </c>
      <c r="AS1551" s="25">
        <f t="shared" si="150"/>
        <v>-1</v>
      </c>
      <c r="AT1551" s="25">
        <f t="shared" si="147"/>
        <v>1544</v>
      </c>
      <c r="AU1551" s="25">
        <f t="shared" si="151"/>
        <v>0</v>
      </c>
      <c r="AV1551" s="25">
        <f t="shared" si="148"/>
        <v>0</v>
      </c>
      <c r="BB1551" s="51"/>
    </row>
    <row r="1552" spans="1:54" x14ac:dyDescent="0.25">
      <c r="A1552" t="str">
        <f t="shared" si="149"/>
        <v>1552</v>
      </c>
      <c r="B1552" s="25">
        <f>IF(OR(ISBLANK($AG1552),$AI1552="closed",$AI1552="old",AND($B$3=Data!$N$6,OR(database!AG1552=Data!$K$8,Data!$K$9=database!AG1552))),0,MAX(B$8:B1551)+1)</f>
        <v>0</v>
      </c>
      <c r="C1552" s="25">
        <f ca="1">IF(AND($AL1552-C$3&lt;=TODAY(),$AL1552&gt;0,AI1552&lt;&gt;"closed",AI1552&lt;&gt;"old",AND($B$3&lt;&gt;Data!$N$6,OR(database!$AG1552&lt;&gt;Data!$K$9,database!$AG1552&lt;&gt;Data!$K$8))),MAX(C$8:C1551)+1,0)</f>
        <v>0</v>
      </c>
      <c r="D1552" s="25">
        <f ca="1">IF(AND($AL1552-D$3&lt;=TODAY(),$AL1552&gt;0,$AI1552&lt;&gt;"closed",AI1552&lt;&gt;"old",AND($B$3&lt;&gt;Data!$N$6,OR(database!$AG1552&lt;&gt;Data!$K$9,database!$AG1552&lt;&gt;Data!$K$8))),MAX(D$8:D1551)+1,0)</f>
        <v>0</v>
      </c>
      <c r="E1552" s="25">
        <f ca="1">IF(AND($AL1552-E$3&lt;=TODAY(),$AL1552&gt;0,AI1552&lt;&gt;"closed",AI1552&lt;&gt;"old",AND($B$3&lt;&gt;Data!$N$6,OR(database!$AG1552&lt;&gt;Data!$K$9,database!$AG1552&lt;&gt;Data!$K$8))),MAX(E$8:E1551)+1,0)</f>
        <v>0</v>
      </c>
      <c r="F1552" s="25">
        <f>IF(AH1552="X",MAX(F$8:F1551)+1,0)</f>
        <v>0</v>
      </c>
      <c r="G1552" s="25">
        <f ca="1">IF(AND(AG1552=Data!$K$8,database!AI1552&lt;&gt;"Closed",AI1552&lt;&gt;"old",database!AL1552&lt;(TODAY()+Data!$X$4)),MAX(G$8:G1551)+1,0)</f>
        <v>0</v>
      </c>
      <c r="H1552" s="25">
        <f ca="1">IF(AND(AG1552=Data!$K$9,database!AI1552&lt;&gt;"Closed",AI1552&lt;&gt;"old",database!AL1552&lt;(TODAY()+Data!$X$5)),MAX(H$8:H1551)+1,0)</f>
        <v>0</v>
      </c>
      <c r="Y1552">
        <f>IF(AS1552&gt;0,VLOOKUP(AS1552,$AT:$AV,3,0)+COUNTIF(AS$8:AS1551,AS1552),0)</f>
        <v>0</v>
      </c>
      <c r="AA1552" s="16"/>
      <c r="AB1552" s="22"/>
      <c r="AC1552" s="16"/>
      <c r="AD1552" s="22"/>
      <c r="AE1552" s="16"/>
      <c r="AF1552" s="22"/>
      <c r="AG1552" s="138"/>
      <c r="AH1552" s="23"/>
      <c r="AI1552" s="16"/>
      <c r="AJ1552" s="23"/>
      <c r="AK1552" s="28"/>
      <c r="AL1552" s="35"/>
      <c r="AQ1552" s="25">
        <f>IF(FollowUp!$AK$3="(Off)",IF(FollowUp!$AA$3=Data!$D$5,C1552,IF(FollowUp!$AA$3=Data!$D$6,D1552,IF(FollowUp!$AA$3=Data!$D$7,E1552,B1552))),IF(FollowUp!$AK$3=Data!$N$9,F1552,IF(FollowUp!$AK$3=Data!$N$8,H1552,IF(FollowUp!$AK$3=Data!$N$7,G1552,B1552))))</f>
        <v>0</v>
      </c>
      <c r="AR1552" s="51">
        <f t="shared" si="146"/>
        <v>0</v>
      </c>
      <c r="AS1552" s="25">
        <f t="shared" si="150"/>
        <v>-1</v>
      </c>
      <c r="AT1552" s="25">
        <f t="shared" si="147"/>
        <v>1545</v>
      </c>
      <c r="AU1552" s="25">
        <f t="shared" si="151"/>
        <v>0</v>
      </c>
      <c r="AV1552" s="25">
        <f t="shared" si="148"/>
        <v>0</v>
      </c>
      <c r="BB1552" s="51"/>
    </row>
    <row r="1553" spans="1:54" x14ac:dyDescent="0.25">
      <c r="A1553" t="str">
        <f t="shared" si="149"/>
        <v>1553</v>
      </c>
      <c r="B1553" s="25">
        <f>IF(OR(ISBLANK($AG1553),$AI1553="closed",$AI1553="old",AND($B$3=Data!$N$6,OR(database!AG1553=Data!$K$8,Data!$K$9=database!AG1553))),0,MAX(B$8:B1552)+1)</f>
        <v>0</v>
      </c>
      <c r="C1553" s="25">
        <f ca="1">IF(AND($AL1553-C$3&lt;=TODAY(),$AL1553&gt;0,AI1553&lt;&gt;"closed",AI1553&lt;&gt;"old",AND($B$3&lt;&gt;Data!$N$6,OR(database!$AG1553&lt;&gt;Data!$K$9,database!$AG1553&lt;&gt;Data!$K$8))),MAX(C$8:C1552)+1,0)</f>
        <v>0</v>
      </c>
      <c r="D1553" s="25">
        <f ca="1">IF(AND($AL1553-D$3&lt;=TODAY(),$AL1553&gt;0,$AI1553&lt;&gt;"closed",AI1553&lt;&gt;"old",AND($B$3&lt;&gt;Data!$N$6,OR(database!$AG1553&lt;&gt;Data!$K$9,database!$AG1553&lt;&gt;Data!$K$8))),MAX(D$8:D1552)+1,0)</f>
        <v>0</v>
      </c>
      <c r="E1553" s="25">
        <f ca="1">IF(AND($AL1553-E$3&lt;=TODAY(),$AL1553&gt;0,AI1553&lt;&gt;"closed",AI1553&lt;&gt;"old",AND($B$3&lt;&gt;Data!$N$6,OR(database!$AG1553&lt;&gt;Data!$K$9,database!$AG1553&lt;&gt;Data!$K$8))),MAX(E$8:E1552)+1,0)</f>
        <v>0</v>
      </c>
      <c r="F1553" s="25">
        <f>IF(AH1553="X",MAX(F$8:F1552)+1,0)</f>
        <v>0</v>
      </c>
      <c r="G1553" s="25">
        <f ca="1">IF(AND(AG1553=Data!$K$8,database!AI1553&lt;&gt;"Closed",AI1553&lt;&gt;"old",database!AL1553&lt;(TODAY()+Data!$X$4)),MAX(G$8:G1552)+1,0)</f>
        <v>0</v>
      </c>
      <c r="H1553" s="25">
        <f ca="1">IF(AND(AG1553=Data!$K$9,database!AI1553&lt;&gt;"Closed",AI1553&lt;&gt;"old",database!AL1553&lt;(TODAY()+Data!$X$5)),MAX(H$8:H1552)+1,0)</f>
        <v>0</v>
      </c>
      <c r="Y1553">
        <f>IF(AS1553&gt;0,VLOOKUP(AS1553,$AT:$AV,3,0)+COUNTIF(AS$8:AS1552,AS1553),0)</f>
        <v>0</v>
      </c>
      <c r="AA1553" s="17"/>
      <c r="AB1553" s="18"/>
      <c r="AC1553" s="17"/>
      <c r="AD1553" s="18"/>
      <c r="AE1553" s="17"/>
      <c r="AF1553" s="18"/>
      <c r="AG1553" s="139"/>
      <c r="AH1553" s="24"/>
      <c r="AI1553" s="17"/>
      <c r="AJ1553" s="24"/>
      <c r="AK1553" s="27"/>
      <c r="AL1553" s="47"/>
      <c r="AQ1553" s="25">
        <f>IF(FollowUp!$AK$3="(Off)",IF(FollowUp!$AA$3=Data!$D$5,C1553,IF(FollowUp!$AA$3=Data!$D$6,D1553,IF(FollowUp!$AA$3=Data!$D$7,E1553,B1553))),IF(FollowUp!$AK$3=Data!$N$9,F1553,IF(FollowUp!$AK$3=Data!$N$8,H1553,IF(FollowUp!$AK$3=Data!$N$7,G1553,B1553))))</f>
        <v>0</v>
      </c>
      <c r="AR1553" s="51">
        <f t="shared" si="146"/>
        <v>0</v>
      </c>
      <c r="AS1553" s="25">
        <f t="shared" si="150"/>
        <v>-1</v>
      </c>
      <c r="AT1553" s="25">
        <f t="shared" si="147"/>
        <v>1546</v>
      </c>
      <c r="AU1553" s="25">
        <f t="shared" si="151"/>
        <v>0</v>
      </c>
      <c r="AV1553" s="25">
        <f t="shared" si="148"/>
        <v>0</v>
      </c>
      <c r="BB1553" s="51"/>
    </row>
    <row r="1554" spans="1:54" x14ac:dyDescent="0.25">
      <c r="A1554" t="str">
        <f t="shared" si="149"/>
        <v>1554</v>
      </c>
      <c r="B1554" s="25">
        <f>IF(OR(ISBLANK($AG1554),$AI1554="closed",$AI1554="old",AND($B$3=Data!$N$6,OR(database!AG1554=Data!$K$8,Data!$K$9=database!AG1554))),0,MAX(B$8:B1553)+1)</f>
        <v>0</v>
      </c>
      <c r="C1554" s="25">
        <f ca="1">IF(AND($AL1554-C$3&lt;=TODAY(),$AL1554&gt;0,AI1554&lt;&gt;"closed",AI1554&lt;&gt;"old",AND($B$3&lt;&gt;Data!$N$6,OR(database!$AG1554&lt;&gt;Data!$K$9,database!$AG1554&lt;&gt;Data!$K$8))),MAX(C$8:C1553)+1,0)</f>
        <v>0</v>
      </c>
      <c r="D1554" s="25">
        <f ca="1">IF(AND($AL1554-D$3&lt;=TODAY(),$AL1554&gt;0,$AI1554&lt;&gt;"closed",AI1554&lt;&gt;"old",AND($B$3&lt;&gt;Data!$N$6,OR(database!$AG1554&lt;&gt;Data!$K$9,database!$AG1554&lt;&gt;Data!$K$8))),MAX(D$8:D1553)+1,0)</f>
        <v>0</v>
      </c>
      <c r="E1554" s="25">
        <f ca="1">IF(AND($AL1554-E$3&lt;=TODAY(),$AL1554&gt;0,AI1554&lt;&gt;"closed",AI1554&lt;&gt;"old",AND($B$3&lt;&gt;Data!$N$6,OR(database!$AG1554&lt;&gt;Data!$K$9,database!$AG1554&lt;&gt;Data!$K$8))),MAX(E$8:E1553)+1,0)</f>
        <v>0</v>
      </c>
      <c r="F1554" s="25">
        <f>IF(AH1554="X",MAX(F$8:F1553)+1,0)</f>
        <v>0</v>
      </c>
      <c r="G1554" s="25">
        <f ca="1">IF(AND(AG1554=Data!$K$8,database!AI1554&lt;&gt;"Closed",AI1554&lt;&gt;"old",database!AL1554&lt;(TODAY()+Data!$X$4)),MAX(G$8:G1553)+1,0)</f>
        <v>0</v>
      </c>
      <c r="H1554" s="25">
        <f ca="1">IF(AND(AG1554=Data!$K$9,database!AI1554&lt;&gt;"Closed",AI1554&lt;&gt;"old",database!AL1554&lt;(TODAY()+Data!$X$5)),MAX(H$8:H1553)+1,0)</f>
        <v>0</v>
      </c>
      <c r="Y1554">
        <f>IF(AS1554&gt;0,VLOOKUP(AS1554,$AT:$AV,3,0)+COUNTIF(AS$8:AS1553,AS1554),0)</f>
        <v>0</v>
      </c>
      <c r="AA1554" s="16"/>
      <c r="AB1554" s="22"/>
      <c r="AC1554" s="16"/>
      <c r="AD1554" s="22"/>
      <c r="AE1554" s="16"/>
      <c r="AF1554" s="22"/>
      <c r="AG1554" s="138"/>
      <c r="AH1554" s="23"/>
      <c r="AI1554" s="16"/>
      <c r="AJ1554" s="23"/>
      <c r="AK1554" s="28"/>
      <c r="AL1554" s="35"/>
      <c r="AQ1554" s="25">
        <f>IF(FollowUp!$AK$3="(Off)",IF(FollowUp!$AA$3=Data!$D$5,C1554,IF(FollowUp!$AA$3=Data!$D$6,D1554,IF(FollowUp!$AA$3=Data!$D$7,E1554,B1554))),IF(FollowUp!$AK$3=Data!$N$9,F1554,IF(FollowUp!$AK$3=Data!$N$8,H1554,IF(FollowUp!$AK$3=Data!$N$7,G1554,B1554))))</f>
        <v>0</v>
      </c>
      <c r="AR1554" s="51">
        <f t="shared" si="146"/>
        <v>0</v>
      </c>
      <c r="AS1554" s="25">
        <f t="shared" si="150"/>
        <v>-1</v>
      </c>
      <c r="AT1554" s="25">
        <f t="shared" si="147"/>
        <v>1547</v>
      </c>
      <c r="AU1554" s="25">
        <f t="shared" si="151"/>
        <v>0</v>
      </c>
      <c r="AV1554" s="25">
        <f t="shared" si="148"/>
        <v>0</v>
      </c>
      <c r="BB1554" s="51"/>
    </row>
    <row r="1555" spans="1:54" x14ac:dyDescent="0.25">
      <c r="A1555" t="str">
        <f t="shared" si="149"/>
        <v>1555</v>
      </c>
      <c r="B1555" s="25">
        <f>IF(OR(ISBLANK($AG1555),$AI1555="closed",$AI1555="old",AND($B$3=Data!$N$6,OR(database!AG1555=Data!$K$8,Data!$K$9=database!AG1555))),0,MAX(B$8:B1554)+1)</f>
        <v>0</v>
      </c>
      <c r="C1555" s="25">
        <f ca="1">IF(AND($AL1555-C$3&lt;=TODAY(),$AL1555&gt;0,AI1555&lt;&gt;"closed",AI1555&lt;&gt;"old",AND($B$3&lt;&gt;Data!$N$6,OR(database!$AG1555&lt;&gt;Data!$K$9,database!$AG1555&lt;&gt;Data!$K$8))),MAX(C$8:C1554)+1,0)</f>
        <v>0</v>
      </c>
      <c r="D1555" s="25">
        <f ca="1">IF(AND($AL1555-D$3&lt;=TODAY(),$AL1555&gt;0,$AI1555&lt;&gt;"closed",AI1555&lt;&gt;"old",AND($B$3&lt;&gt;Data!$N$6,OR(database!$AG1555&lt;&gt;Data!$K$9,database!$AG1555&lt;&gt;Data!$K$8))),MAX(D$8:D1554)+1,0)</f>
        <v>0</v>
      </c>
      <c r="E1555" s="25">
        <f ca="1">IF(AND($AL1555-E$3&lt;=TODAY(),$AL1555&gt;0,AI1555&lt;&gt;"closed",AI1555&lt;&gt;"old",AND($B$3&lt;&gt;Data!$N$6,OR(database!$AG1555&lt;&gt;Data!$K$9,database!$AG1555&lt;&gt;Data!$K$8))),MAX(E$8:E1554)+1,0)</f>
        <v>0</v>
      </c>
      <c r="F1555" s="25">
        <f>IF(AH1555="X",MAX(F$8:F1554)+1,0)</f>
        <v>0</v>
      </c>
      <c r="G1555" s="25">
        <f ca="1">IF(AND(AG1555=Data!$K$8,database!AI1555&lt;&gt;"Closed",AI1555&lt;&gt;"old",database!AL1555&lt;(TODAY()+Data!$X$4)),MAX(G$8:G1554)+1,0)</f>
        <v>0</v>
      </c>
      <c r="H1555" s="25">
        <f ca="1">IF(AND(AG1555=Data!$K$9,database!AI1555&lt;&gt;"Closed",AI1555&lt;&gt;"old",database!AL1555&lt;(TODAY()+Data!$X$5)),MAX(H$8:H1554)+1,0)</f>
        <v>0</v>
      </c>
      <c r="Y1555">
        <f>IF(AS1555&gt;0,VLOOKUP(AS1555,$AT:$AV,3,0)+COUNTIF(AS$8:AS1554,AS1555),0)</f>
        <v>0</v>
      </c>
      <c r="AA1555" s="17"/>
      <c r="AB1555" s="18"/>
      <c r="AC1555" s="17"/>
      <c r="AD1555" s="18"/>
      <c r="AE1555" s="17"/>
      <c r="AF1555" s="18"/>
      <c r="AG1555" s="139"/>
      <c r="AH1555" s="24"/>
      <c r="AI1555" s="17"/>
      <c r="AJ1555" s="24"/>
      <c r="AK1555" s="27"/>
      <c r="AL1555" s="47"/>
      <c r="AQ1555" s="25">
        <f>IF(FollowUp!$AK$3="(Off)",IF(FollowUp!$AA$3=Data!$D$5,C1555,IF(FollowUp!$AA$3=Data!$D$6,D1555,IF(FollowUp!$AA$3=Data!$D$7,E1555,B1555))),IF(FollowUp!$AK$3=Data!$N$9,F1555,IF(FollowUp!$AK$3=Data!$N$8,H1555,IF(FollowUp!$AK$3=Data!$N$7,G1555,B1555))))</f>
        <v>0</v>
      </c>
      <c r="AR1555" s="51">
        <f t="shared" si="146"/>
        <v>0</v>
      </c>
      <c r="AS1555" s="25">
        <f t="shared" si="150"/>
        <v>-1</v>
      </c>
      <c r="AT1555" s="25">
        <f t="shared" si="147"/>
        <v>1548</v>
      </c>
      <c r="AU1555" s="25">
        <f t="shared" si="151"/>
        <v>0</v>
      </c>
      <c r="AV1555" s="25">
        <f t="shared" si="148"/>
        <v>0</v>
      </c>
      <c r="BB1555" s="51"/>
    </row>
    <row r="1556" spans="1:54" x14ac:dyDescent="0.25">
      <c r="A1556" t="str">
        <f t="shared" si="149"/>
        <v>1556</v>
      </c>
      <c r="B1556" s="25">
        <f>IF(OR(ISBLANK($AG1556),$AI1556="closed",$AI1556="old",AND($B$3=Data!$N$6,OR(database!AG1556=Data!$K$8,Data!$K$9=database!AG1556))),0,MAX(B$8:B1555)+1)</f>
        <v>0</v>
      </c>
      <c r="C1556" s="25">
        <f ca="1">IF(AND($AL1556-C$3&lt;=TODAY(),$AL1556&gt;0,AI1556&lt;&gt;"closed",AI1556&lt;&gt;"old",AND($B$3&lt;&gt;Data!$N$6,OR(database!$AG1556&lt;&gt;Data!$K$9,database!$AG1556&lt;&gt;Data!$K$8))),MAX(C$8:C1555)+1,0)</f>
        <v>0</v>
      </c>
      <c r="D1556" s="25">
        <f ca="1">IF(AND($AL1556-D$3&lt;=TODAY(),$AL1556&gt;0,$AI1556&lt;&gt;"closed",AI1556&lt;&gt;"old",AND($B$3&lt;&gt;Data!$N$6,OR(database!$AG1556&lt;&gt;Data!$K$9,database!$AG1556&lt;&gt;Data!$K$8))),MAX(D$8:D1555)+1,0)</f>
        <v>0</v>
      </c>
      <c r="E1556" s="25">
        <f ca="1">IF(AND($AL1556-E$3&lt;=TODAY(),$AL1556&gt;0,AI1556&lt;&gt;"closed",AI1556&lt;&gt;"old",AND($B$3&lt;&gt;Data!$N$6,OR(database!$AG1556&lt;&gt;Data!$K$9,database!$AG1556&lt;&gt;Data!$K$8))),MAX(E$8:E1555)+1,0)</f>
        <v>0</v>
      </c>
      <c r="F1556" s="25">
        <f>IF(AH1556="X",MAX(F$8:F1555)+1,0)</f>
        <v>0</v>
      </c>
      <c r="G1556" s="25">
        <f ca="1">IF(AND(AG1556=Data!$K$8,database!AI1556&lt;&gt;"Closed",AI1556&lt;&gt;"old",database!AL1556&lt;(TODAY()+Data!$X$4)),MAX(G$8:G1555)+1,0)</f>
        <v>0</v>
      </c>
      <c r="H1556" s="25">
        <f ca="1">IF(AND(AG1556=Data!$K$9,database!AI1556&lt;&gt;"Closed",AI1556&lt;&gt;"old",database!AL1556&lt;(TODAY()+Data!$X$5)),MAX(H$8:H1555)+1,0)</f>
        <v>0</v>
      </c>
      <c r="Y1556">
        <f>IF(AS1556&gt;0,VLOOKUP(AS1556,$AT:$AV,3,0)+COUNTIF(AS$8:AS1555,AS1556),0)</f>
        <v>0</v>
      </c>
      <c r="AA1556" s="16"/>
      <c r="AB1556" s="22"/>
      <c r="AC1556" s="16"/>
      <c r="AD1556" s="22"/>
      <c r="AE1556" s="16"/>
      <c r="AF1556" s="22"/>
      <c r="AG1556" s="138"/>
      <c r="AH1556" s="23"/>
      <c r="AI1556" s="16"/>
      <c r="AJ1556" s="23"/>
      <c r="AK1556" s="28"/>
      <c r="AL1556" s="35"/>
      <c r="AQ1556" s="25">
        <f>IF(FollowUp!$AK$3="(Off)",IF(FollowUp!$AA$3=Data!$D$5,C1556,IF(FollowUp!$AA$3=Data!$D$6,D1556,IF(FollowUp!$AA$3=Data!$D$7,E1556,B1556))),IF(FollowUp!$AK$3=Data!$N$9,F1556,IF(FollowUp!$AK$3=Data!$N$8,H1556,IF(FollowUp!$AK$3=Data!$N$7,G1556,B1556))))</f>
        <v>0</v>
      </c>
      <c r="AR1556" s="51">
        <f t="shared" si="146"/>
        <v>0</v>
      </c>
      <c r="AS1556" s="25">
        <f t="shared" si="150"/>
        <v>-1</v>
      </c>
      <c r="AT1556" s="25">
        <f t="shared" si="147"/>
        <v>1549</v>
      </c>
      <c r="AU1556" s="25">
        <f t="shared" si="151"/>
        <v>0</v>
      </c>
      <c r="AV1556" s="25">
        <f t="shared" si="148"/>
        <v>0</v>
      </c>
      <c r="BB1556" s="51"/>
    </row>
    <row r="1557" spans="1:54" x14ac:dyDescent="0.25">
      <c r="A1557" t="str">
        <f t="shared" si="149"/>
        <v>1557</v>
      </c>
      <c r="B1557" s="25">
        <f>IF(OR(ISBLANK($AG1557),$AI1557="closed",$AI1557="old",AND($B$3=Data!$N$6,OR(database!AG1557=Data!$K$8,Data!$K$9=database!AG1557))),0,MAX(B$8:B1556)+1)</f>
        <v>0</v>
      </c>
      <c r="C1557" s="25">
        <f ca="1">IF(AND($AL1557-C$3&lt;=TODAY(),$AL1557&gt;0,AI1557&lt;&gt;"closed",AI1557&lt;&gt;"old",AND($B$3&lt;&gt;Data!$N$6,OR(database!$AG1557&lt;&gt;Data!$K$9,database!$AG1557&lt;&gt;Data!$K$8))),MAX(C$8:C1556)+1,0)</f>
        <v>0</v>
      </c>
      <c r="D1557" s="25">
        <f ca="1">IF(AND($AL1557-D$3&lt;=TODAY(),$AL1557&gt;0,$AI1557&lt;&gt;"closed",AI1557&lt;&gt;"old",AND($B$3&lt;&gt;Data!$N$6,OR(database!$AG1557&lt;&gt;Data!$K$9,database!$AG1557&lt;&gt;Data!$K$8))),MAX(D$8:D1556)+1,0)</f>
        <v>0</v>
      </c>
      <c r="E1557" s="25">
        <f ca="1">IF(AND($AL1557-E$3&lt;=TODAY(),$AL1557&gt;0,AI1557&lt;&gt;"closed",AI1557&lt;&gt;"old",AND($B$3&lt;&gt;Data!$N$6,OR(database!$AG1557&lt;&gt;Data!$K$9,database!$AG1557&lt;&gt;Data!$K$8))),MAX(E$8:E1556)+1,0)</f>
        <v>0</v>
      </c>
      <c r="F1557" s="25">
        <f>IF(AH1557="X",MAX(F$8:F1556)+1,0)</f>
        <v>0</v>
      </c>
      <c r="G1557" s="25">
        <f ca="1">IF(AND(AG1557=Data!$K$8,database!AI1557&lt;&gt;"Closed",AI1557&lt;&gt;"old",database!AL1557&lt;(TODAY()+Data!$X$4)),MAX(G$8:G1556)+1,0)</f>
        <v>0</v>
      </c>
      <c r="H1557" s="25">
        <f ca="1">IF(AND(AG1557=Data!$K$9,database!AI1557&lt;&gt;"Closed",AI1557&lt;&gt;"old",database!AL1557&lt;(TODAY()+Data!$X$5)),MAX(H$8:H1556)+1,0)</f>
        <v>0</v>
      </c>
      <c r="Y1557">
        <f>IF(AS1557&gt;0,VLOOKUP(AS1557,$AT:$AV,3,0)+COUNTIF(AS$8:AS1556,AS1557),0)</f>
        <v>0</v>
      </c>
      <c r="AA1557" s="17"/>
      <c r="AB1557" s="18"/>
      <c r="AC1557" s="17"/>
      <c r="AD1557" s="18"/>
      <c r="AE1557" s="17"/>
      <c r="AF1557" s="18"/>
      <c r="AG1557" s="139"/>
      <c r="AH1557" s="24"/>
      <c r="AI1557" s="17"/>
      <c r="AJ1557" s="24"/>
      <c r="AK1557" s="27"/>
      <c r="AL1557" s="47"/>
      <c r="AQ1557" s="25">
        <f>IF(FollowUp!$AK$3="(Off)",IF(FollowUp!$AA$3=Data!$D$5,C1557,IF(FollowUp!$AA$3=Data!$D$6,D1557,IF(FollowUp!$AA$3=Data!$D$7,E1557,B1557))),IF(FollowUp!$AK$3=Data!$N$9,F1557,IF(FollowUp!$AK$3=Data!$N$8,H1557,IF(FollowUp!$AK$3=Data!$N$7,G1557,B1557))))</f>
        <v>0</v>
      </c>
      <c r="AR1557" s="51">
        <f t="shared" si="146"/>
        <v>0</v>
      </c>
      <c r="AS1557" s="25">
        <f t="shared" si="150"/>
        <v>-1</v>
      </c>
      <c r="AT1557" s="25">
        <f t="shared" si="147"/>
        <v>1550</v>
      </c>
      <c r="AU1557" s="25">
        <f t="shared" si="151"/>
        <v>0</v>
      </c>
      <c r="AV1557" s="25">
        <f t="shared" si="148"/>
        <v>0</v>
      </c>
      <c r="BB1557" s="51"/>
    </row>
    <row r="1558" spans="1:54" x14ac:dyDescent="0.25">
      <c r="A1558" t="str">
        <f t="shared" si="149"/>
        <v>1558</v>
      </c>
      <c r="B1558" s="25">
        <f>IF(OR(ISBLANK($AG1558),$AI1558="closed",$AI1558="old",AND($B$3=Data!$N$6,OR(database!AG1558=Data!$K$8,Data!$K$9=database!AG1558))),0,MAX(B$8:B1557)+1)</f>
        <v>0</v>
      </c>
      <c r="C1558" s="25">
        <f ca="1">IF(AND($AL1558-C$3&lt;=TODAY(),$AL1558&gt;0,AI1558&lt;&gt;"closed",AI1558&lt;&gt;"old",AND($B$3&lt;&gt;Data!$N$6,OR(database!$AG1558&lt;&gt;Data!$K$9,database!$AG1558&lt;&gt;Data!$K$8))),MAX(C$8:C1557)+1,0)</f>
        <v>0</v>
      </c>
      <c r="D1558" s="25">
        <f ca="1">IF(AND($AL1558-D$3&lt;=TODAY(),$AL1558&gt;0,$AI1558&lt;&gt;"closed",AI1558&lt;&gt;"old",AND($B$3&lt;&gt;Data!$N$6,OR(database!$AG1558&lt;&gt;Data!$K$9,database!$AG1558&lt;&gt;Data!$K$8))),MAX(D$8:D1557)+1,0)</f>
        <v>0</v>
      </c>
      <c r="E1558" s="25">
        <f ca="1">IF(AND($AL1558-E$3&lt;=TODAY(),$AL1558&gt;0,AI1558&lt;&gt;"closed",AI1558&lt;&gt;"old",AND($B$3&lt;&gt;Data!$N$6,OR(database!$AG1558&lt;&gt;Data!$K$9,database!$AG1558&lt;&gt;Data!$K$8))),MAX(E$8:E1557)+1,0)</f>
        <v>0</v>
      </c>
      <c r="F1558" s="25">
        <f>IF(AH1558="X",MAX(F$8:F1557)+1,0)</f>
        <v>0</v>
      </c>
      <c r="G1558" s="25">
        <f ca="1">IF(AND(AG1558=Data!$K$8,database!AI1558&lt;&gt;"Closed",AI1558&lt;&gt;"old",database!AL1558&lt;(TODAY()+Data!$X$4)),MAX(G$8:G1557)+1,0)</f>
        <v>0</v>
      </c>
      <c r="H1558" s="25">
        <f ca="1">IF(AND(AG1558=Data!$K$9,database!AI1558&lt;&gt;"Closed",AI1558&lt;&gt;"old",database!AL1558&lt;(TODAY()+Data!$X$5)),MAX(H$8:H1557)+1,0)</f>
        <v>0</v>
      </c>
      <c r="Y1558">
        <f>IF(AS1558&gt;0,VLOOKUP(AS1558,$AT:$AV,3,0)+COUNTIF(AS$8:AS1557,AS1558),0)</f>
        <v>0</v>
      </c>
      <c r="AA1558" s="16"/>
      <c r="AB1558" s="22"/>
      <c r="AC1558" s="16"/>
      <c r="AD1558" s="22"/>
      <c r="AE1558" s="16"/>
      <c r="AF1558" s="22"/>
      <c r="AG1558" s="138"/>
      <c r="AH1558" s="23"/>
      <c r="AI1558" s="16"/>
      <c r="AJ1558" s="23"/>
      <c r="AK1558" s="28"/>
      <c r="AL1558" s="35"/>
      <c r="AQ1558" s="25">
        <f>IF(FollowUp!$AK$3="(Off)",IF(FollowUp!$AA$3=Data!$D$5,C1558,IF(FollowUp!$AA$3=Data!$D$6,D1558,IF(FollowUp!$AA$3=Data!$D$7,E1558,B1558))),IF(FollowUp!$AK$3=Data!$N$9,F1558,IF(FollowUp!$AK$3=Data!$N$8,H1558,IF(FollowUp!$AK$3=Data!$N$7,G1558,B1558))))</f>
        <v>0</v>
      </c>
      <c r="AR1558" s="51">
        <f t="shared" si="146"/>
        <v>0</v>
      </c>
      <c r="AS1558" s="25">
        <f t="shared" si="150"/>
        <v>-1</v>
      </c>
      <c r="AT1558" s="25">
        <f t="shared" si="147"/>
        <v>1551</v>
      </c>
      <c r="AU1558" s="25">
        <f t="shared" si="151"/>
        <v>0</v>
      </c>
      <c r="AV1558" s="25">
        <f t="shared" si="148"/>
        <v>0</v>
      </c>
      <c r="BB1558" s="51"/>
    </row>
    <row r="1559" spans="1:54" x14ac:dyDescent="0.25">
      <c r="A1559" t="str">
        <f t="shared" si="149"/>
        <v>1559</v>
      </c>
      <c r="B1559" s="25">
        <f>IF(OR(ISBLANK($AG1559),$AI1559="closed",$AI1559="old",AND($B$3=Data!$N$6,OR(database!AG1559=Data!$K$8,Data!$K$9=database!AG1559))),0,MAX(B$8:B1558)+1)</f>
        <v>0</v>
      </c>
      <c r="C1559" s="25">
        <f ca="1">IF(AND($AL1559-C$3&lt;=TODAY(),$AL1559&gt;0,AI1559&lt;&gt;"closed",AI1559&lt;&gt;"old",AND($B$3&lt;&gt;Data!$N$6,OR(database!$AG1559&lt;&gt;Data!$K$9,database!$AG1559&lt;&gt;Data!$K$8))),MAX(C$8:C1558)+1,0)</f>
        <v>0</v>
      </c>
      <c r="D1559" s="25">
        <f ca="1">IF(AND($AL1559-D$3&lt;=TODAY(),$AL1559&gt;0,$AI1559&lt;&gt;"closed",AI1559&lt;&gt;"old",AND($B$3&lt;&gt;Data!$N$6,OR(database!$AG1559&lt;&gt;Data!$K$9,database!$AG1559&lt;&gt;Data!$K$8))),MAX(D$8:D1558)+1,0)</f>
        <v>0</v>
      </c>
      <c r="E1559" s="25">
        <f ca="1">IF(AND($AL1559-E$3&lt;=TODAY(),$AL1559&gt;0,AI1559&lt;&gt;"closed",AI1559&lt;&gt;"old",AND($B$3&lt;&gt;Data!$N$6,OR(database!$AG1559&lt;&gt;Data!$K$9,database!$AG1559&lt;&gt;Data!$K$8))),MAX(E$8:E1558)+1,0)</f>
        <v>0</v>
      </c>
      <c r="F1559" s="25">
        <f>IF(AH1559="X",MAX(F$8:F1558)+1,0)</f>
        <v>0</v>
      </c>
      <c r="G1559" s="25">
        <f ca="1">IF(AND(AG1559=Data!$K$8,database!AI1559&lt;&gt;"Closed",AI1559&lt;&gt;"old",database!AL1559&lt;(TODAY()+Data!$X$4)),MAX(G$8:G1558)+1,0)</f>
        <v>0</v>
      </c>
      <c r="H1559" s="25">
        <f ca="1">IF(AND(AG1559=Data!$K$9,database!AI1559&lt;&gt;"Closed",AI1559&lt;&gt;"old",database!AL1559&lt;(TODAY()+Data!$X$5)),MAX(H$8:H1558)+1,0)</f>
        <v>0</v>
      </c>
      <c r="Y1559">
        <f>IF(AS1559&gt;0,VLOOKUP(AS1559,$AT:$AV,3,0)+COUNTIF(AS$8:AS1558,AS1559),0)</f>
        <v>0</v>
      </c>
      <c r="AA1559" s="17"/>
      <c r="AB1559" s="18"/>
      <c r="AC1559" s="17"/>
      <c r="AD1559" s="18"/>
      <c r="AE1559" s="17"/>
      <c r="AF1559" s="18"/>
      <c r="AG1559" s="139"/>
      <c r="AH1559" s="24"/>
      <c r="AI1559" s="17"/>
      <c r="AJ1559" s="24"/>
      <c r="AK1559" s="27"/>
      <c r="AL1559" s="47"/>
      <c r="AQ1559" s="25">
        <f>IF(FollowUp!$AK$3="(Off)",IF(FollowUp!$AA$3=Data!$D$5,C1559,IF(FollowUp!$AA$3=Data!$D$6,D1559,IF(FollowUp!$AA$3=Data!$D$7,E1559,B1559))),IF(FollowUp!$AK$3=Data!$N$9,F1559,IF(FollowUp!$AK$3=Data!$N$8,H1559,IF(FollowUp!$AK$3=Data!$N$7,G1559,B1559))))</f>
        <v>0</v>
      </c>
      <c r="AR1559" s="51">
        <f t="shared" si="146"/>
        <v>0</v>
      </c>
      <c r="AS1559" s="25">
        <f t="shared" si="150"/>
        <v>-1</v>
      </c>
      <c r="AT1559" s="25">
        <f t="shared" si="147"/>
        <v>1552</v>
      </c>
      <c r="AU1559" s="25">
        <f t="shared" si="151"/>
        <v>0</v>
      </c>
      <c r="AV1559" s="25">
        <f t="shared" si="148"/>
        <v>0</v>
      </c>
      <c r="BB1559" s="51"/>
    </row>
    <row r="1560" spans="1:54" x14ac:dyDescent="0.25">
      <c r="A1560" t="str">
        <f t="shared" si="149"/>
        <v>1560</v>
      </c>
      <c r="B1560" s="25">
        <f>IF(OR(ISBLANK($AG1560),$AI1560="closed",$AI1560="old",AND($B$3=Data!$N$6,OR(database!AG1560=Data!$K$8,Data!$K$9=database!AG1560))),0,MAX(B$8:B1559)+1)</f>
        <v>0</v>
      </c>
      <c r="C1560" s="25">
        <f ca="1">IF(AND($AL1560-C$3&lt;=TODAY(),$AL1560&gt;0,AI1560&lt;&gt;"closed",AI1560&lt;&gt;"old",AND($B$3&lt;&gt;Data!$N$6,OR(database!$AG1560&lt;&gt;Data!$K$9,database!$AG1560&lt;&gt;Data!$K$8))),MAX(C$8:C1559)+1,0)</f>
        <v>0</v>
      </c>
      <c r="D1560" s="25">
        <f ca="1">IF(AND($AL1560-D$3&lt;=TODAY(),$AL1560&gt;0,$AI1560&lt;&gt;"closed",AI1560&lt;&gt;"old",AND($B$3&lt;&gt;Data!$N$6,OR(database!$AG1560&lt;&gt;Data!$K$9,database!$AG1560&lt;&gt;Data!$K$8))),MAX(D$8:D1559)+1,0)</f>
        <v>0</v>
      </c>
      <c r="E1560" s="25">
        <f ca="1">IF(AND($AL1560-E$3&lt;=TODAY(),$AL1560&gt;0,AI1560&lt;&gt;"closed",AI1560&lt;&gt;"old",AND($B$3&lt;&gt;Data!$N$6,OR(database!$AG1560&lt;&gt;Data!$K$9,database!$AG1560&lt;&gt;Data!$K$8))),MAX(E$8:E1559)+1,0)</f>
        <v>0</v>
      </c>
      <c r="F1560" s="25">
        <f>IF(AH1560="X",MAX(F$8:F1559)+1,0)</f>
        <v>0</v>
      </c>
      <c r="G1560" s="25">
        <f ca="1">IF(AND(AG1560=Data!$K$8,database!AI1560&lt;&gt;"Closed",AI1560&lt;&gt;"old",database!AL1560&lt;(TODAY()+Data!$X$4)),MAX(G$8:G1559)+1,0)</f>
        <v>0</v>
      </c>
      <c r="H1560" s="25">
        <f ca="1">IF(AND(AG1560=Data!$K$9,database!AI1560&lt;&gt;"Closed",AI1560&lt;&gt;"old",database!AL1560&lt;(TODAY()+Data!$X$5)),MAX(H$8:H1559)+1,0)</f>
        <v>0</v>
      </c>
      <c r="Y1560">
        <f>IF(AS1560&gt;0,VLOOKUP(AS1560,$AT:$AV,3,0)+COUNTIF(AS$8:AS1559,AS1560),0)</f>
        <v>0</v>
      </c>
      <c r="AA1560" s="16"/>
      <c r="AB1560" s="22"/>
      <c r="AC1560" s="16"/>
      <c r="AD1560" s="22"/>
      <c r="AE1560" s="16"/>
      <c r="AF1560" s="22"/>
      <c r="AG1560" s="138"/>
      <c r="AH1560" s="23"/>
      <c r="AI1560" s="16"/>
      <c r="AJ1560" s="23"/>
      <c r="AK1560" s="28"/>
      <c r="AL1560" s="35"/>
      <c r="AQ1560" s="25">
        <f>IF(FollowUp!$AK$3="(Off)",IF(FollowUp!$AA$3=Data!$D$5,C1560,IF(FollowUp!$AA$3=Data!$D$6,D1560,IF(FollowUp!$AA$3=Data!$D$7,E1560,B1560))),IF(FollowUp!$AK$3=Data!$N$9,F1560,IF(FollowUp!$AK$3=Data!$N$8,H1560,IF(FollowUp!$AK$3=Data!$N$7,G1560,B1560))))</f>
        <v>0</v>
      </c>
      <c r="AR1560" s="51">
        <f t="shared" si="146"/>
        <v>0</v>
      </c>
      <c r="AS1560" s="25">
        <f t="shared" si="150"/>
        <v>-1</v>
      </c>
      <c r="AT1560" s="25">
        <f t="shared" si="147"/>
        <v>1553</v>
      </c>
      <c r="AU1560" s="25">
        <f t="shared" si="151"/>
        <v>0</v>
      </c>
      <c r="AV1560" s="25">
        <f t="shared" si="148"/>
        <v>0</v>
      </c>
      <c r="BB1560" s="51"/>
    </row>
    <row r="1561" spans="1:54" x14ac:dyDescent="0.25">
      <c r="A1561" t="str">
        <f t="shared" si="149"/>
        <v>1561</v>
      </c>
      <c r="B1561" s="25">
        <f>IF(OR(ISBLANK($AG1561),$AI1561="closed",$AI1561="old",AND($B$3=Data!$N$6,OR(database!AG1561=Data!$K$8,Data!$K$9=database!AG1561))),0,MAX(B$8:B1560)+1)</f>
        <v>0</v>
      </c>
      <c r="C1561" s="25">
        <f ca="1">IF(AND($AL1561-C$3&lt;=TODAY(),$AL1561&gt;0,AI1561&lt;&gt;"closed",AI1561&lt;&gt;"old",AND($B$3&lt;&gt;Data!$N$6,OR(database!$AG1561&lt;&gt;Data!$K$9,database!$AG1561&lt;&gt;Data!$K$8))),MAX(C$8:C1560)+1,0)</f>
        <v>0</v>
      </c>
      <c r="D1561" s="25">
        <f ca="1">IF(AND($AL1561-D$3&lt;=TODAY(),$AL1561&gt;0,$AI1561&lt;&gt;"closed",AI1561&lt;&gt;"old",AND($B$3&lt;&gt;Data!$N$6,OR(database!$AG1561&lt;&gt;Data!$K$9,database!$AG1561&lt;&gt;Data!$K$8))),MAX(D$8:D1560)+1,0)</f>
        <v>0</v>
      </c>
      <c r="E1561" s="25">
        <f ca="1">IF(AND($AL1561-E$3&lt;=TODAY(),$AL1561&gt;0,AI1561&lt;&gt;"closed",AI1561&lt;&gt;"old",AND($B$3&lt;&gt;Data!$N$6,OR(database!$AG1561&lt;&gt;Data!$K$9,database!$AG1561&lt;&gt;Data!$K$8))),MAX(E$8:E1560)+1,0)</f>
        <v>0</v>
      </c>
      <c r="F1561" s="25">
        <f>IF(AH1561="X",MAX(F$8:F1560)+1,0)</f>
        <v>0</v>
      </c>
      <c r="G1561" s="25">
        <f ca="1">IF(AND(AG1561=Data!$K$8,database!AI1561&lt;&gt;"Closed",AI1561&lt;&gt;"old",database!AL1561&lt;(TODAY()+Data!$X$4)),MAX(G$8:G1560)+1,0)</f>
        <v>0</v>
      </c>
      <c r="H1561" s="25">
        <f ca="1">IF(AND(AG1561=Data!$K$9,database!AI1561&lt;&gt;"Closed",AI1561&lt;&gt;"old",database!AL1561&lt;(TODAY()+Data!$X$5)),MAX(H$8:H1560)+1,0)</f>
        <v>0</v>
      </c>
      <c r="Y1561">
        <f>IF(AS1561&gt;0,VLOOKUP(AS1561,$AT:$AV,3,0)+COUNTIF(AS$8:AS1560,AS1561),0)</f>
        <v>0</v>
      </c>
      <c r="AA1561" s="17"/>
      <c r="AB1561" s="18"/>
      <c r="AC1561" s="17"/>
      <c r="AD1561" s="18"/>
      <c r="AE1561" s="17"/>
      <c r="AF1561" s="18"/>
      <c r="AG1561" s="139"/>
      <c r="AH1561" s="24"/>
      <c r="AI1561" s="17"/>
      <c r="AJ1561" s="24"/>
      <c r="AK1561" s="27"/>
      <c r="AL1561" s="47"/>
      <c r="AQ1561" s="25">
        <f>IF(FollowUp!$AK$3="(Off)",IF(FollowUp!$AA$3=Data!$D$5,C1561,IF(FollowUp!$AA$3=Data!$D$6,D1561,IF(FollowUp!$AA$3=Data!$D$7,E1561,B1561))),IF(FollowUp!$AK$3=Data!$N$9,F1561,IF(FollowUp!$AK$3=Data!$N$8,H1561,IF(FollowUp!$AK$3=Data!$N$7,G1561,B1561))))</f>
        <v>0</v>
      </c>
      <c r="AR1561" s="51">
        <f t="shared" ref="AR1561:AR1624" si="152">IF(AQ1561&gt;0,AL1561,0)</f>
        <v>0</v>
      </c>
      <c r="AS1561" s="25">
        <f t="shared" si="150"/>
        <v>-1</v>
      </c>
      <c r="AT1561" s="25">
        <f t="shared" ref="AT1561:AT1624" si="153">AT1560+1</f>
        <v>1554</v>
      </c>
      <c r="AU1561" s="25">
        <f t="shared" si="151"/>
        <v>0</v>
      </c>
      <c r="AV1561" s="25">
        <f t="shared" ref="AV1561:AV1624" si="154">IF(AND(AU1561&gt;0,AV1562=0),1,(AU1562+AV1562))</f>
        <v>0</v>
      </c>
      <c r="BB1561" s="51"/>
    </row>
    <row r="1562" spans="1:54" x14ac:dyDescent="0.25">
      <c r="A1562" t="str">
        <f t="shared" si="149"/>
        <v>1562</v>
      </c>
      <c r="B1562" s="25">
        <f>IF(OR(ISBLANK($AG1562),$AI1562="closed",$AI1562="old",AND($B$3=Data!$N$6,OR(database!AG1562=Data!$K$8,Data!$K$9=database!AG1562))),0,MAX(B$8:B1561)+1)</f>
        <v>0</v>
      </c>
      <c r="C1562" s="25">
        <f ca="1">IF(AND($AL1562-C$3&lt;=TODAY(),$AL1562&gt;0,AI1562&lt;&gt;"closed",AI1562&lt;&gt;"old",AND($B$3&lt;&gt;Data!$N$6,OR(database!$AG1562&lt;&gt;Data!$K$9,database!$AG1562&lt;&gt;Data!$K$8))),MAX(C$8:C1561)+1,0)</f>
        <v>0</v>
      </c>
      <c r="D1562" s="25">
        <f ca="1">IF(AND($AL1562-D$3&lt;=TODAY(),$AL1562&gt;0,$AI1562&lt;&gt;"closed",AI1562&lt;&gt;"old",AND($B$3&lt;&gt;Data!$N$6,OR(database!$AG1562&lt;&gt;Data!$K$9,database!$AG1562&lt;&gt;Data!$K$8))),MAX(D$8:D1561)+1,0)</f>
        <v>0</v>
      </c>
      <c r="E1562" s="25">
        <f ca="1">IF(AND($AL1562-E$3&lt;=TODAY(),$AL1562&gt;0,AI1562&lt;&gt;"closed",AI1562&lt;&gt;"old",AND($B$3&lt;&gt;Data!$N$6,OR(database!$AG1562&lt;&gt;Data!$K$9,database!$AG1562&lt;&gt;Data!$K$8))),MAX(E$8:E1561)+1,0)</f>
        <v>0</v>
      </c>
      <c r="F1562" s="25">
        <f>IF(AH1562="X",MAX(F$8:F1561)+1,0)</f>
        <v>0</v>
      </c>
      <c r="G1562" s="25">
        <f ca="1">IF(AND(AG1562=Data!$K$8,database!AI1562&lt;&gt;"Closed",AI1562&lt;&gt;"old",database!AL1562&lt;(TODAY()+Data!$X$4)),MAX(G$8:G1561)+1,0)</f>
        <v>0</v>
      </c>
      <c r="H1562" s="25">
        <f ca="1">IF(AND(AG1562=Data!$K$9,database!AI1562&lt;&gt;"Closed",AI1562&lt;&gt;"old",database!AL1562&lt;(TODAY()+Data!$X$5)),MAX(H$8:H1561)+1,0)</f>
        <v>0</v>
      </c>
      <c r="Y1562">
        <f>IF(AS1562&gt;0,VLOOKUP(AS1562,$AT:$AV,3,0)+COUNTIF(AS$8:AS1561,AS1562),0)</f>
        <v>0</v>
      </c>
      <c r="AA1562" s="16"/>
      <c r="AB1562" s="22"/>
      <c r="AC1562" s="16"/>
      <c r="AD1562" s="22"/>
      <c r="AE1562" s="16"/>
      <c r="AF1562" s="22"/>
      <c r="AG1562" s="138"/>
      <c r="AH1562" s="23"/>
      <c r="AI1562" s="16"/>
      <c r="AJ1562" s="23"/>
      <c r="AK1562" s="28"/>
      <c r="AL1562" s="35"/>
      <c r="AQ1562" s="25">
        <f>IF(FollowUp!$AK$3="(Off)",IF(FollowUp!$AA$3=Data!$D$5,C1562,IF(FollowUp!$AA$3=Data!$D$6,D1562,IF(FollowUp!$AA$3=Data!$D$7,E1562,B1562))),IF(FollowUp!$AK$3=Data!$N$9,F1562,IF(FollowUp!$AK$3=Data!$N$8,H1562,IF(FollowUp!$AK$3=Data!$N$7,G1562,B1562))))</f>
        <v>0</v>
      </c>
      <c r="AR1562" s="51">
        <f t="shared" si="152"/>
        <v>0</v>
      </c>
      <c r="AS1562" s="25">
        <f t="shared" si="150"/>
        <v>-1</v>
      </c>
      <c r="AT1562" s="25">
        <f t="shared" si="153"/>
        <v>1555</v>
      </c>
      <c r="AU1562" s="25">
        <f t="shared" si="151"/>
        <v>0</v>
      </c>
      <c r="AV1562" s="25">
        <f t="shared" si="154"/>
        <v>0</v>
      </c>
      <c r="BB1562" s="51"/>
    </row>
    <row r="1563" spans="1:54" x14ac:dyDescent="0.25">
      <c r="A1563" t="str">
        <f t="shared" si="149"/>
        <v>1563</v>
      </c>
      <c r="B1563" s="25">
        <f>IF(OR(ISBLANK($AG1563),$AI1563="closed",$AI1563="old",AND($B$3=Data!$N$6,OR(database!AG1563=Data!$K$8,Data!$K$9=database!AG1563))),0,MAX(B$8:B1562)+1)</f>
        <v>0</v>
      </c>
      <c r="C1563" s="25">
        <f ca="1">IF(AND($AL1563-C$3&lt;=TODAY(),$AL1563&gt;0,AI1563&lt;&gt;"closed",AI1563&lt;&gt;"old",AND($B$3&lt;&gt;Data!$N$6,OR(database!$AG1563&lt;&gt;Data!$K$9,database!$AG1563&lt;&gt;Data!$K$8))),MAX(C$8:C1562)+1,0)</f>
        <v>0</v>
      </c>
      <c r="D1563" s="25">
        <f ca="1">IF(AND($AL1563-D$3&lt;=TODAY(),$AL1563&gt;0,$AI1563&lt;&gt;"closed",AI1563&lt;&gt;"old",AND($B$3&lt;&gt;Data!$N$6,OR(database!$AG1563&lt;&gt;Data!$K$9,database!$AG1563&lt;&gt;Data!$K$8))),MAX(D$8:D1562)+1,0)</f>
        <v>0</v>
      </c>
      <c r="E1563" s="25">
        <f ca="1">IF(AND($AL1563-E$3&lt;=TODAY(),$AL1563&gt;0,AI1563&lt;&gt;"closed",AI1563&lt;&gt;"old",AND($B$3&lt;&gt;Data!$N$6,OR(database!$AG1563&lt;&gt;Data!$K$9,database!$AG1563&lt;&gt;Data!$K$8))),MAX(E$8:E1562)+1,0)</f>
        <v>0</v>
      </c>
      <c r="F1563" s="25">
        <f>IF(AH1563="X",MAX(F$8:F1562)+1,0)</f>
        <v>0</v>
      </c>
      <c r="G1563" s="25">
        <f ca="1">IF(AND(AG1563=Data!$K$8,database!AI1563&lt;&gt;"Closed",AI1563&lt;&gt;"old",database!AL1563&lt;(TODAY()+Data!$X$4)),MAX(G$8:G1562)+1,0)</f>
        <v>0</v>
      </c>
      <c r="H1563" s="25">
        <f ca="1">IF(AND(AG1563=Data!$K$9,database!AI1563&lt;&gt;"Closed",AI1563&lt;&gt;"old",database!AL1563&lt;(TODAY()+Data!$X$5)),MAX(H$8:H1562)+1,0)</f>
        <v>0</v>
      </c>
      <c r="Y1563">
        <f>IF(AS1563&gt;0,VLOOKUP(AS1563,$AT:$AV,3,0)+COUNTIF(AS$8:AS1562,AS1563),0)</f>
        <v>0</v>
      </c>
      <c r="AA1563" s="17"/>
      <c r="AB1563" s="18"/>
      <c r="AC1563" s="17"/>
      <c r="AD1563" s="18"/>
      <c r="AE1563" s="17"/>
      <c r="AF1563" s="18"/>
      <c r="AG1563" s="139"/>
      <c r="AH1563" s="24"/>
      <c r="AI1563" s="17"/>
      <c r="AJ1563" s="24"/>
      <c r="AK1563" s="27"/>
      <c r="AL1563" s="47"/>
      <c r="AQ1563" s="25">
        <f>IF(FollowUp!$AK$3="(Off)",IF(FollowUp!$AA$3=Data!$D$5,C1563,IF(FollowUp!$AA$3=Data!$D$6,D1563,IF(FollowUp!$AA$3=Data!$D$7,E1563,B1563))),IF(FollowUp!$AK$3=Data!$N$9,F1563,IF(FollowUp!$AK$3=Data!$N$8,H1563,IF(FollowUp!$AK$3=Data!$N$7,G1563,B1563))))</f>
        <v>0</v>
      </c>
      <c r="AR1563" s="51">
        <f t="shared" si="152"/>
        <v>0</v>
      </c>
      <c r="AS1563" s="25">
        <f t="shared" si="150"/>
        <v>-1</v>
      </c>
      <c r="AT1563" s="25">
        <f t="shared" si="153"/>
        <v>1556</v>
      </c>
      <c r="AU1563" s="25">
        <f t="shared" si="151"/>
        <v>0</v>
      </c>
      <c r="AV1563" s="25">
        <f t="shared" si="154"/>
        <v>0</v>
      </c>
      <c r="BB1563" s="51"/>
    </row>
    <row r="1564" spans="1:54" x14ac:dyDescent="0.25">
      <c r="A1564" t="str">
        <f t="shared" si="149"/>
        <v>1564</v>
      </c>
      <c r="B1564" s="25">
        <f>IF(OR(ISBLANK($AG1564),$AI1564="closed",$AI1564="old",AND($B$3=Data!$N$6,OR(database!AG1564=Data!$K$8,Data!$K$9=database!AG1564))),0,MAX(B$8:B1563)+1)</f>
        <v>0</v>
      </c>
      <c r="C1564" s="25">
        <f ca="1">IF(AND($AL1564-C$3&lt;=TODAY(),$AL1564&gt;0,AI1564&lt;&gt;"closed",AI1564&lt;&gt;"old",AND($B$3&lt;&gt;Data!$N$6,OR(database!$AG1564&lt;&gt;Data!$K$9,database!$AG1564&lt;&gt;Data!$K$8))),MAX(C$8:C1563)+1,0)</f>
        <v>0</v>
      </c>
      <c r="D1564" s="25">
        <f ca="1">IF(AND($AL1564-D$3&lt;=TODAY(),$AL1564&gt;0,$AI1564&lt;&gt;"closed",AI1564&lt;&gt;"old",AND($B$3&lt;&gt;Data!$N$6,OR(database!$AG1564&lt;&gt;Data!$K$9,database!$AG1564&lt;&gt;Data!$K$8))),MAX(D$8:D1563)+1,0)</f>
        <v>0</v>
      </c>
      <c r="E1564" s="25">
        <f ca="1">IF(AND($AL1564-E$3&lt;=TODAY(),$AL1564&gt;0,AI1564&lt;&gt;"closed",AI1564&lt;&gt;"old",AND($B$3&lt;&gt;Data!$N$6,OR(database!$AG1564&lt;&gt;Data!$K$9,database!$AG1564&lt;&gt;Data!$K$8))),MAX(E$8:E1563)+1,0)</f>
        <v>0</v>
      </c>
      <c r="F1564" s="25">
        <f>IF(AH1564="X",MAX(F$8:F1563)+1,0)</f>
        <v>0</v>
      </c>
      <c r="G1564" s="25">
        <f ca="1">IF(AND(AG1564=Data!$K$8,database!AI1564&lt;&gt;"Closed",AI1564&lt;&gt;"old",database!AL1564&lt;(TODAY()+Data!$X$4)),MAX(G$8:G1563)+1,0)</f>
        <v>0</v>
      </c>
      <c r="H1564" s="25">
        <f ca="1">IF(AND(AG1564=Data!$K$9,database!AI1564&lt;&gt;"Closed",AI1564&lt;&gt;"old",database!AL1564&lt;(TODAY()+Data!$X$5)),MAX(H$8:H1563)+1,0)</f>
        <v>0</v>
      </c>
      <c r="Y1564">
        <f>IF(AS1564&gt;0,VLOOKUP(AS1564,$AT:$AV,3,0)+COUNTIF(AS$8:AS1563,AS1564),0)</f>
        <v>0</v>
      </c>
      <c r="AA1564" s="16"/>
      <c r="AB1564" s="22"/>
      <c r="AC1564" s="16"/>
      <c r="AD1564" s="22"/>
      <c r="AE1564" s="16"/>
      <c r="AF1564" s="22"/>
      <c r="AG1564" s="138"/>
      <c r="AH1564" s="23"/>
      <c r="AI1564" s="16"/>
      <c r="AJ1564" s="23"/>
      <c r="AK1564" s="28"/>
      <c r="AL1564" s="35"/>
      <c r="AQ1564" s="25">
        <f>IF(FollowUp!$AK$3="(Off)",IF(FollowUp!$AA$3=Data!$D$5,C1564,IF(FollowUp!$AA$3=Data!$D$6,D1564,IF(FollowUp!$AA$3=Data!$D$7,E1564,B1564))),IF(FollowUp!$AK$3=Data!$N$9,F1564,IF(FollowUp!$AK$3=Data!$N$8,H1564,IF(FollowUp!$AK$3=Data!$N$7,G1564,B1564))))</f>
        <v>0</v>
      </c>
      <c r="AR1564" s="51">
        <f t="shared" si="152"/>
        <v>0</v>
      </c>
      <c r="AS1564" s="25">
        <f t="shared" si="150"/>
        <v>-1</v>
      </c>
      <c r="AT1564" s="25">
        <f t="shared" si="153"/>
        <v>1557</v>
      </c>
      <c r="AU1564" s="25">
        <f t="shared" si="151"/>
        <v>0</v>
      </c>
      <c r="AV1564" s="25">
        <f t="shared" si="154"/>
        <v>0</v>
      </c>
      <c r="BB1564" s="51"/>
    </row>
    <row r="1565" spans="1:54" x14ac:dyDescent="0.25">
      <c r="A1565" t="str">
        <f t="shared" si="149"/>
        <v>1565</v>
      </c>
      <c r="B1565" s="25">
        <f>IF(OR(ISBLANK($AG1565),$AI1565="closed",$AI1565="old",AND($B$3=Data!$N$6,OR(database!AG1565=Data!$K$8,Data!$K$9=database!AG1565))),0,MAX(B$8:B1564)+1)</f>
        <v>0</v>
      </c>
      <c r="C1565" s="25">
        <f ca="1">IF(AND($AL1565-C$3&lt;=TODAY(),$AL1565&gt;0,AI1565&lt;&gt;"closed",AI1565&lt;&gt;"old",AND($B$3&lt;&gt;Data!$N$6,OR(database!$AG1565&lt;&gt;Data!$K$9,database!$AG1565&lt;&gt;Data!$K$8))),MAX(C$8:C1564)+1,0)</f>
        <v>0</v>
      </c>
      <c r="D1565" s="25">
        <f ca="1">IF(AND($AL1565-D$3&lt;=TODAY(),$AL1565&gt;0,$AI1565&lt;&gt;"closed",AI1565&lt;&gt;"old",AND($B$3&lt;&gt;Data!$N$6,OR(database!$AG1565&lt;&gt;Data!$K$9,database!$AG1565&lt;&gt;Data!$K$8))),MAX(D$8:D1564)+1,0)</f>
        <v>0</v>
      </c>
      <c r="E1565" s="25">
        <f ca="1">IF(AND($AL1565-E$3&lt;=TODAY(),$AL1565&gt;0,AI1565&lt;&gt;"closed",AI1565&lt;&gt;"old",AND($B$3&lt;&gt;Data!$N$6,OR(database!$AG1565&lt;&gt;Data!$K$9,database!$AG1565&lt;&gt;Data!$K$8))),MAX(E$8:E1564)+1,0)</f>
        <v>0</v>
      </c>
      <c r="F1565" s="25">
        <f>IF(AH1565="X",MAX(F$8:F1564)+1,0)</f>
        <v>0</v>
      </c>
      <c r="G1565" s="25">
        <f ca="1">IF(AND(AG1565=Data!$K$8,database!AI1565&lt;&gt;"Closed",AI1565&lt;&gt;"old",database!AL1565&lt;(TODAY()+Data!$X$4)),MAX(G$8:G1564)+1,0)</f>
        <v>0</v>
      </c>
      <c r="H1565" s="25">
        <f ca="1">IF(AND(AG1565=Data!$K$9,database!AI1565&lt;&gt;"Closed",AI1565&lt;&gt;"old",database!AL1565&lt;(TODAY()+Data!$X$5)),MAX(H$8:H1564)+1,0)</f>
        <v>0</v>
      </c>
      <c r="Y1565">
        <f>IF(AS1565&gt;0,VLOOKUP(AS1565,$AT:$AV,3,0)+COUNTIF(AS$8:AS1564,AS1565),0)</f>
        <v>0</v>
      </c>
      <c r="AA1565" s="17"/>
      <c r="AB1565" s="18"/>
      <c r="AC1565" s="17"/>
      <c r="AD1565" s="18"/>
      <c r="AE1565" s="17"/>
      <c r="AF1565" s="18"/>
      <c r="AG1565" s="139"/>
      <c r="AH1565" s="24"/>
      <c r="AI1565" s="17"/>
      <c r="AJ1565" s="24"/>
      <c r="AK1565" s="27"/>
      <c r="AL1565" s="47"/>
      <c r="AQ1565" s="25">
        <f>IF(FollowUp!$AK$3="(Off)",IF(FollowUp!$AA$3=Data!$D$5,C1565,IF(FollowUp!$AA$3=Data!$D$6,D1565,IF(FollowUp!$AA$3=Data!$D$7,E1565,B1565))),IF(FollowUp!$AK$3=Data!$N$9,F1565,IF(FollowUp!$AK$3=Data!$N$8,H1565,IF(FollowUp!$AK$3=Data!$N$7,G1565,B1565))))</f>
        <v>0</v>
      </c>
      <c r="AR1565" s="51">
        <f t="shared" si="152"/>
        <v>0</v>
      </c>
      <c r="AS1565" s="25">
        <f t="shared" si="150"/>
        <v>-1</v>
      </c>
      <c r="AT1565" s="25">
        <f t="shared" si="153"/>
        <v>1558</v>
      </c>
      <c r="AU1565" s="25">
        <f t="shared" si="151"/>
        <v>0</v>
      </c>
      <c r="AV1565" s="25">
        <f t="shared" si="154"/>
        <v>0</v>
      </c>
      <c r="BB1565" s="51"/>
    </row>
    <row r="1566" spans="1:54" x14ac:dyDescent="0.25">
      <c r="A1566" t="str">
        <f t="shared" si="149"/>
        <v>1566</v>
      </c>
      <c r="B1566" s="25">
        <f>IF(OR(ISBLANK($AG1566),$AI1566="closed",$AI1566="old",AND($B$3=Data!$N$6,OR(database!AG1566=Data!$K$8,Data!$K$9=database!AG1566))),0,MAX(B$8:B1565)+1)</f>
        <v>0</v>
      </c>
      <c r="C1566" s="25">
        <f ca="1">IF(AND($AL1566-C$3&lt;=TODAY(),$AL1566&gt;0,AI1566&lt;&gt;"closed",AI1566&lt;&gt;"old",AND($B$3&lt;&gt;Data!$N$6,OR(database!$AG1566&lt;&gt;Data!$K$9,database!$AG1566&lt;&gt;Data!$K$8))),MAX(C$8:C1565)+1,0)</f>
        <v>0</v>
      </c>
      <c r="D1566" s="25">
        <f ca="1">IF(AND($AL1566-D$3&lt;=TODAY(),$AL1566&gt;0,$AI1566&lt;&gt;"closed",AI1566&lt;&gt;"old",AND($B$3&lt;&gt;Data!$N$6,OR(database!$AG1566&lt;&gt;Data!$K$9,database!$AG1566&lt;&gt;Data!$K$8))),MAX(D$8:D1565)+1,0)</f>
        <v>0</v>
      </c>
      <c r="E1566" s="25">
        <f ca="1">IF(AND($AL1566-E$3&lt;=TODAY(),$AL1566&gt;0,AI1566&lt;&gt;"closed",AI1566&lt;&gt;"old",AND($B$3&lt;&gt;Data!$N$6,OR(database!$AG1566&lt;&gt;Data!$K$9,database!$AG1566&lt;&gt;Data!$K$8))),MAX(E$8:E1565)+1,0)</f>
        <v>0</v>
      </c>
      <c r="F1566" s="25">
        <f>IF(AH1566="X",MAX(F$8:F1565)+1,0)</f>
        <v>0</v>
      </c>
      <c r="G1566" s="25">
        <f ca="1">IF(AND(AG1566=Data!$K$8,database!AI1566&lt;&gt;"Closed",AI1566&lt;&gt;"old",database!AL1566&lt;(TODAY()+Data!$X$4)),MAX(G$8:G1565)+1,0)</f>
        <v>0</v>
      </c>
      <c r="H1566" s="25">
        <f ca="1">IF(AND(AG1566=Data!$K$9,database!AI1566&lt;&gt;"Closed",AI1566&lt;&gt;"old",database!AL1566&lt;(TODAY()+Data!$X$5)),MAX(H$8:H1565)+1,0)</f>
        <v>0</v>
      </c>
      <c r="Y1566">
        <f>IF(AS1566&gt;0,VLOOKUP(AS1566,$AT:$AV,3,0)+COUNTIF(AS$8:AS1565,AS1566),0)</f>
        <v>0</v>
      </c>
      <c r="AA1566" s="16"/>
      <c r="AB1566" s="22"/>
      <c r="AC1566" s="16"/>
      <c r="AD1566" s="22"/>
      <c r="AE1566" s="16"/>
      <c r="AF1566" s="22"/>
      <c r="AG1566" s="138"/>
      <c r="AH1566" s="23"/>
      <c r="AI1566" s="16"/>
      <c r="AJ1566" s="23"/>
      <c r="AK1566" s="28"/>
      <c r="AL1566" s="35"/>
      <c r="AQ1566" s="25">
        <f>IF(FollowUp!$AK$3="(Off)",IF(FollowUp!$AA$3=Data!$D$5,C1566,IF(FollowUp!$AA$3=Data!$D$6,D1566,IF(FollowUp!$AA$3=Data!$D$7,E1566,B1566))),IF(FollowUp!$AK$3=Data!$N$9,F1566,IF(FollowUp!$AK$3=Data!$N$8,H1566,IF(FollowUp!$AK$3=Data!$N$7,G1566,B1566))))</f>
        <v>0</v>
      </c>
      <c r="AR1566" s="51">
        <f t="shared" si="152"/>
        <v>0</v>
      </c>
      <c r="AS1566" s="25">
        <f t="shared" si="150"/>
        <v>-1</v>
      </c>
      <c r="AT1566" s="25">
        <f t="shared" si="153"/>
        <v>1559</v>
      </c>
      <c r="AU1566" s="25">
        <f t="shared" si="151"/>
        <v>0</v>
      </c>
      <c r="AV1566" s="25">
        <f t="shared" si="154"/>
        <v>0</v>
      </c>
      <c r="BB1566" s="51"/>
    </row>
    <row r="1567" spans="1:54" x14ac:dyDescent="0.25">
      <c r="A1567" t="str">
        <f t="shared" si="149"/>
        <v>1567</v>
      </c>
      <c r="B1567" s="25">
        <f>IF(OR(ISBLANK($AG1567),$AI1567="closed",$AI1567="old",AND($B$3=Data!$N$6,OR(database!AG1567=Data!$K$8,Data!$K$9=database!AG1567))),0,MAX(B$8:B1566)+1)</f>
        <v>0</v>
      </c>
      <c r="C1567" s="25">
        <f ca="1">IF(AND($AL1567-C$3&lt;=TODAY(),$AL1567&gt;0,AI1567&lt;&gt;"closed",AI1567&lt;&gt;"old",AND($B$3&lt;&gt;Data!$N$6,OR(database!$AG1567&lt;&gt;Data!$K$9,database!$AG1567&lt;&gt;Data!$K$8))),MAX(C$8:C1566)+1,0)</f>
        <v>0</v>
      </c>
      <c r="D1567" s="25">
        <f ca="1">IF(AND($AL1567-D$3&lt;=TODAY(),$AL1567&gt;0,$AI1567&lt;&gt;"closed",AI1567&lt;&gt;"old",AND($B$3&lt;&gt;Data!$N$6,OR(database!$AG1567&lt;&gt;Data!$K$9,database!$AG1567&lt;&gt;Data!$K$8))),MAX(D$8:D1566)+1,0)</f>
        <v>0</v>
      </c>
      <c r="E1567" s="25">
        <f ca="1">IF(AND($AL1567-E$3&lt;=TODAY(),$AL1567&gt;0,AI1567&lt;&gt;"closed",AI1567&lt;&gt;"old",AND($B$3&lt;&gt;Data!$N$6,OR(database!$AG1567&lt;&gt;Data!$K$9,database!$AG1567&lt;&gt;Data!$K$8))),MAX(E$8:E1566)+1,0)</f>
        <v>0</v>
      </c>
      <c r="F1567" s="25">
        <f>IF(AH1567="X",MAX(F$8:F1566)+1,0)</f>
        <v>0</v>
      </c>
      <c r="G1567" s="25">
        <f ca="1">IF(AND(AG1567=Data!$K$8,database!AI1567&lt;&gt;"Closed",AI1567&lt;&gt;"old",database!AL1567&lt;(TODAY()+Data!$X$4)),MAX(G$8:G1566)+1,0)</f>
        <v>0</v>
      </c>
      <c r="H1567" s="25">
        <f ca="1">IF(AND(AG1567=Data!$K$9,database!AI1567&lt;&gt;"Closed",AI1567&lt;&gt;"old",database!AL1567&lt;(TODAY()+Data!$X$5)),MAX(H$8:H1566)+1,0)</f>
        <v>0</v>
      </c>
      <c r="Y1567">
        <f>IF(AS1567&gt;0,VLOOKUP(AS1567,$AT:$AV,3,0)+COUNTIF(AS$8:AS1566,AS1567),0)</f>
        <v>0</v>
      </c>
      <c r="AA1567" s="17"/>
      <c r="AB1567" s="18"/>
      <c r="AC1567" s="17"/>
      <c r="AD1567" s="18"/>
      <c r="AE1567" s="17"/>
      <c r="AF1567" s="18"/>
      <c r="AG1567" s="139"/>
      <c r="AH1567" s="24"/>
      <c r="AI1567" s="17"/>
      <c r="AJ1567" s="24"/>
      <c r="AK1567" s="27"/>
      <c r="AL1567" s="47"/>
      <c r="AQ1567" s="25">
        <f>IF(FollowUp!$AK$3="(Off)",IF(FollowUp!$AA$3=Data!$D$5,C1567,IF(FollowUp!$AA$3=Data!$D$6,D1567,IF(FollowUp!$AA$3=Data!$D$7,E1567,B1567))),IF(FollowUp!$AK$3=Data!$N$9,F1567,IF(FollowUp!$AK$3=Data!$N$8,H1567,IF(FollowUp!$AK$3=Data!$N$7,G1567,B1567))))</f>
        <v>0</v>
      </c>
      <c r="AR1567" s="51">
        <f t="shared" si="152"/>
        <v>0</v>
      </c>
      <c r="AS1567" s="25">
        <f t="shared" si="150"/>
        <v>-1</v>
      </c>
      <c r="AT1567" s="25">
        <f t="shared" si="153"/>
        <v>1560</v>
      </c>
      <c r="AU1567" s="25">
        <f t="shared" si="151"/>
        <v>0</v>
      </c>
      <c r="AV1567" s="25">
        <f t="shared" si="154"/>
        <v>0</v>
      </c>
      <c r="BB1567" s="51"/>
    </row>
    <row r="1568" spans="1:54" x14ac:dyDescent="0.25">
      <c r="A1568" t="str">
        <f t="shared" si="149"/>
        <v>1568</v>
      </c>
      <c r="B1568" s="25">
        <f>IF(OR(ISBLANK($AG1568),$AI1568="closed",$AI1568="old",AND($B$3=Data!$N$6,OR(database!AG1568=Data!$K$8,Data!$K$9=database!AG1568))),0,MAX(B$8:B1567)+1)</f>
        <v>0</v>
      </c>
      <c r="C1568" s="25">
        <f ca="1">IF(AND($AL1568-C$3&lt;=TODAY(),$AL1568&gt;0,AI1568&lt;&gt;"closed",AI1568&lt;&gt;"old",AND($B$3&lt;&gt;Data!$N$6,OR(database!$AG1568&lt;&gt;Data!$K$9,database!$AG1568&lt;&gt;Data!$K$8))),MAX(C$8:C1567)+1,0)</f>
        <v>0</v>
      </c>
      <c r="D1568" s="25">
        <f ca="1">IF(AND($AL1568-D$3&lt;=TODAY(),$AL1568&gt;0,$AI1568&lt;&gt;"closed",AI1568&lt;&gt;"old",AND($B$3&lt;&gt;Data!$N$6,OR(database!$AG1568&lt;&gt;Data!$K$9,database!$AG1568&lt;&gt;Data!$K$8))),MAX(D$8:D1567)+1,0)</f>
        <v>0</v>
      </c>
      <c r="E1568" s="25">
        <f ca="1">IF(AND($AL1568-E$3&lt;=TODAY(),$AL1568&gt;0,AI1568&lt;&gt;"closed",AI1568&lt;&gt;"old",AND($B$3&lt;&gt;Data!$N$6,OR(database!$AG1568&lt;&gt;Data!$K$9,database!$AG1568&lt;&gt;Data!$K$8))),MAX(E$8:E1567)+1,0)</f>
        <v>0</v>
      </c>
      <c r="F1568" s="25">
        <f>IF(AH1568="X",MAX(F$8:F1567)+1,0)</f>
        <v>0</v>
      </c>
      <c r="G1568" s="25">
        <f ca="1">IF(AND(AG1568=Data!$K$8,database!AI1568&lt;&gt;"Closed",AI1568&lt;&gt;"old",database!AL1568&lt;(TODAY()+Data!$X$4)),MAX(G$8:G1567)+1,0)</f>
        <v>0</v>
      </c>
      <c r="H1568" s="25">
        <f ca="1">IF(AND(AG1568=Data!$K$9,database!AI1568&lt;&gt;"Closed",AI1568&lt;&gt;"old",database!AL1568&lt;(TODAY()+Data!$X$5)),MAX(H$8:H1567)+1,0)</f>
        <v>0</v>
      </c>
      <c r="Y1568">
        <f>IF(AS1568&gt;0,VLOOKUP(AS1568,$AT:$AV,3,0)+COUNTIF(AS$8:AS1567,AS1568),0)</f>
        <v>0</v>
      </c>
      <c r="AA1568" s="16"/>
      <c r="AB1568" s="22"/>
      <c r="AC1568" s="16"/>
      <c r="AD1568" s="22"/>
      <c r="AE1568" s="16"/>
      <c r="AF1568" s="22"/>
      <c r="AG1568" s="138"/>
      <c r="AH1568" s="23"/>
      <c r="AI1568" s="16"/>
      <c r="AJ1568" s="23"/>
      <c r="AK1568" s="28"/>
      <c r="AL1568" s="35"/>
      <c r="AQ1568" s="25">
        <f>IF(FollowUp!$AK$3="(Off)",IF(FollowUp!$AA$3=Data!$D$5,C1568,IF(FollowUp!$AA$3=Data!$D$6,D1568,IF(FollowUp!$AA$3=Data!$D$7,E1568,B1568))),IF(FollowUp!$AK$3=Data!$N$9,F1568,IF(FollowUp!$AK$3=Data!$N$8,H1568,IF(FollowUp!$AK$3=Data!$N$7,G1568,B1568))))</f>
        <v>0</v>
      </c>
      <c r="AR1568" s="51">
        <f t="shared" si="152"/>
        <v>0</v>
      </c>
      <c r="AS1568" s="25">
        <f t="shared" si="150"/>
        <v>-1</v>
      </c>
      <c r="AT1568" s="25">
        <f t="shared" si="153"/>
        <v>1561</v>
      </c>
      <c r="AU1568" s="25">
        <f t="shared" si="151"/>
        <v>0</v>
      </c>
      <c r="AV1568" s="25">
        <f t="shared" si="154"/>
        <v>0</v>
      </c>
      <c r="BB1568" s="51"/>
    </row>
    <row r="1569" spans="1:54" x14ac:dyDescent="0.25">
      <c r="A1569" t="str">
        <f t="shared" si="149"/>
        <v>1569</v>
      </c>
      <c r="B1569" s="25">
        <f>IF(OR(ISBLANK($AG1569),$AI1569="closed",$AI1569="old",AND($B$3=Data!$N$6,OR(database!AG1569=Data!$K$8,Data!$K$9=database!AG1569))),0,MAX(B$8:B1568)+1)</f>
        <v>0</v>
      </c>
      <c r="C1569" s="25">
        <f ca="1">IF(AND($AL1569-C$3&lt;=TODAY(),$AL1569&gt;0,AI1569&lt;&gt;"closed",AI1569&lt;&gt;"old",AND($B$3&lt;&gt;Data!$N$6,OR(database!$AG1569&lt;&gt;Data!$K$9,database!$AG1569&lt;&gt;Data!$K$8))),MAX(C$8:C1568)+1,0)</f>
        <v>0</v>
      </c>
      <c r="D1569" s="25">
        <f ca="1">IF(AND($AL1569-D$3&lt;=TODAY(),$AL1569&gt;0,$AI1569&lt;&gt;"closed",AI1569&lt;&gt;"old",AND($B$3&lt;&gt;Data!$N$6,OR(database!$AG1569&lt;&gt;Data!$K$9,database!$AG1569&lt;&gt;Data!$K$8))),MAX(D$8:D1568)+1,0)</f>
        <v>0</v>
      </c>
      <c r="E1569" s="25">
        <f ca="1">IF(AND($AL1569-E$3&lt;=TODAY(),$AL1569&gt;0,AI1569&lt;&gt;"closed",AI1569&lt;&gt;"old",AND($B$3&lt;&gt;Data!$N$6,OR(database!$AG1569&lt;&gt;Data!$K$9,database!$AG1569&lt;&gt;Data!$K$8))),MAX(E$8:E1568)+1,0)</f>
        <v>0</v>
      </c>
      <c r="F1569" s="25">
        <f>IF(AH1569="X",MAX(F$8:F1568)+1,0)</f>
        <v>0</v>
      </c>
      <c r="G1569" s="25">
        <f ca="1">IF(AND(AG1569=Data!$K$8,database!AI1569&lt;&gt;"Closed",AI1569&lt;&gt;"old",database!AL1569&lt;(TODAY()+Data!$X$4)),MAX(G$8:G1568)+1,0)</f>
        <v>0</v>
      </c>
      <c r="H1569" s="25">
        <f ca="1">IF(AND(AG1569=Data!$K$9,database!AI1569&lt;&gt;"Closed",AI1569&lt;&gt;"old",database!AL1569&lt;(TODAY()+Data!$X$5)),MAX(H$8:H1568)+1,0)</f>
        <v>0</v>
      </c>
      <c r="Y1569">
        <f>IF(AS1569&gt;0,VLOOKUP(AS1569,$AT:$AV,3,0)+COUNTIF(AS$8:AS1568,AS1569),0)</f>
        <v>0</v>
      </c>
      <c r="AA1569" s="17"/>
      <c r="AB1569" s="18"/>
      <c r="AC1569" s="17"/>
      <c r="AD1569" s="18"/>
      <c r="AE1569" s="17"/>
      <c r="AF1569" s="18"/>
      <c r="AG1569" s="139"/>
      <c r="AH1569" s="24"/>
      <c r="AI1569" s="17"/>
      <c r="AJ1569" s="24"/>
      <c r="AK1569" s="27"/>
      <c r="AL1569" s="47"/>
      <c r="AQ1569" s="25">
        <f>IF(FollowUp!$AK$3="(Off)",IF(FollowUp!$AA$3=Data!$D$5,C1569,IF(FollowUp!$AA$3=Data!$D$6,D1569,IF(FollowUp!$AA$3=Data!$D$7,E1569,B1569))),IF(FollowUp!$AK$3=Data!$N$9,F1569,IF(FollowUp!$AK$3=Data!$N$8,H1569,IF(FollowUp!$AK$3=Data!$N$7,G1569,B1569))))</f>
        <v>0</v>
      </c>
      <c r="AR1569" s="51">
        <f t="shared" si="152"/>
        <v>0</v>
      </c>
      <c r="AS1569" s="25">
        <f t="shared" si="150"/>
        <v>-1</v>
      </c>
      <c r="AT1569" s="25">
        <f t="shared" si="153"/>
        <v>1562</v>
      </c>
      <c r="AU1569" s="25">
        <f t="shared" si="151"/>
        <v>0</v>
      </c>
      <c r="AV1569" s="25">
        <f t="shared" si="154"/>
        <v>0</v>
      </c>
      <c r="BB1569" s="51"/>
    </row>
    <row r="1570" spans="1:54" x14ac:dyDescent="0.25">
      <c r="A1570" t="str">
        <f t="shared" si="149"/>
        <v>1570</v>
      </c>
      <c r="B1570" s="25">
        <f>IF(OR(ISBLANK($AG1570),$AI1570="closed",$AI1570="old",AND($B$3=Data!$N$6,OR(database!AG1570=Data!$K$8,Data!$K$9=database!AG1570))),0,MAX(B$8:B1569)+1)</f>
        <v>0</v>
      </c>
      <c r="C1570" s="25">
        <f ca="1">IF(AND($AL1570-C$3&lt;=TODAY(),$AL1570&gt;0,AI1570&lt;&gt;"closed",AI1570&lt;&gt;"old",AND($B$3&lt;&gt;Data!$N$6,OR(database!$AG1570&lt;&gt;Data!$K$9,database!$AG1570&lt;&gt;Data!$K$8))),MAX(C$8:C1569)+1,0)</f>
        <v>0</v>
      </c>
      <c r="D1570" s="25">
        <f ca="1">IF(AND($AL1570-D$3&lt;=TODAY(),$AL1570&gt;0,$AI1570&lt;&gt;"closed",AI1570&lt;&gt;"old",AND($B$3&lt;&gt;Data!$N$6,OR(database!$AG1570&lt;&gt;Data!$K$9,database!$AG1570&lt;&gt;Data!$K$8))),MAX(D$8:D1569)+1,0)</f>
        <v>0</v>
      </c>
      <c r="E1570" s="25">
        <f ca="1">IF(AND($AL1570-E$3&lt;=TODAY(),$AL1570&gt;0,AI1570&lt;&gt;"closed",AI1570&lt;&gt;"old",AND($B$3&lt;&gt;Data!$N$6,OR(database!$AG1570&lt;&gt;Data!$K$9,database!$AG1570&lt;&gt;Data!$K$8))),MAX(E$8:E1569)+1,0)</f>
        <v>0</v>
      </c>
      <c r="F1570" s="25">
        <f>IF(AH1570="X",MAX(F$8:F1569)+1,0)</f>
        <v>0</v>
      </c>
      <c r="G1570" s="25">
        <f ca="1">IF(AND(AG1570=Data!$K$8,database!AI1570&lt;&gt;"Closed",AI1570&lt;&gt;"old",database!AL1570&lt;(TODAY()+Data!$X$4)),MAX(G$8:G1569)+1,0)</f>
        <v>0</v>
      </c>
      <c r="H1570" s="25">
        <f ca="1">IF(AND(AG1570=Data!$K$9,database!AI1570&lt;&gt;"Closed",AI1570&lt;&gt;"old",database!AL1570&lt;(TODAY()+Data!$X$5)),MAX(H$8:H1569)+1,0)</f>
        <v>0</v>
      </c>
      <c r="Y1570">
        <f>IF(AS1570&gt;0,VLOOKUP(AS1570,$AT:$AV,3,0)+COUNTIF(AS$8:AS1569,AS1570),0)</f>
        <v>0</v>
      </c>
      <c r="AA1570" s="16"/>
      <c r="AB1570" s="22"/>
      <c r="AC1570" s="16"/>
      <c r="AD1570" s="22"/>
      <c r="AE1570" s="16"/>
      <c r="AF1570" s="22"/>
      <c r="AG1570" s="138"/>
      <c r="AH1570" s="23"/>
      <c r="AI1570" s="16"/>
      <c r="AJ1570" s="23"/>
      <c r="AK1570" s="28"/>
      <c r="AL1570" s="35"/>
      <c r="AQ1570" s="25">
        <f>IF(FollowUp!$AK$3="(Off)",IF(FollowUp!$AA$3=Data!$D$5,C1570,IF(FollowUp!$AA$3=Data!$D$6,D1570,IF(FollowUp!$AA$3=Data!$D$7,E1570,B1570))),IF(FollowUp!$AK$3=Data!$N$9,F1570,IF(FollowUp!$AK$3=Data!$N$8,H1570,IF(FollowUp!$AK$3=Data!$N$7,G1570,B1570))))</f>
        <v>0</v>
      </c>
      <c r="AR1570" s="51">
        <f t="shared" si="152"/>
        <v>0</v>
      </c>
      <c r="AS1570" s="25">
        <f t="shared" si="150"/>
        <v>-1</v>
      </c>
      <c r="AT1570" s="25">
        <f t="shared" si="153"/>
        <v>1563</v>
      </c>
      <c r="AU1570" s="25">
        <f t="shared" si="151"/>
        <v>0</v>
      </c>
      <c r="AV1570" s="25">
        <f t="shared" si="154"/>
        <v>0</v>
      </c>
      <c r="BB1570" s="51"/>
    </row>
    <row r="1571" spans="1:54" x14ac:dyDescent="0.25">
      <c r="A1571" t="str">
        <f t="shared" si="149"/>
        <v>1571</v>
      </c>
      <c r="B1571" s="25">
        <f>IF(OR(ISBLANK($AG1571),$AI1571="closed",$AI1571="old",AND($B$3=Data!$N$6,OR(database!AG1571=Data!$K$8,Data!$K$9=database!AG1571))),0,MAX(B$8:B1570)+1)</f>
        <v>0</v>
      </c>
      <c r="C1571" s="25">
        <f ca="1">IF(AND($AL1571-C$3&lt;=TODAY(),$AL1571&gt;0,AI1571&lt;&gt;"closed",AI1571&lt;&gt;"old",AND($B$3&lt;&gt;Data!$N$6,OR(database!$AG1571&lt;&gt;Data!$K$9,database!$AG1571&lt;&gt;Data!$K$8))),MAX(C$8:C1570)+1,0)</f>
        <v>0</v>
      </c>
      <c r="D1571" s="25">
        <f ca="1">IF(AND($AL1571-D$3&lt;=TODAY(),$AL1571&gt;0,$AI1571&lt;&gt;"closed",AI1571&lt;&gt;"old",AND($B$3&lt;&gt;Data!$N$6,OR(database!$AG1571&lt;&gt;Data!$K$9,database!$AG1571&lt;&gt;Data!$K$8))),MAX(D$8:D1570)+1,0)</f>
        <v>0</v>
      </c>
      <c r="E1571" s="25">
        <f ca="1">IF(AND($AL1571-E$3&lt;=TODAY(),$AL1571&gt;0,AI1571&lt;&gt;"closed",AI1571&lt;&gt;"old",AND($B$3&lt;&gt;Data!$N$6,OR(database!$AG1571&lt;&gt;Data!$K$9,database!$AG1571&lt;&gt;Data!$K$8))),MAX(E$8:E1570)+1,0)</f>
        <v>0</v>
      </c>
      <c r="F1571" s="25">
        <f>IF(AH1571="X",MAX(F$8:F1570)+1,0)</f>
        <v>0</v>
      </c>
      <c r="G1571" s="25">
        <f ca="1">IF(AND(AG1571=Data!$K$8,database!AI1571&lt;&gt;"Closed",AI1571&lt;&gt;"old",database!AL1571&lt;(TODAY()+Data!$X$4)),MAX(G$8:G1570)+1,0)</f>
        <v>0</v>
      </c>
      <c r="H1571" s="25">
        <f ca="1">IF(AND(AG1571=Data!$K$9,database!AI1571&lt;&gt;"Closed",AI1571&lt;&gt;"old",database!AL1571&lt;(TODAY()+Data!$X$5)),MAX(H$8:H1570)+1,0)</f>
        <v>0</v>
      </c>
      <c r="Y1571">
        <f>IF(AS1571&gt;0,VLOOKUP(AS1571,$AT:$AV,3,0)+COUNTIF(AS$8:AS1570,AS1571),0)</f>
        <v>0</v>
      </c>
      <c r="AA1571" s="17"/>
      <c r="AB1571" s="18"/>
      <c r="AC1571" s="17"/>
      <c r="AD1571" s="18"/>
      <c r="AE1571" s="17"/>
      <c r="AF1571" s="18"/>
      <c r="AG1571" s="139"/>
      <c r="AH1571" s="24"/>
      <c r="AI1571" s="17"/>
      <c r="AJ1571" s="24"/>
      <c r="AK1571" s="27"/>
      <c r="AL1571" s="47"/>
      <c r="AQ1571" s="25">
        <f>IF(FollowUp!$AK$3="(Off)",IF(FollowUp!$AA$3=Data!$D$5,C1571,IF(FollowUp!$AA$3=Data!$D$6,D1571,IF(FollowUp!$AA$3=Data!$D$7,E1571,B1571))),IF(FollowUp!$AK$3=Data!$N$9,F1571,IF(FollowUp!$AK$3=Data!$N$8,H1571,IF(FollowUp!$AK$3=Data!$N$7,G1571,B1571))))</f>
        <v>0</v>
      </c>
      <c r="AR1571" s="51">
        <f t="shared" si="152"/>
        <v>0</v>
      </c>
      <c r="AS1571" s="25">
        <f t="shared" si="150"/>
        <v>-1</v>
      </c>
      <c r="AT1571" s="25">
        <f t="shared" si="153"/>
        <v>1564</v>
      </c>
      <c r="AU1571" s="25">
        <f t="shared" si="151"/>
        <v>0</v>
      </c>
      <c r="AV1571" s="25">
        <f t="shared" si="154"/>
        <v>0</v>
      </c>
      <c r="BB1571" s="51"/>
    </row>
    <row r="1572" spans="1:54" x14ac:dyDescent="0.25">
      <c r="A1572" t="str">
        <f t="shared" si="149"/>
        <v>1572</v>
      </c>
      <c r="B1572" s="25">
        <f>IF(OR(ISBLANK($AG1572),$AI1572="closed",$AI1572="old",AND($B$3=Data!$N$6,OR(database!AG1572=Data!$K$8,Data!$K$9=database!AG1572))),0,MAX(B$8:B1571)+1)</f>
        <v>0</v>
      </c>
      <c r="C1572" s="25">
        <f ca="1">IF(AND($AL1572-C$3&lt;=TODAY(),$AL1572&gt;0,AI1572&lt;&gt;"closed",AI1572&lt;&gt;"old",AND($B$3&lt;&gt;Data!$N$6,OR(database!$AG1572&lt;&gt;Data!$K$9,database!$AG1572&lt;&gt;Data!$K$8))),MAX(C$8:C1571)+1,0)</f>
        <v>0</v>
      </c>
      <c r="D1572" s="25">
        <f ca="1">IF(AND($AL1572-D$3&lt;=TODAY(),$AL1572&gt;0,$AI1572&lt;&gt;"closed",AI1572&lt;&gt;"old",AND($B$3&lt;&gt;Data!$N$6,OR(database!$AG1572&lt;&gt;Data!$K$9,database!$AG1572&lt;&gt;Data!$K$8))),MAX(D$8:D1571)+1,0)</f>
        <v>0</v>
      </c>
      <c r="E1572" s="25">
        <f ca="1">IF(AND($AL1572-E$3&lt;=TODAY(),$AL1572&gt;0,AI1572&lt;&gt;"closed",AI1572&lt;&gt;"old",AND($B$3&lt;&gt;Data!$N$6,OR(database!$AG1572&lt;&gt;Data!$K$9,database!$AG1572&lt;&gt;Data!$K$8))),MAX(E$8:E1571)+1,0)</f>
        <v>0</v>
      </c>
      <c r="F1572" s="25">
        <f>IF(AH1572="X",MAX(F$8:F1571)+1,0)</f>
        <v>0</v>
      </c>
      <c r="G1572" s="25">
        <f ca="1">IF(AND(AG1572=Data!$K$8,database!AI1572&lt;&gt;"Closed",AI1572&lt;&gt;"old",database!AL1572&lt;(TODAY()+Data!$X$4)),MAX(G$8:G1571)+1,0)</f>
        <v>0</v>
      </c>
      <c r="H1572" s="25">
        <f ca="1">IF(AND(AG1572=Data!$K$9,database!AI1572&lt;&gt;"Closed",AI1572&lt;&gt;"old",database!AL1572&lt;(TODAY()+Data!$X$5)),MAX(H$8:H1571)+1,0)</f>
        <v>0</v>
      </c>
      <c r="Y1572">
        <f>IF(AS1572&gt;0,VLOOKUP(AS1572,$AT:$AV,3,0)+COUNTIF(AS$8:AS1571,AS1572),0)</f>
        <v>0</v>
      </c>
      <c r="AA1572" s="16"/>
      <c r="AB1572" s="22"/>
      <c r="AC1572" s="16"/>
      <c r="AD1572" s="22"/>
      <c r="AE1572" s="16"/>
      <c r="AF1572" s="22"/>
      <c r="AG1572" s="138"/>
      <c r="AH1572" s="23"/>
      <c r="AI1572" s="16"/>
      <c r="AJ1572" s="23"/>
      <c r="AK1572" s="28"/>
      <c r="AL1572" s="35"/>
      <c r="AQ1572" s="25">
        <f>IF(FollowUp!$AK$3="(Off)",IF(FollowUp!$AA$3=Data!$D$5,C1572,IF(FollowUp!$AA$3=Data!$D$6,D1572,IF(FollowUp!$AA$3=Data!$D$7,E1572,B1572))),IF(FollowUp!$AK$3=Data!$N$9,F1572,IF(FollowUp!$AK$3=Data!$N$8,H1572,IF(FollowUp!$AK$3=Data!$N$7,G1572,B1572))))</f>
        <v>0</v>
      </c>
      <c r="AR1572" s="51">
        <f t="shared" si="152"/>
        <v>0</v>
      </c>
      <c r="AS1572" s="25">
        <f t="shared" si="150"/>
        <v>-1</v>
      </c>
      <c r="AT1572" s="25">
        <f t="shared" si="153"/>
        <v>1565</v>
      </c>
      <c r="AU1572" s="25">
        <f t="shared" si="151"/>
        <v>0</v>
      </c>
      <c r="AV1572" s="25">
        <f t="shared" si="154"/>
        <v>0</v>
      </c>
      <c r="BB1572" s="51"/>
    </row>
    <row r="1573" spans="1:54" x14ac:dyDescent="0.25">
      <c r="A1573" t="str">
        <f t="shared" si="149"/>
        <v>1573</v>
      </c>
      <c r="B1573" s="25">
        <f>IF(OR(ISBLANK($AG1573),$AI1573="closed",$AI1573="old",AND($B$3=Data!$N$6,OR(database!AG1573=Data!$K$8,Data!$K$9=database!AG1573))),0,MAX(B$8:B1572)+1)</f>
        <v>0</v>
      </c>
      <c r="C1573" s="25">
        <f ca="1">IF(AND($AL1573-C$3&lt;=TODAY(),$AL1573&gt;0,AI1573&lt;&gt;"closed",AI1573&lt;&gt;"old",AND($B$3&lt;&gt;Data!$N$6,OR(database!$AG1573&lt;&gt;Data!$K$9,database!$AG1573&lt;&gt;Data!$K$8))),MAX(C$8:C1572)+1,0)</f>
        <v>0</v>
      </c>
      <c r="D1573" s="25">
        <f ca="1">IF(AND($AL1573-D$3&lt;=TODAY(),$AL1573&gt;0,$AI1573&lt;&gt;"closed",AI1573&lt;&gt;"old",AND($B$3&lt;&gt;Data!$N$6,OR(database!$AG1573&lt;&gt;Data!$K$9,database!$AG1573&lt;&gt;Data!$K$8))),MAX(D$8:D1572)+1,0)</f>
        <v>0</v>
      </c>
      <c r="E1573" s="25">
        <f ca="1">IF(AND($AL1573-E$3&lt;=TODAY(),$AL1573&gt;0,AI1573&lt;&gt;"closed",AI1573&lt;&gt;"old",AND($B$3&lt;&gt;Data!$N$6,OR(database!$AG1573&lt;&gt;Data!$K$9,database!$AG1573&lt;&gt;Data!$K$8))),MAX(E$8:E1572)+1,0)</f>
        <v>0</v>
      </c>
      <c r="F1573" s="25">
        <f>IF(AH1573="X",MAX(F$8:F1572)+1,0)</f>
        <v>0</v>
      </c>
      <c r="G1573" s="25">
        <f ca="1">IF(AND(AG1573=Data!$K$8,database!AI1573&lt;&gt;"Closed",AI1573&lt;&gt;"old",database!AL1573&lt;(TODAY()+Data!$X$4)),MAX(G$8:G1572)+1,0)</f>
        <v>0</v>
      </c>
      <c r="H1573" s="25">
        <f ca="1">IF(AND(AG1573=Data!$K$9,database!AI1573&lt;&gt;"Closed",AI1573&lt;&gt;"old",database!AL1573&lt;(TODAY()+Data!$X$5)),MAX(H$8:H1572)+1,0)</f>
        <v>0</v>
      </c>
      <c r="Y1573">
        <f>IF(AS1573&gt;0,VLOOKUP(AS1573,$AT:$AV,3,0)+COUNTIF(AS$8:AS1572,AS1573),0)</f>
        <v>0</v>
      </c>
      <c r="AA1573" s="17"/>
      <c r="AB1573" s="18"/>
      <c r="AC1573" s="17"/>
      <c r="AD1573" s="18"/>
      <c r="AE1573" s="17"/>
      <c r="AF1573" s="18"/>
      <c r="AG1573" s="139"/>
      <c r="AH1573" s="24"/>
      <c r="AI1573" s="17"/>
      <c r="AJ1573" s="24"/>
      <c r="AK1573" s="27"/>
      <c r="AL1573" s="47"/>
      <c r="AQ1573" s="25">
        <f>IF(FollowUp!$AK$3="(Off)",IF(FollowUp!$AA$3=Data!$D$5,C1573,IF(FollowUp!$AA$3=Data!$D$6,D1573,IF(FollowUp!$AA$3=Data!$D$7,E1573,B1573))),IF(FollowUp!$AK$3=Data!$N$9,F1573,IF(FollowUp!$AK$3=Data!$N$8,H1573,IF(FollowUp!$AK$3=Data!$N$7,G1573,B1573))))</f>
        <v>0</v>
      </c>
      <c r="AR1573" s="51">
        <f t="shared" si="152"/>
        <v>0</v>
      </c>
      <c r="AS1573" s="25">
        <f t="shared" si="150"/>
        <v>-1</v>
      </c>
      <c r="AT1573" s="25">
        <f t="shared" si="153"/>
        <v>1566</v>
      </c>
      <c r="AU1573" s="25">
        <f t="shared" si="151"/>
        <v>0</v>
      </c>
      <c r="AV1573" s="25">
        <f t="shared" si="154"/>
        <v>0</v>
      </c>
      <c r="BB1573" s="51"/>
    </row>
    <row r="1574" spans="1:54" x14ac:dyDescent="0.25">
      <c r="A1574" t="str">
        <f t="shared" si="149"/>
        <v>1574</v>
      </c>
      <c r="B1574" s="25">
        <f>IF(OR(ISBLANK($AG1574),$AI1574="closed",$AI1574="old",AND($B$3=Data!$N$6,OR(database!AG1574=Data!$K$8,Data!$K$9=database!AG1574))),0,MAX(B$8:B1573)+1)</f>
        <v>0</v>
      </c>
      <c r="C1574" s="25">
        <f ca="1">IF(AND($AL1574-C$3&lt;=TODAY(),$AL1574&gt;0,AI1574&lt;&gt;"closed",AI1574&lt;&gt;"old",AND($B$3&lt;&gt;Data!$N$6,OR(database!$AG1574&lt;&gt;Data!$K$9,database!$AG1574&lt;&gt;Data!$K$8))),MAX(C$8:C1573)+1,0)</f>
        <v>0</v>
      </c>
      <c r="D1574" s="25">
        <f ca="1">IF(AND($AL1574-D$3&lt;=TODAY(),$AL1574&gt;0,$AI1574&lt;&gt;"closed",AI1574&lt;&gt;"old",AND($B$3&lt;&gt;Data!$N$6,OR(database!$AG1574&lt;&gt;Data!$K$9,database!$AG1574&lt;&gt;Data!$K$8))),MAX(D$8:D1573)+1,0)</f>
        <v>0</v>
      </c>
      <c r="E1574" s="25">
        <f ca="1">IF(AND($AL1574-E$3&lt;=TODAY(),$AL1574&gt;0,AI1574&lt;&gt;"closed",AI1574&lt;&gt;"old",AND($B$3&lt;&gt;Data!$N$6,OR(database!$AG1574&lt;&gt;Data!$K$9,database!$AG1574&lt;&gt;Data!$K$8))),MAX(E$8:E1573)+1,0)</f>
        <v>0</v>
      </c>
      <c r="F1574" s="25">
        <f>IF(AH1574="X",MAX(F$8:F1573)+1,0)</f>
        <v>0</v>
      </c>
      <c r="G1574" s="25">
        <f ca="1">IF(AND(AG1574=Data!$K$8,database!AI1574&lt;&gt;"Closed",AI1574&lt;&gt;"old",database!AL1574&lt;(TODAY()+Data!$X$4)),MAX(G$8:G1573)+1,0)</f>
        <v>0</v>
      </c>
      <c r="H1574" s="25">
        <f ca="1">IF(AND(AG1574=Data!$K$9,database!AI1574&lt;&gt;"Closed",AI1574&lt;&gt;"old",database!AL1574&lt;(TODAY()+Data!$X$5)),MAX(H$8:H1573)+1,0)</f>
        <v>0</v>
      </c>
      <c r="Y1574">
        <f>IF(AS1574&gt;0,VLOOKUP(AS1574,$AT:$AV,3,0)+COUNTIF(AS$8:AS1573,AS1574),0)</f>
        <v>0</v>
      </c>
      <c r="AA1574" s="16"/>
      <c r="AB1574" s="22"/>
      <c r="AC1574" s="16"/>
      <c r="AD1574" s="22"/>
      <c r="AE1574" s="16"/>
      <c r="AF1574" s="22"/>
      <c r="AG1574" s="138"/>
      <c r="AH1574" s="23"/>
      <c r="AI1574" s="16"/>
      <c r="AJ1574" s="23"/>
      <c r="AK1574" s="28"/>
      <c r="AL1574" s="35"/>
      <c r="AQ1574" s="25">
        <f>IF(FollowUp!$AK$3="(Off)",IF(FollowUp!$AA$3=Data!$D$5,C1574,IF(FollowUp!$AA$3=Data!$D$6,D1574,IF(FollowUp!$AA$3=Data!$D$7,E1574,B1574))),IF(FollowUp!$AK$3=Data!$N$9,F1574,IF(FollowUp!$AK$3=Data!$N$8,H1574,IF(FollowUp!$AK$3=Data!$N$7,G1574,B1574))))</f>
        <v>0</v>
      </c>
      <c r="AR1574" s="51">
        <f t="shared" si="152"/>
        <v>0</v>
      </c>
      <c r="AS1574" s="25">
        <f t="shared" si="150"/>
        <v>-1</v>
      </c>
      <c r="AT1574" s="25">
        <f t="shared" si="153"/>
        <v>1567</v>
      </c>
      <c r="AU1574" s="25">
        <f t="shared" si="151"/>
        <v>0</v>
      </c>
      <c r="AV1574" s="25">
        <f t="shared" si="154"/>
        <v>0</v>
      </c>
      <c r="BB1574" s="51"/>
    </row>
    <row r="1575" spans="1:54" x14ac:dyDescent="0.25">
      <c r="A1575" t="str">
        <f t="shared" si="149"/>
        <v>1575</v>
      </c>
      <c r="B1575" s="25">
        <f>IF(OR(ISBLANK($AG1575),$AI1575="closed",$AI1575="old",AND($B$3=Data!$N$6,OR(database!AG1575=Data!$K$8,Data!$K$9=database!AG1575))),0,MAX(B$8:B1574)+1)</f>
        <v>0</v>
      </c>
      <c r="C1575" s="25">
        <f ca="1">IF(AND($AL1575-C$3&lt;=TODAY(),$AL1575&gt;0,AI1575&lt;&gt;"closed",AI1575&lt;&gt;"old",AND($B$3&lt;&gt;Data!$N$6,OR(database!$AG1575&lt;&gt;Data!$K$9,database!$AG1575&lt;&gt;Data!$K$8))),MAX(C$8:C1574)+1,0)</f>
        <v>0</v>
      </c>
      <c r="D1575" s="25">
        <f ca="1">IF(AND($AL1575-D$3&lt;=TODAY(),$AL1575&gt;0,$AI1575&lt;&gt;"closed",AI1575&lt;&gt;"old",AND($B$3&lt;&gt;Data!$N$6,OR(database!$AG1575&lt;&gt;Data!$K$9,database!$AG1575&lt;&gt;Data!$K$8))),MAX(D$8:D1574)+1,0)</f>
        <v>0</v>
      </c>
      <c r="E1575" s="25">
        <f ca="1">IF(AND($AL1575-E$3&lt;=TODAY(),$AL1575&gt;0,AI1575&lt;&gt;"closed",AI1575&lt;&gt;"old",AND($B$3&lt;&gt;Data!$N$6,OR(database!$AG1575&lt;&gt;Data!$K$9,database!$AG1575&lt;&gt;Data!$K$8))),MAX(E$8:E1574)+1,0)</f>
        <v>0</v>
      </c>
      <c r="F1575" s="25">
        <f>IF(AH1575="X",MAX(F$8:F1574)+1,0)</f>
        <v>0</v>
      </c>
      <c r="G1575" s="25">
        <f ca="1">IF(AND(AG1575=Data!$K$8,database!AI1575&lt;&gt;"Closed",AI1575&lt;&gt;"old",database!AL1575&lt;(TODAY()+Data!$X$4)),MAX(G$8:G1574)+1,0)</f>
        <v>0</v>
      </c>
      <c r="H1575" s="25">
        <f ca="1">IF(AND(AG1575=Data!$K$9,database!AI1575&lt;&gt;"Closed",AI1575&lt;&gt;"old",database!AL1575&lt;(TODAY()+Data!$X$5)),MAX(H$8:H1574)+1,0)</f>
        <v>0</v>
      </c>
      <c r="Y1575">
        <f>IF(AS1575&gt;0,VLOOKUP(AS1575,$AT:$AV,3,0)+COUNTIF(AS$8:AS1574,AS1575),0)</f>
        <v>0</v>
      </c>
      <c r="AA1575" s="17"/>
      <c r="AB1575" s="18"/>
      <c r="AC1575" s="17"/>
      <c r="AD1575" s="18"/>
      <c r="AE1575" s="17"/>
      <c r="AF1575" s="18"/>
      <c r="AG1575" s="139"/>
      <c r="AH1575" s="24"/>
      <c r="AI1575" s="17"/>
      <c r="AJ1575" s="24"/>
      <c r="AK1575" s="27"/>
      <c r="AL1575" s="47"/>
      <c r="AQ1575" s="25">
        <f>IF(FollowUp!$AK$3="(Off)",IF(FollowUp!$AA$3=Data!$D$5,C1575,IF(FollowUp!$AA$3=Data!$D$6,D1575,IF(FollowUp!$AA$3=Data!$D$7,E1575,B1575))),IF(FollowUp!$AK$3=Data!$N$9,F1575,IF(FollowUp!$AK$3=Data!$N$8,H1575,IF(FollowUp!$AK$3=Data!$N$7,G1575,B1575))))</f>
        <v>0</v>
      </c>
      <c r="AR1575" s="51">
        <f t="shared" si="152"/>
        <v>0</v>
      </c>
      <c r="AS1575" s="25">
        <f t="shared" si="150"/>
        <v>-1</v>
      </c>
      <c r="AT1575" s="25">
        <f t="shared" si="153"/>
        <v>1568</v>
      </c>
      <c r="AU1575" s="25">
        <f t="shared" si="151"/>
        <v>0</v>
      </c>
      <c r="AV1575" s="25">
        <f t="shared" si="154"/>
        <v>0</v>
      </c>
      <c r="BB1575" s="51"/>
    </row>
    <row r="1576" spans="1:54" x14ac:dyDescent="0.25">
      <c r="A1576" t="str">
        <f t="shared" si="149"/>
        <v>1576</v>
      </c>
      <c r="B1576" s="25">
        <f>IF(OR(ISBLANK($AG1576),$AI1576="closed",$AI1576="old",AND($B$3=Data!$N$6,OR(database!AG1576=Data!$K$8,Data!$K$9=database!AG1576))),0,MAX(B$8:B1575)+1)</f>
        <v>0</v>
      </c>
      <c r="C1576" s="25">
        <f ca="1">IF(AND($AL1576-C$3&lt;=TODAY(),$AL1576&gt;0,AI1576&lt;&gt;"closed",AI1576&lt;&gt;"old",AND($B$3&lt;&gt;Data!$N$6,OR(database!$AG1576&lt;&gt;Data!$K$9,database!$AG1576&lt;&gt;Data!$K$8))),MAX(C$8:C1575)+1,0)</f>
        <v>0</v>
      </c>
      <c r="D1576" s="25">
        <f ca="1">IF(AND($AL1576-D$3&lt;=TODAY(),$AL1576&gt;0,$AI1576&lt;&gt;"closed",AI1576&lt;&gt;"old",AND($B$3&lt;&gt;Data!$N$6,OR(database!$AG1576&lt;&gt;Data!$K$9,database!$AG1576&lt;&gt;Data!$K$8))),MAX(D$8:D1575)+1,0)</f>
        <v>0</v>
      </c>
      <c r="E1576" s="25">
        <f ca="1">IF(AND($AL1576-E$3&lt;=TODAY(),$AL1576&gt;0,AI1576&lt;&gt;"closed",AI1576&lt;&gt;"old",AND($B$3&lt;&gt;Data!$N$6,OR(database!$AG1576&lt;&gt;Data!$K$9,database!$AG1576&lt;&gt;Data!$K$8))),MAX(E$8:E1575)+1,0)</f>
        <v>0</v>
      </c>
      <c r="F1576" s="25">
        <f>IF(AH1576="X",MAX(F$8:F1575)+1,0)</f>
        <v>0</v>
      </c>
      <c r="G1576" s="25">
        <f ca="1">IF(AND(AG1576=Data!$K$8,database!AI1576&lt;&gt;"Closed",AI1576&lt;&gt;"old",database!AL1576&lt;(TODAY()+Data!$X$4)),MAX(G$8:G1575)+1,0)</f>
        <v>0</v>
      </c>
      <c r="H1576" s="25">
        <f ca="1">IF(AND(AG1576=Data!$K$9,database!AI1576&lt;&gt;"Closed",AI1576&lt;&gt;"old",database!AL1576&lt;(TODAY()+Data!$X$5)),MAX(H$8:H1575)+1,0)</f>
        <v>0</v>
      </c>
      <c r="Y1576">
        <f>IF(AS1576&gt;0,VLOOKUP(AS1576,$AT:$AV,3,0)+COUNTIF(AS$8:AS1575,AS1576),0)</f>
        <v>0</v>
      </c>
      <c r="AA1576" s="16"/>
      <c r="AB1576" s="22"/>
      <c r="AC1576" s="16"/>
      <c r="AD1576" s="22"/>
      <c r="AE1576" s="16"/>
      <c r="AF1576" s="22"/>
      <c r="AG1576" s="138"/>
      <c r="AH1576" s="23"/>
      <c r="AI1576" s="16"/>
      <c r="AJ1576" s="23"/>
      <c r="AK1576" s="28"/>
      <c r="AL1576" s="35"/>
      <c r="AQ1576" s="25">
        <f>IF(FollowUp!$AK$3="(Off)",IF(FollowUp!$AA$3=Data!$D$5,C1576,IF(FollowUp!$AA$3=Data!$D$6,D1576,IF(FollowUp!$AA$3=Data!$D$7,E1576,B1576))),IF(FollowUp!$AK$3=Data!$N$9,F1576,IF(FollowUp!$AK$3=Data!$N$8,H1576,IF(FollowUp!$AK$3=Data!$N$7,G1576,B1576))))</f>
        <v>0</v>
      </c>
      <c r="AR1576" s="51">
        <f t="shared" si="152"/>
        <v>0</v>
      </c>
      <c r="AS1576" s="25">
        <f t="shared" si="150"/>
        <v>-1</v>
      </c>
      <c r="AT1576" s="25">
        <f t="shared" si="153"/>
        <v>1569</v>
      </c>
      <c r="AU1576" s="25">
        <f t="shared" si="151"/>
        <v>0</v>
      </c>
      <c r="AV1576" s="25">
        <f t="shared" si="154"/>
        <v>0</v>
      </c>
      <c r="BB1576" s="51"/>
    </row>
    <row r="1577" spans="1:54" x14ac:dyDescent="0.25">
      <c r="A1577" t="str">
        <f t="shared" si="149"/>
        <v>1577</v>
      </c>
      <c r="B1577" s="25">
        <f>IF(OR(ISBLANK($AG1577),$AI1577="closed",$AI1577="old",AND($B$3=Data!$N$6,OR(database!AG1577=Data!$K$8,Data!$K$9=database!AG1577))),0,MAX(B$8:B1576)+1)</f>
        <v>0</v>
      </c>
      <c r="C1577" s="25">
        <f ca="1">IF(AND($AL1577-C$3&lt;=TODAY(),$AL1577&gt;0,AI1577&lt;&gt;"closed",AI1577&lt;&gt;"old",AND($B$3&lt;&gt;Data!$N$6,OR(database!$AG1577&lt;&gt;Data!$K$9,database!$AG1577&lt;&gt;Data!$K$8))),MAX(C$8:C1576)+1,0)</f>
        <v>0</v>
      </c>
      <c r="D1577" s="25">
        <f ca="1">IF(AND($AL1577-D$3&lt;=TODAY(),$AL1577&gt;0,$AI1577&lt;&gt;"closed",AI1577&lt;&gt;"old",AND($B$3&lt;&gt;Data!$N$6,OR(database!$AG1577&lt;&gt;Data!$K$9,database!$AG1577&lt;&gt;Data!$K$8))),MAX(D$8:D1576)+1,0)</f>
        <v>0</v>
      </c>
      <c r="E1577" s="25">
        <f ca="1">IF(AND($AL1577-E$3&lt;=TODAY(),$AL1577&gt;0,AI1577&lt;&gt;"closed",AI1577&lt;&gt;"old",AND($B$3&lt;&gt;Data!$N$6,OR(database!$AG1577&lt;&gt;Data!$K$9,database!$AG1577&lt;&gt;Data!$K$8))),MAX(E$8:E1576)+1,0)</f>
        <v>0</v>
      </c>
      <c r="F1577" s="25">
        <f>IF(AH1577="X",MAX(F$8:F1576)+1,0)</f>
        <v>0</v>
      </c>
      <c r="G1577" s="25">
        <f ca="1">IF(AND(AG1577=Data!$K$8,database!AI1577&lt;&gt;"Closed",AI1577&lt;&gt;"old",database!AL1577&lt;(TODAY()+Data!$X$4)),MAX(G$8:G1576)+1,0)</f>
        <v>0</v>
      </c>
      <c r="H1577" s="25">
        <f ca="1">IF(AND(AG1577=Data!$K$9,database!AI1577&lt;&gt;"Closed",AI1577&lt;&gt;"old",database!AL1577&lt;(TODAY()+Data!$X$5)),MAX(H$8:H1576)+1,0)</f>
        <v>0</v>
      </c>
      <c r="Y1577">
        <f>IF(AS1577&gt;0,VLOOKUP(AS1577,$AT:$AV,3,0)+COUNTIF(AS$8:AS1576,AS1577),0)</f>
        <v>0</v>
      </c>
      <c r="AA1577" s="17"/>
      <c r="AB1577" s="18"/>
      <c r="AC1577" s="17"/>
      <c r="AD1577" s="18"/>
      <c r="AE1577" s="17"/>
      <c r="AF1577" s="18"/>
      <c r="AG1577" s="139"/>
      <c r="AH1577" s="24"/>
      <c r="AI1577" s="17"/>
      <c r="AJ1577" s="24"/>
      <c r="AK1577" s="27"/>
      <c r="AL1577" s="47"/>
      <c r="AQ1577" s="25">
        <f>IF(FollowUp!$AK$3="(Off)",IF(FollowUp!$AA$3=Data!$D$5,C1577,IF(FollowUp!$AA$3=Data!$D$6,D1577,IF(FollowUp!$AA$3=Data!$D$7,E1577,B1577))),IF(FollowUp!$AK$3=Data!$N$9,F1577,IF(FollowUp!$AK$3=Data!$N$8,H1577,IF(FollowUp!$AK$3=Data!$N$7,G1577,B1577))))</f>
        <v>0</v>
      </c>
      <c r="AR1577" s="51">
        <f t="shared" si="152"/>
        <v>0</v>
      </c>
      <c r="AS1577" s="25">
        <f t="shared" si="150"/>
        <v>-1</v>
      </c>
      <c r="AT1577" s="25">
        <f t="shared" si="153"/>
        <v>1570</v>
      </c>
      <c r="AU1577" s="25">
        <f t="shared" si="151"/>
        <v>0</v>
      </c>
      <c r="AV1577" s="25">
        <f t="shared" si="154"/>
        <v>0</v>
      </c>
      <c r="BB1577" s="51"/>
    </row>
    <row r="1578" spans="1:54" x14ac:dyDescent="0.25">
      <c r="A1578" t="str">
        <f t="shared" si="149"/>
        <v>1578</v>
      </c>
      <c r="B1578" s="25">
        <f>IF(OR(ISBLANK($AG1578),$AI1578="closed",$AI1578="old",AND($B$3=Data!$N$6,OR(database!AG1578=Data!$K$8,Data!$K$9=database!AG1578))),0,MAX(B$8:B1577)+1)</f>
        <v>0</v>
      </c>
      <c r="C1578" s="25">
        <f ca="1">IF(AND($AL1578-C$3&lt;=TODAY(),$AL1578&gt;0,AI1578&lt;&gt;"closed",AI1578&lt;&gt;"old",AND($B$3&lt;&gt;Data!$N$6,OR(database!$AG1578&lt;&gt;Data!$K$9,database!$AG1578&lt;&gt;Data!$K$8))),MAX(C$8:C1577)+1,0)</f>
        <v>0</v>
      </c>
      <c r="D1578" s="25">
        <f ca="1">IF(AND($AL1578-D$3&lt;=TODAY(),$AL1578&gt;0,$AI1578&lt;&gt;"closed",AI1578&lt;&gt;"old",AND($B$3&lt;&gt;Data!$N$6,OR(database!$AG1578&lt;&gt;Data!$K$9,database!$AG1578&lt;&gt;Data!$K$8))),MAX(D$8:D1577)+1,0)</f>
        <v>0</v>
      </c>
      <c r="E1578" s="25">
        <f ca="1">IF(AND($AL1578-E$3&lt;=TODAY(),$AL1578&gt;0,AI1578&lt;&gt;"closed",AI1578&lt;&gt;"old",AND($B$3&lt;&gt;Data!$N$6,OR(database!$AG1578&lt;&gt;Data!$K$9,database!$AG1578&lt;&gt;Data!$K$8))),MAX(E$8:E1577)+1,0)</f>
        <v>0</v>
      </c>
      <c r="F1578" s="25">
        <f>IF(AH1578="X",MAX(F$8:F1577)+1,0)</f>
        <v>0</v>
      </c>
      <c r="G1578" s="25">
        <f ca="1">IF(AND(AG1578=Data!$K$8,database!AI1578&lt;&gt;"Closed",AI1578&lt;&gt;"old",database!AL1578&lt;(TODAY()+Data!$X$4)),MAX(G$8:G1577)+1,0)</f>
        <v>0</v>
      </c>
      <c r="H1578" s="25">
        <f ca="1">IF(AND(AG1578=Data!$K$9,database!AI1578&lt;&gt;"Closed",AI1578&lt;&gt;"old",database!AL1578&lt;(TODAY()+Data!$X$5)),MAX(H$8:H1577)+1,0)</f>
        <v>0</v>
      </c>
      <c r="Y1578">
        <f>IF(AS1578&gt;0,VLOOKUP(AS1578,$AT:$AV,3,0)+COUNTIF(AS$8:AS1577,AS1578),0)</f>
        <v>0</v>
      </c>
      <c r="AA1578" s="16"/>
      <c r="AB1578" s="22"/>
      <c r="AC1578" s="16"/>
      <c r="AD1578" s="22"/>
      <c r="AE1578" s="16"/>
      <c r="AF1578" s="22"/>
      <c r="AG1578" s="138"/>
      <c r="AH1578" s="23"/>
      <c r="AI1578" s="16"/>
      <c r="AJ1578" s="23"/>
      <c r="AK1578" s="28"/>
      <c r="AL1578" s="35"/>
      <c r="AQ1578" s="25">
        <f>IF(FollowUp!$AK$3="(Off)",IF(FollowUp!$AA$3=Data!$D$5,C1578,IF(FollowUp!$AA$3=Data!$D$6,D1578,IF(FollowUp!$AA$3=Data!$D$7,E1578,B1578))),IF(FollowUp!$AK$3=Data!$N$9,F1578,IF(FollowUp!$AK$3=Data!$N$8,H1578,IF(FollowUp!$AK$3=Data!$N$7,G1578,B1578))))</f>
        <v>0</v>
      </c>
      <c r="AR1578" s="51">
        <f t="shared" si="152"/>
        <v>0</v>
      </c>
      <c r="AS1578" s="25">
        <f t="shared" si="150"/>
        <v>-1</v>
      </c>
      <c r="AT1578" s="25">
        <f t="shared" si="153"/>
        <v>1571</v>
      </c>
      <c r="AU1578" s="25">
        <f t="shared" si="151"/>
        <v>0</v>
      </c>
      <c r="AV1578" s="25">
        <f t="shared" si="154"/>
        <v>0</v>
      </c>
      <c r="BB1578" s="51"/>
    </row>
    <row r="1579" spans="1:54" x14ac:dyDescent="0.25">
      <c r="A1579" t="str">
        <f t="shared" si="149"/>
        <v>1579</v>
      </c>
      <c r="B1579" s="25">
        <f>IF(OR(ISBLANK($AG1579),$AI1579="closed",$AI1579="old",AND($B$3=Data!$N$6,OR(database!AG1579=Data!$K$8,Data!$K$9=database!AG1579))),0,MAX(B$8:B1578)+1)</f>
        <v>0</v>
      </c>
      <c r="C1579" s="25">
        <f ca="1">IF(AND($AL1579-C$3&lt;=TODAY(),$AL1579&gt;0,AI1579&lt;&gt;"closed",AI1579&lt;&gt;"old",AND($B$3&lt;&gt;Data!$N$6,OR(database!$AG1579&lt;&gt;Data!$K$9,database!$AG1579&lt;&gt;Data!$K$8))),MAX(C$8:C1578)+1,0)</f>
        <v>0</v>
      </c>
      <c r="D1579" s="25">
        <f ca="1">IF(AND($AL1579-D$3&lt;=TODAY(),$AL1579&gt;0,$AI1579&lt;&gt;"closed",AI1579&lt;&gt;"old",AND($B$3&lt;&gt;Data!$N$6,OR(database!$AG1579&lt;&gt;Data!$K$9,database!$AG1579&lt;&gt;Data!$K$8))),MAX(D$8:D1578)+1,0)</f>
        <v>0</v>
      </c>
      <c r="E1579" s="25">
        <f ca="1">IF(AND($AL1579-E$3&lt;=TODAY(),$AL1579&gt;0,AI1579&lt;&gt;"closed",AI1579&lt;&gt;"old",AND($B$3&lt;&gt;Data!$N$6,OR(database!$AG1579&lt;&gt;Data!$K$9,database!$AG1579&lt;&gt;Data!$K$8))),MAX(E$8:E1578)+1,0)</f>
        <v>0</v>
      </c>
      <c r="F1579" s="25">
        <f>IF(AH1579="X",MAX(F$8:F1578)+1,0)</f>
        <v>0</v>
      </c>
      <c r="G1579" s="25">
        <f ca="1">IF(AND(AG1579=Data!$K$8,database!AI1579&lt;&gt;"Closed",AI1579&lt;&gt;"old",database!AL1579&lt;(TODAY()+Data!$X$4)),MAX(G$8:G1578)+1,0)</f>
        <v>0</v>
      </c>
      <c r="H1579" s="25">
        <f ca="1">IF(AND(AG1579=Data!$K$9,database!AI1579&lt;&gt;"Closed",AI1579&lt;&gt;"old",database!AL1579&lt;(TODAY()+Data!$X$5)),MAX(H$8:H1578)+1,0)</f>
        <v>0</v>
      </c>
      <c r="Y1579">
        <f>IF(AS1579&gt;0,VLOOKUP(AS1579,$AT:$AV,3,0)+COUNTIF(AS$8:AS1578,AS1579),0)</f>
        <v>0</v>
      </c>
      <c r="AA1579" s="17"/>
      <c r="AB1579" s="18"/>
      <c r="AC1579" s="17"/>
      <c r="AD1579" s="18"/>
      <c r="AE1579" s="17"/>
      <c r="AF1579" s="18"/>
      <c r="AG1579" s="139"/>
      <c r="AH1579" s="24"/>
      <c r="AI1579" s="17"/>
      <c r="AJ1579" s="24"/>
      <c r="AK1579" s="27"/>
      <c r="AL1579" s="47"/>
      <c r="AQ1579" s="25">
        <f>IF(FollowUp!$AK$3="(Off)",IF(FollowUp!$AA$3=Data!$D$5,C1579,IF(FollowUp!$AA$3=Data!$D$6,D1579,IF(FollowUp!$AA$3=Data!$D$7,E1579,B1579))),IF(FollowUp!$AK$3=Data!$N$9,F1579,IF(FollowUp!$AK$3=Data!$N$8,H1579,IF(FollowUp!$AK$3=Data!$N$7,G1579,B1579))))</f>
        <v>0</v>
      </c>
      <c r="AR1579" s="51">
        <f t="shared" si="152"/>
        <v>0</v>
      </c>
      <c r="AS1579" s="25">
        <f t="shared" si="150"/>
        <v>-1</v>
      </c>
      <c r="AT1579" s="25">
        <f t="shared" si="153"/>
        <v>1572</v>
      </c>
      <c r="AU1579" s="25">
        <f t="shared" si="151"/>
        <v>0</v>
      </c>
      <c r="AV1579" s="25">
        <f t="shared" si="154"/>
        <v>0</v>
      </c>
      <c r="BB1579" s="51"/>
    </row>
    <row r="1580" spans="1:54" x14ac:dyDescent="0.25">
      <c r="A1580" t="str">
        <f t="shared" si="149"/>
        <v>1580</v>
      </c>
      <c r="B1580" s="25">
        <f>IF(OR(ISBLANK($AG1580),$AI1580="closed",$AI1580="old",AND($B$3=Data!$N$6,OR(database!AG1580=Data!$K$8,Data!$K$9=database!AG1580))),0,MAX(B$8:B1579)+1)</f>
        <v>0</v>
      </c>
      <c r="C1580" s="25">
        <f ca="1">IF(AND($AL1580-C$3&lt;=TODAY(),$AL1580&gt;0,AI1580&lt;&gt;"closed",AI1580&lt;&gt;"old",AND($B$3&lt;&gt;Data!$N$6,OR(database!$AG1580&lt;&gt;Data!$K$9,database!$AG1580&lt;&gt;Data!$K$8))),MAX(C$8:C1579)+1,0)</f>
        <v>0</v>
      </c>
      <c r="D1580" s="25">
        <f ca="1">IF(AND($AL1580-D$3&lt;=TODAY(),$AL1580&gt;0,$AI1580&lt;&gt;"closed",AI1580&lt;&gt;"old",AND($B$3&lt;&gt;Data!$N$6,OR(database!$AG1580&lt;&gt;Data!$K$9,database!$AG1580&lt;&gt;Data!$K$8))),MAX(D$8:D1579)+1,0)</f>
        <v>0</v>
      </c>
      <c r="E1580" s="25">
        <f ca="1">IF(AND($AL1580-E$3&lt;=TODAY(),$AL1580&gt;0,AI1580&lt;&gt;"closed",AI1580&lt;&gt;"old",AND($B$3&lt;&gt;Data!$N$6,OR(database!$AG1580&lt;&gt;Data!$K$9,database!$AG1580&lt;&gt;Data!$K$8))),MAX(E$8:E1579)+1,0)</f>
        <v>0</v>
      </c>
      <c r="F1580" s="25">
        <f>IF(AH1580="X",MAX(F$8:F1579)+1,0)</f>
        <v>0</v>
      </c>
      <c r="G1580" s="25">
        <f ca="1">IF(AND(AG1580=Data!$K$8,database!AI1580&lt;&gt;"Closed",AI1580&lt;&gt;"old",database!AL1580&lt;(TODAY()+Data!$X$4)),MAX(G$8:G1579)+1,0)</f>
        <v>0</v>
      </c>
      <c r="H1580" s="25">
        <f ca="1">IF(AND(AG1580=Data!$K$9,database!AI1580&lt;&gt;"Closed",AI1580&lt;&gt;"old",database!AL1580&lt;(TODAY()+Data!$X$5)),MAX(H$8:H1579)+1,0)</f>
        <v>0</v>
      </c>
      <c r="Y1580">
        <f>IF(AS1580&gt;0,VLOOKUP(AS1580,$AT:$AV,3,0)+COUNTIF(AS$8:AS1579,AS1580),0)</f>
        <v>0</v>
      </c>
      <c r="AA1580" s="16"/>
      <c r="AB1580" s="22"/>
      <c r="AC1580" s="16"/>
      <c r="AD1580" s="22"/>
      <c r="AE1580" s="16"/>
      <c r="AF1580" s="22"/>
      <c r="AG1580" s="138"/>
      <c r="AH1580" s="23"/>
      <c r="AI1580" s="16"/>
      <c r="AJ1580" s="23"/>
      <c r="AK1580" s="28"/>
      <c r="AL1580" s="35"/>
      <c r="AQ1580" s="25">
        <f>IF(FollowUp!$AK$3="(Off)",IF(FollowUp!$AA$3=Data!$D$5,C1580,IF(FollowUp!$AA$3=Data!$D$6,D1580,IF(FollowUp!$AA$3=Data!$D$7,E1580,B1580))),IF(FollowUp!$AK$3=Data!$N$9,F1580,IF(FollowUp!$AK$3=Data!$N$8,H1580,IF(FollowUp!$AK$3=Data!$N$7,G1580,B1580))))</f>
        <v>0</v>
      </c>
      <c r="AR1580" s="51">
        <f t="shared" si="152"/>
        <v>0</v>
      </c>
      <c r="AS1580" s="25">
        <f t="shared" si="150"/>
        <v>-1</v>
      </c>
      <c r="AT1580" s="25">
        <f t="shared" si="153"/>
        <v>1573</v>
      </c>
      <c r="AU1580" s="25">
        <f t="shared" si="151"/>
        <v>0</v>
      </c>
      <c r="AV1580" s="25">
        <f t="shared" si="154"/>
        <v>0</v>
      </c>
      <c r="BB1580" s="51"/>
    </row>
    <row r="1581" spans="1:54" x14ac:dyDescent="0.25">
      <c r="A1581" t="str">
        <f t="shared" si="149"/>
        <v>1581</v>
      </c>
      <c r="B1581" s="25">
        <f>IF(OR(ISBLANK($AG1581),$AI1581="closed",$AI1581="old",AND($B$3=Data!$N$6,OR(database!AG1581=Data!$K$8,Data!$K$9=database!AG1581))),0,MAX(B$8:B1580)+1)</f>
        <v>0</v>
      </c>
      <c r="C1581" s="25">
        <f ca="1">IF(AND($AL1581-C$3&lt;=TODAY(),$AL1581&gt;0,AI1581&lt;&gt;"closed",AI1581&lt;&gt;"old",AND($B$3&lt;&gt;Data!$N$6,OR(database!$AG1581&lt;&gt;Data!$K$9,database!$AG1581&lt;&gt;Data!$K$8))),MAX(C$8:C1580)+1,0)</f>
        <v>0</v>
      </c>
      <c r="D1581" s="25">
        <f ca="1">IF(AND($AL1581-D$3&lt;=TODAY(),$AL1581&gt;0,$AI1581&lt;&gt;"closed",AI1581&lt;&gt;"old",AND($B$3&lt;&gt;Data!$N$6,OR(database!$AG1581&lt;&gt;Data!$K$9,database!$AG1581&lt;&gt;Data!$K$8))),MAX(D$8:D1580)+1,0)</f>
        <v>0</v>
      </c>
      <c r="E1581" s="25">
        <f ca="1">IF(AND($AL1581-E$3&lt;=TODAY(),$AL1581&gt;0,AI1581&lt;&gt;"closed",AI1581&lt;&gt;"old",AND($B$3&lt;&gt;Data!$N$6,OR(database!$AG1581&lt;&gt;Data!$K$9,database!$AG1581&lt;&gt;Data!$K$8))),MAX(E$8:E1580)+1,0)</f>
        <v>0</v>
      </c>
      <c r="F1581" s="25">
        <f>IF(AH1581="X",MAX(F$8:F1580)+1,0)</f>
        <v>0</v>
      </c>
      <c r="G1581" s="25">
        <f ca="1">IF(AND(AG1581=Data!$K$8,database!AI1581&lt;&gt;"Closed",AI1581&lt;&gt;"old",database!AL1581&lt;(TODAY()+Data!$X$4)),MAX(G$8:G1580)+1,0)</f>
        <v>0</v>
      </c>
      <c r="H1581" s="25">
        <f ca="1">IF(AND(AG1581=Data!$K$9,database!AI1581&lt;&gt;"Closed",AI1581&lt;&gt;"old",database!AL1581&lt;(TODAY()+Data!$X$5)),MAX(H$8:H1580)+1,0)</f>
        <v>0</v>
      </c>
      <c r="Y1581">
        <f>IF(AS1581&gt;0,VLOOKUP(AS1581,$AT:$AV,3,0)+COUNTIF(AS$8:AS1580,AS1581),0)</f>
        <v>0</v>
      </c>
      <c r="AA1581" s="17"/>
      <c r="AB1581" s="18"/>
      <c r="AC1581" s="17"/>
      <c r="AD1581" s="18"/>
      <c r="AE1581" s="17"/>
      <c r="AF1581" s="18"/>
      <c r="AG1581" s="139"/>
      <c r="AH1581" s="24"/>
      <c r="AI1581" s="17"/>
      <c r="AJ1581" s="24"/>
      <c r="AK1581" s="27"/>
      <c r="AL1581" s="47"/>
      <c r="AQ1581" s="25">
        <f>IF(FollowUp!$AK$3="(Off)",IF(FollowUp!$AA$3=Data!$D$5,C1581,IF(FollowUp!$AA$3=Data!$D$6,D1581,IF(FollowUp!$AA$3=Data!$D$7,E1581,B1581))),IF(FollowUp!$AK$3=Data!$N$9,F1581,IF(FollowUp!$AK$3=Data!$N$8,H1581,IF(FollowUp!$AK$3=Data!$N$7,G1581,B1581))))</f>
        <v>0</v>
      </c>
      <c r="AR1581" s="51">
        <f t="shared" si="152"/>
        <v>0</v>
      </c>
      <c r="AS1581" s="25">
        <f t="shared" si="150"/>
        <v>-1</v>
      </c>
      <c r="AT1581" s="25">
        <f t="shared" si="153"/>
        <v>1574</v>
      </c>
      <c r="AU1581" s="25">
        <f t="shared" si="151"/>
        <v>0</v>
      </c>
      <c r="AV1581" s="25">
        <f t="shared" si="154"/>
        <v>0</v>
      </c>
      <c r="BB1581" s="51"/>
    </row>
    <row r="1582" spans="1:54" x14ac:dyDescent="0.25">
      <c r="A1582" t="str">
        <f t="shared" si="149"/>
        <v>1582</v>
      </c>
      <c r="B1582" s="25">
        <f>IF(OR(ISBLANK($AG1582),$AI1582="closed",$AI1582="old",AND($B$3=Data!$N$6,OR(database!AG1582=Data!$K$8,Data!$K$9=database!AG1582))),0,MAX(B$8:B1581)+1)</f>
        <v>0</v>
      </c>
      <c r="C1582" s="25">
        <f ca="1">IF(AND($AL1582-C$3&lt;=TODAY(),$AL1582&gt;0,AI1582&lt;&gt;"closed",AI1582&lt;&gt;"old",AND($B$3&lt;&gt;Data!$N$6,OR(database!$AG1582&lt;&gt;Data!$K$9,database!$AG1582&lt;&gt;Data!$K$8))),MAX(C$8:C1581)+1,0)</f>
        <v>0</v>
      </c>
      <c r="D1582" s="25">
        <f ca="1">IF(AND($AL1582-D$3&lt;=TODAY(),$AL1582&gt;0,$AI1582&lt;&gt;"closed",AI1582&lt;&gt;"old",AND($B$3&lt;&gt;Data!$N$6,OR(database!$AG1582&lt;&gt;Data!$K$9,database!$AG1582&lt;&gt;Data!$K$8))),MAX(D$8:D1581)+1,0)</f>
        <v>0</v>
      </c>
      <c r="E1582" s="25">
        <f ca="1">IF(AND($AL1582-E$3&lt;=TODAY(),$AL1582&gt;0,AI1582&lt;&gt;"closed",AI1582&lt;&gt;"old",AND($B$3&lt;&gt;Data!$N$6,OR(database!$AG1582&lt;&gt;Data!$K$9,database!$AG1582&lt;&gt;Data!$K$8))),MAX(E$8:E1581)+1,0)</f>
        <v>0</v>
      </c>
      <c r="F1582" s="25">
        <f>IF(AH1582="X",MAX(F$8:F1581)+1,0)</f>
        <v>0</v>
      </c>
      <c r="G1582" s="25">
        <f ca="1">IF(AND(AG1582=Data!$K$8,database!AI1582&lt;&gt;"Closed",AI1582&lt;&gt;"old",database!AL1582&lt;(TODAY()+Data!$X$4)),MAX(G$8:G1581)+1,0)</f>
        <v>0</v>
      </c>
      <c r="H1582" s="25">
        <f ca="1">IF(AND(AG1582=Data!$K$9,database!AI1582&lt;&gt;"Closed",AI1582&lt;&gt;"old",database!AL1582&lt;(TODAY()+Data!$X$5)),MAX(H$8:H1581)+1,0)</f>
        <v>0</v>
      </c>
      <c r="Y1582">
        <f>IF(AS1582&gt;0,VLOOKUP(AS1582,$AT:$AV,3,0)+COUNTIF(AS$8:AS1581,AS1582),0)</f>
        <v>0</v>
      </c>
      <c r="AA1582" s="16"/>
      <c r="AB1582" s="22"/>
      <c r="AC1582" s="16"/>
      <c r="AD1582" s="22"/>
      <c r="AE1582" s="16"/>
      <c r="AF1582" s="22"/>
      <c r="AG1582" s="138"/>
      <c r="AH1582" s="23"/>
      <c r="AI1582" s="16"/>
      <c r="AJ1582" s="23"/>
      <c r="AK1582" s="28"/>
      <c r="AL1582" s="35"/>
      <c r="AQ1582" s="25">
        <f>IF(FollowUp!$AK$3="(Off)",IF(FollowUp!$AA$3=Data!$D$5,C1582,IF(FollowUp!$AA$3=Data!$D$6,D1582,IF(FollowUp!$AA$3=Data!$D$7,E1582,B1582))),IF(FollowUp!$AK$3=Data!$N$9,F1582,IF(FollowUp!$AK$3=Data!$N$8,H1582,IF(FollowUp!$AK$3=Data!$N$7,G1582,B1582))))</f>
        <v>0</v>
      </c>
      <c r="AR1582" s="51">
        <f t="shared" si="152"/>
        <v>0</v>
      </c>
      <c r="AS1582" s="25">
        <f t="shared" si="150"/>
        <v>-1</v>
      </c>
      <c r="AT1582" s="25">
        <f t="shared" si="153"/>
        <v>1575</v>
      </c>
      <c r="AU1582" s="25">
        <f t="shared" si="151"/>
        <v>0</v>
      </c>
      <c r="AV1582" s="25">
        <f t="shared" si="154"/>
        <v>0</v>
      </c>
      <c r="BB1582" s="51"/>
    </row>
    <row r="1583" spans="1:54" x14ac:dyDescent="0.25">
      <c r="A1583" t="str">
        <f t="shared" si="149"/>
        <v>1583</v>
      </c>
      <c r="B1583" s="25">
        <f>IF(OR(ISBLANK($AG1583),$AI1583="closed",$AI1583="old",AND($B$3=Data!$N$6,OR(database!AG1583=Data!$K$8,Data!$K$9=database!AG1583))),0,MAX(B$8:B1582)+1)</f>
        <v>0</v>
      </c>
      <c r="C1583" s="25">
        <f ca="1">IF(AND($AL1583-C$3&lt;=TODAY(),$AL1583&gt;0,AI1583&lt;&gt;"closed",AI1583&lt;&gt;"old",AND($B$3&lt;&gt;Data!$N$6,OR(database!$AG1583&lt;&gt;Data!$K$9,database!$AG1583&lt;&gt;Data!$K$8))),MAX(C$8:C1582)+1,0)</f>
        <v>0</v>
      </c>
      <c r="D1583" s="25">
        <f ca="1">IF(AND($AL1583-D$3&lt;=TODAY(),$AL1583&gt;0,$AI1583&lt;&gt;"closed",AI1583&lt;&gt;"old",AND($B$3&lt;&gt;Data!$N$6,OR(database!$AG1583&lt;&gt;Data!$K$9,database!$AG1583&lt;&gt;Data!$K$8))),MAX(D$8:D1582)+1,0)</f>
        <v>0</v>
      </c>
      <c r="E1583" s="25">
        <f ca="1">IF(AND($AL1583-E$3&lt;=TODAY(),$AL1583&gt;0,AI1583&lt;&gt;"closed",AI1583&lt;&gt;"old",AND($B$3&lt;&gt;Data!$N$6,OR(database!$AG1583&lt;&gt;Data!$K$9,database!$AG1583&lt;&gt;Data!$K$8))),MAX(E$8:E1582)+1,0)</f>
        <v>0</v>
      </c>
      <c r="F1583" s="25">
        <f>IF(AH1583="X",MAX(F$8:F1582)+1,0)</f>
        <v>0</v>
      </c>
      <c r="G1583" s="25">
        <f ca="1">IF(AND(AG1583=Data!$K$8,database!AI1583&lt;&gt;"Closed",AI1583&lt;&gt;"old",database!AL1583&lt;(TODAY()+Data!$X$4)),MAX(G$8:G1582)+1,0)</f>
        <v>0</v>
      </c>
      <c r="H1583" s="25">
        <f ca="1">IF(AND(AG1583=Data!$K$9,database!AI1583&lt;&gt;"Closed",AI1583&lt;&gt;"old",database!AL1583&lt;(TODAY()+Data!$X$5)),MAX(H$8:H1582)+1,0)</f>
        <v>0</v>
      </c>
      <c r="Y1583">
        <f>IF(AS1583&gt;0,VLOOKUP(AS1583,$AT:$AV,3,0)+COUNTIF(AS$8:AS1582,AS1583),0)</f>
        <v>0</v>
      </c>
      <c r="AA1583" s="17"/>
      <c r="AB1583" s="18"/>
      <c r="AC1583" s="17"/>
      <c r="AD1583" s="18"/>
      <c r="AE1583" s="17"/>
      <c r="AF1583" s="18"/>
      <c r="AG1583" s="139"/>
      <c r="AH1583" s="24"/>
      <c r="AI1583" s="17"/>
      <c r="AJ1583" s="24"/>
      <c r="AK1583" s="27"/>
      <c r="AL1583" s="47"/>
      <c r="AQ1583" s="25">
        <f>IF(FollowUp!$AK$3="(Off)",IF(FollowUp!$AA$3=Data!$D$5,C1583,IF(FollowUp!$AA$3=Data!$D$6,D1583,IF(FollowUp!$AA$3=Data!$D$7,E1583,B1583))),IF(FollowUp!$AK$3=Data!$N$9,F1583,IF(FollowUp!$AK$3=Data!$N$8,H1583,IF(FollowUp!$AK$3=Data!$N$7,G1583,B1583))))</f>
        <v>0</v>
      </c>
      <c r="AR1583" s="51">
        <f t="shared" si="152"/>
        <v>0</v>
      </c>
      <c r="AS1583" s="25">
        <f t="shared" si="150"/>
        <v>-1</v>
      </c>
      <c r="AT1583" s="25">
        <f t="shared" si="153"/>
        <v>1576</v>
      </c>
      <c r="AU1583" s="25">
        <f t="shared" si="151"/>
        <v>0</v>
      </c>
      <c r="AV1583" s="25">
        <f t="shared" si="154"/>
        <v>0</v>
      </c>
      <c r="BB1583" s="51"/>
    </row>
    <row r="1584" spans="1:54" x14ac:dyDescent="0.25">
      <c r="A1584" t="str">
        <f t="shared" si="149"/>
        <v>1584</v>
      </c>
      <c r="B1584" s="25">
        <f>IF(OR(ISBLANK($AG1584),$AI1584="closed",$AI1584="old",AND($B$3=Data!$N$6,OR(database!AG1584=Data!$K$8,Data!$K$9=database!AG1584))),0,MAX(B$8:B1583)+1)</f>
        <v>0</v>
      </c>
      <c r="C1584" s="25">
        <f ca="1">IF(AND($AL1584-C$3&lt;=TODAY(),$AL1584&gt;0,AI1584&lt;&gt;"closed",AI1584&lt;&gt;"old",AND($B$3&lt;&gt;Data!$N$6,OR(database!$AG1584&lt;&gt;Data!$K$9,database!$AG1584&lt;&gt;Data!$K$8))),MAX(C$8:C1583)+1,0)</f>
        <v>0</v>
      </c>
      <c r="D1584" s="25">
        <f ca="1">IF(AND($AL1584-D$3&lt;=TODAY(),$AL1584&gt;0,$AI1584&lt;&gt;"closed",AI1584&lt;&gt;"old",AND($B$3&lt;&gt;Data!$N$6,OR(database!$AG1584&lt;&gt;Data!$K$9,database!$AG1584&lt;&gt;Data!$K$8))),MAX(D$8:D1583)+1,0)</f>
        <v>0</v>
      </c>
      <c r="E1584" s="25">
        <f ca="1">IF(AND($AL1584-E$3&lt;=TODAY(),$AL1584&gt;0,AI1584&lt;&gt;"closed",AI1584&lt;&gt;"old",AND($B$3&lt;&gt;Data!$N$6,OR(database!$AG1584&lt;&gt;Data!$K$9,database!$AG1584&lt;&gt;Data!$K$8))),MAX(E$8:E1583)+1,0)</f>
        <v>0</v>
      </c>
      <c r="F1584" s="25">
        <f>IF(AH1584="X",MAX(F$8:F1583)+1,0)</f>
        <v>0</v>
      </c>
      <c r="G1584" s="25">
        <f ca="1">IF(AND(AG1584=Data!$K$8,database!AI1584&lt;&gt;"Closed",AI1584&lt;&gt;"old",database!AL1584&lt;(TODAY()+Data!$X$4)),MAX(G$8:G1583)+1,0)</f>
        <v>0</v>
      </c>
      <c r="H1584" s="25">
        <f ca="1">IF(AND(AG1584=Data!$K$9,database!AI1584&lt;&gt;"Closed",AI1584&lt;&gt;"old",database!AL1584&lt;(TODAY()+Data!$X$5)),MAX(H$8:H1583)+1,0)</f>
        <v>0</v>
      </c>
      <c r="Y1584">
        <f>IF(AS1584&gt;0,VLOOKUP(AS1584,$AT:$AV,3,0)+COUNTIF(AS$8:AS1583,AS1584),0)</f>
        <v>0</v>
      </c>
      <c r="AA1584" s="16"/>
      <c r="AB1584" s="22"/>
      <c r="AC1584" s="16"/>
      <c r="AD1584" s="22"/>
      <c r="AE1584" s="16"/>
      <c r="AF1584" s="22"/>
      <c r="AG1584" s="138"/>
      <c r="AH1584" s="23"/>
      <c r="AI1584" s="16"/>
      <c r="AJ1584" s="23"/>
      <c r="AK1584" s="28"/>
      <c r="AL1584" s="35"/>
      <c r="AQ1584" s="25">
        <f>IF(FollowUp!$AK$3="(Off)",IF(FollowUp!$AA$3=Data!$D$5,C1584,IF(FollowUp!$AA$3=Data!$D$6,D1584,IF(FollowUp!$AA$3=Data!$D$7,E1584,B1584))),IF(FollowUp!$AK$3=Data!$N$9,F1584,IF(FollowUp!$AK$3=Data!$N$8,H1584,IF(FollowUp!$AK$3=Data!$N$7,G1584,B1584))))</f>
        <v>0</v>
      </c>
      <c r="AR1584" s="51">
        <f t="shared" si="152"/>
        <v>0</v>
      </c>
      <c r="AS1584" s="25">
        <f t="shared" si="150"/>
        <v>-1</v>
      </c>
      <c r="AT1584" s="25">
        <f t="shared" si="153"/>
        <v>1577</v>
      </c>
      <c r="AU1584" s="25">
        <f t="shared" si="151"/>
        <v>0</v>
      </c>
      <c r="AV1584" s="25">
        <f t="shared" si="154"/>
        <v>0</v>
      </c>
      <c r="BB1584" s="51"/>
    </row>
    <row r="1585" spans="1:54" x14ac:dyDescent="0.25">
      <c r="A1585" t="str">
        <f t="shared" si="149"/>
        <v>1585</v>
      </c>
      <c r="B1585" s="25">
        <f>IF(OR(ISBLANK($AG1585),$AI1585="closed",$AI1585="old",AND($B$3=Data!$N$6,OR(database!AG1585=Data!$K$8,Data!$K$9=database!AG1585))),0,MAX(B$8:B1584)+1)</f>
        <v>0</v>
      </c>
      <c r="C1585" s="25">
        <f ca="1">IF(AND($AL1585-C$3&lt;=TODAY(),$AL1585&gt;0,AI1585&lt;&gt;"closed",AI1585&lt;&gt;"old",AND($B$3&lt;&gt;Data!$N$6,OR(database!$AG1585&lt;&gt;Data!$K$9,database!$AG1585&lt;&gt;Data!$K$8))),MAX(C$8:C1584)+1,0)</f>
        <v>0</v>
      </c>
      <c r="D1585" s="25">
        <f ca="1">IF(AND($AL1585-D$3&lt;=TODAY(),$AL1585&gt;0,$AI1585&lt;&gt;"closed",AI1585&lt;&gt;"old",AND($B$3&lt;&gt;Data!$N$6,OR(database!$AG1585&lt;&gt;Data!$K$9,database!$AG1585&lt;&gt;Data!$K$8))),MAX(D$8:D1584)+1,0)</f>
        <v>0</v>
      </c>
      <c r="E1585" s="25">
        <f ca="1">IF(AND($AL1585-E$3&lt;=TODAY(),$AL1585&gt;0,AI1585&lt;&gt;"closed",AI1585&lt;&gt;"old",AND($B$3&lt;&gt;Data!$N$6,OR(database!$AG1585&lt;&gt;Data!$K$9,database!$AG1585&lt;&gt;Data!$K$8))),MAX(E$8:E1584)+1,0)</f>
        <v>0</v>
      </c>
      <c r="F1585" s="25">
        <f>IF(AH1585="X",MAX(F$8:F1584)+1,0)</f>
        <v>0</v>
      </c>
      <c r="G1585" s="25">
        <f ca="1">IF(AND(AG1585=Data!$K$8,database!AI1585&lt;&gt;"Closed",AI1585&lt;&gt;"old",database!AL1585&lt;(TODAY()+Data!$X$4)),MAX(G$8:G1584)+1,0)</f>
        <v>0</v>
      </c>
      <c r="H1585" s="25">
        <f ca="1">IF(AND(AG1585=Data!$K$9,database!AI1585&lt;&gt;"Closed",AI1585&lt;&gt;"old",database!AL1585&lt;(TODAY()+Data!$X$5)),MAX(H$8:H1584)+1,0)</f>
        <v>0</v>
      </c>
      <c r="Y1585">
        <f>IF(AS1585&gt;0,VLOOKUP(AS1585,$AT:$AV,3,0)+COUNTIF(AS$8:AS1584,AS1585),0)</f>
        <v>0</v>
      </c>
      <c r="AA1585" s="17"/>
      <c r="AB1585" s="18"/>
      <c r="AC1585" s="17"/>
      <c r="AD1585" s="18"/>
      <c r="AE1585" s="17"/>
      <c r="AF1585" s="18"/>
      <c r="AG1585" s="139"/>
      <c r="AH1585" s="24"/>
      <c r="AI1585" s="17"/>
      <c r="AJ1585" s="24"/>
      <c r="AK1585" s="27"/>
      <c r="AL1585" s="47"/>
      <c r="AQ1585" s="25">
        <f>IF(FollowUp!$AK$3="(Off)",IF(FollowUp!$AA$3=Data!$D$5,C1585,IF(FollowUp!$AA$3=Data!$D$6,D1585,IF(FollowUp!$AA$3=Data!$D$7,E1585,B1585))),IF(FollowUp!$AK$3=Data!$N$9,F1585,IF(FollowUp!$AK$3=Data!$N$8,H1585,IF(FollowUp!$AK$3=Data!$N$7,G1585,B1585))))</f>
        <v>0</v>
      </c>
      <c r="AR1585" s="51">
        <f t="shared" si="152"/>
        <v>0</v>
      </c>
      <c r="AS1585" s="25">
        <f t="shared" si="150"/>
        <v>-1</v>
      </c>
      <c r="AT1585" s="25">
        <f t="shared" si="153"/>
        <v>1578</v>
      </c>
      <c r="AU1585" s="25">
        <f t="shared" si="151"/>
        <v>0</v>
      </c>
      <c r="AV1585" s="25">
        <f t="shared" si="154"/>
        <v>0</v>
      </c>
      <c r="BB1585" s="51"/>
    </row>
    <row r="1586" spans="1:54" x14ac:dyDescent="0.25">
      <c r="A1586" t="str">
        <f t="shared" si="149"/>
        <v>1586</v>
      </c>
      <c r="B1586" s="25">
        <f>IF(OR(ISBLANK($AG1586),$AI1586="closed",$AI1586="old",AND($B$3=Data!$N$6,OR(database!AG1586=Data!$K$8,Data!$K$9=database!AG1586))),0,MAX(B$8:B1585)+1)</f>
        <v>0</v>
      </c>
      <c r="C1586" s="25">
        <f ca="1">IF(AND($AL1586-C$3&lt;=TODAY(),$AL1586&gt;0,AI1586&lt;&gt;"closed",AI1586&lt;&gt;"old",AND($B$3&lt;&gt;Data!$N$6,OR(database!$AG1586&lt;&gt;Data!$K$9,database!$AG1586&lt;&gt;Data!$K$8))),MAX(C$8:C1585)+1,0)</f>
        <v>0</v>
      </c>
      <c r="D1586" s="25">
        <f ca="1">IF(AND($AL1586-D$3&lt;=TODAY(),$AL1586&gt;0,$AI1586&lt;&gt;"closed",AI1586&lt;&gt;"old",AND($B$3&lt;&gt;Data!$N$6,OR(database!$AG1586&lt;&gt;Data!$K$9,database!$AG1586&lt;&gt;Data!$K$8))),MAX(D$8:D1585)+1,0)</f>
        <v>0</v>
      </c>
      <c r="E1586" s="25">
        <f ca="1">IF(AND($AL1586-E$3&lt;=TODAY(),$AL1586&gt;0,AI1586&lt;&gt;"closed",AI1586&lt;&gt;"old",AND($B$3&lt;&gt;Data!$N$6,OR(database!$AG1586&lt;&gt;Data!$K$9,database!$AG1586&lt;&gt;Data!$K$8))),MAX(E$8:E1585)+1,0)</f>
        <v>0</v>
      </c>
      <c r="F1586" s="25">
        <f>IF(AH1586="X",MAX(F$8:F1585)+1,0)</f>
        <v>0</v>
      </c>
      <c r="G1586" s="25">
        <f ca="1">IF(AND(AG1586=Data!$K$8,database!AI1586&lt;&gt;"Closed",AI1586&lt;&gt;"old",database!AL1586&lt;(TODAY()+Data!$X$4)),MAX(G$8:G1585)+1,0)</f>
        <v>0</v>
      </c>
      <c r="H1586" s="25">
        <f ca="1">IF(AND(AG1586=Data!$K$9,database!AI1586&lt;&gt;"Closed",AI1586&lt;&gt;"old",database!AL1586&lt;(TODAY()+Data!$X$5)),MAX(H$8:H1585)+1,0)</f>
        <v>0</v>
      </c>
      <c r="Y1586">
        <f>IF(AS1586&gt;0,VLOOKUP(AS1586,$AT:$AV,3,0)+COUNTIF(AS$8:AS1585,AS1586),0)</f>
        <v>0</v>
      </c>
      <c r="AA1586" s="16"/>
      <c r="AB1586" s="22"/>
      <c r="AC1586" s="16"/>
      <c r="AD1586" s="22"/>
      <c r="AE1586" s="16"/>
      <c r="AF1586" s="22"/>
      <c r="AG1586" s="138"/>
      <c r="AH1586" s="23"/>
      <c r="AI1586" s="16"/>
      <c r="AJ1586" s="23"/>
      <c r="AK1586" s="28"/>
      <c r="AL1586" s="35"/>
      <c r="AQ1586" s="25">
        <f>IF(FollowUp!$AK$3="(Off)",IF(FollowUp!$AA$3=Data!$D$5,C1586,IF(FollowUp!$AA$3=Data!$D$6,D1586,IF(FollowUp!$AA$3=Data!$D$7,E1586,B1586))),IF(FollowUp!$AK$3=Data!$N$9,F1586,IF(FollowUp!$AK$3=Data!$N$8,H1586,IF(FollowUp!$AK$3=Data!$N$7,G1586,B1586))))</f>
        <v>0</v>
      </c>
      <c r="AR1586" s="51">
        <f t="shared" si="152"/>
        <v>0</v>
      </c>
      <c r="AS1586" s="25">
        <f t="shared" si="150"/>
        <v>-1</v>
      </c>
      <c r="AT1586" s="25">
        <f t="shared" si="153"/>
        <v>1579</v>
      </c>
      <c r="AU1586" s="25">
        <f t="shared" si="151"/>
        <v>0</v>
      </c>
      <c r="AV1586" s="25">
        <f t="shared" si="154"/>
        <v>0</v>
      </c>
      <c r="BB1586" s="51"/>
    </row>
    <row r="1587" spans="1:54" x14ac:dyDescent="0.25">
      <c r="A1587" t="str">
        <f t="shared" si="149"/>
        <v>1587</v>
      </c>
      <c r="B1587" s="25">
        <f>IF(OR(ISBLANK($AG1587),$AI1587="closed",$AI1587="old",AND($B$3=Data!$N$6,OR(database!AG1587=Data!$K$8,Data!$K$9=database!AG1587))),0,MAX(B$8:B1586)+1)</f>
        <v>0</v>
      </c>
      <c r="C1587" s="25">
        <f ca="1">IF(AND($AL1587-C$3&lt;=TODAY(),$AL1587&gt;0,AI1587&lt;&gt;"closed",AI1587&lt;&gt;"old",AND($B$3&lt;&gt;Data!$N$6,OR(database!$AG1587&lt;&gt;Data!$K$9,database!$AG1587&lt;&gt;Data!$K$8))),MAX(C$8:C1586)+1,0)</f>
        <v>0</v>
      </c>
      <c r="D1587" s="25">
        <f ca="1">IF(AND($AL1587-D$3&lt;=TODAY(),$AL1587&gt;0,$AI1587&lt;&gt;"closed",AI1587&lt;&gt;"old",AND($B$3&lt;&gt;Data!$N$6,OR(database!$AG1587&lt;&gt;Data!$K$9,database!$AG1587&lt;&gt;Data!$K$8))),MAX(D$8:D1586)+1,0)</f>
        <v>0</v>
      </c>
      <c r="E1587" s="25">
        <f ca="1">IF(AND($AL1587-E$3&lt;=TODAY(),$AL1587&gt;0,AI1587&lt;&gt;"closed",AI1587&lt;&gt;"old",AND($B$3&lt;&gt;Data!$N$6,OR(database!$AG1587&lt;&gt;Data!$K$9,database!$AG1587&lt;&gt;Data!$K$8))),MAX(E$8:E1586)+1,0)</f>
        <v>0</v>
      </c>
      <c r="F1587" s="25">
        <f>IF(AH1587="X",MAX(F$8:F1586)+1,0)</f>
        <v>0</v>
      </c>
      <c r="G1587" s="25">
        <f ca="1">IF(AND(AG1587=Data!$K$8,database!AI1587&lt;&gt;"Closed",AI1587&lt;&gt;"old",database!AL1587&lt;(TODAY()+Data!$X$4)),MAX(G$8:G1586)+1,0)</f>
        <v>0</v>
      </c>
      <c r="H1587" s="25">
        <f ca="1">IF(AND(AG1587=Data!$K$9,database!AI1587&lt;&gt;"Closed",AI1587&lt;&gt;"old",database!AL1587&lt;(TODAY()+Data!$X$5)),MAX(H$8:H1586)+1,0)</f>
        <v>0</v>
      </c>
      <c r="Y1587">
        <f>IF(AS1587&gt;0,VLOOKUP(AS1587,$AT:$AV,3,0)+COUNTIF(AS$8:AS1586,AS1587),0)</f>
        <v>0</v>
      </c>
      <c r="AA1587" s="17"/>
      <c r="AB1587" s="18"/>
      <c r="AC1587" s="17"/>
      <c r="AD1587" s="18"/>
      <c r="AE1587" s="17"/>
      <c r="AF1587" s="18"/>
      <c r="AG1587" s="139"/>
      <c r="AH1587" s="24"/>
      <c r="AI1587" s="17"/>
      <c r="AJ1587" s="24"/>
      <c r="AK1587" s="27"/>
      <c r="AL1587" s="47"/>
      <c r="AQ1587" s="25">
        <f>IF(FollowUp!$AK$3="(Off)",IF(FollowUp!$AA$3=Data!$D$5,C1587,IF(FollowUp!$AA$3=Data!$D$6,D1587,IF(FollowUp!$AA$3=Data!$D$7,E1587,B1587))),IF(FollowUp!$AK$3=Data!$N$9,F1587,IF(FollowUp!$AK$3=Data!$N$8,H1587,IF(FollowUp!$AK$3=Data!$N$7,G1587,B1587))))</f>
        <v>0</v>
      </c>
      <c r="AR1587" s="51">
        <f t="shared" si="152"/>
        <v>0</v>
      </c>
      <c r="AS1587" s="25">
        <f t="shared" si="150"/>
        <v>-1</v>
      </c>
      <c r="AT1587" s="25">
        <f t="shared" si="153"/>
        <v>1580</v>
      </c>
      <c r="AU1587" s="25">
        <f t="shared" si="151"/>
        <v>0</v>
      </c>
      <c r="AV1587" s="25">
        <f t="shared" si="154"/>
        <v>0</v>
      </c>
      <c r="BB1587" s="51"/>
    </row>
    <row r="1588" spans="1:54" x14ac:dyDescent="0.25">
      <c r="A1588" t="str">
        <f t="shared" si="149"/>
        <v>1588</v>
      </c>
      <c r="B1588" s="25">
        <f>IF(OR(ISBLANK($AG1588),$AI1588="closed",$AI1588="old",AND($B$3=Data!$N$6,OR(database!AG1588=Data!$K$8,Data!$K$9=database!AG1588))),0,MAX(B$8:B1587)+1)</f>
        <v>0</v>
      </c>
      <c r="C1588" s="25">
        <f ca="1">IF(AND($AL1588-C$3&lt;=TODAY(),$AL1588&gt;0,AI1588&lt;&gt;"closed",AI1588&lt;&gt;"old",AND($B$3&lt;&gt;Data!$N$6,OR(database!$AG1588&lt;&gt;Data!$K$9,database!$AG1588&lt;&gt;Data!$K$8))),MAX(C$8:C1587)+1,0)</f>
        <v>0</v>
      </c>
      <c r="D1588" s="25">
        <f ca="1">IF(AND($AL1588-D$3&lt;=TODAY(),$AL1588&gt;0,$AI1588&lt;&gt;"closed",AI1588&lt;&gt;"old",AND($B$3&lt;&gt;Data!$N$6,OR(database!$AG1588&lt;&gt;Data!$K$9,database!$AG1588&lt;&gt;Data!$K$8))),MAX(D$8:D1587)+1,0)</f>
        <v>0</v>
      </c>
      <c r="E1588" s="25">
        <f ca="1">IF(AND($AL1588-E$3&lt;=TODAY(),$AL1588&gt;0,AI1588&lt;&gt;"closed",AI1588&lt;&gt;"old",AND($B$3&lt;&gt;Data!$N$6,OR(database!$AG1588&lt;&gt;Data!$K$9,database!$AG1588&lt;&gt;Data!$K$8))),MAX(E$8:E1587)+1,0)</f>
        <v>0</v>
      </c>
      <c r="F1588" s="25">
        <f>IF(AH1588="X",MAX(F$8:F1587)+1,0)</f>
        <v>0</v>
      </c>
      <c r="G1588" s="25">
        <f ca="1">IF(AND(AG1588=Data!$K$8,database!AI1588&lt;&gt;"Closed",AI1588&lt;&gt;"old",database!AL1588&lt;(TODAY()+Data!$X$4)),MAX(G$8:G1587)+1,0)</f>
        <v>0</v>
      </c>
      <c r="H1588" s="25">
        <f ca="1">IF(AND(AG1588=Data!$K$9,database!AI1588&lt;&gt;"Closed",AI1588&lt;&gt;"old",database!AL1588&lt;(TODAY()+Data!$X$5)),MAX(H$8:H1587)+1,0)</f>
        <v>0</v>
      </c>
      <c r="Y1588">
        <f>IF(AS1588&gt;0,VLOOKUP(AS1588,$AT:$AV,3,0)+COUNTIF(AS$8:AS1587,AS1588),0)</f>
        <v>0</v>
      </c>
      <c r="AA1588" s="16"/>
      <c r="AB1588" s="22"/>
      <c r="AC1588" s="16"/>
      <c r="AD1588" s="22"/>
      <c r="AE1588" s="16"/>
      <c r="AF1588" s="22"/>
      <c r="AG1588" s="138"/>
      <c r="AH1588" s="23"/>
      <c r="AI1588" s="16"/>
      <c r="AJ1588" s="23"/>
      <c r="AK1588" s="28"/>
      <c r="AL1588" s="35"/>
      <c r="AQ1588" s="25">
        <f>IF(FollowUp!$AK$3="(Off)",IF(FollowUp!$AA$3=Data!$D$5,C1588,IF(FollowUp!$AA$3=Data!$D$6,D1588,IF(FollowUp!$AA$3=Data!$D$7,E1588,B1588))),IF(FollowUp!$AK$3=Data!$N$9,F1588,IF(FollowUp!$AK$3=Data!$N$8,H1588,IF(FollowUp!$AK$3=Data!$N$7,G1588,B1588))))</f>
        <v>0</v>
      </c>
      <c r="AR1588" s="51">
        <f t="shared" si="152"/>
        <v>0</v>
      </c>
      <c r="AS1588" s="25">
        <f t="shared" si="150"/>
        <v>-1</v>
      </c>
      <c r="AT1588" s="25">
        <f t="shared" si="153"/>
        <v>1581</v>
      </c>
      <c r="AU1588" s="25">
        <f t="shared" si="151"/>
        <v>0</v>
      </c>
      <c r="AV1588" s="25">
        <f t="shared" si="154"/>
        <v>0</v>
      </c>
      <c r="BB1588" s="51"/>
    </row>
    <row r="1589" spans="1:54" x14ac:dyDescent="0.25">
      <c r="A1589" t="str">
        <f t="shared" si="149"/>
        <v>1589</v>
      </c>
      <c r="B1589" s="25">
        <f>IF(OR(ISBLANK($AG1589),$AI1589="closed",$AI1589="old",AND($B$3=Data!$N$6,OR(database!AG1589=Data!$K$8,Data!$K$9=database!AG1589))),0,MAX(B$8:B1588)+1)</f>
        <v>0</v>
      </c>
      <c r="C1589" s="25">
        <f ca="1">IF(AND($AL1589-C$3&lt;=TODAY(),$AL1589&gt;0,AI1589&lt;&gt;"closed",AI1589&lt;&gt;"old",AND($B$3&lt;&gt;Data!$N$6,OR(database!$AG1589&lt;&gt;Data!$K$9,database!$AG1589&lt;&gt;Data!$K$8))),MAX(C$8:C1588)+1,0)</f>
        <v>0</v>
      </c>
      <c r="D1589" s="25">
        <f ca="1">IF(AND($AL1589-D$3&lt;=TODAY(),$AL1589&gt;0,$AI1589&lt;&gt;"closed",AI1589&lt;&gt;"old",AND($B$3&lt;&gt;Data!$N$6,OR(database!$AG1589&lt;&gt;Data!$K$9,database!$AG1589&lt;&gt;Data!$K$8))),MAX(D$8:D1588)+1,0)</f>
        <v>0</v>
      </c>
      <c r="E1589" s="25">
        <f ca="1">IF(AND($AL1589-E$3&lt;=TODAY(),$AL1589&gt;0,AI1589&lt;&gt;"closed",AI1589&lt;&gt;"old",AND($B$3&lt;&gt;Data!$N$6,OR(database!$AG1589&lt;&gt;Data!$K$9,database!$AG1589&lt;&gt;Data!$K$8))),MAX(E$8:E1588)+1,0)</f>
        <v>0</v>
      </c>
      <c r="F1589" s="25">
        <f>IF(AH1589="X",MAX(F$8:F1588)+1,0)</f>
        <v>0</v>
      </c>
      <c r="G1589" s="25">
        <f ca="1">IF(AND(AG1589=Data!$K$8,database!AI1589&lt;&gt;"Closed",AI1589&lt;&gt;"old",database!AL1589&lt;(TODAY()+Data!$X$4)),MAX(G$8:G1588)+1,0)</f>
        <v>0</v>
      </c>
      <c r="H1589" s="25">
        <f ca="1">IF(AND(AG1589=Data!$K$9,database!AI1589&lt;&gt;"Closed",AI1589&lt;&gt;"old",database!AL1589&lt;(TODAY()+Data!$X$5)),MAX(H$8:H1588)+1,0)</f>
        <v>0</v>
      </c>
      <c r="Y1589">
        <f>IF(AS1589&gt;0,VLOOKUP(AS1589,$AT:$AV,3,0)+COUNTIF(AS$8:AS1588,AS1589),0)</f>
        <v>0</v>
      </c>
      <c r="AA1589" s="17"/>
      <c r="AB1589" s="18"/>
      <c r="AC1589" s="17"/>
      <c r="AD1589" s="18"/>
      <c r="AE1589" s="17"/>
      <c r="AF1589" s="18"/>
      <c r="AG1589" s="139"/>
      <c r="AH1589" s="24"/>
      <c r="AI1589" s="17"/>
      <c r="AJ1589" s="24"/>
      <c r="AK1589" s="27"/>
      <c r="AL1589" s="47"/>
      <c r="AQ1589" s="25">
        <f>IF(FollowUp!$AK$3="(Off)",IF(FollowUp!$AA$3=Data!$D$5,C1589,IF(FollowUp!$AA$3=Data!$D$6,D1589,IF(FollowUp!$AA$3=Data!$D$7,E1589,B1589))),IF(FollowUp!$AK$3=Data!$N$9,F1589,IF(FollowUp!$AK$3=Data!$N$8,H1589,IF(FollowUp!$AK$3=Data!$N$7,G1589,B1589))))</f>
        <v>0</v>
      </c>
      <c r="AR1589" s="51">
        <f t="shared" si="152"/>
        <v>0</v>
      </c>
      <c r="AS1589" s="25">
        <f t="shared" si="150"/>
        <v>-1</v>
      </c>
      <c r="AT1589" s="25">
        <f t="shared" si="153"/>
        <v>1582</v>
      </c>
      <c r="AU1589" s="25">
        <f t="shared" si="151"/>
        <v>0</v>
      </c>
      <c r="AV1589" s="25">
        <f t="shared" si="154"/>
        <v>0</v>
      </c>
      <c r="BB1589" s="51"/>
    </row>
    <row r="1590" spans="1:54" x14ac:dyDescent="0.25">
      <c r="A1590" t="str">
        <f t="shared" si="149"/>
        <v>1590</v>
      </c>
      <c r="B1590" s="25">
        <f>IF(OR(ISBLANK($AG1590),$AI1590="closed",$AI1590="old",AND($B$3=Data!$N$6,OR(database!AG1590=Data!$K$8,Data!$K$9=database!AG1590))),0,MAX(B$8:B1589)+1)</f>
        <v>0</v>
      </c>
      <c r="C1590" s="25">
        <f ca="1">IF(AND($AL1590-C$3&lt;=TODAY(),$AL1590&gt;0,AI1590&lt;&gt;"closed",AI1590&lt;&gt;"old",AND($B$3&lt;&gt;Data!$N$6,OR(database!$AG1590&lt;&gt;Data!$K$9,database!$AG1590&lt;&gt;Data!$K$8))),MAX(C$8:C1589)+1,0)</f>
        <v>0</v>
      </c>
      <c r="D1590" s="25">
        <f ca="1">IF(AND($AL1590-D$3&lt;=TODAY(),$AL1590&gt;0,$AI1590&lt;&gt;"closed",AI1590&lt;&gt;"old",AND($B$3&lt;&gt;Data!$N$6,OR(database!$AG1590&lt;&gt;Data!$K$9,database!$AG1590&lt;&gt;Data!$K$8))),MAX(D$8:D1589)+1,0)</f>
        <v>0</v>
      </c>
      <c r="E1590" s="25">
        <f ca="1">IF(AND($AL1590-E$3&lt;=TODAY(),$AL1590&gt;0,AI1590&lt;&gt;"closed",AI1590&lt;&gt;"old",AND($B$3&lt;&gt;Data!$N$6,OR(database!$AG1590&lt;&gt;Data!$K$9,database!$AG1590&lt;&gt;Data!$K$8))),MAX(E$8:E1589)+1,0)</f>
        <v>0</v>
      </c>
      <c r="F1590" s="25">
        <f>IF(AH1590="X",MAX(F$8:F1589)+1,0)</f>
        <v>0</v>
      </c>
      <c r="G1590" s="25">
        <f ca="1">IF(AND(AG1590=Data!$K$8,database!AI1590&lt;&gt;"Closed",AI1590&lt;&gt;"old",database!AL1590&lt;(TODAY()+Data!$X$4)),MAX(G$8:G1589)+1,0)</f>
        <v>0</v>
      </c>
      <c r="H1590" s="25">
        <f ca="1">IF(AND(AG1590=Data!$K$9,database!AI1590&lt;&gt;"Closed",AI1590&lt;&gt;"old",database!AL1590&lt;(TODAY()+Data!$X$5)),MAX(H$8:H1589)+1,0)</f>
        <v>0</v>
      </c>
      <c r="Y1590">
        <f>IF(AS1590&gt;0,VLOOKUP(AS1590,$AT:$AV,3,0)+COUNTIF(AS$8:AS1589,AS1590),0)</f>
        <v>0</v>
      </c>
      <c r="AA1590" s="16"/>
      <c r="AB1590" s="22"/>
      <c r="AC1590" s="16"/>
      <c r="AD1590" s="22"/>
      <c r="AE1590" s="16"/>
      <c r="AF1590" s="22"/>
      <c r="AG1590" s="138"/>
      <c r="AH1590" s="23"/>
      <c r="AI1590" s="16"/>
      <c r="AJ1590" s="23"/>
      <c r="AK1590" s="28"/>
      <c r="AL1590" s="35"/>
      <c r="AQ1590" s="25">
        <f>IF(FollowUp!$AK$3="(Off)",IF(FollowUp!$AA$3=Data!$D$5,C1590,IF(FollowUp!$AA$3=Data!$D$6,D1590,IF(FollowUp!$AA$3=Data!$D$7,E1590,B1590))),IF(FollowUp!$AK$3=Data!$N$9,F1590,IF(FollowUp!$AK$3=Data!$N$8,H1590,IF(FollowUp!$AK$3=Data!$N$7,G1590,B1590))))</f>
        <v>0</v>
      </c>
      <c r="AR1590" s="51">
        <f t="shared" si="152"/>
        <v>0</v>
      </c>
      <c r="AS1590" s="25">
        <f t="shared" si="150"/>
        <v>-1</v>
      </c>
      <c r="AT1590" s="25">
        <f t="shared" si="153"/>
        <v>1583</v>
      </c>
      <c r="AU1590" s="25">
        <f t="shared" si="151"/>
        <v>0</v>
      </c>
      <c r="AV1590" s="25">
        <f t="shared" si="154"/>
        <v>0</v>
      </c>
      <c r="BB1590" s="51"/>
    </row>
    <row r="1591" spans="1:54" x14ac:dyDescent="0.25">
      <c r="A1591" t="str">
        <f t="shared" si="149"/>
        <v>1591</v>
      </c>
      <c r="B1591" s="25">
        <f>IF(OR(ISBLANK($AG1591),$AI1591="closed",$AI1591="old",AND($B$3=Data!$N$6,OR(database!AG1591=Data!$K$8,Data!$K$9=database!AG1591))),0,MAX(B$8:B1590)+1)</f>
        <v>0</v>
      </c>
      <c r="C1591" s="25">
        <f ca="1">IF(AND($AL1591-C$3&lt;=TODAY(),$AL1591&gt;0,AI1591&lt;&gt;"closed",AI1591&lt;&gt;"old",AND($B$3&lt;&gt;Data!$N$6,OR(database!$AG1591&lt;&gt;Data!$K$9,database!$AG1591&lt;&gt;Data!$K$8))),MAX(C$8:C1590)+1,0)</f>
        <v>0</v>
      </c>
      <c r="D1591" s="25">
        <f ca="1">IF(AND($AL1591-D$3&lt;=TODAY(),$AL1591&gt;0,$AI1591&lt;&gt;"closed",AI1591&lt;&gt;"old",AND($B$3&lt;&gt;Data!$N$6,OR(database!$AG1591&lt;&gt;Data!$K$9,database!$AG1591&lt;&gt;Data!$K$8))),MAX(D$8:D1590)+1,0)</f>
        <v>0</v>
      </c>
      <c r="E1591" s="25">
        <f ca="1">IF(AND($AL1591-E$3&lt;=TODAY(),$AL1591&gt;0,AI1591&lt;&gt;"closed",AI1591&lt;&gt;"old",AND($B$3&lt;&gt;Data!$N$6,OR(database!$AG1591&lt;&gt;Data!$K$9,database!$AG1591&lt;&gt;Data!$K$8))),MAX(E$8:E1590)+1,0)</f>
        <v>0</v>
      </c>
      <c r="F1591" s="25">
        <f>IF(AH1591="X",MAX(F$8:F1590)+1,0)</f>
        <v>0</v>
      </c>
      <c r="G1591" s="25">
        <f ca="1">IF(AND(AG1591=Data!$K$8,database!AI1591&lt;&gt;"Closed",AI1591&lt;&gt;"old",database!AL1591&lt;(TODAY()+Data!$X$4)),MAX(G$8:G1590)+1,0)</f>
        <v>0</v>
      </c>
      <c r="H1591" s="25">
        <f ca="1">IF(AND(AG1591=Data!$K$9,database!AI1591&lt;&gt;"Closed",AI1591&lt;&gt;"old",database!AL1591&lt;(TODAY()+Data!$X$5)),MAX(H$8:H1590)+1,0)</f>
        <v>0</v>
      </c>
      <c r="Y1591">
        <f>IF(AS1591&gt;0,VLOOKUP(AS1591,$AT:$AV,3,0)+COUNTIF(AS$8:AS1590,AS1591),0)</f>
        <v>0</v>
      </c>
      <c r="AA1591" s="17"/>
      <c r="AB1591" s="18"/>
      <c r="AC1591" s="17"/>
      <c r="AD1591" s="18"/>
      <c r="AE1591" s="17"/>
      <c r="AF1591" s="18"/>
      <c r="AG1591" s="139"/>
      <c r="AH1591" s="24"/>
      <c r="AI1591" s="17"/>
      <c r="AJ1591" s="24"/>
      <c r="AK1591" s="27"/>
      <c r="AL1591" s="47"/>
      <c r="AQ1591" s="25">
        <f>IF(FollowUp!$AK$3="(Off)",IF(FollowUp!$AA$3=Data!$D$5,C1591,IF(FollowUp!$AA$3=Data!$D$6,D1591,IF(FollowUp!$AA$3=Data!$D$7,E1591,B1591))),IF(FollowUp!$AK$3=Data!$N$9,F1591,IF(FollowUp!$AK$3=Data!$N$8,H1591,IF(FollowUp!$AK$3=Data!$N$7,G1591,B1591))))</f>
        <v>0</v>
      </c>
      <c r="AR1591" s="51">
        <f t="shared" si="152"/>
        <v>0</v>
      </c>
      <c r="AS1591" s="25">
        <f t="shared" si="150"/>
        <v>-1</v>
      </c>
      <c r="AT1591" s="25">
        <f t="shared" si="153"/>
        <v>1584</v>
      </c>
      <c r="AU1591" s="25">
        <f t="shared" si="151"/>
        <v>0</v>
      </c>
      <c r="AV1591" s="25">
        <f t="shared" si="154"/>
        <v>0</v>
      </c>
      <c r="BB1591" s="51"/>
    </row>
    <row r="1592" spans="1:54" x14ac:dyDescent="0.25">
      <c r="A1592" t="str">
        <f t="shared" si="149"/>
        <v>1592</v>
      </c>
      <c r="B1592" s="25">
        <f>IF(OR(ISBLANK($AG1592),$AI1592="closed",$AI1592="old",AND($B$3=Data!$N$6,OR(database!AG1592=Data!$K$8,Data!$K$9=database!AG1592))),0,MAX(B$8:B1591)+1)</f>
        <v>0</v>
      </c>
      <c r="C1592" s="25">
        <f ca="1">IF(AND($AL1592-C$3&lt;=TODAY(),$AL1592&gt;0,AI1592&lt;&gt;"closed",AI1592&lt;&gt;"old",AND($B$3&lt;&gt;Data!$N$6,OR(database!$AG1592&lt;&gt;Data!$K$9,database!$AG1592&lt;&gt;Data!$K$8))),MAX(C$8:C1591)+1,0)</f>
        <v>0</v>
      </c>
      <c r="D1592" s="25">
        <f ca="1">IF(AND($AL1592-D$3&lt;=TODAY(),$AL1592&gt;0,$AI1592&lt;&gt;"closed",AI1592&lt;&gt;"old",AND($B$3&lt;&gt;Data!$N$6,OR(database!$AG1592&lt;&gt;Data!$K$9,database!$AG1592&lt;&gt;Data!$K$8))),MAX(D$8:D1591)+1,0)</f>
        <v>0</v>
      </c>
      <c r="E1592" s="25">
        <f ca="1">IF(AND($AL1592-E$3&lt;=TODAY(),$AL1592&gt;0,AI1592&lt;&gt;"closed",AI1592&lt;&gt;"old",AND($B$3&lt;&gt;Data!$N$6,OR(database!$AG1592&lt;&gt;Data!$K$9,database!$AG1592&lt;&gt;Data!$K$8))),MAX(E$8:E1591)+1,0)</f>
        <v>0</v>
      </c>
      <c r="F1592" s="25">
        <f>IF(AH1592="X",MAX(F$8:F1591)+1,0)</f>
        <v>0</v>
      </c>
      <c r="G1592" s="25">
        <f ca="1">IF(AND(AG1592=Data!$K$8,database!AI1592&lt;&gt;"Closed",AI1592&lt;&gt;"old",database!AL1592&lt;(TODAY()+Data!$X$4)),MAX(G$8:G1591)+1,0)</f>
        <v>0</v>
      </c>
      <c r="H1592" s="25">
        <f ca="1">IF(AND(AG1592=Data!$K$9,database!AI1592&lt;&gt;"Closed",AI1592&lt;&gt;"old",database!AL1592&lt;(TODAY()+Data!$X$5)),MAX(H$8:H1591)+1,0)</f>
        <v>0</v>
      </c>
      <c r="Y1592">
        <f>IF(AS1592&gt;0,VLOOKUP(AS1592,$AT:$AV,3,0)+COUNTIF(AS$8:AS1591,AS1592),0)</f>
        <v>0</v>
      </c>
      <c r="AA1592" s="16"/>
      <c r="AB1592" s="22"/>
      <c r="AC1592" s="16"/>
      <c r="AD1592" s="22"/>
      <c r="AE1592" s="16"/>
      <c r="AF1592" s="22"/>
      <c r="AG1592" s="138"/>
      <c r="AH1592" s="23"/>
      <c r="AI1592" s="16"/>
      <c r="AJ1592" s="23"/>
      <c r="AK1592" s="28"/>
      <c r="AL1592" s="35"/>
      <c r="AQ1592" s="25">
        <f>IF(FollowUp!$AK$3="(Off)",IF(FollowUp!$AA$3=Data!$D$5,C1592,IF(FollowUp!$AA$3=Data!$D$6,D1592,IF(FollowUp!$AA$3=Data!$D$7,E1592,B1592))),IF(FollowUp!$AK$3=Data!$N$9,F1592,IF(FollowUp!$AK$3=Data!$N$8,H1592,IF(FollowUp!$AK$3=Data!$N$7,G1592,B1592))))</f>
        <v>0</v>
      </c>
      <c r="AR1592" s="51">
        <f t="shared" si="152"/>
        <v>0</v>
      </c>
      <c r="AS1592" s="25">
        <f t="shared" si="150"/>
        <v>-1</v>
      </c>
      <c r="AT1592" s="25">
        <f t="shared" si="153"/>
        <v>1585</v>
      </c>
      <c r="AU1592" s="25">
        <f t="shared" si="151"/>
        <v>0</v>
      </c>
      <c r="AV1592" s="25">
        <f t="shared" si="154"/>
        <v>0</v>
      </c>
      <c r="BB1592" s="51"/>
    </row>
    <row r="1593" spans="1:54" x14ac:dyDescent="0.25">
      <c r="A1593" t="str">
        <f t="shared" si="149"/>
        <v>1593</v>
      </c>
      <c r="B1593" s="25">
        <f>IF(OR(ISBLANK($AG1593),$AI1593="closed",$AI1593="old",AND($B$3=Data!$N$6,OR(database!AG1593=Data!$K$8,Data!$K$9=database!AG1593))),0,MAX(B$8:B1592)+1)</f>
        <v>0</v>
      </c>
      <c r="C1593" s="25">
        <f ca="1">IF(AND($AL1593-C$3&lt;=TODAY(),$AL1593&gt;0,AI1593&lt;&gt;"closed",AI1593&lt;&gt;"old",AND($B$3&lt;&gt;Data!$N$6,OR(database!$AG1593&lt;&gt;Data!$K$9,database!$AG1593&lt;&gt;Data!$K$8))),MAX(C$8:C1592)+1,0)</f>
        <v>0</v>
      </c>
      <c r="D1593" s="25">
        <f ca="1">IF(AND($AL1593-D$3&lt;=TODAY(),$AL1593&gt;0,$AI1593&lt;&gt;"closed",AI1593&lt;&gt;"old",AND($B$3&lt;&gt;Data!$N$6,OR(database!$AG1593&lt;&gt;Data!$K$9,database!$AG1593&lt;&gt;Data!$K$8))),MAX(D$8:D1592)+1,0)</f>
        <v>0</v>
      </c>
      <c r="E1593" s="25">
        <f ca="1">IF(AND($AL1593-E$3&lt;=TODAY(),$AL1593&gt;0,AI1593&lt;&gt;"closed",AI1593&lt;&gt;"old",AND($B$3&lt;&gt;Data!$N$6,OR(database!$AG1593&lt;&gt;Data!$K$9,database!$AG1593&lt;&gt;Data!$K$8))),MAX(E$8:E1592)+1,0)</f>
        <v>0</v>
      </c>
      <c r="F1593" s="25">
        <f>IF(AH1593="X",MAX(F$8:F1592)+1,0)</f>
        <v>0</v>
      </c>
      <c r="G1593" s="25">
        <f ca="1">IF(AND(AG1593=Data!$K$8,database!AI1593&lt;&gt;"Closed",AI1593&lt;&gt;"old",database!AL1593&lt;(TODAY()+Data!$X$4)),MAX(G$8:G1592)+1,0)</f>
        <v>0</v>
      </c>
      <c r="H1593" s="25">
        <f ca="1">IF(AND(AG1593=Data!$K$9,database!AI1593&lt;&gt;"Closed",AI1593&lt;&gt;"old",database!AL1593&lt;(TODAY()+Data!$X$5)),MAX(H$8:H1592)+1,0)</f>
        <v>0</v>
      </c>
      <c r="Y1593">
        <f>IF(AS1593&gt;0,VLOOKUP(AS1593,$AT:$AV,3,0)+COUNTIF(AS$8:AS1592,AS1593),0)</f>
        <v>0</v>
      </c>
      <c r="AA1593" s="17"/>
      <c r="AB1593" s="18"/>
      <c r="AC1593" s="17"/>
      <c r="AD1593" s="18"/>
      <c r="AE1593" s="17"/>
      <c r="AF1593" s="18"/>
      <c r="AG1593" s="139"/>
      <c r="AH1593" s="24"/>
      <c r="AI1593" s="17"/>
      <c r="AJ1593" s="24"/>
      <c r="AK1593" s="27"/>
      <c r="AL1593" s="47"/>
      <c r="AQ1593" s="25">
        <f>IF(FollowUp!$AK$3="(Off)",IF(FollowUp!$AA$3=Data!$D$5,C1593,IF(FollowUp!$AA$3=Data!$D$6,D1593,IF(FollowUp!$AA$3=Data!$D$7,E1593,B1593))),IF(FollowUp!$AK$3=Data!$N$9,F1593,IF(FollowUp!$AK$3=Data!$N$8,H1593,IF(FollowUp!$AK$3=Data!$N$7,G1593,B1593))))</f>
        <v>0</v>
      </c>
      <c r="AR1593" s="51">
        <f t="shared" si="152"/>
        <v>0</v>
      </c>
      <c r="AS1593" s="25">
        <f t="shared" si="150"/>
        <v>-1</v>
      </c>
      <c r="AT1593" s="25">
        <f t="shared" si="153"/>
        <v>1586</v>
      </c>
      <c r="AU1593" s="25">
        <f t="shared" si="151"/>
        <v>0</v>
      </c>
      <c r="AV1593" s="25">
        <f t="shared" si="154"/>
        <v>0</v>
      </c>
      <c r="BB1593" s="51"/>
    </row>
    <row r="1594" spans="1:54" x14ac:dyDescent="0.25">
      <c r="A1594" t="str">
        <f t="shared" si="149"/>
        <v>1594</v>
      </c>
      <c r="B1594" s="25">
        <f>IF(OR(ISBLANK($AG1594),$AI1594="closed",$AI1594="old",AND($B$3=Data!$N$6,OR(database!AG1594=Data!$K$8,Data!$K$9=database!AG1594))),0,MAX(B$8:B1593)+1)</f>
        <v>0</v>
      </c>
      <c r="C1594" s="25">
        <f ca="1">IF(AND($AL1594-C$3&lt;=TODAY(),$AL1594&gt;0,AI1594&lt;&gt;"closed",AI1594&lt;&gt;"old",AND($B$3&lt;&gt;Data!$N$6,OR(database!$AG1594&lt;&gt;Data!$K$9,database!$AG1594&lt;&gt;Data!$K$8))),MAX(C$8:C1593)+1,0)</f>
        <v>0</v>
      </c>
      <c r="D1594" s="25">
        <f ca="1">IF(AND($AL1594-D$3&lt;=TODAY(),$AL1594&gt;0,$AI1594&lt;&gt;"closed",AI1594&lt;&gt;"old",AND($B$3&lt;&gt;Data!$N$6,OR(database!$AG1594&lt;&gt;Data!$K$9,database!$AG1594&lt;&gt;Data!$K$8))),MAX(D$8:D1593)+1,0)</f>
        <v>0</v>
      </c>
      <c r="E1594" s="25">
        <f ca="1">IF(AND($AL1594-E$3&lt;=TODAY(),$AL1594&gt;0,AI1594&lt;&gt;"closed",AI1594&lt;&gt;"old",AND($B$3&lt;&gt;Data!$N$6,OR(database!$AG1594&lt;&gt;Data!$K$9,database!$AG1594&lt;&gt;Data!$K$8))),MAX(E$8:E1593)+1,0)</f>
        <v>0</v>
      </c>
      <c r="F1594" s="25">
        <f>IF(AH1594="X",MAX(F$8:F1593)+1,0)</f>
        <v>0</v>
      </c>
      <c r="G1594" s="25">
        <f ca="1">IF(AND(AG1594=Data!$K$8,database!AI1594&lt;&gt;"Closed",AI1594&lt;&gt;"old",database!AL1594&lt;(TODAY()+Data!$X$4)),MAX(G$8:G1593)+1,0)</f>
        <v>0</v>
      </c>
      <c r="H1594" s="25">
        <f ca="1">IF(AND(AG1594=Data!$K$9,database!AI1594&lt;&gt;"Closed",AI1594&lt;&gt;"old",database!AL1594&lt;(TODAY()+Data!$X$5)),MAX(H$8:H1593)+1,0)</f>
        <v>0</v>
      </c>
      <c r="Y1594">
        <f>IF(AS1594&gt;0,VLOOKUP(AS1594,$AT:$AV,3,0)+COUNTIF(AS$8:AS1593,AS1594),0)</f>
        <v>0</v>
      </c>
      <c r="AA1594" s="16"/>
      <c r="AB1594" s="22"/>
      <c r="AC1594" s="16"/>
      <c r="AD1594" s="22"/>
      <c r="AE1594" s="16"/>
      <c r="AF1594" s="22"/>
      <c r="AG1594" s="138"/>
      <c r="AH1594" s="23"/>
      <c r="AI1594" s="16"/>
      <c r="AJ1594" s="23"/>
      <c r="AK1594" s="28"/>
      <c r="AL1594" s="35"/>
      <c r="AQ1594" s="25">
        <f>IF(FollowUp!$AK$3="(Off)",IF(FollowUp!$AA$3=Data!$D$5,C1594,IF(FollowUp!$AA$3=Data!$D$6,D1594,IF(FollowUp!$AA$3=Data!$D$7,E1594,B1594))),IF(FollowUp!$AK$3=Data!$N$9,F1594,IF(FollowUp!$AK$3=Data!$N$8,H1594,IF(FollowUp!$AK$3=Data!$N$7,G1594,B1594))))</f>
        <v>0</v>
      </c>
      <c r="AR1594" s="51">
        <f t="shared" si="152"/>
        <v>0</v>
      </c>
      <c r="AS1594" s="25">
        <f t="shared" si="150"/>
        <v>-1</v>
      </c>
      <c r="AT1594" s="25">
        <f t="shared" si="153"/>
        <v>1587</v>
      </c>
      <c r="AU1594" s="25">
        <f t="shared" si="151"/>
        <v>0</v>
      </c>
      <c r="AV1594" s="25">
        <f t="shared" si="154"/>
        <v>0</v>
      </c>
      <c r="BB1594" s="51"/>
    </row>
    <row r="1595" spans="1:54" x14ac:dyDescent="0.25">
      <c r="A1595" t="str">
        <f t="shared" si="149"/>
        <v>1595</v>
      </c>
      <c r="B1595" s="25">
        <f>IF(OR(ISBLANK($AG1595),$AI1595="closed",$AI1595="old",AND($B$3=Data!$N$6,OR(database!AG1595=Data!$K$8,Data!$K$9=database!AG1595))),0,MAX(B$8:B1594)+1)</f>
        <v>0</v>
      </c>
      <c r="C1595" s="25">
        <f ca="1">IF(AND($AL1595-C$3&lt;=TODAY(),$AL1595&gt;0,AI1595&lt;&gt;"closed",AI1595&lt;&gt;"old",AND($B$3&lt;&gt;Data!$N$6,OR(database!$AG1595&lt;&gt;Data!$K$9,database!$AG1595&lt;&gt;Data!$K$8))),MAX(C$8:C1594)+1,0)</f>
        <v>0</v>
      </c>
      <c r="D1595" s="25">
        <f ca="1">IF(AND($AL1595-D$3&lt;=TODAY(),$AL1595&gt;0,$AI1595&lt;&gt;"closed",AI1595&lt;&gt;"old",AND($B$3&lt;&gt;Data!$N$6,OR(database!$AG1595&lt;&gt;Data!$K$9,database!$AG1595&lt;&gt;Data!$K$8))),MAX(D$8:D1594)+1,0)</f>
        <v>0</v>
      </c>
      <c r="E1595" s="25">
        <f ca="1">IF(AND($AL1595-E$3&lt;=TODAY(),$AL1595&gt;0,AI1595&lt;&gt;"closed",AI1595&lt;&gt;"old",AND($B$3&lt;&gt;Data!$N$6,OR(database!$AG1595&lt;&gt;Data!$K$9,database!$AG1595&lt;&gt;Data!$K$8))),MAX(E$8:E1594)+1,0)</f>
        <v>0</v>
      </c>
      <c r="F1595" s="25">
        <f>IF(AH1595="X",MAX(F$8:F1594)+1,0)</f>
        <v>0</v>
      </c>
      <c r="G1595" s="25">
        <f ca="1">IF(AND(AG1595=Data!$K$8,database!AI1595&lt;&gt;"Closed",AI1595&lt;&gt;"old",database!AL1595&lt;(TODAY()+Data!$X$4)),MAX(G$8:G1594)+1,0)</f>
        <v>0</v>
      </c>
      <c r="H1595" s="25">
        <f ca="1">IF(AND(AG1595=Data!$K$9,database!AI1595&lt;&gt;"Closed",AI1595&lt;&gt;"old",database!AL1595&lt;(TODAY()+Data!$X$5)),MAX(H$8:H1594)+1,0)</f>
        <v>0</v>
      </c>
      <c r="Y1595">
        <f>IF(AS1595&gt;0,VLOOKUP(AS1595,$AT:$AV,3,0)+COUNTIF(AS$8:AS1594,AS1595),0)</f>
        <v>0</v>
      </c>
      <c r="AA1595" s="17"/>
      <c r="AB1595" s="18"/>
      <c r="AC1595" s="17"/>
      <c r="AD1595" s="18"/>
      <c r="AE1595" s="17"/>
      <c r="AF1595" s="18"/>
      <c r="AG1595" s="139"/>
      <c r="AH1595" s="24"/>
      <c r="AI1595" s="17"/>
      <c r="AJ1595" s="24"/>
      <c r="AK1595" s="27"/>
      <c r="AL1595" s="47"/>
      <c r="AQ1595" s="25">
        <f>IF(FollowUp!$AK$3="(Off)",IF(FollowUp!$AA$3=Data!$D$5,C1595,IF(FollowUp!$AA$3=Data!$D$6,D1595,IF(FollowUp!$AA$3=Data!$D$7,E1595,B1595))),IF(FollowUp!$AK$3=Data!$N$9,F1595,IF(FollowUp!$AK$3=Data!$N$8,H1595,IF(FollowUp!$AK$3=Data!$N$7,G1595,B1595))))</f>
        <v>0</v>
      </c>
      <c r="AR1595" s="51">
        <f t="shared" si="152"/>
        <v>0</v>
      </c>
      <c r="AS1595" s="25">
        <f t="shared" si="150"/>
        <v>-1</v>
      </c>
      <c r="AT1595" s="25">
        <f t="shared" si="153"/>
        <v>1588</v>
      </c>
      <c r="AU1595" s="25">
        <f t="shared" si="151"/>
        <v>0</v>
      </c>
      <c r="AV1595" s="25">
        <f t="shared" si="154"/>
        <v>0</v>
      </c>
      <c r="BB1595" s="51"/>
    </row>
    <row r="1596" spans="1:54" x14ac:dyDescent="0.25">
      <c r="A1596" t="str">
        <f t="shared" si="149"/>
        <v>1596</v>
      </c>
      <c r="B1596" s="25">
        <f>IF(OR(ISBLANK($AG1596),$AI1596="closed",$AI1596="old",AND($B$3=Data!$N$6,OR(database!AG1596=Data!$K$8,Data!$K$9=database!AG1596))),0,MAX(B$8:B1595)+1)</f>
        <v>0</v>
      </c>
      <c r="C1596" s="25">
        <f ca="1">IF(AND($AL1596-C$3&lt;=TODAY(),$AL1596&gt;0,AI1596&lt;&gt;"closed",AI1596&lt;&gt;"old",AND($B$3&lt;&gt;Data!$N$6,OR(database!$AG1596&lt;&gt;Data!$K$9,database!$AG1596&lt;&gt;Data!$K$8))),MAX(C$8:C1595)+1,0)</f>
        <v>0</v>
      </c>
      <c r="D1596" s="25">
        <f ca="1">IF(AND($AL1596-D$3&lt;=TODAY(),$AL1596&gt;0,$AI1596&lt;&gt;"closed",AI1596&lt;&gt;"old",AND($B$3&lt;&gt;Data!$N$6,OR(database!$AG1596&lt;&gt;Data!$K$9,database!$AG1596&lt;&gt;Data!$K$8))),MAX(D$8:D1595)+1,0)</f>
        <v>0</v>
      </c>
      <c r="E1596" s="25">
        <f ca="1">IF(AND($AL1596-E$3&lt;=TODAY(),$AL1596&gt;0,AI1596&lt;&gt;"closed",AI1596&lt;&gt;"old",AND($B$3&lt;&gt;Data!$N$6,OR(database!$AG1596&lt;&gt;Data!$K$9,database!$AG1596&lt;&gt;Data!$K$8))),MAX(E$8:E1595)+1,0)</f>
        <v>0</v>
      </c>
      <c r="F1596" s="25">
        <f>IF(AH1596="X",MAX(F$8:F1595)+1,0)</f>
        <v>0</v>
      </c>
      <c r="G1596" s="25">
        <f ca="1">IF(AND(AG1596=Data!$K$8,database!AI1596&lt;&gt;"Closed",AI1596&lt;&gt;"old",database!AL1596&lt;(TODAY()+Data!$X$4)),MAX(G$8:G1595)+1,0)</f>
        <v>0</v>
      </c>
      <c r="H1596" s="25">
        <f ca="1">IF(AND(AG1596=Data!$K$9,database!AI1596&lt;&gt;"Closed",AI1596&lt;&gt;"old",database!AL1596&lt;(TODAY()+Data!$X$5)),MAX(H$8:H1595)+1,0)</f>
        <v>0</v>
      </c>
      <c r="Y1596">
        <f>IF(AS1596&gt;0,VLOOKUP(AS1596,$AT:$AV,3,0)+COUNTIF(AS$8:AS1595,AS1596),0)</f>
        <v>0</v>
      </c>
      <c r="AA1596" s="16"/>
      <c r="AB1596" s="22"/>
      <c r="AC1596" s="16"/>
      <c r="AD1596" s="22"/>
      <c r="AE1596" s="16"/>
      <c r="AF1596" s="22"/>
      <c r="AG1596" s="138"/>
      <c r="AH1596" s="23"/>
      <c r="AI1596" s="16"/>
      <c r="AJ1596" s="23"/>
      <c r="AK1596" s="28"/>
      <c r="AL1596" s="35"/>
      <c r="AQ1596" s="25">
        <f>IF(FollowUp!$AK$3="(Off)",IF(FollowUp!$AA$3=Data!$D$5,C1596,IF(FollowUp!$AA$3=Data!$D$6,D1596,IF(FollowUp!$AA$3=Data!$D$7,E1596,B1596))),IF(FollowUp!$AK$3=Data!$N$9,F1596,IF(FollowUp!$AK$3=Data!$N$8,H1596,IF(FollowUp!$AK$3=Data!$N$7,G1596,B1596))))</f>
        <v>0</v>
      </c>
      <c r="AR1596" s="51">
        <f t="shared" si="152"/>
        <v>0</v>
      </c>
      <c r="AS1596" s="25">
        <f t="shared" si="150"/>
        <v>-1</v>
      </c>
      <c r="AT1596" s="25">
        <f t="shared" si="153"/>
        <v>1589</v>
      </c>
      <c r="AU1596" s="25">
        <f t="shared" si="151"/>
        <v>0</v>
      </c>
      <c r="AV1596" s="25">
        <f t="shared" si="154"/>
        <v>0</v>
      </c>
      <c r="BB1596" s="51"/>
    </row>
    <row r="1597" spans="1:54" x14ac:dyDescent="0.25">
      <c r="A1597" t="str">
        <f t="shared" si="149"/>
        <v>1597</v>
      </c>
      <c r="B1597" s="25">
        <f>IF(OR(ISBLANK($AG1597),$AI1597="closed",$AI1597="old",AND($B$3=Data!$N$6,OR(database!AG1597=Data!$K$8,Data!$K$9=database!AG1597))),0,MAX(B$8:B1596)+1)</f>
        <v>0</v>
      </c>
      <c r="C1597" s="25">
        <f ca="1">IF(AND($AL1597-C$3&lt;=TODAY(),$AL1597&gt;0,AI1597&lt;&gt;"closed",AI1597&lt;&gt;"old",AND($B$3&lt;&gt;Data!$N$6,OR(database!$AG1597&lt;&gt;Data!$K$9,database!$AG1597&lt;&gt;Data!$K$8))),MAX(C$8:C1596)+1,0)</f>
        <v>0</v>
      </c>
      <c r="D1597" s="25">
        <f ca="1">IF(AND($AL1597-D$3&lt;=TODAY(),$AL1597&gt;0,$AI1597&lt;&gt;"closed",AI1597&lt;&gt;"old",AND($B$3&lt;&gt;Data!$N$6,OR(database!$AG1597&lt;&gt;Data!$K$9,database!$AG1597&lt;&gt;Data!$K$8))),MAX(D$8:D1596)+1,0)</f>
        <v>0</v>
      </c>
      <c r="E1597" s="25">
        <f ca="1">IF(AND($AL1597-E$3&lt;=TODAY(),$AL1597&gt;0,AI1597&lt;&gt;"closed",AI1597&lt;&gt;"old",AND($B$3&lt;&gt;Data!$N$6,OR(database!$AG1597&lt;&gt;Data!$K$9,database!$AG1597&lt;&gt;Data!$K$8))),MAX(E$8:E1596)+1,0)</f>
        <v>0</v>
      </c>
      <c r="F1597" s="25">
        <f>IF(AH1597="X",MAX(F$8:F1596)+1,0)</f>
        <v>0</v>
      </c>
      <c r="G1597" s="25">
        <f ca="1">IF(AND(AG1597=Data!$K$8,database!AI1597&lt;&gt;"Closed",AI1597&lt;&gt;"old",database!AL1597&lt;(TODAY()+Data!$X$4)),MAX(G$8:G1596)+1,0)</f>
        <v>0</v>
      </c>
      <c r="H1597" s="25">
        <f ca="1">IF(AND(AG1597=Data!$K$9,database!AI1597&lt;&gt;"Closed",AI1597&lt;&gt;"old",database!AL1597&lt;(TODAY()+Data!$X$5)),MAX(H$8:H1596)+1,0)</f>
        <v>0</v>
      </c>
      <c r="Y1597">
        <f>IF(AS1597&gt;0,VLOOKUP(AS1597,$AT:$AV,3,0)+COUNTIF(AS$8:AS1596,AS1597),0)</f>
        <v>0</v>
      </c>
      <c r="AA1597" s="17"/>
      <c r="AB1597" s="18"/>
      <c r="AC1597" s="17"/>
      <c r="AD1597" s="18"/>
      <c r="AE1597" s="17"/>
      <c r="AF1597" s="18"/>
      <c r="AG1597" s="139"/>
      <c r="AH1597" s="24"/>
      <c r="AI1597" s="17"/>
      <c r="AJ1597" s="24"/>
      <c r="AK1597" s="27"/>
      <c r="AL1597" s="47"/>
      <c r="AQ1597" s="25">
        <f>IF(FollowUp!$AK$3="(Off)",IF(FollowUp!$AA$3=Data!$D$5,C1597,IF(FollowUp!$AA$3=Data!$D$6,D1597,IF(FollowUp!$AA$3=Data!$D$7,E1597,B1597))),IF(FollowUp!$AK$3=Data!$N$9,F1597,IF(FollowUp!$AK$3=Data!$N$8,H1597,IF(FollowUp!$AK$3=Data!$N$7,G1597,B1597))))</f>
        <v>0</v>
      </c>
      <c r="AR1597" s="51">
        <f t="shared" si="152"/>
        <v>0</v>
      </c>
      <c r="AS1597" s="25">
        <f t="shared" si="150"/>
        <v>-1</v>
      </c>
      <c r="AT1597" s="25">
        <f t="shared" si="153"/>
        <v>1590</v>
      </c>
      <c r="AU1597" s="25">
        <f t="shared" si="151"/>
        <v>0</v>
      </c>
      <c r="AV1597" s="25">
        <f t="shared" si="154"/>
        <v>0</v>
      </c>
      <c r="BB1597" s="51"/>
    </row>
    <row r="1598" spans="1:54" x14ac:dyDescent="0.25">
      <c r="A1598" t="str">
        <f t="shared" si="149"/>
        <v>1598</v>
      </c>
      <c r="B1598" s="25">
        <f>IF(OR(ISBLANK($AG1598),$AI1598="closed",$AI1598="old",AND($B$3=Data!$N$6,OR(database!AG1598=Data!$K$8,Data!$K$9=database!AG1598))),0,MAX(B$8:B1597)+1)</f>
        <v>0</v>
      </c>
      <c r="C1598" s="25">
        <f ca="1">IF(AND($AL1598-C$3&lt;=TODAY(),$AL1598&gt;0,AI1598&lt;&gt;"closed",AI1598&lt;&gt;"old",AND($B$3&lt;&gt;Data!$N$6,OR(database!$AG1598&lt;&gt;Data!$K$9,database!$AG1598&lt;&gt;Data!$K$8))),MAX(C$8:C1597)+1,0)</f>
        <v>0</v>
      </c>
      <c r="D1598" s="25">
        <f ca="1">IF(AND($AL1598-D$3&lt;=TODAY(),$AL1598&gt;0,$AI1598&lt;&gt;"closed",AI1598&lt;&gt;"old",AND($B$3&lt;&gt;Data!$N$6,OR(database!$AG1598&lt;&gt;Data!$K$9,database!$AG1598&lt;&gt;Data!$K$8))),MAX(D$8:D1597)+1,0)</f>
        <v>0</v>
      </c>
      <c r="E1598" s="25">
        <f ca="1">IF(AND($AL1598-E$3&lt;=TODAY(),$AL1598&gt;0,AI1598&lt;&gt;"closed",AI1598&lt;&gt;"old",AND($B$3&lt;&gt;Data!$N$6,OR(database!$AG1598&lt;&gt;Data!$K$9,database!$AG1598&lt;&gt;Data!$K$8))),MAX(E$8:E1597)+1,0)</f>
        <v>0</v>
      </c>
      <c r="F1598" s="25">
        <f>IF(AH1598="X",MAX(F$8:F1597)+1,0)</f>
        <v>0</v>
      </c>
      <c r="G1598" s="25">
        <f ca="1">IF(AND(AG1598=Data!$K$8,database!AI1598&lt;&gt;"Closed",AI1598&lt;&gt;"old",database!AL1598&lt;(TODAY()+Data!$X$4)),MAX(G$8:G1597)+1,0)</f>
        <v>0</v>
      </c>
      <c r="H1598" s="25">
        <f ca="1">IF(AND(AG1598=Data!$K$9,database!AI1598&lt;&gt;"Closed",AI1598&lt;&gt;"old",database!AL1598&lt;(TODAY()+Data!$X$5)),MAX(H$8:H1597)+1,0)</f>
        <v>0</v>
      </c>
      <c r="Y1598">
        <f>IF(AS1598&gt;0,VLOOKUP(AS1598,$AT:$AV,3,0)+COUNTIF(AS$8:AS1597,AS1598),0)</f>
        <v>0</v>
      </c>
      <c r="AA1598" s="16"/>
      <c r="AB1598" s="22"/>
      <c r="AC1598" s="16"/>
      <c r="AD1598" s="22"/>
      <c r="AE1598" s="16"/>
      <c r="AF1598" s="22"/>
      <c r="AG1598" s="138"/>
      <c r="AH1598" s="23"/>
      <c r="AI1598" s="16"/>
      <c r="AJ1598" s="23"/>
      <c r="AK1598" s="28"/>
      <c r="AL1598" s="35"/>
      <c r="AQ1598" s="25">
        <f>IF(FollowUp!$AK$3="(Off)",IF(FollowUp!$AA$3=Data!$D$5,C1598,IF(FollowUp!$AA$3=Data!$D$6,D1598,IF(FollowUp!$AA$3=Data!$D$7,E1598,B1598))),IF(FollowUp!$AK$3=Data!$N$9,F1598,IF(FollowUp!$AK$3=Data!$N$8,H1598,IF(FollowUp!$AK$3=Data!$N$7,G1598,B1598))))</f>
        <v>0</v>
      </c>
      <c r="AR1598" s="51">
        <f t="shared" si="152"/>
        <v>0</v>
      </c>
      <c r="AS1598" s="25">
        <f t="shared" si="150"/>
        <v>-1</v>
      </c>
      <c r="AT1598" s="25">
        <f t="shared" si="153"/>
        <v>1591</v>
      </c>
      <c r="AU1598" s="25">
        <f t="shared" si="151"/>
        <v>0</v>
      </c>
      <c r="AV1598" s="25">
        <f t="shared" si="154"/>
        <v>0</v>
      </c>
      <c r="BB1598" s="51"/>
    </row>
    <row r="1599" spans="1:54" x14ac:dyDescent="0.25">
      <c r="A1599" t="str">
        <f t="shared" si="149"/>
        <v>1599</v>
      </c>
      <c r="B1599" s="25">
        <f>IF(OR(ISBLANK($AG1599),$AI1599="closed",$AI1599="old",AND($B$3=Data!$N$6,OR(database!AG1599=Data!$K$8,Data!$K$9=database!AG1599))),0,MAX(B$8:B1598)+1)</f>
        <v>0</v>
      </c>
      <c r="C1599" s="25">
        <f ca="1">IF(AND($AL1599-C$3&lt;=TODAY(),$AL1599&gt;0,AI1599&lt;&gt;"closed",AI1599&lt;&gt;"old",AND($B$3&lt;&gt;Data!$N$6,OR(database!$AG1599&lt;&gt;Data!$K$9,database!$AG1599&lt;&gt;Data!$K$8))),MAX(C$8:C1598)+1,0)</f>
        <v>0</v>
      </c>
      <c r="D1599" s="25">
        <f ca="1">IF(AND($AL1599-D$3&lt;=TODAY(),$AL1599&gt;0,$AI1599&lt;&gt;"closed",AI1599&lt;&gt;"old",AND($B$3&lt;&gt;Data!$N$6,OR(database!$AG1599&lt;&gt;Data!$K$9,database!$AG1599&lt;&gt;Data!$K$8))),MAX(D$8:D1598)+1,0)</f>
        <v>0</v>
      </c>
      <c r="E1599" s="25">
        <f ca="1">IF(AND($AL1599-E$3&lt;=TODAY(),$AL1599&gt;0,AI1599&lt;&gt;"closed",AI1599&lt;&gt;"old",AND($B$3&lt;&gt;Data!$N$6,OR(database!$AG1599&lt;&gt;Data!$K$9,database!$AG1599&lt;&gt;Data!$K$8))),MAX(E$8:E1598)+1,0)</f>
        <v>0</v>
      </c>
      <c r="F1599" s="25">
        <f>IF(AH1599="X",MAX(F$8:F1598)+1,0)</f>
        <v>0</v>
      </c>
      <c r="G1599" s="25">
        <f ca="1">IF(AND(AG1599=Data!$K$8,database!AI1599&lt;&gt;"Closed",AI1599&lt;&gt;"old",database!AL1599&lt;(TODAY()+Data!$X$4)),MAX(G$8:G1598)+1,0)</f>
        <v>0</v>
      </c>
      <c r="H1599" s="25">
        <f ca="1">IF(AND(AG1599=Data!$K$9,database!AI1599&lt;&gt;"Closed",AI1599&lt;&gt;"old",database!AL1599&lt;(TODAY()+Data!$X$5)),MAX(H$8:H1598)+1,0)</f>
        <v>0</v>
      </c>
      <c r="Y1599">
        <f>IF(AS1599&gt;0,VLOOKUP(AS1599,$AT:$AV,3,0)+COUNTIF(AS$8:AS1598,AS1599),0)</f>
        <v>0</v>
      </c>
      <c r="AA1599" s="17"/>
      <c r="AB1599" s="18"/>
      <c r="AC1599" s="17"/>
      <c r="AD1599" s="18"/>
      <c r="AE1599" s="17"/>
      <c r="AF1599" s="18"/>
      <c r="AG1599" s="139"/>
      <c r="AH1599" s="24"/>
      <c r="AI1599" s="17"/>
      <c r="AJ1599" s="24"/>
      <c r="AK1599" s="27"/>
      <c r="AL1599" s="47"/>
      <c r="AQ1599" s="25">
        <f>IF(FollowUp!$AK$3="(Off)",IF(FollowUp!$AA$3=Data!$D$5,C1599,IF(FollowUp!$AA$3=Data!$D$6,D1599,IF(FollowUp!$AA$3=Data!$D$7,E1599,B1599))),IF(FollowUp!$AK$3=Data!$N$9,F1599,IF(FollowUp!$AK$3=Data!$N$8,H1599,IF(FollowUp!$AK$3=Data!$N$7,G1599,B1599))))</f>
        <v>0</v>
      </c>
      <c r="AR1599" s="51">
        <f t="shared" si="152"/>
        <v>0</v>
      </c>
      <c r="AS1599" s="25">
        <f t="shared" si="150"/>
        <v>-1</v>
      </c>
      <c r="AT1599" s="25">
        <f t="shared" si="153"/>
        <v>1592</v>
      </c>
      <c r="AU1599" s="25">
        <f t="shared" si="151"/>
        <v>0</v>
      </c>
      <c r="AV1599" s="25">
        <f t="shared" si="154"/>
        <v>0</v>
      </c>
      <c r="BB1599" s="51"/>
    </row>
    <row r="1600" spans="1:54" x14ac:dyDescent="0.25">
      <c r="A1600" t="str">
        <f t="shared" si="149"/>
        <v>1600</v>
      </c>
      <c r="B1600" s="25">
        <f>IF(OR(ISBLANK($AG1600),$AI1600="closed",$AI1600="old",AND($B$3=Data!$N$6,OR(database!AG1600=Data!$K$8,Data!$K$9=database!AG1600))),0,MAX(B$8:B1599)+1)</f>
        <v>0</v>
      </c>
      <c r="C1600" s="25">
        <f ca="1">IF(AND($AL1600-C$3&lt;=TODAY(),$AL1600&gt;0,AI1600&lt;&gt;"closed",AI1600&lt;&gt;"old",AND($B$3&lt;&gt;Data!$N$6,OR(database!$AG1600&lt;&gt;Data!$K$9,database!$AG1600&lt;&gt;Data!$K$8))),MAX(C$8:C1599)+1,0)</f>
        <v>0</v>
      </c>
      <c r="D1600" s="25">
        <f ca="1">IF(AND($AL1600-D$3&lt;=TODAY(),$AL1600&gt;0,$AI1600&lt;&gt;"closed",AI1600&lt;&gt;"old",AND($B$3&lt;&gt;Data!$N$6,OR(database!$AG1600&lt;&gt;Data!$K$9,database!$AG1600&lt;&gt;Data!$K$8))),MAX(D$8:D1599)+1,0)</f>
        <v>0</v>
      </c>
      <c r="E1600" s="25">
        <f ca="1">IF(AND($AL1600-E$3&lt;=TODAY(),$AL1600&gt;0,AI1600&lt;&gt;"closed",AI1600&lt;&gt;"old",AND($B$3&lt;&gt;Data!$N$6,OR(database!$AG1600&lt;&gt;Data!$K$9,database!$AG1600&lt;&gt;Data!$K$8))),MAX(E$8:E1599)+1,0)</f>
        <v>0</v>
      </c>
      <c r="F1600" s="25">
        <f>IF(AH1600="X",MAX(F$8:F1599)+1,0)</f>
        <v>0</v>
      </c>
      <c r="G1600" s="25">
        <f ca="1">IF(AND(AG1600=Data!$K$8,database!AI1600&lt;&gt;"Closed",AI1600&lt;&gt;"old",database!AL1600&lt;(TODAY()+Data!$X$4)),MAX(G$8:G1599)+1,0)</f>
        <v>0</v>
      </c>
      <c r="H1600" s="25">
        <f ca="1">IF(AND(AG1600=Data!$K$9,database!AI1600&lt;&gt;"Closed",AI1600&lt;&gt;"old",database!AL1600&lt;(TODAY()+Data!$X$5)),MAX(H$8:H1599)+1,0)</f>
        <v>0</v>
      </c>
      <c r="Y1600">
        <f>IF(AS1600&gt;0,VLOOKUP(AS1600,$AT:$AV,3,0)+COUNTIF(AS$8:AS1599,AS1600),0)</f>
        <v>0</v>
      </c>
      <c r="AA1600" s="16"/>
      <c r="AB1600" s="22"/>
      <c r="AC1600" s="16"/>
      <c r="AD1600" s="22"/>
      <c r="AE1600" s="16"/>
      <c r="AF1600" s="22"/>
      <c r="AG1600" s="138"/>
      <c r="AH1600" s="23"/>
      <c r="AI1600" s="16"/>
      <c r="AJ1600" s="23"/>
      <c r="AK1600" s="28"/>
      <c r="AL1600" s="35"/>
      <c r="AQ1600" s="25">
        <f>IF(FollowUp!$AK$3="(Off)",IF(FollowUp!$AA$3=Data!$D$5,C1600,IF(FollowUp!$AA$3=Data!$D$6,D1600,IF(FollowUp!$AA$3=Data!$D$7,E1600,B1600))),IF(FollowUp!$AK$3=Data!$N$9,F1600,IF(FollowUp!$AK$3=Data!$N$8,H1600,IF(FollowUp!$AK$3=Data!$N$7,G1600,B1600))))</f>
        <v>0</v>
      </c>
      <c r="AR1600" s="51">
        <f t="shared" si="152"/>
        <v>0</v>
      </c>
      <c r="AS1600" s="25">
        <f t="shared" si="150"/>
        <v>-1</v>
      </c>
      <c r="AT1600" s="25">
        <f t="shared" si="153"/>
        <v>1593</v>
      </c>
      <c r="AU1600" s="25">
        <f t="shared" si="151"/>
        <v>0</v>
      </c>
      <c r="AV1600" s="25">
        <f t="shared" si="154"/>
        <v>0</v>
      </c>
      <c r="BB1600" s="51"/>
    </row>
    <row r="1601" spans="1:54" x14ac:dyDescent="0.25">
      <c r="A1601" t="str">
        <f t="shared" si="149"/>
        <v>1601</v>
      </c>
      <c r="B1601" s="25">
        <f>IF(OR(ISBLANK($AG1601),$AI1601="closed",$AI1601="old",AND($B$3=Data!$N$6,OR(database!AG1601=Data!$K$8,Data!$K$9=database!AG1601))),0,MAX(B$8:B1600)+1)</f>
        <v>0</v>
      </c>
      <c r="C1601" s="25">
        <f ca="1">IF(AND($AL1601-C$3&lt;=TODAY(),$AL1601&gt;0,AI1601&lt;&gt;"closed",AI1601&lt;&gt;"old",AND($B$3&lt;&gt;Data!$N$6,OR(database!$AG1601&lt;&gt;Data!$K$9,database!$AG1601&lt;&gt;Data!$K$8))),MAX(C$8:C1600)+1,0)</f>
        <v>0</v>
      </c>
      <c r="D1601" s="25">
        <f ca="1">IF(AND($AL1601-D$3&lt;=TODAY(),$AL1601&gt;0,$AI1601&lt;&gt;"closed",AI1601&lt;&gt;"old",AND($B$3&lt;&gt;Data!$N$6,OR(database!$AG1601&lt;&gt;Data!$K$9,database!$AG1601&lt;&gt;Data!$K$8))),MAX(D$8:D1600)+1,0)</f>
        <v>0</v>
      </c>
      <c r="E1601" s="25">
        <f ca="1">IF(AND($AL1601-E$3&lt;=TODAY(),$AL1601&gt;0,AI1601&lt;&gt;"closed",AI1601&lt;&gt;"old",AND($B$3&lt;&gt;Data!$N$6,OR(database!$AG1601&lt;&gt;Data!$K$9,database!$AG1601&lt;&gt;Data!$K$8))),MAX(E$8:E1600)+1,0)</f>
        <v>0</v>
      </c>
      <c r="F1601" s="25">
        <f>IF(AH1601="X",MAX(F$8:F1600)+1,0)</f>
        <v>0</v>
      </c>
      <c r="G1601" s="25">
        <f ca="1">IF(AND(AG1601=Data!$K$8,database!AI1601&lt;&gt;"Closed",AI1601&lt;&gt;"old",database!AL1601&lt;(TODAY()+Data!$X$4)),MAX(G$8:G1600)+1,0)</f>
        <v>0</v>
      </c>
      <c r="H1601" s="25">
        <f ca="1">IF(AND(AG1601=Data!$K$9,database!AI1601&lt;&gt;"Closed",AI1601&lt;&gt;"old",database!AL1601&lt;(TODAY()+Data!$X$5)),MAX(H$8:H1600)+1,0)</f>
        <v>0</v>
      </c>
      <c r="Y1601">
        <f>IF(AS1601&gt;0,VLOOKUP(AS1601,$AT:$AV,3,0)+COUNTIF(AS$8:AS1600,AS1601),0)</f>
        <v>0</v>
      </c>
      <c r="AA1601" s="17"/>
      <c r="AB1601" s="18"/>
      <c r="AC1601" s="17"/>
      <c r="AD1601" s="18"/>
      <c r="AE1601" s="17"/>
      <c r="AF1601" s="18"/>
      <c r="AG1601" s="139"/>
      <c r="AH1601" s="24"/>
      <c r="AI1601" s="17"/>
      <c r="AJ1601" s="24"/>
      <c r="AK1601" s="27"/>
      <c r="AL1601" s="47"/>
      <c r="AQ1601" s="25">
        <f>IF(FollowUp!$AK$3="(Off)",IF(FollowUp!$AA$3=Data!$D$5,C1601,IF(FollowUp!$AA$3=Data!$D$6,D1601,IF(FollowUp!$AA$3=Data!$D$7,E1601,B1601))),IF(FollowUp!$AK$3=Data!$N$9,F1601,IF(FollowUp!$AK$3=Data!$N$8,H1601,IF(FollowUp!$AK$3=Data!$N$7,G1601,B1601))))</f>
        <v>0</v>
      </c>
      <c r="AR1601" s="51">
        <f t="shared" si="152"/>
        <v>0</v>
      </c>
      <c r="AS1601" s="25">
        <f t="shared" si="150"/>
        <v>-1</v>
      </c>
      <c r="AT1601" s="25">
        <f t="shared" si="153"/>
        <v>1594</v>
      </c>
      <c r="AU1601" s="25">
        <f t="shared" si="151"/>
        <v>0</v>
      </c>
      <c r="AV1601" s="25">
        <f t="shared" si="154"/>
        <v>0</v>
      </c>
      <c r="BB1601" s="51"/>
    </row>
    <row r="1602" spans="1:54" x14ac:dyDescent="0.25">
      <c r="A1602" t="str">
        <f t="shared" si="149"/>
        <v>1602</v>
      </c>
      <c r="B1602" s="25">
        <f>IF(OR(ISBLANK($AG1602),$AI1602="closed",$AI1602="old",AND($B$3=Data!$N$6,OR(database!AG1602=Data!$K$8,Data!$K$9=database!AG1602))),0,MAX(B$8:B1601)+1)</f>
        <v>0</v>
      </c>
      <c r="C1602" s="25">
        <f ca="1">IF(AND($AL1602-C$3&lt;=TODAY(),$AL1602&gt;0,AI1602&lt;&gt;"closed",AI1602&lt;&gt;"old",AND($B$3&lt;&gt;Data!$N$6,OR(database!$AG1602&lt;&gt;Data!$K$9,database!$AG1602&lt;&gt;Data!$K$8))),MAX(C$8:C1601)+1,0)</f>
        <v>0</v>
      </c>
      <c r="D1602" s="25">
        <f ca="1">IF(AND($AL1602-D$3&lt;=TODAY(),$AL1602&gt;0,$AI1602&lt;&gt;"closed",AI1602&lt;&gt;"old",AND($B$3&lt;&gt;Data!$N$6,OR(database!$AG1602&lt;&gt;Data!$K$9,database!$AG1602&lt;&gt;Data!$K$8))),MAX(D$8:D1601)+1,0)</f>
        <v>0</v>
      </c>
      <c r="E1602" s="25">
        <f ca="1">IF(AND($AL1602-E$3&lt;=TODAY(),$AL1602&gt;0,AI1602&lt;&gt;"closed",AI1602&lt;&gt;"old",AND($B$3&lt;&gt;Data!$N$6,OR(database!$AG1602&lt;&gt;Data!$K$9,database!$AG1602&lt;&gt;Data!$K$8))),MAX(E$8:E1601)+1,0)</f>
        <v>0</v>
      </c>
      <c r="F1602" s="25">
        <f>IF(AH1602="X",MAX(F$8:F1601)+1,0)</f>
        <v>0</v>
      </c>
      <c r="G1602" s="25">
        <f ca="1">IF(AND(AG1602=Data!$K$8,database!AI1602&lt;&gt;"Closed",AI1602&lt;&gt;"old",database!AL1602&lt;(TODAY()+Data!$X$4)),MAX(G$8:G1601)+1,0)</f>
        <v>0</v>
      </c>
      <c r="H1602" s="25">
        <f ca="1">IF(AND(AG1602=Data!$K$9,database!AI1602&lt;&gt;"Closed",AI1602&lt;&gt;"old",database!AL1602&lt;(TODAY()+Data!$X$5)),MAX(H$8:H1601)+1,0)</f>
        <v>0</v>
      </c>
      <c r="Y1602">
        <f>IF(AS1602&gt;0,VLOOKUP(AS1602,$AT:$AV,3,0)+COUNTIF(AS$8:AS1601,AS1602),0)</f>
        <v>0</v>
      </c>
      <c r="AA1602" s="16"/>
      <c r="AB1602" s="22"/>
      <c r="AC1602" s="16"/>
      <c r="AD1602" s="22"/>
      <c r="AE1602" s="16"/>
      <c r="AF1602" s="22"/>
      <c r="AG1602" s="138"/>
      <c r="AH1602" s="23"/>
      <c r="AI1602" s="16"/>
      <c r="AJ1602" s="23"/>
      <c r="AK1602" s="28"/>
      <c r="AL1602" s="35"/>
      <c r="AQ1602" s="25">
        <f>IF(FollowUp!$AK$3="(Off)",IF(FollowUp!$AA$3=Data!$D$5,C1602,IF(FollowUp!$AA$3=Data!$D$6,D1602,IF(FollowUp!$AA$3=Data!$D$7,E1602,B1602))),IF(FollowUp!$AK$3=Data!$N$9,F1602,IF(FollowUp!$AK$3=Data!$N$8,H1602,IF(FollowUp!$AK$3=Data!$N$7,G1602,B1602))))</f>
        <v>0</v>
      </c>
      <c r="AR1602" s="51">
        <f t="shared" si="152"/>
        <v>0</v>
      </c>
      <c r="AS1602" s="25">
        <f t="shared" si="150"/>
        <v>-1</v>
      </c>
      <c r="AT1602" s="25">
        <f t="shared" si="153"/>
        <v>1595</v>
      </c>
      <c r="AU1602" s="25">
        <f t="shared" si="151"/>
        <v>0</v>
      </c>
      <c r="AV1602" s="25">
        <f t="shared" si="154"/>
        <v>0</v>
      </c>
      <c r="BB1602" s="51"/>
    </row>
    <row r="1603" spans="1:54" x14ac:dyDescent="0.25">
      <c r="A1603" t="str">
        <f t="shared" si="149"/>
        <v>1603</v>
      </c>
      <c r="B1603" s="25">
        <f>IF(OR(ISBLANK($AG1603),$AI1603="closed",$AI1603="old",AND($B$3=Data!$N$6,OR(database!AG1603=Data!$K$8,Data!$K$9=database!AG1603))),0,MAX(B$8:B1602)+1)</f>
        <v>0</v>
      </c>
      <c r="C1603" s="25">
        <f ca="1">IF(AND($AL1603-C$3&lt;=TODAY(),$AL1603&gt;0,AI1603&lt;&gt;"closed",AI1603&lt;&gt;"old",AND($B$3&lt;&gt;Data!$N$6,OR(database!$AG1603&lt;&gt;Data!$K$9,database!$AG1603&lt;&gt;Data!$K$8))),MAX(C$8:C1602)+1,0)</f>
        <v>0</v>
      </c>
      <c r="D1603" s="25">
        <f ca="1">IF(AND($AL1603-D$3&lt;=TODAY(),$AL1603&gt;0,$AI1603&lt;&gt;"closed",AI1603&lt;&gt;"old",AND($B$3&lt;&gt;Data!$N$6,OR(database!$AG1603&lt;&gt;Data!$K$9,database!$AG1603&lt;&gt;Data!$K$8))),MAX(D$8:D1602)+1,0)</f>
        <v>0</v>
      </c>
      <c r="E1603" s="25">
        <f ca="1">IF(AND($AL1603-E$3&lt;=TODAY(),$AL1603&gt;0,AI1603&lt;&gt;"closed",AI1603&lt;&gt;"old",AND($B$3&lt;&gt;Data!$N$6,OR(database!$AG1603&lt;&gt;Data!$K$9,database!$AG1603&lt;&gt;Data!$K$8))),MAX(E$8:E1602)+1,0)</f>
        <v>0</v>
      </c>
      <c r="F1603" s="25">
        <f>IF(AH1603="X",MAX(F$8:F1602)+1,0)</f>
        <v>0</v>
      </c>
      <c r="G1603" s="25">
        <f ca="1">IF(AND(AG1603=Data!$K$8,database!AI1603&lt;&gt;"Closed",AI1603&lt;&gt;"old",database!AL1603&lt;(TODAY()+Data!$X$4)),MAX(G$8:G1602)+1,0)</f>
        <v>0</v>
      </c>
      <c r="H1603" s="25">
        <f ca="1">IF(AND(AG1603=Data!$K$9,database!AI1603&lt;&gt;"Closed",AI1603&lt;&gt;"old",database!AL1603&lt;(TODAY()+Data!$X$5)),MAX(H$8:H1602)+1,0)</f>
        <v>0</v>
      </c>
      <c r="Y1603">
        <f>IF(AS1603&gt;0,VLOOKUP(AS1603,$AT:$AV,3,0)+COUNTIF(AS$8:AS1602,AS1603),0)</f>
        <v>0</v>
      </c>
      <c r="AA1603" s="17"/>
      <c r="AB1603" s="18"/>
      <c r="AC1603" s="17"/>
      <c r="AD1603" s="18"/>
      <c r="AE1603" s="17"/>
      <c r="AF1603" s="18"/>
      <c r="AG1603" s="139"/>
      <c r="AH1603" s="24"/>
      <c r="AI1603" s="17"/>
      <c r="AJ1603" s="24"/>
      <c r="AK1603" s="27"/>
      <c r="AL1603" s="47"/>
      <c r="AQ1603" s="25">
        <f>IF(FollowUp!$AK$3="(Off)",IF(FollowUp!$AA$3=Data!$D$5,C1603,IF(FollowUp!$AA$3=Data!$D$6,D1603,IF(FollowUp!$AA$3=Data!$D$7,E1603,B1603))),IF(FollowUp!$AK$3=Data!$N$9,F1603,IF(FollowUp!$AK$3=Data!$N$8,H1603,IF(FollowUp!$AK$3=Data!$N$7,G1603,B1603))))</f>
        <v>0</v>
      </c>
      <c r="AR1603" s="51">
        <f t="shared" si="152"/>
        <v>0</v>
      </c>
      <c r="AS1603" s="25">
        <f t="shared" si="150"/>
        <v>-1</v>
      </c>
      <c r="AT1603" s="25">
        <f t="shared" si="153"/>
        <v>1596</v>
      </c>
      <c r="AU1603" s="25">
        <f t="shared" si="151"/>
        <v>0</v>
      </c>
      <c r="AV1603" s="25">
        <f t="shared" si="154"/>
        <v>0</v>
      </c>
      <c r="BB1603" s="51"/>
    </row>
    <row r="1604" spans="1:54" x14ac:dyDescent="0.25">
      <c r="A1604" t="str">
        <f t="shared" si="149"/>
        <v>1604</v>
      </c>
      <c r="B1604" s="25">
        <f>IF(OR(ISBLANK($AG1604),$AI1604="closed",$AI1604="old",AND($B$3=Data!$N$6,OR(database!AG1604=Data!$K$8,Data!$K$9=database!AG1604))),0,MAX(B$8:B1603)+1)</f>
        <v>0</v>
      </c>
      <c r="C1604" s="25">
        <f ca="1">IF(AND($AL1604-C$3&lt;=TODAY(),$AL1604&gt;0,AI1604&lt;&gt;"closed",AI1604&lt;&gt;"old",AND($B$3&lt;&gt;Data!$N$6,OR(database!$AG1604&lt;&gt;Data!$K$9,database!$AG1604&lt;&gt;Data!$K$8))),MAX(C$8:C1603)+1,0)</f>
        <v>0</v>
      </c>
      <c r="D1604" s="25">
        <f ca="1">IF(AND($AL1604-D$3&lt;=TODAY(),$AL1604&gt;0,$AI1604&lt;&gt;"closed",AI1604&lt;&gt;"old",AND($B$3&lt;&gt;Data!$N$6,OR(database!$AG1604&lt;&gt;Data!$K$9,database!$AG1604&lt;&gt;Data!$K$8))),MAX(D$8:D1603)+1,0)</f>
        <v>0</v>
      </c>
      <c r="E1604" s="25">
        <f ca="1">IF(AND($AL1604-E$3&lt;=TODAY(),$AL1604&gt;0,AI1604&lt;&gt;"closed",AI1604&lt;&gt;"old",AND($B$3&lt;&gt;Data!$N$6,OR(database!$AG1604&lt;&gt;Data!$K$9,database!$AG1604&lt;&gt;Data!$K$8))),MAX(E$8:E1603)+1,0)</f>
        <v>0</v>
      </c>
      <c r="F1604" s="25">
        <f>IF(AH1604="X",MAX(F$8:F1603)+1,0)</f>
        <v>0</v>
      </c>
      <c r="G1604" s="25">
        <f ca="1">IF(AND(AG1604=Data!$K$8,database!AI1604&lt;&gt;"Closed",AI1604&lt;&gt;"old",database!AL1604&lt;(TODAY()+Data!$X$4)),MAX(G$8:G1603)+1,0)</f>
        <v>0</v>
      </c>
      <c r="H1604" s="25">
        <f ca="1">IF(AND(AG1604=Data!$K$9,database!AI1604&lt;&gt;"Closed",AI1604&lt;&gt;"old",database!AL1604&lt;(TODAY()+Data!$X$5)),MAX(H$8:H1603)+1,0)</f>
        <v>0</v>
      </c>
      <c r="Y1604">
        <f>IF(AS1604&gt;0,VLOOKUP(AS1604,$AT:$AV,3,0)+COUNTIF(AS$8:AS1603,AS1604),0)</f>
        <v>0</v>
      </c>
      <c r="AA1604" s="16"/>
      <c r="AB1604" s="22"/>
      <c r="AC1604" s="16"/>
      <c r="AD1604" s="22"/>
      <c r="AE1604" s="16"/>
      <c r="AF1604" s="22"/>
      <c r="AG1604" s="138"/>
      <c r="AH1604" s="23"/>
      <c r="AI1604" s="16"/>
      <c r="AJ1604" s="23"/>
      <c r="AK1604" s="28"/>
      <c r="AL1604" s="35"/>
      <c r="AQ1604" s="25">
        <f>IF(FollowUp!$AK$3="(Off)",IF(FollowUp!$AA$3=Data!$D$5,C1604,IF(FollowUp!$AA$3=Data!$D$6,D1604,IF(FollowUp!$AA$3=Data!$D$7,E1604,B1604))),IF(FollowUp!$AK$3=Data!$N$9,F1604,IF(FollowUp!$AK$3=Data!$N$8,H1604,IF(FollowUp!$AK$3=Data!$N$7,G1604,B1604))))</f>
        <v>0</v>
      </c>
      <c r="AR1604" s="51">
        <f t="shared" si="152"/>
        <v>0</v>
      </c>
      <c r="AS1604" s="25">
        <f t="shared" si="150"/>
        <v>-1</v>
      </c>
      <c r="AT1604" s="25">
        <f t="shared" si="153"/>
        <v>1597</v>
      </c>
      <c r="AU1604" s="25">
        <f t="shared" si="151"/>
        <v>0</v>
      </c>
      <c r="AV1604" s="25">
        <f t="shared" si="154"/>
        <v>0</v>
      </c>
      <c r="BB1604" s="51"/>
    </row>
    <row r="1605" spans="1:54" x14ac:dyDescent="0.25">
      <c r="A1605" t="str">
        <f t="shared" si="149"/>
        <v>1605</v>
      </c>
      <c r="B1605" s="25">
        <f>IF(OR(ISBLANK($AG1605),$AI1605="closed",$AI1605="old",AND($B$3=Data!$N$6,OR(database!AG1605=Data!$K$8,Data!$K$9=database!AG1605))),0,MAX(B$8:B1604)+1)</f>
        <v>0</v>
      </c>
      <c r="C1605" s="25">
        <f ca="1">IF(AND($AL1605-C$3&lt;=TODAY(),$AL1605&gt;0,AI1605&lt;&gt;"closed",AI1605&lt;&gt;"old",AND($B$3&lt;&gt;Data!$N$6,OR(database!$AG1605&lt;&gt;Data!$K$9,database!$AG1605&lt;&gt;Data!$K$8))),MAX(C$8:C1604)+1,0)</f>
        <v>0</v>
      </c>
      <c r="D1605" s="25">
        <f ca="1">IF(AND($AL1605-D$3&lt;=TODAY(),$AL1605&gt;0,$AI1605&lt;&gt;"closed",AI1605&lt;&gt;"old",AND($B$3&lt;&gt;Data!$N$6,OR(database!$AG1605&lt;&gt;Data!$K$9,database!$AG1605&lt;&gt;Data!$K$8))),MAX(D$8:D1604)+1,0)</f>
        <v>0</v>
      </c>
      <c r="E1605" s="25">
        <f ca="1">IF(AND($AL1605-E$3&lt;=TODAY(),$AL1605&gt;0,AI1605&lt;&gt;"closed",AI1605&lt;&gt;"old",AND($B$3&lt;&gt;Data!$N$6,OR(database!$AG1605&lt;&gt;Data!$K$9,database!$AG1605&lt;&gt;Data!$K$8))),MAX(E$8:E1604)+1,0)</f>
        <v>0</v>
      </c>
      <c r="F1605" s="25">
        <f>IF(AH1605="X",MAX(F$8:F1604)+1,0)</f>
        <v>0</v>
      </c>
      <c r="G1605" s="25">
        <f ca="1">IF(AND(AG1605=Data!$K$8,database!AI1605&lt;&gt;"Closed",AI1605&lt;&gt;"old",database!AL1605&lt;(TODAY()+Data!$X$4)),MAX(G$8:G1604)+1,0)</f>
        <v>0</v>
      </c>
      <c r="H1605" s="25">
        <f ca="1">IF(AND(AG1605=Data!$K$9,database!AI1605&lt;&gt;"Closed",AI1605&lt;&gt;"old",database!AL1605&lt;(TODAY()+Data!$X$5)),MAX(H$8:H1604)+1,0)</f>
        <v>0</v>
      </c>
      <c r="Y1605">
        <f>IF(AS1605&gt;0,VLOOKUP(AS1605,$AT:$AV,3,0)+COUNTIF(AS$8:AS1604,AS1605),0)</f>
        <v>0</v>
      </c>
      <c r="AA1605" s="17"/>
      <c r="AB1605" s="18"/>
      <c r="AC1605" s="17"/>
      <c r="AD1605" s="18"/>
      <c r="AE1605" s="17"/>
      <c r="AF1605" s="18"/>
      <c r="AG1605" s="139"/>
      <c r="AH1605" s="24"/>
      <c r="AI1605" s="17"/>
      <c r="AJ1605" s="24"/>
      <c r="AK1605" s="27"/>
      <c r="AL1605" s="47"/>
      <c r="AQ1605" s="25">
        <f>IF(FollowUp!$AK$3="(Off)",IF(FollowUp!$AA$3=Data!$D$5,C1605,IF(FollowUp!$AA$3=Data!$D$6,D1605,IF(FollowUp!$AA$3=Data!$D$7,E1605,B1605))),IF(FollowUp!$AK$3=Data!$N$9,F1605,IF(FollowUp!$AK$3=Data!$N$8,H1605,IF(FollowUp!$AK$3=Data!$N$7,G1605,B1605))))</f>
        <v>0</v>
      </c>
      <c r="AR1605" s="51">
        <f t="shared" si="152"/>
        <v>0</v>
      </c>
      <c r="AS1605" s="25">
        <f t="shared" si="150"/>
        <v>-1</v>
      </c>
      <c r="AT1605" s="25">
        <f t="shared" si="153"/>
        <v>1598</v>
      </c>
      <c r="AU1605" s="25">
        <f t="shared" si="151"/>
        <v>0</v>
      </c>
      <c r="AV1605" s="25">
        <f t="shared" si="154"/>
        <v>0</v>
      </c>
      <c r="BB1605" s="51"/>
    </row>
    <row r="1606" spans="1:54" x14ac:dyDescent="0.25">
      <c r="A1606" t="str">
        <f t="shared" si="149"/>
        <v>1606</v>
      </c>
      <c r="B1606" s="25">
        <f>IF(OR(ISBLANK($AG1606),$AI1606="closed",$AI1606="old",AND($B$3=Data!$N$6,OR(database!AG1606=Data!$K$8,Data!$K$9=database!AG1606))),0,MAX(B$8:B1605)+1)</f>
        <v>0</v>
      </c>
      <c r="C1606" s="25">
        <f ca="1">IF(AND($AL1606-C$3&lt;=TODAY(),$AL1606&gt;0,AI1606&lt;&gt;"closed",AI1606&lt;&gt;"old",AND($B$3&lt;&gt;Data!$N$6,OR(database!$AG1606&lt;&gt;Data!$K$9,database!$AG1606&lt;&gt;Data!$K$8))),MAX(C$8:C1605)+1,0)</f>
        <v>0</v>
      </c>
      <c r="D1606" s="25">
        <f ca="1">IF(AND($AL1606-D$3&lt;=TODAY(),$AL1606&gt;0,$AI1606&lt;&gt;"closed",AI1606&lt;&gt;"old",AND($B$3&lt;&gt;Data!$N$6,OR(database!$AG1606&lt;&gt;Data!$K$9,database!$AG1606&lt;&gt;Data!$K$8))),MAX(D$8:D1605)+1,0)</f>
        <v>0</v>
      </c>
      <c r="E1606" s="25">
        <f ca="1">IF(AND($AL1606-E$3&lt;=TODAY(),$AL1606&gt;0,AI1606&lt;&gt;"closed",AI1606&lt;&gt;"old",AND($B$3&lt;&gt;Data!$N$6,OR(database!$AG1606&lt;&gt;Data!$K$9,database!$AG1606&lt;&gt;Data!$K$8))),MAX(E$8:E1605)+1,0)</f>
        <v>0</v>
      </c>
      <c r="F1606" s="25">
        <f>IF(AH1606="X",MAX(F$8:F1605)+1,0)</f>
        <v>0</v>
      </c>
      <c r="G1606" s="25">
        <f ca="1">IF(AND(AG1606=Data!$K$8,database!AI1606&lt;&gt;"Closed",AI1606&lt;&gt;"old",database!AL1606&lt;(TODAY()+Data!$X$4)),MAX(G$8:G1605)+1,0)</f>
        <v>0</v>
      </c>
      <c r="H1606" s="25">
        <f ca="1">IF(AND(AG1606=Data!$K$9,database!AI1606&lt;&gt;"Closed",AI1606&lt;&gt;"old",database!AL1606&lt;(TODAY()+Data!$X$5)),MAX(H$8:H1605)+1,0)</f>
        <v>0</v>
      </c>
      <c r="Y1606">
        <f>IF(AS1606&gt;0,VLOOKUP(AS1606,$AT:$AV,3,0)+COUNTIF(AS$8:AS1605,AS1606),0)</f>
        <v>0</v>
      </c>
      <c r="AA1606" s="16"/>
      <c r="AB1606" s="22"/>
      <c r="AC1606" s="16"/>
      <c r="AD1606" s="22"/>
      <c r="AE1606" s="16"/>
      <c r="AF1606" s="22"/>
      <c r="AG1606" s="138"/>
      <c r="AH1606" s="23"/>
      <c r="AI1606" s="16"/>
      <c r="AJ1606" s="23"/>
      <c r="AK1606" s="28"/>
      <c r="AL1606" s="35"/>
      <c r="AQ1606" s="25">
        <f>IF(FollowUp!$AK$3="(Off)",IF(FollowUp!$AA$3=Data!$D$5,C1606,IF(FollowUp!$AA$3=Data!$D$6,D1606,IF(FollowUp!$AA$3=Data!$D$7,E1606,B1606))),IF(FollowUp!$AK$3=Data!$N$9,F1606,IF(FollowUp!$AK$3=Data!$N$8,H1606,IF(FollowUp!$AK$3=Data!$N$7,G1606,B1606))))</f>
        <v>0</v>
      </c>
      <c r="AR1606" s="51">
        <f t="shared" si="152"/>
        <v>0</v>
      </c>
      <c r="AS1606" s="25">
        <f t="shared" si="150"/>
        <v>-1</v>
      </c>
      <c r="AT1606" s="25">
        <f t="shared" si="153"/>
        <v>1599</v>
      </c>
      <c r="AU1606" s="25">
        <f t="shared" si="151"/>
        <v>0</v>
      </c>
      <c r="AV1606" s="25">
        <f t="shared" si="154"/>
        <v>0</v>
      </c>
      <c r="BB1606" s="51"/>
    </row>
    <row r="1607" spans="1:54" x14ac:dyDescent="0.25">
      <c r="A1607" t="str">
        <f t="shared" si="149"/>
        <v>1607</v>
      </c>
      <c r="B1607" s="25">
        <f>IF(OR(ISBLANK($AG1607),$AI1607="closed",$AI1607="old",AND($B$3=Data!$N$6,OR(database!AG1607=Data!$K$8,Data!$K$9=database!AG1607))),0,MAX(B$8:B1606)+1)</f>
        <v>0</v>
      </c>
      <c r="C1607" s="25">
        <f ca="1">IF(AND($AL1607-C$3&lt;=TODAY(),$AL1607&gt;0,AI1607&lt;&gt;"closed",AI1607&lt;&gt;"old",AND($B$3&lt;&gt;Data!$N$6,OR(database!$AG1607&lt;&gt;Data!$K$9,database!$AG1607&lt;&gt;Data!$K$8))),MAX(C$8:C1606)+1,0)</f>
        <v>0</v>
      </c>
      <c r="D1607" s="25">
        <f ca="1">IF(AND($AL1607-D$3&lt;=TODAY(),$AL1607&gt;0,$AI1607&lt;&gt;"closed",AI1607&lt;&gt;"old",AND($B$3&lt;&gt;Data!$N$6,OR(database!$AG1607&lt;&gt;Data!$K$9,database!$AG1607&lt;&gt;Data!$K$8))),MAX(D$8:D1606)+1,0)</f>
        <v>0</v>
      </c>
      <c r="E1607" s="25">
        <f ca="1">IF(AND($AL1607-E$3&lt;=TODAY(),$AL1607&gt;0,AI1607&lt;&gt;"closed",AI1607&lt;&gt;"old",AND($B$3&lt;&gt;Data!$N$6,OR(database!$AG1607&lt;&gt;Data!$K$9,database!$AG1607&lt;&gt;Data!$K$8))),MAX(E$8:E1606)+1,0)</f>
        <v>0</v>
      </c>
      <c r="F1607" s="25">
        <f>IF(AH1607="X",MAX(F$8:F1606)+1,0)</f>
        <v>0</v>
      </c>
      <c r="G1607" s="25">
        <f ca="1">IF(AND(AG1607=Data!$K$8,database!AI1607&lt;&gt;"Closed",AI1607&lt;&gt;"old",database!AL1607&lt;(TODAY()+Data!$X$4)),MAX(G$8:G1606)+1,0)</f>
        <v>0</v>
      </c>
      <c r="H1607" s="25">
        <f ca="1">IF(AND(AG1607=Data!$K$9,database!AI1607&lt;&gt;"Closed",AI1607&lt;&gt;"old",database!AL1607&lt;(TODAY()+Data!$X$5)),MAX(H$8:H1606)+1,0)</f>
        <v>0</v>
      </c>
      <c r="Y1607">
        <f>IF(AS1607&gt;0,VLOOKUP(AS1607,$AT:$AV,3,0)+COUNTIF(AS$8:AS1606,AS1607),0)</f>
        <v>0</v>
      </c>
      <c r="AA1607" s="17"/>
      <c r="AB1607" s="18"/>
      <c r="AC1607" s="17"/>
      <c r="AD1607" s="18"/>
      <c r="AE1607" s="17"/>
      <c r="AF1607" s="18"/>
      <c r="AG1607" s="139"/>
      <c r="AH1607" s="24"/>
      <c r="AI1607" s="17"/>
      <c r="AJ1607" s="24"/>
      <c r="AK1607" s="27"/>
      <c r="AL1607" s="47"/>
      <c r="AQ1607" s="25">
        <f>IF(FollowUp!$AK$3="(Off)",IF(FollowUp!$AA$3=Data!$D$5,C1607,IF(FollowUp!$AA$3=Data!$D$6,D1607,IF(FollowUp!$AA$3=Data!$D$7,E1607,B1607))),IF(FollowUp!$AK$3=Data!$N$9,F1607,IF(FollowUp!$AK$3=Data!$N$8,H1607,IF(FollowUp!$AK$3=Data!$N$7,G1607,B1607))))</f>
        <v>0</v>
      </c>
      <c r="AR1607" s="51">
        <f t="shared" si="152"/>
        <v>0</v>
      </c>
      <c r="AS1607" s="25">
        <f t="shared" si="150"/>
        <v>-1</v>
      </c>
      <c r="AT1607" s="25">
        <f t="shared" si="153"/>
        <v>1600</v>
      </c>
      <c r="AU1607" s="25">
        <f t="shared" si="151"/>
        <v>0</v>
      </c>
      <c r="AV1607" s="25">
        <f t="shared" si="154"/>
        <v>0</v>
      </c>
      <c r="BB1607" s="51"/>
    </row>
    <row r="1608" spans="1:54" x14ac:dyDescent="0.25">
      <c r="A1608" t="str">
        <f t="shared" ref="A1608:A1671" si="155">ROW(C1608)&amp;AC1608</f>
        <v>1608</v>
      </c>
      <c r="B1608" s="25">
        <f>IF(OR(ISBLANK($AG1608),$AI1608="closed",$AI1608="old",AND($B$3=Data!$N$6,OR(database!AG1608=Data!$K$8,Data!$K$9=database!AG1608))),0,MAX(B$8:B1607)+1)</f>
        <v>0</v>
      </c>
      <c r="C1608" s="25">
        <f ca="1">IF(AND($AL1608-C$3&lt;=TODAY(),$AL1608&gt;0,AI1608&lt;&gt;"closed",AI1608&lt;&gt;"old",AND($B$3&lt;&gt;Data!$N$6,OR(database!$AG1608&lt;&gt;Data!$K$9,database!$AG1608&lt;&gt;Data!$K$8))),MAX(C$8:C1607)+1,0)</f>
        <v>0</v>
      </c>
      <c r="D1608" s="25">
        <f ca="1">IF(AND($AL1608-D$3&lt;=TODAY(),$AL1608&gt;0,$AI1608&lt;&gt;"closed",AI1608&lt;&gt;"old",AND($B$3&lt;&gt;Data!$N$6,OR(database!$AG1608&lt;&gt;Data!$K$9,database!$AG1608&lt;&gt;Data!$K$8))),MAX(D$8:D1607)+1,0)</f>
        <v>0</v>
      </c>
      <c r="E1608" s="25">
        <f ca="1">IF(AND($AL1608-E$3&lt;=TODAY(),$AL1608&gt;0,AI1608&lt;&gt;"closed",AI1608&lt;&gt;"old",AND($B$3&lt;&gt;Data!$N$6,OR(database!$AG1608&lt;&gt;Data!$K$9,database!$AG1608&lt;&gt;Data!$K$8))),MAX(E$8:E1607)+1,0)</f>
        <v>0</v>
      </c>
      <c r="F1608" s="25">
        <f>IF(AH1608="X",MAX(F$8:F1607)+1,0)</f>
        <v>0</v>
      </c>
      <c r="G1608" s="25">
        <f ca="1">IF(AND(AG1608=Data!$K$8,database!AI1608&lt;&gt;"Closed",AI1608&lt;&gt;"old",database!AL1608&lt;(TODAY()+Data!$X$4)),MAX(G$8:G1607)+1,0)</f>
        <v>0</v>
      </c>
      <c r="H1608" s="25">
        <f ca="1">IF(AND(AG1608=Data!$K$9,database!AI1608&lt;&gt;"Closed",AI1608&lt;&gt;"old",database!AL1608&lt;(TODAY()+Data!$X$5)),MAX(H$8:H1607)+1,0)</f>
        <v>0</v>
      </c>
      <c r="Y1608">
        <f>IF(AS1608&gt;0,VLOOKUP(AS1608,$AT:$AV,3,0)+COUNTIF(AS$8:AS1607,AS1608),0)</f>
        <v>0</v>
      </c>
      <c r="AA1608" s="16"/>
      <c r="AB1608" s="22"/>
      <c r="AC1608" s="16"/>
      <c r="AD1608" s="22"/>
      <c r="AE1608" s="16"/>
      <c r="AF1608" s="22"/>
      <c r="AG1608" s="138"/>
      <c r="AH1608" s="23"/>
      <c r="AI1608" s="16"/>
      <c r="AJ1608" s="23"/>
      <c r="AK1608" s="28"/>
      <c r="AL1608" s="35"/>
      <c r="AQ1608" s="25">
        <f>IF(FollowUp!$AK$3="(Off)",IF(FollowUp!$AA$3=Data!$D$5,C1608,IF(FollowUp!$AA$3=Data!$D$6,D1608,IF(FollowUp!$AA$3=Data!$D$7,E1608,B1608))),IF(FollowUp!$AK$3=Data!$N$9,F1608,IF(FollowUp!$AK$3=Data!$N$8,H1608,IF(FollowUp!$AK$3=Data!$N$7,G1608,B1608))))</f>
        <v>0</v>
      </c>
      <c r="AR1608" s="51">
        <f t="shared" si="152"/>
        <v>0</v>
      </c>
      <c r="AS1608" s="25">
        <f t="shared" si="150"/>
        <v>-1</v>
      </c>
      <c r="AT1608" s="25">
        <f t="shared" si="153"/>
        <v>1601</v>
      </c>
      <c r="AU1608" s="25">
        <f t="shared" si="151"/>
        <v>0</v>
      </c>
      <c r="AV1608" s="25">
        <f t="shared" si="154"/>
        <v>0</v>
      </c>
      <c r="BB1608" s="51"/>
    </row>
    <row r="1609" spans="1:54" x14ac:dyDescent="0.25">
      <c r="A1609" t="str">
        <f t="shared" si="155"/>
        <v>1609</v>
      </c>
      <c r="B1609" s="25">
        <f>IF(OR(ISBLANK($AG1609),$AI1609="closed",$AI1609="old",AND($B$3=Data!$N$6,OR(database!AG1609=Data!$K$8,Data!$K$9=database!AG1609))),0,MAX(B$8:B1608)+1)</f>
        <v>0</v>
      </c>
      <c r="C1609" s="25">
        <f ca="1">IF(AND($AL1609-C$3&lt;=TODAY(),$AL1609&gt;0,AI1609&lt;&gt;"closed",AI1609&lt;&gt;"old",AND($B$3&lt;&gt;Data!$N$6,OR(database!$AG1609&lt;&gt;Data!$K$9,database!$AG1609&lt;&gt;Data!$K$8))),MAX(C$8:C1608)+1,0)</f>
        <v>0</v>
      </c>
      <c r="D1609" s="25">
        <f ca="1">IF(AND($AL1609-D$3&lt;=TODAY(),$AL1609&gt;0,$AI1609&lt;&gt;"closed",AI1609&lt;&gt;"old",AND($B$3&lt;&gt;Data!$N$6,OR(database!$AG1609&lt;&gt;Data!$K$9,database!$AG1609&lt;&gt;Data!$K$8))),MAX(D$8:D1608)+1,0)</f>
        <v>0</v>
      </c>
      <c r="E1609" s="25">
        <f ca="1">IF(AND($AL1609-E$3&lt;=TODAY(),$AL1609&gt;0,AI1609&lt;&gt;"closed",AI1609&lt;&gt;"old",AND($B$3&lt;&gt;Data!$N$6,OR(database!$AG1609&lt;&gt;Data!$K$9,database!$AG1609&lt;&gt;Data!$K$8))),MAX(E$8:E1608)+1,0)</f>
        <v>0</v>
      </c>
      <c r="F1609" s="25">
        <f>IF(AH1609="X",MAX(F$8:F1608)+1,0)</f>
        <v>0</v>
      </c>
      <c r="G1609" s="25">
        <f ca="1">IF(AND(AG1609=Data!$K$8,database!AI1609&lt;&gt;"Closed",AI1609&lt;&gt;"old",database!AL1609&lt;(TODAY()+Data!$X$4)),MAX(G$8:G1608)+1,0)</f>
        <v>0</v>
      </c>
      <c r="H1609" s="25">
        <f ca="1">IF(AND(AG1609=Data!$K$9,database!AI1609&lt;&gt;"Closed",AI1609&lt;&gt;"old",database!AL1609&lt;(TODAY()+Data!$X$5)),MAX(H$8:H1608)+1,0)</f>
        <v>0</v>
      </c>
      <c r="Y1609">
        <f>IF(AS1609&gt;0,VLOOKUP(AS1609,$AT:$AV,3,0)+COUNTIF(AS$8:AS1608,AS1609),0)</f>
        <v>0</v>
      </c>
      <c r="AA1609" s="17"/>
      <c r="AB1609" s="18"/>
      <c r="AC1609" s="17"/>
      <c r="AD1609" s="18"/>
      <c r="AE1609" s="17"/>
      <c r="AF1609" s="18"/>
      <c r="AG1609" s="139"/>
      <c r="AH1609" s="24"/>
      <c r="AI1609" s="17"/>
      <c r="AJ1609" s="24"/>
      <c r="AK1609" s="27"/>
      <c r="AL1609" s="47"/>
      <c r="AQ1609" s="25">
        <f>IF(FollowUp!$AK$3="(Off)",IF(FollowUp!$AA$3=Data!$D$5,C1609,IF(FollowUp!$AA$3=Data!$D$6,D1609,IF(FollowUp!$AA$3=Data!$D$7,E1609,B1609))),IF(FollowUp!$AK$3=Data!$N$9,F1609,IF(FollowUp!$AK$3=Data!$N$8,H1609,IF(FollowUp!$AK$3=Data!$N$7,G1609,B1609))))</f>
        <v>0</v>
      </c>
      <c r="AR1609" s="51">
        <f t="shared" si="152"/>
        <v>0</v>
      </c>
      <c r="AS1609" s="25">
        <f t="shared" ref="AS1609:AS1672" si="156">IF(AR1609=0,-1,RANK(AR1609,$AR$8:$AR$5000))</f>
        <v>-1</v>
      </c>
      <c r="AT1609" s="25">
        <f t="shared" si="153"/>
        <v>1602</v>
      </c>
      <c r="AU1609" s="25">
        <f t="shared" ref="AU1609:AU1672" si="157">COUNTIF(AS:AS,AT1609)</f>
        <v>0</v>
      </c>
      <c r="AV1609" s="25">
        <f t="shared" si="154"/>
        <v>0</v>
      </c>
      <c r="BB1609" s="51"/>
    </row>
    <row r="1610" spans="1:54" x14ac:dyDescent="0.25">
      <c r="A1610" t="str">
        <f t="shared" si="155"/>
        <v>1610</v>
      </c>
      <c r="B1610" s="25">
        <f>IF(OR(ISBLANK($AG1610),$AI1610="closed",$AI1610="old",AND($B$3=Data!$N$6,OR(database!AG1610=Data!$K$8,Data!$K$9=database!AG1610))),0,MAX(B$8:B1609)+1)</f>
        <v>0</v>
      </c>
      <c r="C1610" s="25">
        <f ca="1">IF(AND($AL1610-C$3&lt;=TODAY(),$AL1610&gt;0,AI1610&lt;&gt;"closed",AI1610&lt;&gt;"old",AND($B$3&lt;&gt;Data!$N$6,OR(database!$AG1610&lt;&gt;Data!$K$9,database!$AG1610&lt;&gt;Data!$K$8))),MAX(C$8:C1609)+1,0)</f>
        <v>0</v>
      </c>
      <c r="D1610" s="25">
        <f ca="1">IF(AND($AL1610-D$3&lt;=TODAY(),$AL1610&gt;0,$AI1610&lt;&gt;"closed",AI1610&lt;&gt;"old",AND($B$3&lt;&gt;Data!$N$6,OR(database!$AG1610&lt;&gt;Data!$K$9,database!$AG1610&lt;&gt;Data!$K$8))),MAX(D$8:D1609)+1,0)</f>
        <v>0</v>
      </c>
      <c r="E1610" s="25">
        <f ca="1">IF(AND($AL1610-E$3&lt;=TODAY(),$AL1610&gt;0,AI1610&lt;&gt;"closed",AI1610&lt;&gt;"old",AND($B$3&lt;&gt;Data!$N$6,OR(database!$AG1610&lt;&gt;Data!$K$9,database!$AG1610&lt;&gt;Data!$K$8))),MAX(E$8:E1609)+1,0)</f>
        <v>0</v>
      </c>
      <c r="F1610" s="25">
        <f>IF(AH1610="X",MAX(F$8:F1609)+1,0)</f>
        <v>0</v>
      </c>
      <c r="G1610" s="25">
        <f ca="1">IF(AND(AG1610=Data!$K$8,database!AI1610&lt;&gt;"Closed",AI1610&lt;&gt;"old",database!AL1610&lt;(TODAY()+Data!$X$4)),MAX(G$8:G1609)+1,0)</f>
        <v>0</v>
      </c>
      <c r="H1610" s="25">
        <f ca="1">IF(AND(AG1610=Data!$K$9,database!AI1610&lt;&gt;"Closed",AI1610&lt;&gt;"old",database!AL1610&lt;(TODAY()+Data!$X$5)),MAX(H$8:H1609)+1,0)</f>
        <v>0</v>
      </c>
      <c r="Y1610">
        <f>IF(AS1610&gt;0,VLOOKUP(AS1610,$AT:$AV,3,0)+COUNTIF(AS$8:AS1609,AS1610),0)</f>
        <v>0</v>
      </c>
      <c r="AA1610" s="16"/>
      <c r="AB1610" s="22"/>
      <c r="AC1610" s="16"/>
      <c r="AD1610" s="22"/>
      <c r="AE1610" s="16"/>
      <c r="AF1610" s="22"/>
      <c r="AG1610" s="138"/>
      <c r="AH1610" s="23"/>
      <c r="AI1610" s="16"/>
      <c r="AJ1610" s="23"/>
      <c r="AK1610" s="28"/>
      <c r="AL1610" s="35"/>
      <c r="AQ1610" s="25">
        <f>IF(FollowUp!$AK$3="(Off)",IF(FollowUp!$AA$3=Data!$D$5,C1610,IF(FollowUp!$AA$3=Data!$D$6,D1610,IF(FollowUp!$AA$3=Data!$D$7,E1610,B1610))),IF(FollowUp!$AK$3=Data!$N$9,F1610,IF(FollowUp!$AK$3=Data!$N$8,H1610,IF(FollowUp!$AK$3=Data!$N$7,G1610,B1610))))</f>
        <v>0</v>
      </c>
      <c r="AR1610" s="51">
        <f t="shared" si="152"/>
        <v>0</v>
      </c>
      <c r="AS1610" s="25">
        <f t="shared" si="156"/>
        <v>-1</v>
      </c>
      <c r="AT1610" s="25">
        <f t="shared" si="153"/>
        <v>1603</v>
      </c>
      <c r="AU1610" s="25">
        <f t="shared" si="157"/>
        <v>0</v>
      </c>
      <c r="AV1610" s="25">
        <f t="shared" si="154"/>
        <v>0</v>
      </c>
      <c r="BB1610" s="51"/>
    </row>
    <row r="1611" spans="1:54" x14ac:dyDescent="0.25">
      <c r="A1611" t="str">
        <f t="shared" si="155"/>
        <v>1611</v>
      </c>
      <c r="B1611" s="25">
        <f>IF(OR(ISBLANK($AG1611),$AI1611="closed",$AI1611="old",AND($B$3=Data!$N$6,OR(database!AG1611=Data!$K$8,Data!$K$9=database!AG1611))),0,MAX(B$8:B1610)+1)</f>
        <v>0</v>
      </c>
      <c r="C1611" s="25">
        <f ca="1">IF(AND($AL1611-C$3&lt;=TODAY(),$AL1611&gt;0,AI1611&lt;&gt;"closed",AI1611&lt;&gt;"old",AND($B$3&lt;&gt;Data!$N$6,OR(database!$AG1611&lt;&gt;Data!$K$9,database!$AG1611&lt;&gt;Data!$K$8))),MAX(C$8:C1610)+1,0)</f>
        <v>0</v>
      </c>
      <c r="D1611" s="25">
        <f ca="1">IF(AND($AL1611-D$3&lt;=TODAY(),$AL1611&gt;0,$AI1611&lt;&gt;"closed",AI1611&lt;&gt;"old",AND($B$3&lt;&gt;Data!$N$6,OR(database!$AG1611&lt;&gt;Data!$K$9,database!$AG1611&lt;&gt;Data!$K$8))),MAX(D$8:D1610)+1,0)</f>
        <v>0</v>
      </c>
      <c r="E1611" s="25">
        <f ca="1">IF(AND($AL1611-E$3&lt;=TODAY(),$AL1611&gt;0,AI1611&lt;&gt;"closed",AI1611&lt;&gt;"old",AND($B$3&lt;&gt;Data!$N$6,OR(database!$AG1611&lt;&gt;Data!$K$9,database!$AG1611&lt;&gt;Data!$K$8))),MAX(E$8:E1610)+1,0)</f>
        <v>0</v>
      </c>
      <c r="F1611" s="25">
        <f>IF(AH1611="X",MAX(F$8:F1610)+1,0)</f>
        <v>0</v>
      </c>
      <c r="G1611" s="25">
        <f ca="1">IF(AND(AG1611=Data!$K$8,database!AI1611&lt;&gt;"Closed",AI1611&lt;&gt;"old",database!AL1611&lt;(TODAY()+Data!$X$4)),MAX(G$8:G1610)+1,0)</f>
        <v>0</v>
      </c>
      <c r="H1611" s="25">
        <f ca="1">IF(AND(AG1611=Data!$K$9,database!AI1611&lt;&gt;"Closed",AI1611&lt;&gt;"old",database!AL1611&lt;(TODAY()+Data!$X$5)),MAX(H$8:H1610)+1,0)</f>
        <v>0</v>
      </c>
      <c r="Y1611">
        <f>IF(AS1611&gt;0,VLOOKUP(AS1611,$AT:$AV,3,0)+COUNTIF(AS$8:AS1610,AS1611),0)</f>
        <v>0</v>
      </c>
      <c r="AA1611" s="17"/>
      <c r="AB1611" s="18"/>
      <c r="AC1611" s="17"/>
      <c r="AD1611" s="18"/>
      <c r="AE1611" s="17"/>
      <c r="AF1611" s="18"/>
      <c r="AG1611" s="139"/>
      <c r="AH1611" s="24"/>
      <c r="AI1611" s="17"/>
      <c r="AJ1611" s="24"/>
      <c r="AK1611" s="27"/>
      <c r="AL1611" s="47"/>
      <c r="AQ1611" s="25">
        <f>IF(FollowUp!$AK$3="(Off)",IF(FollowUp!$AA$3=Data!$D$5,C1611,IF(FollowUp!$AA$3=Data!$D$6,D1611,IF(FollowUp!$AA$3=Data!$D$7,E1611,B1611))),IF(FollowUp!$AK$3=Data!$N$9,F1611,IF(FollowUp!$AK$3=Data!$N$8,H1611,IF(FollowUp!$AK$3=Data!$N$7,G1611,B1611))))</f>
        <v>0</v>
      </c>
      <c r="AR1611" s="51">
        <f t="shared" si="152"/>
        <v>0</v>
      </c>
      <c r="AS1611" s="25">
        <f t="shared" si="156"/>
        <v>-1</v>
      </c>
      <c r="AT1611" s="25">
        <f t="shared" si="153"/>
        <v>1604</v>
      </c>
      <c r="AU1611" s="25">
        <f t="shared" si="157"/>
        <v>0</v>
      </c>
      <c r="AV1611" s="25">
        <f t="shared" si="154"/>
        <v>0</v>
      </c>
      <c r="BB1611" s="51"/>
    </row>
    <row r="1612" spans="1:54" x14ac:dyDescent="0.25">
      <c r="A1612" t="str">
        <f t="shared" si="155"/>
        <v>1612</v>
      </c>
      <c r="B1612" s="25">
        <f>IF(OR(ISBLANK($AG1612),$AI1612="closed",$AI1612="old",AND($B$3=Data!$N$6,OR(database!AG1612=Data!$K$8,Data!$K$9=database!AG1612))),0,MAX(B$8:B1611)+1)</f>
        <v>0</v>
      </c>
      <c r="C1612" s="25">
        <f ca="1">IF(AND($AL1612-C$3&lt;=TODAY(),$AL1612&gt;0,AI1612&lt;&gt;"closed",AI1612&lt;&gt;"old",AND($B$3&lt;&gt;Data!$N$6,OR(database!$AG1612&lt;&gt;Data!$K$9,database!$AG1612&lt;&gt;Data!$K$8))),MAX(C$8:C1611)+1,0)</f>
        <v>0</v>
      </c>
      <c r="D1612" s="25">
        <f ca="1">IF(AND($AL1612-D$3&lt;=TODAY(),$AL1612&gt;0,$AI1612&lt;&gt;"closed",AI1612&lt;&gt;"old",AND($B$3&lt;&gt;Data!$N$6,OR(database!$AG1612&lt;&gt;Data!$K$9,database!$AG1612&lt;&gt;Data!$K$8))),MAX(D$8:D1611)+1,0)</f>
        <v>0</v>
      </c>
      <c r="E1612" s="25">
        <f ca="1">IF(AND($AL1612-E$3&lt;=TODAY(),$AL1612&gt;0,AI1612&lt;&gt;"closed",AI1612&lt;&gt;"old",AND($B$3&lt;&gt;Data!$N$6,OR(database!$AG1612&lt;&gt;Data!$K$9,database!$AG1612&lt;&gt;Data!$K$8))),MAX(E$8:E1611)+1,0)</f>
        <v>0</v>
      </c>
      <c r="F1612" s="25">
        <f>IF(AH1612="X",MAX(F$8:F1611)+1,0)</f>
        <v>0</v>
      </c>
      <c r="G1612" s="25">
        <f ca="1">IF(AND(AG1612=Data!$K$8,database!AI1612&lt;&gt;"Closed",AI1612&lt;&gt;"old",database!AL1612&lt;(TODAY()+Data!$X$4)),MAX(G$8:G1611)+1,0)</f>
        <v>0</v>
      </c>
      <c r="H1612" s="25">
        <f ca="1">IF(AND(AG1612=Data!$K$9,database!AI1612&lt;&gt;"Closed",AI1612&lt;&gt;"old",database!AL1612&lt;(TODAY()+Data!$X$5)),MAX(H$8:H1611)+1,0)</f>
        <v>0</v>
      </c>
      <c r="Y1612">
        <f>IF(AS1612&gt;0,VLOOKUP(AS1612,$AT:$AV,3,0)+COUNTIF(AS$8:AS1611,AS1612),0)</f>
        <v>0</v>
      </c>
      <c r="AA1612" s="16"/>
      <c r="AB1612" s="22"/>
      <c r="AC1612" s="16"/>
      <c r="AD1612" s="22"/>
      <c r="AE1612" s="16"/>
      <c r="AF1612" s="22"/>
      <c r="AG1612" s="138"/>
      <c r="AH1612" s="23"/>
      <c r="AI1612" s="16"/>
      <c r="AJ1612" s="23"/>
      <c r="AK1612" s="28"/>
      <c r="AL1612" s="35"/>
      <c r="AQ1612" s="25">
        <f>IF(FollowUp!$AK$3="(Off)",IF(FollowUp!$AA$3=Data!$D$5,C1612,IF(FollowUp!$AA$3=Data!$D$6,D1612,IF(FollowUp!$AA$3=Data!$D$7,E1612,B1612))),IF(FollowUp!$AK$3=Data!$N$9,F1612,IF(FollowUp!$AK$3=Data!$N$8,H1612,IF(FollowUp!$AK$3=Data!$N$7,G1612,B1612))))</f>
        <v>0</v>
      </c>
      <c r="AR1612" s="51">
        <f t="shared" si="152"/>
        <v>0</v>
      </c>
      <c r="AS1612" s="25">
        <f t="shared" si="156"/>
        <v>-1</v>
      </c>
      <c r="AT1612" s="25">
        <f t="shared" si="153"/>
        <v>1605</v>
      </c>
      <c r="AU1612" s="25">
        <f t="shared" si="157"/>
        <v>0</v>
      </c>
      <c r="AV1612" s="25">
        <f t="shared" si="154"/>
        <v>0</v>
      </c>
      <c r="BB1612" s="51"/>
    </row>
    <row r="1613" spans="1:54" x14ac:dyDescent="0.25">
      <c r="A1613" t="str">
        <f t="shared" si="155"/>
        <v>1613</v>
      </c>
      <c r="B1613" s="25">
        <f>IF(OR(ISBLANK($AG1613),$AI1613="closed",$AI1613="old",AND($B$3=Data!$N$6,OR(database!AG1613=Data!$K$8,Data!$K$9=database!AG1613))),0,MAX(B$8:B1612)+1)</f>
        <v>0</v>
      </c>
      <c r="C1613" s="25">
        <f ca="1">IF(AND($AL1613-C$3&lt;=TODAY(),$AL1613&gt;0,AI1613&lt;&gt;"closed",AI1613&lt;&gt;"old",AND($B$3&lt;&gt;Data!$N$6,OR(database!$AG1613&lt;&gt;Data!$K$9,database!$AG1613&lt;&gt;Data!$K$8))),MAX(C$8:C1612)+1,0)</f>
        <v>0</v>
      </c>
      <c r="D1613" s="25">
        <f ca="1">IF(AND($AL1613-D$3&lt;=TODAY(),$AL1613&gt;0,$AI1613&lt;&gt;"closed",AI1613&lt;&gt;"old",AND($B$3&lt;&gt;Data!$N$6,OR(database!$AG1613&lt;&gt;Data!$K$9,database!$AG1613&lt;&gt;Data!$K$8))),MAX(D$8:D1612)+1,0)</f>
        <v>0</v>
      </c>
      <c r="E1613" s="25">
        <f ca="1">IF(AND($AL1613-E$3&lt;=TODAY(),$AL1613&gt;0,AI1613&lt;&gt;"closed",AI1613&lt;&gt;"old",AND($B$3&lt;&gt;Data!$N$6,OR(database!$AG1613&lt;&gt;Data!$K$9,database!$AG1613&lt;&gt;Data!$K$8))),MAX(E$8:E1612)+1,0)</f>
        <v>0</v>
      </c>
      <c r="F1613" s="25">
        <f>IF(AH1613="X",MAX(F$8:F1612)+1,0)</f>
        <v>0</v>
      </c>
      <c r="G1613" s="25">
        <f ca="1">IF(AND(AG1613=Data!$K$8,database!AI1613&lt;&gt;"Closed",AI1613&lt;&gt;"old",database!AL1613&lt;(TODAY()+Data!$X$4)),MAX(G$8:G1612)+1,0)</f>
        <v>0</v>
      </c>
      <c r="H1613" s="25">
        <f ca="1">IF(AND(AG1613=Data!$K$9,database!AI1613&lt;&gt;"Closed",AI1613&lt;&gt;"old",database!AL1613&lt;(TODAY()+Data!$X$5)),MAX(H$8:H1612)+1,0)</f>
        <v>0</v>
      </c>
      <c r="Y1613">
        <f>IF(AS1613&gt;0,VLOOKUP(AS1613,$AT:$AV,3,0)+COUNTIF(AS$8:AS1612,AS1613),0)</f>
        <v>0</v>
      </c>
      <c r="AA1613" s="17"/>
      <c r="AB1613" s="18"/>
      <c r="AC1613" s="17"/>
      <c r="AD1613" s="18"/>
      <c r="AE1613" s="17"/>
      <c r="AF1613" s="18"/>
      <c r="AG1613" s="139"/>
      <c r="AH1613" s="24"/>
      <c r="AI1613" s="17"/>
      <c r="AJ1613" s="24"/>
      <c r="AK1613" s="27"/>
      <c r="AL1613" s="47"/>
      <c r="AQ1613" s="25">
        <f>IF(FollowUp!$AK$3="(Off)",IF(FollowUp!$AA$3=Data!$D$5,C1613,IF(FollowUp!$AA$3=Data!$D$6,D1613,IF(FollowUp!$AA$3=Data!$D$7,E1613,B1613))),IF(FollowUp!$AK$3=Data!$N$9,F1613,IF(FollowUp!$AK$3=Data!$N$8,H1613,IF(FollowUp!$AK$3=Data!$N$7,G1613,B1613))))</f>
        <v>0</v>
      </c>
      <c r="AR1613" s="51">
        <f t="shared" si="152"/>
        <v>0</v>
      </c>
      <c r="AS1613" s="25">
        <f t="shared" si="156"/>
        <v>-1</v>
      </c>
      <c r="AT1613" s="25">
        <f t="shared" si="153"/>
        <v>1606</v>
      </c>
      <c r="AU1613" s="25">
        <f t="shared" si="157"/>
        <v>0</v>
      </c>
      <c r="AV1613" s="25">
        <f t="shared" si="154"/>
        <v>0</v>
      </c>
      <c r="BB1613" s="51"/>
    </row>
    <row r="1614" spans="1:54" x14ac:dyDescent="0.25">
      <c r="A1614" t="str">
        <f t="shared" si="155"/>
        <v>1614</v>
      </c>
      <c r="B1614" s="25">
        <f>IF(OR(ISBLANK($AG1614),$AI1614="closed",$AI1614="old",AND($B$3=Data!$N$6,OR(database!AG1614=Data!$K$8,Data!$K$9=database!AG1614))),0,MAX(B$8:B1613)+1)</f>
        <v>0</v>
      </c>
      <c r="C1614" s="25">
        <f ca="1">IF(AND($AL1614-C$3&lt;=TODAY(),$AL1614&gt;0,AI1614&lt;&gt;"closed",AI1614&lt;&gt;"old",AND($B$3&lt;&gt;Data!$N$6,OR(database!$AG1614&lt;&gt;Data!$K$9,database!$AG1614&lt;&gt;Data!$K$8))),MAX(C$8:C1613)+1,0)</f>
        <v>0</v>
      </c>
      <c r="D1614" s="25">
        <f ca="1">IF(AND($AL1614-D$3&lt;=TODAY(),$AL1614&gt;0,$AI1614&lt;&gt;"closed",AI1614&lt;&gt;"old",AND($B$3&lt;&gt;Data!$N$6,OR(database!$AG1614&lt;&gt;Data!$K$9,database!$AG1614&lt;&gt;Data!$K$8))),MAX(D$8:D1613)+1,0)</f>
        <v>0</v>
      </c>
      <c r="E1614" s="25">
        <f ca="1">IF(AND($AL1614-E$3&lt;=TODAY(),$AL1614&gt;0,AI1614&lt;&gt;"closed",AI1614&lt;&gt;"old",AND($B$3&lt;&gt;Data!$N$6,OR(database!$AG1614&lt;&gt;Data!$K$9,database!$AG1614&lt;&gt;Data!$K$8))),MAX(E$8:E1613)+1,0)</f>
        <v>0</v>
      </c>
      <c r="F1614" s="25">
        <f>IF(AH1614="X",MAX(F$8:F1613)+1,0)</f>
        <v>0</v>
      </c>
      <c r="G1614" s="25">
        <f ca="1">IF(AND(AG1614=Data!$K$8,database!AI1614&lt;&gt;"Closed",AI1614&lt;&gt;"old",database!AL1614&lt;(TODAY()+Data!$X$4)),MAX(G$8:G1613)+1,0)</f>
        <v>0</v>
      </c>
      <c r="H1614" s="25">
        <f ca="1">IF(AND(AG1614=Data!$K$9,database!AI1614&lt;&gt;"Closed",AI1614&lt;&gt;"old",database!AL1614&lt;(TODAY()+Data!$X$5)),MAX(H$8:H1613)+1,0)</f>
        <v>0</v>
      </c>
      <c r="Y1614">
        <f>IF(AS1614&gt;0,VLOOKUP(AS1614,$AT:$AV,3,0)+COUNTIF(AS$8:AS1613,AS1614),0)</f>
        <v>0</v>
      </c>
      <c r="AA1614" s="16"/>
      <c r="AB1614" s="22"/>
      <c r="AC1614" s="16"/>
      <c r="AD1614" s="22"/>
      <c r="AE1614" s="16"/>
      <c r="AF1614" s="22"/>
      <c r="AG1614" s="138"/>
      <c r="AH1614" s="23"/>
      <c r="AI1614" s="16"/>
      <c r="AJ1614" s="23"/>
      <c r="AK1614" s="28"/>
      <c r="AL1614" s="35"/>
      <c r="AQ1614" s="25">
        <f>IF(FollowUp!$AK$3="(Off)",IF(FollowUp!$AA$3=Data!$D$5,C1614,IF(FollowUp!$AA$3=Data!$D$6,D1614,IF(FollowUp!$AA$3=Data!$D$7,E1614,B1614))),IF(FollowUp!$AK$3=Data!$N$9,F1614,IF(FollowUp!$AK$3=Data!$N$8,H1614,IF(FollowUp!$AK$3=Data!$N$7,G1614,B1614))))</f>
        <v>0</v>
      </c>
      <c r="AR1614" s="51">
        <f t="shared" si="152"/>
        <v>0</v>
      </c>
      <c r="AS1614" s="25">
        <f t="shared" si="156"/>
        <v>-1</v>
      </c>
      <c r="AT1614" s="25">
        <f t="shared" si="153"/>
        <v>1607</v>
      </c>
      <c r="AU1614" s="25">
        <f t="shared" si="157"/>
        <v>0</v>
      </c>
      <c r="AV1614" s="25">
        <f t="shared" si="154"/>
        <v>0</v>
      </c>
      <c r="BB1614" s="51"/>
    </row>
    <row r="1615" spans="1:54" x14ac:dyDescent="0.25">
      <c r="A1615" t="str">
        <f t="shared" si="155"/>
        <v>1615</v>
      </c>
      <c r="B1615" s="25">
        <f>IF(OR(ISBLANK($AG1615),$AI1615="closed",$AI1615="old",AND($B$3=Data!$N$6,OR(database!AG1615=Data!$K$8,Data!$K$9=database!AG1615))),0,MAX(B$8:B1614)+1)</f>
        <v>0</v>
      </c>
      <c r="C1615" s="25">
        <f ca="1">IF(AND($AL1615-C$3&lt;=TODAY(),$AL1615&gt;0,AI1615&lt;&gt;"closed",AI1615&lt;&gt;"old",AND($B$3&lt;&gt;Data!$N$6,OR(database!$AG1615&lt;&gt;Data!$K$9,database!$AG1615&lt;&gt;Data!$K$8))),MAX(C$8:C1614)+1,0)</f>
        <v>0</v>
      </c>
      <c r="D1615" s="25">
        <f ca="1">IF(AND($AL1615-D$3&lt;=TODAY(),$AL1615&gt;0,$AI1615&lt;&gt;"closed",AI1615&lt;&gt;"old",AND($B$3&lt;&gt;Data!$N$6,OR(database!$AG1615&lt;&gt;Data!$K$9,database!$AG1615&lt;&gt;Data!$K$8))),MAX(D$8:D1614)+1,0)</f>
        <v>0</v>
      </c>
      <c r="E1615" s="25">
        <f ca="1">IF(AND($AL1615-E$3&lt;=TODAY(),$AL1615&gt;0,AI1615&lt;&gt;"closed",AI1615&lt;&gt;"old",AND($B$3&lt;&gt;Data!$N$6,OR(database!$AG1615&lt;&gt;Data!$K$9,database!$AG1615&lt;&gt;Data!$K$8))),MAX(E$8:E1614)+1,0)</f>
        <v>0</v>
      </c>
      <c r="F1615" s="25">
        <f>IF(AH1615="X",MAX(F$8:F1614)+1,0)</f>
        <v>0</v>
      </c>
      <c r="G1615" s="25">
        <f ca="1">IF(AND(AG1615=Data!$K$8,database!AI1615&lt;&gt;"Closed",AI1615&lt;&gt;"old",database!AL1615&lt;(TODAY()+Data!$X$4)),MAX(G$8:G1614)+1,0)</f>
        <v>0</v>
      </c>
      <c r="H1615" s="25">
        <f ca="1">IF(AND(AG1615=Data!$K$9,database!AI1615&lt;&gt;"Closed",AI1615&lt;&gt;"old",database!AL1615&lt;(TODAY()+Data!$X$5)),MAX(H$8:H1614)+1,0)</f>
        <v>0</v>
      </c>
      <c r="Y1615">
        <f>IF(AS1615&gt;0,VLOOKUP(AS1615,$AT:$AV,3,0)+COUNTIF(AS$8:AS1614,AS1615),0)</f>
        <v>0</v>
      </c>
      <c r="AA1615" s="17"/>
      <c r="AB1615" s="18"/>
      <c r="AC1615" s="17"/>
      <c r="AD1615" s="18"/>
      <c r="AE1615" s="17"/>
      <c r="AF1615" s="18"/>
      <c r="AG1615" s="139"/>
      <c r="AH1615" s="24"/>
      <c r="AI1615" s="17"/>
      <c r="AJ1615" s="24"/>
      <c r="AK1615" s="27"/>
      <c r="AL1615" s="47"/>
      <c r="AQ1615" s="25">
        <f>IF(FollowUp!$AK$3="(Off)",IF(FollowUp!$AA$3=Data!$D$5,C1615,IF(FollowUp!$AA$3=Data!$D$6,D1615,IF(FollowUp!$AA$3=Data!$D$7,E1615,B1615))),IF(FollowUp!$AK$3=Data!$N$9,F1615,IF(FollowUp!$AK$3=Data!$N$8,H1615,IF(FollowUp!$AK$3=Data!$N$7,G1615,B1615))))</f>
        <v>0</v>
      </c>
      <c r="AR1615" s="51">
        <f t="shared" si="152"/>
        <v>0</v>
      </c>
      <c r="AS1615" s="25">
        <f t="shared" si="156"/>
        <v>-1</v>
      </c>
      <c r="AT1615" s="25">
        <f t="shared" si="153"/>
        <v>1608</v>
      </c>
      <c r="AU1615" s="25">
        <f t="shared" si="157"/>
        <v>0</v>
      </c>
      <c r="AV1615" s="25">
        <f t="shared" si="154"/>
        <v>0</v>
      </c>
      <c r="BB1615" s="51"/>
    </row>
    <row r="1616" spans="1:54" x14ac:dyDescent="0.25">
      <c r="A1616" t="str">
        <f t="shared" si="155"/>
        <v>1616</v>
      </c>
      <c r="B1616" s="25">
        <f>IF(OR(ISBLANK($AG1616),$AI1616="closed",$AI1616="old",AND($B$3=Data!$N$6,OR(database!AG1616=Data!$K$8,Data!$K$9=database!AG1616))),0,MAX(B$8:B1615)+1)</f>
        <v>0</v>
      </c>
      <c r="C1616" s="25">
        <f ca="1">IF(AND($AL1616-C$3&lt;=TODAY(),$AL1616&gt;0,AI1616&lt;&gt;"closed",AI1616&lt;&gt;"old",AND($B$3&lt;&gt;Data!$N$6,OR(database!$AG1616&lt;&gt;Data!$K$9,database!$AG1616&lt;&gt;Data!$K$8))),MAX(C$8:C1615)+1,0)</f>
        <v>0</v>
      </c>
      <c r="D1616" s="25">
        <f ca="1">IF(AND($AL1616-D$3&lt;=TODAY(),$AL1616&gt;0,$AI1616&lt;&gt;"closed",AI1616&lt;&gt;"old",AND($B$3&lt;&gt;Data!$N$6,OR(database!$AG1616&lt;&gt;Data!$K$9,database!$AG1616&lt;&gt;Data!$K$8))),MAX(D$8:D1615)+1,0)</f>
        <v>0</v>
      </c>
      <c r="E1616" s="25">
        <f ca="1">IF(AND($AL1616-E$3&lt;=TODAY(),$AL1616&gt;0,AI1616&lt;&gt;"closed",AI1616&lt;&gt;"old",AND($B$3&lt;&gt;Data!$N$6,OR(database!$AG1616&lt;&gt;Data!$K$9,database!$AG1616&lt;&gt;Data!$K$8))),MAX(E$8:E1615)+1,0)</f>
        <v>0</v>
      </c>
      <c r="F1616" s="25">
        <f>IF(AH1616="X",MAX(F$8:F1615)+1,0)</f>
        <v>0</v>
      </c>
      <c r="G1616" s="25">
        <f ca="1">IF(AND(AG1616=Data!$K$8,database!AI1616&lt;&gt;"Closed",AI1616&lt;&gt;"old",database!AL1616&lt;(TODAY()+Data!$X$4)),MAX(G$8:G1615)+1,0)</f>
        <v>0</v>
      </c>
      <c r="H1616" s="25">
        <f ca="1">IF(AND(AG1616=Data!$K$9,database!AI1616&lt;&gt;"Closed",AI1616&lt;&gt;"old",database!AL1616&lt;(TODAY()+Data!$X$5)),MAX(H$8:H1615)+1,0)</f>
        <v>0</v>
      </c>
      <c r="Y1616">
        <f>IF(AS1616&gt;0,VLOOKUP(AS1616,$AT:$AV,3,0)+COUNTIF(AS$8:AS1615,AS1616),0)</f>
        <v>0</v>
      </c>
      <c r="AA1616" s="16"/>
      <c r="AB1616" s="22"/>
      <c r="AC1616" s="16"/>
      <c r="AD1616" s="22"/>
      <c r="AE1616" s="16"/>
      <c r="AF1616" s="22"/>
      <c r="AG1616" s="138"/>
      <c r="AH1616" s="23"/>
      <c r="AI1616" s="16"/>
      <c r="AJ1616" s="23"/>
      <c r="AK1616" s="28"/>
      <c r="AL1616" s="35"/>
      <c r="AQ1616" s="25">
        <f>IF(FollowUp!$AK$3="(Off)",IF(FollowUp!$AA$3=Data!$D$5,C1616,IF(FollowUp!$AA$3=Data!$D$6,D1616,IF(FollowUp!$AA$3=Data!$D$7,E1616,B1616))),IF(FollowUp!$AK$3=Data!$N$9,F1616,IF(FollowUp!$AK$3=Data!$N$8,H1616,IF(FollowUp!$AK$3=Data!$N$7,G1616,B1616))))</f>
        <v>0</v>
      </c>
      <c r="AR1616" s="51">
        <f t="shared" si="152"/>
        <v>0</v>
      </c>
      <c r="AS1616" s="25">
        <f t="shared" si="156"/>
        <v>-1</v>
      </c>
      <c r="AT1616" s="25">
        <f t="shared" si="153"/>
        <v>1609</v>
      </c>
      <c r="AU1616" s="25">
        <f t="shared" si="157"/>
        <v>0</v>
      </c>
      <c r="AV1616" s="25">
        <f t="shared" si="154"/>
        <v>0</v>
      </c>
      <c r="BB1616" s="51"/>
    </row>
    <row r="1617" spans="1:54" x14ac:dyDescent="0.25">
      <c r="A1617" t="str">
        <f t="shared" si="155"/>
        <v>1617</v>
      </c>
      <c r="B1617" s="25">
        <f>IF(OR(ISBLANK($AG1617),$AI1617="closed",$AI1617="old",AND($B$3=Data!$N$6,OR(database!AG1617=Data!$K$8,Data!$K$9=database!AG1617))),0,MAX(B$8:B1616)+1)</f>
        <v>0</v>
      </c>
      <c r="C1617" s="25">
        <f ca="1">IF(AND($AL1617-C$3&lt;=TODAY(),$AL1617&gt;0,AI1617&lt;&gt;"closed",AI1617&lt;&gt;"old",AND($B$3&lt;&gt;Data!$N$6,OR(database!$AG1617&lt;&gt;Data!$K$9,database!$AG1617&lt;&gt;Data!$K$8))),MAX(C$8:C1616)+1,0)</f>
        <v>0</v>
      </c>
      <c r="D1617" s="25">
        <f ca="1">IF(AND($AL1617-D$3&lt;=TODAY(),$AL1617&gt;0,$AI1617&lt;&gt;"closed",AI1617&lt;&gt;"old",AND($B$3&lt;&gt;Data!$N$6,OR(database!$AG1617&lt;&gt;Data!$K$9,database!$AG1617&lt;&gt;Data!$K$8))),MAX(D$8:D1616)+1,0)</f>
        <v>0</v>
      </c>
      <c r="E1617" s="25">
        <f ca="1">IF(AND($AL1617-E$3&lt;=TODAY(),$AL1617&gt;0,AI1617&lt;&gt;"closed",AI1617&lt;&gt;"old",AND($B$3&lt;&gt;Data!$N$6,OR(database!$AG1617&lt;&gt;Data!$K$9,database!$AG1617&lt;&gt;Data!$K$8))),MAX(E$8:E1616)+1,0)</f>
        <v>0</v>
      </c>
      <c r="F1617" s="25">
        <f>IF(AH1617="X",MAX(F$8:F1616)+1,0)</f>
        <v>0</v>
      </c>
      <c r="G1617" s="25">
        <f ca="1">IF(AND(AG1617=Data!$K$8,database!AI1617&lt;&gt;"Closed",AI1617&lt;&gt;"old",database!AL1617&lt;(TODAY()+Data!$X$4)),MAX(G$8:G1616)+1,0)</f>
        <v>0</v>
      </c>
      <c r="H1617" s="25">
        <f ca="1">IF(AND(AG1617=Data!$K$9,database!AI1617&lt;&gt;"Closed",AI1617&lt;&gt;"old",database!AL1617&lt;(TODAY()+Data!$X$5)),MAX(H$8:H1616)+1,0)</f>
        <v>0</v>
      </c>
      <c r="Y1617">
        <f>IF(AS1617&gt;0,VLOOKUP(AS1617,$AT:$AV,3,0)+COUNTIF(AS$8:AS1616,AS1617),0)</f>
        <v>0</v>
      </c>
      <c r="AA1617" s="17"/>
      <c r="AB1617" s="18"/>
      <c r="AC1617" s="17"/>
      <c r="AD1617" s="18"/>
      <c r="AE1617" s="17"/>
      <c r="AF1617" s="18"/>
      <c r="AG1617" s="139"/>
      <c r="AH1617" s="24"/>
      <c r="AI1617" s="17"/>
      <c r="AJ1617" s="24"/>
      <c r="AK1617" s="27"/>
      <c r="AL1617" s="47"/>
      <c r="AQ1617" s="25">
        <f>IF(FollowUp!$AK$3="(Off)",IF(FollowUp!$AA$3=Data!$D$5,C1617,IF(FollowUp!$AA$3=Data!$D$6,D1617,IF(FollowUp!$AA$3=Data!$D$7,E1617,B1617))),IF(FollowUp!$AK$3=Data!$N$9,F1617,IF(FollowUp!$AK$3=Data!$N$8,H1617,IF(FollowUp!$AK$3=Data!$N$7,G1617,B1617))))</f>
        <v>0</v>
      </c>
      <c r="AR1617" s="51">
        <f t="shared" si="152"/>
        <v>0</v>
      </c>
      <c r="AS1617" s="25">
        <f t="shared" si="156"/>
        <v>-1</v>
      </c>
      <c r="AT1617" s="25">
        <f t="shared" si="153"/>
        <v>1610</v>
      </c>
      <c r="AU1617" s="25">
        <f t="shared" si="157"/>
        <v>0</v>
      </c>
      <c r="AV1617" s="25">
        <f t="shared" si="154"/>
        <v>0</v>
      </c>
      <c r="BB1617" s="51"/>
    </row>
    <row r="1618" spans="1:54" x14ac:dyDescent="0.25">
      <c r="A1618" t="str">
        <f t="shared" si="155"/>
        <v>1618</v>
      </c>
      <c r="B1618" s="25">
        <f>IF(OR(ISBLANK($AG1618),$AI1618="closed",$AI1618="old",AND($B$3=Data!$N$6,OR(database!AG1618=Data!$K$8,Data!$K$9=database!AG1618))),0,MAX(B$8:B1617)+1)</f>
        <v>0</v>
      </c>
      <c r="C1618" s="25">
        <f ca="1">IF(AND($AL1618-C$3&lt;=TODAY(),$AL1618&gt;0,AI1618&lt;&gt;"closed",AI1618&lt;&gt;"old",AND($B$3&lt;&gt;Data!$N$6,OR(database!$AG1618&lt;&gt;Data!$K$9,database!$AG1618&lt;&gt;Data!$K$8))),MAX(C$8:C1617)+1,0)</f>
        <v>0</v>
      </c>
      <c r="D1618" s="25">
        <f ca="1">IF(AND($AL1618-D$3&lt;=TODAY(),$AL1618&gt;0,$AI1618&lt;&gt;"closed",AI1618&lt;&gt;"old",AND($B$3&lt;&gt;Data!$N$6,OR(database!$AG1618&lt;&gt;Data!$K$9,database!$AG1618&lt;&gt;Data!$K$8))),MAX(D$8:D1617)+1,0)</f>
        <v>0</v>
      </c>
      <c r="E1618" s="25">
        <f ca="1">IF(AND($AL1618-E$3&lt;=TODAY(),$AL1618&gt;0,AI1618&lt;&gt;"closed",AI1618&lt;&gt;"old",AND($B$3&lt;&gt;Data!$N$6,OR(database!$AG1618&lt;&gt;Data!$K$9,database!$AG1618&lt;&gt;Data!$K$8))),MAX(E$8:E1617)+1,0)</f>
        <v>0</v>
      </c>
      <c r="F1618" s="25">
        <f>IF(AH1618="X",MAX(F$8:F1617)+1,0)</f>
        <v>0</v>
      </c>
      <c r="G1618" s="25">
        <f ca="1">IF(AND(AG1618=Data!$K$8,database!AI1618&lt;&gt;"Closed",AI1618&lt;&gt;"old",database!AL1618&lt;(TODAY()+Data!$X$4)),MAX(G$8:G1617)+1,0)</f>
        <v>0</v>
      </c>
      <c r="H1618" s="25">
        <f ca="1">IF(AND(AG1618=Data!$K$9,database!AI1618&lt;&gt;"Closed",AI1618&lt;&gt;"old",database!AL1618&lt;(TODAY()+Data!$X$5)),MAX(H$8:H1617)+1,0)</f>
        <v>0</v>
      </c>
      <c r="Y1618">
        <f>IF(AS1618&gt;0,VLOOKUP(AS1618,$AT:$AV,3,0)+COUNTIF(AS$8:AS1617,AS1618),0)</f>
        <v>0</v>
      </c>
      <c r="AA1618" s="16"/>
      <c r="AB1618" s="22"/>
      <c r="AC1618" s="16"/>
      <c r="AD1618" s="22"/>
      <c r="AE1618" s="16"/>
      <c r="AF1618" s="22"/>
      <c r="AG1618" s="138"/>
      <c r="AH1618" s="23"/>
      <c r="AI1618" s="16"/>
      <c r="AJ1618" s="23"/>
      <c r="AK1618" s="28"/>
      <c r="AL1618" s="35"/>
      <c r="AQ1618" s="25">
        <f>IF(FollowUp!$AK$3="(Off)",IF(FollowUp!$AA$3=Data!$D$5,C1618,IF(FollowUp!$AA$3=Data!$D$6,D1618,IF(FollowUp!$AA$3=Data!$D$7,E1618,B1618))),IF(FollowUp!$AK$3=Data!$N$9,F1618,IF(FollowUp!$AK$3=Data!$N$8,H1618,IF(FollowUp!$AK$3=Data!$N$7,G1618,B1618))))</f>
        <v>0</v>
      </c>
      <c r="AR1618" s="51">
        <f t="shared" si="152"/>
        <v>0</v>
      </c>
      <c r="AS1618" s="25">
        <f t="shared" si="156"/>
        <v>-1</v>
      </c>
      <c r="AT1618" s="25">
        <f t="shared" si="153"/>
        <v>1611</v>
      </c>
      <c r="AU1618" s="25">
        <f t="shared" si="157"/>
        <v>0</v>
      </c>
      <c r="AV1618" s="25">
        <f t="shared" si="154"/>
        <v>0</v>
      </c>
      <c r="BB1618" s="51"/>
    </row>
    <row r="1619" spans="1:54" x14ac:dyDescent="0.25">
      <c r="A1619" t="str">
        <f t="shared" si="155"/>
        <v>1619</v>
      </c>
      <c r="B1619" s="25">
        <f>IF(OR(ISBLANK($AG1619),$AI1619="closed",$AI1619="old",AND($B$3=Data!$N$6,OR(database!AG1619=Data!$K$8,Data!$K$9=database!AG1619))),0,MAX(B$8:B1618)+1)</f>
        <v>0</v>
      </c>
      <c r="C1619" s="25">
        <f ca="1">IF(AND($AL1619-C$3&lt;=TODAY(),$AL1619&gt;0,AI1619&lt;&gt;"closed",AI1619&lt;&gt;"old",AND($B$3&lt;&gt;Data!$N$6,OR(database!$AG1619&lt;&gt;Data!$K$9,database!$AG1619&lt;&gt;Data!$K$8))),MAX(C$8:C1618)+1,0)</f>
        <v>0</v>
      </c>
      <c r="D1619" s="25">
        <f ca="1">IF(AND($AL1619-D$3&lt;=TODAY(),$AL1619&gt;0,$AI1619&lt;&gt;"closed",AI1619&lt;&gt;"old",AND($B$3&lt;&gt;Data!$N$6,OR(database!$AG1619&lt;&gt;Data!$K$9,database!$AG1619&lt;&gt;Data!$K$8))),MAX(D$8:D1618)+1,0)</f>
        <v>0</v>
      </c>
      <c r="E1619" s="25">
        <f ca="1">IF(AND($AL1619-E$3&lt;=TODAY(),$AL1619&gt;0,AI1619&lt;&gt;"closed",AI1619&lt;&gt;"old",AND($B$3&lt;&gt;Data!$N$6,OR(database!$AG1619&lt;&gt;Data!$K$9,database!$AG1619&lt;&gt;Data!$K$8))),MAX(E$8:E1618)+1,0)</f>
        <v>0</v>
      </c>
      <c r="F1619" s="25">
        <f>IF(AH1619="X",MAX(F$8:F1618)+1,0)</f>
        <v>0</v>
      </c>
      <c r="G1619" s="25">
        <f ca="1">IF(AND(AG1619=Data!$K$8,database!AI1619&lt;&gt;"Closed",AI1619&lt;&gt;"old",database!AL1619&lt;(TODAY()+Data!$X$4)),MAX(G$8:G1618)+1,0)</f>
        <v>0</v>
      </c>
      <c r="H1619" s="25">
        <f ca="1">IF(AND(AG1619=Data!$K$9,database!AI1619&lt;&gt;"Closed",AI1619&lt;&gt;"old",database!AL1619&lt;(TODAY()+Data!$X$5)),MAX(H$8:H1618)+1,0)</f>
        <v>0</v>
      </c>
      <c r="Y1619">
        <f>IF(AS1619&gt;0,VLOOKUP(AS1619,$AT:$AV,3,0)+COUNTIF(AS$8:AS1618,AS1619),0)</f>
        <v>0</v>
      </c>
      <c r="AA1619" s="17"/>
      <c r="AB1619" s="18"/>
      <c r="AC1619" s="17"/>
      <c r="AD1619" s="18"/>
      <c r="AE1619" s="17"/>
      <c r="AF1619" s="18"/>
      <c r="AG1619" s="139"/>
      <c r="AH1619" s="24"/>
      <c r="AI1619" s="17"/>
      <c r="AJ1619" s="24"/>
      <c r="AK1619" s="27"/>
      <c r="AL1619" s="47"/>
      <c r="AQ1619" s="25">
        <f>IF(FollowUp!$AK$3="(Off)",IF(FollowUp!$AA$3=Data!$D$5,C1619,IF(FollowUp!$AA$3=Data!$D$6,D1619,IF(FollowUp!$AA$3=Data!$D$7,E1619,B1619))),IF(FollowUp!$AK$3=Data!$N$9,F1619,IF(FollowUp!$AK$3=Data!$N$8,H1619,IF(FollowUp!$AK$3=Data!$N$7,G1619,B1619))))</f>
        <v>0</v>
      </c>
      <c r="AR1619" s="51">
        <f t="shared" si="152"/>
        <v>0</v>
      </c>
      <c r="AS1619" s="25">
        <f t="shared" si="156"/>
        <v>-1</v>
      </c>
      <c r="AT1619" s="25">
        <f t="shared" si="153"/>
        <v>1612</v>
      </c>
      <c r="AU1619" s="25">
        <f t="shared" si="157"/>
        <v>0</v>
      </c>
      <c r="AV1619" s="25">
        <f t="shared" si="154"/>
        <v>0</v>
      </c>
      <c r="BB1619" s="51"/>
    </row>
    <row r="1620" spans="1:54" x14ac:dyDescent="0.25">
      <c r="A1620" t="str">
        <f t="shared" si="155"/>
        <v>1620</v>
      </c>
      <c r="B1620" s="25">
        <f>IF(OR(ISBLANK($AG1620),$AI1620="closed",$AI1620="old",AND($B$3=Data!$N$6,OR(database!AG1620=Data!$K$8,Data!$K$9=database!AG1620))),0,MAX(B$8:B1619)+1)</f>
        <v>0</v>
      </c>
      <c r="C1620" s="25">
        <f ca="1">IF(AND($AL1620-C$3&lt;=TODAY(),$AL1620&gt;0,AI1620&lt;&gt;"closed",AI1620&lt;&gt;"old",AND($B$3&lt;&gt;Data!$N$6,OR(database!$AG1620&lt;&gt;Data!$K$9,database!$AG1620&lt;&gt;Data!$K$8))),MAX(C$8:C1619)+1,0)</f>
        <v>0</v>
      </c>
      <c r="D1620" s="25">
        <f ca="1">IF(AND($AL1620-D$3&lt;=TODAY(),$AL1620&gt;0,$AI1620&lt;&gt;"closed",AI1620&lt;&gt;"old",AND($B$3&lt;&gt;Data!$N$6,OR(database!$AG1620&lt;&gt;Data!$K$9,database!$AG1620&lt;&gt;Data!$K$8))),MAX(D$8:D1619)+1,0)</f>
        <v>0</v>
      </c>
      <c r="E1620" s="25">
        <f ca="1">IF(AND($AL1620-E$3&lt;=TODAY(),$AL1620&gt;0,AI1620&lt;&gt;"closed",AI1620&lt;&gt;"old",AND($B$3&lt;&gt;Data!$N$6,OR(database!$AG1620&lt;&gt;Data!$K$9,database!$AG1620&lt;&gt;Data!$K$8))),MAX(E$8:E1619)+1,0)</f>
        <v>0</v>
      </c>
      <c r="F1620" s="25">
        <f>IF(AH1620="X",MAX(F$8:F1619)+1,0)</f>
        <v>0</v>
      </c>
      <c r="G1620" s="25">
        <f ca="1">IF(AND(AG1620=Data!$K$8,database!AI1620&lt;&gt;"Closed",AI1620&lt;&gt;"old",database!AL1620&lt;(TODAY()+Data!$X$4)),MAX(G$8:G1619)+1,0)</f>
        <v>0</v>
      </c>
      <c r="H1620" s="25">
        <f ca="1">IF(AND(AG1620=Data!$K$9,database!AI1620&lt;&gt;"Closed",AI1620&lt;&gt;"old",database!AL1620&lt;(TODAY()+Data!$X$5)),MAX(H$8:H1619)+1,0)</f>
        <v>0</v>
      </c>
      <c r="Y1620">
        <f>IF(AS1620&gt;0,VLOOKUP(AS1620,$AT:$AV,3,0)+COUNTIF(AS$8:AS1619,AS1620),0)</f>
        <v>0</v>
      </c>
      <c r="AA1620" s="16"/>
      <c r="AB1620" s="22"/>
      <c r="AC1620" s="16"/>
      <c r="AD1620" s="22"/>
      <c r="AE1620" s="16"/>
      <c r="AF1620" s="22"/>
      <c r="AG1620" s="138"/>
      <c r="AH1620" s="23"/>
      <c r="AI1620" s="16"/>
      <c r="AJ1620" s="23"/>
      <c r="AK1620" s="28"/>
      <c r="AL1620" s="35"/>
      <c r="AQ1620" s="25">
        <f>IF(FollowUp!$AK$3="(Off)",IF(FollowUp!$AA$3=Data!$D$5,C1620,IF(FollowUp!$AA$3=Data!$D$6,D1620,IF(FollowUp!$AA$3=Data!$D$7,E1620,B1620))),IF(FollowUp!$AK$3=Data!$N$9,F1620,IF(FollowUp!$AK$3=Data!$N$8,H1620,IF(FollowUp!$AK$3=Data!$N$7,G1620,B1620))))</f>
        <v>0</v>
      </c>
      <c r="AR1620" s="51">
        <f t="shared" si="152"/>
        <v>0</v>
      </c>
      <c r="AS1620" s="25">
        <f t="shared" si="156"/>
        <v>-1</v>
      </c>
      <c r="AT1620" s="25">
        <f t="shared" si="153"/>
        <v>1613</v>
      </c>
      <c r="AU1620" s="25">
        <f t="shared" si="157"/>
        <v>0</v>
      </c>
      <c r="AV1620" s="25">
        <f t="shared" si="154"/>
        <v>0</v>
      </c>
      <c r="BB1620" s="51"/>
    </row>
    <row r="1621" spans="1:54" x14ac:dyDescent="0.25">
      <c r="A1621" t="str">
        <f t="shared" si="155"/>
        <v>1621</v>
      </c>
      <c r="B1621" s="25">
        <f>IF(OR(ISBLANK($AG1621),$AI1621="closed",$AI1621="old",AND($B$3=Data!$N$6,OR(database!AG1621=Data!$K$8,Data!$K$9=database!AG1621))),0,MAX(B$8:B1620)+1)</f>
        <v>0</v>
      </c>
      <c r="C1621" s="25">
        <f ca="1">IF(AND($AL1621-C$3&lt;=TODAY(),$AL1621&gt;0,AI1621&lt;&gt;"closed",AI1621&lt;&gt;"old",AND($B$3&lt;&gt;Data!$N$6,OR(database!$AG1621&lt;&gt;Data!$K$9,database!$AG1621&lt;&gt;Data!$K$8))),MAX(C$8:C1620)+1,0)</f>
        <v>0</v>
      </c>
      <c r="D1621" s="25">
        <f ca="1">IF(AND($AL1621-D$3&lt;=TODAY(),$AL1621&gt;0,$AI1621&lt;&gt;"closed",AI1621&lt;&gt;"old",AND($B$3&lt;&gt;Data!$N$6,OR(database!$AG1621&lt;&gt;Data!$K$9,database!$AG1621&lt;&gt;Data!$K$8))),MAX(D$8:D1620)+1,0)</f>
        <v>0</v>
      </c>
      <c r="E1621" s="25">
        <f ca="1">IF(AND($AL1621-E$3&lt;=TODAY(),$AL1621&gt;0,AI1621&lt;&gt;"closed",AI1621&lt;&gt;"old",AND($B$3&lt;&gt;Data!$N$6,OR(database!$AG1621&lt;&gt;Data!$K$9,database!$AG1621&lt;&gt;Data!$K$8))),MAX(E$8:E1620)+1,0)</f>
        <v>0</v>
      </c>
      <c r="F1621" s="25">
        <f>IF(AH1621="X",MAX(F$8:F1620)+1,0)</f>
        <v>0</v>
      </c>
      <c r="G1621" s="25">
        <f ca="1">IF(AND(AG1621=Data!$K$8,database!AI1621&lt;&gt;"Closed",AI1621&lt;&gt;"old",database!AL1621&lt;(TODAY()+Data!$X$4)),MAX(G$8:G1620)+1,0)</f>
        <v>0</v>
      </c>
      <c r="H1621" s="25">
        <f ca="1">IF(AND(AG1621=Data!$K$9,database!AI1621&lt;&gt;"Closed",AI1621&lt;&gt;"old",database!AL1621&lt;(TODAY()+Data!$X$5)),MAX(H$8:H1620)+1,0)</f>
        <v>0</v>
      </c>
      <c r="Y1621">
        <f>IF(AS1621&gt;0,VLOOKUP(AS1621,$AT:$AV,3,0)+COUNTIF(AS$8:AS1620,AS1621),0)</f>
        <v>0</v>
      </c>
      <c r="AA1621" s="17"/>
      <c r="AB1621" s="18"/>
      <c r="AC1621" s="17"/>
      <c r="AD1621" s="18"/>
      <c r="AE1621" s="17"/>
      <c r="AF1621" s="18"/>
      <c r="AG1621" s="139"/>
      <c r="AH1621" s="24"/>
      <c r="AI1621" s="17"/>
      <c r="AJ1621" s="24"/>
      <c r="AK1621" s="27"/>
      <c r="AL1621" s="47"/>
      <c r="AQ1621" s="25">
        <f>IF(FollowUp!$AK$3="(Off)",IF(FollowUp!$AA$3=Data!$D$5,C1621,IF(FollowUp!$AA$3=Data!$D$6,D1621,IF(FollowUp!$AA$3=Data!$D$7,E1621,B1621))),IF(FollowUp!$AK$3=Data!$N$9,F1621,IF(FollowUp!$AK$3=Data!$N$8,H1621,IF(FollowUp!$AK$3=Data!$N$7,G1621,B1621))))</f>
        <v>0</v>
      </c>
      <c r="AR1621" s="51">
        <f t="shared" si="152"/>
        <v>0</v>
      </c>
      <c r="AS1621" s="25">
        <f t="shared" si="156"/>
        <v>-1</v>
      </c>
      <c r="AT1621" s="25">
        <f t="shared" si="153"/>
        <v>1614</v>
      </c>
      <c r="AU1621" s="25">
        <f t="shared" si="157"/>
        <v>0</v>
      </c>
      <c r="AV1621" s="25">
        <f t="shared" si="154"/>
        <v>0</v>
      </c>
      <c r="BB1621" s="51"/>
    </row>
    <row r="1622" spans="1:54" x14ac:dyDescent="0.25">
      <c r="A1622" t="str">
        <f t="shared" si="155"/>
        <v>1622</v>
      </c>
      <c r="B1622" s="25">
        <f>IF(OR(ISBLANK($AG1622),$AI1622="closed",$AI1622="old",AND($B$3=Data!$N$6,OR(database!AG1622=Data!$K$8,Data!$K$9=database!AG1622))),0,MAX(B$8:B1621)+1)</f>
        <v>0</v>
      </c>
      <c r="C1622" s="25">
        <f ca="1">IF(AND($AL1622-C$3&lt;=TODAY(),$AL1622&gt;0,AI1622&lt;&gt;"closed",AI1622&lt;&gt;"old",AND($B$3&lt;&gt;Data!$N$6,OR(database!$AG1622&lt;&gt;Data!$K$9,database!$AG1622&lt;&gt;Data!$K$8))),MAX(C$8:C1621)+1,0)</f>
        <v>0</v>
      </c>
      <c r="D1622" s="25">
        <f ca="1">IF(AND($AL1622-D$3&lt;=TODAY(),$AL1622&gt;0,$AI1622&lt;&gt;"closed",AI1622&lt;&gt;"old",AND($B$3&lt;&gt;Data!$N$6,OR(database!$AG1622&lt;&gt;Data!$K$9,database!$AG1622&lt;&gt;Data!$K$8))),MAX(D$8:D1621)+1,0)</f>
        <v>0</v>
      </c>
      <c r="E1622" s="25">
        <f ca="1">IF(AND($AL1622-E$3&lt;=TODAY(),$AL1622&gt;0,AI1622&lt;&gt;"closed",AI1622&lt;&gt;"old",AND($B$3&lt;&gt;Data!$N$6,OR(database!$AG1622&lt;&gt;Data!$K$9,database!$AG1622&lt;&gt;Data!$K$8))),MAX(E$8:E1621)+1,0)</f>
        <v>0</v>
      </c>
      <c r="F1622" s="25">
        <f>IF(AH1622="X",MAX(F$8:F1621)+1,0)</f>
        <v>0</v>
      </c>
      <c r="G1622" s="25">
        <f ca="1">IF(AND(AG1622=Data!$K$8,database!AI1622&lt;&gt;"Closed",AI1622&lt;&gt;"old",database!AL1622&lt;(TODAY()+Data!$X$4)),MAX(G$8:G1621)+1,0)</f>
        <v>0</v>
      </c>
      <c r="H1622" s="25">
        <f ca="1">IF(AND(AG1622=Data!$K$9,database!AI1622&lt;&gt;"Closed",AI1622&lt;&gt;"old",database!AL1622&lt;(TODAY()+Data!$X$5)),MAX(H$8:H1621)+1,0)</f>
        <v>0</v>
      </c>
      <c r="Y1622">
        <f>IF(AS1622&gt;0,VLOOKUP(AS1622,$AT:$AV,3,0)+COUNTIF(AS$8:AS1621,AS1622),0)</f>
        <v>0</v>
      </c>
      <c r="AA1622" s="16"/>
      <c r="AB1622" s="22"/>
      <c r="AC1622" s="16"/>
      <c r="AD1622" s="22"/>
      <c r="AE1622" s="16"/>
      <c r="AF1622" s="22"/>
      <c r="AG1622" s="138"/>
      <c r="AH1622" s="23"/>
      <c r="AI1622" s="16"/>
      <c r="AJ1622" s="23"/>
      <c r="AK1622" s="28"/>
      <c r="AL1622" s="35"/>
      <c r="AQ1622" s="25">
        <f>IF(FollowUp!$AK$3="(Off)",IF(FollowUp!$AA$3=Data!$D$5,C1622,IF(FollowUp!$AA$3=Data!$D$6,D1622,IF(FollowUp!$AA$3=Data!$D$7,E1622,B1622))),IF(FollowUp!$AK$3=Data!$N$9,F1622,IF(FollowUp!$AK$3=Data!$N$8,H1622,IF(FollowUp!$AK$3=Data!$N$7,G1622,B1622))))</f>
        <v>0</v>
      </c>
      <c r="AR1622" s="51">
        <f t="shared" si="152"/>
        <v>0</v>
      </c>
      <c r="AS1622" s="25">
        <f t="shared" si="156"/>
        <v>-1</v>
      </c>
      <c r="AT1622" s="25">
        <f t="shared" si="153"/>
        <v>1615</v>
      </c>
      <c r="AU1622" s="25">
        <f t="shared" si="157"/>
        <v>0</v>
      </c>
      <c r="AV1622" s="25">
        <f t="shared" si="154"/>
        <v>0</v>
      </c>
      <c r="BB1622" s="51"/>
    </row>
    <row r="1623" spans="1:54" x14ac:dyDescent="0.25">
      <c r="A1623" t="str">
        <f t="shared" si="155"/>
        <v>1623</v>
      </c>
      <c r="B1623" s="25">
        <f>IF(OR(ISBLANK($AG1623),$AI1623="closed",$AI1623="old",AND($B$3=Data!$N$6,OR(database!AG1623=Data!$K$8,Data!$K$9=database!AG1623))),0,MAX(B$8:B1622)+1)</f>
        <v>0</v>
      </c>
      <c r="C1623" s="25">
        <f ca="1">IF(AND($AL1623-C$3&lt;=TODAY(),$AL1623&gt;0,AI1623&lt;&gt;"closed",AI1623&lt;&gt;"old",AND($B$3&lt;&gt;Data!$N$6,OR(database!$AG1623&lt;&gt;Data!$K$9,database!$AG1623&lt;&gt;Data!$K$8))),MAX(C$8:C1622)+1,0)</f>
        <v>0</v>
      </c>
      <c r="D1623" s="25">
        <f ca="1">IF(AND($AL1623-D$3&lt;=TODAY(),$AL1623&gt;0,$AI1623&lt;&gt;"closed",AI1623&lt;&gt;"old",AND($B$3&lt;&gt;Data!$N$6,OR(database!$AG1623&lt;&gt;Data!$K$9,database!$AG1623&lt;&gt;Data!$K$8))),MAX(D$8:D1622)+1,0)</f>
        <v>0</v>
      </c>
      <c r="E1623" s="25">
        <f ca="1">IF(AND($AL1623-E$3&lt;=TODAY(),$AL1623&gt;0,AI1623&lt;&gt;"closed",AI1623&lt;&gt;"old",AND($B$3&lt;&gt;Data!$N$6,OR(database!$AG1623&lt;&gt;Data!$K$9,database!$AG1623&lt;&gt;Data!$K$8))),MAX(E$8:E1622)+1,0)</f>
        <v>0</v>
      </c>
      <c r="F1623" s="25">
        <f>IF(AH1623="X",MAX(F$8:F1622)+1,0)</f>
        <v>0</v>
      </c>
      <c r="G1623" s="25">
        <f ca="1">IF(AND(AG1623=Data!$K$8,database!AI1623&lt;&gt;"Closed",AI1623&lt;&gt;"old",database!AL1623&lt;(TODAY()+Data!$X$4)),MAX(G$8:G1622)+1,0)</f>
        <v>0</v>
      </c>
      <c r="H1623" s="25">
        <f ca="1">IF(AND(AG1623=Data!$K$9,database!AI1623&lt;&gt;"Closed",AI1623&lt;&gt;"old",database!AL1623&lt;(TODAY()+Data!$X$5)),MAX(H$8:H1622)+1,0)</f>
        <v>0</v>
      </c>
      <c r="Y1623">
        <f>IF(AS1623&gt;0,VLOOKUP(AS1623,$AT:$AV,3,0)+COUNTIF(AS$8:AS1622,AS1623),0)</f>
        <v>0</v>
      </c>
      <c r="AA1623" s="17"/>
      <c r="AB1623" s="18"/>
      <c r="AC1623" s="17"/>
      <c r="AD1623" s="18"/>
      <c r="AE1623" s="17"/>
      <c r="AF1623" s="18"/>
      <c r="AG1623" s="139"/>
      <c r="AH1623" s="24"/>
      <c r="AI1623" s="17"/>
      <c r="AJ1623" s="24"/>
      <c r="AK1623" s="27"/>
      <c r="AL1623" s="47"/>
      <c r="AQ1623" s="25">
        <f>IF(FollowUp!$AK$3="(Off)",IF(FollowUp!$AA$3=Data!$D$5,C1623,IF(FollowUp!$AA$3=Data!$D$6,D1623,IF(FollowUp!$AA$3=Data!$D$7,E1623,B1623))),IF(FollowUp!$AK$3=Data!$N$9,F1623,IF(FollowUp!$AK$3=Data!$N$8,H1623,IF(FollowUp!$AK$3=Data!$N$7,G1623,B1623))))</f>
        <v>0</v>
      </c>
      <c r="AR1623" s="51">
        <f t="shared" si="152"/>
        <v>0</v>
      </c>
      <c r="AS1623" s="25">
        <f t="shared" si="156"/>
        <v>-1</v>
      </c>
      <c r="AT1623" s="25">
        <f t="shared" si="153"/>
        <v>1616</v>
      </c>
      <c r="AU1623" s="25">
        <f t="shared" si="157"/>
        <v>0</v>
      </c>
      <c r="AV1623" s="25">
        <f t="shared" si="154"/>
        <v>0</v>
      </c>
      <c r="BB1623" s="51"/>
    </row>
    <row r="1624" spans="1:54" x14ac:dyDescent="0.25">
      <c r="A1624" t="str">
        <f t="shared" si="155"/>
        <v>1624</v>
      </c>
      <c r="B1624" s="25">
        <f>IF(OR(ISBLANK($AG1624),$AI1624="closed",$AI1624="old",AND($B$3=Data!$N$6,OR(database!AG1624=Data!$K$8,Data!$K$9=database!AG1624))),0,MAX(B$8:B1623)+1)</f>
        <v>0</v>
      </c>
      <c r="C1624" s="25">
        <f ca="1">IF(AND($AL1624-C$3&lt;=TODAY(),$AL1624&gt;0,AI1624&lt;&gt;"closed",AI1624&lt;&gt;"old",AND($B$3&lt;&gt;Data!$N$6,OR(database!$AG1624&lt;&gt;Data!$K$9,database!$AG1624&lt;&gt;Data!$K$8))),MAX(C$8:C1623)+1,0)</f>
        <v>0</v>
      </c>
      <c r="D1624" s="25">
        <f ca="1">IF(AND($AL1624-D$3&lt;=TODAY(),$AL1624&gt;0,$AI1624&lt;&gt;"closed",AI1624&lt;&gt;"old",AND($B$3&lt;&gt;Data!$N$6,OR(database!$AG1624&lt;&gt;Data!$K$9,database!$AG1624&lt;&gt;Data!$K$8))),MAX(D$8:D1623)+1,0)</f>
        <v>0</v>
      </c>
      <c r="E1624" s="25">
        <f ca="1">IF(AND($AL1624-E$3&lt;=TODAY(),$AL1624&gt;0,AI1624&lt;&gt;"closed",AI1624&lt;&gt;"old",AND($B$3&lt;&gt;Data!$N$6,OR(database!$AG1624&lt;&gt;Data!$K$9,database!$AG1624&lt;&gt;Data!$K$8))),MAX(E$8:E1623)+1,0)</f>
        <v>0</v>
      </c>
      <c r="F1624" s="25">
        <f>IF(AH1624="X",MAX(F$8:F1623)+1,0)</f>
        <v>0</v>
      </c>
      <c r="G1624" s="25">
        <f ca="1">IF(AND(AG1624=Data!$K$8,database!AI1624&lt;&gt;"Closed",AI1624&lt;&gt;"old",database!AL1624&lt;(TODAY()+Data!$X$4)),MAX(G$8:G1623)+1,0)</f>
        <v>0</v>
      </c>
      <c r="H1624" s="25">
        <f ca="1">IF(AND(AG1624=Data!$K$9,database!AI1624&lt;&gt;"Closed",AI1624&lt;&gt;"old",database!AL1624&lt;(TODAY()+Data!$X$5)),MAX(H$8:H1623)+1,0)</f>
        <v>0</v>
      </c>
      <c r="Y1624">
        <f>IF(AS1624&gt;0,VLOOKUP(AS1624,$AT:$AV,3,0)+COUNTIF(AS$8:AS1623,AS1624),0)</f>
        <v>0</v>
      </c>
      <c r="AA1624" s="16"/>
      <c r="AB1624" s="22"/>
      <c r="AC1624" s="16"/>
      <c r="AD1624" s="22"/>
      <c r="AE1624" s="16"/>
      <c r="AF1624" s="22"/>
      <c r="AG1624" s="138"/>
      <c r="AH1624" s="23"/>
      <c r="AI1624" s="16"/>
      <c r="AJ1624" s="23"/>
      <c r="AK1624" s="28"/>
      <c r="AL1624" s="35"/>
      <c r="AQ1624" s="25">
        <f>IF(FollowUp!$AK$3="(Off)",IF(FollowUp!$AA$3=Data!$D$5,C1624,IF(FollowUp!$AA$3=Data!$D$6,D1624,IF(FollowUp!$AA$3=Data!$D$7,E1624,B1624))),IF(FollowUp!$AK$3=Data!$N$9,F1624,IF(FollowUp!$AK$3=Data!$N$8,H1624,IF(FollowUp!$AK$3=Data!$N$7,G1624,B1624))))</f>
        <v>0</v>
      </c>
      <c r="AR1624" s="51">
        <f t="shared" si="152"/>
        <v>0</v>
      </c>
      <c r="AS1624" s="25">
        <f t="shared" si="156"/>
        <v>-1</v>
      </c>
      <c r="AT1624" s="25">
        <f t="shared" si="153"/>
        <v>1617</v>
      </c>
      <c r="AU1624" s="25">
        <f t="shared" si="157"/>
        <v>0</v>
      </c>
      <c r="AV1624" s="25">
        <f t="shared" si="154"/>
        <v>0</v>
      </c>
      <c r="BB1624" s="51"/>
    </row>
    <row r="1625" spans="1:54" x14ac:dyDescent="0.25">
      <c r="A1625" t="str">
        <f t="shared" si="155"/>
        <v>1625</v>
      </c>
      <c r="B1625" s="25">
        <f>IF(OR(ISBLANK($AG1625),$AI1625="closed",$AI1625="old",AND($B$3=Data!$N$6,OR(database!AG1625=Data!$K$8,Data!$K$9=database!AG1625))),0,MAX(B$8:B1624)+1)</f>
        <v>0</v>
      </c>
      <c r="C1625" s="25">
        <f ca="1">IF(AND($AL1625-C$3&lt;=TODAY(),$AL1625&gt;0,AI1625&lt;&gt;"closed",AI1625&lt;&gt;"old",AND($B$3&lt;&gt;Data!$N$6,OR(database!$AG1625&lt;&gt;Data!$K$9,database!$AG1625&lt;&gt;Data!$K$8))),MAX(C$8:C1624)+1,0)</f>
        <v>0</v>
      </c>
      <c r="D1625" s="25">
        <f ca="1">IF(AND($AL1625-D$3&lt;=TODAY(),$AL1625&gt;0,$AI1625&lt;&gt;"closed",AI1625&lt;&gt;"old",AND($B$3&lt;&gt;Data!$N$6,OR(database!$AG1625&lt;&gt;Data!$K$9,database!$AG1625&lt;&gt;Data!$K$8))),MAX(D$8:D1624)+1,0)</f>
        <v>0</v>
      </c>
      <c r="E1625" s="25">
        <f ca="1">IF(AND($AL1625-E$3&lt;=TODAY(),$AL1625&gt;0,AI1625&lt;&gt;"closed",AI1625&lt;&gt;"old",AND($B$3&lt;&gt;Data!$N$6,OR(database!$AG1625&lt;&gt;Data!$K$9,database!$AG1625&lt;&gt;Data!$K$8))),MAX(E$8:E1624)+1,0)</f>
        <v>0</v>
      </c>
      <c r="F1625" s="25">
        <f>IF(AH1625="X",MAX(F$8:F1624)+1,0)</f>
        <v>0</v>
      </c>
      <c r="G1625" s="25">
        <f ca="1">IF(AND(AG1625=Data!$K$8,database!AI1625&lt;&gt;"Closed",AI1625&lt;&gt;"old",database!AL1625&lt;(TODAY()+Data!$X$4)),MAX(G$8:G1624)+1,0)</f>
        <v>0</v>
      </c>
      <c r="H1625" s="25">
        <f ca="1">IF(AND(AG1625=Data!$K$9,database!AI1625&lt;&gt;"Closed",AI1625&lt;&gt;"old",database!AL1625&lt;(TODAY()+Data!$X$5)),MAX(H$8:H1624)+1,0)</f>
        <v>0</v>
      </c>
      <c r="Y1625">
        <f>IF(AS1625&gt;0,VLOOKUP(AS1625,$AT:$AV,3,0)+COUNTIF(AS$8:AS1624,AS1625),0)</f>
        <v>0</v>
      </c>
      <c r="AA1625" s="17"/>
      <c r="AB1625" s="18"/>
      <c r="AC1625" s="17"/>
      <c r="AD1625" s="18"/>
      <c r="AE1625" s="17"/>
      <c r="AF1625" s="18"/>
      <c r="AG1625" s="139"/>
      <c r="AH1625" s="24"/>
      <c r="AI1625" s="17"/>
      <c r="AJ1625" s="24"/>
      <c r="AK1625" s="27"/>
      <c r="AL1625" s="47"/>
      <c r="AQ1625" s="25">
        <f>IF(FollowUp!$AK$3="(Off)",IF(FollowUp!$AA$3=Data!$D$5,C1625,IF(FollowUp!$AA$3=Data!$D$6,D1625,IF(FollowUp!$AA$3=Data!$D$7,E1625,B1625))),IF(FollowUp!$AK$3=Data!$N$9,F1625,IF(FollowUp!$AK$3=Data!$N$8,H1625,IF(FollowUp!$AK$3=Data!$N$7,G1625,B1625))))</f>
        <v>0</v>
      </c>
      <c r="AR1625" s="51">
        <f t="shared" ref="AR1625:AR1688" si="158">IF(AQ1625&gt;0,AL1625,0)</f>
        <v>0</v>
      </c>
      <c r="AS1625" s="25">
        <f t="shared" si="156"/>
        <v>-1</v>
      </c>
      <c r="AT1625" s="25">
        <f t="shared" ref="AT1625:AT1688" si="159">AT1624+1</f>
        <v>1618</v>
      </c>
      <c r="AU1625" s="25">
        <f t="shared" si="157"/>
        <v>0</v>
      </c>
      <c r="AV1625" s="25">
        <f t="shared" ref="AV1625:AV1688" si="160">IF(AND(AU1625&gt;0,AV1626=0),1,(AU1626+AV1626))</f>
        <v>0</v>
      </c>
      <c r="BB1625" s="51"/>
    </row>
    <row r="1626" spans="1:54" x14ac:dyDescent="0.25">
      <c r="A1626" t="str">
        <f t="shared" si="155"/>
        <v>1626</v>
      </c>
      <c r="B1626" s="25">
        <f>IF(OR(ISBLANK($AG1626),$AI1626="closed",$AI1626="old",AND($B$3=Data!$N$6,OR(database!AG1626=Data!$K$8,Data!$K$9=database!AG1626))),0,MAX(B$8:B1625)+1)</f>
        <v>0</v>
      </c>
      <c r="C1626" s="25">
        <f ca="1">IF(AND($AL1626-C$3&lt;=TODAY(),$AL1626&gt;0,AI1626&lt;&gt;"closed",AI1626&lt;&gt;"old",AND($B$3&lt;&gt;Data!$N$6,OR(database!$AG1626&lt;&gt;Data!$K$9,database!$AG1626&lt;&gt;Data!$K$8))),MAX(C$8:C1625)+1,0)</f>
        <v>0</v>
      </c>
      <c r="D1626" s="25">
        <f ca="1">IF(AND($AL1626-D$3&lt;=TODAY(),$AL1626&gt;0,$AI1626&lt;&gt;"closed",AI1626&lt;&gt;"old",AND($B$3&lt;&gt;Data!$N$6,OR(database!$AG1626&lt;&gt;Data!$K$9,database!$AG1626&lt;&gt;Data!$K$8))),MAX(D$8:D1625)+1,0)</f>
        <v>0</v>
      </c>
      <c r="E1626" s="25">
        <f ca="1">IF(AND($AL1626-E$3&lt;=TODAY(),$AL1626&gt;0,AI1626&lt;&gt;"closed",AI1626&lt;&gt;"old",AND($B$3&lt;&gt;Data!$N$6,OR(database!$AG1626&lt;&gt;Data!$K$9,database!$AG1626&lt;&gt;Data!$K$8))),MAX(E$8:E1625)+1,0)</f>
        <v>0</v>
      </c>
      <c r="F1626" s="25">
        <f>IF(AH1626="X",MAX(F$8:F1625)+1,0)</f>
        <v>0</v>
      </c>
      <c r="G1626" s="25">
        <f ca="1">IF(AND(AG1626=Data!$K$8,database!AI1626&lt;&gt;"Closed",AI1626&lt;&gt;"old",database!AL1626&lt;(TODAY()+Data!$X$4)),MAX(G$8:G1625)+1,0)</f>
        <v>0</v>
      </c>
      <c r="H1626" s="25">
        <f ca="1">IF(AND(AG1626=Data!$K$9,database!AI1626&lt;&gt;"Closed",AI1626&lt;&gt;"old",database!AL1626&lt;(TODAY()+Data!$X$5)),MAX(H$8:H1625)+1,0)</f>
        <v>0</v>
      </c>
      <c r="Y1626">
        <f>IF(AS1626&gt;0,VLOOKUP(AS1626,$AT:$AV,3,0)+COUNTIF(AS$8:AS1625,AS1626),0)</f>
        <v>0</v>
      </c>
      <c r="AA1626" s="16"/>
      <c r="AB1626" s="22"/>
      <c r="AC1626" s="16"/>
      <c r="AD1626" s="22"/>
      <c r="AE1626" s="16"/>
      <c r="AF1626" s="22"/>
      <c r="AG1626" s="138"/>
      <c r="AH1626" s="23"/>
      <c r="AI1626" s="16"/>
      <c r="AJ1626" s="23"/>
      <c r="AK1626" s="28"/>
      <c r="AL1626" s="35"/>
      <c r="AQ1626" s="25">
        <f>IF(FollowUp!$AK$3="(Off)",IF(FollowUp!$AA$3=Data!$D$5,C1626,IF(FollowUp!$AA$3=Data!$D$6,D1626,IF(FollowUp!$AA$3=Data!$D$7,E1626,B1626))),IF(FollowUp!$AK$3=Data!$N$9,F1626,IF(FollowUp!$AK$3=Data!$N$8,H1626,IF(FollowUp!$AK$3=Data!$N$7,G1626,B1626))))</f>
        <v>0</v>
      </c>
      <c r="AR1626" s="51">
        <f t="shared" si="158"/>
        <v>0</v>
      </c>
      <c r="AS1626" s="25">
        <f t="shared" si="156"/>
        <v>-1</v>
      </c>
      <c r="AT1626" s="25">
        <f t="shared" si="159"/>
        <v>1619</v>
      </c>
      <c r="AU1626" s="25">
        <f t="shared" si="157"/>
        <v>0</v>
      </c>
      <c r="AV1626" s="25">
        <f t="shared" si="160"/>
        <v>0</v>
      </c>
      <c r="BB1626" s="51"/>
    </row>
    <row r="1627" spans="1:54" x14ac:dyDescent="0.25">
      <c r="A1627" t="str">
        <f t="shared" si="155"/>
        <v>1627</v>
      </c>
      <c r="B1627" s="25">
        <f>IF(OR(ISBLANK($AG1627),$AI1627="closed",$AI1627="old",AND($B$3=Data!$N$6,OR(database!AG1627=Data!$K$8,Data!$K$9=database!AG1627))),0,MAX(B$8:B1626)+1)</f>
        <v>0</v>
      </c>
      <c r="C1627" s="25">
        <f ca="1">IF(AND($AL1627-C$3&lt;=TODAY(),$AL1627&gt;0,AI1627&lt;&gt;"closed",AI1627&lt;&gt;"old",AND($B$3&lt;&gt;Data!$N$6,OR(database!$AG1627&lt;&gt;Data!$K$9,database!$AG1627&lt;&gt;Data!$K$8))),MAX(C$8:C1626)+1,0)</f>
        <v>0</v>
      </c>
      <c r="D1627" s="25">
        <f ca="1">IF(AND($AL1627-D$3&lt;=TODAY(),$AL1627&gt;0,$AI1627&lt;&gt;"closed",AI1627&lt;&gt;"old",AND($B$3&lt;&gt;Data!$N$6,OR(database!$AG1627&lt;&gt;Data!$K$9,database!$AG1627&lt;&gt;Data!$K$8))),MAX(D$8:D1626)+1,0)</f>
        <v>0</v>
      </c>
      <c r="E1627" s="25">
        <f ca="1">IF(AND($AL1627-E$3&lt;=TODAY(),$AL1627&gt;0,AI1627&lt;&gt;"closed",AI1627&lt;&gt;"old",AND($B$3&lt;&gt;Data!$N$6,OR(database!$AG1627&lt;&gt;Data!$K$9,database!$AG1627&lt;&gt;Data!$K$8))),MAX(E$8:E1626)+1,0)</f>
        <v>0</v>
      </c>
      <c r="F1627" s="25">
        <f>IF(AH1627="X",MAX(F$8:F1626)+1,0)</f>
        <v>0</v>
      </c>
      <c r="G1627" s="25">
        <f ca="1">IF(AND(AG1627=Data!$K$8,database!AI1627&lt;&gt;"Closed",AI1627&lt;&gt;"old",database!AL1627&lt;(TODAY()+Data!$X$4)),MAX(G$8:G1626)+1,0)</f>
        <v>0</v>
      </c>
      <c r="H1627" s="25">
        <f ca="1">IF(AND(AG1627=Data!$K$9,database!AI1627&lt;&gt;"Closed",AI1627&lt;&gt;"old",database!AL1627&lt;(TODAY()+Data!$X$5)),MAX(H$8:H1626)+1,0)</f>
        <v>0</v>
      </c>
      <c r="Y1627">
        <f>IF(AS1627&gt;0,VLOOKUP(AS1627,$AT:$AV,3,0)+COUNTIF(AS$8:AS1626,AS1627),0)</f>
        <v>0</v>
      </c>
      <c r="AA1627" s="17"/>
      <c r="AB1627" s="18"/>
      <c r="AC1627" s="17"/>
      <c r="AD1627" s="18"/>
      <c r="AE1627" s="17"/>
      <c r="AF1627" s="18"/>
      <c r="AG1627" s="139"/>
      <c r="AH1627" s="24"/>
      <c r="AI1627" s="17"/>
      <c r="AJ1627" s="24"/>
      <c r="AK1627" s="27"/>
      <c r="AL1627" s="47"/>
      <c r="AQ1627" s="25">
        <f>IF(FollowUp!$AK$3="(Off)",IF(FollowUp!$AA$3=Data!$D$5,C1627,IF(FollowUp!$AA$3=Data!$D$6,D1627,IF(FollowUp!$AA$3=Data!$D$7,E1627,B1627))),IF(FollowUp!$AK$3=Data!$N$9,F1627,IF(FollowUp!$AK$3=Data!$N$8,H1627,IF(FollowUp!$AK$3=Data!$N$7,G1627,B1627))))</f>
        <v>0</v>
      </c>
      <c r="AR1627" s="51">
        <f t="shared" si="158"/>
        <v>0</v>
      </c>
      <c r="AS1627" s="25">
        <f t="shared" si="156"/>
        <v>-1</v>
      </c>
      <c r="AT1627" s="25">
        <f t="shared" si="159"/>
        <v>1620</v>
      </c>
      <c r="AU1627" s="25">
        <f t="shared" si="157"/>
        <v>0</v>
      </c>
      <c r="AV1627" s="25">
        <f t="shared" si="160"/>
        <v>0</v>
      </c>
      <c r="BB1627" s="51"/>
    </row>
    <row r="1628" spans="1:54" x14ac:dyDescent="0.25">
      <c r="A1628" t="str">
        <f t="shared" si="155"/>
        <v>1628</v>
      </c>
      <c r="B1628" s="25">
        <f>IF(OR(ISBLANK($AG1628),$AI1628="closed",$AI1628="old",AND($B$3=Data!$N$6,OR(database!AG1628=Data!$K$8,Data!$K$9=database!AG1628))),0,MAX(B$8:B1627)+1)</f>
        <v>0</v>
      </c>
      <c r="C1628" s="25">
        <f ca="1">IF(AND($AL1628-C$3&lt;=TODAY(),$AL1628&gt;0,AI1628&lt;&gt;"closed",AI1628&lt;&gt;"old",AND($B$3&lt;&gt;Data!$N$6,OR(database!$AG1628&lt;&gt;Data!$K$9,database!$AG1628&lt;&gt;Data!$K$8))),MAX(C$8:C1627)+1,0)</f>
        <v>0</v>
      </c>
      <c r="D1628" s="25">
        <f ca="1">IF(AND($AL1628-D$3&lt;=TODAY(),$AL1628&gt;0,$AI1628&lt;&gt;"closed",AI1628&lt;&gt;"old",AND($B$3&lt;&gt;Data!$N$6,OR(database!$AG1628&lt;&gt;Data!$K$9,database!$AG1628&lt;&gt;Data!$K$8))),MAX(D$8:D1627)+1,0)</f>
        <v>0</v>
      </c>
      <c r="E1628" s="25">
        <f ca="1">IF(AND($AL1628-E$3&lt;=TODAY(),$AL1628&gt;0,AI1628&lt;&gt;"closed",AI1628&lt;&gt;"old",AND($B$3&lt;&gt;Data!$N$6,OR(database!$AG1628&lt;&gt;Data!$K$9,database!$AG1628&lt;&gt;Data!$K$8))),MAX(E$8:E1627)+1,0)</f>
        <v>0</v>
      </c>
      <c r="F1628" s="25">
        <f>IF(AH1628="X",MAX(F$8:F1627)+1,0)</f>
        <v>0</v>
      </c>
      <c r="G1628" s="25">
        <f ca="1">IF(AND(AG1628=Data!$K$8,database!AI1628&lt;&gt;"Closed",AI1628&lt;&gt;"old",database!AL1628&lt;(TODAY()+Data!$X$4)),MAX(G$8:G1627)+1,0)</f>
        <v>0</v>
      </c>
      <c r="H1628" s="25">
        <f ca="1">IF(AND(AG1628=Data!$K$9,database!AI1628&lt;&gt;"Closed",AI1628&lt;&gt;"old",database!AL1628&lt;(TODAY()+Data!$X$5)),MAX(H$8:H1627)+1,0)</f>
        <v>0</v>
      </c>
      <c r="Y1628">
        <f>IF(AS1628&gt;0,VLOOKUP(AS1628,$AT:$AV,3,0)+COUNTIF(AS$8:AS1627,AS1628),0)</f>
        <v>0</v>
      </c>
      <c r="AA1628" s="16"/>
      <c r="AB1628" s="22"/>
      <c r="AC1628" s="16"/>
      <c r="AD1628" s="22"/>
      <c r="AE1628" s="16"/>
      <c r="AF1628" s="22"/>
      <c r="AG1628" s="138"/>
      <c r="AH1628" s="23"/>
      <c r="AI1628" s="16"/>
      <c r="AJ1628" s="23"/>
      <c r="AK1628" s="28"/>
      <c r="AL1628" s="35"/>
      <c r="AQ1628" s="25">
        <f>IF(FollowUp!$AK$3="(Off)",IF(FollowUp!$AA$3=Data!$D$5,C1628,IF(FollowUp!$AA$3=Data!$D$6,D1628,IF(FollowUp!$AA$3=Data!$D$7,E1628,B1628))),IF(FollowUp!$AK$3=Data!$N$9,F1628,IF(FollowUp!$AK$3=Data!$N$8,H1628,IF(FollowUp!$AK$3=Data!$N$7,G1628,B1628))))</f>
        <v>0</v>
      </c>
      <c r="AR1628" s="51">
        <f t="shared" si="158"/>
        <v>0</v>
      </c>
      <c r="AS1628" s="25">
        <f t="shared" si="156"/>
        <v>-1</v>
      </c>
      <c r="AT1628" s="25">
        <f t="shared" si="159"/>
        <v>1621</v>
      </c>
      <c r="AU1628" s="25">
        <f t="shared" si="157"/>
        <v>0</v>
      </c>
      <c r="AV1628" s="25">
        <f t="shared" si="160"/>
        <v>0</v>
      </c>
      <c r="BB1628" s="51"/>
    </row>
    <row r="1629" spans="1:54" x14ac:dyDescent="0.25">
      <c r="A1629" t="str">
        <f t="shared" si="155"/>
        <v>1629</v>
      </c>
      <c r="B1629" s="25">
        <f>IF(OR(ISBLANK($AG1629),$AI1629="closed",$AI1629="old",AND($B$3=Data!$N$6,OR(database!AG1629=Data!$K$8,Data!$K$9=database!AG1629))),0,MAX(B$8:B1628)+1)</f>
        <v>0</v>
      </c>
      <c r="C1629" s="25">
        <f ca="1">IF(AND($AL1629-C$3&lt;=TODAY(),$AL1629&gt;0,AI1629&lt;&gt;"closed",AI1629&lt;&gt;"old",AND($B$3&lt;&gt;Data!$N$6,OR(database!$AG1629&lt;&gt;Data!$K$9,database!$AG1629&lt;&gt;Data!$K$8))),MAX(C$8:C1628)+1,0)</f>
        <v>0</v>
      </c>
      <c r="D1629" s="25">
        <f ca="1">IF(AND($AL1629-D$3&lt;=TODAY(),$AL1629&gt;0,$AI1629&lt;&gt;"closed",AI1629&lt;&gt;"old",AND($B$3&lt;&gt;Data!$N$6,OR(database!$AG1629&lt;&gt;Data!$K$9,database!$AG1629&lt;&gt;Data!$K$8))),MAX(D$8:D1628)+1,0)</f>
        <v>0</v>
      </c>
      <c r="E1629" s="25">
        <f ca="1">IF(AND($AL1629-E$3&lt;=TODAY(),$AL1629&gt;0,AI1629&lt;&gt;"closed",AI1629&lt;&gt;"old",AND($B$3&lt;&gt;Data!$N$6,OR(database!$AG1629&lt;&gt;Data!$K$9,database!$AG1629&lt;&gt;Data!$K$8))),MAX(E$8:E1628)+1,0)</f>
        <v>0</v>
      </c>
      <c r="F1629" s="25">
        <f>IF(AH1629="X",MAX(F$8:F1628)+1,0)</f>
        <v>0</v>
      </c>
      <c r="G1629" s="25">
        <f ca="1">IF(AND(AG1629=Data!$K$8,database!AI1629&lt;&gt;"Closed",AI1629&lt;&gt;"old",database!AL1629&lt;(TODAY()+Data!$X$4)),MAX(G$8:G1628)+1,0)</f>
        <v>0</v>
      </c>
      <c r="H1629" s="25">
        <f ca="1">IF(AND(AG1629=Data!$K$9,database!AI1629&lt;&gt;"Closed",AI1629&lt;&gt;"old",database!AL1629&lt;(TODAY()+Data!$X$5)),MAX(H$8:H1628)+1,0)</f>
        <v>0</v>
      </c>
      <c r="Y1629">
        <f>IF(AS1629&gt;0,VLOOKUP(AS1629,$AT:$AV,3,0)+COUNTIF(AS$8:AS1628,AS1629),0)</f>
        <v>0</v>
      </c>
      <c r="AA1629" s="17"/>
      <c r="AB1629" s="18"/>
      <c r="AC1629" s="17"/>
      <c r="AD1629" s="18"/>
      <c r="AE1629" s="17"/>
      <c r="AF1629" s="18"/>
      <c r="AG1629" s="139"/>
      <c r="AH1629" s="24"/>
      <c r="AI1629" s="17"/>
      <c r="AJ1629" s="24"/>
      <c r="AK1629" s="27"/>
      <c r="AL1629" s="47"/>
      <c r="AQ1629" s="25">
        <f>IF(FollowUp!$AK$3="(Off)",IF(FollowUp!$AA$3=Data!$D$5,C1629,IF(FollowUp!$AA$3=Data!$D$6,D1629,IF(FollowUp!$AA$3=Data!$D$7,E1629,B1629))),IF(FollowUp!$AK$3=Data!$N$9,F1629,IF(FollowUp!$AK$3=Data!$N$8,H1629,IF(FollowUp!$AK$3=Data!$N$7,G1629,B1629))))</f>
        <v>0</v>
      </c>
      <c r="AR1629" s="51">
        <f t="shared" si="158"/>
        <v>0</v>
      </c>
      <c r="AS1629" s="25">
        <f t="shared" si="156"/>
        <v>-1</v>
      </c>
      <c r="AT1629" s="25">
        <f t="shared" si="159"/>
        <v>1622</v>
      </c>
      <c r="AU1629" s="25">
        <f t="shared" si="157"/>
        <v>0</v>
      </c>
      <c r="AV1629" s="25">
        <f t="shared" si="160"/>
        <v>0</v>
      </c>
      <c r="BB1629" s="51"/>
    </row>
    <row r="1630" spans="1:54" x14ac:dyDescent="0.25">
      <c r="A1630" t="str">
        <f t="shared" si="155"/>
        <v>1630</v>
      </c>
      <c r="B1630" s="25">
        <f>IF(OR(ISBLANK($AG1630),$AI1630="closed",$AI1630="old",AND($B$3=Data!$N$6,OR(database!AG1630=Data!$K$8,Data!$K$9=database!AG1630))),0,MAX(B$8:B1629)+1)</f>
        <v>0</v>
      </c>
      <c r="C1630" s="25">
        <f ca="1">IF(AND($AL1630-C$3&lt;=TODAY(),$AL1630&gt;0,AI1630&lt;&gt;"closed",AI1630&lt;&gt;"old",AND($B$3&lt;&gt;Data!$N$6,OR(database!$AG1630&lt;&gt;Data!$K$9,database!$AG1630&lt;&gt;Data!$K$8))),MAX(C$8:C1629)+1,0)</f>
        <v>0</v>
      </c>
      <c r="D1630" s="25">
        <f ca="1">IF(AND($AL1630-D$3&lt;=TODAY(),$AL1630&gt;0,$AI1630&lt;&gt;"closed",AI1630&lt;&gt;"old",AND($B$3&lt;&gt;Data!$N$6,OR(database!$AG1630&lt;&gt;Data!$K$9,database!$AG1630&lt;&gt;Data!$K$8))),MAX(D$8:D1629)+1,0)</f>
        <v>0</v>
      </c>
      <c r="E1630" s="25">
        <f ca="1">IF(AND($AL1630-E$3&lt;=TODAY(),$AL1630&gt;0,AI1630&lt;&gt;"closed",AI1630&lt;&gt;"old",AND($B$3&lt;&gt;Data!$N$6,OR(database!$AG1630&lt;&gt;Data!$K$9,database!$AG1630&lt;&gt;Data!$K$8))),MAX(E$8:E1629)+1,0)</f>
        <v>0</v>
      </c>
      <c r="F1630" s="25">
        <f>IF(AH1630="X",MAX(F$8:F1629)+1,0)</f>
        <v>0</v>
      </c>
      <c r="G1630" s="25">
        <f ca="1">IF(AND(AG1630=Data!$K$8,database!AI1630&lt;&gt;"Closed",AI1630&lt;&gt;"old",database!AL1630&lt;(TODAY()+Data!$X$4)),MAX(G$8:G1629)+1,0)</f>
        <v>0</v>
      </c>
      <c r="H1630" s="25">
        <f ca="1">IF(AND(AG1630=Data!$K$9,database!AI1630&lt;&gt;"Closed",AI1630&lt;&gt;"old",database!AL1630&lt;(TODAY()+Data!$X$5)),MAX(H$8:H1629)+1,0)</f>
        <v>0</v>
      </c>
      <c r="Y1630">
        <f>IF(AS1630&gt;0,VLOOKUP(AS1630,$AT:$AV,3,0)+COUNTIF(AS$8:AS1629,AS1630),0)</f>
        <v>0</v>
      </c>
      <c r="AA1630" s="16"/>
      <c r="AB1630" s="22"/>
      <c r="AC1630" s="16"/>
      <c r="AD1630" s="22"/>
      <c r="AE1630" s="16"/>
      <c r="AF1630" s="22"/>
      <c r="AG1630" s="138"/>
      <c r="AH1630" s="23"/>
      <c r="AI1630" s="16"/>
      <c r="AJ1630" s="23"/>
      <c r="AK1630" s="28"/>
      <c r="AL1630" s="35"/>
      <c r="AQ1630" s="25">
        <f>IF(FollowUp!$AK$3="(Off)",IF(FollowUp!$AA$3=Data!$D$5,C1630,IF(FollowUp!$AA$3=Data!$D$6,D1630,IF(FollowUp!$AA$3=Data!$D$7,E1630,B1630))),IF(FollowUp!$AK$3=Data!$N$9,F1630,IF(FollowUp!$AK$3=Data!$N$8,H1630,IF(FollowUp!$AK$3=Data!$N$7,G1630,B1630))))</f>
        <v>0</v>
      </c>
      <c r="AR1630" s="51">
        <f t="shared" si="158"/>
        <v>0</v>
      </c>
      <c r="AS1630" s="25">
        <f t="shared" si="156"/>
        <v>-1</v>
      </c>
      <c r="AT1630" s="25">
        <f t="shared" si="159"/>
        <v>1623</v>
      </c>
      <c r="AU1630" s="25">
        <f t="shared" si="157"/>
        <v>0</v>
      </c>
      <c r="AV1630" s="25">
        <f t="shared" si="160"/>
        <v>0</v>
      </c>
      <c r="BB1630" s="51"/>
    </row>
    <row r="1631" spans="1:54" x14ac:dyDescent="0.25">
      <c r="A1631" t="str">
        <f t="shared" si="155"/>
        <v>1631</v>
      </c>
      <c r="B1631" s="25">
        <f>IF(OR(ISBLANK($AG1631),$AI1631="closed",$AI1631="old",AND($B$3=Data!$N$6,OR(database!AG1631=Data!$K$8,Data!$K$9=database!AG1631))),0,MAX(B$8:B1630)+1)</f>
        <v>0</v>
      </c>
      <c r="C1631" s="25">
        <f ca="1">IF(AND($AL1631-C$3&lt;=TODAY(),$AL1631&gt;0,AI1631&lt;&gt;"closed",AI1631&lt;&gt;"old",AND($B$3&lt;&gt;Data!$N$6,OR(database!$AG1631&lt;&gt;Data!$K$9,database!$AG1631&lt;&gt;Data!$K$8))),MAX(C$8:C1630)+1,0)</f>
        <v>0</v>
      </c>
      <c r="D1631" s="25">
        <f ca="1">IF(AND($AL1631-D$3&lt;=TODAY(),$AL1631&gt;0,$AI1631&lt;&gt;"closed",AI1631&lt;&gt;"old",AND($B$3&lt;&gt;Data!$N$6,OR(database!$AG1631&lt;&gt;Data!$K$9,database!$AG1631&lt;&gt;Data!$K$8))),MAX(D$8:D1630)+1,0)</f>
        <v>0</v>
      </c>
      <c r="E1631" s="25">
        <f ca="1">IF(AND($AL1631-E$3&lt;=TODAY(),$AL1631&gt;0,AI1631&lt;&gt;"closed",AI1631&lt;&gt;"old",AND($B$3&lt;&gt;Data!$N$6,OR(database!$AG1631&lt;&gt;Data!$K$9,database!$AG1631&lt;&gt;Data!$K$8))),MAX(E$8:E1630)+1,0)</f>
        <v>0</v>
      </c>
      <c r="F1631" s="25">
        <f>IF(AH1631="X",MAX(F$8:F1630)+1,0)</f>
        <v>0</v>
      </c>
      <c r="G1631" s="25">
        <f ca="1">IF(AND(AG1631=Data!$K$8,database!AI1631&lt;&gt;"Closed",AI1631&lt;&gt;"old",database!AL1631&lt;(TODAY()+Data!$X$4)),MAX(G$8:G1630)+1,0)</f>
        <v>0</v>
      </c>
      <c r="H1631" s="25">
        <f ca="1">IF(AND(AG1631=Data!$K$9,database!AI1631&lt;&gt;"Closed",AI1631&lt;&gt;"old",database!AL1631&lt;(TODAY()+Data!$X$5)),MAX(H$8:H1630)+1,0)</f>
        <v>0</v>
      </c>
      <c r="Y1631">
        <f>IF(AS1631&gt;0,VLOOKUP(AS1631,$AT:$AV,3,0)+COUNTIF(AS$8:AS1630,AS1631),0)</f>
        <v>0</v>
      </c>
      <c r="AA1631" s="17"/>
      <c r="AB1631" s="18"/>
      <c r="AC1631" s="17"/>
      <c r="AD1631" s="18"/>
      <c r="AE1631" s="17"/>
      <c r="AF1631" s="18"/>
      <c r="AG1631" s="139"/>
      <c r="AH1631" s="24"/>
      <c r="AI1631" s="17"/>
      <c r="AJ1631" s="24"/>
      <c r="AK1631" s="27"/>
      <c r="AL1631" s="47"/>
      <c r="AQ1631" s="25">
        <f>IF(FollowUp!$AK$3="(Off)",IF(FollowUp!$AA$3=Data!$D$5,C1631,IF(FollowUp!$AA$3=Data!$D$6,D1631,IF(FollowUp!$AA$3=Data!$D$7,E1631,B1631))),IF(FollowUp!$AK$3=Data!$N$9,F1631,IF(FollowUp!$AK$3=Data!$N$8,H1631,IF(FollowUp!$AK$3=Data!$N$7,G1631,B1631))))</f>
        <v>0</v>
      </c>
      <c r="AR1631" s="51">
        <f t="shared" si="158"/>
        <v>0</v>
      </c>
      <c r="AS1631" s="25">
        <f t="shared" si="156"/>
        <v>-1</v>
      </c>
      <c r="AT1631" s="25">
        <f t="shared" si="159"/>
        <v>1624</v>
      </c>
      <c r="AU1631" s="25">
        <f t="shared" si="157"/>
        <v>0</v>
      </c>
      <c r="AV1631" s="25">
        <f t="shared" si="160"/>
        <v>0</v>
      </c>
      <c r="BB1631" s="51"/>
    </row>
    <row r="1632" spans="1:54" x14ac:dyDescent="0.25">
      <c r="A1632" t="str">
        <f t="shared" si="155"/>
        <v>1632</v>
      </c>
      <c r="B1632" s="25">
        <f>IF(OR(ISBLANK($AG1632),$AI1632="closed",$AI1632="old",AND($B$3=Data!$N$6,OR(database!AG1632=Data!$K$8,Data!$K$9=database!AG1632))),0,MAX(B$8:B1631)+1)</f>
        <v>0</v>
      </c>
      <c r="C1632" s="25">
        <f ca="1">IF(AND($AL1632-C$3&lt;=TODAY(),$AL1632&gt;0,AI1632&lt;&gt;"closed",AI1632&lt;&gt;"old",AND($B$3&lt;&gt;Data!$N$6,OR(database!$AG1632&lt;&gt;Data!$K$9,database!$AG1632&lt;&gt;Data!$K$8))),MAX(C$8:C1631)+1,0)</f>
        <v>0</v>
      </c>
      <c r="D1632" s="25">
        <f ca="1">IF(AND($AL1632-D$3&lt;=TODAY(),$AL1632&gt;0,$AI1632&lt;&gt;"closed",AI1632&lt;&gt;"old",AND($B$3&lt;&gt;Data!$N$6,OR(database!$AG1632&lt;&gt;Data!$K$9,database!$AG1632&lt;&gt;Data!$K$8))),MAX(D$8:D1631)+1,0)</f>
        <v>0</v>
      </c>
      <c r="E1632" s="25">
        <f ca="1">IF(AND($AL1632-E$3&lt;=TODAY(),$AL1632&gt;0,AI1632&lt;&gt;"closed",AI1632&lt;&gt;"old",AND($B$3&lt;&gt;Data!$N$6,OR(database!$AG1632&lt;&gt;Data!$K$9,database!$AG1632&lt;&gt;Data!$K$8))),MAX(E$8:E1631)+1,0)</f>
        <v>0</v>
      </c>
      <c r="F1632" s="25">
        <f>IF(AH1632="X",MAX(F$8:F1631)+1,0)</f>
        <v>0</v>
      </c>
      <c r="G1632" s="25">
        <f ca="1">IF(AND(AG1632=Data!$K$8,database!AI1632&lt;&gt;"Closed",AI1632&lt;&gt;"old",database!AL1632&lt;(TODAY()+Data!$X$4)),MAX(G$8:G1631)+1,0)</f>
        <v>0</v>
      </c>
      <c r="H1632" s="25">
        <f ca="1">IF(AND(AG1632=Data!$K$9,database!AI1632&lt;&gt;"Closed",AI1632&lt;&gt;"old",database!AL1632&lt;(TODAY()+Data!$X$5)),MAX(H$8:H1631)+1,0)</f>
        <v>0</v>
      </c>
      <c r="Y1632">
        <f>IF(AS1632&gt;0,VLOOKUP(AS1632,$AT:$AV,3,0)+COUNTIF(AS$8:AS1631,AS1632),0)</f>
        <v>0</v>
      </c>
      <c r="AA1632" s="16"/>
      <c r="AB1632" s="22"/>
      <c r="AC1632" s="16"/>
      <c r="AD1632" s="22"/>
      <c r="AE1632" s="16"/>
      <c r="AF1632" s="22"/>
      <c r="AG1632" s="138"/>
      <c r="AH1632" s="23"/>
      <c r="AI1632" s="16"/>
      <c r="AJ1632" s="23"/>
      <c r="AK1632" s="28"/>
      <c r="AL1632" s="35"/>
      <c r="AQ1632" s="25">
        <f>IF(FollowUp!$AK$3="(Off)",IF(FollowUp!$AA$3=Data!$D$5,C1632,IF(FollowUp!$AA$3=Data!$D$6,D1632,IF(FollowUp!$AA$3=Data!$D$7,E1632,B1632))),IF(FollowUp!$AK$3=Data!$N$9,F1632,IF(FollowUp!$AK$3=Data!$N$8,H1632,IF(FollowUp!$AK$3=Data!$N$7,G1632,B1632))))</f>
        <v>0</v>
      </c>
      <c r="AR1632" s="51">
        <f t="shared" si="158"/>
        <v>0</v>
      </c>
      <c r="AS1632" s="25">
        <f t="shared" si="156"/>
        <v>-1</v>
      </c>
      <c r="AT1632" s="25">
        <f t="shared" si="159"/>
        <v>1625</v>
      </c>
      <c r="AU1632" s="25">
        <f t="shared" si="157"/>
        <v>0</v>
      </c>
      <c r="AV1632" s="25">
        <f t="shared" si="160"/>
        <v>0</v>
      </c>
      <c r="BB1632" s="51"/>
    </row>
    <row r="1633" spans="1:54" x14ac:dyDescent="0.25">
      <c r="A1633" t="str">
        <f t="shared" si="155"/>
        <v>1633</v>
      </c>
      <c r="B1633" s="25">
        <f>IF(OR(ISBLANK($AG1633),$AI1633="closed",$AI1633="old",AND($B$3=Data!$N$6,OR(database!AG1633=Data!$K$8,Data!$K$9=database!AG1633))),0,MAX(B$8:B1632)+1)</f>
        <v>0</v>
      </c>
      <c r="C1633" s="25">
        <f ca="1">IF(AND($AL1633-C$3&lt;=TODAY(),$AL1633&gt;0,AI1633&lt;&gt;"closed",AI1633&lt;&gt;"old",AND($B$3&lt;&gt;Data!$N$6,OR(database!$AG1633&lt;&gt;Data!$K$9,database!$AG1633&lt;&gt;Data!$K$8))),MAX(C$8:C1632)+1,0)</f>
        <v>0</v>
      </c>
      <c r="D1633" s="25">
        <f ca="1">IF(AND($AL1633-D$3&lt;=TODAY(),$AL1633&gt;0,$AI1633&lt;&gt;"closed",AI1633&lt;&gt;"old",AND($B$3&lt;&gt;Data!$N$6,OR(database!$AG1633&lt;&gt;Data!$K$9,database!$AG1633&lt;&gt;Data!$K$8))),MAX(D$8:D1632)+1,0)</f>
        <v>0</v>
      </c>
      <c r="E1633" s="25">
        <f ca="1">IF(AND($AL1633-E$3&lt;=TODAY(),$AL1633&gt;0,AI1633&lt;&gt;"closed",AI1633&lt;&gt;"old",AND($B$3&lt;&gt;Data!$N$6,OR(database!$AG1633&lt;&gt;Data!$K$9,database!$AG1633&lt;&gt;Data!$K$8))),MAX(E$8:E1632)+1,0)</f>
        <v>0</v>
      </c>
      <c r="F1633" s="25">
        <f>IF(AH1633="X",MAX(F$8:F1632)+1,0)</f>
        <v>0</v>
      </c>
      <c r="G1633" s="25">
        <f ca="1">IF(AND(AG1633=Data!$K$8,database!AI1633&lt;&gt;"Closed",AI1633&lt;&gt;"old",database!AL1633&lt;(TODAY()+Data!$X$4)),MAX(G$8:G1632)+1,0)</f>
        <v>0</v>
      </c>
      <c r="H1633" s="25">
        <f ca="1">IF(AND(AG1633=Data!$K$9,database!AI1633&lt;&gt;"Closed",AI1633&lt;&gt;"old",database!AL1633&lt;(TODAY()+Data!$X$5)),MAX(H$8:H1632)+1,0)</f>
        <v>0</v>
      </c>
      <c r="Y1633">
        <f>IF(AS1633&gt;0,VLOOKUP(AS1633,$AT:$AV,3,0)+COUNTIF(AS$8:AS1632,AS1633),0)</f>
        <v>0</v>
      </c>
      <c r="AA1633" s="17"/>
      <c r="AB1633" s="18"/>
      <c r="AC1633" s="17"/>
      <c r="AD1633" s="18"/>
      <c r="AE1633" s="17"/>
      <c r="AF1633" s="18"/>
      <c r="AG1633" s="139"/>
      <c r="AH1633" s="24"/>
      <c r="AI1633" s="17"/>
      <c r="AJ1633" s="24"/>
      <c r="AK1633" s="27"/>
      <c r="AL1633" s="47"/>
      <c r="AQ1633" s="25">
        <f>IF(FollowUp!$AK$3="(Off)",IF(FollowUp!$AA$3=Data!$D$5,C1633,IF(FollowUp!$AA$3=Data!$D$6,D1633,IF(FollowUp!$AA$3=Data!$D$7,E1633,B1633))),IF(FollowUp!$AK$3=Data!$N$9,F1633,IF(FollowUp!$AK$3=Data!$N$8,H1633,IF(FollowUp!$AK$3=Data!$N$7,G1633,B1633))))</f>
        <v>0</v>
      </c>
      <c r="AR1633" s="51">
        <f t="shared" si="158"/>
        <v>0</v>
      </c>
      <c r="AS1633" s="25">
        <f t="shared" si="156"/>
        <v>-1</v>
      </c>
      <c r="AT1633" s="25">
        <f t="shared" si="159"/>
        <v>1626</v>
      </c>
      <c r="AU1633" s="25">
        <f t="shared" si="157"/>
        <v>0</v>
      </c>
      <c r="AV1633" s="25">
        <f t="shared" si="160"/>
        <v>0</v>
      </c>
      <c r="BB1633" s="51"/>
    </row>
    <row r="1634" spans="1:54" x14ac:dyDescent="0.25">
      <c r="A1634" t="str">
        <f t="shared" si="155"/>
        <v>1634</v>
      </c>
      <c r="B1634" s="25">
        <f>IF(OR(ISBLANK($AG1634),$AI1634="closed",$AI1634="old",AND($B$3=Data!$N$6,OR(database!AG1634=Data!$K$8,Data!$K$9=database!AG1634))),0,MAX(B$8:B1633)+1)</f>
        <v>0</v>
      </c>
      <c r="C1634" s="25">
        <f ca="1">IF(AND($AL1634-C$3&lt;=TODAY(),$AL1634&gt;0,AI1634&lt;&gt;"closed",AI1634&lt;&gt;"old",AND($B$3&lt;&gt;Data!$N$6,OR(database!$AG1634&lt;&gt;Data!$K$9,database!$AG1634&lt;&gt;Data!$K$8))),MAX(C$8:C1633)+1,0)</f>
        <v>0</v>
      </c>
      <c r="D1634" s="25">
        <f ca="1">IF(AND($AL1634-D$3&lt;=TODAY(),$AL1634&gt;0,$AI1634&lt;&gt;"closed",AI1634&lt;&gt;"old",AND($B$3&lt;&gt;Data!$N$6,OR(database!$AG1634&lt;&gt;Data!$K$9,database!$AG1634&lt;&gt;Data!$K$8))),MAX(D$8:D1633)+1,0)</f>
        <v>0</v>
      </c>
      <c r="E1634" s="25">
        <f ca="1">IF(AND($AL1634-E$3&lt;=TODAY(),$AL1634&gt;0,AI1634&lt;&gt;"closed",AI1634&lt;&gt;"old",AND($B$3&lt;&gt;Data!$N$6,OR(database!$AG1634&lt;&gt;Data!$K$9,database!$AG1634&lt;&gt;Data!$K$8))),MAX(E$8:E1633)+1,0)</f>
        <v>0</v>
      </c>
      <c r="F1634" s="25">
        <f>IF(AH1634="X",MAX(F$8:F1633)+1,0)</f>
        <v>0</v>
      </c>
      <c r="G1634" s="25">
        <f ca="1">IF(AND(AG1634=Data!$K$8,database!AI1634&lt;&gt;"Closed",AI1634&lt;&gt;"old",database!AL1634&lt;(TODAY()+Data!$X$4)),MAX(G$8:G1633)+1,0)</f>
        <v>0</v>
      </c>
      <c r="H1634" s="25">
        <f ca="1">IF(AND(AG1634=Data!$K$9,database!AI1634&lt;&gt;"Closed",AI1634&lt;&gt;"old",database!AL1634&lt;(TODAY()+Data!$X$5)),MAX(H$8:H1633)+1,0)</f>
        <v>0</v>
      </c>
      <c r="Y1634">
        <f>IF(AS1634&gt;0,VLOOKUP(AS1634,$AT:$AV,3,0)+COUNTIF(AS$8:AS1633,AS1634),0)</f>
        <v>0</v>
      </c>
      <c r="AA1634" s="16"/>
      <c r="AB1634" s="22"/>
      <c r="AC1634" s="16"/>
      <c r="AD1634" s="22"/>
      <c r="AE1634" s="16"/>
      <c r="AF1634" s="22"/>
      <c r="AG1634" s="138"/>
      <c r="AH1634" s="23"/>
      <c r="AI1634" s="16"/>
      <c r="AJ1634" s="23"/>
      <c r="AK1634" s="28"/>
      <c r="AL1634" s="35"/>
      <c r="AQ1634" s="25">
        <f>IF(FollowUp!$AK$3="(Off)",IF(FollowUp!$AA$3=Data!$D$5,C1634,IF(FollowUp!$AA$3=Data!$D$6,D1634,IF(FollowUp!$AA$3=Data!$D$7,E1634,B1634))),IF(FollowUp!$AK$3=Data!$N$9,F1634,IF(FollowUp!$AK$3=Data!$N$8,H1634,IF(FollowUp!$AK$3=Data!$N$7,G1634,B1634))))</f>
        <v>0</v>
      </c>
      <c r="AR1634" s="51">
        <f t="shared" si="158"/>
        <v>0</v>
      </c>
      <c r="AS1634" s="25">
        <f t="shared" si="156"/>
        <v>-1</v>
      </c>
      <c r="AT1634" s="25">
        <f t="shared" si="159"/>
        <v>1627</v>
      </c>
      <c r="AU1634" s="25">
        <f t="shared" si="157"/>
        <v>0</v>
      </c>
      <c r="AV1634" s="25">
        <f t="shared" si="160"/>
        <v>0</v>
      </c>
      <c r="BB1634" s="51"/>
    </row>
    <row r="1635" spans="1:54" x14ac:dyDescent="0.25">
      <c r="A1635" t="str">
        <f t="shared" si="155"/>
        <v>1635</v>
      </c>
      <c r="B1635" s="25">
        <f>IF(OR(ISBLANK($AG1635),$AI1635="closed",$AI1635="old",AND($B$3=Data!$N$6,OR(database!AG1635=Data!$K$8,Data!$K$9=database!AG1635))),0,MAX(B$8:B1634)+1)</f>
        <v>0</v>
      </c>
      <c r="C1635" s="25">
        <f ca="1">IF(AND($AL1635-C$3&lt;=TODAY(),$AL1635&gt;0,AI1635&lt;&gt;"closed",AI1635&lt;&gt;"old",AND($B$3&lt;&gt;Data!$N$6,OR(database!$AG1635&lt;&gt;Data!$K$9,database!$AG1635&lt;&gt;Data!$K$8))),MAX(C$8:C1634)+1,0)</f>
        <v>0</v>
      </c>
      <c r="D1635" s="25">
        <f ca="1">IF(AND($AL1635-D$3&lt;=TODAY(),$AL1635&gt;0,$AI1635&lt;&gt;"closed",AI1635&lt;&gt;"old",AND($B$3&lt;&gt;Data!$N$6,OR(database!$AG1635&lt;&gt;Data!$K$9,database!$AG1635&lt;&gt;Data!$K$8))),MAX(D$8:D1634)+1,0)</f>
        <v>0</v>
      </c>
      <c r="E1635" s="25">
        <f ca="1">IF(AND($AL1635-E$3&lt;=TODAY(),$AL1635&gt;0,AI1635&lt;&gt;"closed",AI1635&lt;&gt;"old",AND($B$3&lt;&gt;Data!$N$6,OR(database!$AG1635&lt;&gt;Data!$K$9,database!$AG1635&lt;&gt;Data!$K$8))),MAX(E$8:E1634)+1,0)</f>
        <v>0</v>
      </c>
      <c r="F1635" s="25">
        <f>IF(AH1635="X",MAX(F$8:F1634)+1,0)</f>
        <v>0</v>
      </c>
      <c r="G1635" s="25">
        <f ca="1">IF(AND(AG1635=Data!$K$8,database!AI1635&lt;&gt;"Closed",AI1635&lt;&gt;"old",database!AL1635&lt;(TODAY()+Data!$X$4)),MAX(G$8:G1634)+1,0)</f>
        <v>0</v>
      </c>
      <c r="H1635" s="25">
        <f ca="1">IF(AND(AG1635=Data!$K$9,database!AI1635&lt;&gt;"Closed",AI1635&lt;&gt;"old",database!AL1635&lt;(TODAY()+Data!$X$5)),MAX(H$8:H1634)+1,0)</f>
        <v>0</v>
      </c>
      <c r="Y1635">
        <f>IF(AS1635&gt;0,VLOOKUP(AS1635,$AT:$AV,3,0)+COUNTIF(AS$8:AS1634,AS1635),0)</f>
        <v>0</v>
      </c>
      <c r="AA1635" s="17"/>
      <c r="AB1635" s="18"/>
      <c r="AC1635" s="17"/>
      <c r="AD1635" s="18"/>
      <c r="AE1635" s="17"/>
      <c r="AF1635" s="18"/>
      <c r="AG1635" s="139"/>
      <c r="AH1635" s="24"/>
      <c r="AI1635" s="17"/>
      <c r="AJ1635" s="24"/>
      <c r="AK1635" s="27"/>
      <c r="AL1635" s="47"/>
      <c r="AQ1635" s="25">
        <f>IF(FollowUp!$AK$3="(Off)",IF(FollowUp!$AA$3=Data!$D$5,C1635,IF(FollowUp!$AA$3=Data!$D$6,D1635,IF(FollowUp!$AA$3=Data!$D$7,E1635,B1635))),IF(FollowUp!$AK$3=Data!$N$9,F1635,IF(FollowUp!$AK$3=Data!$N$8,H1635,IF(FollowUp!$AK$3=Data!$N$7,G1635,B1635))))</f>
        <v>0</v>
      </c>
      <c r="AR1635" s="51">
        <f t="shared" si="158"/>
        <v>0</v>
      </c>
      <c r="AS1635" s="25">
        <f t="shared" si="156"/>
        <v>-1</v>
      </c>
      <c r="AT1635" s="25">
        <f t="shared" si="159"/>
        <v>1628</v>
      </c>
      <c r="AU1635" s="25">
        <f t="shared" si="157"/>
        <v>0</v>
      </c>
      <c r="AV1635" s="25">
        <f t="shared" si="160"/>
        <v>0</v>
      </c>
      <c r="BB1635" s="51"/>
    </row>
    <row r="1636" spans="1:54" x14ac:dyDescent="0.25">
      <c r="A1636" t="str">
        <f t="shared" si="155"/>
        <v>1636</v>
      </c>
      <c r="B1636" s="25">
        <f>IF(OR(ISBLANK($AG1636),$AI1636="closed",$AI1636="old",AND($B$3=Data!$N$6,OR(database!AG1636=Data!$K$8,Data!$K$9=database!AG1636))),0,MAX(B$8:B1635)+1)</f>
        <v>0</v>
      </c>
      <c r="C1636" s="25">
        <f ca="1">IF(AND($AL1636-C$3&lt;=TODAY(),$AL1636&gt;0,AI1636&lt;&gt;"closed",AI1636&lt;&gt;"old",AND($B$3&lt;&gt;Data!$N$6,OR(database!$AG1636&lt;&gt;Data!$K$9,database!$AG1636&lt;&gt;Data!$K$8))),MAX(C$8:C1635)+1,0)</f>
        <v>0</v>
      </c>
      <c r="D1636" s="25">
        <f ca="1">IF(AND($AL1636-D$3&lt;=TODAY(),$AL1636&gt;0,$AI1636&lt;&gt;"closed",AI1636&lt;&gt;"old",AND($B$3&lt;&gt;Data!$N$6,OR(database!$AG1636&lt;&gt;Data!$K$9,database!$AG1636&lt;&gt;Data!$K$8))),MAX(D$8:D1635)+1,0)</f>
        <v>0</v>
      </c>
      <c r="E1636" s="25">
        <f ca="1">IF(AND($AL1636-E$3&lt;=TODAY(),$AL1636&gt;0,AI1636&lt;&gt;"closed",AI1636&lt;&gt;"old",AND($B$3&lt;&gt;Data!$N$6,OR(database!$AG1636&lt;&gt;Data!$K$9,database!$AG1636&lt;&gt;Data!$K$8))),MAX(E$8:E1635)+1,0)</f>
        <v>0</v>
      </c>
      <c r="F1636" s="25">
        <f>IF(AH1636="X",MAX(F$8:F1635)+1,0)</f>
        <v>0</v>
      </c>
      <c r="G1636" s="25">
        <f ca="1">IF(AND(AG1636=Data!$K$8,database!AI1636&lt;&gt;"Closed",AI1636&lt;&gt;"old",database!AL1636&lt;(TODAY()+Data!$X$4)),MAX(G$8:G1635)+1,0)</f>
        <v>0</v>
      </c>
      <c r="H1636" s="25">
        <f ca="1">IF(AND(AG1636=Data!$K$9,database!AI1636&lt;&gt;"Closed",AI1636&lt;&gt;"old",database!AL1636&lt;(TODAY()+Data!$X$5)),MAX(H$8:H1635)+1,0)</f>
        <v>0</v>
      </c>
      <c r="Y1636">
        <f>IF(AS1636&gt;0,VLOOKUP(AS1636,$AT:$AV,3,0)+COUNTIF(AS$8:AS1635,AS1636),0)</f>
        <v>0</v>
      </c>
      <c r="AA1636" s="16"/>
      <c r="AB1636" s="22"/>
      <c r="AC1636" s="16"/>
      <c r="AD1636" s="22"/>
      <c r="AE1636" s="16"/>
      <c r="AF1636" s="22"/>
      <c r="AG1636" s="138"/>
      <c r="AH1636" s="23"/>
      <c r="AI1636" s="16"/>
      <c r="AJ1636" s="23"/>
      <c r="AK1636" s="28"/>
      <c r="AL1636" s="35"/>
      <c r="AQ1636" s="25">
        <f>IF(FollowUp!$AK$3="(Off)",IF(FollowUp!$AA$3=Data!$D$5,C1636,IF(FollowUp!$AA$3=Data!$D$6,D1636,IF(FollowUp!$AA$3=Data!$D$7,E1636,B1636))),IF(FollowUp!$AK$3=Data!$N$9,F1636,IF(FollowUp!$AK$3=Data!$N$8,H1636,IF(FollowUp!$AK$3=Data!$N$7,G1636,B1636))))</f>
        <v>0</v>
      </c>
      <c r="AR1636" s="51">
        <f t="shared" si="158"/>
        <v>0</v>
      </c>
      <c r="AS1636" s="25">
        <f t="shared" si="156"/>
        <v>-1</v>
      </c>
      <c r="AT1636" s="25">
        <f t="shared" si="159"/>
        <v>1629</v>
      </c>
      <c r="AU1636" s="25">
        <f t="shared" si="157"/>
        <v>0</v>
      </c>
      <c r="AV1636" s="25">
        <f t="shared" si="160"/>
        <v>0</v>
      </c>
      <c r="BB1636" s="51"/>
    </row>
    <row r="1637" spans="1:54" x14ac:dyDescent="0.25">
      <c r="A1637" t="str">
        <f t="shared" si="155"/>
        <v>1637</v>
      </c>
      <c r="B1637" s="25">
        <f>IF(OR(ISBLANK($AG1637),$AI1637="closed",$AI1637="old",AND($B$3=Data!$N$6,OR(database!AG1637=Data!$K$8,Data!$K$9=database!AG1637))),0,MAX(B$8:B1636)+1)</f>
        <v>0</v>
      </c>
      <c r="C1637" s="25">
        <f ca="1">IF(AND($AL1637-C$3&lt;=TODAY(),$AL1637&gt;0,AI1637&lt;&gt;"closed",AI1637&lt;&gt;"old",AND($B$3&lt;&gt;Data!$N$6,OR(database!$AG1637&lt;&gt;Data!$K$9,database!$AG1637&lt;&gt;Data!$K$8))),MAX(C$8:C1636)+1,0)</f>
        <v>0</v>
      </c>
      <c r="D1637" s="25">
        <f ca="1">IF(AND($AL1637-D$3&lt;=TODAY(),$AL1637&gt;0,$AI1637&lt;&gt;"closed",AI1637&lt;&gt;"old",AND($B$3&lt;&gt;Data!$N$6,OR(database!$AG1637&lt;&gt;Data!$K$9,database!$AG1637&lt;&gt;Data!$K$8))),MAX(D$8:D1636)+1,0)</f>
        <v>0</v>
      </c>
      <c r="E1637" s="25">
        <f ca="1">IF(AND($AL1637-E$3&lt;=TODAY(),$AL1637&gt;0,AI1637&lt;&gt;"closed",AI1637&lt;&gt;"old",AND($B$3&lt;&gt;Data!$N$6,OR(database!$AG1637&lt;&gt;Data!$K$9,database!$AG1637&lt;&gt;Data!$K$8))),MAX(E$8:E1636)+1,0)</f>
        <v>0</v>
      </c>
      <c r="F1637" s="25">
        <f>IF(AH1637="X",MAX(F$8:F1636)+1,0)</f>
        <v>0</v>
      </c>
      <c r="G1637" s="25">
        <f ca="1">IF(AND(AG1637=Data!$K$8,database!AI1637&lt;&gt;"Closed",AI1637&lt;&gt;"old",database!AL1637&lt;(TODAY()+Data!$X$4)),MAX(G$8:G1636)+1,0)</f>
        <v>0</v>
      </c>
      <c r="H1637" s="25">
        <f ca="1">IF(AND(AG1637=Data!$K$9,database!AI1637&lt;&gt;"Closed",AI1637&lt;&gt;"old",database!AL1637&lt;(TODAY()+Data!$X$5)),MAX(H$8:H1636)+1,0)</f>
        <v>0</v>
      </c>
      <c r="Y1637">
        <f>IF(AS1637&gt;0,VLOOKUP(AS1637,$AT:$AV,3,0)+COUNTIF(AS$8:AS1636,AS1637),0)</f>
        <v>0</v>
      </c>
      <c r="AA1637" s="17"/>
      <c r="AB1637" s="18"/>
      <c r="AC1637" s="17"/>
      <c r="AD1637" s="18"/>
      <c r="AE1637" s="17"/>
      <c r="AF1637" s="18"/>
      <c r="AG1637" s="139"/>
      <c r="AH1637" s="24"/>
      <c r="AI1637" s="17"/>
      <c r="AJ1637" s="24"/>
      <c r="AK1637" s="27"/>
      <c r="AL1637" s="47"/>
      <c r="AQ1637" s="25">
        <f>IF(FollowUp!$AK$3="(Off)",IF(FollowUp!$AA$3=Data!$D$5,C1637,IF(FollowUp!$AA$3=Data!$D$6,D1637,IF(FollowUp!$AA$3=Data!$D$7,E1637,B1637))),IF(FollowUp!$AK$3=Data!$N$9,F1637,IF(FollowUp!$AK$3=Data!$N$8,H1637,IF(FollowUp!$AK$3=Data!$N$7,G1637,B1637))))</f>
        <v>0</v>
      </c>
      <c r="AR1637" s="51">
        <f t="shared" si="158"/>
        <v>0</v>
      </c>
      <c r="AS1637" s="25">
        <f t="shared" si="156"/>
        <v>-1</v>
      </c>
      <c r="AT1637" s="25">
        <f t="shared" si="159"/>
        <v>1630</v>
      </c>
      <c r="AU1637" s="25">
        <f t="shared" si="157"/>
        <v>0</v>
      </c>
      <c r="AV1637" s="25">
        <f t="shared" si="160"/>
        <v>0</v>
      </c>
      <c r="BB1637" s="51"/>
    </row>
    <row r="1638" spans="1:54" x14ac:dyDescent="0.25">
      <c r="A1638" t="str">
        <f t="shared" si="155"/>
        <v>1638</v>
      </c>
      <c r="B1638" s="25">
        <f>IF(OR(ISBLANK($AG1638),$AI1638="closed",$AI1638="old",AND($B$3=Data!$N$6,OR(database!AG1638=Data!$K$8,Data!$K$9=database!AG1638))),0,MAX(B$8:B1637)+1)</f>
        <v>0</v>
      </c>
      <c r="C1638" s="25">
        <f ca="1">IF(AND($AL1638-C$3&lt;=TODAY(),$AL1638&gt;0,AI1638&lt;&gt;"closed",AI1638&lt;&gt;"old",AND($B$3&lt;&gt;Data!$N$6,OR(database!$AG1638&lt;&gt;Data!$K$9,database!$AG1638&lt;&gt;Data!$K$8))),MAX(C$8:C1637)+1,0)</f>
        <v>0</v>
      </c>
      <c r="D1638" s="25">
        <f ca="1">IF(AND($AL1638-D$3&lt;=TODAY(),$AL1638&gt;0,$AI1638&lt;&gt;"closed",AI1638&lt;&gt;"old",AND($B$3&lt;&gt;Data!$N$6,OR(database!$AG1638&lt;&gt;Data!$K$9,database!$AG1638&lt;&gt;Data!$K$8))),MAX(D$8:D1637)+1,0)</f>
        <v>0</v>
      </c>
      <c r="E1638" s="25">
        <f ca="1">IF(AND($AL1638-E$3&lt;=TODAY(),$AL1638&gt;0,AI1638&lt;&gt;"closed",AI1638&lt;&gt;"old",AND($B$3&lt;&gt;Data!$N$6,OR(database!$AG1638&lt;&gt;Data!$K$9,database!$AG1638&lt;&gt;Data!$K$8))),MAX(E$8:E1637)+1,0)</f>
        <v>0</v>
      </c>
      <c r="F1638" s="25">
        <f>IF(AH1638="X",MAX(F$8:F1637)+1,0)</f>
        <v>0</v>
      </c>
      <c r="G1638" s="25">
        <f ca="1">IF(AND(AG1638=Data!$K$8,database!AI1638&lt;&gt;"Closed",AI1638&lt;&gt;"old",database!AL1638&lt;(TODAY()+Data!$X$4)),MAX(G$8:G1637)+1,0)</f>
        <v>0</v>
      </c>
      <c r="H1638" s="25">
        <f ca="1">IF(AND(AG1638=Data!$K$9,database!AI1638&lt;&gt;"Closed",AI1638&lt;&gt;"old",database!AL1638&lt;(TODAY()+Data!$X$5)),MAX(H$8:H1637)+1,0)</f>
        <v>0</v>
      </c>
      <c r="Y1638">
        <f>IF(AS1638&gt;0,VLOOKUP(AS1638,$AT:$AV,3,0)+COUNTIF(AS$8:AS1637,AS1638),0)</f>
        <v>0</v>
      </c>
      <c r="AA1638" s="16"/>
      <c r="AB1638" s="22"/>
      <c r="AC1638" s="16"/>
      <c r="AD1638" s="22"/>
      <c r="AE1638" s="16"/>
      <c r="AF1638" s="22"/>
      <c r="AG1638" s="138"/>
      <c r="AH1638" s="23"/>
      <c r="AI1638" s="16"/>
      <c r="AJ1638" s="23"/>
      <c r="AK1638" s="28"/>
      <c r="AL1638" s="35"/>
      <c r="AQ1638" s="25">
        <f>IF(FollowUp!$AK$3="(Off)",IF(FollowUp!$AA$3=Data!$D$5,C1638,IF(FollowUp!$AA$3=Data!$D$6,D1638,IF(FollowUp!$AA$3=Data!$D$7,E1638,B1638))),IF(FollowUp!$AK$3=Data!$N$9,F1638,IF(FollowUp!$AK$3=Data!$N$8,H1638,IF(FollowUp!$AK$3=Data!$N$7,G1638,B1638))))</f>
        <v>0</v>
      </c>
      <c r="AR1638" s="51">
        <f t="shared" si="158"/>
        <v>0</v>
      </c>
      <c r="AS1638" s="25">
        <f t="shared" si="156"/>
        <v>-1</v>
      </c>
      <c r="AT1638" s="25">
        <f t="shared" si="159"/>
        <v>1631</v>
      </c>
      <c r="AU1638" s="25">
        <f t="shared" si="157"/>
        <v>0</v>
      </c>
      <c r="AV1638" s="25">
        <f t="shared" si="160"/>
        <v>0</v>
      </c>
      <c r="BB1638" s="51"/>
    </row>
    <row r="1639" spans="1:54" x14ac:dyDescent="0.25">
      <c r="A1639" t="str">
        <f t="shared" si="155"/>
        <v>1639</v>
      </c>
      <c r="B1639" s="25">
        <f>IF(OR(ISBLANK($AG1639),$AI1639="closed",$AI1639="old",AND($B$3=Data!$N$6,OR(database!AG1639=Data!$K$8,Data!$K$9=database!AG1639))),0,MAX(B$8:B1638)+1)</f>
        <v>0</v>
      </c>
      <c r="C1639" s="25">
        <f ca="1">IF(AND($AL1639-C$3&lt;=TODAY(),$AL1639&gt;0,AI1639&lt;&gt;"closed",AI1639&lt;&gt;"old",AND($B$3&lt;&gt;Data!$N$6,OR(database!$AG1639&lt;&gt;Data!$K$9,database!$AG1639&lt;&gt;Data!$K$8))),MAX(C$8:C1638)+1,0)</f>
        <v>0</v>
      </c>
      <c r="D1639" s="25">
        <f ca="1">IF(AND($AL1639-D$3&lt;=TODAY(),$AL1639&gt;0,$AI1639&lt;&gt;"closed",AI1639&lt;&gt;"old",AND($B$3&lt;&gt;Data!$N$6,OR(database!$AG1639&lt;&gt;Data!$K$9,database!$AG1639&lt;&gt;Data!$K$8))),MAX(D$8:D1638)+1,0)</f>
        <v>0</v>
      </c>
      <c r="E1639" s="25">
        <f ca="1">IF(AND($AL1639-E$3&lt;=TODAY(),$AL1639&gt;0,AI1639&lt;&gt;"closed",AI1639&lt;&gt;"old",AND($B$3&lt;&gt;Data!$N$6,OR(database!$AG1639&lt;&gt;Data!$K$9,database!$AG1639&lt;&gt;Data!$K$8))),MAX(E$8:E1638)+1,0)</f>
        <v>0</v>
      </c>
      <c r="F1639" s="25">
        <f>IF(AH1639="X",MAX(F$8:F1638)+1,0)</f>
        <v>0</v>
      </c>
      <c r="G1639" s="25">
        <f ca="1">IF(AND(AG1639=Data!$K$8,database!AI1639&lt;&gt;"Closed",AI1639&lt;&gt;"old",database!AL1639&lt;(TODAY()+Data!$X$4)),MAX(G$8:G1638)+1,0)</f>
        <v>0</v>
      </c>
      <c r="H1639" s="25">
        <f ca="1">IF(AND(AG1639=Data!$K$9,database!AI1639&lt;&gt;"Closed",AI1639&lt;&gt;"old",database!AL1639&lt;(TODAY()+Data!$X$5)),MAX(H$8:H1638)+1,0)</f>
        <v>0</v>
      </c>
      <c r="Y1639">
        <f>IF(AS1639&gt;0,VLOOKUP(AS1639,$AT:$AV,3,0)+COUNTIF(AS$8:AS1638,AS1639),0)</f>
        <v>0</v>
      </c>
      <c r="AA1639" s="17"/>
      <c r="AB1639" s="18"/>
      <c r="AC1639" s="17"/>
      <c r="AD1639" s="18"/>
      <c r="AE1639" s="17"/>
      <c r="AF1639" s="18"/>
      <c r="AG1639" s="139"/>
      <c r="AH1639" s="24"/>
      <c r="AI1639" s="17"/>
      <c r="AJ1639" s="24"/>
      <c r="AK1639" s="27"/>
      <c r="AL1639" s="47"/>
      <c r="AQ1639" s="25">
        <f>IF(FollowUp!$AK$3="(Off)",IF(FollowUp!$AA$3=Data!$D$5,C1639,IF(FollowUp!$AA$3=Data!$D$6,D1639,IF(FollowUp!$AA$3=Data!$D$7,E1639,B1639))),IF(FollowUp!$AK$3=Data!$N$9,F1639,IF(FollowUp!$AK$3=Data!$N$8,H1639,IF(FollowUp!$AK$3=Data!$N$7,G1639,B1639))))</f>
        <v>0</v>
      </c>
      <c r="AR1639" s="51">
        <f t="shared" si="158"/>
        <v>0</v>
      </c>
      <c r="AS1639" s="25">
        <f t="shared" si="156"/>
        <v>-1</v>
      </c>
      <c r="AT1639" s="25">
        <f t="shared" si="159"/>
        <v>1632</v>
      </c>
      <c r="AU1639" s="25">
        <f t="shared" si="157"/>
        <v>0</v>
      </c>
      <c r="AV1639" s="25">
        <f t="shared" si="160"/>
        <v>0</v>
      </c>
      <c r="BB1639" s="51"/>
    </row>
    <row r="1640" spans="1:54" x14ac:dyDescent="0.25">
      <c r="A1640" t="str">
        <f t="shared" si="155"/>
        <v>1640</v>
      </c>
      <c r="B1640" s="25">
        <f>IF(OR(ISBLANK($AG1640),$AI1640="closed",$AI1640="old",AND($B$3=Data!$N$6,OR(database!AG1640=Data!$K$8,Data!$K$9=database!AG1640))),0,MAX(B$8:B1639)+1)</f>
        <v>0</v>
      </c>
      <c r="C1640" s="25">
        <f ca="1">IF(AND($AL1640-C$3&lt;=TODAY(),$AL1640&gt;0,AI1640&lt;&gt;"closed",AI1640&lt;&gt;"old",AND($B$3&lt;&gt;Data!$N$6,OR(database!$AG1640&lt;&gt;Data!$K$9,database!$AG1640&lt;&gt;Data!$K$8))),MAX(C$8:C1639)+1,0)</f>
        <v>0</v>
      </c>
      <c r="D1640" s="25">
        <f ca="1">IF(AND($AL1640-D$3&lt;=TODAY(),$AL1640&gt;0,$AI1640&lt;&gt;"closed",AI1640&lt;&gt;"old",AND($B$3&lt;&gt;Data!$N$6,OR(database!$AG1640&lt;&gt;Data!$K$9,database!$AG1640&lt;&gt;Data!$K$8))),MAX(D$8:D1639)+1,0)</f>
        <v>0</v>
      </c>
      <c r="E1640" s="25">
        <f ca="1">IF(AND($AL1640-E$3&lt;=TODAY(),$AL1640&gt;0,AI1640&lt;&gt;"closed",AI1640&lt;&gt;"old",AND($B$3&lt;&gt;Data!$N$6,OR(database!$AG1640&lt;&gt;Data!$K$9,database!$AG1640&lt;&gt;Data!$K$8))),MAX(E$8:E1639)+1,0)</f>
        <v>0</v>
      </c>
      <c r="F1640" s="25">
        <f>IF(AH1640="X",MAX(F$8:F1639)+1,0)</f>
        <v>0</v>
      </c>
      <c r="G1640" s="25">
        <f ca="1">IF(AND(AG1640=Data!$K$8,database!AI1640&lt;&gt;"Closed",AI1640&lt;&gt;"old",database!AL1640&lt;(TODAY()+Data!$X$4)),MAX(G$8:G1639)+1,0)</f>
        <v>0</v>
      </c>
      <c r="H1640" s="25">
        <f ca="1">IF(AND(AG1640=Data!$K$9,database!AI1640&lt;&gt;"Closed",AI1640&lt;&gt;"old",database!AL1640&lt;(TODAY()+Data!$X$5)),MAX(H$8:H1639)+1,0)</f>
        <v>0</v>
      </c>
      <c r="Y1640">
        <f>IF(AS1640&gt;0,VLOOKUP(AS1640,$AT:$AV,3,0)+COUNTIF(AS$8:AS1639,AS1640),0)</f>
        <v>0</v>
      </c>
      <c r="AA1640" s="16"/>
      <c r="AB1640" s="22"/>
      <c r="AC1640" s="16"/>
      <c r="AD1640" s="22"/>
      <c r="AE1640" s="16"/>
      <c r="AF1640" s="22"/>
      <c r="AG1640" s="138"/>
      <c r="AH1640" s="23"/>
      <c r="AI1640" s="16"/>
      <c r="AJ1640" s="23"/>
      <c r="AK1640" s="28"/>
      <c r="AL1640" s="35"/>
      <c r="AQ1640" s="25">
        <f>IF(FollowUp!$AK$3="(Off)",IF(FollowUp!$AA$3=Data!$D$5,C1640,IF(FollowUp!$AA$3=Data!$D$6,D1640,IF(FollowUp!$AA$3=Data!$D$7,E1640,B1640))),IF(FollowUp!$AK$3=Data!$N$9,F1640,IF(FollowUp!$AK$3=Data!$N$8,H1640,IF(FollowUp!$AK$3=Data!$N$7,G1640,B1640))))</f>
        <v>0</v>
      </c>
      <c r="AR1640" s="51">
        <f t="shared" si="158"/>
        <v>0</v>
      </c>
      <c r="AS1640" s="25">
        <f t="shared" si="156"/>
        <v>-1</v>
      </c>
      <c r="AT1640" s="25">
        <f t="shared" si="159"/>
        <v>1633</v>
      </c>
      <c r="AU1640" s="25">
        <f t="shared" si="157"/>
        <v>0</v>
      </c>
      <c r="AV1640" s="25">
        <f t="shared" si="160"/>
        <v>0</v>
      </c>
      <c r="BB1640" s="51"/>
    </row>
    <row r="1641" spans="1:54" x14ac:dyDescent="0.25">
      <c r="A1641" t="str">
        <f t="shared" si="155"/>
        <v>1641</v>
      </c>
      <c r="B1641" s="25">
        <f>IF(OR(ISBLANK($AG1641),$AI1641="closed",$AI1641="old",AND($B$3=Data!$N$6,OR(database!AG1641=Data!$K$8,Data!$K$9=database!AG1641))),0,MAX(B$8:B1640)+1)</f>
        <v>0</v>
      </c>
      <c r="C1641" s="25">
        <f ca="1">IF(AND($AL1641-C$3&lt;=TODAY(),$AL1641&gt;0,AI1641&lt;&gt;"closed",AI1641&lt;&gt;"old",AND($B$3&lt;&gt;Data!$N$6,OR(database!$AG1641&lt;&gt;Data!$K$9,database!$AG1641&lt;&gt;Data!$K$8))),MAX(C$8:C1640)+1,0)</f>
        <v>0</v>
      </c>
      <c r="D1641" s="25">
        <f ca="1">IF(AND($AL1641-D$3&lt;=TODAY(),$AL1641&gt;0,$AI1641&lt;&gt;"closed",AI1641&lt;&gt;"old",AND($B$3&lt;&gt;Data!$N$6,OR(database!$AG1641&lt;&gt;Data!$K$9,database!$AG1641&lt;&gt;Data!$K$8))),MAX(D$8:D1640)+1,0)</f>
        <v>0</v>
      </c>
      <c r="E1641" s="25">
        <f ca="1">IF(AND($AL1641-E$3&lt;=TODAY(),$AL1641&gt;0,AI1641&lt;&gt;"closed",AI1641&lt;&gt;"old",AND($B$3&lt;&gt;Data!$N$6,OR(database!$AG1641&lt;&gt;Data!$K$9,database!$AG1641&lt;&gt;Data!$K$8))),MAX(E$8:E1640)+1,0)</f>
        <v>0</v>
      </c>
      <c r="F1641" s="25">
        <f>IF(AH1641="X",MAX(F$8:F1640)+1,0)</f>
        <v>0</v>
      </c>
      <c r="G1641" s="25">
        <f ca="1">IF(AND(AG1641=Data!$K$8,database!AI1641&lt;&gt;"Closed",AI1641&lt;&gt;"old",database!AL1641&lt;(TODAY()+Data!$X$4)),MAX(G$8:G1640)+1,0)</f>
        <v>0</v>
      </c>
      <c r="H1641" s="25">
        <f ca="1">IF(AND(AG1641=Data!$K$9,database!AI1641&lt;&gt;"Closed",AI1641&lt;&gt;"old",database!AL1641&lt;(TODAY()+Data!$X$5)),MAX(H$8:H1640)+1,0)</f>
        <v>0</v>
      </c>
      <c r="Y1641">
        <f>IF(AS1641&gt;0,VLOOKUP(AS1641,$AT:$AV,3,0)+COUNTIF(AS$8:AS1640,AS1641),0)</f>
        <v>0</v>
      </c>
      <c r="AA1641" s="17"/>
      <c r="AB1641" s="18"/>
      <c r="AC1641" s="17"/>
      <c r="AD1641" s="18"/>
      <c r="AE1641" s="17"/>
      <c r="AF1641" s="18"/>
      <c r="AG1641" s="139"/>
      <c r="AH1641" s="24"/>
      <c r="AI1641" s="17"/>
      <c r="AJ1641" s="24"/>
      <c r="AK1641" s="27"/>
      <c r="AL1641" s="47"/>
      <c r="AQ1641" s="25">
        <f>IF(FollowUp!$AK$3="(Off)",IF(FollowUp!$AA$3=Data!$D$5,C1641,IF(FollowUp!$AA$3=Data!$D$6,D1641,IF(FollowUp!$AA$3=Data!$D$7,E1641,B1641))),IF(FollowUp!$AK$3=Data!$N$9,F1641,IF(FollowUp!$AK$3=Data!$N$8,H1641,IF(FollowUp!$AK$3=Data!$N$7,G1641,B1641))))</f>
        <v>0</v>
      </c>
      <c r="AR1641" s="51">
        <f t="shared" si="158"/>
        <v>0</v>
      </c>
      <c r="AS1641" s="25">
        <f t="shared" si="156"/>
        <v>-1</v>
      </c>
      <c r="AT1641" s="25">
        <f t="shared" si="159"/>
        <v>1634</v>
      </c>
      <c r="AU1641" s="25">
        <f t="shared" si="157"/>
        <v>0</v>
      </c>
      <c r="AV1641" s="25">
        <f t="shared" si="160"/>
        <v>0</v>
      </c>
      <c r="BB1641" s="51"/>
    </row>
    <row r="1642" spans="1:54" x14ac:dyDescent="0.25">
      <c r="A1642" t="str">
        <f t="shared" si="155"/>
        <v>1642</v>
      </c>
      <c r="B1642" s="25">
        <f>IF(OR(ISBLANK($AG1642),$AI1642="closed",$AI1642="old",AND($B$3=Data!$N$6,OR(database!AG1642=Data!$K$8,Data!$K$9=database!AG1642))),0,MAX(B$8:B1641)+1)</f>
        <v>0</v>
      </c>
      <c r="C1642" s="25">
        <f ca="1">IF(AND($AL1642-C$3&lt;=TODAY(),$AL1642&gt;0,AI1642&lt;&gt;"closed",AI1642&lt;&gt;"old",AND($B$3&lt;&gt;Data!$N$6,OR(database!$AG1642&lt;&gt;Data!$K$9,database!$AG1642&lt;&gt;Data!$K$8))),MAX(C$8:C1641)+1,0)</f>
        <v>0</v>
      </c>
      <c r="D1642" s="25">
        <f ca="1">IF(AND($AL1642-D$3&lt;=TODAY(),$AL1642&gt;0,$AI1642&lt;&gt;"closed",AI1642&lt;&gt;"old",AND($B$3&lt;&gt;Data!$N$6,OR(database!$AG1642&lt;&gt;Data!$K$9,database!$AG1642&lt;&gt;Data!$K$8))),MAX(D$8:D1641)+1,0)</f>
        <v>0</v>
      </c>
      <c r="E1642" s="25">
        <f ca="1">IF(AND($AL1642-E$3&lt;=TODAY(),$AL1642&gt;0,AI1642&lt;&gt;"closed",AI1642&lt;&gt;"old",AND($B$3&lt;&gt;Data!$N$6,OR(database!$AG1642&lt;&gt;Data!$K$9,database!$AG1642&lt;&gt;Data!$K$8))),MAX(E$8:E1641)+1,0)</f>
        <v>0</v>
      </c>
      <c r="F1642" s="25">
        <f>IF(AH1642="X",MAX(F$8:F1641)+1,0)</f>
        <v>0</v>
      </c>
      <c r="G1642" s="25">
        <f ca="1">IF(AND(AG1642=Data!$K$8,database!AI1642&lt;&gt;"Closed",AI1642&lt;&gt;"old",database!AL1642&lt;(TODAY()+Data!$X$4)),MAX(G$8:G1641)+1,0)</f>
        <v>0</v>
      </c>
      <c r="H1642" s="25">
        <f ca="1">IF(AND(AG1642=Data!$K$9,database!AI1642&lt;&gt;"Closed",AI1642&lt;&gt;"old",database!AL1642&lt;(TODAY()+Data!$X$5)),MAX(H$8:H1641)+1,0)</f>
        <v>0</v>
      </c>
      <c r="Y1642">
        <f>IF(AS1642&gt;0,VLOOKUP(AS1642,$AT:$AV,3,0)+COUNTIF(AS$8:AS1641,AS1642),0)</f>
        <v>0</v>
      </c>
      <c r="AA1642" s="16"/>
      <c r="AB1642" s="22"/>
      <c r="AC1642" s="16"/>
      <c r="AD1642" s="22"/>
      <c r="AE1642" s="16"/>
      <c r="AF1642" s="22"/>
      <c r="AG1642" s="138"/>
      <c r="AH1642" s="23"/>
      <c r="AI1642" s="16"/>
      <c r="AJ1642" s="23"/>
      <c r="AK1642" s="28"/>
      <c r="AL1642" s="35"/>
      <c r="AQ1642" s="25">
        <f>IF(FollowUp!$AK$3="(Off)",IF(FollowUp!$AA$3=Data!$D$5,C1642,IF(FollowUp!$AA$3=Data!$D$6,D1642,IF(FollowUp!$AA$3=Data!$D$7,E1642,B1642))),IF(FollowUp!$AK$3=Data!$N$9,F1642,IF(FollowUp!$AK$3=Data!$N$8,H1642,IF(FollowUp!$AK$3=Data!$N$7,G1642,B1642))))</f>
        <v>0</v>
      </c>
      <c r="AR1642" s="51">
        <f t="shared" si="158"/>
        <v>0</v>
      </c>
      <c r="AS1642" s="25">
        <f t="shared" si="156"/>
        <v>-1</v>
      </c>
      <c r="AT1642" s="25">
        <f t="shared" si="159"/>
        <v>1635</v>
      </c>
      <c r="AU1642" s="25">
        <f t="shared" si="157"/>
        <v>0</v>
      </c>
      <c r="AV1642" s="25">
        <f t="shared" si="160"/>
        <v>0</v>
      </c>
      <c r="BB1642" s="51"/>
    </row>
    <row r="1643" spans="1:54" x14ac:dyDescent="0.25">
      <c r="A1643" t="str">
        <f t="shared" si="155"/>
        <v>1643</v>
      </c>
      <c r="B1643" s="25">
        <f>IF(OR(ISBLANK($AG1643),$AI1643="closed",$AI1643="old",AND($B$3=Data!$N$6,OR(database!AG1643=Data!$K$8,Data!$K$9=database!AG1643))),0,MAX(B$8:B1642)+1)</f>
        <v>0</v>
      </c>
      <c r="C1643" s="25">
        <f ca="1">IF(AND($AL1643-C$3&lt;=TODAY(),$AL1643&gt;0,AI1643&lt;&gt;"closed",AI1643&lt;&gt;"old",AND($B$3&lt;&gt;Data!$N$6,OR(database!$AG1643&lt;&gt;Data!$K$9,database!$AG1643&lt;&gt;Data!$K$8))),MAX(C$8:C1642)+1,0)</f>
        <v>0</v>
      </c>
      <c r="D1643" s="25">
        <f ca="1">IF(AND($AL1643-D$3&lt;=TODAY(),$AL1643&gt;0,$AI1643&lt;&gt;"closed",AI1643&lt;&gt;"old",AND($B$3&lt;&gt;Data!$N$6,OR(database!$AG1643&lt;&gt;Data!$K$9,database!$AG1643&lt;&gt;Data!$K$8))),MAX(D$8:D1642)+1,0)</f>
        <v>0</v>
      </c>
      <c r="E1643" s="25">
        <f ca="1">IF(AND($AL1643-E$3&lt;=TODAY(),$AL1643&gt;0,AI1643&lt;&gt;"closed",AI1643&lt;&gt;"old",AND($B$3&lt;&gt;Data!$N$6,OR(database!$AG1643&lt;&gt;Data!$K$9,database!$AG1643&lt;&gt;Data!$K$8))),MAX(E$8:E1642)+1,0)</f>
        <v>0</v>
      </c>
      <c r="F1643" s="25">
        <f>IF(AH1643="X",MAX(F$8:F1642)+1,0)</f>
        <v>0</v>
      </c>
      <c r="G1643" s="25">
        <f ca="1">IF(AND(AG1643=Data!$K$8,database!AI1643&lt;&gt;"Closed",AI1643&lt;&gt;"old",database!AL1643&lt;(TODAY()+Data!$X$4)),MAX(G$8:G1642)+1,0)</f>
        <v>0</v>
      </c>
      <c r="H1643" s="25">
        <f ca="1">IF(AND(AG1643=Data!$K$9,database!AI1643&lt;&gt;"Closed",AI1643&lt;&gt;"old",database!AL1643&lt;(TODAY()+Data!$X$5)),MAX(H$8:H1642)+1,0)</f>
        <v>0</v>
      </c>
      <c r="Y1643">
        <f>IF(AS1643&gt;0,VLOOKUP(AS1643,$AT:$AV,3,0)+COUNTIF(AS$8:AS1642,AS1643),0)</f>
        <v>0</v>
      </c>
      <c r="AA1643" s="17"/>
      <c r="AB1643" s="18"/>
      <c r="AC1643" s="17"/>
      <c r="AD1643" s="18"/>
      <c r="AE1643" s="17"/>
      <c r="AF1643" s="18"/>
      <c r="AG1643" s="139"/>
      <c r="AH1643" s="24"/>
      <c r="AI1643" s="17"/>
      <c r="AJ1643" s="24"/>
      <c r="AK1643" s="27"/>
      <c r="AL1643" s="47"/>
      <c r="AQ1643" s="25">
        <f>IF(FollowUp!$AK$3="(Off)",IF(FollowUp!$AA$3=Data!$D$5,C1643,IF(FollowUp!$AA$3=Data!$D$6,D1643,IF(FollowUp!$AA$3=Data!$D$7,E1643,B1643))),IF(FollowUp!$AK$3=Data!$N$9,F1643,IF(FollowUp!$AK$3=Data!$N$8,H1643,IF(FollowUp!$AK$3=Data!$N$7,G1643,B1643))))</f>
        <v>0</v>
      </c>
      <c r="AR1643" s="51">
        <f t="shared" si="158"/>
        <v>0</v>
      </c>
      <c r="AS1643" s="25">
        <f t="shared" si="156"/>
        <v>-1</v>
      </c>
      <c r="AT1643" s="25">
        <f t="shared" si="159"/>
        <v>1636</v>
      </c>
      <c r="AU1643" s="25">
        <f t="shared" si="157"/>
        <v>0</v>
      </c>
      <c r="AV1643" s="25">
        <f t="shared" si="160"/>
        <v>0</v>
      </c>
      <c r="BB1643" s="51"/>
    </row>
    <row r="1644" spans="1:54" x14ac:dyDescent="0.25">
      <c r="A1644" t="str">
        <f t="shared" si="155"/>
        <v>1644</v>
      </c>
      <c r="B1644" s="25">
        <f>IF(OR(ISBLANK($AG1644),$AI1644="closed",$AI1644="old",AND($B$3=Data!$N$6,OR(database!AG1644=Data!$K$8,Data!$K$9=database!AG1644))),0,MAX(B$8:B1643)+1)</f>
        <v>0</v>
      </c>
      <c r="C1644" s="25">
        <f ca="1">IF(AND($AL1644-C$3&lt;=TODAY(),$AL1644&gt;0,AI1644&lt;&gt;"closed",AI1644&lt;&gt;"old",AND($B$3&lt;&gt;Data!$N$6,OR(database!$AG1644&lt;&gt;Data!$K$9,database!$AG1644&lt;&gt;Data!$K$8))),MAX(C$8:C1643)+1,0)</f>
        <v>0</v>
      </c>
      <c r="D1644" s="25">
        <f ca="1">IF(AND($AL1644-D$3&lt;=TODAY(),$AL1644&gt;0,$AI1644&lt;&gt;"closed",AI1644&lt;&gt;"old",AND($B$3&lt;&gt;Data!$N$6,OR(database!$AG1644&lt;&gt;Data!$K$9,database!$AG1644&lt;&gt;Data!$K$8))),MAX(D$8:D1643)+1,0)</f>
        <v>0</v>
      </c>
      <c r="E1644" s="25">
        <f ca="1">IF(AND($AL1644-E$3&lt;=TODAY(),$AL1644&gt;0,AI1644&lt;&gt;"closed",AI1644&lt;&gt;"old",AND($B$3&lt;&gt;Data!$N$6,OR(database!$AG1644&lt;&gt;Data!$K$9,database!$AG1644&lt;&gt;Data!$K$8))),MAX(E$8:E1643)+1,0)</f>
        <v>0</v>
      </c>
      <c r="F1644" s="25">
        <f>IF(AH1644="X",MAX(F$8:F1643)+1,0)</f>
        <v>0</v>
      </c>
      <c r="G1644" s="25">
        <f ca="1">IF(AND(AG1644=Data!$K$8,database!AI1644&lt;&gt;"Closed",AI1644&lt;&gt;"old",database!AL1644&lt;(TODAY()+Data!$X$4)),MAX(G$8:G1643)+1,0)</f>
        <v>0</v>
      </c>
      <c r="H1644" s="25">
        <f ca="1">IF(AND(AG1644=Data!$K$9,database!AI1644&lt;&gt;"Closed",AI1644&lt;&gt;"old",database!AL1644&lt;(TODAY()+Data!$X$5)),MAX(H$8:H1643)+1,0)</f>
        <v>0</v>
      </c>
      <c r="Y1644">
        <f>IF(AS1644&gt;0,VLOOKUP(AS1644,$AT:$AV,3,0)+COUNTIF(AS$8:AS1643,AS1644),0)</f>
        <v>0</v>
      </c>
      <c r="AA1644" s="16"/>
      <c r="AB1644" s="22"/>
      <c r="AC1644" s="16"/>
      <c r="AD1644" s="22"/>
      <c r="AE1644" s="16"/>
      <c r="AF1644" s="22"/>
      <c r="AG1644" s="138"/>
      <c r="AH1644" s="23"/>
      <c r="AI1644" s="16"/>
      <c r="AJ1644" s="23"/>
      <c r="AK1644" s="28"/>
      <c r="AL1644" s="35"/>
      <c r="AQ1644" s="25">
        <f>IF(FollowUp!$AK$3="(Off)",IF(FollowUp!$AA$3=Data!$D$5,C1644,IF(FollowUp!$AA$3=Data!$D$6,D1644,IF(FollowUp!$AA$3=Data!$D$7,E1644,B1644))),IF(FollowUp!$AK$3=Data!$N$9,F1644,IF(FollowUp!$AK$3=Data!$N$8,H1644,IF(FollowUp!$AK$3=Data!$N$7,G1644,B1644))))</f>
        <v>0</v>
      </c>
      <c r="AR1644" s="51">
        <f t="shared" si="158"/>
        <v>0</v>
      </c>
      <c r="AS1644" s="25">
        <f t="shared" si="156"/>
        <v>-1</v>
      </c>
      <c r="AT1644" s="25">
        <f t="shared" si="159"/>
        <v>1637</v>
      </c>
      <c r="AU1644" s="25">
        <f t="shared" si="157"/>
        <v>0</v>
      </c>
      <c r="AV1644" s="25">
        <f t="shared" si="160"/>
        <v>0</v>
      </c>
      <c r="BB1644" s="51"/>
    </row>
    <row r="1645" spans="1:54" x14ac:dyDescent="0.25">
      <c r="A1645" t="str">
        <f t="shared" si="155"/>
        <v>1645</v>
      </c>
      <c r="B1645" s="25">
        <f>IF(OR(ISBLANK($AG1645),$AI1645="closed",$AI1645="old",AND($B$3=Data!$N$6,OR(database!AG1645=Data!$K$8,Data!$K$9=database!AG1645))),0,MAX(B$8:B1644)+1)</f>
        <v>0</v>
      </c>
      <c r="C1645" s="25">
        <f ca="1">IF(AND($AL1645-C$3&lt;=TODAY(),$AL1645&gt;0,AI1645&lt;&gt;"closed",AI1645&lt;&gt;"old",AND($B$3&lt;&gt;Data!$N$6,OR(database!$AG1645&lt;&gt;Data!$K$9,database!$AG1645&lt;&gt;Data!$K$8))),MAX(C$8:C1644)+1,0)</f>
        <v>0</v>
      </c>
      <c r="D1645" s="25">
        <f ca="1">IF(AND($AL1645-D$3&lt;=TODAY(),$AL1645&gt;0,$AI1645&lt;&gt;"closed",AI1645&lt;&gt;"old",AND($B$3&lt;&gt;Data!$N$6,OR(database!$AG1645&lt;&gt;Data!$K$9,database!$AG1645&lt;&gt;Data!$K$8))),MAX(D$8:D1644)+1,0)</f>
        <v>0</v>
      </c>
      <c r="E1645" s="25">
        <f ca="1">IF(AND($AL1645-E$3&lt;=TODAY(),$AL1645&gt;0,AI1645&lt;&gt;"closed",AI1645&lt;&gt;"old",AND($B$3&lt;&gt;Data!$N$6,OR(database!$AG1645&lt;&gt;Data!$K$9,database!$AG1645&lt;&gt;Data!$K$8))),MAX(E$8:E1644)+1,0)</f>
        <v>0</v>
      </c>
      <c r="F1645" s="25">
        <f>IF(AH1645="X",MAX(F$8:F1644)+1,0)</f>
        <v>0</v>
      </c>
      <c r="G1645" s="25">
        <f ca="1">IF(AND(AG1645=Data!$K$8,database!AI1645&lt;&gt;"Closed",AI1645&lt;&gt;"old",database!AL1645&lt;(TODAY()+Data!$X$4)),MAX(G$8:G1644)+1,0)</f>
        <v>0</v>
      </c>
      <c r="H1645" s="25">
        <f ca="1">IF(AND(AG1645=Data!$K$9,database!AI1645&lt;&gt;"Closed",AI1645&lt;&gt;"old",database!AL1645&lt;(TODAY()+Data!$X$5)),MAX(H$8:H1644)+1,0)</f>
        <v>0</v>
      </c>
      <c r="Y1645">
        <f>IF(AS1645&gt;0,VLOOKUP(AS1645,$AT:$AV,3,0)+COUNTIF(AS$8:AS1644,AS1645),0)</f>
        <v>0</v>
      </c>
      <c r="AA1645" s="17"/>
      <c r="AB1645" s="18"/>
      <c r="AC1645" s="17"/>
      <c r="AD1645" s="18"/>
      <c r="AE1645" s="17"/>
      <c r="AF1645" s="18"/>
      <c r="AG1645" s="139"/>
      <c r="AH1645" s="24"/>
      <c r="AI1645" s="17"/>
      <c r="AJ1645" s="24"/>
      <c r="AK1645" s="27"/>
      <c r="AL1645" s="47"/>
      <c r="AQ1645" s="25">
        <f>IF(FollowUp!$AK$3="(Off)",IF(FollowUp!$AA$3=Data!$D$5,C1645,IF(FollowUp!$AA$3=Data!$D$6,D1645,IF(FollowUp!$AA$3=Data!$D$7,E1645,B1645))),IF(FollowUp!$AK$3=Data!$N$9,F1645,IF(FollowUp!$AK$3=Data!$N$8,H1645,IF(FollowUp!$AK$3=Data!$N$7,G1645,B1645))))</f>
        <v>0</v>
      </c>
      <c r="AR1645" s="51">
        <f t="shared" si="158"/>
        <v>0</v>
      </c>
      <c r="AS1645" s="25">
        <f t="shared" si="156"/>
        <v>-1</v>
      </c>
      <c r="AT1645" s="25">
        <f t="shared" si="159"/>
        <v>1638</v>
      </c>
      <c r="AU1645" s="25">
        <f t="shared" si="157"/>
        <v>0</v>
      </c>
      <c r="AV1645" s="25">
        <f t="shared" si="160"/>
        <v>0</v>
      </c>
      <c r="BB1645" s="51"/>
    </row>
    <row r="1646" spans="1:54" x14ac:dyDescent="0.25">
      <c r="A1646" t="str">
        <f t="shared" si="155"/>
        <v>1646</v>
      </c>
      <c r="B1646" s="25">
        <f>IF(OR(ISBLANK($AG1646),$AI1646="closed",$AI1646="old",AND($B$3=Data!$N$6,OR(database!AG1646=Data!$K$8,Data!$K$9=database!AG1646))),0,MAX(B$8:B1645)+1)</f>
        <v>0</v>
      </c>
      <c r="C1646" s="25">
        <f ca="1">IF(AND($AL1646-C$3&lt;=TODAY(),$AL1646&gt;0,AI1646&lt;&gt;"closed",AI1646&lt;&gt;"old",AND($B$3&lt;&gt;Data!$N$6,OR(database!$AG1646&lt;&gt;Data!$K$9,database!$AG1646&lt;&gt;Data!$K$8))),MAX(C$8:C1645)+1,0)</f>
        <v>0</v>
      </c>
      <c r="D1646" s="25">
        <f ca="1">IF(AND($AL1646-D$3&lt;=TODAY(),$AL1646&gt;0,$AI1646&lt;&gt;"closed",AI1646&lt;&gt;"old",AND($B$3&lt;&gt;Data!$N$6,OR(database!$AG1646&lt;&gt;Data!$K$9,database!$AG1646&lt;&gt;Data!$K$8))),MAX(D$8:D1645)+1,0)</f>
        <v>0</v>
      </c>
      <c r="E1646" s="25">
        <f ca="1">IF(AND($AL1646-E$3&lt;=TODAY(),$AL1646&gt;0,AI1646&lt;&gt;"closed",AI1646&lt;&gt;"old",AND($B$3&lt;&gt;Data!$N$6,OR(database!$AG1646&lt;&gt;Data!$K$9,database!$AG1646&lt;&gt;Data!$K$8))),MAX(E$8:E1645)+1,0)</f>
        <v>0</v>
      </c>
      <c r="F1646" s="25">
        <f>IF(AH1646="X",MAX(F$8:F1645)+1,0)</f>
        <v>0</v>
      </c>
      <c r="G1646" s="25">
        <f ca="1">IF(AND(AG1646=Data!$K$8,database!AI1646&lt;&gt;"Closed",AI1646&lt;&gt;"old",database!AL1646&lt;(TODAY()+Data!$X$4)),MAX(G$8:G1645)+1,0)</f>
        <v>0</v>
      </c>
      <c r="H1646" s="25">
        <f ca="1">IF(AND(AG1646=Data!$K$9,database!AI1646&lt;&gt;"Closed",AI1646&lt;&gt;"old",database!AL1646&lt;(TODAY()+Data!$X$5)),MAX(H$8:H1645)+1,0)</f>
        <v>0</v>
      </c>
      <c r="Y1646">
        <f>IF(AS1646&gt;0,VLOOKUP(AS1646,$AT:$AV,3,0)+COUNTIF(AS$8:AS1645,AS1646),0)</f>
        <v>0</v>
      </c>
      <c r="AA1646" s="16"/>
      <c r="AB1646" s="22"/>
      <c r="AC1646" s="16"/>
      <c r="AD1646" s="22"/>
      <c r="AE1646" s="16"/>
      <c r="AF1646" s="22"/>
      <c r="AG1646" s="138"/>
      <c r="AH1646" s="23"/>
      <c r="AI1646" s="16"/>
      <c r="AJ1646" s="23"/>
      <c r="AK1646" s="28"/>
      <c r="AL1646" s="35"/>
      <c r="AQ1646" s="25">
        <f>IF(FollowUp!$AK$3="(Off)",IF(FollowUp!$AA$3=Data!$D$5,C1646,IF(FollowUp!$AA$3=Data!$D$6,D1646,IF(FollowUp!$AA$3=Data!$D$7,E1646,B1646))),IF(FollowUp!$AK$3=Data!$N$9,F1646,IF(FollowUp!$AK$3=Data!$N$8,H1646,IF(FollowUp!$AK$3=Data!$N$7,G1646,B1646))))</f>
        <v>0</v>
      </c>
      <c r="AR1646" s="51">
        <f t="shared" si="158"/>
        <v>0</v>
      </c>
      <c r="AS1646" s="25">
        <f t="shared" si="156"/>
        <v>-1</v>
      </c>
      <c r="AT1646" s="25">
        <f t="shared" si="159"/>
        <v>1639</v>
      </c>
      <c r="AU1646" s="25">
        <f t="shared" si="157"/>
        <v>0</v>
      </c>
      <c r="AV1646" s="25">
        <f t="shared" si="160"/>
        <v>0</v>
      </c>
      <c r="BB1646" s="51"/>
    </row>
    <row r="1647" spans="1:54" x14ac:dyDescent="0.25">
      <c r="A1647" t="str">
        <f t="shared" si="155"/>
        <v>1647</v>
      </c>
      <c r="B1647" s="25">
        <f>IF(OR(ISBLANK($AG1647),$AI1647="closed",$AI1647="old",AND($B$3=Data!$N$6,OR(database!AG1647=Data!$K$8,Data!$K$9=database!AG1647))),0,MAX(B$8:B1646)+1)</f>
        <v>0</v>
      </c>
      <c r="C1647" s="25">
        <f ca="1">IF(AND($AL1647-C$3&lt;=TODAY(),$AL1647&gt;0,AI1647&lt;&gt;"closed",AI1647&lt;&gt;"old",AND($B$3&lt;&gt;Data!$N$6,OR(database!$AG1647&lt;&gt;Data!$K$9,database!$AG1647&lt;&gt;Data!$K$8))),MAX(C$8:C1646)+1,0)</f>
        <v>0</v>
      </c>
      <c r="D1647" s="25">
        <f ca="1">IF(AND($AL1647-D$3&lt;=TODAY(),$AL1647&gt;0,$AI1647&lt;&gt;"closed",AI1647&lt;&gt;"old",AND($B$3&lt;&gt;Data!$N$6,OR(database!$AG1647&lt;&gt;Data!$K$9,database!$AG1647&lt;&gt;Data!$K$8))),MAX(D$8:D1646)+1,0)</f>
        <v>0</v>
      </c>
      <c r="E1647" s="25">
        <f ca="1">IF(AND($AL1647-E$3&lt;=TODAY(),$AL1647&gt;0,AI1647&lt;&gt;"closed",AI1647&lt;&gt;"old",AND($B$3&lt;&gt;Data!$N$6,OR(database!$AG1647&lt;&gt;Data!$K$9,database!$AG1647&lt;&gt;Data!$K$8))),MAX(E$8:E1646)+1,0)</f>
        <v>0</v>
      </c>
      <c r="F1647" s="25">
        <f>IF(AH1647="X",MAX(F$8:F1646)+1,0)</f>
        <v>0</v>
      </c>
      <c r="G1647" s="25">
        <f ca="1">IF(AND(AG1647=Data!$K$8,database!AI1647&lt;&gt;"Closed",AI1647&lt;&gt;"old",database!AL1647&lt;(TODAY()+Data!$X$4)),MAX(G$8:G1646)+1,0)</f>
        <v>0</v>
      </c>
      <c r="H1647" s="25">
        <f ca="1">IF(AND(AG1647=Data!$K$9,database!AI1647&lt;&gt;"Closed",AI1647&lt;&gt;"old",database!AL1647&lt;(TODAY()+Data!$X$5)),MAX(H$8:H1646)+1,0)</f>
        <v>0</v>
      </c>
      <c r="Y1647">
        <f>IF(AS1647&gt;0,VLOOKUP(AS1647,$AT:$AV,3,0)+COUNTIF(AS$8:AS1646,AS1647),0)</f>
        <v>0</v>
      </c>
      <c r="AA1647" s="17"/>
      <c r="AB1647" s="18"/>
      <c r="AC1647" s="17"/>
      <c r="AD1647" s="18"/>
      <c r="AE1647" s="17"/>
      <c r="AF1647" s="18"/>
      <c r="AG1647" s="139"/>
      <c r="AH1647" s="24"/>
      <c r="AI1647" s="17"/>
      <c r="AJ1647" s="24"/>
      <c r="AK1647" s="27"/>
      <c r="AL1647" s="47"/>
      <c r="AQ1647" s="25">
        <f>IF(FollowUp!$AK$3="(Off)",IF(FollowUp!$AA$3=Data!$D$5,C1647,IF(FollowUp!$AA$3=Data!$D$6,D1647,IF(FollowUp!$AA$3=Data!$D$7,E1647,B1647))),IF(FollowUp!$AK$3=Data!$N$9,F1647,IF(FollowUp!$AK$3=Data!$N$8,H1647,IF(FollowUp!$AK$3=Data!$N$7,G1647,B1647))))</f>
        <v>0</v>
      </c>
      <c r="AR1647" s="51">
        <f t="shared" si="158"/>
        <v>0</v>
      </c>
      <c r="AS1647" s="25">
        <f t="shared" si="156"/>
        <v>-1</v>
      </c>
      <c r="AT1647" s="25">
        <f t="shared" si="159"/>
        <v>1640</v>
      </c>
      <c r="AU1647" s="25">
        <f t="shared" si="157"/>
        <v>0</v>
      </c>
      <c r="AV1647" s="25">
        <f t="shared" si="160"/>
        <v>0</v>
      </c>
      <c r="BB1647" s="51"/>
    </row>
    <row r="1648" spans="1:54" x14ac:dyDescent="0.25">
      <c r="A1648" t="str">
        <f t="shared" si="155"/>
        <v>1648</v>
      </c>
      <c r="B1648" s="25">
        <f>IF(OR(ISBLANK($AG1648),$AI1648="closed",$AI1648="old",AND($B$3=Data!$N$6,OR(database!AG1648=Data!$K$8,Data!$K$9=database!AG1648))),0,MAX(B$8:B1647)+1)</f>
        <v>0</v>
      </c>
      <c r="C1648" s="25">
        <f ca="1">IF(AND($AL1648-C$3&lt;=TODAY(),$AL1648&gt;0,AI1648&lt;&gt;"closed",AI1648&lt;&gt;"old",AND($B$3&lt;&gt;Data!$N$6,OR(database!$AG1648&lt;&gt;Data!$K$9,database!$AG1648&lt;&gt;Data!$K$8))),MAX(C$8:C1647)+1,0)</f>
        <v>0</v>
      </c>
      <c r="D1648" s="25">
        <f ca="1">IF(AND($AL1648-D$3&lt;=TODAY(),$AL1648&gt;0,$AI1648&lt;&gt;"closed",AI1648&lt;&gt;"old",AND($B$3&lt;&gt;Data!$N$6,OR(database!$AG1648&lt;&gt;Data!$K$9,database!$AG1648&lt;&gt;Data!$K$8))),MAX(D$8:D1647)+1,0)</f>
        <v>0</v>
      </c>
      <c r="E1648" s="25">
        <f ca="1">IF(AND($AL1648-E$3&lt;=TODAY(),$AL1648&gt;0,AI1648&lt;&gt;"closed",AI1648&lt;&gt;"old",AND($B$3&lt;&gt;Data!$N$6,OR(database!$AG1648&lt;&gt;Data!$K$9,database!$AG1648&lt;&gt;Data!$K$8))),MAX(E$8:E1647)+1,0)</f>
        <v>0</v>
      </c>
      <c r="F1648" s="25">
        <f>IF(AH1648="X",MAX(F$8:F1647)+1,0)</f>
        <v>0</v>
      </c>
      <c r="G1648" s="25">
        <f ca="1">IF(AND(AG1648=Data!$K$8,database!AI1648&lt;&gt;"Closed",AI1648&lt;&gt;"old",database!AL1648&lt;(TODAY()+Data!$X$4)),MAX(G$8:G1647)+1,0)</f>
        <v>0</v>
      </c>
      <c r="H1648" s="25">
        <f ca="1">IF(AND(AG1648=Data!$K$9,database!AI1648&lt;&gt;"Closed",AI1648&lt;&gt;"old",database!AL1648&lt;(TODAY()+Data!$X$5)),MAX(H$8:H1647)+1,0)</f>
        <v>0</v>
      </c>
      <c r="Y1648">
        <f>IF(AS1648&gt;0,VLOOKUP(AS1648,$AT:$AV,3,0)+COUNTIF(AS$8:AS1647,AS1648),0)</f>
        <v>0</v>
      </c>
      <c r="AA1648" s="16"/>
      <c r="AB1648" s="22"/>
      <c r="AC1648" s="16"/>
      <c r="AD1648" s="22"/>
      <c r="AE1648" s="16"/>
      <c r="AF1648" s="22"/>
      <c r="AG1648" s="138"/>
      <c r="AH1648" s="23"/>
      <c r="AI1648" s="16"/>
      <c r="AJ1648" s="23"/>
      <c r="AK1648" s="28"/>
      <c r="AL1648" s="35"/>
      <c r="AQ1648" s="25">
        <f>IF(FollowUp!$AK$3="(Off)",IF(FollowUp!$AA$3=Data!$D$5,C1648,IF(FollowUp!$AA$3=Data!$D$6,D1648,IF(FollowUp!$AA$3=Data!$D$7,E1648,B1648))),IF(FollowUp!$AK$3=Data!$N$9,F1648,IF(FollowUp!$AK$3=Data!$N$8,H1648,IF(FollowUp!$AK$3=Data!$N$7,G1648,B1648))))</f>
        <v>0</v>
      </c>
      <c r="AR1648" s="51">
        <f t="shared" si="158"/>
        <v>0</v>
      </c>
      <c r="AS1648" s="25">
        <f t="shared" si="156"/>
        <v>-1</v>
      </c>
      <c r="AT1648" s="25">
        <f t="shared" si="159"/>
        <v>1641</v>
      </c>
      <c r="AU1648" s="25">
        <f t="shared" si="157"/>
        <v>0</v>
      </c>
      <c r="AV1648" s="25">
        <f t="shared" si="160"/>
        <v>0</v>
      </c>
      <c r="BB1648" s="51"/>
    </row>
    <row r="1649" spans="1:54" x14ac:dyDescent="0.25">
      <c r="A1649" t="str">
        <f t="shared" si="155"/>
        <v>1649</v>
      </c>
      <c r="B1649" s="25">
        <f>IF(OR(ISBLANK($AG1649),$AI1649="closed",$AI1649="old",AND($B$3=Data!$N$6,OR(database!AG1649=Data!$K$8,Data!$K$9=database!AG1649))),0,MAX(B$8:B1648)+1)</f>
        <v>0</v>
      </c>
      <c r="C1649" s="25">
        <f ca="1">IF(AND($AL1649-C$3&lt;=TODAY(),$AL1649&gt;0,AI1649&lt;&gt;"closed",AI1649&lt;&gt;"old",AND($B$3&lt;&gt;Data!$N$6,OR(database!$AG1649&lt;&gt;Data!$K$9,database!$AG1649&lt;&gt;Data!$K$8))),MAX(C$8:C1648)+1,0)</f>
        <v>0</v>
      </c>
      <c r="D1649" s="25">
        <f ca="1">IF(AND($AL1649-D$3&lt;=TODAY(),$AL1649&gt;0,$AI1649&lt;&gt;"closed",AI1649&lt;&gt;"old",AND($B$3&lt;&gt;Data!$N$6,OR(database!$AG1649&lt;&gt;Data!$K$9,database!$AG1649&lt;&gt;Data!$K$8))),MAX(D$8:D1648)+1,0)</f>
        <v>0</v>
      </c>
      <c r="E1649" s="25">
        <f ca="1">IF(AND($AL1649-E$3&lt;=TODAY(),$AL1649&gt;0,AI1649&lt;&gt;"closed",AI1649&lt;&gt;"old",AND($B$3&lt;&gt;Data!$N$6,OR(database!$AG1649&lt;&gt;Data!$K$9,database!$AG1649&lt;&gt;Data!$K$8))),MAX(E$8:E1648)+1,0)</f>
        <v>0</v>
      </c>
      <c r="F1649" s="25">
        <f>IF(AH1649="X",MAX(F$8:F1648)+1,0)</f>
        <v>0</v>
      </c>
      <c r="G1649" s="25">
        <f ca="1">IF(AND(AG1649=Data!$K$8,database!AI1649&lt;&gt;"Closed",AI1649&lt;&gt;"old",database!AL1649&lt;(TODAY()+Data!$X$4)),MAX(G$8:G1648)+1,0)</f>
        <v>0</v>
      </c>
      <c r="H1649" s="25">
        <f ca="1">IF(AND(AG1649=Data!$K$9,database!AI1649&lt;&gt;"Closed",AI1649&lt;&gt;"old",database!AL1649&lt;(TODAY()+Data!$X$5)),MAX(H$8:H1648)+1,0)</f>
        <v>0</v>
      </c>
      <c r="Y1649">
        <f>IF(AS1649&gt;0,VLOOKUP(AS1649,$AT:$AV,3,0)+COUNTIF(AS$8:AS1648,AS1649),0)</f>
        <v>0</v>
      </c>
      <c r="AA1649" s="17"/>
      <c r="AB1649" s="18"/>
      <c r="AC1649" s="17"/>
      <c r="AD1649" s="18"/>
      <c r="AE1649" s="17"/>
      <c r="AF1649" s="18"/>
      <c r="AG1649" s="139"/>
      <c r="AH1649" s="24"/>
      <c r="AI1649" s="17"/>
      <c r="AJ1649" s="24"/>
      <c r="AK1649" s="27"/>
      <c r="AL1649" s="47"/>
      <c r="AQ1649" s="25">
        <f>IF(FollowUp!$AK$3="(Off)",IF(FollowUp!$AA$3=Data!$D$5,C1649,IF(FollowUp!$AA$3=Data!$D$6,D1649,IF(FollowUp!$AA$3=Data!$D$7,E1649,B1649))),IF(FollowUp!$AK$3=Data!$N$9,F1649,IF(FollowUp!$AK$3=Data!$N$8,H1649,IF(FollowUp!$AK$3=Data!$N$7,G1649,B1649))))</f>
        <v>0</v>
      </c>
      <c r="AR1649" s="51">
        <f t="shared" si="158"/>
        <v>0</v>
      </c>
      <c r="AS1649" s="25">
        <f t="shared" si="156"/>
        <v>-1</v>
      </c>
      <c r="AT1649" s="25">
        <f t="shared" si="159"/>
        <v>1642</v>
      </c>
      <c r="AU1649" s="25">
        <f t="shared" si="157"/>
        <v>0</v>
      </c>
      <c r="AV1649" s="25">
        <f t="shared" si="160"/>
        <v>0</v>
      </c>
      <c r="BB1649" s="51"/>
    </row>
    <row r="1650" spans="1:54" x14ac:dyDescent="0.25">
      <c r="A1650" t="str">
        <f t="shared" si="155"/>
        <v>1650</v>
      </c>
      <c r="B1650" s="25">
        <f>IF(OR(ISBLANK($AG1650),$AI1650="closed",$AI1650="old",AND($B$3=Data!$N$6,OR(database!AG1650=Data!$K$8,Data!$K$9=database!AG1650))),0,MAX(B$8:B1649)+1)</f>
        <v>0</v>
      </c>
      <c r="C1650" s="25">
        <f ca="1">IF(AND($AL1650-C$3&lt;=TODAY(),$AL1650&gt;0,AI1650&lt;&gt;"closed",AI1650&lt;&gt;"old",AND($B$3&lt;&gt;Data!$N$6,OR(database!$AG1650&lt;&gt;Data!$K$9,database!$AG1650&lt;&gt;Data!$K$8))),MAX(C$8:C1649)+1,0)</f>
        <v>0</v>
      </c>
      <c r="D1650" s="25">
        <f ca="1">IF(AND($AL1650-D$3&lt;=TODAY(),$AL1650&gt;0,$AI1650&lt;&gt;"closed",AI1650&lt;&gt;"old",AND($B$3&lt;&gt;Data!$N$6,OR(database!$AG1650&lt;&gt;Data!$K$9,database!$AG1650&lt;&gt;Data!$K$8))),MAX(D$8:D1649)+1,0)</f>
        <v>0</v>
      </c>
      <c r="E1650" s="25">
        <f ca="1">IF(AND($AL1650-E$3&lt;=TODAY(),$AL1650&gt;0,AI1650&lt;&gt;"closed",AI1650&lt;&gt;"old",AND($B$3&lt;&gt;Data!$N$6,OR(database!$AG1650&lt;&gt;Data!$K$9,database!$AG1650&lt;&gt;Data!$K$8))),MAX(E$8:E1649)+1,0)</f>
        <v>0</v>
      </c>
      <c r="F1650" s="25">
        <f>IF(AH1650="X",MAX(F$8:F1649)+1,0)</f>
        <v>0</v>
      </c>
      <c r="G1650" s="25">
        <f ca="1">IF(AND(AG1650=Data!$K$8,database!AI1650&lt;&gt;"Closed",AI1650&lt;&gt;"old",database!AL1650&lt;(TODAY()+Data!$X$4)),MAX(G$8:G1649)+1,0)</f>
        <v>0</v>
      </c>
      <c r="H1650" s="25">
        <f ca="1">IF(AND(AG1650=Data!$K$9,database!AI1650&lt;&gt;"Closed",AI1650&lt;&gt;"old",database!AL1650&lt;(TODAY()+Data!$X$5)),MAX(H$8:H1649)+1,0)</f>
        <v>0</v>
      </c>
      <c r="Y1650">
        <f>IF(AS1650&gt;0,VLOOKUP(AS1650,$AT:$AV,3,0)+COUNTIF(AS$8:AS1649,AS1650),0)</f>
        <v>0</v>
      </c>
      <c r="AA1650" s="16"/>
      <c r="AB1650" s="22"/>
      <c r="AC1650" s="16"/>
      <c r="AD1650" s="22"/>
      <c r="AE1650" s="16"/>
      <c r="AF1650" s="22"/>
      <c r="AG1650" s="138"/>
      <c r="AH1650" s="23"/>
      <c r="AI1650" s="16"/>
      <c r="AJ1650" s="23"/>
      <c r="AK1650" s="28"/>
      <c r="AL1650" s="35"/>
      <c r="AQ1650" s="25">
        <f>IF(FollowUp!$AK$3="(Off)",IF(FollowUp!$AA$3=Data!$D$5,C1650,IF(FollowUp!$AA$3=Data!$D$6,D1650,IF(FollowUp!$AA$3=Data!$D$7,E1650,B1650))),IF(FollowUp!$AK$3=Data!$N$9,F1650,IF(FollowUp!$AK$3=Data!$N$8,H1650,IF(FollowUp!$AK$3=Data!$N$7,G1650,B1650))))</f>
        <v>0</v>
      </c>
      <c r="AR1650" s="51">
        <f t="shared" si="158"/>
        <v>0</v>
      </c>
      <c r="AS1650" s="25">
        <f t="shared" si="156"/>
        <v>-1</v>
      </c>
      <c r="AT1650" s="25">
        <f t="shared" si="159"/>
        <v>1643</v>
      </c>
      <c r="AU1650" s="25">
        <f t="shared" si="157"/>
        <v>0</v>
      </c>
      <c r="AV1650" s="25">
        <f t="shared" si="160"/>
        <v>0</v>
      </c>
      <c r="BB1650" s="51"/>
    </row>
    <row r="1651" spans="1:54" x14ac:dyDescent="0.25">
      <c r="A1651" t="str">
        <f t="shared" si="155"/>
        <v>1651</v>
      </c>
      <c r="B1651" s="25">
        <f>IF(OR(ISBLANK($AG1651),$AI1651="closed",$AI1651="old",AND($B$3=Data!$N$6,OR(database!AG1651=Data!$K$8,Data!$K$9=database!AG1651))),0,MAX(B$8:B1650)+1)</f>
        <v>0</v>
      </c>
      <c r="C1651" s="25">
        <f ca="1">IF(AND($AL1651-C$3&lt;=TODAY(),$AL1651&gt;0,AI1651&lt;&gt;"closed",AI1651&lt;&gt;"old",AND($B$3&lt;&gt;Data!$N$6,OR(database!$AG1651&lt;&gt;Data!$K$9,database!$AG1651&lt;&gt;Data!$K$8))),MAX(C$8:C1650)+1,0)</f>
        <v>0</v>
      </c>
      <c r="D1651" s="25">
        <f ca="1">IF(AND($AL1651-D$3&lt;=TODAY(),$AL1651&gt;0,$AI1651&lt;&gt;"closed",AI1651&lt;&gt;"old",AND($B$3&lt;&gt;Data!$N$6,OR(database!$AG1651&lt;&gt;Data!$K$9,database!$AG1651&lt;&gt;Data!$K$8))),MAX(D$8:D1650)+1,0)</f>
        <v>0</v>
      </c>
      <c r="E1651" s="25">
        <f ca="1">IF(AND($AL1651-E$3&lt;=TODAY(),$AL1651&gt;0,AI1651&lt;&gt;"closed",AI1651&lt;&gt;"old",AND($B$3&lt;&gt;Data!$N$6,OR(database!$AG1651&lt;&gt;Data!$K$9,database!$AG1651&lt;&gt;Data!$K$8))),MAX(E$8:E1650)+1,0)</f>
        <v>0</v>
      </c>
      <c r="F1651" s="25">
        <f>IF(AH1651="X",MAX(F$8:F1650)+1,0)</f>
        <v>0</v>
      </c>
      <c r="G1651" s="25">
        <f ca="1">IF(AND(AG1651=Data!$K$8,database!AI1651&lt;&gt;"Closed",AI1651&lt;&gt;"old",database!AL1651&lt;(TODAY()+Data!$X$4)),MAX(G$8:G1650)+1,0)</f>
        <v>0</v>
      </c>
      <c r="H1651" s="25">
        <f ca="1">IF(AND(AG1651=Data!$K$9,database!AI1651&lt;&gt;"Closed",AI1651&lt;&gt;"old",database!AL1651&lt;(TODAY()+Data!$X$5)),MAX(H$8:H1650)+1,0)</f>
        <v>0</v>
      </c>
      <c r="Y1651">
        <f>IF(AS1651&gt;0,VLOOKUP(AS1651,$AT:$AV,3,0)+COUNTIF(AS$8:AS1650,AS1651),0)</f>
        <v>0</v>
      </c>
      <c r="AA1651" s="17"/>
      <c r="AB1651" s="18"/>
      <c r="AC1651" s="17"/>
      <c r="AD1651" s="18"/>
      <c r="AE1651" s="17"/>
      <c r="AF1651" s="18"/>
      <c r="AG1651" s="139"/>
      <c r="AH1651" s="24"/>
      <c r="AI1651" s="17"/>
      <c r="AJ1651" s="24"/>
      <c r="AK1651" s="27"/>
      <c r="AL1651" s="47"/>
      <c r="AQ1651" s="25">
        <f>IF(FollowUp!$AK$3="(Off)",IF(FollowUp!$AA$3=Data!$D$5,C1651,IF(FollowUp!$AA$3=Data!$D$6,D1651,IF(FollowUp!$AA$3=Data!$D$7,E1651,B1651))),IF(FollowUp!$AK$3=Data!$N$9,F1651,IF(FollowUp!$AK$3=Data!$N$8,H1651,IF(FollowUp!$AK$3=Data!$N$7,G1651,B1651))))</f>
        <v>0</v>
      </c>
      <c r="AR1651" s="51">
        <f t="shared" si="158"/>
        <v>0</v>
      </c>
      <c r="AS1651" s="25">
        <f t="shared" si="156"/>
        <v>-1</v>
      </c>
      <c r="AT1651" s="25">
        <f t="shared" si="159"/>
        <v>1644</v>
      </c>
      <c r="AU1651" s="25">
        <f t="shared" si="157"/>
        <v>0</v>
      </c>
      <c r="AV1651" s="25">
        <f t="shared" si="160"/>
        <v>0</v>
      </c>
      <c r="BB1651" s="51"/>
    </row>
    <row r="1652" spans="1:54" x14ac:dyDescent="0.25">
      <c r="A1652" t="str">
        <f t="shared" si="155"/>
        <v>1652</v>
      </c>
      <c r="B1652" s="25">
        <f>IF(OR(ISBLANK($AG1652),$AI1652="closed",$AI1652="old",AND($B$3=Data!$N$6,OR(database!AG1652=Data!$K$8,Data!$K$9=database!AG1652))),0,MAX(B$8:B1651)+1)</f>
        <v>0</v>
      </c>
      <c r="C1652" s="25">
        <f ca="1">IF(AND($AL1652-C$3&lt;=TODAY(),$AL1652&gt;0,AI1652&lt;&gt;"closed",AI1652&lt;&gt;"old",AND($B$3&lt;&gt;Data!$N$6,OR(database!$AG1652&lt;&gt;Data!$K$9,database!$AG1652&lt;&gt;Data!$K$8))),MAX(C$8:C1651)+1,0)</f>
        <v>0</v>
      </c>
      <c r="D1652" s="25">
        <f ca="1">IF(AND($AL1652-D$3&lt;=TODAY(),$AL1652&gt;0,$AI1652&lt;&gt;"closed",AI1652&lt;&gt;"old",AND($B$3&lt;&gt;Data!$N$6,OR(database!$AG1652&lt;&gt;Data!$K$9,database!$AG1652&lt;&gt;Data!$K$8))),MAX(D$8:D1651)+1,0)</f>
        <v>0</v>
      </c>
      <c r="E1652" s="25">
        <f ca="1">IF(AND($AL1652-E$3&lt;=TODAY(),$AL1652&gt;0,AI1652&lt;&gt;"closed",AI1652&lt;&gt;"old",AND($B$3&lt;&gt;Data!$N$6,OR(database!$AG1652&lt;&gt;Data!$K$9,database!$AG1652&lt;&gt;Data!$K$8))),MAX(E$8:E1651)+1,0)</f>
        <v>0</v>
      </c>
      <c r="F1652" s="25">
        <f>IF(AH1652="X",MAX(F$8:F1651)+1,0)</f>
        <v>0</v>
      </c>
      <c r="G1652" s="25">
        <f ca="1">IF(AND(AG1652=Data!$K$8,database!AI1652&lt;&gt;"Closed",AI1652&lt;&gt;"old",database!AL1652&lt;(TODAY()+Data!$X$4)),MAX(G$8:G1651)+1,0)</f>
        <v>0</v>
      </c>
      <c r="H1652" s="25">
        <f ca="1">IF(AND(AG1652=Data!$K$9,database!AI1652&lt;&gt;"Closed",AI1652&lt;&gt;"old",database!AL1652&lt;(TODAY()+Data!$X$5)),MAX(H$8:H1651)+1,0)</f>
        <v>0</v>
      </c>
      <c r="Y1652">
        <f>IF(AS1652&gt;0,VLOOKUP(AS1652,$AT:$AV,3,0)+COUNTIF(AS$8:AS1651,AS1652),0)</f>
        <v>0</v>
      </c>
      <c r="AA1652" s="16"/>
      <c r="AB1652" s="22"/>
      <c r="AC1652" s="16"/>
      <c r="AD1652" s="22"/>
      <c r="AE1652" s="16"/>
      <c r="AF1652" s="22"/>
      <c r="AG1652" s="138"/>
      <c r="AH1652" s="23"/>
      <c r="AI1652" s="16"/>
      <c r="AJ1652" s="23"/>
      <c r="AK1652" s="28"/>
      <c r="AL1652" s="35"/>
      <c r="AQ1652" s="25">
        <f>IF(FollowUp!$AK$3="(Off)",IF(FollowUp!$AA$3=Data!$D$5,C1652,IF(FollowUp!$AA$3=Data!$D$6,D1652,IF(FollowUp!$AA$3=Data!$D$7,E1652,B1652))),IF(FollowUp!$AK$3=Data!$N$9,F1652,IF(FollowUp!$AK$3=Data!$N$8,H1652,IF(FollowUp!$AK$3=Data!$N$7,G1652,B1652))))</f>
        <v>0</v>
      </c>
      <c r="AR1652" s="51">
        <f t="shared" si="158"/>
        <v>0</v>
      </c>
      <c r="AS1652" s="25">
        <f t="shared" si="156"/>
        <v>-1</v>
      </c>
      <c r="AT1652" s="25">
        <f t="shared" si="159"/>
        <v>1645</v>
      </c>
      <c r="AU1652" s="25">
        <f t="shared" si="157"/>
        <v>0</v>
      </c>
      <c r="AV1652" s="25">
        <f t="shared" si="160"/>
        <v>0</v>
      </c>
      <c r="BB1652" s="51"/>
    </row>
    <row r="1653" spans="1:54" x14ac:dyDescent="0.25">
      <c r="A1653" t="str">
        <f t="shared" si="155"/>
        <v>1653</v>
      </c>
      <c r="B1653" s="25">
        <f>IF(OR(ISBLANK($AG1653),$AI1653="closed",$AI1653="old",AND($B$3=Data!$N$6,OR(database!AG1653=Data!$K$8,Data!$K$9=database!AG1653))),0,MAX(B$8:B1652)+1)</f>
        <v>0</v>
      </c>
      <c r="C1653" s="25">
        <f ca="1">IF(AND($AL1653-C$3&lt;=TODAY(),$AL1653&gt;0,AI1653&lt;&gt;"closed",AI1653&lt;&gt;"old",AND($B$3&lt;&gt;Data!$N$6,OR(database!$AG1653&lt;&gt;Data!$K$9,database!$AG1653&lt;&gt;Data!$K$8))),MAX(C$8:C1652)+1,0)</f>
        <v>0</v>
      </c>
      <c r="D1653" s="25">
        <f ca="1">IF(AND($AL1653-D$3&lt;=TODAY(),$AL1653&gt;0,$AI1653&lt;&gt;"closed",AI1653&lt;&gt;"old",AND($B$3&lt;&gt;Data!$N$6,OR(database!$AG1653&lt;&gt;Data!$K$9,database!$AG1653&lt;&gt;Data!$K$8))),MAX(D$8:D1652)+1,0)</f>
        <v>0</v>
      </c>
      <c r="E1653" s="25">
        <f ca="1">IF(AND($AL1653-E$3&lt;=TODAY(),$AL1653&gt;0,AI1653&lt;&gt;"closed",AI1653&lt;&gt;"old",AND($B$3&lt;&gt;Data!$N$6,OR(database!$AG1653&lt;&gt;Data!$K$9,database!$AG1653&lt;&gt;Data!$K$8))),MAX(E$8:E1652)+1,0)</f>
        <v>0</v>
      </c>
      <c r="F1653" s="25">
        <f>IF(AH1653="X",MAX(F$8:F1652)+1,0)</f>
        <v>0</v>
      </c>
      <c r="G1653" s="25">
        <f ca="1">IF(AND(AG1653=Data!$K$8,database!AI1653&lt;&gt;"Closed",AI1653&lt;&gt;"old",database!AL1653&lt;(TODAY()+Data!$X$4)),MAX(G$8:G1652)+1,0)</f>
        <v>0</v>
      </c>
      <c r="H1653" s="25">
        <f ca="1">IF(AND(AG1653=Data!$K$9,database!AI1653&lt;&gt;"Closed",AI1653&lt;&gt;"old",database!AL1653&lt;(TODAY()+Data!$X$5)),MAX(H$8:H1652)+1,0)</f>
        <v>0</v>
      </c>
      <c r="Y1653">
        <f>IF(AS1653&gt;0,VLOOKUP(AS1653,$AT:$AV,3,0)+COUNTIF(AS$8:AS1652,AS1653),0)</f>
        <v>0</v>
      </c>
      <c r="AA1653" s="17"/>
      <c r="AB1653" s="18"/>
      <c r="AC1653" s="17"/>
      <c r="AD1653" s="18"/>
      <c r="AE1653" s="17"/>
      <c r="AF1653" s="18"/>
      <c r="AG1653" s="139"/>
      <c r="AH1653" s="24"/>
      <c r="AI1653" s="17"/>
      <c r="AJ1653" s="24"/>
      <c r="AK1653" s="27"/>
      <c r="AL1653" s="47"/>
      <c r="AQ1653" s="25">
        <f>IF(FollowUp!$AK$3="(Off)",IF(FollowUp!$AA$3=Data!$D$5,C1653,IF(FollowUp!$AA$3=Data!$D$6,D1653,IF(FollowUp!$AA$3=Data!$D$7,E1653,B1653))),IF(FollowUp!$AK$3=Data!$N$9,F1653,IF(FollowUp!$AK$3=Data!$N$8,H1653,IF(FollowUp!$AK$3=Data!$N$7,G1653,B1653))))</f>
        <v>0</v>
      </c>
      <c r="AR1653" s="51">
        <f t="shared" si="158"/>
        <v>0</v>
      </c>
      <c r="AS1653" s="25">
        <f t="shared" si="156"/>
        <v>-1</v>
      </c>
      <c r="AT1653" s="25">
        <f t="shared" si="159"/>
        <v>1646</v>
      </c>
      <c r="AU1653" s="25">
        <f t="shared" si="157"/>
        <v>0</v>
      </c>
      <c r="AV1653" s="25">
        <f t="shared" si="160"/>
        <v>0</v>
      </c>
      <c r="BB1653" s="51"/>
    </row>
    <row r="1654" spans="1:54" x14ac:dyDescent="0.25">
      <c r="A1654" t="str">
        <f t="shared" si="155"/>
        <v>1654</v>
      </c>
      <c r="B1654" s="25">
        <f>IF(OR(ISBLANK($AG1654),$AI1654="closed",$AI1654="old",AND($B$3=Data!$N$6,OR(database!AG1654=Data!$K$8,Data!$K$9=database!AG1654))),0,MAX(B$8:B1653)+1)</f>
        <v>0</v>
      </c>
      <c r="C1654" s="25">
        <f ca="1">IF(AND($AL1654-C$3&lt;=TODAY(),$AL1654&gt;0,AI1654&lt;&gt;"closed",AI1654&lt;&gt;"old",AND($B$3&lt;&gt;Data!$N$6,OR(database!$AG1654&lt;&gt;Data!$K$9,database!$AG1654&lt;&gt;Data!$K$8))),MAX(C$8:C1653)+1,0)</f>
        <v>0</v>
      </c>
      <c r="D1654" s="25">
        <f ca="1">IF(AND($AL1654-D$3&lt;=TODAY(),$AL1654&gt;0,$AI1654&lt;&gt;"closed",AI1654&lt;&gt;"old",AND($B$3&lt;&gt;Data!$N$6,OR(database!$AG1654&lt;&gt;Data!$K$9,database!$AG1654&lt;&gt;Data!$K$8))),MAX(D$8:D1653)+1,0)</f>
        <v>0</v>
      </c>
      <c r="E1654" s="25">
        <f ca="1">IF(AND($AL1654-E$3&lt;=TODAY(),$AL1654&gt;0,AI1654&lt;&gt;"closed",AI1654&lt;&gt;"old",AND($B$3&lt;&gt;Data!$N$6,OR(database!$AG1654&lt;&gt;Data!$K$9,database!$AG1654&lt;&gt;Data!$K$8))),MAX(E$8:E1653)+1,0)</f>
        <v>0</v>
      </c>
      <c r="F1654" s="25">
        <f>IF(AH1654="X",MAX(F$8:F1653)+1,0)</f>
        <v>0</v>
      </c>
      <c r="G1654" s="25">
        <f ca="1">IF(AND(AG1654=Data!$K$8,database!AI1654&lt;&gt;"Closed",AI1654&lt;&gt;"old",database!AL1654&lt;(TODAY()+Data!$X$4)),MAX(G$8:G1653)+1,0)</f>
        <v>0</v>
      </c>
      <c r="H1654" s="25">
        <f ca="1">IF(AND(AG1654=Data!$K$9,database!AI1654&lt;&gt;"Closed",AI1654&lt;&gt;"old",database!AL1654&lt;(TODAY()+Data!$X$5)),MAX(H$8:H1653)+1,0)</f>
        <v>0</v>
      </c>
      <c r="Y1654">
        <f>IF(AS1654&gt;0,VLOOKUP(AS1654,$AT:$AV,3,0)+COUNTIF(AS$8:AS1653,AS1654),0)</f>
        <v>0</v>
      </c>
      <c r="AA1654" s="16"/>
      <c r="AB1654" s="22"/>
      <c r="AC1654" s="16"/>
      <c r="AD1654" s="22"/>
      <c r="AE1654" s="16"/>
      <c r="AF1654" s="22"/>
      <c r="AG1654" s="138"/>
      <c r="AH1654" s="23"/>
      <c r="AI1654" s="16"/>
      <c r="AJ1654" s="23"/>
      <c r="AK1654" s="28"/>
      <c r="AL1654" s="35"/>
      <c r="AQ1654" s="25">
        <f>IF(FollowUp!$AK$3="(Off)",IF(FollowUp!$AA$3=Data!$D$5,C1654,IF(FollowUp!$AA$3=Data!$D$6,D1654,IF(FollowUp!$AA$3=Data!$D$7,E1654,B1654))),IF(FollowUp!$AK$3=Data!$N$9,F1654,IF(FollowUp!$AK$3=Data!$N$8,H1654,IF(FollowUp!$AK$3=Data!$N$7,G1654,B1654))))</f>
        <v>0</v>
      </c>
      <c r="AR1654" s="51">
        <f t="shared" si="158"/>
        <v>0</v>
      </c>
      <c r="AS1654" s="25">
        <f t="shared" si="156"/>
        <v>-1</v>
      </c>
      <c r="AT1654" s="25">
        <f t="shared" si="159"/>
        <v>1647</v>
      </c>
      <c r="AU1654" s="25">
        <f t="shared" si="157"/>
        <v>0</v>
      </c>
      <c r="AV1654" s="25">
        <f t="shared" si="160"/>
        <v>0</v>
      </c>
      <c r="BB1654" s="51"/>
    </row>
    <row r="1655" spans="1:54" x14ac:dyDescent="0.25">
      <c r="A1655" t="str">
        <f t="shared" si="155"/>
        <v>1655</v>
      </c>
      <c r="B1655" s="25">
        <f>IF(OR(ISBLANK($AG1655),$AI1655="closed",$AI1655="old",AND($B$3=Data!$N$6,OR(database!AG1655=Data!$K$8,Data!$K$9=database!AG1655))),0,MAX(B$8:B1654)+1)</f>
        <v>0</v>
      </c>
      <c r="C1655" s="25">
        <f ca="1">IF(AND($AL1655-C$3&lt;=TODAY(),$AL1655&gt;0,AI1655&lt;&gt;"closed",AI1655&lt;&gt;"old",AND($B$3&lt;&gt;Data!$N$6,OR(database!$AG1655&lt;&gt;Data!$K$9,database!$AG1655&lt;&gt;Data!$K$8))),MAX(C$8:C1654)+1,0)</f>
        <v>0</v>
      </c>
      <c r="D1655" s="25">
        <f ca="1">IF(AND($AL1655-D$3&lt;=TODAY(),$AL1655&gt;0,$AI1655&lt;&gt;"closed",AI1655&lt;&gt;"old",AND($B$3&lt;&gt;Data!$N$6,OR(database!$AG1655&lt;&gt;Data!$K$9,database!$AG1655&lt;&gt;Data!$K$8))),MAX(D$8:D1654)+1,0)</f>
        <v>0</v>
      </c>
      <c r="E1655" s="25">
        <f ca="1">IF(AND($AL1655-E$3&lt;=TODAY(),$AL1655&gt;0,AI1655&lt;&gt;"closed",AI1655&lt;&gt;"old",AND($B$3&lt;&gt;Data!$N$6,OR(database!$AG1655&lt;&gt;Data!$K$9,database!$AG1655&lt;&gt;Data!$K$8))),MAX(E$8:E1654)+1,0)</f>
        <v>0</v>
      </c>
      <c r="F1655" s="25">
        <f>IF(AH1655="X",MAX(F$8:F1654)+1,0)</f>
        <v>0</v>
      </c>
      <c r="G1655" s="25">
        <f ca="1">IF(AND(AG1655=Data!$K$8,database!AI1655&lt;&gt;"Closed",AI1655&lt;&gt;"old",database!AL1655&lt;(TODAY()+Data!$X$4)),MAX(G$8:G1654)+1,0)</f>
        <v>0</v>
      </c>
      <c r="H1655" s="25">
        <f ca="1">IF(AND(AG1655=Data!$K$9,database!AI1655&lt;&gt;"Closed",AI1655&lt;&gt;"old",database!AL1655&lt;(TODAY()+Data!$X$5)),MAX(H$8:H1654)+1,0)</f>
        <v>0</v>
      </c>
      <c r="Y1655">
        <f>IF(AS1655&gt;0,VLOOKUP(AS1655,$AT:$AV,3,0)+COUNTIF(AS$8:AS1654,AS1655),0)</f>
        <v>0</v>
      </c>
      <c r="AA1655" s="17"/>
      <c r="AB1655" s="18"/>
      <c r="AC1655" s="17"/>
      <c r="AD1655" s="18"/>
      <c r="AE1655" s="17"/>
      <c r="AF1655" s="18"/>
      <c r="AG1655" s="139"/>
      <c r="AH1655" s="24"/>
      <c r="AI1655" s="17"/>
      <c r="AJ1655" s="24"/>
      <c r="AK1655" s="27"/>
      <c r="AL1655" s="47"/>
      <c r="AQ1655" s="25">
        <f>IF(FollowUp!$AK$3="(Off)",IF(FollowUp!$AA$3=Data!$D$5,C1655,IF(FollowUp!$AA$3=Data!$D$6,D1655,IF(FollowUp!$AA$3=Data!$D$7,E1655,B1655))),IF(FollowUp!$AK$3=Data!$N$9,F1655,IF(FollowUp!$AK$3=Data!$N$8,H1655,IF(FollowUp!$AK$3=Data!$N$7,G1655,B1655))))</f>
        <v>0</v>
      </c>
      <c r="AR1655" s="51">
        <f t="shared" si="158"/>
        <v>0</v>
      </c>
      <c r="AS1655" s="25">
        <f t="shared" si="156"/>
        <v>-1</v>
      </c>
      <c r="AT1655" s="25">
        <f t="shared" si="159"/>
        <v>1648</v>
      </c>
      <c r="AU1655" s="25">
        <f t="shared" si="157"/>
        <v>0</v>
      </c>
      <c r="AV1655" s="25">
        <f t="shared" si="160"/>
        <v>0</v>
      </c>
      <c r="BB1655" s="51"/>
    </row>
    <row r="1656" spans="1:54" x14ac:dyDescent="0.25">
      <c r="A1656" t="str">
        <f t="shared" si="155"/>
        <v>1656</v>
      </c>
      <c r="B1656" s="25">
        <f>IF(OR(ISBLANK($AG1656),$AI1656="closed",$AI1656="old",AND($B$3=Data!$N$6,OR(database!AG1656=Data!$K$8,Data!$K$9=database!AG1656))),0,MAX(B$8:B1655)+1)</f>
        <v>0</v>
      </c>
      <c r="C1656" s="25">
        <f ca="1">IF(AND($AL1656-C$3&lt;=TODAY(),$AL1656&gt;0,AI1656&lt;&gt;"closed",AI1656&lt;&gt;"old",AND($B$3&lt;&gt;Data!$N$6,OR(database!$AG1656&lt;&gt;Data!$K$9,database!$AG1656&lt;&gt;Data!$K$8))),MAX(C$8:C1655)+1,0)</f>
        <v>0</v>
      </c>
      <c r="D1656" s="25">
        <f ca="1">IF(AND($AL1656-D$3&lt;=TODAY(),$AL1656&gt;0,$AI1656&lt;&gt;"closed",AI1656&lt;&gt;"old",AND($B$3&lt;&gt;Data!$N$6,OR(database!$AG1656&lt;&gt;Data!$K$9,database!$AG1656&lt;&gt;Data!$K$8))),MAX(D$8:D1655)+1,0)</f>
        <v>0</v>
      </c>
      <c r="E1656" s="25">
        <f ca="1">IF(AND($AL1656-E$3&lt;=TODAY(),$AL1656&gt;0,AI1656&lt;&gt;"closed",AI1656&lt;&gt;"old",AND($B$3&lt;&gt;Data!$N$6,OR(database!$AG1656&lt;&gt;Data!$K$9,database!$AG1656&lt;&gt;Data!$K$8))),MAX(E$8:E1655)+1,0)</f>
        <v>0</v>
      </c>
      <c r="F1656" s="25">
        <f>IF(AH1656="X",MAX(F$8:F1655)+1,0)</f>
        <v>0</v>
      </c>
      <c r="G1656" s="25">
        <f ca="1">IF(AND(AG1656=Data!$K$8,database!AI1656&lt;&gt;"Closed",AI1656&lt;&gt;"old",database!AL1656&lt;(TODAY()+Data!$X$4)),MAX(G$8:G1655)+1,0)</f>
        <v>0</v>
      </c>
      <c r="H1656" s="25">
        <f ca="1">IF(AND(AG1656=Data!$K$9,database!AI1656&lt;&gt;"Closed",AI1656&lt;&gt;"old",database!AL1656&lt;(TODAY()+Data!$X$5)),MAX(H$8:H1655)+1,0)</f>
        <v>0</v>
      </c>
      <c r="Y1656">
        <f>IF(AS1656&gt;0,VLOOKUP(AS1656,$AT:$AV,3,0)+COUNTIF(AS$8:AS1655,AS1656),0)</f>
        <v>0</v>
      </c>
      <c r="AA1656" s="16"/>
      <c r="AB1656" s="22"/>
      <c r="AC1656" s="16"/>
      <c r="AD1656" s="22"/>
      <c r="AE1656" s="16"/>
      <c r="AF1656" s="22"/>
      <c r="AG1656" s="138"/>
      <c r="AH1656" s="23"/>
      <c r="AI1656" s="16"/>
      <c r="AJ1656" s="23"/>
      <c r="AK1656" s="28"/>
      <c r="AL1656" s="35"/>
      <c r="AQ1656" s="25">
        <f>IF(FollowUp!$AK$3="(Off)",IF(FollowUp!$AA$3=Data!$D$5,C1656,IF(FollowUp!$AA$3=Data!$D$6,D1656,IF(FollowUp!$AA$3=Data!$D$7,E1656,B1656))),IF(FollowUp!$AK$3=Data!$N$9,F1656,IF(FollowUp!$AK$3=Data!$N$8,H1656,IF(FollowUp!$AK$3=Data!$N$7,G1656,B1656))))</f>
        <v>0</v>
      </c>
      <c r="AR1656" s="51">
        <f t="shared" si="158"/>
        <v>0</v>
      </c>
      <c r="AS1656" s="25">
        <f t="shared" si="156"/>
        <v>-1</v>
      </c>
      <c r="AT1656" s="25">
        <f t="shared" si="159"/>
        <v>1649</v>
      </c>
      <c r="AU1656" s="25">
        <f t="shared" si="157"/>
        <v>0</v>
      </c>
      <c r="AV1656" s="25">
        <f t="shared" si="160"/>
        <v>0</v>
      </c>
      <c r="BB1656" s="51"/>
    </row>
    <row r="1657" spans="1:54" x14ac:dyDescent="0.25">
      <c r="A1657" t="str">
        <f t="shared" si="155"/>
        <v>1657</v>
      </c>
      <c r="B1657" s="25">
        <f>IF(OR(ISBLANK($AG1657),$AI1657="closed",$AI1657="old",AND($B$3=Data!$N$6,OR(database!AG1657=Data!$K$8,Data!$K$9=database!AG1657))),0,MAX(B$8:B1656)+1)</f>
        <v>0</v>
      </c>
      <c r="C1657" s="25">
        <f ca="1">IF(AND($AL1657-C$3&lt;=TODAY(),$AL1657&gt;0,AI1657&lt;&gt;"closed",AI1657&lt;&gt;"old",AND($B$3&lt;&gt;Data!$N$6,OR(database!$AG1657&lt;&gt;Data!$K$9,database!$AG1657&lt;&gt;Data!$K$8))),MAX(C$8:C1656)+1,0)</f>
        <v>0</v>
      </c>
      <c r="D1657" s="25">
        <f ca="1">IF(AND($AL1657-D$3&lt;=TODAY(),$AL1657&gt;0,$AI1657&lt;&gt;"closed",AI1657&lt;&gt;"old",AND($B$3&lt;&gt;Data!$N$6,OR(database!$AG1657&lt;&gt;Data!$K$9,database!$AG1657&lt;&gt;Data!$K$8))),MAX(D$8:D1656)+1,0)</f>
        <v>0</v>
      </c>
      <c r="E1657" s="25">
        <f ca="1">IF(AND($AL1657-E$3&lt;=TODAY(),$AL1657&gt;0,AI1657&lt;&gt;"closed",AI1657&lt;&gt;"old",AND($B$3&lt;&gt;Data!$N$6,OR(database!$AG1657&lt;&gt;Data!$K$9,database!$AG1657&lt;&gt;Data!$K$8))),MAX(E$8:E1656)+1,0)</f>
        <v>0</v>
      </c>
      <c r="F1657" s="25">
        <f>IF(AH1657="X",MAX(F$8:F1656)+1,0)</f>
        <v>0</v>
      </c>
      <c r="G1657" s="25">
        <f ca="1">IF(AND(AG1657=Data!$K$8,database!AI1657&lt;&gt;"Closed",AI1657&lt;&gt;"old",database!AL1657&lt;(TODAY()+Data!$X$4)),MAX(G$8:G1656)+1,0)</f>
        <v>0</v>
      </c>
      <c r="H1657" s="25">
        <f ca="1">IF(AND(AG1657=Data!$K$9,database!AI1657&lt;&gt;"Closed",AI1657&lt;&gt;"old",database!AL1657&lt;(TODAY()+Data!$X$5)),MAX(H$8:H1656)+1,0)</f>
        <v>0</v>
      </c>
      <c r="Y1657">
        <f>IF(AS1657&gt;0,VLOOKUP(AS1657,$AT:$AV,3,0)+COUNTIF(AS$8:AS1656,AS1657),0)</f>
        <v>0</v>
      </c>
      <c r="AA1657" s="17"/>
      <c r="AB1657" s="18"/>
      <c r="AC1657" s="17"/>
      <c r="AD1657" s="18"/>
      <c r="AE1657" s="17"/>
      <c r="AF1657" s="18"/>
      <c r="AG1657" s="139"/>
      <c r="AH1657" s="24"/>
      <c r="AI1657" s="17"/>
      <c r="AJ1657" s="24"/>
      <c r="AK1657" s="27"/>
      <c r="AL1657" s="47"/>
      <c r="AQ1657" s="25">
        <f>IF(FollowUp!$AK$3="(Off)",IF(FollowUp!$AA$3=Data!$D$5,C1657,IF(FollowUp!$AA$3=Data!$D$6,D1657,IF(FollowUp!$AA$3=Data!$D$7,E1657,B1657))),IF(FollowUp!$AK$3=Data!$N$9,F1657,IF(FollowUp!$AK$3=Data!$N$8,H1657,IF(FollowUp!$AK$3=Data!$N$7,G1657,B1657))))</f>
        <v>0</v>
      </c>
      <c r="AR1657" s="51">
        <f t="shared" si="158"/>
        <v>0</v>
      </c>
      <c r="AS1657" s="25">
        <f t="shared" si="156"/>
        <v>-1</v>
      </c>
      <c r="AT1657" s="25">
        <f t="shared" si="159"/>
        <v>1650</v>
      </c>
      <c r="AU1657" s="25">
        <f t="shared" si="157"/>
        <v>0</v>
      </c>
      <c r="AV1657" s="25">
        <f t="shared" si="160"/>
        <v>0</v>
      </c>
      <c r="BB1657" s="51"/>
    </row>
    <row r="1658" spans="1:54" x14ac:dyDescent="0.25">
      <c r="A1658" t="str">
        <f t="shared" si="155"/>
        <v>1658</v>
      </c>
      <c r="B1658" s="25">
        <f>IF(OR(ISBLANK($AG1658),$AI1658="closed",$AI1658="old",AND($B$3=Data!$N$6,OR(database!AG1658=Data!$K$8,Data!$K$9=database!AG1658))),0,MAX(B$8:B1657)+1)</f>
        <v>0</v>
      </c>
      <c r="C1658" s="25">
        <f ca="1">IF(AND($AL1658-C$3&lt;=TODAY(),$AL1658&gt;0,AI1658&lt;&gt;"closed",AI1658&lt;&gt;"old",AND($B$3&lt;&gt;Data!$N$6,OR(database!$AG1658&lt;&gt;Data!$K$9,database!$AG1658&lt;&gt;Data!$K$8))),MAX(C$8:C1657)+1,0)</f>
        <v>0</v>
      </c>
      <c r="D1658" s="25">
        <f ca="1">IF(AND($AL1658-D$3&lt;=TODAY(),$AL1658&gt;0,$AI1658&lt;&gt;"closed",AI1658&lt;&gt;"old",AND($B$3&lt;&gt;Data!$N$6,OR(database!$AG1658&lt;&gt;Data!$K$9,database!$AG1658&lt;&gt;Data!$K$8))),MAX(D$8:D1657)+1,0)</f>
        <v>0</v>
      </c>
      <c r="E1658" s="25">
        <f ca="1">IF(AND($AL1658-E$3&lt;=TODAY(),$AL1658&gt;0,AI1658&lt;&gt;"closed",AI1658&lt;&gt;"old",AND($B$3&lt;&gt;Data!$N$6,OR(database!$AG1658&lt;&gt;Data!$K$9,database!$AG1658&lt;&gt;Data!$K$8))),MAX(E$8:E1657)+1,0)</f>
        <v>0</v>
      </c>
      <c r="F1658" s="25">
        <f>IF(AH1658="X",MAX(F$8:F1657)+1,0)</f>
        <v>0</v>
      </c>
      <c r="G1658" s="25">
        <f ca="1">IF(AND(AG1658=Data!$K$8,database!AI1658&lt;&gt;"Closed",AI1658&lt;&gt;"old",database!AL1658&lt;(TODAY()+Data!$X$4)),MAX(G$8:G1657)+1,0)</f>
        <v>0</v>
      </c>
      <c r="H1658" s="25">
        <f ca="1">IF(AND(AG1658=Data!$K$9,database!AI1658&lt;&gt;"Closed",AI1658&lt;&gt;"old",database!AL1658&lt;(TODAY()+Data!$X$5)),MAX(H$8:H1657)+1,0)</f>
        <v>0</v>
      </c>
      <c r="Y1658">
        <f>IF(AS1658&gt;0,VLOOKUP(AS1658,$AT:$AV,3,0)+COUNTIF(AS$8:AS1657,AS1658),0)</f>
        <v>0</v>
      </c>
      <c r="AA1658" s="16"/>
      <c r="AB1658" s="22"/>
      <c r="AC1658" s="16"/>
      <c r="AD1658" s="22"/>
      <c r="AE1658" s="16"/>
      <c r="AF1658" s="22"/>
      <c r="AG1658" s="138"/>
      <c r="AH1658" s="23"/>
      <c r="AI1658" s="16"/>
      <c r="AJ1658" s="23"/>
      <c r="AK1658" s="28"/>
      <c r="AL1658" s="35"/>
      <c r="AQ1658" s="25">
        <f>IF(FollowUp!$AK$3="(Off)",IF(FollowUp!$AA$3=Data!$D$5,C1658,IF(FollowUp!$AA$3=Data!$D$6,D1658,IF(FollowUp!$AA$3=Data!$D$7,E1658,B1658))),IF(FollowUp!$AK$3=Data!$N$9,F1658,IF(FollowUp!$AK$3=Data!$N$8,H1658,IF(FollowUp!$AK$3=Data!$N$7,G1658,B1658))))</f>
        <v>0</v>
      </c>
      <c r="AR1658" s="51">
        <f t="shared" si="158"/>
        <v>0</v>
      </c>
      <c r="AS1658" s="25">
        <f t="shared" si="156"/>
        <v>-1</v>
      </c>
      <c r="AT1658" s="25">
        <f t="shared" si="159"/>
        <v>1651</v>
      </c>
      <c r="AU1658" s="25">
        <f t="shared" si="157"/>
        <v>0</v>
      </c>
      <c r="AV1658" s="25">
        <f t="shared" si="160"/>
        <v>0</v>
      </c>
      <c r="BB1658" s="51"/>
    </row>
    <row r="1659" spans="1:54" x14ac:dyDescent="0.25">
      <c r="A1659" t="str">
        <f t="shared" si="155"/>
        <v>1659</v>
      </c>
      <c r="B1659" s="25">
        <f>IF(OR(ISBLANK($AG1659),$AI1659="closed",$AI1659="old",AND($B$3=Data!$N$6,OR(database!AG1659=Data!$K$8,Data!$K$9=database!AG1659))),0,MAX(B$8:B1658)+1)</f>
        <v>0</v>
      </c>
      <c r="C1659" s="25">
        <f ca="1">IF(AND($AL1659-C$3&lt;=TODAY(),$AL1659&gt;0,AI1659&lt;&gt;"closed",AI1659&lt;&gt;"old",AND($B$3&lt;&gt;Data!$N$6,OR(database!$AG1659&lt;&gt;Data!$K$9,database!$AG1659&lt;&gt;Data!$K$8))),MAX(C$8:C1658)+1,0)</f>
        <v>0</v>
      </c>
      <c r="D1659" s="25">
        <f ca="1">IF(AND($AL1659-D$3&lt;=TODAY(),$AL1659&gt;0,$AI1659&lt;&gt;"closed",AI1659&lt;&gt;"old",AND($B$3&lt;&gt;Data!$N$6,OR(database!$AG1659&lt;&gt;Data!$K$9,database!$AG1659&lt;&gt;Data!$K$8))),MAX(D$8:D1658)+1,0)</f>
        <v>0</v>
      </c>
      <c r="E1659" s="25">
        <f ca="1">IF(AND($AL1659-E$3&lt;=TODAY(),$AL1659&gt;0,AI1659&lt;&gt;"closed",AI1659&lt;&gt;"old",AND($B$3&lt;&gt;Data!$N$6,OR(database!$AG1659&lt;&gt;Data!$K$9,database!$AG1659&lt;&gt;Data!$K$8))),MAX(E$8:E1658)+1,0)</f>
        <v>0</v>
      </c>
      <c r="F1659" s="25">
        <f>IF(AH1659="X",MAX(F$8:F1658)+1,0)</f>
        <v>0</v>
      </c>
      <c r="G1659" s="25">
        <f ca="1">IF(AND(AG1659=Data!$K$8,database!AI1659&lt;&gt;"Closed",AI1659&lt;&gt;"old",database!AL1659&lt;(TODAY()+Data!$X$4)),MAX(G$8:G1658)+1,0)</f>
        <v>0</v>
      </c>
      <c r="H1659" s="25">
        <f ca="1">IF(AND(AG1659=Data!$K$9,database!AI1659&lt;&gt;"Closed",AI1659&lt;&gt;"old",database!AL1659&lt;(TODAY()+Data!$X$5)),MAX(H$8:H1658)+1,0)</f>
        <v>0</v>
      </c>
      <c r="Y1659">
        <f>IF(AS1659&gt;0,VLOOKUP(AS1659,$AT:$AV,3,0)+COUNTIF(AS$8:AS1658,AS1659),0)</f>
        <v>0</v>
      </c>
      <c r="AA1659" s="17"/>
      <c r="AB1659" s="18"/>
      <c r="AC1659" s="17"/>
      <c r="AD1659" s="18"/>
      <c r="AE1659" s="17"/>
      <c r="AF1659" s="18"/>
      <c r="AG1659" s="139"/>
      <c r="AH1659" s="24"/>
      <c r="AI1659" s="17"/>
      <c r="AJ1659" s="24"/>
      <c r="AK1659" s="27"/>
      <c r="AL1659" s="47"/>
      <c r="AQ1659" s="25">
        <f>IF(FollowUp!$AK$3="(Off)",IF(FollowUp!$AA$3=Data!$D$5,C1659,IF(FollowUp!$AA$3=Data!$D$6,D1659,IF(FollowUp!$AA$3=Data!$D$7,E1659,B1659))),IF(FollowUp!$AK$3=Data!$N$9,F1659,IF(FollowUp!$AK$3=Data!$N$8,H1659,IF(FollowUp!$AK$3=Data!$N$7,G1659,B1659))))</f>
        <v>0</v>
      </c>
      <c r="AR1659" s="51">
        <f t="shared" si="158"/>
        <v>0</v>
      </c>
      <c r="AS1659" s="25">
        <f t="shared" si="156"/>
        <v>-1</v>
      </c>
      <c r="AT1659" s="25">
        <f t="shared" si="159"/>
        <v>1652</v>
      </c>
      <c r="AU1659" s="25">
        <f t="shared" si="157"/>
        <v>0</v>
      </c>
      <c r="AV1659" s="25">
        <f t="shared" si="160"/>
        <v>0</v>
      </c>
      <c r="BB1659" s="51"/>
    </row>
    <row r="1660" spans="1:54" x14ac:dyDescent="0.25">
      <c r="A1660" t="str">
        <f t="shared" si="155"/>
        <v>1660</v>
      </c>
      <c r="B1660" s="25">
        <f>IF(OR(ISBLANK($AG1660),$AI1660="closed",$AI1660="old",AND($B$3=Data!$N$6,OR(database!AG1660=Data!$K$8,Data!$K$9=database!AG1660))),0,MAX(B$8:B1659)+1)</f>
        <v>0</v>
      </c>
      <c r="C1660" s="25">
        <f ca="1">IF(AND($AL1660-C$3&lt;=TODAY(),$AL1660&gt;0,AI1660&lt;&gt;"closed",AI1660&lt;&gt;"old",AND($B$3&lt;&gt;Data!$N$6,OR(database!$AG1660&lt;&gt;Data!$K$9,database!$AG1660&lt;&gt;Data!$K$8))),MAX(C$8:C1659)+1,0)</f>
        <v>0</v>
      </c>
      <c r="D1660" s="25">
        <f ca="1">IF(AND($AL1660-D$3&lt;=TODAY(),$AL1660&gt;0,$AI1660&lt;&gt;"closed",AI1660&lt;&gt;"old",AND($B$3&lt;&gt;Data!$N$6,OR(database!$AG1660&lt;&gt;Data!$K$9,database!$AG1660&lt;&gt;Data!$K$8))),MAX(D$8:D1659)+1,0)</f>
        <v>0</v>
      </c>
      <c r="E1660" s="25">
        <f ca="1">IF(AND($AL1660-E$3&lt;=TODAY(),$AL1660&gt;0,AI1660&lt;&gt;"closed",AI1660&lt;&gt;"old",AND($B$3&lt;&gt;Data!$N$6,OR(database!$AG1660&lt;&gt;Data!$K$9,database!$AG1660&lt;&gt;Data!$K$8))),MAX(E$8:E1659)+1,0)</f>
        <v>0</v>
      </c>
      <c r="F1660" s="25">
        <f>IF(AH1660="X",MAX(F$8:F1659)+1,0)</f>
        <v>0</v>
      </c>
      <c r="G1660" s="25">
        <f ca="1">IF(AND(AG1660=Data!$K$8,database!AI1660&lt;&gt;"Closed",AI1660&lt;&gt;"old",database!AL1660&lt;(TODAY()+Data!$X$4)),MAX(G$8:G1659)+1,0)</f>
        <v>0</v>
      </c>
      <c r="H1660" s="25">
        <f ca="1">IF(AND(AG1660=Data!$K$9,database!AI1660&lt;&gt;"Closed",AI1660&lt;&gt;"old",database!AL1660&lt;(TODAY()+Data!$X$5)),MAX(H$8:H1659)+1,0)</f>
        <v>0</v>
      </c>
      <c r="Y1660">
        <f>IF(AS1660&gt;0,VLOOKUP(AS1660,$AT:$AV,3,0)+COUNTIF(AS$8:AS1659,AS1660),0)</f>
        <v>0</v>
      </c>
      <c r="AA1660" s="16"/>
      <c r="AB1660" s="22"/>
      <c r="AC1660" s="16"/>
      <c r="AD1660" s="22"/>
      <c r="AE1660" s="16"/>
      <c r="AF1660" s="22"/>
      <c r="AG1660" s="138"/>
      <c r="AH1660" s="23"/>
      <c r="AI1660" s="16"/>
      <c r="AJ1660" s="23"/>
      <c r="AK1660" s="28"/>
      <c r="AL1660" s="35"/>
      <c r="AQ1660" s="25">
        <f>IF(FollowUp!$AK$3="(Off)",IF(FollowUp!$AA$3=Data!$D$5,C1660,IF(FollowUp!$AA$3=Data!$D$6,D1660,IF(FollowUp!$AA$3=Data!$D$7,E1660,B1660))),IF(FollowUp!$AK$3=Data!$N$9,F1660,IF(FollowUp!$AK$3=Data!$N$8,H1660,IF(FollowUp!$AK$3=Data!$N$7,G1660,B1660))))</f>
        <v>0</v>
      </c>
      <c r="AR1660" s="51">
        <f t="shared" si="158"/>
        <v>0</v>
      </c>
      <c r="AS1660" s="25">
        <f t="shared" si="156"/>
        <v>-1</v>
      </c>
      <c r="AT1660" s="25">
        <f t="shared" si="159"/>
        <v>1653</v>
      </c>
      <c r="AU1660" s="25">
        <f t="shared" si="157"/>
        <v>0</v>
      </c>
      <c r="AV1660" s="25">
        <f t="shared" si="160"/>
        <v>0</v>
      </c>
      <c r="BB1660" s="51"/>
    </row>
    <row r="1661" spans="1:54" x14ac:dyDescent="0.25">
      <c r="A1661" t="str">
        <f t="shared" si="155"/>
        <v>1661</v>
      </c>
      <c r="B1661" s="25">
        <f>IF(OR(ISBLANK($AG1661),$AI1661="closed",$AI1661="old",AND($B$3=Data!$N$6,OR(database!AG1661=Data!$K$8,Data!$K$9=database!AG1661))),0,MAX(B$8:B1660)+1)</f>
        <v>0</v>
      </c>
      <c r="C1661" s="25">
        <f ca="1">IF(AND($AL1661-C$3&lt;=TODAY(),$AL1661&gt;0,AI1661&lt;&gt;"closed",AI1661&lt;&gt;"old",AND($B$3&lt;&gt;Data!$N$6,OR(database!$AG1661&lt;&gt;Data!$K$9,database!$AG1661&lt;&gt;Data!$K$8))),MAX(C$8:C1660)+1,0)</f>
        <v>0</v>
      </c>
      <c r="D1661" s="25">
        <f ca="1">IF(AND($AL1661-D$3&lt;=TODAY(),$AL1661&gt;0,$AI1661&lt;&gt;"closed",AI1661&lt;&gt;"old",AND($B$3&lt;&gt;Data!$N$6,OR(database!$AG1661&lt;&gt;Data!$K$9,database!$AG1661&lt;&gt;Data!$K$8))),MAX(D$8:D1660)+1,0)</f>
        <v>0</v>
      </c>
      <c r="E1661" s="25">
        <f ca="1">IF(AND($AL1661-E$3&lt;=TODAY(),$AL1661&gt;0,AI1661&lt;&gt;"closed",AI1661&lt;&gt;"old",AND($B$3&lt;&gt;Data!$N$6,OR(database!$AG1661&lt;&gt;Data!$K$9,database!$AG1661&lt;&gt;Data!$K$8))),MAX(E$8:E1660)+1,0)</f>
        <v>0</v>
      </c>
      <c r="F1661" s="25">
        <f>IF(AH1661="X",MAX(F$8:F1660)+1,0)</f>
        <v>0</v>
      </c>
      <c r="G1661" s="25">
        <f ca="1">IF(AND(AG1661=Data!$K$8,database!AI1661&lt;&gt;"Closed",AI1661&lt;&gt;"old",database!AL1661&lt;(TODAY()+Data!$X$4)),MAX(G$8:G1660)+1,0)</f>
        <v>0</v>
      </c>
      <c r="H1661" s="25">
        <f ca="1">IF(AND(AG1661=Data!$K$9,database!AI1661&lt;&gt;"Closed",AI1661&lt;&gt;"old",database!AL1661&lt;(TODAY()+Data!$X$5)),MAX(H$8:H1660)+1,0)</f>
        <v>0</v>
      </c>
      <c r="Y1661">
        <f>IF(AS1661&gt;0,VLOOKUP(AS1661,$AT:$AV,3,0)+COUNTIF(AS$8:AS1660,AS1661),0)</f>
        <v>0</v>
      </c>
      <c r="AA1661" s="17"/>
      <c r="AB1661" s="18"/>
      <c r="AC1661" s="17"/>
      <c r="AD1661" s="18"/>
      <c r="AE1661" s="17"/>
      <c r="AF1661" s="18"/>
      <c r="AG1661" s="139"/>
      <c r="AH1661" s="24"/>
      <c r="AI1661" s="17"/>
      <c r="AJ1661" s="24"/>
      <c r="AK1661" s="27"/>
      <c r="AL1661" s="47"/>
      <c r="AQ1661" s="25">
        <f>IF(FollowUp!$AK$3="(Off)",IF(FollowUp!$AA$3=Data!$D$5,C1661,IF(FollowUp!$AA$3=Data!$D$6,D1661,IF(FollowUp!$AA$3=Data!$D$7,E1661,B1661))),IF(FollowUp!$AK$3=Data!$N$9,F1661,IF(FollowUp!$AK$3=Data!$N$8,H1661,IF(FollowUp!$AK$3=Data!$N$7,G1661,B1661))))</f>
        <v>0</v>
      </c>
      <c r="AR1661" s="51">
        <f t="shared" si="158"/>
        <v>0</v>
      </c>
      <c r="AS1661" s="25">
        <f t="shared" si="156"/>
        <v>-1</v>
      </c>
      <c r="AT1661" s="25">
        <f t="shared" si="159"/>
        <v>1654</v>
      </c>
      <c r="AU1661" s="25">
        <f t="shared" si="157"/>
        <v>0</v>
      </c>
      <c r="AV1661" s="25">
        <f t="shared" si="160"/>
        <v>0</v>
      </c>
      <c r="BB1661" s="51"/>
    </row>
    <row r="1662" spans="1:54" x14ac:dyDescent="0.25">
      <c r="A1662" t="str">
        <f t="shared" si="155"/>
        <v>1662</v>
      </c>
      <c r="B1662" s="25">
        <f>IF(OR(ISBLANK($AG1662),$AI1662="closed",$AI1662="old",AND($B$3=Data!$N$6,OR(database!AG1662=Data!$K$8,Data!$K$9=database!AG1662))),0,MAX(B$8:B1661)+1)</f>
        <v>0</v>
      </c>
      <c r="C1662" s="25">
        <f ca="1">IF(AND($AL1662-C$3&lt;=TODAY(),$AL1662&gt;0,AI1662&lt;&gt;"closed",AI1662&lt;&gt;"old",AND($B$3&lt;&gt;Data!$N$6,OR(database!$AG1662&lt;&gt;Data!$K$9,database!$AG1662&lt;&gt;Data!$K$8))),MAX(C$8:C1661)+1,0)</f>
        <v>0</v>
      </c>
      <c r="D1662" s="25">
        <f ca="1">IF(AND($AL1662-D$3&lt;=TODAY(),$AL1662&gt;0,$AI1662&lt;&gt;"closed",AI1662&lt;&gt;"old",AND($B$3&lt;&gt;Data!$N$6,OR(database!$AG1662&lt;&gt;Data!$K$9,database!$AG1662&lt;&gt;Data!$K$8))),MAX(D$8:D1661)+1,0)</f>
        <v>0</v>
      </c>
      <c r="E1662" s="25">
        <f ca="1">IF(AND($AL1662-E$3&lt;=TODAY(),$AL1662&gt;0,AI1662&lt;&gt;"closed",AI1662&lt;&gt;"old",AND($B$3&lt;&gt;Data!$N$6,OR(database!$AG1662&lt;&gt;Data!$K$9,database!$AG1662&lt;&gt;Data!$K$8))),MAX(E$8:E1661)+1,0)</f>
        <v>0</v>
      </c>
      <c r="F1662" s="25">
        <f>IF(AH1662="X",MAX(F$8:F1661)+1,0)</f>
        <v>0</v>
      </c>
      <c r="G1662" s="25">
        <f ca="1">IF(AND(AG1662=Data!$K$8,database!AI1662&lt;&gt;"Closed",AI1662&lt;&gt;"old",database!AL1662&lt;(TODAY()+Data!$X$4)),MAX(G$8:G1661)+1,0)</f>
        <v>0</v>
      </c>
      <c r="H1662" s="25">
        <f ca="1">IF(AND(AG1662=Data!$K$9,database!AI1662&lt;&gt;"Closed",AI1662&lt;&gt;"old",database!AL1662&lt;(TODAY()+Data!$X$5)),MAX(H$8:H1661)+1,0)</f>
        <v>0</v>
      </c>
      <c r="Y1662">
        <f>IF(AS1662&gt;0,VLOOKUP(AS1662,$AT:$AV,3,0)+COUNTIF(AS$8:AS1661,AS1662),0)</f>
        <v>0</v>
      </c>
      <c r="AA1662" s="16"/>
      <c r="AB1662" s="22"/>
      <c r="AC1662" s="16"/>
      <c r="AD1662" s="22"/>
      <c r="AE1662" s="16"/>
      <c r="AF1662" s="22"/>
      <c r="AG1662" s="138"/>
      <c r="AH1662" s="23"/>
      <c r="AI1662" s="16"/>
      <c r="AJ1662" s="23"/>
      <c r="AK1662" s="28"/>
      <c r="AL1662" s="35"/>
      <c r="AQ1662" s="25">
        <f>IF(FollowUp!$AK$3="(Off)",IF(FollowUp!$AA$3=Data!$D$5,C1662,IF(FollowUp!$AA$3=Data!$D$6,D1662,IF(FollowUp!$AA$3=Data!$D$7,E1662,B1662))),IF(FollowUp!$AK$3=Data!$N$9,F1662,IF(FollowUp!$AK$3=Data!$N$8,H1662,IF(FollowUp!$AK$3=Data!$N$7,G1662,B1662))))</f>
        <v>0</v>
      </c>
      <c r="AR1662" s="51">
        <f t="shared" si="158"/>
        <v>0</v>
      </c>
      <c r="AS1662" s="25">
        <f t="shared" si="156"/>
        <v>-1</v>
      </c>
      <c r="AT1662" s="25">
        <f t="shared" si="159"/>
        <v>1655</v>
      </c>
      <c r="AU1662" s="25">
        <f t="shared" si="157"/>
        <v>0</v>
      </c>
      <c r="AV1662" s="25">
        <f t="shared" si="160"/>
        <v>0</v>
      </c>
      <c r="BB1662" s="51"/>
    </row>
    <row r="1663" spans="1:54" x14ac:dyDescent="0.25">
      <c r="A1663" t="str">
        <f t="shared" si="155"/>
        <v>1663</v>
      </c>
      <c r="B1663" s="25">
        <f>IF(OR(ISBLANK($AG1663),$AI1663="closed",$AI1663="old",AND($B$3=Data!$N$6,OR(database!AG1663=Data!$K$8,Data!$K$9=database!AG1663))),0,MAX(B$8:B1662)+1)</f>
        <v>0</v>
      </c>
      <c r="C1663" s="25">
        <f ca="1">IF(AND($AL1663-C$3&lt;=TODAY(),$AL1663&gt;0,AI1663&lt;&gt;"closed",AI1663&lt;&gt;"old",AND($B$3&lt;&gt;Data!$N$6,OR(database!$AG1663&lt;&gt;Data!$K$9,database!$AG1663&lt;&gt;Data!$K$8))),MAX(C$8:C1662)+1,0)</f>
        <v>0</v>
      </c>
      <c r="D1663" s="25">
        <f ca="1">IF(AND($AL1663-D$3&lt;=TODAY(),$AL1663&gt;0,$AI1663&lt;&gt;"closed",AI1663&lt;&gt;"old",AND($B$3&lt;&gt;Data!$N$6,OR(database!$AG1663&lt;&gt;Data!$K$9,database!$AG1663&lt;&gt;Data!$K$8))),MAX(D$8:D1662)+1,0)</f>
        <v>0</v>
      </c>
      <c r="E1663" s="25">
        <f ca="1">IF(AND($AL1663-E$3&lt;=TODAY(),$AL1663&gt;0,AI1663&lt;&gt;"closed",AI1663&lt;&gt;"old",AND($B$3&lt;&gt;Data!$N$6,OR(database!$AG1663&lt;&gt;Data!$K$9,database!$AG1663&lt;&gt;Data!$K$8))),MAX(E$8:E1662)+1,0)</f>
        <v>0</v>
      </c>
      <c r="F1663" s="25">
        <f>IF(AH1663="X",MAX(F$8:F1662)+1,0)</f>
        <v>0</v>
      </c>
      <c r="G1663" s="25">
        <f ca="1">IF(AND(AG1663=Data!$K$8,database!AI1663&lt;&gt;"Closed",AI1663&lt;&gt;"old",database!AL1663&lt;(TODAY()+Data!$X$4)),MAX(G$8:G1662)+1,0)</f>
        <v>0</v>
      </c>
      <c r="H1663" s="25">
        <f ca="1">IF(AND(AG1663=Data!$K$9,database!AI1663&lt;&gt;"Closed",AI1663&lt;&gt;"old",database!AL1663&lt;(TODAY()+Data!$X$5)),MAX(H$8:H1662)+1,0)</f>
        <v>0</v>
      </c>
      <c r="Y1663">
        <f>IF(AS1663&gt;0,VLOOKUP(AS1663,$AT:$AV,3,0)+COUNTIF(AS$8:AS1662,AS1663),0)</f>
        <v>0</v>
      </c>
      <c r="AA1663" s="17"/>
      <c r="AB1663" s="18"/>
      <c r="AC1663" s="17"/>
      <c r="AD1663" s="18"/>
      <c r="AE1663" s="17"/>
      <c r="AF1663" s="18"/>
      <c r="AG1663" s="139"/>
      <c r="AH1663" s="24"/>
      <c r="AI1663" s="17"/>
      <c r="AJ1663" s="24"/>
      <c r="AK1663" s="27"/>
      <c r="AL1663" s="47"/>
      <c r="AQ1663" s="25">
        <f>IF(FollowUp!$AK$3="(Off)",IF(FollowUp!$AA$3=Data!$D$5,C1663,IF(FollowUp!$AA$3=Data!$D$6,D1663,IF(FollowUp!$AA$3=Data!$D$7,E1663,B1663))),IF(FollowUp!$AK$3=Data!$N$9,F1663,IF(FollowUp!$AK$3=Data!$N$8,H1663,IF(FollowUp!$AK$3=Data!$N$7,G1663,B1663))))</f>
        <v>0</v>
      </c>
      <c r="AR1663" s="51">
        <f t="shared" si="158"/>
        <v>0</v>
      </c>
      <c r="AS1663" s="25">
        <f t="shared" si="156"/>
        <v>-1</v>
      </c>
      <c r="AT1663" s="25">
        <f t="shared" si="159"/>
        <v>1656</v>
      </c>
      <c r="AU1663" s="25">
        <f t="shared" si="157"/>
        <v>0</v>
      </c>
      <c r="AV1663" s="25">
        <f t="shared" si="160"/>
        <v>0</v>
      </c>
      <c r="BB1663" s="51"/>
    </row>
    <row r="1664" spans="1:54" x14ac:dyDescent="0.25">
      <c r="A1664" t="str">
        <f t="shared" si="155"/>
        <v>1664</v>
      </c>
      <c r="B1664" s="25">
        <f>IF(OR(ISBLANK($AG1664),$AI1664="closed",$AI1664="old",AND($B$3=Data!$N$6,OR(database!AG1664=Data!$K$8,Data!$K$9=database!AG1664))),0,MAX(B$8:B1663)+1)</f>
        <v>0</v>
      </c>
      <c r="C1664" s="25">
        <f ca="1">IF(AND($AL1664-C$3&lt;=TODAY(),$AL1664&gt;0,AI1664&lt;&gt;"closed",AI1664&lt;&gt;"old",AND($B$3&lt;&gt;Data!$N$6,OR(database!$AG1664&lt;&gt;Data!$K$9,database!$AG1664&lt;&gt;Data!$K$8))),MAX(C$8:C1663)+1,0)</f>
        <v>0</v>
      </c>
      <c r="D1664" s="25">
        <f ca="1">IF(AND($AL1664-D$3&lt;=TODAY(),$AL1664&gt;0,$AI1664&lt;&gt;"closed",AI1664&lt;&gt;"old",AND($B$3&lt;&gt;Data!$N$6,OR(database!$AG1664&lt;&gt;Data!$K$9,database!$AG1664&lt;&gt;Data!$K$8))),MAX(D$8:D1663)+1,0)</f>
        <v>0</v>
      </c>
      <c r="E1664" s="25">
        <f ca="1">IF(AND($AL1664-E$3&lt;=TODAY(),$AL1664&gt;0,AI1664&lt;&gt;"closed",AI1664&lt;&gt;"old",AND($B$3&lt;&gt;Data!$N$6,OR(database!$AG1664&lt;&gt;Data!$K$9,database!$AG1664&lt;&gt;Data!$K$8))),MAX(E$8:E1663)+1,0)</f>
        <v>0</v>
      </c>
      <c r="F1664" s="25">
        <f>IF(AH1664="X",MAX(F$8:F1663)+1,0)</f>
        <v>0</v>
      </c>
      <c r="G1664" s="25">
        <f ca="1">IF(AND(AG1664=Data!$K$8,database!AI1664&lt;&gt;"Closed",AI1664&lt;&gt;"old",database!AL1664&lt;(TODAY()+Data!$X$4)),MAX(G$8:G1663)+1,0)</f>
        <v>0</v>
      </c>
      <c r="H1664" s="25">
        <f ca="1">IF(AND(AG1664=Data!$K$9,database!AI1664&lt;&gt;"Closed",AI1664&lt;&gt;"old",database!AL1664&lt;(TODAY()+Data!$X$5)),MAX(H$8:H1663)+1,0)</f>
        <v>0</v>
      </c>
      <c r="Y1664">
        <f>IF(AS1664&gt;0,VLOOKUP(AS1664,$AT:$AV,3,0)+COUNTIF(AS$8:AS1663,AS1664),0)</f>
        <v>0</v>
      </c>
      <c r="AA1664" s="16"/>
      <c r="AB1664" s="22"/>
      <c r="AC1664" s="16"/>
      <c r="AD1664" s="22"/>
      <c r="AE1664" s="16"/>
      <c r="AF1664" s="22"/>
      <c r="AG1664" s="138"/>
      <c r="AH1664" s="23"/>
      <c r="AI1664" s="16"/>
      <c r="AJ1664" s="23"/>
      <c r="AK1664" s="28"/>
      <c r="AL1664" s="35"/>
      <c r="AQ1664" s="25">
        <f>IF(FollowUp!$AK$3="(Off)",IF(FollowUp!$AA$3=Data!$D$5,C1664,IF(FollowUp!$AA$3=Data!$D$6,D1664,IF(FollowUp!$AA$3=Data!$D$7,E1664,B1664))),IF(FollowUp!$AK$3=Data!$N$9,F1664,IF(FollowUp!$AK$3=Data!$N$8,H1664,IF(FollowUp!$AK$3=Data!$N$7,G1664,B1664))))</f>
        <v>0</v>
      </c>
      <c r="AR1664" s="51">
        <f t="shared" si="158"/>
        <v>0</v>
      </c>
      <c r="AS1664" s="25">
        <f t="shared" si="156"/>
        <v>-1</v>
      </c>
      <c r="AT1664" s="25">
        <f t="shared" si="159"/>
        <v>1657</v>
      </c>
      <c r="AU1664" s="25">
        <f t="shared" si="157"/>
        <v>0</v>
      </c>
      <c r="AV1664" s="25">
        <f t="shared" si="160"/>
        <v>0</v>
      </c>
      <c r="BB1664" s="51"/>
    </row>
    <row r="1665" spans="1:54" x14ac:dyDescent="0.25">
      <c r="A1665" t="str">
        <f t="shared" si="155"/>
        <v>1665</v>
      </c>
      <c r="B1665" s="25">
        <f>IF(OR(ISBLANK($AG1665),$AI1665="closed",$AI1665="old",AND($B$3=Data!$N$6,OR(database!AG1665=Data!$K$8,Data!$K$9=database!AG1665))),0,MAX(B$8:B1664)+1)</f>
        <v>0</v>
      </c>
      <c r="C1665" s="25">
        <f ca="1">IF(AND($AL1665-C$3&lt;=TODAY(),$AL1665&gt;0,AI1665&lt;&gt;"closed",AI1665&lt;&gt;"old",AND($B$3&lt;&gt;Data!$N$6,OR(database!$AG1665&lt;&gt;Data!$K$9,database!$AG1665&lt;&gt;Data!$K$8))),MAX(C$8:C1664)+1,0)</f>
        <v>0</v>
      </c>
      <c r="D1665" s="25">
        <f ca="1">IF(AND($AL1665-D$3&lt;=TODAY(),$AL1665&gt;0,$AI1665&lt;&gt;"closed",AI1665&lt;&gt;"old",AND($B$3&lt;&gt;Data!$N$6,OR(database!$AG1665&lt;&gt;Data!$K$9,database!$AG1665&lt;&gt;Data!$K$8))),MAX(D$8:D1664)+1,0)</f>
        <v>0</v>
      </c>
      <c r="E1665" s="25">
        <f ca="1">IF(AND($AL1665-E$3&lt;=TODAY(),$AL1665&gt;0,AI1665&lt;&gt;"closed",AI1665&lt;&gt;"old",AND($B$3&lt;&gt;Data!$N$6,OR(database!$AG1665&lt;&gt;Data!$K$9,database!$AG1665&lt;&gt;Data!$K$8))),MAX(E$8:E1664)+1,0)</f>
        <v>0</v>
      </c>
      <c r="F1665" s="25">
        <f>IF(AH1665="X",MAX(F$8:F1664)+1,0)</f>
        <v>0</v>
      </c>
      <c r="G1665" s="25">
        <f ca="1">IF(AND(AG1665=Data!$K$8,database!AI1665&lt;&gt;"Closed",AI1665&lt;&gt;"old",database!AL1665&lt;(TODAY()+Data!$X$4)),MAX(G$8:G1664)+1,0)</f>
        <v>0</v>
      </c>
      <c r="H1665" s="25">
        <f ca="1">IF(AND(AG1665=Data!$K$9,database!AI1665&lt;&gt;"Closed",AI1665&lt;&gt;"old",database!AL1665&lt;(TODAY()+Data!$X$5)),MAX(H$8:H1664)+1,0)</f>
        <v>0</v>
      </c>
      <c r="Y1665">
        <f>IF(AS1665&gt;0,VLOOKUP(AS1665,$AT:$AV,3,0)+COUNTIF(AS$8:AS1664,AS1665),0)</f>
        <v>0</v>
      </c>
      <c r="AA1665" s="17"/>
      <c r="AB1665" s="18"/>
      <c r="AC1665" s="17"/>
      <c r="AD1665" s="18"/>
      <c r="AE1665" s="17"/>
      <c r="AF1665" s="18"/>
      <c r="AG1665" s="139"/>
      <c r="AH1665" s="24"/>
      <c r="AI1665" s="17"/>
      <c r="AJ1665" s="24"/>
      <c r="AK1665" s="27"/>
      <c r="AL1665" s="47"/>
      <c r="AQ1665" s="25">
        <f>IF(FollowUp!$AK$3="(Off)",IF(FollowUp!$AA$3=Data!$D$5,C1665,IF(FollowUp!$AA$3=Data!$D$6,D1665,IF(FollowUp!$AA$3=Data!$D$7,E1665,B1665))),IF(FollowUp!$AK$3=Data!$N$9,F1665,IF(FollowUp!$AK$3=Data!$N$8,H1665,IF(FollowUp!$AK$3=Data!$N$7,G1665,B1665))))</f>
        <v>0</v>
      </c>
      <c r="AR1665" s="51">
        <f t="shared" si="158"/>
        <v>0</v>
      </c>
      <c r="AS1665" s="25">
        <f t="shared" si="156"/>
        <v>-1</v>
      </c>
      <c r="AT1665" s="25">
        <f t="shared" si="159"/>
        <v>1658</v>
      </c>
      <c r="AU1665" s="25">
        <f t="shared" si="157"/>
        <v>0</v>
      </c>
      <c r="AV1665" s="25">
        <f t="shared" si="160"/>
        <v>0</v>
      </c>
      <c r="BB1665" s="51"/>
    </row>
    <row r="1666" spans="1:54" x14ac:dyDescent="0.25">
      <c r="A1666" t="str">
        <f t="shared" si="155"/>
        <v>1666</v>
      </c>
      <c r="B1666" s="25">
        <f>IF(OR(ISBLANK($AG1666),$AI1666="closed",$AI1666="old",AND($B$3=Data!$N$6,OR(database!AG1666=Data!$K$8,Data!$K$9=database!AG1666))),0,MAX(B$8:B1665)+1)</f>
        <v>0</v>
      </c>
      <c r="C1666" s="25">
        <f ca="1">IF(AND($AL1666-C$3&lt;=TODAY(),$AL1666&gt;0,AI1666&lt;&gt;"closed",AI1666&lt;&gt;"old",AND($B$3&lt;&gt;Data!$N$6,OR(database!$AG1666&lt;&gt;Data!$K$9,database!$AG1666&lt;&gt;Data!$K$8))),MAX(C$8:C1665)+1,0)</f>
        <v>0</v>
      </c>
      <c r="D1666" s="25">
        <f ca="1">IF(AND($AL1666-D$3&lt;=TODAY(),$AL1666&gt;0,$AI1666&lt;&gt;"closed",AI1666&lt;&gt;"old",AND($B$3&lt;&gt;Data!$N$6,OR(database!$AG1666&lt;&gt;Data!$K$9,database!$AG1666&lt;&gt;Data!$K$8))),MAX(D$8:D1665)+1,0)</f>
        <v>0</v>
      </c>
      <c r="E1666" s="25">
        <f ca="1">IF(AND($AL1666-E$3&lt;=TODAY(),$AL1666&gt;0,AI1666&lt;&gt;"closed",AI1666&lt;&gt;"old",AND($B$3&lt;&gt;Data!$N$6,OR(database!$AG1666&lt;&gt;Data!$K$9,database!$AG1666&lt;&gt;Data!$K$8))),MAX(E$8:E1665)+1,0)</f>
        <v>0</v>
      </c>
      <c r="F1666" s="25">
        <f>IF(AH1666="X",MAX(F$8:F1665)+1,0)</f>
        <v>0</v>
      </c>
      <c r="G1666" s="25">
        <f ca="1">IF(AND(AG1666=Data!$K$8,database!AI1666&lt;&gt;"Closed",AI1666&lt;&gt;"old",database!AL1666&lt;(TODAY()+Data!$X$4)),MAX(G$8:G1665)+1,0)</f>
        <v>0</v>
      </c>
      <c r="H1666" s="25">
        <f ca="1">IF(AND(AG1666=Data!$K$9,database!AI1666&lt;&gt;"Closed",AI1666&lt;&gt;"old",database!AL1666&lt;(TODAY()+Data!$X$5)),MAX(H$8:H1665)+1,0)</f>
        <v>0</v>
      </c>
      <c r="Y1666">
        <f>IF(AS1666&gt;0,VLOOKUP(AS1666,$AT:$AV,3,0)+COUNTIF(AS$8:AS1665,AS1666),0)</f>
        <v>0</v>
      </c>
      <c r="AA1666" s="16"/>
      <c r="AB1666" s="22"/>
      <c r="AC1666" s="16"/>
      <c r="AD1666" s="22"/>
      <c r="AE1666" s="16"/>
      <c r="AF1666" s="22"/>
      <c r="AG1666" s="138"/>
      <c r="AH1666" s="23"/>
      <c r="AI1666" s="16"/>
      <c r="AJ1666" s="23"/>
      <c r="AK1666" s="28"/>
      <c r="AL1666" s="35"/>
      <c r="AQ1666" s="25">
        <f>IF(FollowUp!$AK$3="(Off)",IF(FollowUp!$AA$3=Data!$D$5,C1666,IF(FollowUp!$AA$3=Data!$D$6,D1666,IF(FollowUp!$AA$3=Data!$D$7,E1666,B1666))),IF(FollowUp!$AK$3=Data!$N$9,F1666,IF(FollowUp!$AK$3=Data!$N$8,H1666,IF(FollowUp!$AK$3=Data!$N$7,G1666,B1666))))</f>
        <v>0</v>
      </c>
      <c r="AR1666" s="51">
        <f t="shared" si="158"/>
        <v>0</v>
      </c>
      <c r="AS1666" s="25">
        <f t="shared" si="156"/>
        <v>-1</v>
      </c>
      <c r="AT1666" s="25">
        <f t="shared" si="159"/>
        <v>1659</v>
      </c>
      <c r="AU1666" s="25">
        <f t="shared" si="157"/>
        <v>0</v>
      </c>
      <c r="AV1666" s="25">
        <f t="shared" si="160"/>
        <v>0</v>
      </c>
      <c r="BB1666" s="51"/>
    </row>
    <row r="1667" spans="1:54" x14ac:dyDescent="0.25">
      <c r="A1667" t="str">
        <f t="shared" si="155"/>
        <v>1667</v>
      </c>
      <c r="B1667" s="25">
        <f>IF(OR(ISBLANK($AG1667),$AI1667="closed",$AI1667="old",AND($B$3=Data!$N$6,OR(database!AG1667=Data!$K$8,Data!$K$9=database!AG1667))),0,MAX(B$8:B1666)+1)</f>
        <v>0</v>
      </c>
      <c r="C1667" s="25">
        <f ca="1">IF(AND($AL1667-C$3&lt;=TODAY(),$AL1667&gt;0,AI1667&lt;&gt;"closed",AI1667&lt;&gt;"old",AND($B$3&lt;&gt;Data!$N$6,OR(database!$AG1667&lt;&gt;Data!$K$9,database!$AG1667&lt;&gt;Data!$K$8))),MAX(C$8:C1666)+1,0)</f>
        <v>0</v>
      </c>
      <c r="D1667" s="25">
        <f ca="1">IF(AND($AL1667-D$3&lt;=TODAY(),$AL1667&gt;0,$AI1667&lt;&gt;"closed",AI1667&lt;&gt;"old",AND($B$3&lt;&gt;Data!$N$6,OR(database!$AG1667&lt;&gt;Data!$K$9,database!$AG1667&lt;&gt;Data!$K$8))),MAX(D$8:D1666)+1,0)</f>
        <v>0</v>
      </c>
      <c r="E1667" s="25">
        <f ca="1">IF(AND($AL1667-E$3&lt;=TODAY(),$AL1667&gt;0,AI1667&lt;&gt;"closed",AI1667&lt;&gt;"old",AND($B$3&lt;&gt;Data!$N$6,OR(database!$AG1667&lt;&gt;Data!$K$9,database!$AG1667&lt;&gt;Data!$K$8))),MAX(E$8:E1666)+1,0)</f>
        <v>0</v>
      </c>
      <c r="F1667" s="25">
        <f>IF(AH1667="X",MAX(F$8:F1666)+1,0)</f>
        <v>0</v>
      </c>
      <c r="G1667" s="25">
        <f ca="1">IF(AND(AG1667=Data!$K$8,database!AI1667&lt;&gt;"Closed",AI1667&lt;&gt;"old",database!AL1667&lt;(TODAY()+Data!$X$4)),MAX(G$8:G1666)+1,0)</f>
        <v>0</v>
      </c>
      <c r="H1667" s="25">
        <f ca="1">IF(AND(AG1667=Data!$K$9,database!AI1667&lt;&gt;"Closed",AI1667&lt;&gt;"old",database!AL1667&lt;(TODAY()+Data!$X$5)),MAX(H$8:H1666)+1,0)</f>
        <v>0</v>
      </c>
      <c r="Y1667">
        <f>IF(AS1667&gt;0,VLOOKUP(AS1667,$AT:$AV,3,0)+COUNTIF(AS$8:AS1666,AS1667),0)</f>
        <v>0</v>
      </c>
      <c r="AA1667" s="17"/>
      <c r="AB1667" s="18"/>
      <c r="AC1667" s="17"/>
      <c r="AD1667" s="18"/>
      <c r="AE1667" s="17"/>
      <c r="AF1667" s="18"/>
      <c r="AG1667" s="139"/>
      <c r="AH1667" s="24"/>
      <c r="AI1667" s="17"/>
      <c r="AJ1667" s="24"/>
      <c r="AK1667" s="27"/>
      <c r="AL1667" s="47"/>
      <c r="AQ1667" s="25">
        <f>IF(FollowUp!$AK$3="(Off)",IF(FollowUp!$AA$3=Data!$D$5,C1667,IF(FollowUp!$AA$3=Data!$D$6,D1667,IF(FollowUp!$AA$3=Data!$D$7,E1667,B1667))),IF(FollowUp!$AK$3=Data!$N$9,F1667,IF(FollowUp!$AK$3=Data!$N$8,H1667,IF(FollowUp!$AK$3=Data!$N$7,G1667,B1667))))</f>
        <v>0</v>
      </c>
      <c r="AR1667" s="51">
        <f t="shared" si="158"/>
        <v>0</v>
      </c>
      <c r="AS1667" s="25">
        <f t="shared" si="156"/>
        <v>-1</v>
      </c>
      <c r="AT1667" s="25">
        <f t="shared" si="159"/>
        <v>1660</v>
      </c>
      <c r="AU1667" s="25">
        <f t="shared" si="157"/>
        <v>0</v>
      </c>
      <c r="AV1667" s="25">
        <f t="shared" si="160"/>
        <v>0</v>
      </c>
      <c r="BB1667" s="51"/>
    </row>
    <row r="1668" spans="1:54" x14ac:dyDescent="0.25">
      <c r="A1668" t="str">
        <f t="shared" si="155"/>
        <v>1668</v>
      </c>
      <c r="B1668" s="25">
        <f>IF(OR(ISBLANK($AG1668),$AI1668="closed",$AI1668="old",AND($B$3=Data!$N$6,OR(database!AG1668=Data!$K$8,Data!$K$9=database!AG1668))),0,MAX(B$8:B1667)+1)</f>
        <v>0</v>
      </c>
      <c r="C1668" s="25">
        <f ca="1">IF(AND($AL1668-C$3&lt;=TODAY(),$AL1668&gt;0,AI1668&lt;&gt;"closed",AI1668&lt;&gt;"old",AND($B$3&lt;&gt;Data!$N$6,OR(database!$AG1668&lt;&gt;Data!$K$9,database!$AG1668&lt;&gt;Data!$K$8))),MAX(C$8:C1667)+1,0)</f>
        <v>0</v>
      </c>
      <c r="D1668" s="25">
        <f ca="1">IF(AND($AL1668-D$3&lt;=TODAY(),$AL1668&gt;0,$AI1668&lt;&gt;"closed",AI1668&lt;&gt;"old",AND($B$3&lt;&gt;Data!$N$6,OR(database!$AG1668&lt;&gt;Data!$K$9,database!$AG1668&lt;&gt;Data!$K$8))),MAX(D$8:D1667)+1,0)</f>
        <v>0</v>
      </c>
      <c r="E1668" s="25">
        <f ca="1">IF(AND($AL1668-E$3&lt;=TODAY(),$AL1668&gt;0,AI1668&lt;&gt;"closed",AI1668&lt;&gt;"old",AND($B$3&lt;&gt;Data!$N$6,OR(database!$AG1668&lt;&gt;Data!$K$9,database!$AG1668&lt;&gt;Data!$K$8))),MAX(E$8:E1667)+1,0)</f>
        <v>0</v>
      </c>
      <c r="F1668" s="25">
        <f>IF(AH1668="X",MAX(F$8:F1667)+1,0)</f>
        <v>0</v>
      </c>
      <c r="G1668" s="25">
        <f ca="1">IF(AND(AG1668=Data!$K$8,database!AI1668&lt;&gt;"Closed",AI1668&lt;&gt;"old",database!AL1668&lt;(TODAY()+Data!$X$4)),MAX(G$8:G1667)+1,0)</f>
        <v>0</v>
      </c>
      <c r="H1668" s="25">
        <f ca="1">IF(AND(AG1668=Data!$K$9,database!AI1668&lt;&gt;"Closed",AI1668&lt;&gt;"old",database!AL1668&lt;(TODAY()+Data!$X$5)),MAX(H$8:H1667)+1,0)</f>
        <v>0</v>
      </c>
      <c r="Y1668">
        <f>IF(AS1668&gt;0,VLOOKUP(AS1668,$AT:$AV,3,0)+COUNTIF(AS$8:AS1667,AS1668),0)</f>
        <v>0</v>
      </c>
      <c r="AA1668" s="16"/>
      <c r="AB1668" s="22"/>
      <c r="AC1668" s="16"/>
      <c r="AD1668" s="22"/>
      <c r="AE1668" s="16"/>
      <c r="AF1668" s="22"/>
      <c r="AG1668" s="138"/>
      <c r="AH1668" s="23"/>
      <c r="AI1668" s="16"/>
      <c r="AJ1668" s="23"/>
      <c r="AK1668" s="28"/>
      <c r="AL1668" s="35"/>
      <c r="AQ1668" s="25">
        <f>IF(FollowUp!$AK$3="(Off)",IF(FollowUp!$AA$3=Data!$D$5,C1668,IF(FollowUp!$AA$3=Data!$D$6,D1668,IF(FollowUp!$AA$3=Data!$D$7,E1668,B1668))),IF(FollowUp!$AK$3=Data!$N$9,F1668,IF(FollowUp!$AK$3=Data!$N$8,H1668,IF(FollowUp!$AK$3=Data!$N$7,G1668,B1668))))</f>
        <v>0</v>
      </c>
      <c r="AR1668" s="51">
        <f t="shared" si="158"/>
        <v>0</v>
      </c>
      <c r="AS1668" s="25">
        <f t="shared" si="156"/>
        <v>-1</v>
      </c>
      <c r="AT1668" s="25">
        <f t="shared" si="159"/>
        <v>1661</v>
      </c>
      <c r="AU1668" s="25">
        <f t="shared" si="157"/>
        <v>0</v>
      </c>
      <c r="AV1668" s="25">
        <f t="shared" si="160"/>
        <v>0</v>
      </c>
      <c r="BB1668" s="51"/>
    </row>
    <row r="1669" spans="1:54" x14ac:dyDescent="0.25">
      <c r="A1669" t="str">
        <f t="shared" si="155"/>
        <v>1669</v>
      </c>
      <c r="B1669" s="25">
        <f>IF(OR(ISBLANK($AG1669),$AI1669="closed",$AI1669="old",AND($B$3=Data!$N$6,OR(database!AG1669=Data!$K$8,Data!$K$9=database!AG1669))),0,MAX(B$8:B1668)+1)</f>
        <v>0</v>
      </c>
      <c r="C1669" s="25">
        <f ca="1">IF(AND($AL1669-C$3&lt;=TODAY(),$AL1669&gt;0,AI1669&lt;&gt;"closed",AI1669&lt;&gt;"old",AND($B$3&lt;&gt;Data!$N$6,OR(database!$AG1669&lt;&gt;Data!$K$9,database!$AG1669&lt;&gt;Data!$K$8))),MAX(C$8:C1668)+1,0)</f>
        <v>0</v>
      </c>
      <c r="D1669" s="25">
        <f ca="1">IF(AND($AL1669-D$3&lt;=TODAY(),$AL1669&gt;0,$AI1669&lt;&gt;"closed",AI1669&lt;&gt;"old",AND($B$3&lt;&gt;Data!$N$6,OR(database!$AG1669&lt;&gt;Data!$K$9,database!$AG1669&lt;&gt;Data!$K$8))),MAX(D$8:D1668)+1,0)</f>
        <v>0</v>
      </c>
      <c r="E1669" s="25">
        <f ca="1">IF(AND($AL1669-E$3&lt;=TODAY(),$AL1669&gt;0,AI1669&lt;&gt;"closed",AI1669&lt;&gt;"old",AND($B$3&lt;&gt;Data!$N$6,OR(database!$AG1669&lt;&gt;Data!$K$9,database!$AG1669&lt;&gt;Data!$K$8))),MAX(E$8:E1668)+1,0)</f>
        <v>0</v>
      </c>
      <c r="F1669" s="25">
        <f>IF(AH1669="X",MAX(F$8:F1668)+1,0)</f>
        <v>0</v>
      </c>
      <c r="G1669" s="25">
        <f ca="1">IF(AND(AG1669=Data!$K$8,database!AI1669&lt;&gt;"Closed",AI1669&lt;&gt;"old",database!AL1669&lt;(TODAY()+Data!$X$4)),MAX(G$8:G1668)+1,0)</f>
        <v>0</v>
      </c>
      <c r="H1669" s="25">
        <f ca="1">IF(AND(AG1669=Data!$K$9,database!AI1669&lt;&gt;"Closed",AI1669&lt;&gt;"old",database!AL1669&lt;(TODAY()+Data!$X$5)),MAX(H$8:H1668)+1,0)</f>
        <v>0</v>
      </c>
      <c r="Y1669">
        <f>IF(AS1669&gt;0,VLOOKUP(AS1669,$AT:$AV,3,0)+COUNTIF(AS$8:AS1668,AS1669),0)</f>
        <v>0</v>
      </c>
      <c r="AA1669" s="17"/>
      <c r="AB1669" s="18"/>
      <c r="AC1669" s="17"/>
      <c r="AD1669" s="18"/>
      <c r="AE1669" s="17"/>
      <c r="AF1669" s="18"/>
      <c r="AG1669" s="139"/>
      <c r="AH1669" s="24"/>
      <c r="AI1669" s="17"/>
      <c r="AJ1669" s="24"/>
      <c r="AK1669" s="27"/>
      <c r="AL1669" s="47"/>
      <c r="AQ1669" s="25">
        <f>IF(FollowUp!$AK$3="(Off)",IF(FollowUp!$AA$3=Data!$D$5,C1669,IF(FollowUp!$AA$3=Data!$D$6,D1669,IF(FollowUp!$AA$3=Data!$D$7,E1669,B1669))),IF(FollowUp!$AK$3=Data!$N$9,F1669,IF(FollowUp!$AK$3=Data!$N$8,H1669,IF(FollowUp!$AK$3=Data!$N$7,G1669,B1669))))</f>
        <v>0</v>
      </c>
      <c r="AR1669" s="51">
        <f t="shared" si="158"/>
        <v>0</v>
      </c>
      <c r="AS1669" s="25">
        <f t="shared" si="156"/>
        <v>-1</v>
      </c>
      <c r="AT1669" s="25">
        <f t="shared" si="159"/>
        <v>1662</v>
      </c>
      <c r="AU1669" s="25">
        <f t="shared" si="157"/>
        <v>0</v>
      </c>
      <c r="AV1669" s="25">
        <f t="shared" si="160"/>
        <v>0</v>
      </c>
      <c r="BB1669" s="51"/>
    </row>
    <row r="1670" spans="1:54" x14ac:dyDescent="0.25">
      <c r="A1670" t="str">
        <f t="shared" si="155"/>
        <v>1670</v>
      </c>
      <c r="B1670" s="25">
        <f>IF(OR(ISBLANK($AG1670),$AI1670="closed",$AI1670="old",AND($B$3=Data!$N$6,OR(database!AG1670=Data!$K$8,Data!$K$9=database!AG1670))),0,MAX(B$8:B1669)+1)</f>
        <v>0</v>
      </c>
      <c r="C1670" s="25">
        <f ca="1">IF(AND($AL1670-C$3&lt;=TODAY(),$AL1670&gt;0,AI1670&lt;&gt;"closed",AI1670&lt;&gt;"old",AND($B$3&lt;&gt;Data!$N$6,OR(database!$AG1670&lt;&gt;Data!$K$9,database!$AG1670&lt;&gt;Data!$K$8))),MAX(C$8:C1669)+1,0)</f>
        <v>0</v>
      </c>
      <c r="D1670" s="25">
        <f ca="1">IF(AND($AL1670-D$3&lt;=TODAY(),$AL1670&gt;0,$AI1670&lt;&gt;"closed",AI1670&lt;&gt;"old",AND($B$3&lt;&gt;Data!$N$6,OR(database!$AG1670&lt;&gt;Data!$K$9,database!$AG1670&lt;&gt;Data!$K$8))),MAX(D$8:D1669)+1,0)</f>
        <v>0</v>
      </c>
      <c r="E1670" s="25">
        <f ca="1">IF(AND($AL1670-E$3&lt;=TODAY(),$AL1670&gt;0,AI1670&lt;&gt;"closed",AI1670&lt;&gt;"old",AND($B$3&lt;&gt;Data!$N$6,OR(database!$AG1670&lt;&gt;Data!$K$9,database!$AG1670&lt;&gt;Data!$K$8))),MAX(E$8:E1669)+1,0)</f>
        <v>0</v>
      </c>
      <c r="F1670" s="25">
        <f>IF(AH1670="X",MAX(F$8:F1669)+1,0)</f>
        <v>0</v>
      </c>
      <c r="G1670" s="25">
        <f ca="1">IF(AND(AG1670=Data!$K$8,database!AI1670&lt;&gt;"Closed",AI1670&lt;&gt;"old",database!AL1670&lt;(TODAY()+Data!$X$4)),MAX(G$8:G1669)+1,0)</f>
        <v>0</v>
      </c>
      <c r="H1670" s="25">
        <f ca="1">IF(AND(AG1670=Data!$K$9,database!AI1670&lt;&gt;"Closed",AI1670&lt;&gt;"old",database!AL1670&lt;(TODAY()+Data!$X$5)),MAX(H$8:H1669)+1,0)</f>
        <v>0</v>
      </c>
      <c r="Y1670">
        <f>IF(AS1670&gt;0,VLOOKUP(AS1670,$AT:$AV,3,0)+COUNTIF(AS$8:AS1669,AS1670),0)</f>
        <v>0</v>
      </c>
      <c r="AA1670" s="16"/>
      <c r="AB1670" s="22"/>
      <c r="AC1670" s="16"/>
      <c r="AD1670" s="22"/>
      <c r="AE1670" s="16"/>
      <c r="AF1670" s="22"/>
      <c r="AG1670" s="138"/>
      <c r="AH1670" s="23"/>
      <c r="AI1670" s="16"/>
      <c r="AJ1670" s="23"/>
      <c r="AK1670" s="28"/>
      <c r="AL1670" s="35"/>
      <c r="AQ1670" s="25">
        <f>IF(FollowUp!$AK$3="(Off)",IF(FollowUp!$AA$3=Data!$D$5,C1670,IF(FollowUp!$AA$3=Data!$D$6,D1670,IF(FollowUp!$AA$3=Data!$D$7,E1670,B1670))),IF(FollowUp!$AK$3=Data!$N$9,F1670,IF(FollowUp!$AK$3=Data!$N$8,H1670,IF(FollowUp!$AK$3=Data!$N$7,G1670,B1670))))</f>
        <v>0</v>
      </c>
      <c r="AR1670" s="51">
        <f t="shared" si="158"/>
        <v>0</v>
      </c>
      <c r="AS1670" s="25">
        <f t="shared" si="156"/>
        <v>-1</v>
      </c>
      <c r="AT1670" s="25">
        <f t="shared" si="159"/>
        <v>1663</v>
      </c>
      <c r="AU1670" s="25">
        <f t="shared" si="157"/>
        <v>0</v>
      </c>
      <c r="AV1670" s="25">
        <f t="shared" si="160"/>
        <v>0</v>
      </c>
      <c r="BB1670" s="51"/>
    </row>
    <row r="1671" spans="1:54" x14ac:dyDescent="0.25">
      <c r="A1671" t="str">
        <f t="shared" si="155"/>
        <v>1671</v>
      </c>
      <c r="B1671" s="25">
        <f>IF(OR(ISBLANK($AG1671),$AI1671="closed",$AI1671="old",AND($B$3=Data!$N$6,OR(database!AG1671=Data!$K$8,Data!$K$9=database!AG1671))),0,MAX(B$8:B1670)+1)</f>
        <v>0</v>
      </c>
      <c r="C1671" s="25">
        <f ca="1">IF(AND($AL1671-C$3&lt;=TODAY(),$AL1671&gt;0,AI1671&lt;&gt;"closed",AI1671&lt;&gt;"old",AND($B$3&lt;&gt;Data!$N$6,OR(database!$AG1671&lt;&gt;Data!$K$9,database!$AG1671&lt;&gt;Data!$K$8))),MAX(C$8:C1670)+1,0)</f>
        <v>0</v>
      </c>
      <c r="D1671" s="25">
        <f ca="1">IF(AND($AL1671-D$3&lt;=TODAY(),$AL1671&gt;0,$AI1671&lt;&gt;"closed",AI1671&lt;&gt;"old",AND($B$3&lt;&gt;Data!$N$6,OR(database!$AG1671&lt;&gt;Data!$K$9,database!$AG1671&lt;&gt;Data!$K$8))),MAX(D$8:D1670)+1,0)</f>
        <v>0</v>
      </c>
      <c r="E1671" s="25">
        <f ca="1">IF(AND($AL1671-E$3&lt;=TODAY(),$AL1671&gt;0,AI1671&lt;&gt;"closed",AI1671&lt;&gt;"old",AND($B$3&lt;&gt;Data!$N$6,OR(database!$AG1671&lt;&gt;Data!$K$9,database!$AG1671&lt;&gt;Data!$K$8))),MAX(E$8:E1670)+1,0)</f>
        <v>0</v>
      </c>
      <c r="F1671" s="25">
        <f>IF(AH1671="X",MAX(F$8:F1670)+1,0)</f>
        <v>0</v>
      </c>
      <c r="G1671" s="25">
        <f ca="1">IF(AND(AG1671=Data!$K$8,database!AI1671&lt;&gt;"Closed",AI1671&lt;&gt;"old",database!AL1671&lt;(TODAY()+Data!$X$4)),MAX(G$8:G1670)+1,0)</f>
        <v>0</v>
      </c>
      <c r="H1671" s="25">
        <f ca="1">IF(AND(AG1671=Data!$K$9,database!AI1671&lt;&gt;"Closed",AI1671&lt;&gt;"old",database!AL1671&lt;(TODAY()+Data!$X$5)),MAX(H$8:H1670)+1,0)</f>
        <v>0</v>
      </c>
      <c r="Y1671">
        <f>IF(AS1671&gt;0,VLOOKUP(AS1671,$AT:$AV,3,0)+COUNTIF(AS$8:AS1670,AS1671),0)</f>
        <v>0</v>
      </c>
      <c r="AA1671" s="17"/>
      <c r="AB1671" s="18"/>
      <c r="AC1671" s="17"/>
      <c r="AD1671" s="18"/>
      <c r="AE1671" s="17"/>
      <c r="AF1671" s="18"/>
      <c r="AG1671" s="139"/>
      <c r="AH1671" s="24"/>
      <c r="AI1671" s="17"/>
      <c r="AJ1671" s="24"/>
      <c r="AK1671" s="27"/>
      <c r="AL1671" s="47"/>
      <c r="AQ1671" s="25">
        <f>IF(FollowUp!$AK$3="(Off)",IF(FollowUp!$AA$3=Data!$D$5,C1671,IF(FollowUp!$AA$3=Data!$D$6,D1671,IF(FollowUp!$AA$3=Data!$D$7,E1671,B1671))),IF(FollowUp!$AK$3=Data!$N$9,F1671,IF(FollowUp!$AK$3=Data!$N$8,H1671,IF(FollowUp!$AK$3=Data!$N$7,G1671,B1671))))</f>
        <v>0</v>
      </c>
      <c r="AR1671" s="51">
        <f t="shared" si="158"/>
        <v>0</v>
      </c>
      <c r="AS1671" s="25">
        <f t="shared" si="156"/>
        <v>-1</v>
      </c>
      <c r="AT1671" s="25">
        <f t="shared" si="159"/>
        <v>1664</v>
      </c>
      <c r="AU1671" s="25">
        <f t="shared" si="157"/>
        <v>0</v>
      </c>
      <c r="AV1671" s="25">
        <f t="shared" si="160"/>
        <v>0</v>
      </c>
      <c r="BB1671" s="51"/>
    </row>
    <row r="1672" spans="1:54" x14ac:dyDescent="0.25">
      <c r="A1672" t="str">
        <f t="shared" ref="A1672:A1735" si="161">ROW(C1672)&amp;AC1672</f>
        <v>1672</v>
      </c>
      <c r="B1672" s="25">
        <f>IF(OR(ISBLANK($AG1672),$AI1672="closed",$AI1672="old",AND($B$3=Data!$N$6,OR(database!AG1672=Data!$K$8,Data!$K$9=database!AG1672))),0,MAX(B$8:B1671)+1)</f>
        <v>0</v>
      </c>
      <c r="C1672" s="25">
        <f ca="1">IF(AND($AL1672-C$3&lt;=TODAY(),$AL1672&gt;0,AI1672&lt;&gt;"closed",AI1672&lt;&gt;"old",AND($B$3&lt;&gt;Data!$N$6,OR(database!$AG1672&lt;&gt;Data!$K$9,database!$AG1672&lt;&gt;Data!$K$8))),MAX(C$8:C1671)+1,0)</f>
        <v>0</v>
      </c>
      <c r="D1672" s="25">
        <f ca="1">IF(AND($AL1672-D$3&lt;=TODAY(),$AL1672&gt;0,$AI1672&lt;&gt;"closed",AI1672&lt;&gt;"old",AND($B$3&lt;&gt;Data!$N$6,OR(database!$AG1672&lt;&gt;Data!$K$9,database!$AG1672&lt;&gt;Data!$K$8))),MAX(D$8:D1671)+1,0)</f>
        <v>0</v>
      </c>
      <c r="E1672" s="25">
        <f ca="1">IF(AND($AL1672-E$3&lt;=TODAY(),$AL1672&gt;0,AI1672&lt;&gt;"closed",AI1672&lt;&gt;"old",AND($B$3&lt;&gt;Data!$N$6,OR(database!$AG1672&lt;&gt;Data!$K$9,database!$AG1672&lt;&gt;Data!$K$8))),MAX(E$8:E1671)+1,0)</f>
        <v>0</v>
      </c>
      <c r="F1672" s="25">
        <f>IF(AH1672="X",MAX(F$8:F1671)+1,0)</f>
        <v>0</v>
      </c>
      <c r="G1672" s="25">
        <f ca="1">IF(AND(AG1672=Data!$K$8,database!AI1672&lt;&gt;"Closed",AI1672&lt;&gt;"old",database!AL1672&lt;(TODAY()+Data!$X$4)),MAX(G$8:G1671)+1,0)</f>
        <v>0</v>
      </c>
      <c r="H1672" s="25">
        <f ca="1">IF(AND(AG1672=Data!$K$9,database!AI1672&lt;&gt;"Closed",AI1672&lt;&gt;"old",database!AL1672&lt;(TODAY()+Data!$X$5)),MAX(H$8:H1671)+1,0)</f>
        <v>0</v>
      </c>
      <c r="Y1672">
        <f>IF(AS1672&gt;0,VLOOKUP(AS1672,$AT:$AV,3,0)+COUNTIF(AS$8:AS1671,AS1672),0)</f>
        <v>0</v>
      </c>
      <c r="AA1672" s="16"/>
      <c r="AB1672" s="22"/>
      <c r="AC1672" s="16"/>
      <c r="AD1672" s="22"/>
      <c r="AE1672" s="16"/>
      <c r="AF1672" s="22"/>
      <c r="AG1672" s="138"/>
      <c r="AH1672" s="23"/>
      <c r="AI1672" s="16"/>
      <c r="AJ1672" s="23"/>
      <c r="AK1672" s="28"/>
      <c r="AL1672" s="35"/>
      <c r="AQ1672" s="25">
        <f>IF(FollowUp!$AK$3="(Off)",IF(FollowUp!$AA$3=Data!$D$5,C1672,IF(FollowUp!$AA$3=Data!$D$6,D1672,IF(FollowUp!$AA$3=Data!$D$7,E1672,B1672))),IF(FollowUp!$AK$3=Data!$N$9,F1672,IF(FollowUp!$AK$3=Data!$N$8,H1672,IF(FollowUp!$AK$3=Data!$N$7,G1672,B1672))))</f>
        <v>0</v>
      </c>
      <c r="AR1672" s="51">
        <f t="shared" si="158"/>
        <v>0</v>
      </c>
      <c r="AS1672" s="25">
        <f t="shared" si="156"/>
        <v>-1</v>
      </c>
      <c r="AT1672" s="25">
        <f t="shared" si="159"/>
        <v>1665</v>
      </c>
      <c r="AU1672" s="25">
        <f t="shared" si="157"/>
        <v>0</v>
      </c>
      <c r="AV1672" s="25">
        <f t="shared" si="160"/>
        <v>0</v>
      </c>
      <c r="BB1672" s="51"/>
    </row>
    <row r="1673" spans="1:54" x14ac:dyDescent="0.25">
      <c r="A1673" t="str">
        <f t="shared" si="161"/>
        <v>1673</v>
      </c>
      <c r="B1673" s="25">
        <f>IF(OR(ISBLANK($AG1673),$AI1673="closed",$AI1673="old",AND($B$3=Data!$N$6,OR(database!AG1673=Data!$K$8,Data!$K$9=database!AG1673))),0,MAX(B$8:B1672)+1)</f>
        <v>0</v>
      </c>
      <c r="C1673" s="25">
        <f ca="1">IF(AND($AL1673-C$3&lt;=TODAY(),$AL1673&gt;0,AI1673&lt;&gt;"closed",AI1673&lt;&gt;"old",AND($B$3&lt;&gt;Data!$N$6,OR(database!$AG1673&lt;&gt;Data!$K$9,database!$AG1673&lt;&gt;Data!$K$8))),MAX(C$8:C1672)+1,0)</f>
        <v>0</v>
      </c>
      <c r="D1673" s="25">
        <f ca="1">IF(AND($AL1673-D$3&lt;=TODAY(),$AL1673&gt;0,$AI1673&lt;&gt;"closed",AI1673&lt;&gt;"old",AND($B$3&lt;&gt;Data!$N$6,OR(database!$AG1673&lt;&gt;Data!$K$9,database!$AG1673&lt;&gt;Data!$K$8))),MAX(D$8:D1672)+1,0)</f>
        <v>0</v>
      </c>
      <c r="E1673" s="25">
        <f ca="1">IF(AND($AL1673-E$3&lt;=TODAY(),$AL1673&gt;0,AI1673&lt;&gt;"closed",AI1673&lt;&gt;"old",AND($B$3&lt;&gt;Data!$N$6,OR(database!$AG1673&lt;&gt;Data!$K$9,database!$AG1673&lt;&gt;Data!$K$8))),MAX(E$8:E1672)+1,0)</f>
        <v>0</v>
      </c>
      <c r="F1673" s="25">
        <f>IF(AH1673="X",MAX(F$8:F1672)+1,0)</f>
        <v>0</v>
      </c>
      <c r="G1673" s="25">
        <f ca="1">IF(AND(AG1673=Data!$K$8,database!AI1673&lt;&gt;"Closed",AI1673&lt;&gt;"old",database!AL1673&lt;(TODAY()+Data!$X$4)),MAX(G$8:G1672)+1,0)</f>
        <v>0</v>
      </c>
      <c r="H1673" s="25">
        <f ca="1">IF(AND(AG1673=Data!$K$9,database!AI1673&lt;&gt;"Closed",AI1673&lt;&gt;"old",database!AL1673&lt;(TODAY()+Data!$X$5)),MAX(H$8:H1672)+1,0)</f>
        <v>0</v>
      </c>
      <c r="Y1673">
        <f>IF(AS1673&gt;0,VLOOKUP(AS1673,$AT:$AV,3,0)+COUNTIF(AS$8:AS1672,AS1673),0)</f>
        <v>0</v>
      </c>
      <c r="AA1673" s="17"/>
      <c r="AB1673" s="18"/>
      <c r="AC1673" s="17"/>
      <c r="AD1673" s="18"/>
      <c r="AE1673" s="17"/>
      <c r="AF1673" s="18"/>
      <c r="AG1673" s="139"/>
      <c r="AH1673" s="24"/>
      <c r="AI1673" s="17"/>
      <c r="AJ1673" s="24"/>
      <c r="AK1673" s="27"/>
      <c r="AL1673" s="47"/>
      <c r="AQ1673" s="25">
        <f>IF(FollowUp!$AK$3="(Off)",IF(FollowUp!$AA$3=Data!$D$5,C1673,IF(FollowUp!$AA$3=Data!$D$6,D1673,IF(FollowUp!$AA$3=Data!$D$7,E1673,B1673))),IF(FollowUp!$AK$3=Data!$N$9,F1673,IF(FollowUp!$AK$3=Data!$N$8,H1673,IF(FollowUp!$AK$3=Data!$N$7,G1673,B1673))))</f>
        <v>0</v>
      </c>
      <c r="AR1673" s="51">
        <f t="shared" si="158"/>
        <v>0</v>
      </c>
      <c r="AS1673" s="25">
        <f t="shared" ref="AS1673:AS1736" si="162">IF(AR1673=0,-1,RANK(AR1673,$AR$8:$AR$5000))</f>
        <v>-1</v>
      </c>
      <c r="AT1673" s="25">
        <f t="shared" si="159"/>
        <v>1666</v>
      </c>
      <c r="AU1673" s="25">
        <f t="shared" ref="AU1673:AU1736" si="163">COUNTIF(AS:AS,AT1673)</f>
        <v>0</v>
      </c>
      <c r="AV1673" s="25">
        <f t="shared" si="160"/>
        <v>0</v>
      </c>
      <c r="BB1673" s="51"/>
    </row>
    <row r="1674" spans="1:54" x14ac:dyDescent="0.25">
      <c r="A1674" t="str">
        <f t="shared" si="161"/>
        <v>1674</v>
      </c>
      <c r="B1674" s="25">
        <f>IF(OR(ISBLANK($AG1674),$AI1674="closed",$AI1674="old",AND($B$3=Data!$N$6,OR(database!AG1674=Data!$K$8,Data!$K$9=database!AG1674))),0,MAX(B$8:B1673)+1)</f>
        <v>0</v>
      </c>
      <c r="C1674" s="25">
        <f ca="1">IF(AND($AL1674-C$3&lt;=TODAY(),$AL1674&gt;0,AI1674&lt;&gt;"closed",AI1674&lt;&gt;"old",AND($B$3&lt;&gt;Data!$N$6,OR(database!$AG1674&lt;&gt;Data!$K$9,database!$AG1674&lt;&gt;Data!$K$8))),MAX(C$8:C1673)+1,0)</f>
        <v>0</v>
      </c>
      <c r="D1674" s="25">
        <f ca="1">IF(AND($AL1674-D$3&lt;=TODAY(),$AL1674&gt;0,$AI1674&lt;&gt;"closed",AI1674&lt;&gt;"old",AND($B$3&lt;&gt;Data!$N$6,OR(database!$AG1674&lt;&gt;Data!$K$9,database!$AG1674&lt;&gt;Data!$K$8))),MAX(D$8:D1673)+1,0)</f>
        <v>0</v>
      </c>
      <c r="E1674" s="25">
        <f ca="1">IF(AND($AL1674-E$3&lt;=TODAY(),$AL1674&gt;0,AI1674&lt;&gt;"closed",AI1674&lt;&gt;"old",AND($B$3&lt;&gt;Data!$N$6,OR(database!$AG1674&lt;&gt;Data!$K$9,database!$AG1674&lt;&gt;Data!$K$8))),MAX(E$8:E1673)+1,0)</f>
        <v>0</v>
      </c>
      <c r="F1674" s="25">
        <f>IF(AH1674="X",MAX(F$8:F1673)+1,0)</f>
        <v>0</v>
      </c>
      <c r="G1674" s="25">
        <f ca="1">IF(AND(AG1674=Data!$K$8,database!AI1674&lt;&gt;"Closed",AI1674&lt;&gt;"old",database!AL1674&lt;(TODAY()+Data!$X$4)),MAX(G$8:G1673)+1,0)</f>
        <v>0</v>
      </c>
      <c r="H1674" s="25">
        <f ca="1">IF(AND(AG1674=Data!$K$9,database!AI1674&lt;&gt;"Closed",AI1674&lt;&gt;"old",database!AL1674&lt;(TODAY()+Data!$X$5)),MAX(H$8:H1673)+1,0)</f>
        <v>0</v>
      </c>
      <c r="Y1674">
        <f>IF(AS1674&gt;0,VLOOKUP(AS1674,$AT:$AV,3,0)+COUNTIF(AS$8:AS1673,AS1674),0)</f>
        <v>0</v>
      </c>
      <c r="AA1674" s="16"/>
      <c r="AB1674" s="22"/>
      <c r="AC1674" s="16"/>
      <c r="AD1674" s="22"/>
      <c r="AE1674" s="16"/>
      <c r="AF1674" s="22"/>
      <c r="AG1674" s="138"/>
      <c r="AH1674" s="23"/>
      <c r="AI1674" s="16"/>
      <c r="AJ1674" s="23"/>
      <c r="AK1674" s="28"/>
      <c r="AL1674" s="35"/>
      <c r="AQ1674" s="25">
        <f>IF(FollowUp!$AK$3="(Off)",IF(FollowUp!$AA$3=Data!$D$5,C1674,IF(FollowUp!$AA$3=Data!$D$6,D1674,IF(FollowUp!$AA$3=Data!$D$7,E1674,B1674))),IF(FollowUp!$AK$3=Data!$N$9,F1674,IF(FollowUp!$AK$3=Data!$N$8,H1674,IF(FollowUp!$AK$3=Data!$N$7,G1674,B1674))))</f>
        <v>0</v>
      </c>
      <c r="AR1674" s="51">
        <f t="shared" si="158"/>
        <v>0</v>
      </c>
      <c r="AS1674" s="25">
        <f t="shared" si="162"/>
        <v>-1</v>
      </c>
      <c r="AT1674" s="25">
        <f t="shared" si="159"/>
        <v>1667</v>
      </c>
      <c r="AU1674" s="25">
        <f t="shared" si="163"/>
        <v>0</v>
      </c>
      <c r="AV1674" s="25">
        <f t="shared" si="160"/>
        <v>0</v>
      </c>
      <c r="BB1674" s="51"/>
    </row>
    <row r="1675" spans="1:54" x14ac:dyDescent="0.25">
      <c r="A1675" t="str">
        <f t="shared" si="161"/>
        <v>1675</v>
      </c>
      <c r="B1675" s="25">
        <f>IF(OR(ISBLANK($AG1675),$AI1675="closed",$AI1675="old",AND($B$3=Data!$N$6,OR(database!AG1675=Data!$K$8,Data!$K$9=database!AG1675))),0,MAX(B$8:B1674)+1)</f>
        <v>0</v>
      </c>
      <c r="C1675" s="25">
        <f ca="1">IF(AND($AL1675-C$3&lt;=TODAY(),$AL1675&gt;0,AI1675&lt;&gt;"closed",AI1675&lt;&gt;"old",AND($B$3&lt;&gt;Data!$N$6,OR(database!$AG1675&lt;&gt;Data!$K$9,database!$AG1675&lt;&gt;Data!$K$8))),MAX(C$8:C1674)+1,0)</f>
        <v>0</v>
      </c>
      <c r="D1675" s="25">
        <f ca="1">IF(AND($AL1675-D$3&lt;=TODAY(),$AL1675&gt;0,$AI1675&lt;&gt;"closed",AI1675&lt;&gt;"old",AND($B$3&lt;&gt;Data!$N$6,OR(database!$AG1675&lt;&gt;Data!$K$9,database!$AG1675&lt;&gt;Data!$K$8))),MAX(D$8:D1674)+1,0)</f>
        <v>0</v>
      </c>
      <c r="E1675" s="25">
        <f ca="1">IF(AND($AL1675-E$3&lt;=TODAY(),$AL1675&gt;0,AI1675&lt;&gt;"closed",AI1675&lt;&gt;"old",AND($B$3&lt;&gt;Data!$N$6,OR(database!$AG1675&lt;&gt;Data!$K$9,database!$AG1675&lt;&gt;Data!$K$8))),MAX(E$8:E1674)+1,0)</f>
        <v>0</v>
      </c>
      <c r="F1675" s="25">
        <f>IF(AH1675="X",MAX(F$8:F1674)+1,0)</f>
        <v>0</v>
      </c>
      <c r="G1675" s="25">
        <f ca="1">IF(AND(AG1675=Data!$K$8,database!AI1675&lt;&gt;"Closed",AI1675&lt;&gt;"old",database!AL1675&lt;(TODAY()+Data!$X$4)),MAX(G$8:G1674)+1,0)</f>
        <v>0</v>
      </c>
      <c r="H1675" s="25">
        <f ca="1">IF(AND(AG1675=Data!$K$9,database!AI1675&lt;&gt;"Closed",AI1675&lt;&gt;"old",database!AL1675&lt;(TODAY()+Data!$X$5)),MAX(H$8:H1674)+1,0)</f>
        <v>0</v>
      </c>
      <c r="Y1675">
        <f>IF(AS1675&gt;0,VLOOKUP(AS1675,$AT:$AV,3,0)+COUNTIF(AS$8:AS1674,AS1675),0)</f>
        <v>0</v>
      </c>
      <c r="AA1675" s="17"/>
      <c r="AB1675" s="18"/>
      <c r="AC1675" s="17"/>
      <c r="AD1675" s="18"/>
      <c r="AE1675" s="17"/>
      <c r="AF1675" s="18"/>
      <c r="AG1675" s="139"/>
      <c r="AH1675" s="24"/>
      <c r="AI1675" s="17"/>
      <c r="AJ1675" s="24"/>
      <c r="AK1675" s="27"/>
      <c r="AL1675" s="47"/>
      <c r="AQ1675" s="25">
        <f>IF(FollowUp!$AK$3="(Off)",IF(FollowUp!$AA$3=Data!$D$5,C1675,IF(FollowUp!$AA$3=Data!$D$6,D1675,IF(FollowUp!$AA$3=Data!$D$7,E1675,B1675))),IF(FollowUp!$AK$3=Data!$N$9,F1675,IF(FollowUp!$AK$3=Data!$N$8,H1675,IF(FollowUp!$AK$3=Data!$N$7,G1675,B1675))))</f>
        <v>0</v>
      </c>
      <c r="AR1675" s="51">
        <f t="shared" si="158"/>
        <v>0</v>
      </c>
      <c r="AS1675" s="25">
        <f t="shared" si="162"/>
        <v>-1</v>
      </c>
      <c r="AT1675" s="25">
        <f t="shared" si="159"/>
        <v>1668</v>
      </c>
      <c r="AU1675" s="25">
        <f t="shared" si="163"/>
        <v>0</v>
      </c>
      <c r="AV1675" s="25">
        <f t="shared" si="160"/>
        <v>0</v>
      </c>
      <c r="BB1675" s="51"/>
    </row>
    <row r="1676" spans="1:54" x14ac:dyDescent="0.25">
      <c r="A1676" t="str">
        <f t="shared" si="161"/>
        <v>1676</v>
      </c>
      <c r="B1676" s="25">
        <f>IF(OR(ISBLANK($AG1676),$AI1676="closed",$AI1676="old",AND($B$3=Data!$N$6,OR(database!AG1676=Data!$K$8,Data!$K$9=database!AG1676))),0,MAX(B$8:B1675)+1)</f>
        <v>0</v>
      </c>
      <c r="C1676" s="25">
        <f ca="1">IF(AND($AL1676-C$3&lt;=TODAY(),$AL1676&gt;0,AI1676&lt;&gt;"closed",AI1676&lt;&gt;"old",AND($B$3&lt;&gt;Data!$N$6,OR(database!$AG1676&lt;&gt;Data!$K$9,database!$AG1676&lt;&gt;Data!$K$8))),MAX(C$8:C1675)+1,0)</f>
        <v>0</v>
      </c>
      <c r="D1676" s="25">
        <f ca="1">IF(AND($AL1676-D$3&lt;=TODAY(),$AL1676&gt;0,$AI1676&lt;&gt;"closed",AI1676&lt;&gt;"old",AND($B$3&lt;&gt;Data!$N$6,OR(database!$AG1676&lt;&gt;Data!$K$9,database!$AG1676&lt;&gt;Data!$K$8))),MAX(D$8:D1675)+1,0)</f>
        <v>0</v>
      </c>
      <c r="E1676" s="25">
        <f ca="1">IF(AND($AL1676-E$3&lt;=TODAY(),$AL1676&gt;0,AI1676&lt;&gt;"closed",AI1676&lt;&gt;"old",AND($B$3&lt;&gt;Data!$N$6,OR(database!$AG1676&lt;&gt;Data!$K$9,database!$AG1676&lt;&gt;Data!$K$8))),MAX(E$8:E1675)+1,0)</f>
        <v>0</v>
      </c>
      <c r="F1676" s="25">
        <f>IF(AH1676="X",MAX(F$8:F1675)+1,0)</f>
        <v>0</v>
      </c>
      <c r="G1676" s="25">
        <f ca="1">IF(AND(AG1676=Data!$K$8,database!AI1676&lt;&gt;"Closed",AI1676&lt;&gt;"old",database!AL1676&lt;(TODAY()+Data!$X$4)),MAX(G$8:G1675)+1,0)</f>
        <v>0</v>
      </c>
      <c r="H1676" s="25">
        <f ca="1">IF(AND(AG1676=Data!$K$9,database!AI1676&lt;&gt;"Closed",AI1676&lt;&gt;"old",database!AL1676&lt;(TODAY()+Data!$X$5)),MAX(H$8:H1675)+1,0)</f>
        <v>0</v>
      </c>
      <c r="Y1676">
        <f>IF(AS1676&gt;0,VLOOKUP(AS1676,$AT:$AV,3,0)+COUNTIF(AS$8:AS1675,AS1676),0)</f>
        <v>0</v>
      </c>
      <c r="AA1676" s="16"/>
      <c r="AB1676" s="22"/>
      <c r="AC1676" s="16"/>
      <c r="AD1676" s="22"/>
      <c r="AE1676" s="16"/>
      <c r="AF1676" s="22"/>
      <c r="AG1676" s="138"/>
      <c r="AH1676" s="23"/>
      <c r="AI1676" s="16"/>
      <c r="AJ1676" s="23"/>
      <c r="AK1676" s="28"/>
      <c r="AL1676" s="35"/>
      <c r="AQ1676" s="25">
        <f>IF(FollowUp!$AK$3="(Off)",IF(FollowUp!$AA$3=Data!$D$5,C1676,IF(FollowUp!$AA$3=Data!$D$6,D1676,IF(FollowUp!$AA$3=Data!$D$7,E1676,B1676))),IF(FollowUp!$AK$3=Data!$N$9,F1676,IF(FollowUp!$AK$3=Data!$N$8,H1676,IF(FollowUp!$AK$3=Data!$N$7,G1676,B1676))))</f>
        <v>0</v>
      </c>
      <c r="AR1676" s="51">
        <f t="shared" si="158"/>
        <v>0</v>
      </c>
      <c r="AS1676" s="25">
        <f t="shared" si="162"/>
        <v>-1</v>
      </c>
      <c r="AT1676" s="25">
        <f t="shared" si="159"/>
        <v>1669</v>
      </c>
      <c r="AU1676" s="25">
        <f t="shared" si="163"/>
        <v>0</v>
      </c>
      <c r="AV1676" s="25">
        <f t="shared" si="160"/>
        <v>0</v>
      </c>
      <c r="BB1676" s="51"/>
    </row>
    <row r="1677" spans="1:54" x14ac:dyDescent="0.25">
      <c r="A1677" t="str">
        <f t="shared" si="161"/>
        <v>1677</v>
      </c>
      <c r="B1677" s="25">
        <f>IF(OR(ISBLANK($AG1677),$AI1677="closed",$AI1677="old",AND($B$3=Data!$N$6,OR(database!AG1677=Data!$K$8,Data!$K$9=database!AG1677))),0,MAX(B$8:B1676)+1)</f>
        <v>0</v>
      </c>
      <c r="C1677" s="25">
        <f ca="1">IF(AND($AL1677-C$3&lt;=TODAY(),$AL1677&gt;0,AI1677&lt;&gt;"closed",AI1677&lt;&gt;"old",AND($B$3&lt;&gt;Data!$N$6,OR(database!$AG1677&lt;&gt;Data!$K$9,database!$AG1677&lt;&gt;Data!$K$8))),MAX(C$8:C1676)+1,0)</f>
        <v>0</v>
      </c>
      <c r="D1677" s="25">
        <f ca="1">IF(AND($AL1677-D$3&lt;=TODAY(),$AL1677&gt;0,$AI1677&lt;&gt;"closed",AI1677&lt;&gt;"old",AND($B$3&lt;&gt;Data!$N$6,OR(database!$AG1677&lt;&gt;Data!$K$9,database!$AG1677&lt;&gt;Data!$K$8))),MAX(D$8:D1676)+1,0)</f>
        <v>0</v>
      </c>
      <c r="E1677" s="25">
        <f ca="1">IF(AND($AL1677-E$3&lt;=TODAY(),$AL1677&gt;0,AI1677&lt;&gt;"closed",AI1677&lt;&gt;"old",AND($B$3&lt;&gt;Data!$N$6,OR(database!$AG1677&lt;&gt;Data!$K$9,database!$AG1677&lt;&gt;Data!$K$8))),MAX(E$8:E1676)+1,0)</f>
        <v>0</v>
      </c>
      <c r="F1677" s="25">
        <f>IF(AH1677="X",MAX(F$8:F1676)+1,0)</f>
        <v>0</v>
      </c>
      <c r="G1677" s="25">
        <f ca="1">IF(AND(AG1677=Data!$K$8,database!AI1677&lt;&gt;"Closed",AI1677&lt;&gt;"old",database!AL1677&lt;(TODAY()+Data!$X$4)),MAX(G$8:G1676)+1,0)</f>
        <v>0</v>
      </c>
      <c r="H1677" s="25">
        <f ca="1">IF(AND(AG1677=Data!$K$9,database!AI1677&lt;&gt;"Closed",AI1677&lt;&gt;"old",database!AL1677&lt;(TODAY()+Data!$X$5)),MAX(H$8:H1676)+1,0)</f>
        <v>0</v>
      </c>
      <c r="Y1677">
        <f>IF(AS1677&gt;0,VLOOKUP(AS1677,$AT:$AV,3,0)+COUNTIF(AS$8:AS1676,AS1677),0)</f>
        <v>0</v>
      </c>
      <c r="AA1677" s="17"/>
      <c r="AB1677" s="18"/>
      <c r="AC1677" s="17"/>
      <c r="AD1677" s="18"/>
      <c r="AE1677" s="17"/>
      <c r="AF1677" s="18"/>
      <c r="AG1677" s="139"/>
      <c r="AH1677" s="24"/>
      <c r="AI1677" s="17"/>
      <c r="AJ1677" s="24"/>
      <c r="AK1677" s="27"/>
      <c r="AL1677" s="47"/>
      <c r="AQ1677" s="25">
        <f>IF(FollowUp!$AK$3="(Off)",IF(FollowUp!$AA$3=Data!$D$5,C1677,IF(FollowUp!$AA$3=Data!$D$6,D1677,IF(FollowUp!$AA$3=Data!$D$7,E1677,B1677))),IF(FollowUp!$AK$3=Data!$N$9,F1677,IF(FollowUp!$AK$3=Data!$N$8,H1677,IF(FollowUp!$AK$3=Data!$N$7,G1677,B1677))))</f>
        <v>0</v>
      </c>
      <c r="AR1677" s="51">
        <f t="shared" si="158"/>
        <v>0</v>
      </c>
      <c r="AS1677" s="25">
        <f t="shared" si="162"/>
        <v>-1</v>
      </c>
      <c r="AT1677" s="25">
        <f t="shared" si="159"/>
        <v>1670</v>
      </c>
      <c r="AU1677" s="25">
        <f t="shared" si="163"/>
        <v>0</v>
      </c>
      <c r="AV1677" s="25">
        <f t="shared" si="160"/>
        <v>0</v>
      </c>
      <c r="BB1677" s="51"/>
    </row>
    <row r="1678" spans="1:54" x14ac:dyDescent="0.25">
      <c r="A1678" t="str">
        <f t="shared" si="161"/>
        <v>1678</v>
      </c>
      <c r="B1678" s="25">
        <f>IF(OR(ISBLANK($AG1678),$AI1678="closed",$AI1678="old",AND($B$3=Data!$N$6,OR(database!AG1678=Data!$K$8,Data!$K$9=database!AG1678))),0,MAX(B$8:B1677)+1)</f>
        <v>0</v>
      </c>
      <c r="C1678" s="25">
        <f ca="1">IF(AND($AL1678-C$3&lt;=TODAY(),$AL1678&gt;0,AI1678&lt;&gt;"closed",AI1678&lt;&gt;"old",AND($B$3&lt;&gt;Data!$N$6,OR(database!$AG1678&lt;&gt;Data!$K$9,database!$AG1678&lt;&gt;Data!$K$8))),MAX(C$8:C1677)+1,0)</f>
        <v>0</v>
      </c>
      <c r="D1678" s="25">
        <f ca="1">IF(AND($AL1678-D$3&lt;=TODAY(),$AL1678&gt;0,$AI1678&lt;&gt;"closed",AI1678&lt;&gt;"old",AND($B$3&lt;&gt;Data!$N$6,OR(database!$AG1678&lt;&gt;Data!$K$9,database!$AG1678&lt;&gt;Data!$K$8))),MAX(D$8:D1677)+1,0)</f>
        <v>0</v>
      </c>
      <c r="E1678" s="25">
        <f ca="1">IF(AND($AL1678-E$3&lt;=TODAY(),$AL1678&gt;0,AI1678&lt;&gt;"closed",AI1678&lt;&gt;"old",AND($B$3&lt;&gt;Data!$N$6,OR(database!$AG1678&lt;&gt;Data!$K$9,database!$AG1678&lt;&gt;Data!$K$8))),MAX(E$8:E1677)+1,0)</f>
        <v>0</v>
      </c>
      <c r="F1678" s="25">
        <f>IF(AH1678="X",MAX(F$8:F1677)+1,0)</f>
        <v>0</v>
      </c>
      <c r="G1678" s="25">
        <f ca="1">IF(AND(AG1678=Data!$K$8,database!AI1678&lt;&gt;"Closed",AI1678&lt;&gt;"old",database!AL1678&lt;(TODAY()+Data!$X$4)),MAX(G$8:G1677)+1,0)</f>
        <v>0</v>
      </c>
      <c r="H1678" s="25">
        <f ca="1">IF(AND(AG1678=Data!$K$9,database!AI1678&lt;&gt;"Closed",AI1678&lt;&gt;"old",database!AL1678&lt;(TODAY()+Data!$X$5)),MAX(H$8:H1677)+1,0)</f>
        <v>0</v>
      </c>
      <c r="Y1678">
        <f>IF(AS1678&gt;0,VLOOKUP(AS1678,$AT:$AV,3,0)+COUNTIF(AS$8:AS1677,AS1678),0)</f>
        <v>0</v>
      </c>
      <c r="AA1678" s="16"/>
      <c r="AB1678" s="22"/>
      <c r="AC1678" s="16"/>
      <c r="AD1678" s="22"/>
      <c r="AE1678" s="16"/>
      <c r="AF1678" s="22"/>
      <c r="AG1678" s="138"/>
      <c r="AH1678" s="23"/>
      <c r="AI1678" s="16"/>
      <c r="AJ1678" s="23"/>
      <c r="AK1678" s="28"/>
      <c r="AL1678" s="35"/>
      <c r="AQ1678" s="25">
        <f>IF(FollowUp!$AK$3="(Off)",IF(FollowUp!$AA$3=Data!$D$5,C1678,IF(FollowUp!$AA$3=Data!$D$6,D1678,IF(FollowUp!$AA$3=Data!$D$7,E1678,B1678))),IF(FollowUp!$AK$3=Data!$N$9,F1678,IF(FollowUp!$AK$3=Data!$N$8,H1678,IF(FollowUp!$AK$3=Data!$N$7,G1678,B1678))))</f>
        <v>0</v>
      </c>
      <c r="AR1678" s="51">
        <f t="shared" si="158"/>
        <v>0</v>
      </c>
      <c r="AS1678" s="25">
        <f t="shared" si="162"/>
        <v>-1</v>
      </c>
      <c r="AT1678" s="25">
        <f t="shared" si="159"/>
        <v>1671</v>
      </c>
      <c r="AU1678" s="25">
        <f t="shared" si="163"/>
        <v>0</v>
      </c>
      <c r="AV1678" s="25">
        <f t="shared" si="160"/>
        <v>0</v>
      </c>
      <c r="BB1678" s="51"/>
    </row>
    <row r="1679" spans="1:54" x14ac:dyDescent="0.25">
      <c r="A1679" t="str">
        <f t="shared" si="161"/>
        <v>1679</v>
      </c>
      <c r="B1679" s="25">
        <f>IF(OR(ISBLANK($AG1679),$AI1679="closed",$AI1679="old",AND($B$3=Data!$N$6,OR(database!AG1679=Data!$K$8,Data!$K$9=database!AG1679))),0,MAX(B$8:B1678)+1)</f>
        <v>0</v>
      </c>
      <c r="C1679" s="25">
        <f ca="1">IF(AND($AL1679-C$3&lt;=TODAY(),$AL1679&gt;0,AI1679&lt;&gt;"closed",AI1679&lt;&gt;"old",AND($B$3&lt;&gt;Data!$N$6,OR(database!$AG1679&lt;&gt;Data!$K$9,database!$AG1679&lt;&gt;Data!$K$8))),MAX(C$8:C1678)+1,0)</f>
        <v>0</v>
      </c>
      <c r="D1679" s="25">
        <f ca="1">IF(AND($AL1679-D$3&lt;=TODAY(),$AL1679&gt;0,$AI1679&lt;&gt;"closed",AI1679&lt;&gt;"old",AND($B$3&lt;&gt;Data!$N$6,OR(database!$AG1679&lt;&gt;Data!$K$9,database!$AG1679&lt;&gt;Data!$K$8))),MAX(D$8:D1678)+1,0)</f>
        <v>0</v>
      </c>
      <c r="E1679" s="25">
        <f ca="1">IF(AND($AL1679-E$3&lt;=TODAY(),$AL1679&gt;0,AI1679&lt;&gt;"closed",AI1679&lt;&gt;"old",AND($B$3&lt;&gt;Data!$N$6,OR(database!$AG1679&lt;&gt;Data!$K$9,database!$AG1679&lt;&gt;Data!$K$8))),MAX(E$8:E1678)+1,0)</f>
        <v>0</v>
      </c>
      <c r="F1679" s="25">
        <f>IF(AH1679="X",MAX(F$8:F1678)+1,0)</f>
        <v>0</v>
      </c>
      <c r="G1679" s="25">
        <f ca="1">IF(AND(AG1679=Data!$K$8,database!AI1679&lt;&gt;"Closed",AI1679&lt;&gt;"old",database!AL1679&lt;(TODAY()+Data!$X$4)),MAX(G$8:G1678)+1,0)</f>
        <v>0</v>
      </c>
      <c r="H1679" s="25">
        <f ca="1">IF(AND(AG1679=Data!$K$9,database!AI1679&lt;&gt;"Closed",AI1679&lt;&gt;"old",database!AL1679&lt;(TODAY()+Data!$X$5)),MAX(H$8:H1678)+1,0)</f>
        <v>0</v>
      </c>
      <c r="Y1679">
        <f>IF(AS1679&gt;0,VLOOKUP(AS1679,$AT:$AV,3,0)+COUNTIF(AS$8:AS1678,AS1679),0)</f>
        <v>0</v>
      </c>
      <c r="AA1679" s="17"/>
      <c r="AB1679" s="18"/>
      <c r="AC1679" s="17"/>
      <c r="AD1679" s="18"/>
      <c r="AE1679" s="17"/>
      <c r="AF1679" s="18"/>
      <c r="AG1679" s="139"/>
      <c r="AH1679" s="24"/>
      <c r="AI1679" s="17"/>
      <c r="AJ1679" s="24"/>
      <c r="AK1679" s="27"/>
      <c r="AL1679" s="47"/>
      <c r="AQ1679" s="25">
        <f>IF(FollowUp!$AK$3="(Off)",IF(FollowUp!$AA$3=Data!$D$5,C1679,IF(FollowUp!$AA$3=Data!$D$6,D1679,IF(FollowUp!$AA$3=Data!$D$7,E1679,B1679))),IF(FollowUp!$AK$3=Data!$N$9,F1679,IF(FollowUp!$AK$3=Data!$N$8,H1679,IF(FollowUp!$AK$3=Data!$N$7,G1679,B1679))))</f>
        <v>0</v>
      </c>
      <c r="AR1679" s="51">
        <f t="shared" si="158"/>
        <v>0</v>
      </c>
      <c r="AS1679" s="25">
        <f t="shared" si="162"/>
        <v>-1</v>
      </c>
      <c r="AT1679" s="25">
        <f t="shared" si="159"/>
        <v>1672</v>
      </c>
      <c r="AU1679" s="25">
        <f t="shared" si="163"/>
        <v>0</v>
      </c>
      <c r="AV1679" s="25">
        <f t="shared" si="160"/>
        <v>0</v>
      </c>
      <c r="BB1679" s="51"/>
    </row>
    <row r="1680" spans="1:54" x14ac:dyDescent="0.25">
      <c r="A1680" t="str">
        <f t="shared" si="161"/>
        <v>1680</v>
      </c>
      <c r="B1680" s="25">
        <f>IF(OR(ISBLANK($AG1680),$AI1680="closed",$AI1680="old",AND($B$3=Data!$N$6,OR(database!AG1680=Data!$K$8,Data!$K$9=database!AG1680))),0,MAX(B$8:B1679)+1)</f>
        <v>0</v>
      </c>
      <c r="C1680" s="25">
        <f ca="1">IF(AND($AL1680-C$3&lt;=TODAY(),$AL1680&gt;0,AI1680&lt;&gt;"closed",AI1680&lt;&gt;"old",AND($B$3&lt;&gt;Data!$N$6,OR(database!$AG1680&lt;&gt;Data!$K$9,database!$AG1680&lt;&gt;Data!$K$8))),MAX(C$8:C1679)+1,0)</f>
        <v>0</v>
      </c>
      <c r="D1680" s="25">
        <f ca="1">IF(AND($AL1680-D$3&lt;=TODAY(),$AL1680&gt;0,$AI1680&lt;&gt;"closed",AI1680&lt;&gt;"old",AND($B$3&lt;&gt;Data!$N$6,OR(database!$AG1680&lt;&gt;Data!$K$9,database!$AG1680&lt;&gt;Data!$K$8))),MAX(D$8:D1679)+1,0)</f>
        <v>0</v>
      </c>
      <c r="E1680" s="25">
        <f ca="1">IF(AND($AL1680-E$3&lt;=TODAY(),$AL1680&gt;0,AI1680&lt;&gt;"closed",AI1680&lt;&gt;"old",AND($B$3&lt;&gt;Data!$N$6,OR(database!$AG1680&lt;&gt;Data!$K$9,database!$AG1680&lt;&gt;Data!$K$8))),MAX(E$8:E1679)+1,0)</f>
        <v>0</v>
      </c>
      <c r="F1680" s="25">
        <f>IF(AH1680="X",MAX(F$8:F1679)+1,0)</f>
        <v>0</v>
      </c>
      <c r="G1680" s="25">
        <f ca="1">IF(AND(AG1680=Data!$K$8,database!AI1680&lt;&gt;"Closed",AI1680&lt;&gt;"old",database!AL1680&lt;(TODAY()+Data!$X$4)),MAX(G$8:G1679)+1,0)</f>
        <v>0</v>
      </c>
      <c r="H1680" s="25">
        <f ca="1">IF(AND(AG1680=Data!$K$9,database!AI1680&lt;&gt;"Closed",AI1680&lt;&gt;"old",database!AL1680&lt;(TODAY()+Data!$X$5)),MAX(H$8:H1679)+1,0)</f>
        <v>0</v>
      </c>
      <c r="Y1680">
        <f>IF(AS1680&gt;0,VLOOKUP(AS1680,$AT:$AV,3,0)+COUNTIF(AS$8:AS1679,AS1680),0)</f>
        <v>0</v>
      </c>
      <c r="AA1680" s="16"/>
      <c r="AB1680" s="22"/>
      <c r="AC1680" s="16"/>
      <c r="AD1680" s="22"/>
      <c r="AE1680" s="16"/>
      <c r="AF1680" s="22"/>
      <c r="AG1680" s="138"/>
      <c r="AH1680" s="23"/>
      <c r="AI1680" s="16"/>
      <c r="AJ1680" s="23"/>
      <c r="AK1680" s="28"/>
      <c r="AL1680" s="35"/>
      <c r="AQ1680" s="25">
        <f>IF(FollowUp!$AK$3="(Off)",IF(FollowUp!$AA$3=Data!$D$5,C1680,IF(FollowUp!$AA$3=Data!$D$6,D1680,IF(FollowUp!$AA$3=Data!$D$7,E1680,B1680))),IF(FollowUp!$AK$3=Data!$N$9,F1680,IF(FollowUp!$AK$3=Data!$N$8,H1680,IF(FollowUp!$AK$3=Data!$N$7,G1680,B1680))))</f>
        <v>0</v>
      </c>
      <c r="AR1680" s="51">
        <f t="shared" si="158"/>
        <v>0</v>
      </c>
      <c r="AS1680" s="25">
        <f t="shared" si="162"/>
        <v>-1</v>
      </c>
      <c r="AT1680" s="25">
        <f t="shared" si="159"/>
        <v>1673</v>
      </c>
      <c r="AU1680" s="25">
        <f t="shared" si="163"/>
        <v>0</v>
      </c>
      <c r="AV1680" s="25">
        <f t="shared" si="160"/>
        <v>0</v>
      </c>
      <c r="BB1680" s="51"/>
    </row>
    <row r="1681" spans="1:54" x14ac:dyDescent="0.25">
      <c r="A1681" t="str">
        <f t="shared" si="161"/>
        <v>1681</v>
      </c>
      <c r="B1681" s="25">
        <f>IF(OR(ISBLANK($AG1681),$AI1681="closed",$AI1681="old",AND($B$3=Data!$N$6,OR(database!AG1681=Data!$K$8,Data!$K$9=database!AG1681))),0,MAX(B$8:B1680)+1)</f>
        <v>0</v>
      </c>
      <c r="C1681" s="25">
        <f ca="1">IF(AND($AL1681-C$3&lt;=TODAY(),$AL1681&gt;0,AI1681&lt;&gt;"closed",AI1681&lt;&gt;"old",AND($B$3&lt;&gt;Data!$N$6,OR(database!$AG1681&lt;&gt;Data!$K$9,database!$AG1681&lt;&gt;Data!$K$8))),MAX(C$8:C1680)+1,0)</f>
        <v>0</v>
      </c>
      <c r="D1681" s="25">
        <f ca="1">IF(AND($AL1681-D$3&lt;=TODAY(),$AL1681&gt;0,$AI1681&lt;&gt;"closed",AI1681&lt;&gt;"old",AND($B$3&lt;&gt;Data!$N$6,OR(database!$AG1681&lt;&gt;Data!$K$9,database!$AG1681&lt;&gt;Data!$K$8))),MAX(D$8:D1680)+1,0)</f>
        <v>0</v>
      </c>
      <c r="E1681" s="25">
        <f ca="1">IF(AND($AL1681-E$3&lt;=TODAY(),$AL1681&gt;0,AI1681&lt;&gt;"closed",AI1681&lt;&gt;"old",AND($B$3&lt;&gt;Data!$N$6,OR(database!$AG1681&lt;&gt;Data!$K$9,database!$AG1681&lt;&gt;Data!$K$8))),MAX(E$8:E1680)+1,0)</f>
        <v>0</v>
      </c>
      <c r="F1681" s="25">
        <f>IF(AH1681="X",MAX(F$8:F1680)+1,0)</f>
        <v>0</v>
      </c>
      <c r="G1681" s="25">
        <f ca="1">IF(AND(AG1681=Data!$K$8,database!AI1681&lt;&gt;"Closed",AI1681&lt;&gt;"old",database!AL1681&lt;(TODAY()+Data!$X$4)),MAX(G$8:G1680)+1,0)</f>
        <v>0</v>
      </c>
      <c r="H1681" s="25">
        <f ca="1">IF(AND(AG1681=Data!$K$9,database!AI1681&lt;&gt;"Closed",AI1681&lt;&gt;"old",database!AL1681&lt;(TODAY()+Data!$X$5)),MAX(H$8:H1680)+1,0)</f>
        <v>0</v>
      </c>
      <c r="Y1681">
        <f>IF(AS1681&gt;0,VLOOKUP(AS1681,$AT:$AV,3,0)+COUNTIF(AS$8:AS1680,AS1681),0)</f>
        <v>0</v>
      </c>
      <c r="AA1681" s="17"/>
      <c r="AB1681" s="18"/>
      <c r="AC1681" s="17"/>
      <c r="AD1681" s="18"/>
      <c r="AE1681" s="17"/>
      <c r="AF1681" s="18"/>
      <c r="AG1681" s="139"/>
      <c r="AH1681" s="24"/>
      <c r="AI1681" s="17"/>
      <c r="AJ1681" s="24"/>
      <c r="AK1681" s="27"/>
      <c r="AL1681" s="47"/>
      <c r="AQ1681" s="25">
        <f>IF(FollowUp!$AK$3="(Off)",IF(FollowUp!$AA$3=Data!$D$5,C1681,IF(FollowUp!$AA$3=Data!$D$6,D1681,IF(FollowUp!$AA$3=Data!$D$7,E1681,B1681))),IF(FollowUp!$AK$3=Data!$N$9,F1681,IF(FollowUp!$AK$3=Data!$N$8,H1681,IF(FollowUp!$AK$3=Data!$N$7,G1681,B1681))))</f>
        <v>0</v>
      </c>
      <c r="AR1681" s="51">
        <f t="shared" si="158"/>
        <v>0</v>
      </c>
      <c r="AS1681" s="25">
        <f t="shared" si="162"/>
        <v>-1</v>
      </c>
      <c r="AT1681" s="25">
        <f t="shared" si="159"/>
        <v>1674</v>
      </c>
      <c r="AU1681" s="25">
        <f t="shared" si="163"/>
        <v>0</v>
      </c>
      <c r="AV1681" s="25">
        <f t="shared" si="160"/>
        <v>0</v>
      </c>
      <c r="BB1681" s="51"/>
    </row>
    <row r="1682" spans="1:54" x14ac:dyDescent="0.25">
      <c r="A1682" t="str">
        <f t="shared" si="161"/>
        <v>1682</v>
      </c>
      <c r="B1682" s="25">
        <f>IF(OR(ISBLANK($AG1682),$AI1682="closed",$AI1682="old",AND($B$3=Data!$N$6,OR(database!AG1682=Data!$K$8,Data!$K$9=database!AG1682))),0,MAX(B$8:B1681)+1)</f>
        <v>0</v>
      </c>
      <c r="C1682" s="25">
        <f ca="1">IF(AND($AL1682-C$3&lt;=TODAY(),$AL1682&gt;0,AI1682&lt;&gt;"closed",AI1682&lt;&gt;"old",AND($B$3&lt;&gt;Data!$N$6,OR(database!$AG1682&lt;&gt;Data!$K$9,database!$AG1682&lt;&gt;Data!$K$8))),MAX(C$8:C1681)+1,0)</f>
        <v>0</v>
      </c>
      <c r="D1682" s="25">
        <f ca="1">IF(AND($AL1682-D$3&lt;=TODAY(),$AL1682&gt;0,$AI1682&lt;&gt;"closed",AI1682&lt;&gt;"old",AND($B$3&lt;&gt;Data!$N$6,OR(database!$AG1682&lt;&gt;Data!$K$9,database!$AG1682&lt;&gt;Data!$K$8))),MAX(D$8:D1681)+1,0)</f>
        <v>0</v>
      </c>
      <c r="E1682" s="25">
        <f ca="1">IF(AND($AL1682-E$3&lt;=TODAY(),$AL1682&gt;0,AI1682&lt;&gt;"closed",AI1682&lt;&gt;"old",AND($B$3&lt;&gt;Data!$N$6,OR(database!$AG1682&lt;&gt;Data!$K$9,database!$AG1682&lt;&gt;Data!$K$8))),MAX(E$8:E1681)+1,0)</f>
        <v>0</v>
      </c>
      <c r="F1682" s="25">
        <f>IF(AH1682="X",MAX(F$8:F1681)+1,0)</f>
        <v>0</v>
      </c>
      <c r="G1682" s="25">
        <f ca="1">IF(AND(AG1682=Data!$K$8,database!AI1682&lt;&gt;"Closed",AI1682&lt;&gt;"old",database!AL1682&lt;(TODAY()+Data!$X$4)),MAX(G$8:G1681)+1,0)</f>
        <v>0</v>
      </c>
      <c r="H1682" s="25">
        <f ca="1">IF(AND(AG1682=Data!$K$9,database!AI1682&lt;&gt;"Closed",AI1682&lt;&gt;"old",database!AL1682&lt;(TODAY()+Data!$X$5)),MAX(H$8:H1681)+1,0)</f>
        <v>0</v>
      </c>
      <c r="Y1682">
        <f>IF(AS1682&gt;0,VLOOKUP(AS1682,$AT:$AV,3,0)+COUNTIF(AS$8:AS1681,AS1682),0)</f>
        <v>0</v>
      </c>
      <c r="AA1682" s="16"/>
      <c r="AB1682" s="22"/>
      <c r="AC1682" s="16"/>
      <c r="AD1682" s="22"/>
      <c r="AE1682" s="16"/>
      <c r="AF1682" s="22"/>
      <c r="AG1682" s="138"/>
      <c r="AH1682" s="23"/>
      <c r="AI1682" s="16"/>
      <c r="AJ1682" s="23"/>
      <c r="AK1682" s="28"/>
      <c r="AL1682" s="35"/>
      <c r="AQ1682" s="25">
        <f>IF(FollowUp!$AK$3="(Off)",IF(FollowUp!$AA$3=Data!$D$5,C1682,IF(FollowUp!$AA$3=Data!$D$6,D1682,IF(FollowUp!$AA$3=Data!$D$7,E1682,B1682))),IF(FollowUp!$AK$3=Data!$N$9,F1682,IF(FollowUp!$AK$3=Data!$N$8,H1682,IF(FollowUp!$AK$3=Data!$N$7,G1682,B1682))))</f>
        <v>0</v>
      </c>
      <c r="AR1682" s="51">
        <f t="shared" si="158"/>
        <v>0</v>
      </c>
      <c r="AS1682" s="25">
        <f t="shared" si="162"/>
        <v>-1</v>
      </c>
      <c r="AT1682" s="25">
        <f t="shared" si="159"/>
        <v>1675</v>
      </c>
      <c r="AU1682" s="25">
        <f t="shared" si="163"/>
        <v>0</v>
      </c>
      <c r="AV1682" s="25">
        <f t="shared" si="160"/>
        <v>0</v>
      </c>
      <c r="BB1682" s="51"/>
    </row>
    <row r="1683" spans="1:54" x14ac:dyDescent="0.25">
      <c r="A1683" t="str">
        <f t="shared" si="161"/>
        <v>1683</v>
      </c>
      <c r="B1683" s="25">
        <f>IF(OR(ISBLANK($AG1683),$AI1683="closed",$AI1683="old",AND($B$3=Data!$N$6,OR(database!AG1683=Data!$K$8,Data!$K$9=database!AG1683))),0,MAX(B$8:B1682)+1)</f>
        <v>0</v>
      </c>
      <c r="C1683" s="25">
        <f ca="1">IF(AND($AL1683-C$3&lt;=TODAY(),$AL1683&gt;0,AI1683&lt;&gt;"closed",AI1683&lt;&gt;"old",AND($B$3&lt;&gt;Data!$N$6,OR(database!$AG1683&lt;&gt;Data!$K$9,database!$AG1683&lt;&gt;Data!$K$8))),MAX(C$8:C1682)+1,0)</f>
        <v>0</v>
      </c>
      <c r="D1683" s="25">
        <f ca="1">IF(AND($AL1683-D$3&lt;=TODAY(),$AL1683&gt;0,$AI1683&lt;&gt;"closed",AI1683&lt;&gt;"old",AND($B$3&lt;&gt;Data!$N$6,OR(database!$AG1683&lt;&gt;Data!$K$9,database!$AG1683&lt;&gt;Data!$K$8))),MAX(D$8:D1682)+1,0)</f>
        <v>0</v>
      </c>
      <c r="E1683" s="25">
        <f ca="1">IF(AND($AL1683-E$3&lt;=TODAY(),$AL1683&gt;0,AI1683&lt;&gt;"closed",AI1683&lt;&gt;"old",AND($B$3&lt;&gt;Data!$N$6,OR(database!$AG1683&lt;&gt;Data!$K$9,database!$AG1683&lt;&gt;Data!$K$8))),MAX(E$8:E1682)+1,0)</f>
        <v>0</v>
      </c>
      <c r="F1683" s="25">
        <f>IF(AH1683="X",MAX(F$8:F1682)+1,0)</f>
        <v>0</v>
      </c>
      <c r="G1683" s="25">
        <f ca="1">IF(AND(AG1683=Data!$K$8,database!AI1683&lt;&gt;"Closed",AI1683&lt;&gt;"old",database!AL1683&lt;(TODAY()+Data!$X$4)),MAX(G$8:G1682)+1,0)</f>
        <v>0</v>
      </c>
      <c r="H1683" s="25">
        <f ca="1">IF(AND(AG1683=Data!$K$9,database!AI1683&lt;&gt;"Closed",AI1683&lt;&gt;"old",database!AL1683&lt;(TODAY()+Data!$X$5)),MAX(H$8:H1682)+1,0)</f>
        <v>0</v>
      </c>
      <c r="Y1683">
        <f>IF(AS1683&gt;0,VLOOKUP(AS1683,$AT:$AV,3,0)+COUNTIF(AS$8:AS1682,AS1683),0)</f>
        <v>0</v>
      </c>
      <c r="AA1683" s="17"/>
      <c r="AB1683" s="18"/>
      <c r="AC1683" s="17"/>
      <c r="AD1683" s="18"/>
      <c r="AE1683" s="17"/>
      <c r="AF1683" s="18"/>
      <c r="AG1683" s="139"/>
      <c r="AH1683" s="24"/>
      <c r="AI1683" s="17"/>
      <c r="AJ1683" s="24"/>
      <c r="AK1683" s="27"/>
      <c r="AL1683" s="47"/>
      <c r="AQ1683" s="25">
        <f>IF(FollowUp!$AK$3="(Off)",IF(FollowUp!$AA$3=Data!$D$5,C1683,IF(FollowUp!$AA$3=Data!$D$6,D1683,IF(FollowUp!$AA$3=Data!$D$7,E1683,B1683))),IF(FollowUp!$AK$3=Data!$N$9,F1683,IF(FollowUp!$AK$3=Data!$N$8,H1683,IF(FollowUp!$AK$3=Data!$N$7,G1683,B1683))))</f>
        <v>0</v>
      </c>
      <c r="AR1683" s="51">
        <f t="shared" si="158"/>
        <v>0</v>
      </c>
      <c r="AS1683" s="25">
        <f t="shared" si="162"/>
        <v>-1</v>
      </c>
      <c r="AT1683" s="25">
        <f t="shared" si="159"/>
        <v>1676</v>
      </c>
      <c r="AU1683" s="25">
        <f t="shared" si="163"/>
        <v>0</v>
      </c>
      <c r="AV1683" s="25">
        <f t="shared" si="160"/>
        <v>0</v>
      </c>
      <c r="BB1683" s="51"/>
    </row>
    <row r="1684" spans="1:54" x14ac:dyDescent="0.25">
      <c r="A1684" t="str">
        <f t="shared" si="161"/>
        <v>1684</v>
      </c>
      <c r="B1684" s="25">
        <f>IF(OR(ISBLANK($AG1684),$AI1684="closed",$AI1684="old",AND($B$3=Data!$N$6,OR(database!AG1684=Data!$K$8,Data!$K$9=database!AG1684))),0,MAX(B$8:B1683)+1)</f>
        <v>0</v>
      </c>
      <c r="C1684" s="25">
        <f ca="1">IF(AND($AL1684-C$3&lt;=TODAY(),$AL1684&gt;0,AI1684&lt;&gt;"closed",AI1684&lt;&gt;"old",AND($B$3&lt;&gt;Data!$N$6,OR(database!$AG1684&lt;&gt;Data!$K$9,database!$AG1684&lt;&gt;Data!$K$8))),MAX(C$8:C1683)+1,0)</f>
        <v>0</v>
      </c>
      <c r="D1684" s="25">
        <f ca="1">IF(AND($AL1684-D$3&lt;=TODAY(),$AL1684&gt;0,$AI1684&lt;&gt;"closed",AI1684&lt;&gt;"old",AND($B$3&lt;&gt;Data!$N$6,OR(database!$AG1684&lt;&gt;Data!$K$9,database!$AG1684&lt;&gt;Data!$K$8))),MAX(D$8:D1683)+1,0)</f>
        <v>0</v>
      </c>
      <c r="E1684" s="25">
        <f ca="1">IF(AND($AL1684-E$3&lt;=TODAY(),$AL1684&gt;0,AI1684&lt;&gt;"closed",AI1684&lt;&gt;"old",AND($B$3&lt;&gt;Data!$N$6,OR(database!$AG1684&lt;&gt;Data!$K$9,database!$AG1684&lt;&gt;Data!$K$8))),MAX(E$8:E1683)+1,0)</f>
        <v>0</v>
      </c>
      <c r="F1684" s="25">
        <f>IF(AH1684="X",MAX(F$8:F1683)+1,0)</f>
        <v>0</v>
      </c>
      <c r="G1684" s="25">
        <f ca="1">IF(AND(AG1684=Data!$K$8,database!AI1684&lt;&gt;"Closed",AI1684&lt;&gt;"old",database!AL1684&lt;(TODAY()+Data!$X$4)),MAX(G$8:G1683)+1,0)</f>
        <v>0</v>
      </c>
      <c r="H1684" s="25">
        <f ca="1">IF(AND(AG1684=Data!$K$9,database!AI1684&lt;&gt;"Closed",AI1684&lt;&gt;"old",database!AL1684&lt;(TODAY()+Data!$X$5)),MAX(H$8:H1683)+1,0)</f>
        <v>0</v>
      </c>
      <c r="Y1684">
        <f>IF(AS1684&gt;0,VLOOKUP(AS1684,$AT:$AV,3,0)+COUNTIF(AS$8:AS1683,AS1684),0)</f>
        <v>0</v>
      </c>
      <c r="AA1684" s="16"/>
      <c r="AB1684" s="22"/>
      <c r="AC1684" s="16"/>
      <c r="AD1684" s="22"/>
      <c r="AE1684" s="16"/>
      <c r="AF1684" s="22"/>
      <c r="AG1684" s="138"/>
      <c r="AH1684" s="23"/>
      <c r="AI1684" s="16"/>
      <c r="AJ1684" s="23"/>
      <c r="AK1684" s="28"/>
      <c r="AL1684" s="35"/>
      <c r="AQ1684" s="25">
        <f>IF(FollowUp!$AK$3="(Off)",IF(FollowUp!$AA$3=Data!$D$5,C1684,IF(FollowUp!$AA$3=Data!$D$6,D1684,IF(FollowUp!$AA$3=Data!$D$7,E1684,B1684))),IF(FollowUp!$AK$3=Data!$N$9,F1684,IF(FollowUp!$AK$3=Data!$N$8,H1684,IF(FollowUp!$AK$3=Data!$N$7,G1684,B1684))))</f>
        <v>0</v>
      </c>
      <c r="AR1684" s="51">
        <f t="shared" si="158"/>
        <v>0</v>
      </c>
      <c r="AS1684" s="25">
        <f t="shared" si="162"/>
        <v>-1</v>
      </c>
      <c r="AT1684" s="25">
        <f t="shared" si="159"/>
        <v>1677</v>
      </c>
      <c r="AU1684" s="25">
        <f t="shared" si="163"/>
        <v>0</v>
      </c>
      <c r="AV1684" s="25">
        <f t="shared" si="160"/>
        <v>0</v>
      </c>
      <c r="BB1684" s="51"/>
    </row>
    <row r="1685" spans="1:54" x14ac:dyDescent="0.25">
      <c r="A1685" t="str">
        <f t="shared" si="161"/>
        <v>1685</v>
      </c>
      <c r="B1685" s="25">
        <f>IF(OR(ISBLANK($AG1685),$AI1685="closed",$AI1685="old",AND($B$3=Data!$N$6,OR(database!AG1685=Data!$K$8,Data!$K$9=database!AG1685))),0,MAX(B$8:B1684)+1)</f>
        <v>0</v>
      </c>
      <c r="C1685" s="25">
        <f ca="1">IF(AND($AL1685-C$3&lt;=TODAY(),$AL1685&gt;0,AI1685&lt;&gt;"closed",AI1685&lt;&gt;"old",AND($B$3&lt;&gt;Data!$N$6,OR(database!$AG1685&lt;&gt;Data!$K$9,database!$AG1685&lt;&gt;Data!$K$8))),MAX(C$8:C1684)+1,0)</f>
        <v>0</v>
      </c>
      <c r="D1685" s="25">
        <f ca="1">IF(AND($AL1685-D$3&lt;=TODAY(),$AL1685&gt;0,$AI1685&lt;&gt;"closed",AI1685&lt;&gt;"old",AND($B$3&lt;&gt;Data!$N$6,OR(database!$AG1685&lt;&gt;Data!$K$9,database!$AG1685&lt;&gt;Data!$K$8))),MAX(D$8:D1684)+1,0)</f>
        <v>0</v>
      </c>
      <c r="E1685" s="25">
        <f ca="1">IF(AND($AL1685-E$3&lt;=TODAY(),$AL1685&gt;0,AI1685&lt;&gt;"closed",AI1685&lt;&gt;"old",AND($B$3&lt;&gt;Data!$N$6,OR(database!$AG1685&lt;&gt;Data!$K$9,database!$AG1685&lt;&gt;Data!$K$8))),MAX(E$8:E1684)+1,0)</f>
        <v>0</v>
      </c>
      <c r="F1685" s="25">
        <f>IF(AH1685="X",MAX(F$8:F1684)+1,0)</f>
        <v>0</v>
      </c>
      <c r="G1685" s="25">
        <f ca="1">IF(AND(AG1685=Data!$K$8,database!AI1685&lt;&gt;"Closed",AI1685&lt;&gt;"old",database!AL1685&lt;(TODAY()+Data!$X$4)),MAX(G$8:G1684)+1,0)</f>
        <v>0</v>
      </c>
      <c r="H1685" s="25">
        <f ca="1">IF(AND(AG1685=Data!$K$9,database!AI1685&lt;&gt;"Closed",AI1685&lt;&gt;"old",database!AL1685&lt;(TODAY()+Data!$X$5)),MAX(H$8:H1684)+1,0)</f>
        <v>0</v>
      </c>
      <c r="Y1685">
        <f>IF(AS1685&gt;0,VLOOKUP(AS1685,$AT:$AV,3,0)+COUNTIF(AS$8:AS1684,AS1685),0)</f>
        <v>0</v>
      </c>
      <c r="AA1685" s="17"/>
      <c r="AB1685" s="18"/>
      <c r="AC1685" s="17"/>
      <c r="AD1685" s="18"/>
      <c r="AE1685" s="17"/>
      <c r="AF1685" s="18"/>
      <c r="AG1685" s="139"/>
      <c r="AH1685" s="24"/>
      <c r="AI1685" s="17"/>
      <c r="AJ1685" s="24"/>
      <c r="AK1685" s="27"/>
      <c r="AL1685" s="47"/>
      <c r="AQ1685" s="25">
        <f>IF(FollowUp!$AK$3="(Off)",IF(FollowUp!$AA$3=Data!$D$5,C1685,IF(FollowUp!$AA$3=Data!$D$6,D1685,IF(FollowUp!$AA$3=Data!$D$7,E1685,B1685))),IF(FollowUp!$AK$3=Data!$N$9,F1685,IF(FollowUp!$AK$3=Data!$N$8,H1685,IF(FollowUp!$AK$3=Data!$N$7,G1685,B1685))))</f>
        <v>0</v>
      </c>
      <c r="AR1685" s="51">
        <f t="shared" si="158"/>
        <v>0</v>
      </c>
      <c r="AS1685" s="25">
        <f t="shared" si="162"/>
        <v>-1</v>
      </c>
      <c r="AT1685" s="25">
        <f t="shared" si="159"/>
        <v>1678</v>
      </c>
      <c r="AU1685" s="25">
        <f t="shared" si="163"/>
        <v>0</v>
      </c>
      <c r="AV1685" s="25">
        <f t="shared" si="160"/>
        <v>0</v>
      </c>
      <c r="BB1685" s="51"/>
    </row>
    <row r="1686" spans="1:54" x14ac:dyDescent="0.25">
      <c r="A1686" t="str">
        <f t="shared" si="161"/>
        <v>1686</v>
      </c>
      <c r="B1686" s="25">
        <f>IF(OR(ISBLANK($AG1686),$AI1686="closed",$AI1686="old",AND($B$3=Data!$N$6,OR(database!AG1686=Data!$K$8,Data!$K$9=database!AG1686))),0,MAX(B$8:B1685)+1)</f>
        <v>0</v>
      </c>
      <c r="C1686" s="25">
        <f ca="1">IF(AND($AL1686-C$3&lt;=TODAY(),$AL1686&gt;0,AI1686&lt;&gt;"closed",AI1686&lt;&gt;"old",AND($B$3&lt;&gt;Data!$N$6,OR(database!$AG1686&lt;&gt;Data!$K$9,database!$AG1686&lt;&gt;Data!$K$8))),MAX(C$8:C1685)+1,0)</f>
        <v>0</v>
      </c>
      <c r="D1686" s="25">
        <f ca="1">IF(AND($AL1686-D$3&lt;=TODAY(),$AL1686&gt;0,$AI1686&lt;&gt;"closed",AI1686&lt;&gt;"old",AND($B$3&lt;&gt;Data!$N$6,OR(database!$AG1686&lt;&gt;Data!$K$9,database!$AG1686&lt;&gt;Data!$K$8))),MAX(D$8:D1685)+1,0)</f>
        <v>0</v>
      </c>
      <c r="E1686" s="25">
        <f ca="1">IF(AND($AL1686-E$3&lt;=TODAY(),$AL1686&gt;0,AI1686&lt;&gt;"closed",AI1686&lt;&gt;"old",AND($B$3&lt;&gt;Data!$N$6,OR(database!$AG1686&lt;&gt;Data!$K$9,database!$AG1686&lt;&gt;Data!$K$8))),MAX(E$8:E1685)+1,0)</f>
        <v>0</v>
      </c>
      <c r="F1686" s="25">
        <f>IF(AH1686="X",MAX(F$8:F1685)+1,0)</f>
        <v>0</v>
      </c>
      <c r="G1686" s="25">
        <f ca="1">IF(AND(AG1686=Data!$K$8,database!AI1686&lt;&gt;"Closed",AI1686&lt;&gt;"old",database!AL1686&lt;(TODAY()+Data!$X$4)),MAX(G$8:G1685)+1,0)</f>
        <v>0</v>
      </c>
      <c r="H1686" s="25">
        <f ca="1">IF(AND(AG1686=Data!$K$9,database!AI1686&lt;&gt;"Closed",AI1686&lt;&gt;"old",database!AL1686&lt;(TODAY()+Data!$X$5)),MAX(H$8:H1685)+1,0)</f>
        <v>0</v>
      </c>
      <c r="Y1686">
        <f>IF(AS1686&gt;0,VLOOKUP(AS1686,$AT:$AV,3,0)+COUNTIF(AS$8:AS1685,AS1686),0)</f>
        <v>0</v>
      </c>
      <c r="AA1686" s="16"/>
      <c r="AB1686" s="22"/>
      <c r="AC1686" s="16"/>
      <c r="AD1686" s="22"/>
      <c r="AE1686" s="16"/>
      <c r="AF1686" s="22"/>
      <c r="AG1686" s="138"/>
      <c r="AH1686" s="23"/>
      <c r="AI1686" s="16"/>
      <c r="AJ1686" s="23"/>
      <c r="AK1686" s="28"/>
      <c r="AL1686" s="35"/>
      <c r="AQ1686" s="25">
        <f>IF(FollowUp!$AK$3="(Off)",IF(FollowUp!$AA$3=Data!$D$5,C1686,IF(FollowUp!$AA$3=Data!$D$6,D1686,IF(FollowUp!$AA$3=Data!$D$7,E1686,B1686))),IF(FollowUp!$AK$3=Data!$N$9,F1686,IF(FollowUp!$AK$3=Data!$N$8,H1686,IF(FollowUp!$AK$3=Data!$N$7,G1686,B1686))))</f>
        <v>0</v>
      </c>
      <c r="AR1686" s="51">
        <f t="shared" si="158"/>
        <v>0</v>
      </c>
      <c r="AS1686" s="25">
        <f t="shared" si="162"/>
        <v>-1</v>
      </c>
      <c r="AT1686" s="25">
        <f t="shared" si="159"/>
        <v>1679</v>
      </c>
      <c r="AU1686" s="25">
        <f t="shared" si="163"/>
        <v>0</v>
      </c>
      <c r="AV1686" s="25">
        <f t="shared" si="160"/>
        <v>0</v>
      </c>
      <c r="BB1686" s="51"/>
    </row>
    <row r="1687" spans="1:54" x14ac:dyDescent="0.25">
      <c r="A1687" t="str">
        <f t="shared" si="161"/>
        <v>1687</v>
      </c>
      <c r="B1687" s="25">
        <f>IF(OR(ISBLANK($AG1687),$AI1687="closed",$AI1687="old",AND($B$3=Data!$N$6,OR(database!AG1687=Data!$K$8,Data!$K$9=database!AG1687))),0,MAX(B$8:B1686)+1)</f>
        <v>0</v>
      </c>
      <c r="C1687" s="25">
        <f ca="1">IF(AND($AL1687-C$3&lt;=TODAY(),$AL1687&gt;0,AI1687&lt;&gt;"closed",AI1687&lt;&gt;"old",AND($B$3&lt;&gt;Data!$N$6,OR(database!$AG1687&lt;&gt;Data!$K$9,database!$AG1687&lt;&gt;Data!$K$8))),MAX(C$8:C1686)+1,0)</f>
        <v>0</v>
      </c>
      <c r="D1687" s="25">
        <f ca="1">IF(AND($AL1687-D$3&lt;=TODAY(),$AL1687&gt;0,$AI1687&lt;&gt;"closed",AI1687&lt;&gt;"old",AND($B$3&lt;&gt;Data!$N$6,OR(database!$AG1687&lt;&gt;Data!$K$9,database!$AG1687&lt;&gt;Data!$K$8))),MAX(D$8:D1686)+1,0)</f>
        <v>0</v>
      </c>
      <c r="E1687" s="25">
        <f ca="1">IF(AND($AL1687-E$3&lt;=TODAY(),$AL1687&gt;0,AI1687&lt;&gt;"closed",AI1687&lt;&gt;"old",AND($B$3&lt;&gt;Data!$N$6,OR(database!$AG1687&lt;&gt;Data!$K$9,database!$AG1687&lt;&gt;Data!$K$8))),MAX(E$8:E1686)+1,0)</f>
        <v>0</v>
      </c>
      <c r="F1687" s="25">
        <f>IF(AH1687="X",MAX(F$8:F1686)+1,0)</f>
        <v>0</v>
      </c>
      <c r="G1687" s="25">
        <f ca="1">IF(AND(AG1687=Data!$K$8,database!AI1687&lt;&gt;"Closed",AI1687&lt;&gt;"old",database!AL1687&lt;(TODAY()+Data!$X$4)),MAX(G$8:G1686)+1,0)</f>
        <v>0</v>
      </c>
      <c r="H1687" s="25">
        <f ca="1">IF(AND(AG1687=Data!$K$9,database!AI1687&lt;&gt;"Closed",AI1687&lt;&gt;"old",database!AL1687&lt;(TODAY()+Data!$X$5)),MAX(H$8:H1686)+1,0)</f>
        <v>0</v>
      </c>
      <c r="Y1687">
        <f>IF(AS1687&gt;0,VLOOKUP(AS1687,$AT:$AV,3,0)+COUNTIF(AS$8:AS1686,AS1687),0)</f>
        <v>0</v>
      </c>
      <c r="AA1687" s="17"/>
      <c r="AB1687" s="18"/>
      <c r="AC1687" s="17"/>
      <c r="AD1687" s="18"/>
      <c r="AE1687" s="17"/>
      <c r="AF1687" s="18"/>
      <c r="AG1687" s="139"/>
      <c r="AH1687" s="24"/>
      <c r="AI1687" s="17"/>
      <c r="AJ1687" s="24"/>
      <c r="AK1687" s="27"/>
      <c r="AL1687" s="47"/>
      <c r="AQ1687" s="25">
        <f>IF(FollowUp!$AK$3="(Off)",IF(FollowUp!$AA$3=Data!$D$5,C1687,IF(FollowUp!$AA$3=Data!$D$6,D1687,IF(FollowUp!$AA$3=Data!$D$7,E1687,B1687))),IF(FollowUp!$AK$3=Data!$N$9,F1687,IF(FollowUp!$AK$3=Data!$N$8,H1687,IF(FollowUp!$AK$3=Data!$N$7,G1687,B1687))))</f>
        <v>0</v>
      </c>
      <c r="AR1687" s="51">
        <f t="shared" si="158"/>
        <v>0</v>
      </c>
      <c r="AS1687" s="25">
        <f t="shared" si="162"/>
        <v>-1</v>
      </c>
      <c r="AT1687" s="25">
        <f t="shared" si="159"/>
        <v>1680</v>
      </c>
      <c r="AU1687" s="25">
        <f t="shared" si="163"/>
        <v>0</v>
      </c>
      <c r="AV1687" s="25">
        <f t="shared" si="160"/>
        <v>0</v>
      </c>
      <c r="BB1687" s="51"/>
    </row>
    <row r="1688" spans="1:54" x14ac:dyDescent="0.25">
      <c r="A1688" t="str">
        <f t="shared" si="161"/>
        <v>1688</v>
      </c>
      <c r="B1688" s="25">
        <f>IF(OR(ISBLANK($AG1688),$AI1688="closed",$AI1688="old",AND($B$3=Data!$N$6,OR(database!AG1688=Data!$K$8,Data!$K$9=database!AG1688))),0,MAX(B$8:B1687)+1)</f>
        <v>0</v>
      </c>
      <c r="C1688" s="25">
        <f ca="1">IF(AND($AL1688-C$3&lt;=TODAY(),$AL1688&gt;0,AI1688&lt;&gt;"closed",AI1688&lt;&gt;"old",AND($B$3&lt;&gt;Data!$N$6,OR(database!$AG1688&lt;&gt;Data!$K$9,database!$AG1688&lt;&gt;Data!$K$8))),MAX(C$8:C1687)+1,0)</f>
        <v>0</v>
      </c>
      <c r="D1688" s="25">
        <f ca="1">IF(AND($AL1688-D$3&lt;=TODAY(),$AL1688&gt;0,$AI1688&lt;&gt;"closed",AI1688&lt;&gt;"old",AND($B$3&lt;&gt;Data!$N$6,OR(database!$AG1688&lt;&gt;Data!$K$9,database!$AG1688&lt;&gt;Data!$K$8))),MAX(D$8:D1687)+1,0)</f>
        <v>0</v>
      </c>
      <c r="E1688" s="25">
        <f ca="1">IF(AND($AL1688-E$3&lt;=TODAY(),$AL1688&gt;0,AI1688&lt;&gt;"closed",AI1688&lt;&gt;"old",AND($B$3&lt;&gt;Data!$N$6,OR(database!$AG1688&lt;&gt;Data!$K$9,database!$AG1688&lt;&gt;Data!$K$8))),MAX(E$8:E1687)+1,0)</f>
        <v>0</v>
      </c>
      <c r="F1688" s="25">
        <f>IF(AH1688="X",MAX(F$8:F1687)+1,0)</f>
        <v>0</v>
      </c>
      <c r="G1688" s="25">
        <f ca="1">IF(AND(AG1688=Data!$K$8,database!AI1688&lt;&gt;"Closed",AI1688&lt;&gt;"old",database!AL1688&lt;(TODAY()+Data!$X$4)),MAX(G$8:G1687)+1,0)</f>
        <v>0</v>
      </c>
      <c r="H1688" s="25">
        <f ca="1">IF(AND(AG1688=Data!$K$9,database!AI1688&lt;&gt;"Closed",AI1688&lt;&gt;"old",database!AL1688&lt;(TODAY()+Data!$X$5)),MAX(H$8:H1687)+1,0)</f>
        <v>0</v>
      </c>
      <c r="Y1688">
        <f>IF(AS1688&gt;0,VLOOKUP(AS1688,$AT:$AV,3,0)+COUNTIF(AS$8:AS1687,AS1688),0)</f>
        <v>0</v>
      </c>
      <c r="AA1688" s="16"/>
      <c r="AB1688" s="22"/>
      <c r="AC1688" s="16"/>
      <c r="AD1688" s="22"/>
      <c r="AE1688" s="16"/>
      <c r="AF1688" s="22"/>
      <c r="AG1688" s="138"/>
      <c r="AH1688" s="23"/>
      <c r="AI1688" s="16"/>
      <c r="AJ1688" s="23"/>
      <c r="AK1688" s="28"/>
      <c r="AL1688" s="35"/>
      <c r="AQ1688" s="25">
        <f>IF(FollowUp!$AK$3="(Off)",IF(FollowUp!$AA$3=Data!$D$5,C1688,IF(FollowUp!$AA$3=Data!$D$6,D1688,IF(FollowUp!$AA$3=Data!$D$7,E1688,B1688))),IF(FollowUp!$AK$3=Data!$N$9,F1688,IF(FollowUp!$AK$3=Data!$N$8,H1688,IF(FollowUp!$AK$3=Data!$N$7,G1688,B1688))))</f>
        <v>0</v>
      </c>
      <c r="AR1688" s="51">
        <f t="shared" si="158"/>
        <v>0</v>
      </c>
      <c r="AS1688" s="25">
        <f t="shared" si="162"/>
        <v>-1</v>
      </c>
      <c r="AT1688" s="25">
        <f t="shared" si="159"/>
        <v>1681</v>
      </c>
      <c r="AU1688" s="25">
        <f t="shared" si="163"/>
        <v>0</v>
      </c>
      <c r="AV1688" s="25">
        <f t="shared" si="160"/>
        <v>0</v>
      </c>
      <c r="BB1688" s="51"/>
    </row>
    <row r="1689" spans="1:54" x14ac:dyDescent="0.25">
      <c r="A1689" t="str">
        <f t="shared" si="161"/>
        <v>1689</v>
      </c>
      <c r="B1689" s="25">
        <f>IF(OR(ISBLANK($AG1689),$AI1689="closed",$AI1689="old",AND($B$3=Data!$N$6,OR(database!AG1689=Data!$K$8,Data!$K$9=database!AG1689))),0,MAX(B$8:B1688)+1)</f>
        <v>0</v>
      </c>
      <c r="C1689" s="25">
        <f ca="1">IF(AND($AL1689-C$3&lt;=TODAY(),$AL1689&gt;0,AI1689&lt;&gt;"closed",AI1689&lt;&gt;"old",AND($B$3&lt;&gt;Data!$N$6,OR(database!$AG1689&lt;&gt;Data!$K$9,database!$AG1689&lt;&gt;Data!$K$8))),MAX(C$8:C1688)+1,0)</f>
        <v>0</v>
      </c>
      <c r="D1689" s="25">
        <f ca="1">IF(AND($AL1689-D$3&lt;=TODAY(),$AL1689&gt;0,$AI1689&lt;&gt;"closed",AI1689&lt;&gt;"old",AND($B$3&lt;&gt;Data!$N$6,OR(database!$AG1689&lt;&gt;Data!$K$9,database!$AG1689&lt;&gt;Data!$K$8))),MAX(D$8:D1688)+1,0)</f>
        <v>0</v>
      </c>
      <c r="E1689" s="25">
        <f ca="1">IF(AND($AL1689-E$3&lt;=TODAY(),$AL1689&gt;0,AI1689&lt;&gt;"closed",AI1689&lt;&gt;"old",AND($B$3&lt;&gt;Data!$N$6,OR(database!$AG1689&lt;&gt;Data!$K$9,database!$AG1689&lt;&gt;Data!$K$8))),MAX(E$8:E1688)+1,0)</f>
        <v>0</v>
      </c>
      <c r="F1689" s="25">
        <f>IF(AH1689="X",MAX(F$8:F1688)+1,0)</f>
        <v>0</v>
      </c>
      <c r="G1689" s="25">
        <f ca="1">IF(AND(AG1689=Data!$K$8,database!AI1689&lt;&gt;"Closed",AI1689&lt;&gt;"old",database!AL1689&lt;(TODAY()+Data!$X$4)),MAX(G$8:G1688)+1,0)</f>
        <v>0</v>
      </c>
      <c r="H1689" s="25">
        <f ca="1">IF(AND(AG1689=Data!$K$9,database!AI1689&lt;&gt;"Closed",AI1689&lt;&gt;"old",database!AL1689&lt;(TODAY()+Data!$X$5)),MAX(H$8:H1688)+1,0)</f>
        <v>0</v>
      </c>
      <c r="Y1689">
        <f>IF(AS1689&gt;0,VLOOKUP(AS1689,$AT:$AV,3,0)+COUNTIF(AS$8:AS1688,AS1689),0)</f>
        <v>0</v>
      </c>
      <c r="AA1689" s="17"/>
      <c r="AB1689" s="18"/>
      <c r="AC1689" s="17"/>
      <c r="AD1689" s="18"/>
      <c r="AE1689" s="17"/>
      <c r="AF1689" s="18"/>
      <c r="AG1689" s="139"/>
      <c r="AH1689" s="24"/>
      <c r="AI1689" s="17"/>
      <c r="AJ1689" s="24"/>
      <c r="AK1689" s="27"/>
      <c r="AL1689" s="47"/>
      <c r="AQ1689" s="25">
        <f>IF(FollowUp!$AK$3="(Off)",IF(FollowUp!$AA$3=Data!$D$5,C1689,IF(FollowUp!$AA$3=Data!$D$6,D1689,IF(FollowUp!$AA$3=Data!$D$7,E1689,B1689))),IF(FollowUp!$AK$3=Data!$N$9,F1689,IF(FollowUp!$AK$3=Data!$N$8,H1689,IF(FollowUp!$AK$3=Data!$N$7,G1689,B1689))))</f>
        <v>0</v>
      </c>
      <c r="AR1689" s="51">
        <f t="shared" ref="AR1689:AR1752" si="164">IF(AQ1689&gt;0,AL1689,0)</f>
        <v>0</v>
      </c>
      <c r="AS1689" s="25">
        <f t="shared" si="162"/>
        <v>-1</v>
      </c>
      <c r="AT1689" s="25">
        <f t="shared" ref="AT1689:AT1752" si="165">AT1688+1</f>
        <v>1682</v>
      </c>
      <c r="AU1689" s="25">
        <f t="shared" si="163"/>
        <v>0</v>
      </c>
      <c r="AV1689" s="25">
        <f t="shared" ref="AV1689:AV1752" si="166">IF(AND(AU1689&gt;0,AV1690=0),1,(AU1690+AV1690))</f>
        <v>0</v>
      </c>
      <c r="BB1689" s="51"/>
    </row>
    <row r="1690" spans="1:54" x14ac:dyDescent="0.25">
      <c r="A1690" t="str">
        <f t="shared" si="161"/>
        <v>1690</v>
      </c>
      <c r="B1690" s="25">
        <f>IF(OR(ISBLANK($AG1690),$AI1690="closed",$AI1690="old",AND($B$3=Data!$N$6,OR(database!AG1690=Data!$K$8,Data!$K$9=database!AG1690))),0,MAX(B$8:B1689)+1)</f>
        <v>0</v>
      </c>
      <c r="C1690" s="25">
        <f ca="1">IF(AND($AL1690-C$3&lt;=TODAY(),$AL1690&gt;0,AI1690&lt;&gt;"closed",AI1690&lt;&gt;"old",AND($B$3&lt;&gt;Data!$N$6,OR(database!$AG1690&lt;&gt;Data!$K$9,database!$AG1690&lt;&gt;Data!$K$8))),MAX(C$8:C1689)+1,0)</f>
        <v>0</v>
      </c>
      <c r="D1690" s="25">
        <f ca="1">IF(AND($AL1690-D$3&lt;=TODAY(),$AL1690&gt;0,$AI1690&lt;&gt;"closed",AI1690&lt;&gt;"old",AND($B$3&lt;&gt;Data!$N$6,OR(database!$AG1690&lt;&gt;Data!$K$9,database!$AG1690&lt;&gt;Data!$K$8))),MAX(D$8:D1689)+1,0)</f>
        <v>0</v>
      </c>
      <c r="E1690" s="25">
        <f ca="1">IF(AND($AL1690-E$3&lt;=TODAY(),$AL1690&gt;0,AI1690&lt;&gt;"closed",AI1690&lt;&gt;"old",AND($B$3&lt;&gt;Data!$N$6,OR(database!$AG1690&lt;&gt;Data!$K$9,database!$AG1690&lt;&gt;Data!$K$8))),MAX(E$8:E1689)+1,0)</f>
        <v>0</v>
      </c>
      <c r="F1690" s="25">
        <f>IF(AH1690="X",MAX(F$8:F1689)+1,0)</f>
        <v>0</v>
      </c>
      <c r="G1690" s="25">
        <f ca="1">IF(AND(AG1690=Data!$K$8,database!AI1690&lt;&gt;"Closed",AI1690&lt;&gt;"old",database!AL1690&lt;(TODAY()+Data!$X$4)),MAX(G$8:G1689)+1,0)</f>
        <v>0</v>
      </c>
      <c r="H1690" s="25">
        <f ca="1">IF(AND(AG1690=Data!$K$9,database!AI1690&lt;&gt;"Closed",AI1690&lt;&gt;"old",database!AL1690&lt;(TODAY()+Data!$X$5)),MAX(H$8:H1689)+1,0)</f>
        <v>0</v>
      </c>
      <c r="Y1690">
        <f>IF(AS1690&gt;0,VLOOKUP(AS1690,$AT:$AV,3,0)+COUNTIF(AS$8:AS1689,AS1690),0)</f>
        <v>0</v>
      </c>
      <c r="AA1690" s="16"/>
      <c r="AB1690" s="22"/>
      <c r="AC1690" s="16"/>
      <c r="AD1690" s="22"/>
      <c r="AE1690" s="16"/>
      <c r="AF1690" s="22"/>
      <c r="AG1690" s="138"/>
      <c r="AH1690" s="23"/>
      <c r="AI1690" s="16"/>
      <c r="AJ1690" s="23"/>
      <c r="AK1690" s="28"/>
      <c r="AL1690" s="35"/>
      <c r="AQ1690" s="25">
        <f>IF(FollowUp!$AK$3="(Off)",IF(FollowUp!$AA$3=Data!$D$5,C1690,IF(FollowUp!$AA$3=Data!$D$6,D1690,IF(FollowUp!$AA$3=Data!$D$7,E1690,B1690))),IF(FollowUp!$AK$3=Data!$N$9,F1690,IF(FollowUp!$AK$3=Data!$N$8,H1690,IF(FollowUp!$AK$3=Data!$N$7,G1690,B1690))))</f>
        <v>0</v>
      </c>
      <c r="AR1690" s="51">
        <f t="shared" si="164"/>
        <v>0</v>
      </c>
      <c r="AS1690" s="25">
        <f t="shared" si="162"/>
        <v>-1</v>
      </c>
      <c r="AT1690" s="25">
        <f t="shared" si="165"/>
        <v>1683</v>
      </c>
      <c r="AU1690" s="25">
        <f t="shared" si="163"/>
        <v>0</v>
      </c>
      <c r="AV1690" s="25">
        <f t="shared" si="166"/>
        <v>0</v>
      </c>
      <c r="BB1690" s="51"/>
    </row>
    <row r="1691" spans="1:54" x14ac:dyDescent="0.25">
      <c r="A1691" t="str">
        <f t="shared" si="161"/>
        <v>1691</v>
      </c>
      <c r="B1691" s="25">
        <f>IF(OR(ISBLANK($AG1691),$AI1691="closed",$AI1691="old",AND($B$3=Data!$N$6,OR(database!AG1691=Data!$K$8,Data!$K$9=database!AG1691))),0,MAX(B$8:B1690)+1)</f>
        <v>0</v>
      </c>
      <c r="C1691" s="25">
        <f ca="1">IF(AND($AL1691-C$3&lt;=TODAY(),$AL1691&gt;0,AI1691&lt;&gt;"closed",AI1691&lt;&gt;"old",AND($B$3&lt;&gt;Data!$N$6,OR(database!$AG1691&lt;&gt;Data!$K$9,database!$AG1691&lt;&gt;Data!$K$8))),MAX(C$8:C1690)+1,0)</f>
        <v>0</v>
      </c>
      <c r="D1691" s="25">
        <f ca="1">IF(AND($AL1691-D$3&lt;=TODAY(),$AL1691&gt;0,$AI1691&lt;&gt;"closed",AI1691&lt;&gt;"old",AND($B$3&lt;&gt;Data!$N$6,OR(database!$AG1691&lt;&gt;Data!$K$9,database!$AG1691&lt;&gt;Data!$K$8))),MAX(D$8:D1690)+1,0)</f>
        <v>0</v>
      </c>
      <c r="E1691" s="25">
        <f ca="1">IF(AND($AL1691-E$3&lt;=TODAY(),$AL1691&gt;0,AI1691&lt;&gt;"closed",AI1691&lt;&gt;"old",AND($B$3&lt;&gt;Data!$N$6,OR(database!$AG1691&lt;&gt;Data!$K$9,database!$AG1691&lt;&gt;Data!$K$8))),MAX(E$8:E1690)+1,0)</f>
        <v>0</v>
      </c>
      <c r="F1691" s="25">
        <f>IF(AH1691="X",MAX(F$8:F1690)+1,0)</f>
        <v>0</v>
      </c>
      <c r="G1691" s="25">
        <f ca="1">IF(AND(AG1691=Data!$K$8,database!AI1691&lt;&gt;"Closed",AI1691&lt;&gt;"old",database!AL1691&lt;(TODAY()+Data!$X$4)),MAX(G$8:G1690)+1,0)</f>
        <v>0</v>
      </c>
      <c r="H1691" s="25">
        <f ca="1">IF(AND(AG1691=Data!$K$9,database!AI1691&lt;&gt;"Closed",AI1691&lt;&gt;"old",database!AL1691&lt;(TODAY()+Data!$X$5)),MAX(H$8:H1690)+1,0)</f>
        <v>0</v>
      </c>
      <c r="Y1691">
        <f>IF(AS1691&gt;0,VLOOKUP(AS1691,$AT:$AV,3,0)+COUNTIF(AS$8:AS1690,AS1691),0)</f>
        <v>0</v>
      </c>
      <c r="AA1691" s="17"/>
      <c r="AB1691" s="18"/>
      <c r="AC1691" s="17"/>
      <c r="AD1691" s="18"/>
      <c r="AE1691" s="17"/>
      <c r="AF1691" s="18"/>
      <c r="AG1691" s="139"/>
      <c r="AH1691" s="24"/>
      <c r="AI1691" s="17"/>
      <c r="AJ1691" s="24"/>
      <c r="AK1691" s="27"/>
      <c r="AL1691" s="47"/>
      <c r="AQ1691" s="25">
        <f>IF(FollowUp!$AK$3="(Off)",IF(FollowUp!$AA$3=Data!$D$5,C1691,IF(FollowUp!$AA$3=Data!$D$6,D1691,IF(FollowUp!$AA$3=Data!$D$7,E1691,B1691))),IF(FollowUp!$AK$3=Data!$N$9,F1691,IF(FollowUp!$AK$3=Data!$N$8,H1691,IF(FollowUp!$AK$3=Data!$N$7,G1691,B1691))))</f>
        <v>0</v>
      </c>
      <c r="AR1691" s="51">
        <f t="shared" si="164"/>
        <v>0</v>
      </c>
      <c r="AS1691" s="25">
        <f t="shared" si="162"/>
        <v>-1</v>
      </c>
      <c r="AT1691" s="25">
        <f t="shared" si="165"/>
        <v>1684</v>
      </c>
      <c r="AU1691" s="25">
        <f t="shared" si="163"/>
        <v>0</v>
      </c>
      <c r="AV1691" s="25">
        <f t="shared" si="166"/>
        <v>0</v>
      </c>
      <c r="BB1691" s="51"/>
    </row>
    <row r="1692" spans="1:54" x14ac:dyDescent="0.25">
      <c r="A1692" t="str">
        <f t="shared" si="161"/>
        <v>1692</v>
      </c>
      <c r="B1692" s="25">
        <f>IF(OR(ISBLANK($AG1692),$AI1692="closed",$AI1692="old",AND($B$3=Data!$N$6,OR(database!AG1692=Data!$K$8,Data!$K$9=database!AG1692))),0,MAX(B$8:B1691)+1)</f>
        <v>0</v>
      </c>
      <c r="C1692" s="25">
        <f ca="1">IF(AND($AL1692-C$3&lt;=TODAY(),$AL1692&gt;0,AI1692&lt;&gt;"closed",AI1692&lt;&gt;"old",AND($B$3&lt;&gt;Data!$N$6,OR(database!$AG1692&lt;&gt;Data!$K$9,database!$AG1692&lt;&gt;Data!$K$8))),MAX(C$8:C1691)+1,0)</f>
        <v>0</v>
      </c>
      <c r="D1692" s="25">
        <f ca="1">IF(AND($AL1692-D$3&lt;=TODAY(),$AL1692&gt;0,$AI1692&lt;&gt;"closed",AI1692&lt;&gt;"old",AND($B$3&lt;&gt;Data!$N$6,OR(database!$AG1692&lt;&gt;Data!$K$9,database!$AG1692&lt;&gt;Data!$K$8))),MAX(D$8:D1691)+1,0)</f>
        <v>0</v>
      </c>
      <c r="E1692" s="25">
        <f ca="1">IF(AND($AL1692-E$3&lt;=TODAY(),$AL1692&gt;0,AI1692&lt;&gt;"closed",AI1692&lt;&gt;"old",AND($B$3&lt;&gt;Data!$N$6,OR(database!$AG1692&lt;&gt;Data!$K$9,database!$AG1692&lt;&gt;Data!$K$8))),MAX(E$8:E1691)+1,0)</f>
        <v>0</v>
      </c>
      <c r="F1692" s="25">
        <f>IF(AH1692="X",MAX(F$8:F1691)+1,0)</f>
        <v>0</v>
      </c>
      <c r="G1692" s="25">
        <f ca="1">IF(AND(AG1692=Data!$K$8,database!AI1692&lt;&gt;"Closed",AI1692&lt;&gt;"old",database!AL1692&lt;(TODAY()+Data!$X$4)),MAX(G$8:G1691)+1,0)</f>
        <v>0</v>
      </c>
      <c r="H1692" s="25">
        <f ca="1">IF(AND(AG1692=Data!$K$9,database!AI1692&lt;&gt;"Closed",AI1692&lt;&gt;"old",database!AL1692&lt;(TODAY()+Data!$X$5)),MAX(H$8:H1691)+1,0)</f>
        <v>0</v>
      </c>
      <c r="Y1692">
        <f>IF(AS1692&gt;0,VLOOKUP(AS1692,$AT:$AV,3,0)+COUNTIF(AS$8:AS1691,AS1692),0)</f>
        <v>0</v>
      </c>
      <c r="AA1692" s="16"/>
      <c r="AB1692" s="22"/>
      <c r="AC1692" s="16"/>
      <c r="AD1692" s="22"/>
      <c r="AE1692" s="16"/>
      <c r="AF1692" s="22"/>
      <c r="AG1692" s="138"/>
      <c r="AH1692" s="23"/>
      <c r="AI1692" s="16"/>
      <c r="AJ1692" s="23"/>
      <c r="AK1692" s="28"/>
      <c r="AL1692" s="35"/>
      <c r="AQ1692" s="25">
        <f>IF(FollowUp!$AK$3="(Off)",IF(FollowUp!$AA$3=Data!$D$5,C1692,IF(FollowUp!$AA$3=Data!$D$6,D1692,IF(FollowUp!$AA$3=Data!$D$7,E1692,B1692))),IF(FollowUp!$AK$3=Data!$N$9,F1692,IF(FollowUp!$AK$3=Data!$N$8,H1692,IF(FollowUp!$AK$3=Data!$N$7,G1692,B1692))))</f>
        <v>0</v>
      </c>
      <c r="AR1692" s="51">
        <f t="shared" si="164"/>
        <v>0</v>
      </c>
      <c r="AS1692" s="25">
        <f t="shared" si="162"/>
        <v>-1</v>
      </c>
      <c r="AT1692" s="25">
        <f t="shared" si="165"/>
        <v>1685</v>
      </c>
      <c r="AU1692" s="25">
        <f t="shared" si="163"/>
        <v>0</v>
      </c>
      <c r="AV1692" s="25">
        <f t="shared" si="166"/>
        <v>0</v>
      </c>
      <c r="BB1692" s="51"/>
    </row>
    <row r="1693" spans="1:54" x14ac:dyDescent="0.25">
      <c r="A1693" t="str">
        <f t="shared" si="161"/>
        <v>1693</v>
      </c>
      <c r="B1693" s="25">
        <f>IF(OR(ISBLANK($AG1693),$AI1693="closed",$AI1693="old",AND($B$3=Data!$N$6,OR(database!AG1693=Data!$K$8,Data!$K$9=database!AG1693))),0,MAX(B$8:B1692)+1)</f>
        <v>0</v>
      </c>
      <c r="C1693" s="25">
        <f ca="1">IF(AND($AL1693-C$3&lt;=TODAY(),$AL1693&gt;0,AI1693&lt;&gt;"closed",AI1693&lt;&gt;"old",AND($B$3&lt;&gt;Data!$N$6,OR(database!$AG1693&lt;&gt;Data!$K$9,database!$AG1693&lt;&gt;Data!$K$8))),MAX(C$8:C1692)+1,0)</f>
        <v>0</v>
      </c>
      <c r="D1693" s="25">
        <f ca="1">IF(AND($AL1693-D$3&lt;=TODAY(),$AL1693&gt;0,$AI1693&lt;&gt;"closed",AI1693&lt;&gt;"old",AND($B$3&lt;&gt;Data!$N$6,OR(database!$AG1693&lt;&gt;Data!$K$9,database!$AG1693&lt;&gt;Data!$K$8))),MAX(D$8:D1692)+1,0)</f>
        <v>0</v>
      </c>
      <c r="E1693" s="25">
        <f ca="1">IF(AND($AL1693-E$3&lt;=TODAY(),$AL1693&gt;0,AI1693&lt;&gt;"closed",AI1693&lt;&gt;"old",AND($B$3&lt;&gt;Data!$N$6,OR(database!$AG1693&lt;&gt;Data!$K$9,database!$AG1693&lt;&gt;Data!$K$8))),MAX(E$8:E1692)+1,0)</f>
        <v>0</v>
      </c>
      <c r="F1693" s="25">
        <f>IF(AH1693="X",MAX(F$8:F1692)+1,0)</f>
        <v>0</v>
      </c>
      <c r="G1693" s="25">
        <f ca="1">IF(AND(AG1693=Data!$K$8,database!AI1693&lt;&gt;"Closed",AI1693&lt;&gt;"old",database!AL1693&lt;(TODAY()+Data!$X$4)),MAX(G$8:G1692)+1,0)</f>
        <v>0</v>
      </c>
      <c r="H1693" s="25">
        <f ca="1">IF(AND(AG1693=Data!$K$9,database!AI1693&lt;&gt;"Closed",AI1693&lt;&gt;"old",database!AL1693&lt;(TODAY()+Data!$X$5)),MAX(H$8:H1692)+1,0)</f>
        <v>0</v>
      </c>
      <c r="Y1693">
        <f>IF(AS1693&gt;0,VLOOKUP(AS1693,$AT:$AV,3,0)+COUNTIF(AS$8:AS1692,AS1693),0)</f>
        <v>0</v>
      </c>
      <c r="AA1693" s="17"/>
      <c r="AB1693" s="18"/>
      <c r="AC1693" s="17"/>
      <c r="AD1693" s="18"/>
      <c r="AE1693" s="17"/>
      <c r="AF1693" s="18"/>
      <c r="AG1693" s="139"/>
      <c r="AH1693" s="24"/>
      <c r="AI1693" s="17"/>
      <c r="AJ1693" s="24"/>
      <c r="AK1693" s="27"/>
      <c r="AL1693" s="47"/>
      <c r="AQ1693" s="25">
        <f>IF(FollowUp!$AK$3="(Off)",IF(FollowUp!$AA$3=Data!$D$5,C1693,IF(FollowUp!$AA$3=Data!$D$6,D1693,IF(FollowUp!$AA$3=Data!$D$7,E1693,B1693))),IF(FollowUp!$AK$3=Data!$N$9,F1693,IF(FollowUp!$AK$3=Data!$N$8,H1693,IF(FollowUp!$AK$3=Data!$N$7,G1693,B1693))))</f>
        <v>0</v>
      </c>
      <c r="AR1693" s="51">
        <f t="shared" si="164"/>
        <v>0</v>
      </c>
      <c r="AS1693" s="25">
        <f t="shared" si="162"/>
        <v>-1</v>
      </c>
      <c r="AT1693" s="25">
        <f t="shared" si="165"/>
        <v>1686</v>
      </c>
      <c r="AU1693" s="25">
        <f t="shared" si="163"/>
        <v>0</v>
      </c>
      <c r="AV1693" s="25">
        <f t="shared" si="166"/>
        <v>0</v>
      </c>
      <c r="BB1693" s="51"/>
    </row>
    <row r="1694" spans="1:54" x14ac:dyDescent="0.25">
      <c r="A1694" t="str">
        <f t="shared" si="161"/>
        <v>1694</v>
      </c>
      <c r="B1694" s="25">
        <f>IF(OR(ISBLANK($AG1694),$AI1694="closed",$AI1694="old",AND($B$3=Data!$N$6,OR(database!AG1694=Data!$K$8,Data!$K$9=database!AG1694))),0,MAX(B$8:B1693)+1)</f>
        <v>0</v>
      </c>
      <c r="C1694" s="25">
        <f ca="1">IF(AND($AL1694-C$3&lt;=TODAY(),$AL1694&gt;0,AI1694&lt;&gt;"closed",AI1694&lt;&gt;"old",AND($B$3&lt;&gt;Data!$N$6,OR(database!$AG1694&lt;&gt;Data!$K$9,database!$AG1694&lt;&gt;Data!$K$8))),MAX(C$8:C1693)+1,0)</f>
        <v>0</v>
      </c>
      <c r="D1694" s="25">
        <f ca="1">IF(AND($AL1694-D$3&lt;=TODAY(),$AL1694&gt;0,$AI1694&lt;&gt;"closed",AI1694&lt;&gt;"old",AND($B$3&lt;&gt;Data!$N$6,OR(database!$AG1694&lt;&gt;Data!$K$9,database!$AG1694&lt;&gt;Data!$K$8))),MAX(D$8:D1693)+1,0)</f>
        <v>0</v>
      </c>
      <c r="E1694" s="25">
        <f ca="1">IF(AND($AL1694-E$3&lt;=TODAY(),$AL1694&gt;0,AI1694&lt;&gt;"closed",AI1694&lt;&gt;"old",AND($B$3&lt;&gt;Data!$N$6,OR(database!$AG1694&lt;&gt;Data!$K$9,database!$AG1694&lt;&gt;Data!$K$8))),MAX(E$8:E1693)+1,0)</f>
        <v>0</v>
      </c>
      <c r="F1694" s="25">
        <f>IF(AH1694="X",MAX(F$8:F1693)+1,0)</f>
        <v>0</v>
      </c>
      <c r="G1694" s="25">
        <f ca="1">IF(AND(AG1694=Data!$K$8,database!AI1694&lt;&gt;"Closed",AI1694&lt;&gt;"old",database!AL1694&lt;(TODAY()+Data!$X$4)),MAX(G$8:G1693)+1,0)</f>
        <v>0</v>
      </c>
      <c r="H1694" s="25">
        <f ca="1">IF(AND(AG1694=Data!$K$9,database!AI1694&lt;&gt;"Closed",AI1694&lt;&gt;"old",database!AL1694&lt;(TODAY()+Data!$X$5)),MAX(H$8:H1693)+1,0)</f>
        <v>0</v>
      </c>
      <c r="Y1694">
        <f>IF(AS1694&gt;0,VLOOKUP(AS1694,$AT:$AV,3,0)+COUNTIF(AS$8:AS1693,AS1694),0)</f>
        <v>0</v>
      </c>
      <c r="AA1694" s="16"/>
      <c r="AB1694" s="22"/>
      <c r="AC1694" s="16"/>
      <c r="AD1694" s="22"/>
      <c r="AE1694" s="16"/>
      <c r="AF1694" s="22"/>
      <c r="AG1694" s="138"/>
      <c r="AH1694" s="23"/>
      <c r="AI1694" s="16"/>
      <c r="AJ1694" s="23"/>
      <c r="AK1694" s="28"/>
      <c r="AL1694" s="35"/>
      <c r="AQ1694" s="25">
        <f>IF(FollowUp!$AK$3="(Off)",IF(FollowUp!$AA$3=Data!$D$5,C1694,IF(FollowUp!$AA$3=Data!$D$6,D1694,IF(FollowUp!$AA$3=Data!$D$7,E1694,B1694))),IF(FollowUp!$AK$3=Data!$N$9,F1694,IF(FollowUp!$AK$3=Data!$N$8,H1694,IF(FollowUp!$AK$3=Data!$N$7,G1694,B1694))))</f>
        <v>0</v>
      </c>
      <c r="AR1694" s="51">
        <f t="shared" si="164"/>
        <v>0</v>
      </c>
      <c r="AS1694" s="25">
        <f t="shared" si="162"/>
        <v>-1</v>
      </c>
      <c r="AT1694" s="25">
        <f t="shared" si="165"/>
        <v>1687</v>
      </c>
      <c r="AU1694" s="25">
        <f t="shared" si="163"/>
        <v>0</v>
      </c>
      <c r="AV1694" s="25">
        <f t="shared" si="166"/>
        <v>0</v>
      </c>
      <c r="BB1694" s="51"/>
    </row>
    <row r="1695" spans="1:54" x14ac:dyDescent="0.25">
      <c r="A1695" t="str">
        <f t="shared" si="161"/>
        <v>1695</v>
      </c>
      <c r="B1695" s="25">
        <f>IF(OR(ISBLANK($AG1695),$AI1695="closed",$AI1695="old",AND($B$3=Data!$N$6,OR(database!AG1695=Data!$K$8,Data!$K$9=database!AG1695))),0,MAX(B$8:B1694)+1)</f>
        <v>0</v>
      </c>
      <c r="C1695" s="25">
        <f ca="1">IF(AND($AL1695-C$3&lt;=TODAY(),$AL1695&gt;0,AI1695&lt;&gt;"closed",AI1695&lt;&gt;"old",AND($B$3&lt;&gt;Data!$N$6,OR(database!$AG1695&lt;&gt;Data!$K$9,database!$AG1695&lt;&gt;Data!$K$8))),MAX(C$8:C1694)+1,0)</f>
        <v>0</v>
      </c>
      <c r="D1695" s="25">
        <f ca="1">IF(AND($AL1695-D$3&lt;=TODAY(),$AL1695&gt;0,$AI1695&lt;&gt;"closed",AI1695&lt;&gt;"old",AND($B$3&lt;&gt;Data!$N$6,OR(database!$AG1695&lt;&gt;Data!$K$9,database!$AG1695&lt;&gt;Data!$K$8))),MAX(D$8:D1694)+1,0)</f>
        <v>0</v>
      </c>
      <c r="E1695" s="25">
        <f ca="1">IF(AND($AL1695-E$3&lt;=TODAY(),$AL1695&gt;0,AI1695&lt;&gt;"closed",AI1695&lt;&gt;"old",AND($B$3&lt;&gt;Data!$N$6,OR(database!$AG1695&lt;&gt;Data!$K$9,database!$AG1695&lt;&gt;Data!$K$8))),MAX(E$8:E1694)+1,0)</f>
        <v>0</v>
      </c>
      <c r="F1695" s="25">
        <f>IF(AH1695="X",MAX(F$8:F1694)+1,0)</f>
        <v>0</v>
      </c>
      <c r="G1695" s="25">
        <f ca="1">IF(AND(AG1695=Data!$K$8,database!AI1695&lt;&gt;"Closed",AI1695&lt;&gt;"old",database!AL1695&lt;(TODAY()+Data!$X$4)),MAX(G$8:G1694)+1,0)</f>
        <v>0</v>
      </c>
      <c r="H1695" s="25">
        <f ca="1">IF(AND(AG1695=Data!$K$9,database!AI1695&lt;&gt;"Closed",AI1695&lt;&gt;"old",database!AL1695&lt;(TODAY()+Data!$X$5)),MAX(H$8:H1694)+1,0)</f>
        <v>0</v>
      </c>
      <c r="Y1695">
        <f>IF(AS1695&gt;0,VLOOKUP(AS1695,$AT:$AV,3,0)+COUNTIF(AS$8:AS1694,AS1695),0)</f>
        <v>0</v>
      </c>
      <c r="AA1695" s="17"/>
      <c r="AB1695" s="18"/>
      <c r="AC1695" s="17"/>
      <c r="AD1695" s="18"/>
      <c r="AE1695" s="17"/>
      <c r="AF1695" s="18"/>
      <c r="AG1695" s="139"/>
      <c r="AH1695" s="24"/>
      <c r="AI1695" s="17"/>
      <c r="AJ1695" s="24"/>
      <c r="AK1695" s="27"/>
      <c r="AL1695" s="47"/>
      <c r="AQ1695" s="25">
        <f>IF(FollowUp!$AK$3="(Off)",IF(FollowUp!$AA$3=Data!$D$5,C1695,IF(FollowUp!$AA$3=Data!$D$6,D1695,IF(FollowUp!$AA$3=Data!$D$7,E1695,B1695))),IF(FollowUp!$AK$3=Data!$N$9,F1695,IF(FollowUp!$AK$3=Data!$N$8,H1695,IF(FollowUp!$AK$3=Data!$N$7,G1695,B1695))))</f>
        <v>0</v>
      </c>
      <c r="AR1695" s="51">
        <f t="shared" si="164"/>
        <v>0</v>
      </c>
      <c r="AS1695" s="25">
        <f t="shared" si="162"/>
        <v>-1</v>
      </c>
      <c r="AT1695" s="25">
        <f t="shared" si="165"/>
        <v>1688</v>
      </c>
      <c r="AU1695" s="25">
        <f t="shared" si="163"/>
        <v>0</v>
      </c>
      <c r="AV1695" s="25">
        <f t="shared" si="166"/>
        <v>0</v>
      </c>
      <c r="BB1695" s="51"/>
    </row>
    <row r="1696" spans="1:54" x14ac:dyDescent="0.25">
      <c r="A1696" t="str">
        <f t="shared" si="161"/>
        <v>1696</v>
      </c>
      <c r="B1696" s="25">
        <f>IF(OR(ISBLANK($AG1696),$AI1696="closed",$AI1696="old",AND($B$3=Data!$N$6,OR(database!AG1696=Data!$K$8,Data!$K$9=database!AG1696))),0,MAX(B$8:B1695)+1)</f>
        <v>0</v>
      </c>
      <c r="C1696" s="25">
        <f ca="1">IF(AND($AL1696-C$3&lt;=TODAY(),$AL1696&gt;0,AI1696&lt;&gt;"closed",AI1696&lt;&gt;"old",AND($B$3&lt;&gt;Data!$N$6,OR(database!$AG1696&lt;&gt;Data!$K$9,database!$AG1696&lt;&gt;Data!$K$8))),MAX(C$8:C1695)+1,0)</f>
        <v>0</v>
      </c>
      <c r="D1696" s="25">
        <f ca="1">IF(AND($AL1696-D$3&lt;=TODAY(),$AL1696&gt;0,$AI1696&lt;&gt;"closed",AI1696&lt;&gt;"old",AND($B$3&lt;&gt;Data!$N$6,OR(database!$AG1696&lt;&gt;Data!$K$9,database!$AG1696&lt;&gt;Data!$K$8))),MAX(D$8:D1695)+1,0)</f>
        <v>0</v>
      </c>
      <c r="E1696" s="25">
        <f ca="1">IF(AND($AL1696-E$3&lt;=TODAY(),$AL1696&gt;0,AI1696&lt;&gt;"closed",AI1696&lt;&gt;"old",AND($B$3&lt;&gt;Data!$N$6,OR(database!$AG1696&lt;&gt;Data!$K$9,database!$AG1696&lt;&gt;Data!$K$8))),MAX(E$8:E1695)+1,0)</f>
        <v>0</v>
      </c>
      <c r="F1696" s="25">
        <f>IF(AH1696="X",MAX(F$8:F1695)+1,0)</f>
        <v>0</v>
      </c>
      <c r="G1696" s="25">
        <f ca="1">IF(AND(AG1696=Data!$K$8,database!AI1696&lt;&gt;"Closed",AI1696&lt;&gt;"old",database!AL1696&lt;(TODAY()+Data!$X$4)),MAX(G$8:G1695)+1,0)</f>
        <v>0</v>
      </c>
      <c r="H1696" s="25">
        <f ca="1">IF(AND(AG1696=Data!$K$9,database!AI1696&lt;&gt;"Closed",AI1696&lt;&gt;"old",database!AL1696&lt;(TODAY()+Data!$X$5)),MAX(H$8:H1695)+1,0)</f>
        <v>0</v>
      </c>
      <c r="Y1696">
        <f>IF(AS1696&gt;0,VLOOKUP(AS1696,$AT:$AV,3,0)+COUNTIF(AS$8:AS1695,AS1696),0)</f>
        <v>0</v>
      </c>
      <c r="AA1696" s="16"/>
      <c r="AB1696" s="22"/>
      <c r="AC1696" s="16"/>
      <c r="AD1696" s="22"/>
      <c r="AE1696" s="16"/>
      <c r="AF1696" s="22"/>
      <c r="AG1696" s="138"/>
      <c r="AH1696" s="23"/>
      <c r="AI1696" s="16"/>
      <c r="AJ1696" s="23"/>
      <c r="AK1696" s="28"/>
      <c r="AL1696" s="35"/>
      <c r="AQ1696" s="25">
        <f>IF(FollowUp!$AK$3="(Off)",IF(FollowUp!$AA$3=Data!$D$5,C1696,IF(FollowUp!$AA$3=Data!$D$6,D1696,IF(FollowUp!$AA$3=Data!$D$7,E1696,B1696))),IF(FollowUp!$AK$3=Data!$N$9,F1696,IF(FollowUp!$AK$3=Data!$N$8,H1696,IF(FollowUp!$AK$3=Data!$N$7,G1696,B1696))))</f>
        <v>0</v>
      </c>
      <c r="AR1696" s="51">
        <f t="shared" si="164"/>
        <v>0</v>
      </c>
      <c r="AS1696" s="25">
        <f t="shared" si="162"/>
        <v>-1</v>
      </c>
      <c r="AT1696" s="25">
        <f t="shared" si="165"/>
        <v>1689</v>
      </c>
      <c r="AU1696" s="25">
        <f t="shared" si="163"/>
        <v>0</v>
      </c>
      <c r="AV1696" s="25">
        <f t="shared" si="166"/>
        <v>0</v>
      </c>
      <c r="BB1696" s="51"/>
    </row>
    <row r="1697" spans="1:54" x14ac:dyDescent="0.25">
      <c r="A1697" t="str">
        <f t="shared" si="161"/>
        <v>1697</v>
      </c>
      <c r="B1697" s="25">
        <f>IF(OR(ISBLANK($AG1697),$AI1697="closed",$AI1697="old",AND($B$3=Data!$N$6,OR(database!AG1697=Data!$K$8,Data!$K$9=database!AG1697))),0,MAX(B$8:B1696)+1)</f>
        <v>0</v>
      </c>
      <c r="C1697" s="25">
        <f ca="1">IF(AND($AL1697-C$3&lt;=TODAY(),$AL1697&gt;0,AI1697&lt;&gt;"closed",AI1697&lt;&gt;"old",AND($B$3&lt;&gt;Data!$N$6,OR(database!$AG1697&lt;&gt;Data!$K$9,database!$AG1697&lt;&gt;Data!$K$8))),MAX(C$8:C1696)+1,0)</f>
        <v>0</v>
      </c>
      <c r="D1697" s="25">
        <f ca="1">IF(AND($AL1697-D$3&lt;=TODAY(),$AL1697&gt;0,$AI1697&lt;&gt;"closed",AI1697&lt;&gt;"old",AND($B$3&lt;&gt;Data!$N$6,OR(database!$AG1697&lt;&gt;Data!$K$9,database!$AG1697&lt;&gt;Data!$K$8))),MAX(D$8:D1696)+1,0)</f>
        <v>0</v>
      </c>
      <c r="E1697" s="25">
        <f ca="1">IF(AND($AL1697-E$3&lt;=TODAY(),$AL1697&gt;0,AI1697&lt;&gt;"closed",AI1697&lt;&gt;"old",AND($B$3&lt;&gt;Data!$N$6,OR(database!$AG1697&lt;&gt;Data!$K$9,database!$AG1697&lt;&gt;Data!$K$8))),MAX(E$8:E1696)+1,0)</f>
        <v>0</v>
      </c>
      <c r="F1697" s="25">
        <f>IF(AH1697="X",MAX(F$8:F1696)+1,0)</f>
        <v>0</v>
      </c>
      <c r="G1697" s="25">
        <f ca="1">IF(AND(AG1697=Data!$K$8,database!AI1697&lt;&gt;"Closed",AI1697&lt;&gt;"old",database!AL1697&lt;(TODAY()+Data!$X$4)),MAX(G$8:G1696)+1,0)</f>
        <v>0</v>
      </c>
      <c r="H1697" s="25">
        <f ca="1">IF(AND(AG1697=Data!$K$9,database!AI1697&lt;&gt;"Closed",AI1697&lt;&gt;"old",database!AL1697&lt;(TODAY()+Data!$X$5)),MAX(H$8:H1696)+1,0)</f>
        <v>0</v>
      </c>
      <c r="Y1697">
        <f>IF(AS1697&gt;0,VLOOKUP(AS1697,$AT:$AV,3,0)+COUNTIF(AS$8:AS1696,AS1697),0)</f>
        <v>0</v>
      </c>
      <c r="AA1697" s="17"/>
      <c r="AB1697" s="18"/>
      <c r="AC1697" s="17"/>
      <c r="AD1697" s="18"/>
      <c r="AE1697" s="17"/>
      <c r="AF1697" s="18"/>
      <c r="AG1697" s="139"/>
      <c r="AH1697" s="24"/>
      <c r="AI1697" s="17"/>
      <c r="AJ1697" s="24"/>
      <c r="AK1697" s="27"/>
      <c r="AL1697" s="47"/>
      <c r="AQ1697" s="25">
        <f>IF(FollowUp!$AK$3="(Off)",IF(FollowUp!$AA$3=Data!$D$5,C1697,IF(FollowUp!$AA$3=Data!$D$6,D1697,IF(FollowUp!$AA$3=Data!$D$7,E1697,B1697))),IF(FollowUp!$AK$3=Data!$N$9,F1697,IF(FollowUp!$AK$3=Data!$N$8,H1697,IF(FollowUp!$AK$3=Data!$N$7,G1697,B1697))))</f>
        <v>0</v>
      </c>
      <c r="AR1697" s="51">
        <f t="shared" si="164"/>
        <v>0</v>
      </c>
      <c r="AS1697" s="25">
        <f t="shared" si="162"/>
        <v>-1</v>
      </c>
      <c r="AT1697" s="25">
        <f t="shared" si="165"/>
        <v>1690</v>
      </c>
      <c r="AU1697" s="25">
        <f t="shared" si="163"/>
        <v>0</v>
      </c>
      <c r="AV1697" s="25">
        <f t="shared" si="166"/>
        <v>0</v>
      </c>
      <c r="BB1697" s="51"/>
    </row>
    <row r="1698" spans="1:54" x14ac:dyDescent="0.25">
      <c r="A1698" t="str">
        <f t="shared" si="161"/>
        <v>1698</v>
      </c>
      <c r="B1698" s="25">
        <f>IF(OR(ISBLANK($AG1698),$AI1698="closed",$AI1698="old",AND($B$3=Data!$N$6,OR(database!AG1698=Data!$K$8,Data!$K$9=database!AG1698))),0,MAX(B$8:B1697)+1)</f>
        <v>0</v>
      </c>
      <c r="C1698" s="25">
        <f ca="1">IF(AND($AL1698-C$3&lt;=TODAY(),$AL1698&gt;0,AI1698&lt;&gt;"closed",AI1698&lt;&gt;"old",AND($B$3&lt;&gt;Data!$N$6,OR(database!$AG1698&lt;&gt;Data!$K$9,database!$AG1698&lt;&gt;Data!$K$8))),MAX(C$8:C1697)+1,0)</f>
        <v>0</v>
      </c>
      <c r="D1698" s="25">
        <f ca="1">IF(AND($AL1698-D$3&lt;=TODAY(),$AL1698&gt;0,$AI1698&lt;&gt;"closed",AI1698&lt;&gt;"old",AND($B$3&lt;&gt;Data!$N$6,OR(database!$AG1698&lt;&gt;Data!$K$9,database!$AG1698&lt;&gt;Data!$K$8))),MAX(D$8:D1697)+1,0)</f>
        <v>0</v>
      </c>
      <c r="E1698" s="25">
        <f ca="1">IF(AND($AL1698-E$3&lt;=TODAY(),$AL1698&gt;0,AI1698&lt;&gt;"closed",AI1698&lt;&gt;"old",AND($B$3&lt;&gt;Data!$N$6,OR(database!$AG1698&lt;&gt;Data!$K$9,database!$AG1698&lt;&gt;Data!$K$8))),MAX(E$8:E1697)+1,0)</f>
        <v>0</v>
      </c>
      <c r="F1698" s="25">
        <f>IF(AH1698="X",MAX(F$8:F1697)+1,0)</f>
        <v>0</v>
      </c>
      <c r="G1698" s="25">
        <f ca="1">IF(AND(AG1698=Data!$K$8,database!AI1698&lt;&gt;"Closed",AI1698&lt;&gt;"old",database!AL1698&lt;(TODAY()+Data!$X$4)),MAX(G$8:G1697)+1,0)</f>
        <v>0</v>
      </c>
      <c r="H1698" s="25">
        <f ca="1">IF(AND(AG1698=Data!$K$9,database!AI1698&lt;&gt;"Closed",AI1698&lt;&gt;"old",database!AL1698&lt;(TODAY()+Data!$X$5)),MAX(H$8:H1697)+1,0)</f>
        <v>0</v>
      </c>
      <c r="Y1698">
        <f>IF(AS1698&gt;0,VLOOKUP(AS1698,$AT:$AV,3,0)+COUNTIF(AS$8:AS1697,AS1698),0)</f>
        <v>0</v>
      </c>
      <c r="AA1698" s="16"/>
      <c r="AB1698" s="22"/>
      <c r="AC1698" s="16"/>
      <c r="AD1698" s="22"/>
      <c r="AE1698" s="16"/>
      <c r="AF1698" s="22"/>
      <c r="AG1698" s="138"/>
      <c r="AH1698" s="23"/>
      <c r="AI1698" s="16"/>
      <c r="AJ1698" s="23"/>
      <c r="AK1698" s="28"/>
      <c r="AL1698" s="35"/>
      <c r="AQ1698" s="25">
        <f>IF(FollowUp!$AK$3="(Off)",IF(FollowUp!$AA$3=Data!$D$5,C1698,IF(FollowUp!$AA$3=Data!$D$6,D1698,IF(FollowUp!$AA$3=Data!$D$7,E1698,B1698))),IF(FollowUp!$AK$3=Data!$N$9,F1698,IF(FollowUp!$AK$3=Data!$N$8,H1698,IF(FollowUp!$AK$3=Data!$N$7,G1698,B1698))))</f>
        <v>0</v>
      </c>
      <c r="AR1698" s="51">
        <f t="shared" si="164"/>
        <v>0</v>
      </c>
      <c r="AS1698" s="25">
        <f t="shared" si="162"/>
        <v>-1</v>
      </c>
      <c r="AT1698" s="25">
        <f t="shared" si="165"/>
        <v>1691</v>
      </c>
      <c r="AU1698" s="25">
        <f t="shared" si="163"/>
        <v>0</v>
      </c>
      <c r="AV1698" s="25">
        <f t="shared" si="166"/>
        <v>0</v>
      </c>
      <c r="BB1698" s="51"/>
    </row>
    <row r="1699" spans="1:54" x14ac:dyDescent="0.25">
      <c r="A1699" t="str">
        <f t="shared" si="161"/>
        <v>1699</v>
      </c>
      <c r="B1699" s="25">
        <f>IF(OR(ISBLANK($AG1699),$AI1699="closed",$AI1699="old",AND($B$3=Data!$N$6,OR(database!AG1699=Data!$K$8,Data!$K$9=database!AG1699))),0,MAX(B$8:B1698)+1)</f>
        <v>0</v>
      </c>
      <c r="C1699" s="25">
        <f ca="1">IF(AND($AL1699-C$3&lt;=TODAY(),$AL1699&gt;0,AI1699&lt;&gt;"closed",AI1699&lt;&gt;"old",AND($B$3&lt;&gt;Data!$N$6,OR(database!$AG1699&lt;&gt;Data!$K$9,database!$AG1699&lt;&gt;Data!$K$8))),MAX(C$8:C1698)+1,0)</f>
        <v>0</v>
      </c>
      <c r="D1699" s="25">
        <f ca="1">IF(AND($AL1699-D$3&lt;=TODAY(),$AL1699&gt;0,$AI1699&lt;&gt;"closed",AI1699&lt;&gt;"old",AND($B$3&lt;&gt;Data!$N$6,OR(database!$AG1699&lt;&gt;Data!$K$9,database!$AG1699&lt;&gt;Data!$K$8))),MAX(D$8:D1698)+1,0)</f>
        <v>0</v>
      </c>
      <c r="E1699" s="25">
        <f ca="1">IF(AND($AL1699-E$3&lt;=TODAY(),$AL1699&gt;0,AI1699&lt;&gt;"closed",AI1699&lt;&gt;"old",AND($B$3&lt;&gt;Data!$N$6,OR(database!$AG1699&lt;&gt;Data!$K$9,database!$AG1699&lt;&gt;Data!$K$8))),MAX(E$8:E1698)+1,0)</f>
        <v>0</v>
      </c>
      <c r="F1699" s="25">
        <f>IF(AH1699="X",MAX(F$8:F1698)+1,0)</f>
        <v>0</v>
      </c>
      <c r="G1699" s="25">
        <f ca="1">IF(AND(AG1699=Data!$K$8,database!AI1699&lt;&gt;"Closed",AI1699&lt;&gt;"old",database!AL1699&lt;(TODAY()+Data!$X$4)),MAX(G$8:G1698)+1,0)</f>
        <v>0</v>
      </c>
      <c r="H1699" s="25">
        <f ca="1">IF(AND(AG1699=Data!$K$9,database!AI1699&lt;&gt;"Closed",AI1699&lt;&gt;"old",database!AL1699&lt;(TODAY()+Data!$X$5)),MAX(H$8:H1698)+1,0)</f>
        <v>0</v>
      </c>
      <c r="Y1699">
        <f>IF(AS1699&gt;0,VLOOKUP(AS1699,$AT:$AV,3,0)+COUNTIF(AS$8:AS1698,AS1699),0)</f>
        <v>0</v>
      </c>
      <c r="AA1699" s="17"/>
      <c r="AB1699" s="18"/>
      <c r="AC1699" s="17"/>
      <c r="AD1699" s="18"/>
      <c r="AE1699" s="17"/>
      <c r="AF1699" s="18"/>
      <c r="AG1699" s="139"/>
      <c r="AH1699" s="24"/>
      <c r="AI1699" s="17"/>
      <c r="AJ1699" s="24"/>
      <c r="AK1699" s="27"/>
      <c r="AL1699" s="47"/>
      <c r="AQ1699" s="25">
        <f>IF(FollowUp!$AK$3="(Off)",IF(FollowUp!$AA$3=Data!$D$5,C1699,IF(FollowUp!$AA$3=Data!$D$6,D1699,IF(FollowUp!$AA$3=Data!$D$7,E1699,B1699))),IF(FollowUp!$AK$3=Data!$N$9,F1699,IF(FollowUp!$AK$3=Data!$N$8,H1699,IF(FollowUp!$AK$3=Data!$N$7,G1699,B1699))))</f>
        <v>0</v>
      </c>
      <c r="AR1699" s="51">
        <f t="shared" si="164"/>
        <v>0</v>
      </c>
      <c r="AS1699" s="25">
        <f t="shared" si="162"/>
        <v>-1</v>
      </c>
      <c r="AT1699" s="25">
        <f t="shared" si="165"/>
        <v>1692</v>
      </c>
      <c r="AU1699" s="25">
        <f t="shared" si="163"/>
        <v>0</v>
      </c>
      <c r="AV1699" s="25">
        <f t="shared" si="166"/>
        <v>0</v>
      </c>
      <c r="BB1699" s="51"/>
    </row>
    <row r="1700" spans="1:54" x14ac:dyDescent="0.25">
      <c r="A1700" t="str">
        <f t="shared" si="161"/>
        <v>1700</v>
      </c>
      <c r="B1700" s="25">
        <f>IF(OR(ISBLANK($AG1700),$AI1700="closed",$AI1700="old",AND($B$3=Data!$N$6,OR(database!AG1700=Data!$K$8,Data!$K$9=database!AG1700))),0,MAX(B$8:B1699)+1)</f>
        <v>0</v>
      </c>
      <c r="C1700" s="25">
        <f ca="1">IF(AND($AL1700-C$3&lt;=TODAY(),$AL1700&gt;0,AI1700&lt;&gt;"closed",AI1700&lt;&gt;"old",AND($B$3&lt;&gt;Data!$N$6,OR(database!$AG1700&lt;&gt;Data!$K$9,database!$AG1700&lt;&gt;Data!$K$8))),MAX(C$8:C1699)+1,0)</f>
        <v>0</v>
      </c>
      <c r="D1700" s="25">
        <f ca="1">IF(AND($AL1700-D$3&lt;=TODAY(),$AL1700&gt;0,$AI1700&lt;&gt;"closed",AI1700&lt;&gt;"old",AND($B$3&lt;&gt;Data!$N$6,OR(database!$AG1700&lt;&gt;Data!$K$9,database!$AG1700&lt;&gt;Data!$K$8))),MAX(D$8:D1699)+1,0)</f>
        <v>0</v>
      </c>
      <c r="E1700" s="25">
        <f ca="1">IF(AND($AL1700-E$3&lt;=TODAY(),$AL1700&gt;0,AI1700&lt;&gt;"closed",AI1700&lt;&gt;"old",AND($B$3&lt;&gt;Data!$N$6,OR(database!$AG1700&lt;&gt;Data!$K$9,database!$AG1700&lt;&gt;Data!$K$8))),MAX(E$8:E1699)+1,0)</f>
        <v>0</v>
      </c>
      <c r="F1700" s="25">
        <f>IF(AH1700="X",MAX(F$8:F1699)+1,0)</f>
        <v>0</v>
      </c>
      <c r="G1700" s="25">
        <f ca="1">IF(AND(AG1700=Data!$K$8,database!AI1700&lt;&gt;"Closed",AI1700&lt;&gt;"old",database!AL1700&lt;(TODAY()+Data!$X$4)),MAX(G$8:G1699)+1,0)</f>
        <v>0</v>
      </c>
      <c r="H1700" s="25">
        <f ca="1">IF(AND(AG1700=Data!$K$9,database!AI1700&lt;&gt;"Closed",AI1700&lt;&gt;"old",database!AL1700&lt;(TODAY()+Data!$X$5)),MAX(H$8:H1699)+1,0)</f>
        <v>0</v>
      </c>
      <c r="Y1700">
        <f>IF(AS1700&gt;0,VLOOKUP(AS1700,$AT:$AV,3,0)+COUNTIF(AS$8:AS1699,AS1700),0)</f>
        <v>0</v>
      </c>
      <c r="AA1700" s="16"/>
      <c r="AB1700" s="22"/>
      <c r="AC1700" s="16"/>
      <c r="AD1700" s="22"/>
      <c r="AE1700" s="16"/>
      <c r="AF1700" s="22"/>
      <c r="AG1700" s="138"/>
      <c r="AH1700" s="23"/>
      <c r="AI1700" s="16"/>
      <c r="AJ1700" s="23"/>
      <c r="AK1700" s="28"/>
      <c r="AL1700" s="35"/>
      <c r="AQ1700" s="25">
        <f>IF(FollowUp!$AK$3="(Off)",IF(FollowUp!$AA$3=Data!$D$5,C1700,IF(FollowUp!$AA$3=Data!$D$6,D1700,IF(FollowUp!$AA$3=Data!$D$7,E1700,B1700))),IF(FollowUp!$AK$3=Data!$N$9,F1700,IF(FollowUp!$AK$3=Data!$N$8,H1700,IF(FollowUp!$AK$3=Data!$N$7,G1700,B1700))))</f>
        <v>0</v>
      </c>
      <c r="AR1700" s="51">
        <f t="shared" si="164"/>
        <v>0</v>
      </c>
      <c r="AS1700" s="25">
        <f t="shared" si="162"/>
        <v>-1</v>
      </c>
      <c r="AT1700" s="25">
        <f t="shared" si="165"/>
        <v>1693</v>
      </c>
      <c r="AU1700" s="25">
        <f t="shared" si="163"/>
        <v>0</v>
      </c>
      <c r="AV1700" s="25">
        <f t="shared" si="166"/>
        <v>0</v>
      </c>
      <c r="BB1700" s="51"/>
    </row>
    <row r="1701" spans="1:54" x14ac:dyDescent="0.25">
      <c r="A1701" t="str">
        <f t="shared" si="161"/>
        <v>1701</v>
      </c>
      <c r="B1701" s="25">
        <f>IF(OR(ISBLANK($AG1701),$AI1701="closed",$AI1701="old",AND($B$3=Data!$N$6,OR(database!AG1701=Data!$K$8,Data!$K$9=database!AG1701))),0,MAX(B$8:B1700)+1)</f>
        <v>0</v>
      </c>
      <c r="C1701" s="25">
        <f ca="1">IF(AND($AL1701-C$3&lt;=TODAY(),$AL1701&gt;0,AI1701&lt;&gt;"closed",AI1701&lt;&gt;"old",AND($B$3&lt;&gt;Data!$N$6,OR(database!$AG1701&lt;&gt;Data!$K$9,database!$AG1701&lt;&gt;Data!$K$8))),MAX(C$8:C1700)+1,0)</f>
        <v>0</v>
      </c>
      <c r="D1701" s="25">
        <f ca="1">IF(AND($AL1701-D$3&lt;=TODAY(),$AL1701&gt;0,$AI1701&lt;&gt;"closed",AI1701&lt;&gt;"old",AND($B$3&lt;&gt;Data!$N$6,OR(database!$AG1701&lt;&gt;Data!$K$9,database!$AG1701&lt;&gt;Data!$K$8))),MAX(D$8:D1700)+1,0)</f>
        <v>0</v>
      </c>
      <c r="E1701" s="25">
        <f ca="1">IF(AND($AL1701-E$3&lt;=TODAY(),$AL1701&gt;0,AI1701&lt;&gt;"closed",AI1701&lt;&gt;"old",AND($B$3&lt;&gt;Data!$N$6,OR(database!$AG1701&lt;&gt;Data!$K$9,database!$AG1701&lt;&gt;Data!$K$8))),MAX(E$8:E1700)+1,0)</f>
        <v>0</v>
      </c>
      <c r="F1701" s="25">
        <f>IF(AH1701="X",MAX(F$8:F1700)+1,0)</f>
        <v>0</v>
      </c>
      <c r="G1701" s="25">
        <f ca="1">IF(AND(AG1701=Data!$K$8,database!AI1701&lt;&gt;"Closed",AI1701&lt;&gt;"old",database!AL1701&lt;(TODAY()+Data!$X$4)),MAX(G$8:G1700)+1,0)</f>
        <v>0</v>
      </c>
      <c r="H1701" s="25">
        <f ca="1">IF(AND(AG1701=Data!$K$9,database!AI1701&lt;&gt;"Closed",AI1701&lt;&gt;"old",database!AL1701&lt;(TODAY()+Data!$X$5)),MAX(H$8:H1700)+1,0)</f>
        <v>0</v>
      </c>
      <c r="Y1701">
        <f>IF(AS1701&gt;0,VLOOKUP(AS1701,$AT:$AV,3,0)+COUNTIF(AS$8:AS1700,AS1701),0)</f>
        <v>0</v>
      </c>
      <c r="AA1701" s="17"/>
      <c r="AB1701" s="18"/>
      <c r="AC1701" s="17"/>
      <c r="AD1701" s="18"/>
      <c r="AE1701" s="17"/>
      <c r="AF1701" s="18"/>
      <c r="AG1701" s="139"/>
      <c r="AH1701" s="24"/>
      <c r="AI1701" s="17"/>
      <c r="AJ1701" s="24"/>
      <c r="AK1701" s="27"/>
      <c r="AL1701" s="47"/>
      <c r="AQ1701" s="25">
        <f>IF(FollowUp!$AK$3="(Off)",IF(FollowUp!$AA$3=Data!$D$5,C1701,IF(FollowUp!$AA$3=Data!$D$6,D1701,IF(FollowUp!$AA$3=Data!$D$7,E1701,B1701))),IF(FollowUp!$AK$3=Data!$N$9,F1701,IF(FollowUp!$AK$3=Data!$N$8,H1701,IF(FollowUp!$AK$3=Data!$N$7,G1701,B1701))))</f>
        <v>0</v>
      </c>
      <c r="AR1701" s="51">
        <f t="shared" si="164"/>
        <v>0</v>
      </c>
      <c r="AS1701" s="25">
        <f t="shared" si="162"/>
        <v>-1</v>
      </c>
      <c r="AT1701" s="25">
        <f t="shared" si="165"/>
        <v>1694</v>
      </c>
      <c r="AU1701" s="25">
        <f t="shared" si="163"/>
        <v>0</v>
      </c>
      <c r="AV1701" s="25">
        <f t="shared" si="166"/>
        <v>0</v>
      </c>
      <c r="BB1701" s="51"/>
    </row>
    <row r="1702" spans="1:54" x14ac:dyDescent="0.25">
      <c r="A1702" t="str">
        <f t="shared" si="161"/>
        <v>1702</v>
      </c>
      <c r="B1702" s="25">
        <f>IF(OR(ISBLANK($AG1702),$AI1702="closed",$AI1702="old",AND($B$3=Data!$N$6,OR(database!AG1702=Data!$K$8,Data!$K$9=database!AG1702))),0,MAX(B$8:B1701)+1)</f>
        <v>0</v>
      </c>
      <c r="C1702" s="25">
        <f ca="1">IF(AND($AL1702-C$3&lt;=TODAY(),$AL1702&gt;0,AI1702&lt;&gt;"closed",AI1702&lt;&gt;"old",AND($B$3&lt;&gt;Data!$N$6,OR(database!$AG1702&lt;&gt;Data!$K$9,database!$AG1702&lt;&gt;Data!$K$8))),MAX(C$8:C1701)+1,0)</f>
        <v>0</v>
      </c>
      <c r="D1702" s="25">
        <f ca="1">IF(AND($AL1702-D$3&lt;=TODAY(),$AL1702&gt;0,$AI1702&lt;&gt;"closed",AI1702&lt;&gt;"old",AND($B$3&lt;&gt;Data!$N$6,OR(database!$AG1702&lt;&gt;Data!$K$9,database!$AG1702&lt;&gt;Data!$K$8))),MAX(D$8:D1701)+1,0)</f>
        <v>0</v>
      </c>
      <c r="E1702" s="25">
        <f ca="1">IF(AND($AL1702-E$3&lt;=TODAY(),$AL1702&gt;0,AI1702&lt;&gt;"closed",AI1702&lt;&gt;"old",AND($B$3&lt;&gt;Data!$N$6,OR(database!$AG1702&lt;&gt;Data!$K$9,database!$AG1702&lt;&gt;Data!$K$8))),MAX(E$8:E1701)+1,0)</f>
        <v>0</v>
      </c>
      <c r="F1702" s="25">
        <f>IF(AH1702="X",MAX(F$8:F1701)+1,0)</f>
        <v>0</v>
      </c>
      <c r="G1702" s="25">
        <f ca="1">IF(AND(AG1702=Data!$K$8,database!AI1702&lt;&gt;"Closed",AI1702&lt;&gt;"old",database!AL1702&lt;(TODAY()+Data!$X$4)),MAX(G$8:G1701)+1,0)</f>
        <v>0</v>
      </c>
      <c r="H1702" s="25">
        <f ca="1">IF(AND(AG1702=Data!$K$9,database!AI1702&lt;&gt;"Closed",AI1702&lt;&gt;"old",database!AL1702&lt;(TODAY()+Data!$X$5)),MAX(H$8:H1701)+1,0)</f>
        <v>0</v>
      </c>
      <c r="Y1702">
        <f>IF(AS1702&gt;0,VLOOKUP(AS1702,$AT:$AV,3,0)+COUNTIF(AS$8:AS1701,AS1702),0)</f>
        <v>0</v>
      </c>
      <c r="AA1702" s="16"/>
      <c r="AB1702" s="22"/>
      <c r="AC1702" s="16"/>
      <c r="AD1702" s="22"/>
      <c r="AE1702" s="16"/>
      <c r="AF1702" s="22"/>
      <c r="AG1702" s="138"/>
      <c r="AH1702" s="23"/>
      <c r="AI1702" s="16"/>
      <c r="AJ1702" s="23"/>
      <c r="AK1702" s="28"/>
      <c r="AL1702" s="35"/>
      <c r="AQ1702" s="25">
        <f>IF(FollowUp!$AK$3="(Off)",IF(FollowUp!$AA$3=Data!$D$5,C1702,IF(FollowUp!$AA$3=Data!$D$6,D1702,IF(FollowUp!$AA$3=Data!$D$7,E1702,B1702))),IF(FollowUp!$AK$3=Data!$N$9,F1702,IF(FollowUp!$AK$3=Data!$N$8,H1702,IF(FollowUp!$AK$3=Data!$N$7,G1702,B1702))))</f>
        <v>0</v>
      </c>
      <c r="AR1702" s="51">
        <f t="shared" si="164"/>
        <v>0</v>
      </c>
      <c r="AS1702" s="25">
        <f t="shared" si="162"/>
        <v>-1</v>
      </c>
      <c r="AT1702" s="25">
        <f t="shared" si="165"/>
        <v>1695</v>
      </c>
      <c r="AU1702" s="25">
        <f t="shared" si="163"/>
        <v>0</v>
      </c>
      <c r="AV1702" s="25">
        <f t="shared" si="166"/>
        <v>0</v>
      </c>
      <c r="BB1702" s="51"/>
    </row>
    <row r="1703" spans="1:54" x14ac:dyDescent="0.25">
      <c r="A1703" t="str">
        <f t="shared" si="161"/>
        <v>1703</v>
      </c>
      <c r="B1703" s="25">
        <f>IF(OR(ISBLANK($AG1703),$AI1703="closed",$AI1703="old",AND($B$3=Data!$N$6,OR(database!AG1703=Data!$K$8,Data!$K$9=database!AG1703))),0,MAX(B$8:B1702)+1)</f>
        <v>0</v>
      </c>
      <c r="C1703" s="25">
        <f ca="1">IF(AND($AL1703-C$3&lt;=TODAY(),$AL1703&gt;0,AI1703&lt;&gt;"closed",AI1703&lt;&gt;"old",AND($B$3&lt;&gt;Data!$N$6,OR(database!$AG1703&lt;&gt;Data!$K$9,database!$AG1703&lt;&gt;Data!$K$8))),MAX(C$8:C1702)+1,0)</f>
        <v>0</v>
      </c>
      <c r="D1703" s="25">
        <f ca="1">IF(AND($AL1703-D$3&lt;=TODAY(),$AL1703&gt;0,$AI1703&lt;&gt;"closed",AI1703&lt;&gt;"old",AND($B$3&lt;&gt;Data!$N$6,OR(database!$AG1703&lt;&gt;Data!$K$9,database!$AG1703&lt;&gt;Data!$K$8))),MAX(D$8:D1702)+1,0)</f>
        <v>0</v>
      </c>
      <c r="E1703" s="25">
        <f ca="1">IF(AND($AL1703-E$3&lt;=TODAY(),$AL1703&gt;0,AI1703&lt;&gt;"closed",AI1703&lt;&gt;"old",AND($B$3&lt;&gt;Data!$N$6,OR(database!$AG1703&lt;&gt;Data!$K$9,database!$AG1703&lt;&gt;Data!$K$8))),MAX(E$8:E1702)+1,0)</f>
        <v>0</v>
      </c>
      <c r="F1703" s="25">
        <f>IF(AH1703="X",MAX(F$8:F1702)+1,0)</f>
        <v>0</v>
      </c>
      <c r="G1703" s="25">
        <f ca="1">IF(AND(AG1703=Data!$K$8,database!AI1703&lt;&gt;"Closed",AI1703&lt;&gt;"old",database!AL1703&lt;(TODAY()+Data!$X$4)),MAX(G$8:G1702)+1,0)</f>
        <v>0</v>
      </c>
      <c r="H1703" s="25">
        <f ca="1">IF(AND(AG1703=Data!$K$9,database!AI1703&lt;&gt;"Closed",AI1703&lt;&gt;"old",database!AL1703&lt;(TODAY()+Data!$X$5)),MAX(H$8:H1702)+1,0)</f>
        <v>0</v>
      </c>
      <c r="Y1703">
        <f>IF(AS1703&gt;0,VLOOKUP(AS1703,$AT:$AV,3,0)+COUNTIF(AS$8:AS1702,AS1703),0)</f>
        <v>0</v>
      </c>
      <c r="AA1703" s="17"/>
      <c r="AB1703" s="18"/>
      <c r="AC1703" s="17"/>
      <c r="AD1703" s="18"/>
      <c r="AE1703" s="17"/>
      <c r="AF1703" s="18"/>
      <c r="AG1703" s="139"/>
      <c r="AH1703" s="24"/>
      <c r="AI1703" s="17"/>
      <c r="AJ1703" s="24"/>
      <c r="AK1703" s="27"/>
      <c r="AL1703" s="47"/>
      <c r="AQ1703" s="25">
        <f>IF(FollowUp!$AK$3="(Off)",IF(FollowUp!$AA$3=Data!$D$5,C1703,IF(FollowUp!$AA$3=Data!$D$6,D1703,IF(FollowUp!$AA$3=Data!$D$7,E1703,B1703))),IF(FollowUp!$AK$3=Data!$N$9,F1703,IF(FollowUp!$AK$3=Data!$N$8,H1703,IF(FollowUp!$AK$3=Data!$N$7,G1703,B1703))))</f>
        <v>0</v>
      </c>
      <c r="AR1703" s="51">
        <f t="shared" si="164"/>
        <v>0</v>
      </c>
      <c r="AS1703" s="25">
        <f t="shared" si="162"/>
        <v>-1</v>
      </c>
      <c r="AT1703" s="25">
        <f t="shared" si="165"/>
        <v>1696</v>
      </c>
      <c r="AU1703" s="25">
        <f t="shared" si="163"/>
        <v>0</v>
      </c>
      <c r="AV1703" s="25">
        <f t="shared" si="166"/>
        <v>0</v>
      </c>
      <c r="BB1703" s="51"/>
    </row>
    <row r="1704" spans="1:54" x14ac:dyDescent="0.25">
      <c r="A1704" t="str">
        <f t="shared" si="161"/>
        <v>1704</v>
      </c>
      <c r="B1704" s="25">
        <f>IF(OR(ISBLANK($AG1704),$AI1704="closed",$AI1704="old",AND($B$3=Data!$N$6,OR(database!AG1704=Data!$K$8,Data!$K$9=database!AG1704))),0,MAX(B$8:B1703)+1)</f>
        <v>0</v>
      </c>
      <c r="C1704" s="25">
        <f ca="1">IF(AND($AL1704-C$3&lt;=TODAY(),$AL1704&gt;0,AI1704&lt;&gt;"closed",AI1704&lt;&gt;"old",AND($B$3&lt;&gt;Data!$N$6,OR(database!$AG1704&lt;&gt;Data!$K$9,database!$AG1704&lt;&gt;Data!$K$8))),MAX(C$8:C1703)+1,0)</f>
        <v>0</v>
      </c>
      <c r="D1704" s="25">
        <f ca="1">IF(AND($AL1704-D$3&lt;=TODAY(),$AL1704&gt;0,$AI1704&lt;&gt;"closed",AI1704&lt;&gt;"old",AND($B$3&lt;&gt;Data!$N$6,OR(database!$AG1704&lt;&gt;Data!$K$9,database!$AG1704&lt;&gt;Data!$K$8))),MAX(D$8:D1703)+1,0)</f>
        <v>0</v>
      </c>
      <c r="E1704" s="25">
        <f ca="1">IF(AND($AL1704-E$3&lt;=TODAY(),$AL1704&gt;0,AI1704&lt;&gt;"closed",AI1704&lt;&gt;"old",AND($B$3&lt;&gt;Data!$N$6,OR(database!$AG1704&lt;&gt;Data!$K$9,database!$AG1704&lt;&gt;Data!$K$8))),MAX(E$8:E1703)+1,0)</f>
        <v>0</v>
      </c>
      <c r="F1704" s="25">
        <f>IF(AH1704="X",MAX(F$8:F1703)+1,0)</f>
        <v>0</v>
      </c>
      <c r="G1704" s="25">
        <f ca="1">IF(AND(AG1704=Data!$K$8,database!AI1704&lt;&gt;"Closed",AI1704&lt;&gt;"old",database!AL1704&lt;(TODAY()+Data!$X$4)),MAX(G$8:G1703)+1,0)</f>
        <v>0</v>
      </c>
      <c r="H1704" s="25">
        <f ca="1">IF(AND(AG1704=Data!$K$9,database!AI1704&lt;&gt;"Closed",AI1704&lt;&gt;"old",database!AL1704&lt;(TODAY()+Data!$X$5)),MAX(H$8:H1703)+1,0)</f>
        <v>0</v>
      </c>
      <c r="Y1704">
        <f>IF(AS1704&gt;0,VLOOKUP(AS1704,$AT:$AV,3,0)+COUNTIF(AS$8:AS1703,AS1704),0)</f>
        <v>0</v>
      </c>
      <c r="AA1704" s="16"/>
      <c r="AB1704" s="22"/>
      <c r="AC1704" s="16"/>
      <c r="AD1704" s="22"/>
      <c r="AE1704" s="16"/>
      <c r="AF1704" s="22"/>
      <c r="AG1704" s="138"/>
      <c r="AH1704" s="23"/>
      <c r="AI1704" s="16"/>
      <c r="AJ1704" s="23"/>
      <c r="AK1704" s="28"/>
      <c r="AL1704" s="35"/>
      <c r="AQ1704" s="25">
        <f>IF(FollowUp!$AK$3="(Off)",IF(FollowUp!$AA$3=Data!$D$5,C1704,IF(FollowUp!$AA$3=Data!$D$6,D1704,IF(FollowUp!$AA$3=Data!$D$7,E1704,B1704))),IF(FollowUp!$AK$3=Data!$N$9,F1704,IF(FollowUp!$AK$3=Data!$N$8,H1704,IF(FollowUp!$AK$3=Data!$N$7,G1704,B1704))))</f>
        <v>0</v>
      </c>
      <c r="AR1704" s="51">
        <f t="shared" si="164"/>
        <v>0</v>
      </c>
      <c r="AS1704" s="25">
        <f t="shared" si="162"/>
        <v>-1</v>
      </c>
      <c r="AT1704" s="25">
        <f t="shared" si="165"/>
        <v>1697</v>
      </c>
      <c r="AU1704" s="25">
        <f t="shared" si="163"/>
        <v>0</v>
      </c>
      <c r="AV1704" s="25">
        <f t="shared" si="166"/>
        <v>0</v>
      </c>
      <c r="BB1704" s="51"/>
    </row>
    <row r="1705" spans="1:54" x14ac:dyDescent="0.25">
      <c r="A1705" t="str">
        <f t="shared" si="161"/>
        <v>1705</v>
      </c>
      <c r="B1705" s="25">
        <f>IF(OR(ISBLANK($AG1705),$AI1705="closed",$AI1705="old",AND($B$3=Data!$N$6,OR(database!AG1705=Data!$K$8,Data!$K$9=database!AG1705))),0,MAX(B$8:B1704)+1)</f>
        <v>0</v>
      </c>
      <c r="C1705" s="25">
        <f ca="1">IF(AND($AL1705-C$3&lt;=TODAY(),$AL1705&gt;0,AI1705&lt;&gt;"closed",AI1705&lt;&gt;"old",AND($B$3&lt;&gt;Data!$N$6,OR(database!$AG1705&lt;&gt;Data!$K$9,database!$AG1705&lt;&gt;Data!$K$8))),MAX(C$8:C1704)+1,0)</f>
        <v>0</v>
      </c>
      <c r="D1705" s="25">
        <f ca="1">IF(AND($AL1705-D$3&lt;=TODAY(),$AL1705&gt;0,$AI1705&lt;&gt;"closed",AI1705&lt;&gt;"old",AND($B$3&lt;&gt;Data!$N$6,OR(database!$AG1705&lt;&gt;Data!$K$9,database!$AG1705&lt;&gt;Data!$K$8))),MAX(D$8:D1704)+1,0)</f>
        <v>0</v>
      </c>
      <c r="E1705" s="25">
        <f ca="1">IF(AND($AL1705-E$3&lt;=TODAY(),$AL1705&gt;0,AI1705&lt;&gt;"closed",AI1705&lt;&gt;"old",AND($B$3&lt;&gt;Data!$N$6,OR(database!$AG1705&lt;&gt;Data!$K$9,database!$AG1705&lt;&gt;Data!$K$8))),MAX(E$8:E1704)+1,0)</f>
        <v>0</v>
      </c>
      <c r="F1705" s="25">
        <f>IF(AH1705="X",MAX(F$8:F1704)+1,0)</f>
        <v>0</v>
      </c>
      <c r="G1705" s="25">
        <f ca="1">IF(AND(AG1705=Data!$K$8,database!AI1705&lt;&gt;"Closed",AI1705&lt;&gt;"old",database!AL1705&lt;(TODAY()+Data!$X$4)),MAX(G$8:G1704)+1,0)</f>
        <v>0</v>
      </c>
      <c r="H1705" s="25">
        <f ca="1">IF(AND(AG1705=Data!$K$9,database!AI1705&lt;&gt;"Closed",AI1705&lt;&gt;"old",database!AL1705&lt;(TODAY()+Data!$X$5)),MAX(H$8:H1704)+1,0)</f>
        <v>0</v>
      </c>
      <c r="Y1705">
        <f>IF(AS1705&gt;0,VLOOKUP(AS1705,$AT:$AV,3,0)+COUNTIF(AS$8:AS1704,AS1705),0)</f>
        <v>0</v>
      </c>
      <c r="AA1705" s="17"/>
      <c r="AB1705" s="18"/>
      <c r="AC1705" s="17"/>
      <c r="AD1705" s="18"/>
      <c r="AE1705" s="17"/>
      <c r="AF1705" s="18"/>
      <c r="AG1705" s="139"/>
      <c r="AH1705" s="24"/>
      <c r="AI1705" s="17"/>
      <c r="AJ1705" s="24"/>
      <c r="AK1705" s="27"/>
      <c r="AL1705" s="47"/>
      <c r="AQ1705" s="25">
        <f>IF(FollowUp!$AK$3="(Off)",IF(FollowUp!$AA$3=Data!$D$5,C1705,IF(FollowUp!$AA$3=Data!$D$6,D1705,IF(FollowUp!$AA$3=Data!$D$7,E1705,B1705))),IF(FollowUp!$AK$3=Data!$N$9,F1705,IF(FollowUp!$AK$3=Data!$N$8,H1705,IF(FollowUp!$AK$3=Data!$N$7,G1705,B1705))))</f>
        <v>0</v>
      </c>
      <c r="AR1705" s="51">
        <f t="shared" si="164"/>
        <v>0</v>
      </c>
      <c r="AS1705" s="25">
        <f t="shared" si="162"/>
        <v>-1</v>
      </c>
      <c r="AT1705" s="25">
        <f t="shared" si="165"/>
        <v>1698</v>
      </c>
      <c r="AU1705" s="25">
        <f t="shared" si="163"/>
        <v>0</v>
      </c>
      <c r="AV1705" s="25">
        <f t="shared" si="166"/>
        <v>0</v>
      </c>
      <c r="BB1705" s="51"/>
    </row>
    <row r="1706" spans="1:54" x14ac:dyDescent="0.25">
      <c r="A1706" t="str">
        <f t="shared" si="161"/>
        <v>1706</v>
      </c>
      <c r="B1706" s="25">
        <f>IF(OR(ISBLANK($AG1706),$AI1706="closed",$AI1706="old",AND($B$3=Data!$N$6,OR(database!AG1706=Data!$K$8,Data!$K$9=database!AG1706))),0,MAX(B$8:B1705)+1)</f>
        <v>0</v>
      </c>
      <c r="C1706" s="25">
        <f ca="1">IF(AND($AL1706-C$3&lt;=TODAY(),$AL1706&gt;0,AI1706&lt;&gt;"closed",AI1706&lt;&gt;"old",AND($B$3&lt;&gt;Data!$N$6,OR(database!$AG1706&lt;&gt;Data!$K$9,database!$AG1706&lt;&gt;Data!$K$8))),MAX(C$8:C1705)+1,0)</f>
        <v>0</v>
      </c>
      <c r="D1706" s="25">
        <f ca="1">IF(AND($AL1706-D$3&lt;=TODAY(),$AL1706&gt;0,$AI1706&lt;&gt;"closed",AI1706&lt;&gt;"old",AND($B$3&lt;&gt;Data!$N$6,OR(database!$AG1706&lt;&gt;Data!$K$9,database!$AG1706&lt;&gt;Data!$K$8))),MAX(D$8:D1705)+1,0)</f>
        <v>0</v>
      </c>
      <c r="E1706" s="25">
        <f ca="1">IF(AND($AL1706-E$3&lt;=TODAY(),$AL1706&gt;0,AI1706&lt;&gt;"closed",AI1706&lt;&gt;"old",AND($B$3&lt;&gt;Data!$N$6,OR(database!$AG1706&lt;&gt;Data!$K$9,database!$AG1706&lt;&gt;Data!$K$8))),MAX(E$8:E1705)+1,0)</f>
        <v>0</v>
      </c>
      <c r="F1706" s="25">
        <f>IF(AH1706="X",MAX(F$8:F1705)+1,0)</f>
        <v>0</v>
      </c>
      <c r="G1706" s="25">
        <f ca="1">IF(AND(AG1706=Data!$K$8,database!AI1706&lt;&gt;"Closed",AI1706&lt;&gt;"old",database!AL1706&lt;(TODAY()+Data!$X$4)),MAX(G$8:G1705)+1,0)</f>
        <v>0</v>
      </c>
      <c r="H1706" s="25">
        <f ca="1">IF(AND(AG1706=Data!$K$9,database!AI1706&lt;&gt;"Closed",AI1706&lt;&gt;"old",database!AL1706&lt;(TODAY()+Data!$X$5)),MAX(H$8:H1705)+1,0)</f>
        <v>0</v>
      </c>
      <c r="Y1706">
        <f>IF(AS1706&gt;0,VLOOKUP(AS1706,$AT:$AV,3,0)+COUNTIF(AS$8:AS1705,AS1706),0)</f>
        <v>0</v>
      </c>
      <c r="AA1706" s="16"/>
      <c r="AB1706" s="22"/>
      <c r="AC1706" s="16"/>
      <c r="AD1706" s="22"/>
      <c r="AE1706" s="16"/>
      <c r="AF1706" s="22"/>
      <c r="AG1706" s="138"/>
      <c r="AH1706" s="23"/>
      <c r="AI1706" s="16"/>
      <c r="AJ1706" s="23"/>
      <c r="AK1706" s="28"/>
      <c r="AL1706" s="35"/>
      <c r="AQ1706" s="25">
        <f>IF(FollowUp!$AK$3="(Off)",IF(FollowUp!$AA$3=Data!$D$5,C1706,IF(FollowUp!$AA$3=Data!$D$6,D1706,IF(FollowUp!$AA$3=Data!$D$7,E1706,B1706))),IF(FollowUp!$AK$3=Data!$N$9,F1706,IF(FollowUp!$AK$3=Data!$N$8,H1706,IF(FollowUp!$AK$3=Data!$N$7,G1706,B1706))))</f>
        <v>0</v>
      </c>
      <c r="AR1706" s="51">
        <f t="shared" si="164"/>
        <v>0</v>
      </c>
      <c r="AS1706" s="25">
        <f t="shared" si="162"/>
        <v>-1</v>
      </c>
      <c r="AT1706" s="25">
        <f t="shared" si="165"/>
        <v>1699</v>
      </c>
      <c r="AU1706" s="25">
        <f t="shared" si="163"/>
        <v>0</v>
      </c>
      <c r="AV1706" s="25">
        <f t="shared" si="166"/>
        <v>0</v>
      </c>
      <c r="BB1706" s="51"/>
    </row>
    <row r="1707" spans="1:54" x14ac:dyDescent="0.25">
      <c r="A1707" t="str">
        <f t="shared" si="161"/>
        <v>1707</v>
      </c>
      <c r="B1707" s="25">
        <f>IF(OR(ISBLANK($AG1707),$AI1707="closed",$AI1707="old",AND($B$3=Data!$N$6,OR(database!AG1707=Data!$K$8,Data!$K$9=database!AG1707))),0,MAX(B$8:B1706)+1)</f>
        <v>0</v>
      </c>
      <c r="C1707" s="25">
        <f ca="1">IF(AND($AL1707-C$3&lt;=TODAY(),$AL1707&gt;0,AI1707&lt;&gt;"closed",AI1707&lt;&gt;"old",AND($B$3&lt;&gt;Data!$N$6,OR(database!$AG1707&lt;&gt;Data!$K$9,database!$AG1707&lt;&gt;Data!$K$8))),MAX(C$8:C1706)+1,0)</f>
        <v>0</v>
      </c>
      <c r="D1707" s="25">
        <f ca="1">IF(AND($AL1707-D$3&lt;=TODAY(),$AL1707&gt;0,$AI1707&lt;&gt;"closed",AI1707&lt;&gt;"old",AND($B$3&lt;&gt;Data!$N$6,OR(database!$AG1707&lt;&gt;Data!$K$9,database!$AG1707&lt;&gt;Data!$K$8))),MAX(D$8:D1706)+1,0)</f>
        <v>0</v>
      </c>
      <c r="E1707" s="25">
        <f ca="1">IF(AND($AL1707-E$3&lt;=TODAY(),$AL1707&gt;0,AI1707&lt;&gt;"closed",AI1707&lt;&gt;"old",AND($B$3&lt;&gt;Data!$N$6,OR(database!$AG1707&lt;&gt;Data!$K$9,database!$AG1707&lt;&gt;Data!$K$8))),MAX(E$8:E1706)+1,0)</f>
        <v>0</v>
      </c>
      <c r="F1707" s="25">
        <f>IF(AH1707="X",MAX(F$8:F1706)+1,0)</f>
        <v>0</v>
      </c>
      <c r="G1707" s="25">
        <f ca="1">IF(AND(AG1707=Data!$K$8,database!AI1707&lt;&gt;"Closed",AI1707&lt;&gt;"old",database!AL1707&lt;(TODAY()+Data!$X$4)),MAX(G$8:G1706)+1,0)</f>
        <v>0</v>
      </c>
      <c r="H1707" s="25">
        <f ca="1">IF(AND(AG1707=Data!$K$9,database!AI1707&lt;&gt;"Closed",AI1707&lt;&gt;"old",database!AL1707&lt;(TODAY()+Data!$X$5)),MAX(H$8:H1706)+1,0)</f>
        <v>0</v>
      </c>
      <c r="Y1707">
        <f>IF(AS1707&gt;0,VLOOKUP(AS1707,$AT:$AV,3,0)+COUNTIF(AS$8:AS1706,AS1707),0)</f>
        <v>0</v>
      </c>
      <c r="AA1707" s="17"/>
      <c r="AB1707" s="18"/>
      <c r="AC1707" s="17"/>
      <c r="AD1707" s="18"/>
      <c r="AE1707" s="17"/>
      <c r="AF1707" s="18"/>
      <c r="AG1707" s="139"/>
      <c r="AH1707" s="24"/>
      <c r="AI1707" s="17"/>
      <c r="AJ1707" s="24"/>
      <c r="AK1707" s="27"/>
      <c r="AL1707" s="47"/>
      <c r="AQ1707" s="25">
        <f>IF(FollowUp!$AK$3="(Off)",IF(FollowUp!$AA$3=Data!$D$5,C1707,IF(FollowUp!$AA$3=Data!$D$6,D1707,IF(FollowUp!$AA$3=Data!$D$7,E1707,B1707))),IF(FollowUp!$AK$3=Data!$N$9,F1707,IF(FollowUp!$AK$3=Data!$N$8,H1707,IF(FollowUp!$AK$3=Data!$N$7,G1707,B1707))))</f>
        <v>0</v>
      </c>
      <c r="AR1707" s="51">
        <f t="shared" si="164"/>
        <v>0</v>
      </c>
      <c r="AS1707" s="25">
        <f t="shared" si="162"/>
        <v>-1</v>
      </c>
      <c r="AT1707" s="25">
        <f t="shared" si="165"/>
        <v>1700</v>
      </c>
      <c r="AU1707" s="25">
        <f t="shared" si="163"/>
        <v>0</v>
      </c>
      <c r="AV1707" s="25">
        <f t="shared" si="166"/>
        <v>0</v>
      </c>
      <c r="BB1707" s="51"/>
    </row>
    <row r="1708" spans="1:54" x14ac:dyDescent="0.25">
      <c r="A1708" t="str">
        <f t="shared" si="161"/>
        <v>1708</v>
      </c>
      <c r="B1708" s="25">
        <f>IF(OR(ISBLANK($AG1708),$AI1708="closed",$AI1708="old",AND($B$3=Data!$N$6,OR(database!AG1708=Data!$K$8,Data!$K$9=database!AG1708))),0,MAX(B$8:B1707)+1)</f>
        <v>0</v>
      </c>
      <c r="C1708" s="25">
        <f ca="1">IF(AND($AL1708-C$3&lt;=TODAY(),$AL1708&gt;0,AI1708&lt;&gt;"closed",AI1708&lt;&gt;"old",AND($B$3&lt;&gt;Data!$N$6,OR(database!$AG1708&lt;&gt;Data!$K$9,database!$AG1708&lt;&gt;Data!$K$8))),MAX(C$8:C1707)+1,0)</f>
        <v>0</v>
      </c>
      <c r="D1708" s="25">
        <f ca="1">IF(AND($AL1708-D$3&lt;=TODAY(),$AL1708&gt;0,$AI1708&lt;&gt;"closed",AI1708&lt;&gt;"old",AND($B$3&lt;&gt;Data!$N$6,OR(database!$AG1708&lt;&gt;Data!$K$9,database!$AG1708&lt;&gt;Data!$K$8))),MAX(D$8:D1707)+1,0)</f>
        <v>0</v>
      </c>
      <c r="E1708" s="25">
        <f ca="1">IF(AND($AL1708-E$3&lt;=TODAY(),$AL1708&gt;0,AI1708&lt;&gt;"closed",AI1708&lt;&gt;"old",AND($B$3&lt;&gt;Data!$N$6,OR(database!$AG1708&lt;&gt;Data!$K$9,database!$AG1708&lt;&gt;Data!$K$8))),MAX(E$8:E1707)+1,0)</f>
        <v>0</v>
      </c>
      <c r="F1708" s="25">
        <f>IF(AH1708="X",MAX(F$8:F1707)+1,0)</f>
        <v>0</v>
      </c>
      <c r="G1708" s="25">
        <f ca="1">IF(AND(AG1708=Data!$K$8,database!AI1708&lt;&gt;"Closed",AI1708&lt;&gt;"old",database!AL1708&lt;(TODAY()+Data!$X$4)),MAX(G$8:G1707)+1,0)</f>
        <v>0</v>
      </c>
      <c r="H1708" s="25">
        <f ca="1">IF(AND(AG1708=Data!$K$9,database!AI1708&lt;&gt;"Closed",AI1708&lt;&gt;"old",database!AL1708&lt;(TODAY()+Data!$X$5)),MAX(H$8:H1707)+1,0)</f>
        <v>0</v>
      </c>
      <c r="Y1708">
        <f>IF(AS1708&gt;0,VLOOKUP(AS1708,$AT:$AV,3,0)+COUNTIF(AS$8:AS1707,AS1708),0)</f>
        <v>0</v>
      </c>
      <c r="AA1708" s="16"/>
      <c r="AB1708" s="22"/>
      <c r="AC1708" s="16"/>
      <c r="AD1708" s="22"/>
      <c r="AE1708" s="16"/>
      <c r="AF1708" s="22"/>
      <c r="AG1708" s="138"/>
      <c r="AH1708" s="23"/>
      <c r="AI1708" s="16"/>
      <c r="AJ1708" s="23"/>
      <c r="AK1708" s="28"/>
      <c r="AL1708" s="35"/>
      <c r="AQ1708" s="25">
        <f>IF(FollowUp!$AK$3="(Off)",IF(FollowUp!$AA$3=Data!$D$5,C1708,IF(FollowUp!$AA$3=Data!$D$6,D1708,IF(FollowUp!$AA$3=Data!$D$7,E1708,B1708))),IF(FollowUp!$AK$3=Data!$N$9,F1708,IF(FollowUp!$AK$3=Data!$N$8,H1708,IF(FollowUp!$AK$3=Data!$N$7,G1708,B1708))))</f>
        <v>0</v>
      </c>
      <c r="AR1708" s="51">
        <f t="shared" si="164"/>
        <v>0</v>
      </c>
      <c r="AS1708" s="25">
        <f t="shared" si="162"/>
        <v>-1</v>
      </c>
      <c r="AT1708" s="25">
        <f t="shared" si="165"/>
        <v>1701</v>
      </c>
      <c r="AU1708" s="25">
        <f t="shared" si="163"/>
        <v>0</v>
      </c>
      <c r="AV1708" s="25">
        <f t="shared" si="166"/>
        <v>0</v>
      </c>
      <c r="BB1708" s="51"/>
    </row>
    <row r="1709" spans="1:54" x14ac:dyDescent="0.25">
      <c r="A1709" t="str">
        <f t="shared" si="161"/>
        <v>1709</v>
      </c>
      <c r="B1709" s="25">
        <f>IF(OR(ISBLANK($AG1709),$AI1709="closed",$AI1709="old",AND($B$3=Data!$N$6,OR(database!AG1709=Data!$K$8,Data!$K$9=database!AG1709))),0,MAX(B$8:B1708)+1)</f>
        <v>0</v>
      </c>
      <c r="C1709" s="25">
        <f ca="1">IF(AND($AL1709-C$3&lt;=TODAY(),$AL1709&gt;0,AI1709&lt;&gt;"closed",AI1709&lt;&gt;"old",AND($B$3&lt;&gt;Data!$N$6,OR(database!$AG1709&lt;&gt;Data!$K$9,database!$AG1709&lt;&gt;Data!$K$8))),MAX(C$8:C1708)+1,0)</f>
        <v>0</v>
      </c>
      <c r="D1709" s="25">
        <f ca="1">IF(AND($AL1709-D$3&lt;=TODAY(),$AL1709&gt;0,$AI1709&lt;&gt;"closed",AI1709&lt;&gt;"old",AND($B$3&lt;&gt;Data!$N$6,OR(database!$AG1709&lt;&gt;Data!$K$9,database!$AG1709&lt;&gt;Data!$K$8))),MAX(D$8:D1708)+1,0)</f>
        <v>0</v>
      </c>
      <c r="E1709" s="25">
        <f ca="1">IF(AND($AL1709-E$3&lt;=TODAY(),$AL1709&gt;0,AI1709&lt;&gt;"closed",AI1709&lt;&gt;"old",AND($B$3&lt;&gt;Data!$N$6,OR(database!$AG1709&lt;&gt;Data!$K$9,database!$AG1709&lt;&gt;Data!$K$8))),MAX(E$8:E1708)+1,0)</f>
        <v>0</v>
      </c>
      <c r="F1709" s="25">
        <f>IF(AH1709="X",MAX(F$8:F1708)+1,0)</f>
        <v>0</v>
      </c>
      <c r="G1709" s="25">
        <f ca="1">IF(AND(AG1709=Data!$K$8,database!AI1709&lt;&gt;"Closed",AI1709&lt;&gt;"old",database!AL1709&lt;(TODAY()+Data!$X$4)),MAX(G$8:G1708)+1,0)</f>
        <v>0</v>
      </c>
      <c r="H1709" s="25">
        <f ca="1">IF(AND(AG1709=Data!$K$9,database!AI1709&lt;&gt;"Closed",AI1709&lt;&gt;"old",database!AL1709&lt;(TODAY()+Data!$X$5)),MAX(H$8:H1708)+1,0)</f>
        <v>0</v>
      </c>
      <c r="Y1709">
        <f>IF(AS1709&gt;0,VLOOKUP(AS1709,$AT:$AV,3,0)+COUNTIF(AS$8:AS1708,AS1709),0)</f>
        <v>0</v>
      </c>
      <c r="AA1709" s="17"/>
      <c r="AB1709" s="18"/>
      <c r="AC1709" s="17"/>
      <c r="AD1709" s="18"/>
      <c r="AE1709" s="17"/>
      <c r="AF1709" s="18"/>
      <c r="AG1709" s="139"/>
      <c r="AH1709" s="24"/>
      <c r="AI1709" s="17"/>
      <c r="AJ1709" s="24"/>
      <c r="AK1709" s="27"/>
      <c r="AL1709" s="47"/>
      <c r="AQ1709" s="25">
        <f>IF(FollowUp!$AK$3="(Off)",IF(FollowUp!$AA$3=Data!$D$5,C1709,IF(FollowUp!$AA$3=Data!$D$6,D1709,IF(FollowUp!$AA$3=Data!$D$7,E1709,B1709))),IF(FollowUp!$AK$3=Data!$N$9,F1709,IF(FollowUp!$AK$3=Data!$N$8,H1709,IF(FollowUp!$AK$3=Data!$N$7,G1709,B1709))))</f>
        <v>0</v>
      </c>
      <c r="AR1709" s="51">
        <f t="shared" si="164"/>
        <v>0</v>
      </c>
      <c r="AS1709" s="25">
        <f t="shared" si="162"/>
        <v>-1</v>
      </c>
      <c r="AT1709" s="25">
        <f t="shared" si="165"/>
        <v>1702</v>
      </c>
      <c r="AU1709" s="25">
        <f t="shared" si="163"/>
        <v>0</v>
      </c>
      <c r="AV1709" s="25">
        <f t="shared" si="166"/>
        <v>0</v>
      </c>
      <c r="BB1709" s="51"/>
    </row>
    <row r="1710" spans="1:54" x14ac:dyDescent="0.25">
      <c r="A1710" t="str">
        <f t="shared" si="161"/>
        <v>1710</v>
      </c>
      <c r="B1710" s="25">
        <f>IF(OR(ISBLANK($AG1710),$AI1710="closed",$AI1710="old",AND($B$3=Data!$N$6,OR(database!AG1710=Data!$K$8,Data!$K$9=database!AG1710))),0,MAX(B$8:B1709)+1)</f>
        <v>0</v>
      </c>
      <c r="C1710" s="25">
        <f ca="1">IF(AND($AL1710-C$3&lt;=TODAY(),$AL1710&gt;0,AI1710&lt;&gt;"closed",AI1710&lt;&gt;"old",AND($B$3&lt;&gt;Data!$N$6,OR(database!$AG1710&lt;&gt;Data!$K$9,database!$AG1710&lt;&gt;Data!$K$8))),MAX(C$8:C1709)+1,0)</f>
        <v>0</v>
      </c>
      <c r="D1710" s="25">
        <f ca="1">IF(AND($AL1710-D$3&lt;=TODAY(),$AL1710&gt;0,$AI1710&lt;&gt;"closed",AI1710&lt;&gt;"old",AND($B$3&lt;&gt;Data!$N$6,OR(database!$AG1710&lt;&gt;Data!$K$9,database!$AG1710&lt;&gt;Data!$K$8))),MAX(D$8:D1709)+1,0)</f>
        <v>0</v>
      </c>
      <c r="E1710" s="25">
        <f ca="1">IF(AND($AL1710-E$3&lt;=TODAY(),$AL1710&gt;0,AI1710&lt;&gt;"closed",AI1710&lt;&gt;"old",AND($B$3&lt;&gt;Data!$N$6,OR(database!$AG1710&lt;&gt;Data!$K$9,database!$AG1710&lt;&gt;Data!$K$8))),MAX(E$8:E1709)+1,0)</f>
        <v>0</v>
      </c>
      <c r="F1710" s="25">
        <f>IF(AH1710="X",MAX(F$8:F1709)+1,0)</f>
        <v>0</v>
      </c>
      <c r="G1710" s="25">
        <f ca="1">IF(AND(AG1710=Data!$K$8,database!AI1710&lt;&gt;"Closed",AI1710&lt;&gt;"old",database!AL1710&lt;(TODAY()+Data!$X$4)),MAX(G$8:G1709)+1,0)</f>
        <v>0</v>
      </c>
      <c r="H1710" s="25">
        <f ca="1">IF(AND(AG1710=Data!$K$9,database!AI1710&lt;&gt;"Closed",AI1710&lt;&gt;"old",database!AL1710&lt;(TODAY()+Data!$X$5)),MAX(H$8:H1709)+1,0)</f>
        <v>0</v>
      </c>
      <c r="Y1710">
        <f>IF(AS1710&gt;0,VLOOKUP(AS1710,$AT:$AV,3,0)+COUNTIF(AS$8:AS1709,AS1710),0)</f>
        <v>0</v>
      </c>
      <c r="AA1710" s="16"/>
      <c r="AB1710" s="22"/>
      <c r="AC1710" s="16"/>
      <c r="AD1710" s="22"/>
      <c r="AE1710" s="16"/>
      <c r="AF1710" s="22"/>
      <c r="AG1710" s="138"/>
      <c r="AH1710" s="23"/>
      <c r="AI1710" s="16"/>
      <c r="AJ1710" s="23"/>
      <c r="AK1710" s="28"/>
      <c r="AL1710" s="35"/>
      <c r="AQ1710" s="25">
        <f>IF(FollowUp!$AK$3="(Off)",IF(FollowUp!$AA$3=Data!$D$5,C1710,IF(FollowUp!$AA$3=Data!$D$6,D1710,IF(FollowUp!$AA$3=Data!$D$7,E1710,B1710))),IF(FollowUp!$AK$3=Data!$N$9,F1710,IF(FollowUp!$AK$3=Data!$N$8,H1710,IF(FollowUp!$AK$3=Data!$N$7,G1710,B1710))))</f>
        <v>0</v>
      </c>
      <c r="AR1710" s="51">
        <f t="shared" si="164"/>
        <v>0</v>
      </c>
      <c r="AS1710" s="25">
        <f t="shared" si="162"/>
        <v>-1</v>
      </c>
      <c r="AT1710" s="25">
        <f t="shared" si="165"/>
        <v>1703</v>
      </c>
      <c r="AU1710" s="25">
        <f t="shared" si="163"/>
        <v>0</v>
      </c>
      <c r="AV1710" s="25">
        <f t="shared" si="166"/>
        <v>0</v>
      </c>
      <c r="BB1710" s="51"/>
    </row>
    <row r="1711" spans="1:54" x14ac:dyDescent="0.25">
      <c r="A1711" t="str">
        <f t="shared" si="161"/>
        <v>1711</v>
      </c>
      <c r="B1711" s="25">
        <f>IF(OR(ISBLANK($AG1711),$AI1711="closed",$AI1711="old",AND($B$3=Data!$N$6,OR(database!AG1711=Data!$K$8,Data!$K$9=database!AG1711))),0,MAX(B$8:B1710)+1)</f>
        <v>0</v>
      </c>
      <c r="C1711" s="25">
        <f ca="1">IF(AND($AL1711-C$3&lt;=TODAY(),$AL1711&gt;0,AI1711&lt;&gt;"closed",AI1711&lt;&gt;"old",AND($B$3&lt;&gt;Data!$N$6,OR(database!$AG1711&lt;&gt;Data!$K$9,database!$AG1711&lt;&gt;Data!$K$8))),MAX(C$8:C1710)+1,0)</f>
        <v>0</v>
      </c>
      <c r="D1711" s="25">
        <f ca="1">IF(AND($AL1711-D$3&lt;=TODAY(),$AL1711&gt;0,$AI1711&lt;&gt;"closed",AI1711&lt;&gt;"old",AND($B$3&lt;&gt;Data!$N$6,OR(database!$AG1711&lt;&gt;Data!$K$9,database!$AG1711&lt;&gt;Data!$K$8))),MAX(D$8:D1710)+1,0)</f>
        <v>0</v>
      </c>
      <c r="E1711" s="25">
        <f ca="1">IF(AND($AL1711-E$3&lt;=TODAY(),$AL1711&gt;0,AI1711&lt;&gt;"closed",AI1711&lt;&gt;"old",AND($B$3&lt;&gt;Data!$N$6,OR(database!$AG1711&lt;&gt;Data!$K$9,database!$AG1711&lt;&gt;Data!$K$8))),MAX(E$8:E1710)+1,0)</f>
        <v>0</v>
      </c>
      <c r="F1711" s="25">
        <f>IF(AH1711="X",MAX(F$8:F1710)+1,0)</f>
        <v>0</v>
      </c>
      <c r="G1711" s="25">
        <f ca="1">IF(AND(AG1711=Data!$K$8,database!AI1711&lt;&gt;"Closed",AI1711&lt;&gt;"old",database!AL1711&lt;(TODAY()+Data!$X$4)),MAX(G$8:G1710)+1,0)</f>
        <v>0</v>
      </c>
      <c r="H1711" s="25">
        <f ca="1">IF(AND(AG1711=Data!$K$9,database!AI1711&lt;&gt;"Closed",AI1711&lt;&gt;"old",database!AL1711&lt;(TODAY()+Data!$X$5)),MAX(H$8:H1710)+1,0)</f>
        <v>0</v>
      </c>
      <c r="Y1711">
        <f>IF(AS1711&gt;0,VLOOKUP(AS1711,$AT:$AV,3,0)+COUNTIF(AS$8:AS1710,AS1711),0)</f>
        <v>0</v>
      </c>
      <c r="AA1711" s="17"/>
      <c r="AB1711" s="18"/>
      <c r="AC1711" s="17"/>
      <c r="AD1711" s="18"/>
      <c r="AE1711" s="17"/>
      <c r="AF1711" s="18"/>
      <c r="AG1711" s="139"/>
      <c r="AH1711" s="24"/>
      <c r="AI1711" s="17"/>
      <c r="AJ1711" s="24"/>
      <c r="AK1711" s="27"/>
      <c r="AL1711" s="47"/>
      <c r="AQ1711" s="25">
        <f>IF(FollowUp!$AK$3="(Off)",IF(FollowUp!$AA$3=Data!$D$5,C1711,IF(FollowUp!$AA$3=Data!$D$6,D1711,IF(FollowUp!$AA$3=Data!$D$7,E1711,B1711))),IF(FollowUp!$AK$3=Data!$N$9,F1711,IF(FollowUp!$AK$3=Data!$N$8,H1711,IF(FollowUp!$AK$3=Data!$N$7,G1711,B1711))))</f>
        <v>0</v>
      </c>
      <c r="AR1711" s="51">
        <f t="shared" si="164"/>
        <v>0</v>
      </c>
      <c r="AS1711" s="25">
        <f t="shared" si="162"/>
        <v>-1</v>
      </c>
      <c r="AT1711" s="25">
        <f t="shared" si="165"/>
        <v>1704</v>
      </c>
      <c r="AU1711" s="25">
        <f t="shared" si="163"/>
        <v>0</v>
      </c>
      <c r="AV1711" s="25">
        <f t="shared" si="166"/>
        <v>0</v>
      </c>
      <c r="BB1711" s="51"/>
    </row>
    <row r="1712" spans="1:54" x14ac:dyDescent="0.25">
      <c r="A1712" t="str">
        <f t="shared" si="161"/>
        <v>1712</v>
      </c>
      <c r="B1712" s="25">
        <f>IF(OR(ISBLANK($AG1712),$AI1712="closed",$AI1712="old",AND($B$3=Data!$N$6,OR(database!AG1712=Data!$K$8,Data!$K$9=database!AG1712))),0,MAX(B$8:B1711)+1)</f>
        <v>0</v>
      </c>
      <c r="C1712" s="25">
        <f ca="1">IF(AND($AL1712-C$3&lt;=TODAY(),$AL1712&gt;0,AI1712&lt;&gt;"closed",AI1712&lt;&gt;"old",AND($B$3&lt;&gt;Data!$N$6,OR(database!$AG1712&lt;&gt;Data!$K$9,database!$AG1712&lt;&gt;Data!$K$8))),MAX(C$8:C1711)+1,0)</f>
        <v>0</v>
      </c>
      <c r="D1712" s="25">
        <f ca="1">IF(AND($AL1712-D$3&lt;=TODAY(),$AL1712&gt;0,$AI1712&lt;&gt;"closed",AI1712&lt;&gt;"old",AND($B$3&lt;&gt;Data!$N$6,OR(database!$AG1712&lt;&gt;Data!$K$9,database!$AG1712&lt;&gt;Data!$K$8))),MAX(D$8:D1711)+1,0)</f>
        <v>0</v>
      </c>
      <c r="E1712" s="25">
        <f ca="1">IF(AND($AL1712-E$3&lt;=TODAY(),$AL1712&gt;0,AI1712&lt;&gt;"closed",AI1712&lt;&gt;"old",AND($B$3&lt;&gt;Data!$N$6,OR(database!$AG1712&lt;&gt;Data!$K$9,database!$AG1712&lt;&gt;Data!$K$8))),MAX(E$8:E1711)+1,0)</f>
        <v>0</v>
      </c>
      <c r="F1712" s="25">
        <f>IF(AH1712="X",MAX(F$8:F1711)+1,0)</f>
        <v>0</v>
      </c>
      <c r="G1712" s="25">
        <f ca="1">IF(AND(AG1712=Data!$K$8,database!AI1712&lt;&gt;"Closed",AI1712&lt;&gt;"old",database!AL1712&lt;(TODAY()+Data!$X$4)),MAX(G$8:G1711)+1,0)</f>
        <v>0</v>
      </c>
      <c r="H1712" s="25">
        <f ca="1">IF(AND(AG1712=Data!$K$9,database!AI1712&lt;&gt;"Closed",AI1712&lt;&gt;"old",database!AL1712&lt;(TODAY()+Data!$X$5)),MAX(H$8:H1711)+1,0)</f>
        <v>0</v>
      </c>
      <c r="Y1712">
        <f>IF(AS1712&gt;0,VLOOKUP(AS1712,$AT:$AV,3,0)+COUNTIF(AS$8:AS1711,AS1712),0)</f>
        <v>0</v>
      </c>
      <c r="AA1712" s="16"/>
      <c r="AB1712" s="22"/>
      <c r="AC1712" s="16"/>
      <c r="AD1712" s="22"/>
      <c r="AE1712" s="16"/>
      <c r="AF1712" s="22"/>
      <c r="AG1712" s="138"/>
      <c r="AH1712" s="23"/>
      <c r="AI1712" s="16"/>
      <c r="AJ1712" s="23"/>
      <c r="AK1712" s="28"/>
      <c r="AL1712" s="35"/>
      <c r="AQ1712" s="25">
        <f>IF(FollowUp!$AK$3="(Off)",IF(FollowUp!$AA$3=Data!$D$5,C1712,IF(FollowUp!$AA$3=Data!$D$6,D1712,IF(FollowUp!$AA$3=Data!$D$7,E1712,B1712))),IF(FollowUp!$AK$3=Data!$N$9,F1712,IF(FollowUp!$AK$3=Data!$N$8,H1712,IF(FollowUp!$AK$3=Data!$N$7,G1712,B1712))))</f>
        <v>0</v>
      </c>
      <c r="AR1712" s="51">
        <f t="shared" si="164"/>
        <v>0</v>
      </c>
      <c r="AS1712" s="25">
        <f t="shared" si="162"/>
        <v>-1</v>
      </c>
      <c r="AT1712" s="25">
        <f t="shared" si="165"/>
        <v>1705</v>
      </c>
      <c r="AU1712" s="25">
        <f t="shared" si="163"/>
        <v>0</v>
      </c>
      <c r="AV1712" s="25">
        <f t="shared" si="166"/>
        <v>0</v>
      </c>
      <c r="BB1712" s="51"/>
    </row>
    <row r="1713" spans="1:54" x14ac:dyDescent="0.25">
      <c r="A1713" t="str">
        <f t="shared" si="161"/>
        <v>1713</v>
      </c>
      <c r="B1713" s="25">
        <f>IF(OR(ISBLANK($AG1713),$AI1713="closed",$AI1713="old",AND($B$3=Data!$N$6,OR(database!AG1713=Data!$K$8,Data!$K$9=database!AG1713))),0,MAX(B$8:B1712)+1)</f>
        <v>0</v>
      </c>
      <c r="C1713" s="25">
        <f ca="1">IF(AND($AL1713-C$3&lt;=TODAY(),$AL1713&gt;0,AI1713&lt;&gt;"closed",AI1713&lt;&gt;"old",AND($B$3&lt;&gt;Data!$N$6,OR(database!$AG1713&lt;&gt;Data!$K$9,database!$AG1713&lt;&gt;Data!$K$8))),MAX(C$8:C1712)+1,0)</f>
        <v>0</v>
      </c>
      <c r="D1713" s="25">
        <f ca="1">IF(AND($AL1713-D$3&lt;=TODAY(),$AL1713&gt;0,$AI1713&lt;&gt;"closed",AI1713&lt;&gt;"old",AND($B$3&lt;&gt;Data!$N$6,OR(database!$AG1713&lt;&gt;Data!$K$9,database!$AG1713&lt;&gt;Data!$K$8))),MAX(D$8:D1712)+1,0)</f>
        <v>0</v>
      </c>
      <c r="E1713" s="25">
        <f ca="1">IF(AND($AL1713-E$3&lt;=TODAY(),$AL1713&gt;0,AI1713&lt;&gt;"closed",AI1713&lt;&gt;"old",AND($B$3&lt;&gt;Data!$N$6,OR(database!$AG1713&lt;&gt;Data!$K$9,database!$AG1713&lt;&gt;Data!$K$8))),MAX(E$8:E1712)+1,0)</f>
        <v>0</v>
      </c>
      <c r="F1713" s="25">
        <f>IF(AH1713="X",MAX(F$8:F1712)+1,0)</f>
        <v>0</v>
      </c>
      <c r="G1713" s="25">
        <f ca="1">IF(AND(AG1713=Data!$K$8,database!AI1713&lt;&gt;"Closed",AI1713&lt;&gt;"old",database!AL1713&lt;(TODAY()+Data!$X$4)),MAX(G$8:G1712)+1,0)</f>
        <v>0</v>
      </c>
      <c r="H1713" s="25">
        <f ca="1">IF(AND(AG1713=Data!$K$9,database!AI1713&lt;&gt;"Closed",AI1713&lt;&gt;"old",database!AL1713&lt;(TODAY()+Data!$X$5)),MAX(H$8:H1712)+1,0)</f>
        <v>0</v>
      </c>
      <c r="Y1713">
        <f>IF(AS1713&gt;0,VLOOKUP(AS1713,$AT:$AV,3,0)+COUNTIF(AS$8:AS1712,AS1713),0)</f>
        <v>0</v>
      </c>
      <c r="AA1713" s="17"/>
      <c r="AB1713" s="18"/>
      <c r="AC1713" s="17"/>
      <c r="AD1713" s="18"/>
      <c r="AE1713" s="17"/>
      <c r="AF1713" s="18"/>
      <c r="AG1713" s="139"/>
      <c r="AH1713" s="24"/>
      <c r="AI1713" s="17"/>
      <c r="AJ1713" s="24"/>
      <c r="AK1713" s="27"/>
      <c r="AL1713" s="47"/>
      <c r="AQ1713" s="25">
        <f>IF(FollowUp!$AK$3="(Off)",IF(FollowUp!$AA$3=Data!$D$5,C1713,IF(FollowUp!$AA$3=Data!$D$6,D1713,IF(FollowUp!$AA$3=Data!$D$7,E1713,B1713))),IF(FollowUp!$AK$3=Data!$N$9,F1713,IF(FollowUp!$AK$3=Data!$N$8,H1713,IF(FollowUp!$AK$3=Data!$N$7,G1713,B1713))))</f>
        <v>0</v>
      </c>
      <c r="AR1713" s="51">
        <f t="shared" si="164"/>
        <v>0</v>
      </c>
      <c r="AS1713" s="25">
        <f t="shared" si="162"/>
        <v>-1</v>
      </c>
      <c r="AT1713" s="25">
        <f t="shared" si="165"/>
        <v>1706</v>
      </c>
      <c r="AU1713" s="25">
        <f t="shared" si="163"/>
        <v>0</v>
      </c>
      <c r="AV1713" s="25">
        <f t="shared" si="166"/>
        <v>0</v>
      </c>
      <c r="BB1713" s="51"/>
    </row>
    <row r="1714" spans="1:54" x14ac:dyDescent="0.25">
      <c r="A1714" t="str">
        <f t="shared" si="161"/>
        <v>1714</v>
      </c>
      <c r="B1714" s="25">
        <f>IF(OR(ISBLANK($AG1714),$AI1714="closed",$AI1714="old",AND($B$3=Data!$N$6,OR(database!AG1714=Data!$K$8,Data!$K$9=database!AG1714))),0,MAX(B$8:B1713)+1)</f>
        <v>0</v>
      </c>
      <c r="C1714" s="25">
        <f ca="1">IF(AND($AL1714-C$3&lt;=TODAY(),$AL1714&gt;0,AI1714&lt;&gt;"closed",AI1714&lt;&gt;"old",AND($B$3&lt;&gt;Data!$N$6,OR(database!$AG1714&lt;&gt;Data!$K$9,database!$AG1714&lt;&gt;Data!$K$8))),MAX(C$8:C1713)+1,0)</f>
        <v>0</v>
      </c>
      <c r="D1714" s="25">
        <f ca="1">IF(AND($AL1714-D$3&lt;=TODAY(),$AL1714&gt;0,$AI1714&lt;&gt;"closed",AI1714&lt;&gt;"old",AND($B$3&lt;&gt;Data!$N$6,OR(database!$AG1714&lt;&gt;Data!$K$9,database!$AG1714&lt;&gt;Data!$K$8))),MAX(D$8:D1713)+1,0)</f>
        <v>0</v>
      </c>
      <c r="E1714" s="25">
        <f ca="1">IF(AND($AL1714-E$3&lt;=TODAY(),$AL1714&gt;0,AI1714&lt;&gt;"closed",AI1714&lt;&gt;"old",AND($B$3&lt;&gt;Data!$N$6,OR(database!$AG1714&lt;&gt;Data!$K$9,database!$AG1714&lt;&gt;Data!$K$8))),MAX(E$8:E1713)+1,0)</f>
        <v>0</v>
      </c>
      <c r="F1714" s="25">
        <f>IF(AH1714="X",MAX(F$8:F1713)+1,0)</f>
        <v>0</v>
      </c>
      <c r="G1714" s="25">
        <f ca="1">IF(AND(AG1714=Data!$K$8,database!AI1714&lt;&gt;"Closed",AI1714&lt;&gt;"old",database!AL1714&lt;(TODAY()+Data!$X$4)),MAX(G$8:G1713)+1,0)</f>
        <v>0</v>
      </c>
      <c r="H1714" s="25">
        <f ca="1">IF(AND(AG1714=Data!$K$9,database!AI1714&lt;&gt;"Closed",AI1714&lt;&gt;"old",database!AL1714&lt;(TODAY()+Data!$X$5)),MAX(H$8:H1713)+1,0)</f>
        <v>0</v>
      </c>
      <c r="Y1714">
        <f>IF(AS1714&gt;0,VLOOKUP(AS1714,$AT:$AV,3,0)+COUNTIF(AS$8:AS1713,AS1714),0)</f>
        <v>0</v>
      </c>
      <c r="AA1714" s="16"/>
      <c r="AB1714" s="22"/>
      <c r="AC1714" s="16"/>
      <c r="AD1714" s="22"/>
      <c r="AE1714" s="16"/>
      <c r="AF1714" s="22"/>
      <c r="AG1714" s="138"/>
      <c r="AH1714" s="23"/>
      <c r="AI1714" s="16"/>
      <c r="AJ1714" s="23"/>
      <c r="AK1714" s="28"/>
      <c r="AL1714" s="35"/>
      <c r="AQ1714" s="25">
        <f>IF(FollowUp!$AK$3="(Off)",IF(FollowUp!$AA$3=Data!$D$5,C1714,IF(FollowUp!$AA$3=Data!$D$6,D1714,IF(FollowUp!$AA$3=Data!$D$7,E1714,B1714))),IF(FollowUp!$AK$3=Data!$N$9,F1714,IF(FollowUp!$AK$3=Data!$N$8,H1714,IF(FollowUp!$AK$3=Data!$N$7,G1714,B1714))))</f>
        <v>0</v>
      </c>
      <c r="AR1714" s="51">
        <f t="shared" si="164"/>
        <v>0</v>
      </c>
      <c r="AS1714" s="25">
        <f t="shared" si="162"/>
        <v>-1</v>
      </c>
      <c r="AT1714" s="25">
        <f t="shared" si="165"/>
        <v>1707</v>
      </c>
      <c r="AU1714" s="25">
        <f t="shared" si="163"/>
        <v>0</v>
      </c>
      <c r="AV1714" s="25">
        <f t="shared" si="166"/>
        <v>0</v>
      </c>
      <c r="BB1714" s="51"/>
    </row>
    <row r="1715" spans="1:54" x14ac:dyDescent="0.25">
      <c r="A1715" t="str">
        <f t="shared" si="161"/>
        <v>1715</v>
      </c>
      <c r="B1715" s="25">
        <f>IF(OR(ISBLANK($AG1715),$AI1715="closed",$AI1715="old",AND($B$3=Data!$N$6,OR(database!AG1715=Data!$K$8,Data!$K$9=database!AG1715))),0,MAX(B$8:B1714)+1)</f>
        <v>0</v>
      </c>
      <c r="C1715" s="25">
        <f ca="1">IF(AND($AL1715-C$3&lt;=TODAY(),$AL1715&gt;0,AI1715&lt;&gt;"closed",AI1715&lt;&gt;"old",AND($B$3&lt;&gt;Data!$N$6,OR(database!$AG1715&lt;&gt;Data!$K$9,database!$AG1715&lt;&gt;Data!$K$8))),MAX(C$8:C1714)+1,0)</f>
        <v>0</v>
      </c>
      <c r="D1715" s="25">
        <f ca="1">IF(AND($AL1715-D$3&lt;=TODAY(),$AL1715&gt;0,$AI1715&lt;&gt;"closed",AI1715&lt;&gt;"old",AND($B$3&lt;&gt;Data!$N$6,OR(database!$AG1715&lt;&gt;Data!$K$9,database!$AG1715&lt;&gt;Data!$K$8))),MAX(D$8:D1714)+1,0)</f>
        <v>0</v>
      </c>
      <c r="E1715" s="25">
        <f ca="1">IF(AND($AL1715-E$3&lt;=TODAY(),$AL1715&gt;0,AI1715&lt;&gt;"closed",AI1715&lt;&gt;"old",AND($B$3&lt;&gt;Data!$N$6,OR(database!$AG1715&lt;&gt;Data!$K$9,database!$AG1715&lt;&gt;Data!$K$8))),MAX(E$8:E1714)+1,0)</f>
        <v>0</v>
      </c>
      <c r="F1715" s="25">
        <f>IF(AH1715="X",MAX(F$8:F1714)+1,0)</f>
        <v>0</v>
      </c>
      <c r="G1715" s="25">
        <f ca="1">IF(AND(AG1715=Data!$K$8,database!AI1715&lt;&gt;"Closed",AI1715&lt;&gt;"old",database!AL1715&lt;(TODAY()+Data!$X$4)),MAX(G$8:G1714)+1,0)</f>
        <v>0</v>
      </c>
      <c r="H1715" s="25">
        <f ca="1">IF(AND(AG1715=Data!$K$9,database!AI1715&lt;&gt;"Closed",AI1715&lt;&gt;"old",database!AL1715&lt;(TODAY()+Data!$X$5)),MAX(H$8:H1714)+1,0)</f>
        <v>0</v>
      </c>
      <c r="Y1715">
        <f>IF(AS1715&gt;0,VLOOKUP(AS1715,$AT:$AV,3,0)+COUNTIF(AS$8:AS1714,AS1715),0)</f>
        <v>0</v>
      </c>
      <c r="AA1715" s="17"/>
      <c r="AB1715" s="18"/>
      <c r="AC1715" s="17"/>
      <c r="AD1715" s="18"/>
      <c r="AE1715" s="17"/>
      <c r="AF1715" s="18"/>
      <c r="AG1715" s="139"/>
      <c r="AH1715" s="24"/>
      <c r="AI1715" s="17"/>
      <c r="AJ1715" s="24"/>
      <c r="AK1715" s="27"/>
      <c r="AL1715" s="47"/>
      <c r="AQ1715" s="25">
        <f>IF(FollowUp!$AK$3="(Off)",IF(FollowUp!$AA$3=Data!$D$5,C1715,IF(FollowUp!$AA$3=Data!$D$6,D1715,IF(FollowUp!$AA$3=Data!$D$7,E1715,B1715))),IF(FollowUp!$AK$3=Data!$N$9,F1715,IF(FollowUp!$AK$3=Data!$N$8,H1715,IF(FollowUp!$AK$3=Data!$N$7,G1715,B1715))))</f>
        <v>0</v>
      </c>
      <c r="AR1715" s="51">
        <f t="shared" si="164"/>
        <v>0</v>
      </c>
      <c r="AS1715" s="25">
        <f t="shared" si="162"/>
        <v>-1</v>
      </c>
      <c r="AT1715" s="25">
        <f t="shared" si="165"/>
        <v>1708</v>
      </c>
      <c r="AU1715" s="25">
        <f t="shared" si="163"/>
        <v>0</v>
      </c>
      <c r="AV1715" s="25">
        <f t="shared" si="166"/>
        <v>0</v>
      </c>
      <c r="BB1715" s="51"/>
    </row>
    <row r="1716" spans="1:54" x14ac:dyDescent="0.25">
      <c r="A1716" t="str">
        <f t="shared" si="161"/>
        <v>1716</v>
      </c>
      <c r="B1716" s="25">
        <f>IF(OR(ISBLANK($AG1716),$AI1716="closed",$AI1716="old",AND($B$3=Data!$N$6,OR(database!AG1716=Data!$K$8,Data!$K$9=database!AG1716))),0,MAX(B$8:B1715)+1)</f>
        <v>0</v>
      </c>
      <c r="C1716" s="25">
        <f ca="1">IF(AND($AL1716-C$3&lt;=TODAY(),$AL1716&gt;0,AI1716&lt;&gt;"closed",AI1716&lt;&gt;"old",AND($B$3&lt;&gt;Data!$N$6,OR(database!$AG1716&lt;&gt;Data!$K$9,database!$AG1716&lt;&gt;Data!$K$8))),MAX(C$8:C1715)+1,0)</f>
        <v>0</v>
      </c>
      <c r="D1716" s="25">
        <f ca="1">IF(AND($AL1716-D$3&lt;=TODAY(),$AL1716&gt;0,$AI1716&lt;&gt;"closed",AI1716&lt;&gt;"old",AND($B$3&lt;&gt;Data!$N$6,OR(database!$AG1716&lt;&gt;Data!$K$9,database!$AG1716&lt;&gt;Data!$K$8))),MAX(D$8:D1715)+1,0)</f>
        <v>0</v>
      </c>
      <c r="E1716" s="25">
        <f ca="1">IF(AND($AL1716-E$3&lt;=TODAY(),$AL1716&gt;0,AI1716&lt;&gt;"closed",AI1716&lt;&gt;"old",AND($B$3&lt;&gt;Data!$N$6,OR(database!$AG1716&lt;&gt;Data!$K$9,database!$AG1716&lt;&gt;Data!$K$8))),MAX(E$8:E1715)+1,0)</f>
        <v>0</v>
      </c>
      <c r="F1716" s="25">
        <f>IF(AH1716="X",MAX(F$8:F1715)+1,0)</f>
        <v>0</v>
      </c>
      <c r="G1716" s="25">
        <f ca="1">IF(AND(AG1716=Data!$K$8,database!AI1716&lt;&gt;"Closed",AI1716&lt;&gt;"old",database!AL1716&lt;(TODAY()+Data!$X$4)),MAX(G$8:G1715)+1,0)</f>
        <v>0</v>
      </c>
      <c r="H1716" s="25">
        <f ca="1">IF(AND(AG1716=Data!$K$9,database!AI1716&lt;&gt;"Closed",AI1716&lt;&gt;"old",database!AL1716&lt;(TODAY()+Data!$X$5)),MAX(H$8:H1715)+1,0)</f>
        <v>0</v>
      </c>
      <c r="Y1716">
        <f>IF(AS1716&gt;0,VLOOKUP(AS1716,$AT:$AV,3,0)+COUNTIF(AS$8:AS1715,AS1716),0)</f>
        <v>0</v>
      </c>
      <c r="AA1716" s="16"/>
      <c r="AB1716" s="22"/>
      <c r="AC1716" s="16"/>
      <c r="AD1716" s="22"/>
      <c r="AE1716" s="16"/>
      <c r="AF1716" s="22"/>
      <c r="AG1716" s="138"/>
      <c r="AH1716" s="23"/>
      <c r="AI1716" s="16"/>
      <c r="AJ1716" s="23"/>
      <c r="AK1716" s="28"/>
      <c r="AL1716" s="35"/>
      <c r="AQ1716" s="25">
        <f>IF(FollowUp!$AK$3="(Off)",IF(FollowUp!$AA$3=Data!$D$5,C1716,IF(FollowUp!$AA$3=Data!$D$6,D1716,IF(FollowUp!$AA$3=Data!$D$7,E1716,B1716))),IF(FollowUp!$AK$3=Data!$N$9,F1716,IF(FollowUp!$AK$3=Data!$N$8,H1716,IF(FollowUp!$AK$3=Data!$N$7,G1716,B1716))))</f>
        <v>0</v>
      </c>
      <c r="AR1716" s="51">
        <f t="shared" si="164"/>
        <v>0</v>
      </c>
      <c r="AS1716" s="25">
        <f t="shared" si="162"/>
        <v>-1</v>
      </c>
      <c r="AT1716" s="25">
        <f t="shared" si="165"/>
        <v>1709</v>
      </c>
      <c r="AU1716" s="25">
        <f t="shared" si="163"/>
        <v>0</v>
      </c>
      <c r="AV1716" s="25">
        <f t="shared" si="166"/>
        <v>0</v>
      </c>
      <c r="BB1716" s="51"/>
    </row>
    <row r="1717" spans="1:54" x14ac:dyDescent="0.25">
      <c r="A1717" t="str">
        <f t="shared" si="161"/>
        <v>1717</v>
      </c>
      <c r="B1717" s="25">
        <f>IF(OR(ISBLANK($AG1717),$AI1717="closed",$AI1717="old",AND($B$3=Data!$N$6,OR(database!AG1717=Data!$K$8,Data!$K$9=database!AG1717))),0,MAX(B$8:B1716)+1)</f>
        <v>0</v>
      </c>
      <c r="C1717" s="25">
        <f ca="1">IF(AND($AL1717-C$3&lt;=TODAY(),$AL1717&gt;0,AI1717&lt;&gt;"closed",AI1717&lt;&gt;"old",AND($B$3&lt;&gt;Data!$N$6,OR(database!$AG1717&lt;&gt;Data!$K$9,database!$AG1717&lt;&gt;Data!$K$8))),MAX(C$8:C1716)+1,0)</f>
        <v>0</v>
      </c>
      <c r="D1717" s="25">
        <f ca="1">IF(AND($AL1717-D$3&lt;=TODAY(),$AL1717&gt;0,$AI1717&lt;&gt;"closed",AI1717&lt;&gt;"old",AND($B$3&lt;&gt;Data!$N$6,OR(database!$AG1717&lt;&gt;Data!$K$9,database!$AG1717&lt;&gt;Data!$K$8))),MAX(D$8:D1716)+1,0)</f>
        <v>0</v>
      </c>
      <c r="E1717" s="25">
        <f ca="1">IF(AND($AL1717-E$3&lt;=TODAY(),$AL1717&gt;0,AI1717&lt;&gt;"closed",AI1717&lt;&gt;"old",AND($B$3&lt;&gt;Data!$N$6,OR(database!$AG1717&lt;&gt;Data!$K$9,database!$AG1717&lt;&gt;Data!$K$8))),MAX(E$8:E1716)+1,0)</f>
        <v>0</v>
      </c>
      <c r="F1717" s="25">
        <f>IF(AH1717="X",MAX(F$8:F1716)+1,0)</f>
        <v>0</v>
      </c>
      <c r="G1717" s="25">
        <f ca="1">IF(AND(AG1717=Data!$K$8,database!AI1717&lt;&gt;"Closed",AI1717&lt;&gt;"old",database!AL1717&lt;(TODAY()+Data!$X$4)),MAX(G$8:G1716)+1,0)</f>
        <v>0</v>
      </c>
      <c r="H1717" s="25">
        <f ca="1">IF(AND(AG1717=Data!$K$9,database!AI1717&lt;&gt;"Closed",AI1717&lt;&gt;"old",database!AL1717&lt;(TODAY()+Data!$X$5)),MAX(H$8:H1716)+1,0)</f>
        <v>0</v>
      </c>
      <c r="Y1717">
        <f>IF(AS1717&gt;0,VLOOKUP(AS1717,$AT:$AV,3,0)+COUNTIF(AS$8:AS1716,AS1717),0)</f>
        <v>0</v>
      </c>
      <c r="AA1717" s="17"/>
      <c r="AB1717" s="18"/>
      <c r="AC1717" s="17"/>
      <c r="AD1717" s="18"/>
      <c r="AE1717" s="17"/>
      <c r="AF1717" s="18"/>
      <c r="AG1717" s="139"/>
      <c r="AH1717" s="24"/>
      <c r="AI1717" s="17"/>
      <c r="AJ1717" s="24"/>
      <c r="AK1717" s="27"/>
      <c r="AL1717" s="47"/>
      <c r="AQ1717" s="25">
        <f>IF(FollowUp!$AK$3="(Off)",IF(FollowUp!$AA$3=Data!$D$5,C1717,IF(FollowUp!$AA$3=Data!$D$6,D1717,IF(FollowUp!$AA$3=Data!$D$7,E1717,B1717))),IF(FollowUp!$AK$3=Data!$N$9,F1717,IF(FollowUp!$AK$3=Data!$N$8,H1717,IF(FollowUp!$AK$3=Data!$N$7,G1717,B1717))))</f>
        <v>0</v>
      </c>
      <c r="AR1717" s="51">
        <f t="shared" si="164"/>
        <v>0</v>
      </c>
      <c r="AS1717" s="25">
        <f t="shared" si="162"/>
        <v>-1</v>
      </c>
      <c r="AT1717" s="25">
        <f t="shared" si="165"/>
        <v>1710</v>
      </c>
      <c r="AU1717" s="25">
        <f t="shared" si="163"/>
        <v>0</v>
      </c>
      <c r="AV1717" s="25">
        <f t="shared" si="166"/>
        <v>0</v>
      </c>
      <c r="BB1717" s="51"/>
    </row>
    <row r="1718" spans="1:54" x14ac:dyDescent="0.25">
      <c r="A1718" t="str">
        <f t="shared" si="161"/>
        <v>1718</v>
      </c>
      <c r="B1718" s="25">
        <f>IF(OR(ISBLANK($AG1718),$AI1718="closed",$AI1718="old",AND($B$3=Data!$N$6,OR(database!AG1718=Data!$K$8,Data!$K$9=database!AG1718))),0,MAX(B$8:B1717)+1)</f>
        <v>0</v>
      </c>
      <c r="C1718" s="25">
        <f ca="1">IF(AND($AL1718-C$3&lt;=TODAY(),$AL1718&gt;0,AI1718&lt;&gt;"closed",AI1718&lt;&gt;"old",AND($B$3&lt;&gt;Data!$N$6,OR(database!$AG1718&lt;&gt;Data!$K$9,database!$AG1718&lt;&gt;Data!$K$8))),MAX(C$8:C1717)+1,0)</f>
        <v>0</v>
      </c>
      <c r="D1718" s="25">
        <f ca="1">IF(AND($AL1718-D$3&lt;=TODAY(),$AL1718&gt;0,$AI1718&lt;&gt;"closed",AI1718&lt;&gt;"old",AND($B$3&lt;&gt;Data!$N$6,OR(database!$AG1718&lt;&gt;Data!$K$9,database!$AG1718&lt;&gt;Data!$K$8))),MAX(D$8:D1717)+1,0)</f>
        <v>0</v>
      </c>
      <c r="E1718" s="25">
        <f ca="1">IF(AND($AL1718-E$3&lt;=TODAY(),$AL1718&gt;0,AI1718&lt;&gt;"closed",AI1718&lt;&gt;"old",AND($B$3&lt;&gt;Data!$N$6,OR(database!$AG1718&lt;&gt;Data!$K$9,database!$AG1718&lt;&gt;Data!$K$8))),MAX(E$8:E1717)+1,0)</f>
        <v>0</v>
      </c>
      <c r="F1718" s="25">
        <f>IF(AH1718="X",MAX(F$8:F1717)+1,0)</f>
        <v>0</v>
      </c>
      <c r="G1718" s="25">
        <f ca="1">IF(AND(AG1718=Data!$K$8,database!AI1718&lt;&gt;"Closed",AI1718&lt;&gt;"old",database!AL1718&lt;(TODAY()+Data!$X$4)),MAX(G$8:G1717)+1,0)</f>
        <v>0</v>
      </c>
      <c r="H1718" s="25">
        <f ca="1">IF(AND(AG1718=Data!$K$9,database!AI1718&lt;&gt;"Closed",AI1718&lt;&gt;"old",database!AL1718&lt;(TODAY()+Data!$X$5)),MAX(H$8:H1717)+1,0)</f>
        <v>0</v>
      </c>
      <c r="Y1718">
        <f>IF(AS1718&gt;0,VLOOKUP(AS1718,$AT:$AV,3,0)+COUNTIF(AS$8:AS1717,AS1718),0)</f>
        <v>0</v>
      </c>
      <c r="AA1718" s="16"/>
      <c r="AB1718" s="22"/>
      <c r="AC1718" s="16"/>
      <c r="AD1718" s="22"/>
      <c r="AE1718" s="16"/>
      <c r="AF1718" s="22"/>
      <c r="AG1718" s="138"/>
      <c r="AH1718" s="23"/>
      <c r="AI1718" s="16"/>
      <c r="AJ1718" s="23"/>
      <c r="AK1718" s="28"/>
      <c r="AL1718" s="35"/>
      <c r="AQ1718" s="25">
        <f>IF(FollowUp!$AK$3="(Off)",IF(FollowUp!$AA$3=Data!$D$5,C1718,IF(FollowUp!$AA$3=Data!$D$6,D1718,IF(FollowUp!$AA$3=Data!$D$7,E1718,B1718))),IF(FollowUp!$AK$3=Data!$N$9,F1718,IF(FollowUp!$AK$3=Data!$N$8,H1718,IF(FollowUp!$AK$3=Data!$N$7,G1718,B1718))))</f>
        <v>0</v>
      </c>
      <c r="AR1718" s="51">
        <f t="shared" si="164"/>
        <v>0</v>
      </c>
      <c r="AS1718" s="25">
        <f t="shared" si="162"/>
        <v>-1</v>
      </c>
      <c r="AT1718" s="25">
        <f t="shared" si="165"/>
        <v>1711</v>
      </c>
      <c r="AU1718" s="25">
        <f t="shared" si="163"/>
        <v>0</v>
      </c>
      <c r="AV1718" s="25">
        <f t="shared" si="166"/>
        <v>0</v>
      </c>
      <c r="BB1718" s="51"/>
    </row>
    <row r="1719" spans="1:54" x14ac:dyDescent="0.25">
      <c r="A1719" t="str">
        <f t="shared" si="161"/>
        <v>1719</v>
      </c>
      <c r="B1719" s="25">
        <f>IF(OR(ISBLANK($AG1719),$AI1719="closed",$AI1719="old",AND($B$3=Data!$N$6,OR(database!AG1719=Data!$K$8,Data!$K$9=database!AG1719))),0,MAX(B$8:B1718)+1)</f>
        <v>0</v>
      </c>
      <c r="C1719" s="25">
        <f ca="1">IF(AND($AL1719-C$3&lt;=TODAY(),$AL1719&gt;0,AI1719&lt;&gt;"closed",AI1719&lt;&gt;"old",AND($B$3&lt;&gt;Data!$N$6,OR(database!$AG1719&lt;&gt;Data!$K$9,database!$AG1719&lt;&gt;Data!$K$8))),MAX(C$8:C1718)+1,0)</f>
        <v>0</v>
      </c>
      <c r="D1719" s="25">
        <f ca="1">IF(AND($AL1719-D$3&lt;=TODAY(),$AL1719&gt;0,$AI1719&lt;&gt;"closed",AI1719&lt;&gt;"old",AND($B$3&lt;&gt;Data!$N$6,OR(database!$AG1719&lt;&gt;Data!$K$9,database!$AG1719&lt;&gt;Data!$K$8))),MAX(D$8:D1718)+1,0)</f>
        <v>0</v>
      </c>
      <c r="E1719" s="25">
        <f ca="1">IF(AND($AL1719-E$3&lt;=TODAY(),$AL1719&gt;0,AI1719&lt;&gt;"closed",AI1719&lt;&gt;"old",AND($B$3&lt;&gt;Data!$N$6,OR(database!$AG1719&lt;&gt;Data!$K$9,database!$AG1719&lt;&gt;Data!$K$8))),MAX(E$8:E1718)+1,0)</f>
        <v>0</v>
      </c>
      <c r="F1719" s="25">
        <f>IF(AH1719="X",MAX(F$8:F1718)+1,0)</f>
        <v>0</v>
      </c>
      <c r="G1719" s="25">
        <f ca="1">IF(AND(AG1719=Data!$K$8,database!AI1719&lt;&gt;"Closed",AI1719&lt;&gt;"old",database!AL1719&lt;(TODAY()+Data!$X$4)),MAX(G$8:G1718)+1,0)</f>
        <v>0</v>
      </c>
      <c r="H1719" s="25">
        <f ca="1">IF(AND(AG1719=Data!$K$9,database!AI1719&lt;&gt;"Closed",AI1719&lt;&gt;"old",database!AL1719&lt;(TODAY()+Data!$X$5)),MAX(H$8:H1718)+1,0)</f>
        <v>0</v>
      </c>
      <c r="Y1719">
        <f>IF(AS1719&gt;0,VLOOKUP(AS1719,$AT:$AV,3,0)+COUNTIF(AS$8:AS1718,AS1719),0)</f>
        <v>0</v>
      </c>
      <c r="AA1719" s="17"/>
      <c r="AB1719" s="18"/>
      <c r="AC1719" s="17"/>
      <c r="AD1719" s="18"/>
      <c r="AE1719" s="17"/>
      <c r="AF1719" s="18"/>
      <c r="AG1719" s="139"/>
      <c r="AH1719" s="24"/>
      <c r="AI1719" s="17"/>
      <c r="AJ1719" s="24"/>
      <c r="AK1719" s="27"/>
      <c r="AL1719" s="47"/>
      <c r="AQ1719" s="25">
        <f>IF(FollowUp!$AK$3="(Off)",IF(FollowUp!$AA$3=Data!$D$5,C1719,IF(FollowUp!$AA$3=Data!$D$6,D1719,IF(FollowUp!$AA$3=Data!$D$7,E1719,B1719))),IF(FollowUp!$AK$3=Data!$N$9,F1719,IF(FollowUp!$AK$3=Data!$N$8,H1719,IF(FollowUp!$AK$3=Data!$N$7,G1719,B1719))))</f>
        <v>0</v>
      </c>
      <c r="AR1719" s="51">
        <f t="shared" si="164"/>
        <v>0</v>
      </c>
      <c r="AS1719" s="25">
        <f t="shared" si="162"/>
        <v>-1</v>
      </c>
      <c r="AT1719" s="25">
        <f t="shared" si="165"/>
        <v>1712</v>
      </c>
      <c r="AU1719" s="25">
        <f t="shared" si="163"/>
        <v>0</v>
      </c>
      <c r="AV1719" s="25">
        <f t="shared" si="166"/>
        <v>0</v>
      </c>
      <c r="BB1719" s="51"/>
    </row>
    <row r="1720" spans="1:54" x14ac:dyDescent="0.25">
      <c r="A1720" t="str">
        <f t="shared" si="161"/>
        <v>1720</v>
      </c>
      <c r="B1720" s="25">
        <f>IF(OR(ISBLANK($AG1720),$AI1720="closed",$AI1720="old",AND($B$3=Data!$N$6,OR(database!AG1720=Data!$K$8,Data!$K$9=database!AG1720))),0,MAX(B$8:B1719)+1)</f>
        <v>0</v>
      </c>
      <c r="C1720" s="25">
        <f ca="1">IF(AND($AL1720-C$3&lt;=TODAY(),$AL1720&gt;0,AI1720&lt;&gt;"closed",AI1720&lt;&gt;"old",AND($B$3&lt;&gt;Data!$N$6,OR(database!$AG1720&lt;&gt;Data!$K$9,database!$AG1720&lt;&gt;Data!$K$8))),MAX(C$8:C1719)+1,0)</f>
        <v>0</v>
      </c>
      <c r="D1720" s="25">
        <f ca="1">IF(AND($AL1720-D$3&lt;=TODAY(),$AL1720&gt;0,$AI1720&lt;&gt;"closed",AI1720&lt;&gt;"old",AND($B$3&lt;&gt;Data!$N$6,OR(database!$AG1720&lt;&gt;Data!$K$9,database!$AG1720&lt;&gt;Data!$K$8))),MAX(D$8:D1719)+1,0)</f>
        <v>0</v>
      </c>
      <c r="E1720" s="25">
        <f ca="1">IF(AND($AL1720-E$3&lt;=TODAY(),$AL1720&gt;0,AI1720&lt;&gt;"closed",AI1720&lt;&gt;"old",AND($B$3&lt;&gt;Data!$N$6,OR(database!$AG1720&lt;&gt;Data!$K$9,database!$AG1720&lt;&gt;Data!$K$8))),MAX(E$8:E1719)+1,0)</f>
        <v>0</v>
      </c>
      <c r="F1720" s="25">
        <f>IF(AH1720="X",MAX(F$8:F1719)+1,0)</f>
        <v>0</v>
      </c>
      <c r="G1720" s="25">
        <f ca="1">IF(AND(AG1720=Data!$K$8,database!AI1720&lt;&gt;"Closed",AI1720&lt;&gt;"old",database!AL1720&lt;(TODAY()+Data!$X$4)),MAX(G$8:G1719)+1,0)</f>
        <v>0</v>
      </c>
      <c r="H1720" s="25">
        <f ca="1">IF(AND(AG1720=Data!$K$9,database!AI1720&lt;&gt;"Closed",AI1720&lt;&gt;"old",database!AL1720&lt;(TODAY()+Data!$X$5)),MAX(H$8:H1719)+1,0)</f>
        <v>0</v>
      </c>
      <c r="Y1720">
        <f>IF(AS1720&gt;0,VLOOKUP(AS1720,$AT:$AV,3,0)+COUNTIF(AS$8:AS1719,AS1720),0)</f>
        <v>0</v>
      </c>
      <c r="AA1720" s="16"/>
      <c r="AB1720" s="22"/>
      <c r="AC1720" s="16"/>
      <c r="AD1720" s="22"/>
      <c r="AE1720" s="16"/>
      <c r="AF1720" s="22"/>
      <c r="AG1720" s="138"/>
      <c r="AH1720" s="23"/>
      <c r="AI1720" s="16"/>
      <c r="AJ1720" s="23"/>
      <c r="AK1720" s="28"/>
      <c r="AL1720" s="35"/>
      <c r="AQ1720" s="25">
        <f>IF(FollowUp!$AK$3="(Off)",IF(FollowUp!$AA$3=Data!$D$5,C1720,IF(FollowUp!$AA$3=Data!$D$6,D1720,IF(FollowUp!$AA$3=Data!$D$7,E1720,B1720))),IF(FollowUp!$AK$3=Data!$N$9,F1720,IF(FollowUp!$AK$3=Data!$N$8,H1720,IF(FollowUp!$AK$3=Data!$N$7,G1720,B1720))))</f>
        <v>0</v>
      </c>
      <c r="AR1720" s="51">
        <f t="shared" si="164"/>
        <v>0</v>
      </c>
      <c r="AS1720" s="25">
        <f t="shared" si="162"/>
        <v>-1</v>
      </c>
      <c r="AT1720" s="25">
        <f t="shared" si="165"/>
        <v>1713</v>
      </c>
      <c r="AU1720" s="25">
        <f t="shared" si="163"/>
        <v>0</v>
      </c>
      <c r="AV1720" s="25">
        <f t="shared" si="166"/>
        <v>0</v>
      </c>
      <c r="BB1720" s="51"/>
    </row>
    <row r="1721" spans="1:54" x14ac:dyDescent="0.25">
      <c r="A1721" t="str">
        <f t="shared" si="161"/>
        <v>1721</v>
      </c>
      <c r="B1721" s="25">
        <f>IF(OR(ISBLANK($AG1721),$AI1721="closed",$AI1721="old",AND($B$3=Data!$N$6,OR(database!AG1721=Data!$K$8,Data!$K$9=database!AG1721))),0,MAX(B$8:B1720)+1)</f>
        <v>0</v>
      </c>
      <c r="C1721" s="25">
        <f ca="1">IF(AND($AL1721-C$3&lt;=TODAY(),$AL1721&gt;0,AI1721&lt;&gt;"closed",AI1721&lt;&gt;"old",AND($B$3&lt;&gt;Data!$N$6,OR(database!$AG1721&lt;&gt;Data!$K$9,database!$AG1721&lt;&gt;Data!$K$8))),MAX(C$8:C1720)+1,0)</f>
        <v>0</v>
      </c>
      <c r="D1721" s="25">
        <f ca="1">IF(AND($AL1721-D$3&lt;=TODAY(),$AL1721&gt;0,$AI1721&lt;&gt;"closed",AI1721&lt;&gt;"old",AND($B$3&lt;&gt;Data!$N$6,OR(database!$AG1721&lt;&gt;Data!$K$9,database!$AG1721&lt;&gt;Data!$K$8))),MAX(D$8:D1720)+1,0)</f>
        <v>0</v>
      </c>
      <c r="E1721" s="25">
        <f ca="1">IF(AND($AL1721-E$3&lt;=TODAY(),$AL1721&gt;0,AI1721&lt;&gt;"closed",AI1721&lt;&gt;"old",AND($B$3&lt;&gt;Data!$N$6,OR(database!$AG1721&lt;&gt;Data!$K$9,database!$AG1721&lt;&gt;Data!$K$8))),MAX(E$8:E1720)+1,0)</f>
        <v>0</v>
      </c>
      <c r="F1721" s="25">
        <f>IF(AH1721="X",MAX(F$8:F1720)+1,0)</f>
        <v>0</v>
      </c>
      <c r="G1721" s="25">
        <f ca="1">IF(AND(AG1721=Data!$K$8,database!AI1721&lt;&gt;"Closed",AI1721&lt;&gt;"old",database!AL1721&lt;(TODAY()+Data!$X$4)),MAX(G$8:G1720)+1,0)</f>
        <v>0</v>
      </c>
      <c r="H1721" s="25">
        <f ca="1">IF(AND(AG1721=Data!$K$9,database!AI1721&lt;&gt;"Closed",AI1721&lt;&gt;"old",database!AL1721&lt;(TODAY()+Data!$X$5)),MAX(H$8:H1720)+1,0)</f>
        <v>0</v>
      </c>
      <c r="Y1721">
        <f>IF(AS1721&gt;0,VLOOKUP(AS1721,$AT:$AV,3,0)+COUNTIF(AS$8:AS1720,AS1721),0)</f>
        <v>0</v>
      </c>
      <c r="AA1721" s="17"/>
      <c r="AB1721" s="18"/>
      <c r="AC1721" s="17"/>
      <c r="AD1721" s="18"/>
      <c r="AE1721" s="17"/>
      <c r="AF1721" s="18"/>
      <c r="AG1721" s="139"/>
      <c r="AH1721" s="24"/>
      <c r="AI1721" s="17"/>
      <c r="AJ1721" s="24"/>
      <c r="AK1721" s="27"/>
      <c r="AL1721" s="47"/>
      <c r="AQ1721" s="25">
        <f>IF(FollowUp!$AK$3="(Off)",IF(FollowUp!$AA$3=Data!$D$5,C1721,IF(FollowUp!$AA$3=Data!$D$6,D1721,IF(FollowUp!$AA$3=Data!$D$7,E1721,B1721))),IF(FollowUp!$AK$3=Data!$N$9,F1721,IF(FollowUp!$AK$3=Data!$N$8,H1721,IF(FollowUp!$AK$3=Data!$N$7,G1721,B1721))))</f>
        <v>0</v>
      </c>
      <c r="AR1721" s="51">
        <f t="shared" si="164"/>
        <v>0</v>
      </c>
      <c r="AS1721" s="25">
        <f t="shared" si="162"/>
        <v>-1</v>
      </c>
      <c r="AT1721" s="25">
        <f t="shared" si="165"/>
        <v>1714</v>
      </c>
      <c r="AU1721" s="25">
        <f t="shared" si="163"/>
        <v>0</v>
      </c>
      <c r="AV1721" s="25">
        <f t="shared" si="166"/>
        <v>0</v>
      </c>
      <c r="BB1721" s="51"/>
    </row>
    <row r="1722" spans="1:54" x14ac:dyDescent="0.25">
      <c r="A1722" t="str">
        <f t="shared" si="161"/>
        <v>1722</v>
      </c>
      <c r="B1722" s="25">
        <f>IF(OR(ISBLANK($AG1722),$AI1722="closed",$AI1722="old",AND($B$3=Data!$N$6,OR(database!AG1722=Data!$K$8,Data!$K$9=database!AG1722))),0,MAX(B$8:B1721)+1)</f>
        <v>0</v>
      </c>
      <c r="C1722" s="25">
        <f ca="1">IF(AND($AL1722-C$3&lt;=TODAY(),$AL1722&gt;0,AI1722&lt;&gt;"closed",AI1722&lt;&gt;"old",AND($B$3&lt;&gt;Data!$N$6,OR(database!$AG1722&lt;&gt;Data!$K$9,database!$AG1722&lt;&gt;Data!$K$8))),MAX(C$8:C1721)+1,0)</f>
        <v>0</v>
      </c>
      <c r="D1722" s="25">
        <f ca="1">IF(AND($AL1722-D$3&lt;=TODAY(),$AL1722&gt;0,$AI1722&lt;&gt;"closed",AI1722&lt;&gt;"old",AND($B$3&lt;&gt;Data!$N$6,OR(database!$AG1722&lt;&gt;Data!$K$9,database!$AG1722&lt;&gt;Data!$K$8))),MAX(D$8:D1721)+1,0)</f>
        <v>0</v>
      </c>
      <c r="E1722" s="25">
        <f ca="1">IF(AND($AL1722-E$3&lt;=TODAY(),$AL1722&gt;0,AI1722&lt;&gt;"closed",AI1722&lt;&gt;"old",AND($B$3&lt;&gt;Data!$N$6,OR(database!$AG1722&lt;&gt;Data!$K$9,database!$AG1722&lt;&gt;Data!$K$8))),MAX(E$8:E1721)+1,0)</f>
        <v>0</v>
      </c>
      <c r="F1722" s="25">
        <f>IF(AH1722="X",MAX(F$8:F1721)+1,0)</f>
        <v>0</v>
      </c>
      <c r="G1722" s="25">
        <f ca="1">IF(AND(AG1722=Data!$K$8,database!AI1722&lt;&gt;"Closed",AI1722&lt;&gt;"old",database!AL1722&lt;(TODAY()+Data!$X$4)),MAX(G$8:G1721)+1,0)</f>
        <v>0</v>
      </c>
      <c r="H1722" s="25">
        <f ca="1">IF(AND(AG1722=Data!$K$9,database!AI1722&lt;&gt;"Closed",AI1722&lt;&gt;"old",database!AL1722&lt;(TODAY()+Data!$X$5)),MAX(H$8:H1721)+1,0)</f>
        <v>0</v>
      </c>
      <c r="Y1722">
        <f>IF(AS1722&gt;0,VLOOKUP(AS1722,$AT:$AV,3,0)+COUNTIF(AS$8:AS1721,AS1722),0)</f>
        <v>0</v>
      </c>
      <c r="AA1722" s="16"/>
      <c r="AB1722" s="22"/>
      <c r="AC1722" s="16"/>
      <c r="AD1722" s="22"/>
      <c r="AE1722" s="16"/>
      <c r="AF1722" s="22"/>
      <c r="AG1722" s="138"/>
      <c r="AH1722" s="23"/>
      <c r="AI1722" s="16"/>
      <c r="AJ1722" s="23"/>
      <c r="AK1722" s="28"/>
      <c r="AL1722" s="35"/>
      <c r="AQ1722" s="25">
        <f>IF(FollowUp!$AK$3="(Off)",IF(FollowUp!$AA$3=Data!$D$5,C1722,IF(FollowUp!$AA$3=Data!$D$6,D1722,IF(FollowUp!$AA$3=Data!$D$7,E1722,B1722))),IF(FollowUp!$AK$3=Data!$N$9,F1722,IF(FollowUp!$AK$3=Data!$N$8,H1722,IF(FollowUp!$AK$3=Data!$N$7,G1722,B1722))))</f>
        <v>0</v>
      </c>
      <c r="AR1722" s="51">
        <f t="shared" si="164"/>
        <v>0</v>
      </c>
      <c r="AS1722" s="25">
        <f t="shared" si="162"/>
        <v>-1</v>
      </c>
      <c r="AT1722" s="25">
        <f t="shared" si="165"/>
        <v>1715</v>
      </c>
      <c r="AU1722" s="25">
        <f t="shared" si="163"/>
        <v>0</v>
      </c>
      <c r="AV1722" s="25">
        <f t="shared" si="166"/>
        <v>0</v>
      </c>
      <c r="BB1722" s="51"/>
    </row>
    <row r="1723" spans="1:54" x14ac:dyDescent="0.25">
      <c r="A1723" t="str">
        <f t="shared" si="161"/>
        <v>1723</v>
      </c>
      <c r="B1723" s="25">
        <f>IF(OR(ISBLANK($AG1723),$AI1723="closed",$AI1723="old",AND($B$3=Data!$N$6,OR(database!AG1723=Data!$K$8,Data!$K$9=database!AG1723))),0,MAX(B$8:B1722)+1)</f>
        <v>0</v>
      </c>
      <c r="C1723" s="25">
        <f ca="1">IF(AND($AL1723-C$3&lt;=TODAY(),$AL1723&gt;0,AI1723&lt;&gt;"closed",AI1723&lt;&gt;"old",AND($B$3&lt;&gt;Data!$N$6,OR(database!$AG1723&lt;&gt;Data!$K$9,database!$AG1723&lt;&gt;Data!$K$8))),MAX(C$8:C1722)+1,0)</f>
        <v>0</v>
      </c>
      <c r="D1723" s="25">
        <f ca="1">IF(AND($AL1723-D$3&lt;=TODAY(),$AL1723&gt;0,$AI1723&lt;&gt;"closed",AI1723&lt;&gt;"old",AND($B$3&lt;&gt;Data!$N$6,OR(database!$AG1723&lt;&gt;Data!$K$9,database!$AG1723&lt;&gt;Data!$K$8))),MAX(D$8:D1722)+1,0)</f>
        <v>0</v>
      </c>
      <c r="E1723" s="25">
        <f ca="1">IF(AND($AL1723-E$3&lt;=TODAY(),$AL1723&gt;0,AI1723&lt;&gt;"closed",AI1723&lt;&gt;"old",AND($B$3&lt;&gt;Data!$N$6,OR(database!$AG1723&lt;&gt;Data!$K$9,database!$AG1723&lt;&gt;Data!$K$8))),MAX(E$8:E1722)+1,0)</f>
        <v>0</v>
      </c>
      <c r="F1723" s="25">
        <f>IF(AH1723="X",MAX(F$8:F1722)+1,0)</f>
        <v>0</v>
      </c>
      <c r="G1723" s="25">
        <f ca="1">IF(AND(AG1723=Data!$K$8,database!AI1723&lt;&gt;"Closed",AI1723&lt;&gt;"old",database!AL1723&lt;(TODAY()+Data!$X$4)),MAX(G$8:G1722)+1,0)</f>
        <v>0</v>
      </c>
      <c r="H1723" s="25">
        <f ca="1">IF(AND(AG1723=Data!$K$9,database!AI1723&lt;&gt;"Closed",AI1723&lt;&gt;"old",database!AL1723&lt;(TODAY()+Data!$X$5)),MAX(H$8:H1722)+1,0)</f>
        <v>0</v>
      </c>
      <c r="Y1723">
        <f>IF(AS1723&gt;0,VLOOKUP(AS1723,$AT:$AV,3,0)+COUNTIF(AS$8:AS1722,AS1723),0)</f>
        <v>0</v>
      </c>
      <c r="AA1723" s="17"/>
      <c r="AB1723" s="18"/>
      <c r="AC1723" s="17"/>
      <c r="AD1723" s="18"/>
      <c r="AE1723" s="17"/>
      <c r="AF1723" s="18"/>
      <c r="AG1723" s="139"/>
      <c r="AH1723" s="24"/>
      <c r="AI1723" s="17"/>
      <c r="AJ1723" s="24"/>
      <c r="AK1723" s="27"/>
      <c r="AL1723" s="47"/>
      <c r="AQ1723" s="25">
        <f>IF(FollowUp!$AK$3="(Off)",IF(FollowUp!$AA$3=Data!$D$5,C1723,IF(FollowUp!$AA$3=Data!$D$6,D1723,IF(FollowUp!$AA$3=Data!$D$7,E1723,B1723))),IF(FollowUp!$AK$3=Data!$N$9,F1723,IF(FollowUp!$AK$3=Data!$N$8,H1723,IF(FollowUp!$AK$3=Data!$N$7,G1723,B1723))))</f>
        <v>0</v>
      </c>
      <c r="AR1723" s="51">
        <f t="shared" si="164"/>
        <v>0</v>
      </c>
      <c r="AS1723" s="25">
        <f t="shared" si="162"/>
        <v>-1</v>
      </c>
      <c r="AT1723" s="25">
        <f t="shared" si="165"/>
        <v>1716</v>
      </c>
      <c r="AU1723" s="25">
        <f t="shared" si="163"/>
        <v>0</v>
      </c>
      <c r="AV1723" s="25">
        <f t="shared" si="166"/>
        <v>0</v>
      </c>
      <c r="BB1723" s="51"/>
    </row>
    <row r="1724" spans="1:54" x14ac:dyDescent="0.25">
      <c r="A1724" t="str">
        <f t="shared" si="161"/>
        <v>1724</v>
      </c>
      <c r="B1724" s="25">
        <f>IF(OR(ISBLANK($AG1724),$AI1724="closed",$AI1724="old",AND($B$3=Data!$N$6,OR(database!AG1724=Data!$K$8,Data!$K$9=database!AG1724))),0,MAX(B$8:B1723)+1)</f>
        <v>0</v>
      </c>
      <c r="C1724" s="25">
        <f ca="1">IF(AND($AL1724-C$3&lt;=TODAY(),$AL1724&gt;0,AI1724&lt;&gt;"closed",AI1724&lt;&gt;"old",AND($B$3&lt;&gt;Data!$N$6,OR(database!$AG1724&lt;&gt;Data!$K$9,database!$AG1724&lt;&gt;Data!$K$8))),MAX(C$8:C1723)+1,0)</f>
        <v>0</v>
      </c>
      <c r="D1724" s="25">
        <f ca="1">IF(AND($AL1724-D$3&lt;=TODAY(),$AL1724&gt;0,$AI1724&lt;&gt;"closed",AI1724&lt;&gt;"old",AND($B$3&lt;&gt;Data!$N$6,OR(database!$AG1724&lt;&gt;Data!$K$9,database!$AG1724&lt;&gt;Data!$K$8))),MAX(D$8:D1723)+1,0)</f>
        <v>0</v>
      </c>
      <c r="E1724" s="25">
        <f ca="1">IF(AND($AL1724-E$3&lt;=TODAY(),$AL1724&gt;0,AI1724&lt;&gt;"closed",AI1724&lt;&gt;"old",AND($B$3&lt;&gt;Data!$N$6,OR(database!$AG1724&lt;&gt;Data!$K$9,database!$AG1724&lt;&gt;Data!$K$8))),MAX(E$8:E1723)+1,0)</f>
        <v>0</v>
      </c>
      <c r="F1724" s="25">
        <f>IF(AH1724="X",MAX(F$8:F1723)+1,0)</f>
        <v>0</v>
      </c>
      <c r="G1724" s="25">
        <f ca="1">IF(AND(AG1724=Data!$K$8,database!AI1724&lt;&gt;"Closed",AI1724&lt;&gt;"old",database!AL1724&lt;(TODAY()+Data!$X$4)),MAX(G$8:G1723)+1,0)</f>
        <v>0</v>
      </c>
      <c r="H1724" s="25">
        <f ca="1">IF(AND(AG1724=Data!$K$9,database!AI1724&lt;&gt;"Closed",AI1724&lt;&gt;"old",database!AL1724&lt;(TODAY()+Data!$X$5)),MAX(H$8:H1723)+1,0)</f>
        <v>0</v>
      </c>
      <c r="Y1724">
        <f>IF(AS1724&gt;0,VLOOKUP(AS1724,$AT:$AV,3,0)+COUNTIF(AS$8:AS1723,AS1724),0)</f>
        <v>0</v>
      </c>
      <c r="AA1724" s="16"/>
      <c r="AB1724" s="22"/>
      <c r="AC1724" s="16"/>
      <c r="AD1724" s="22"/>
      <c r="AE1724" s="16"/>
      <c r="AF1724" s="22"/>
      <c r="AG1724" s="138"/>
      <c r="AH1724" s="23"/>
      <c r="AI1724" s="16"/>
      <c r="AJ1724" s="23"/>
      <c r="AK1724" s="28"/>
      <c r="AL1724" s="35"/>
      <c r="AQ1724" s="25">
        <f>IF(FollowUp!$AK$3="(Off)",IF(FollowUp!$AA$3=Data!$D$5,C1724,IF(FollowUp!$AA$3=Data!$D$6,D1724,IF(FollowUp!$AA$3=Data!$D$7,E1724,B1724))),IF(FollowUp!$AK$3=Data!$N$9,F1724,IF(FollowUp!$AK$3=Data!$N$8,H1724,IF(FollowUp!$AK$3=Data!$N$7,G1724,B1724))))</f>
        <v>0</v>
      </c>
      <c r="AR1724" s="51">
        <f t="shared" si="164"/>
        <v>0</v>
      </c>
      <c r="AS1724" s="25">
        <f t="shared" si="162"/>
        <v>-1</v>
      </c>
      <c r="AT1724" s="25">
        <f t="shared" si="165"/>
        <v>1717</v>
      </c>
      <c r="AU1724" s="25">
        <f t="shared" si="163"/>
        <v>0</v>
      </c>
      <c r="AV1724" s="25">
        <f t="shared" si="166"/>
        <v>0</v>
      </c>
      <c r="BB1724" s="51"/>
    </row>
    <row r="1725" spans="1:54" x14ac:dyDescent="0.25">
      <c r="A1725" t="str">
        <f t="shared" si="161"/>
        <v>1725</v>
      </c>
      <c r="B1725" s="25">
        <f>IF(OR(ISBLANK($AG1725),$AI1725="closed",$AI1725="old",AND($B$3=Data!$N$6,OR(database!AG1725=Data!$K$8,Data!$K$9=database!AG1725))),0,MAX(B$8:B1724)+1)</f>
        <v>0</v>
      </c>
      <c r="C1725" s="25">
        <f ca="1">IF(AND($AL1725-C$3&lt;=TODAY(),$AL1725&gt;0,AI1725&lt;&gt;"closed",AI1725&lt;&gt;"old",AND($B$3&lt;&gt;Data!$N$6,OR(database!$AG1725&lt;&gt;Data!$K$9,database!$AG1725&lt;&gt;Data!$K$8))),MAX(C$8:C1724)+1,0)</f>
        <v>0</v>
      </c>
      <c r="D1725" s="25">
        <f ca="1">IF(AND($AL1725-D$3&lt;=TODAY(),$AL1725&gt;0,$AI1725&lt;&gt;"closed",AI1725&lt;&gt;"old",AND($B$3&lt;&gt;Data!$N$6,OR(database!$AG1725&lt;&gt;Data!$K$9,database!$AG1725&lt;&gt;Data!$K$8))),MAX(D$8:D1724)+1,0)</f>
        <v>0</v>
      </c>
      <c r="E1725" s="25">
        <f ca="1">IF(AND($AL1725-E$3&lt;=TODAY(),$AL1725&gt;0,AI1725&lt;&gt;"closed",AI1725&lt;&gt;"old",AND($B$3&lt;&gt;Data!$N$6,OR(database!$AG1725&lt;&gt;Data!$K$9,database!$AG1725&lt;&gt;Data!$K$8))),MAX(E$8:E1724)+1,0)</f>
        <v>0</v>
      </c>
      <c r="F1725" s="25">
        <f>IF(AH1725="X",MAX(F$8:F1724)+1,0)</f>
        <v>0</v>
      </c>
      <c r="G1725" s="25">
        <f ca="1">IF(AND(AG1725=Data!$K$8,database!AI1725&lt;&gt;"Closed",AI1725&lt;&gt;"old",database!AL1725&lt;(TODAY()+Data!$X$4)),MAX(G$8:G1724)+1,0)</f>
        <v>0</v>
      </c>
      <c r="H1725" s="25">
        <f ca="1">IF(AND(AG1725=Data!$K$9,database!AI1725&lt;&gt;"Closed",AI1725&lt;&gt;"old",database!AL1725&lt;(TODAY()+Data!$X$5)),MAX(H$8:H1724)+1,0)</f>
        <v>0</v>
      </c>
      <c r="Y1725">
        <f>IF(AS1725&gt;0,VLOOKUP(AS1725,$AT:$AV,3,0)+COUNTIF(AS$8:AS1724,AS1725),0)</f>
        <v>0</v>
      </c>
      <c r="AA1725" s="17"/>
      <c r="AB1725" s="18"/>
      <c r="AC1725" s="17"/>
      <c r="AD1725" s="18"/>
      <c r="AE1725" s="17"/>
      <c r="AF1725" s="18"/>
      <c r="AG1725" s="139"/>
      <c r="AH1725" s="24"/>
      <c r="AI1725" s="17"/>
      <c r="AJ1725" s="24"/>
      <c r="AK1725" s="27"/>
      <c r="AL1725" s="47"/>
      <c r="AQ1725" s="25">
        <f>IF(FollowUp!$AK$3="(Off)",IF(FollowUp!$AA$3=Data!$D$5,C1725,IF(FollowUp!$AA$3=Data!$D$6,D1725,IF(FollowUp!$AA$3=Data!$D$7,E1725,B1725))),IF(FollowUp!$AK$3=Data!$N$9,F1725,IF(FollowUp!$AK$3=Data!$N$8,H1725,IF(FollowUp!$AK$3=Data!$N$7,G1725,B1725))))</f>
        <v>0</v>
      </c>
      <c r="AR1725" s="51">
        <f t="shared" si="164"/>
        <v>0</v>
      </c>
      <c r="AS1725" s="25">
        <f t="shared" si="162"/>
        <v>-1</v>
      </c>
      <c r="AT1725" s="25">
        <f t="shared" si="165"/>
        <v>1718</v>
      </c>
      <c r="AU1725" s="25">
        <f t="shared" si="163"/>
        <v>0</v>
      </c>
      <c r="AV1725" s="25">
        <f t="shared" si="166"/>
        <v>0</v>
      </c>
      <c r="BB1725" s="51"/>
    </row>
    <row r="1726" spans="1:54" x14ac:dyDescent="0.25">
      <c r="A1726" t="str">
        <f t="shared" si="161"/>
        <v>1726</v>
      </c>
      <c r="B1726" s="25">
        <f>IF(OR(ISBLANK($AG1726),$AI1726="closed",$AI1726="old",AND($B$3=Data!$N$6,OR(database!AG1726=Data!$K$8,Data!$K$9=database!AG1726))),0,MAX(B$8:B1725)+1)</f>
        <v>0</v>
      </c>
      <c r="C1726" s="25">
        <f ca="1">IF(AND($AL1726-C$3&lt;=TODAY(),$AL1726&gt;0,AI1726&lt;&gt;"closed",AI1726&lt;&gt;"old",AND($B$3&lt;&gt;Data!$N$6,OR(database!$AG1726&lt;&gt;Data!$K$9,database!$AG1726&lt;&gt;Data!$K$8))),MAX(C$8:C1725)+1,0)</f>
        <v>0</v>
      </c>
      <c r="D1726" s="25">
        <f ca="1">IF(AND($AL1726-D$3&lt;=TODAY(),$AL1726&gt;0,$AI1726&lt;&gt;"closed",AI1726&lt;&gt;"old",AND($B$3&lt;&gt;Data!$N$6,OR(database!$AG1726&lt;&gt;Data!$K$9,database!$AG1726&lt;&gt;Data!$K$8))),MAX(D$8:D1725)+1,0)</f>
        <v>0</v>
      </c>
      <c r="E1726" s="25">
        <f ca="1">IF(AND($AL1726-E$3&lt;=TODAY(),$AL1726&gt;0,AI1726&lt;&gt;"closed",AI1726&lt;&gt;"old",AND($B$3&lt;&gt;Data!$N$6,OR(database!$AG1726&lt;&gt;Data!$K$9,database!$AG1726&lt;&gt;Data!$K$8))),MAX(E$8:E1725)+1,0)</f>
        <v>0</v>
      </c>
      <c r="F1726" s="25">
        <f>IF(AH1726="X",MAX(F$8:F1725)+1,0)</f>
        <v>0</v>
      </c>
      <c r="G1726" s="25">
        <f ca="1">IF(AND(AG1726=Data!$K$8,database!AI1726&lt;&gt;"Closed",AI1726&lt;&gt;"old",database!AL1726&lt;(TODAY()+Data!$X$4)),MAX(G$8:G1725)+1,0)</f>
        <v>0</v>
      </c>
      <c r="H1726" s="25">
        <f ca="1">IF(AND(AG1726=Data!$K$9,database!AI1726&lt;&gt;"Closed",AI1726&lt;&gt;"old",database!AL1726&lt;(TODAY()+Data!$X$5)),MAX(H$8:H1725)+1,0)</f>
        <v>0</v>
      </c>
      <c r="Y1726">
        <f>IF(AS1726&gt;0,VLOOKUP(AS1726,$AT:$AV,3,0)+COUNTIF(AS$8:AS1725,AS1726),0)</f>
        <v>0</v>
      </c>
      <c r="AA1726" s="16"/>
      <c r="AB1726" s="22"/>
      <c r="AC1726" s="16"/>
      <c r="AD1726" s="22"/>
      <c r="AE1726" s="16"/>
      <c r="AF1726" s="22"/>
      <c r="AG1726" s="138"/>
      <c r="AH1726" s="23"/>
      <c r="AI1726" s="16"/>
      <c r="AJ1726" s="23"/>
      <c r="AK1726" s="28"/>
      <c r="AL1726" s="35"/>
      <c r="AQ1726" s="25">
        <f>IF(FollowUp!$AK$3="(Off)",IF(FollowUp!$AA$3=Data!$D$5,C1726,IF(FollowUp!$AA$3=Data!$D$6,D1726,IF(FollowUp!$AA$3=Data!$D$7,E1726,B1726))),IF(FollowUp!$AK$3=Data!$N$9,F1726,IF(FollowUp!$AK$3=Data!$N$8,H1726,IF(FollowUp!$AK$3=Data!$N$7,G1726,B1726))))</f>
        <v>0</v>
      </c>
      <c r="AR1726" s="51">
        <f t="shared" si="164"/>
        <v>0</v>
      </c>
      <c r="AS1726" s="25">
        <f t="shared" si="162"/>
        <v>-1</v>
      </c>
      <c r="AT1726" s="25">
        <f t="shared" si="165"/>
        <v>1719</v>
      </c>
      <c r="AU1726" s="25">
        <f t="shared" si="163"/>
        <v>0</v>
      </c>
      <c r="AV1726" s="25">
        <f t="shared" si="166"/>
        <v>0</v>
      </c>
      <c r="BB1726" s="51"/>
    </row>
    <row r="1727" spans="1:54" x14ac:dyDescent="0.25">
      <c r="A1727" t="str">
        <f t="shared" si="161"/>
        <v>1727</v>
      </c>
      <c r="B1727" s="25">
        <f>IF(OR(ISBLANK($AG1727),$AI1727="closed",$AI1727="old",AND($B$3=Data!$N$6,OR(database!AG1727=Data!$K$8,Data!$K$9=database!AG1727))),0,MAX(B$8:B1726)+1)</f>
        <v>0</v>
      </c>
      <c r="C1727" s="25">
        <f ca="1">IF(AND($AL1727-C$3&lt;=TODAY(),$AL1727&gt;0,AI1727&lt;&gt;"closed",AI1727&lt;&gt;"old",AND($B$3&lt;&gt;Data!$N$6,OR(database!$AG1727&lt;&gt;Data!$K$9,database!$AG1727&lt;&gt;Data!$K$8))),MAX(C$8:C1726)+1,0)</f>
        <v>0</v>
      </c>
      <c r="D1727" s="25">
        <f ca="1">IF(AND($AL1727-D$3&lt;=TODAY(),$AL1727&gt;0,$AI1727&lt;&gt;"closed",AI1727&lt;&gt;"old",AND($B$3&lt;&gt;Data!$N$6,OR(database!$AG1727&lt;&gt;Data!$K$9,database!$AG1727&lt;&gt;Data!$K$8))),MAX(D$8:D1726)+1,0)</f>
        <v>0</v>
      </c>
      <c r="E1727" s="25">
        <f ca="1">IF(AND($AL1727-E$3&lt;=TODAY(),$AL1727&gt;0,AI1727&lt;&gt;"closed",AI1727&lt;&gt;"old",AND($B$3&lt;&gt;Data!$N$6,OR(database!$AG1727&lt;&gt;Data!$K$9,database!$AG1727&lt;&gt;Data!$K$8))),MAX(E$8:E1726)+1,0)</f>
        <v>0</v>
      </c>
      <c r="F1727" s="25">
        <f>IF(AH1727="X",MAX(F$8:F1726)+1,0)</f>
        <v>0</v>
      </c>
      <c r="G1727" s="25">
        <f ca="1">IF(AND(AG1727=Data!$K$8,database!AI1727&lt;&gt;"Closed",AI1727&lt;&gt;"old",database!AL1727&lt;(TODAY()+Data!$X$4)),MAX(G$8:G1726)+1,0)</f>
        <v>0</v>
      </c>
      <c r="H1727" s="25">
        <f ca="1">IF(AND(AG1727=Data!$K$9,database!AI1727&lt;&gt;"Closed",AI1727&lt;&gt;"old",database!AL1727&lt;(TODAY()+Data!$X$5)),MAX(H$8:H1726)+1,0)</f>
        <v>0</v>
      </c>
      <c r="Y1727">
        <f>IF(AS1727&gt;0,VLOOKUP(AS1727,$AT:$AV,3,0)+COUNTIF(AS$8:AS1726,AS1727),0)</f>
        <v>0</v>
      </c>
      <c r="AA1727" s="17"/>
      <c r="AB1727" s="18"/>
      <c r="AC1727" s="17"/>
      <c r="AD1727" s="18"/>
      <c r="AE1727" s="17"/>
      <c r="AF1727" s="18"/>
      <c r="AG1727" s="139"/>
      <c r="AH1727" s="24"/>
      <c r="AI1727" s="17"/>
      <c r="AJ1727" s="24"/>
      <c r="AK1727" s="27"/>
      <c r="AL1727" s="47"/>
      <c r="AQ1727" s="25">
        <f>IF(FollowUp!$AK$3="(Off)",IF(FollowUp!$AA$3=Data!$D$5,C1727,IF(FollowUp!$AA$3=Data!$D$6,D1727,IF(FollowUp!$AA$3=Data!$D$7,E1727,B1727))),IF(FollowUp!$AK$3=Data!$N$9,F1727,IF(FollowUp!$AK$3=Data!$N$8,H1727,IF(FollowUp!$AK$3=Data!$N$7,G1727,B1727))))</f>
        <v>0</v>
      </c>
      <c r="AR1727" s="51">
        <f t="shared" si="164"/>
        <v>0</v>
      </c>
      <c r="AS1727" s="25">
        <f t="shared" si="162"/>
        <v>-1</v>
      </c>
      <c r="AT1727" s="25">
        <f t="shared" si="165"/>
        <v>1720</v>
      </c>
      <c r="AU1727" s="25">
        <f t="shared" si="163"/>
        <v>0</v>
      </c>
      <c r="AV1727" s="25">
        <f t="shared" si="166"/>
        <v>0</v>
      </c>
      <c r="BB1727" s="51"/>
    </row>
    <row r="1728" spans="1:54" x14ac:dyDescent="0.25">
      <c r="A1728" t="str">
        <f t="shared" si="161"/>
        <v>1728</v>
      </c>
      <c r="B1728" s="25">
        <f>IF(OR(ISBLANK($AG1728),$AI1728="closed",$AI1728="old",AND($B$3=Data!$N$6,OR(database!AG1728=Data!$K$8,Data!$K$9=database!AG1728))),0,MAX(B$8:B1727)+1)</f>
        <v>0</v>
      </c>
      <c r="C1728" s="25">
        <f ca="1">IF(AND($AL1728-C$3&lt;=TODAY(),$AL1728&gt;0,AI1728&lt;&gt;"closed",AI1728&lt;&gt;"old",AND($B$3&lt;&gt;Data!$N$6,OR(database!$AG1728&lt;&gt;Data!$K$9,database!$AG1728&lt;&gt;Data!$K$8))),MAX(C$8:C1727)+1,0)</f>
        <v>0</v>
      </c>
      <c r="D1728" s="25">
        <f ca="1">IF(AND($AL1728-D$3&lt;=TODAY(),$AL1728&gt;0,$AI1728&lt;&gt;"closed",AI1728&lt;&gt;"old",AND($B$3&lt;&gt;Data!$N$6,OR(database!$AG1728&lt;&gt;Data!$K$9,database!$AG1728&lt;&gt;Data!$K$8))),MAX(D$8:D1727)+1,0)</f>
        <v>0</v>
      </c>
      <c r="E1728" s="25">
        <f ca="1">IF(AND($AL1728-E$3&lt;=TODAY(),$AL1728&gt;0,AI1728&lt;&gt;"closed",AI1728&lt;&gt;"old",AND($B$3&lt;&gt;Data!$N$6,OR(database!$AG1728&lt;&gt;Data!$K$9,database!$AG1728&lt;&gt;Data!$K$8))),MAX(E$8:E1727)+1,0)</f>
        <v>0</v>
      </c>
      <c r="F1728" s="25">
        <f>IF(AH1728="X",MAX(F$8:F1727)+1,0)</f>
        <v>0</v>
      </c>
      <c r="G1728" s="25">
        <f ca="1">IF(AND(AG1728=Data!$K$8,database!AI1728&lt;&gt;"Closed",AI1728&lt;&gt;"old",database!AL1728&lt;(TODAY()+Data!$X$4)),MAX(G$8:G1727)+1,0)</f>
        <v>0</v>
      </c>
      <c r="H1728" s="25">
        <f ca="1">IF(AND(AG1728=Data!$K$9,database!AI1728&lt;&gt;"Closed",AI1728&lt;&gt;"old",database!AL1728&lt;(TODAY()+Data!$X$5)),MAX(H$8:H1727)+1,0)</f>
        <v>0</v>
      </c>
      <c r="Y1728">
        <f>IF(AS1728&gt;0,VLOOKUP(AS1728,$AT:$AV,3,0)+COUNTIF(AS$8:AS1727,AS1728),0)</f>
        <v>0</v>
      </c>
      <c r="AA1728" s="16"/>
      <c r="AB1728" s="22"/>
      <c r="AC1728" s="16"/>
      <c r="AD1728" s="22"/>
      <c r="AE1728" s="16"/>
      <c r="AF1728" s="22"/>
      <c r="AG1728" s="138"/>
      <c r="AH1728" s="23"/>
      <c r="AI1728" s="16"/>
      <c r="AJ1728" s="23"/>
      <c r="AK1728" s="28"/>
      <c r="AL1728" s="35"/>
      <c r="AQ1728" s="25">
        <f>IF(FollowUp!$AK$3="(Off)",IF(FollowUp!$AA$3=Data!$D$5,C1728,IF(FollowUp!$AA$3=Data!$D$6,D1728,IF(FollowUp!$AA$3=Data!$D$7,E1728,B1728))),IF(FollowUp!$AK$3=Data!$N$9,F1728,IF(FollowUp!$AK$3=Data!$N$8,H1728,IF(FollowUp!$AK$3=Data!$N$7,G1728,B1728))))</f>
        <v>0</v>
      </c>
      <c r="AR1728" s="51">
        <f t="shared" si="164"/>
        <v>0</v>
      </c>
      <c r="AS1728" s="25">
        <f t="shared" si="162"/>
        <v>-1</v>
      </c>
      <c r="AT1728" s="25">
        <f t="shared" si="165"/>
        <v>1721</v>
      </c>
      <c r="AU1728" s="25">
        <f t="shared" si="163"/>
        <v>0</v>
      </c>
      <c r="AV1728" s="25">
        <f t="shared" si="166"/>
        <v>0</v>
      </c>
      <c r="BB1728" s="51"/>
    </row>
    <row r="1729" spans="1:54" x14ac:dyDescent="0.25">
      <c r="A1729" t="str">
        <f t="shared" si="161"/>
        <v>1729</v>
      </c>
      <c r="B1729" s="25">
        <f>IF(OR(ISBLANK($AG1729),$AI1729="closed",$AI1729="old",AND($B$3=Data!$N$6,OR(database!AG1729=Data!$K$8,Data!$K$9=database!AG1729))),0,MAX(B$8:B1728)+1)</f>
        <v>0</v>
      </c>
      <c r="C1729" s="25">
        <f ca="1">IF(AND($AL1729-C$3&lt;=TODAY(),$AL1729&gt;0,AI1729&lt;&gt;"closed",AI1729&lt;&gt;"old",AND($B$3&lt;&gt;Data!$N$6,OR(database!$AG1729&lt;&gt;Data!$K$9,database!$AG1729&lt;&gt;Data!$K$8))),MAX(C$8:C1728)+1,0)</f>
        <v>0</v>
      </c>
      <c r="D1729" s="25">
        <f ca="1">IF(AND($AL1729-D$3&lt;=TODAY(),$AL1729&gt;0,$AI1729&lt;&gt;"closed",AI1729&lt;&gt;"old",AND($B$3&lt;&gt;Data!$N$6,OR(database!$AG1729&lt;&gt;Data!$K$9,database!$AG1729&lt;&gt;Data!$K$8))),MAX(D$8:D1728)+1,0)</f>
        <v>0</v>
      </c>
      <c r="E1729" s="25">
        <f ca="1">IF(AND($AL1729-E$3&lt;=TODAY(),$AL1729&gt;0,AI1729&lt;&gt;"closed",AI1729&lt;&gt;"old",AND($B$3&lt;&gt;Data!$N$6,OR(database!$AG1729&lt;&gt;Data!$K$9,database!$AG1729&lt;&gt;Data!$K$8))),MAX(E$8:E1728)+1,0)</f>
        <v>0</v>
      </c>
      <c r="F1729" s="25">
        <f>IF(AH1729="X",MAX(F$8:F1728)+1,0)</f>
        <v>0</v>
      </c>
      <c r="G1729" s="25">
        <f ca="1">IF(AND(AG1729=Data!$K$8,database!AI1729&lt;&gt;"Closed",AI1729&lt;&gt;"old",database!AL1729&lt;(TODAY()+Data!$X$4)),MAX(G$8:G1728)+1,0)</f>
        <v>0</v>
      </c>
      <c r="H1729" s="25">
        <f ca="1">IF(AND(AG1729=Data!$K$9,database!AI1729&lt;&gt;"Closed",AI1729&lt;&gt;"old",database!AL1729&lt;(TODAY()+Data!$X$5)),MAX(H$8:H1728)+1,0)</f>
        <v>0</v>
      </c>
      <c r="Y1729">
        <f>IF(AS1729&gt;0,VLOOKUP(AS1729,$AT:$AV,3,0)+COUNTIF(AS$8:AS1728,AS1729),0)</f>
        <v>0</v>
      </c>
      <c r="AA1729" s="17"/>
      <c r="AB1729" s="18"/>
      <c r="AC1729" s="17"/>
      <c r="AD1729" s="18"/>
      <c r="AE1729" s="17"/>
      <c r="AF1729" s="18"/>
      <c r="AG1729" s="139"/>
      <c r="AH1729" s="24"/>
      <c r="AI1729" s="17"/>
      <c r="AJ1729" s="24"/>
      <c r="AK1729" s="27"/>
      <c r="AL1729" s="47"/>
      <c r="AQ1729" s="25">
        <f>IF(FollowUp!$AK$3="(Off)",IF(FollowUp!$AA$3=Data!$D$5,C1729,IF(FollowUp!$AA$3=Data!$D$6,D1729,IF(FollowUp!$AA$3=Data!$D$7,E1729,B1729))),IF(FollowUp!$AK$3=Data!$N$9,F1729,IF(FollowUp!$AK$3=Data!$N$8,H1729,IF(FollowUp!$AK$3=Data!$N$7,G1729,B1729))))</f>
        <v>0</v>
      </c>
      <c r="AR1729" s="51">
        <f t="shared" si="164"/>
        <v>0</v>
      </c>
      <c r="AS1729" s="25">
        <f t="shared" si="162"/>
        <v>-1</v>
      </c>
      <c r="AT1729" s="25">
        <f t="shared" si="165"/>
        <v>1722</v>
      </c>
      <c r="AU1729" s="25">
        <f t="shared" si="163"/>
        <v>0</v>
      </c>
      <c r="AV1729" s="25">
        <f t="shared" si="166"/>
        <v>0</v>
      </c>
      <c r="BB1729" s="51"/>
    </row>
    <row r="1730" spans="1:54" x14ac:dyDescent="0.25">
      <c r="A1730" t="str">
        <f t="shared" si="161"/>
        <v>1730</v>
      </c>
      <c r="B1730" s="25">
        <f>IF(OR(ISBLANK($AG1730),$AI1730="closed",$AI1730="old",AND($B$3=Data!$N$6,OR(database!AG1730=Data!$K$8,Data!$K$9=database!AG1730))),0,MAX(B$8:B1729)+1)</f>
        <v>0</v>
      </c>
      <c r="C1730" s="25">
        <f ca="1">IF(AND($AL1730-C$3&lt;=TODAY(),$AL1730&gt;0,AI1730&lt;&gt;"closed",AI1730&lt;&gt;"old",AND($B$3&lt;&gt;Data!$N$6,OR(database!$AG1730&lt;&gt;Data!$K$9,database!$AG1730&lt;&gt;Data!$K$8))),MAX(C$8:C1729)+1,0)</f>
        <v>0</v>
      </c>
      <c r="D1730" s="25">
        <f ca="1">IF(AND($AL1730-D$3&lt;=TODAY(),$AL1730&gt;0,$AI1730&lt;&gt;"closed",AI1730&lt;&gt;"old",AND($B$3&lt;&gt;Data!$N$6,OR(database!$AG1730&lt;&gt;Data!$K$9,database!$AG1730&lt;&gt;Data!$K$8))),MAX(D$8:D1729)+1,0)</f>
        <v>0</v>
      </c>
      <c r="E1730" s="25">
        <f ca="1">IF(AND($AL1730-E$3&lt;=TODAY(),$AL1730&gt;0,AI1730&lt;&gt;"closed",AI1730&lt;&gt;"old",AND($B$3&lt;&gt;Data!$N$6,OR(database!$AG1730&lt;&gt;Data!$K$9,database!$AG1730&lt;&gt;Data!$K$8))),MAX(E$8:E1729)+1,0)</f>
        <v>0</v>
      </c>
      <c r="F1730" s="25">
        <f>IF(AH1730="X",MAX(F$8:F1729)+1,0)</f>
        <v>0</v>
      </c>
      <c r="G1730" s="25">
        <f ca="1">IF(AND(AG1730=Data!$K$8,database!AI1730&lt;&gt;"Closed",AI1730&lt;&gt;"old",database!AL1730&lt;(TODAY()+Data!$X$4)),MAX(G$8:G1729)+1,0)</f>
        <v>0</v>
      </c>
      <c r="H1730" s="25">
        <f ca="1">IF(AND(AG1730=Data!$K$9,database!AI1730&lt;&gt;"Closed",AI1730&lt;&gt;"old",database!AL1730&lt;(TODAY()+Data!$X$5)),MAX(H$8:H1729)+1,0)</f>
        <v>0</v>
      </c>
      <c r="Y1730">
        <f>IF(AS1730&gt;0,VLOOKUP(AS1730,$AT:$AV,3,0)+COUNTIF(AS$8:AS1729,AS1730),0)</f>
        <v>0</v>
      </c>
      <c r="AA1730" s="16"/>
      <c r="AB1730" s="22"/>
      <c r="AC1730" s="16"/>
      <c r="AD1730" s="22"/>
      <c r="AE1730" s="16"/>
      <c r="AF1730" s="22"/>
      <c r="AG1730" s="138"/>
      <c r="AH1730" s="23"/>
      <c r="AI1730" s="16"/>
      <c r="AJ1730" s="23"/>
      <c r="AK1730" s="28"/>
      <c r="AL1730" s="35"/>
      <c r="AQ1730" s="25">
        <f>IF(FollowUp!$AK$3="(Off)",IF(FollowUp!$AA$3=Data!$D$5,C1730,IF(FollowUp!$AA$3=Data!$D$6,D1730,IF(FollowUp!$AA$3=Data!$D$7,E1730,B1730))),IF(FollowUp!$AK$3=Data!$N$9,F1730,IF(FollowUp!$AK$3=Data!$N$8,H1730,IF(FollowUp!$AK$3=Data!$N$7,G1730,B1730))))</f>
        <v>0</v>
      </c>
      <c r="AR1730" s="51">
        <f t="shared" si="164"/>
        <v>0</v>
      </c>
      <c r="AS1730" s="25">
        <f t="shared" si="162"/>
        <v>-1</v>
      </c>
      <c r="AT1730" s="25">
        <f t="shared" si="165"/>
        <v>1723</v>
      </c>
      <c r="AU1730" s="25">
        <f t="shared" si="163"/>
        <v>0</v>
      </c>
      <c r="AV1730" s="25">
        <f t="shared" si="166"/>
        <v>0</v>
      </c>
      <c r="BB1730" s="51"/>
    </row>
    <row r="1731" spans="1:54" x14ac:dyDescent="0.25">
      <c r="A1731" t="str">
        <f t="shared" si="161"/>
        <v>1731</v>
      </c>
      <c r="B1731" s="25">
        <f>IF(OR(ISBLANK($AG1731),$AI1731="closed",$AI1731="old",AND($B$3=Data!$N$6,OR(database!AG1731=Data!$K$8,Data!$K$9=database!AG1731))),0,MAX(B$8:B1730)+1)</f>
        <v>0</v>
      </c>
      <c r="C1731" s="25">
        <f ca="1">IF(AND($AL1731-C$3&lt;=TODAY(),$AL1731&gt;0,AI1731&lt;&gt;"closed",AI1731&lt;&gt;"old",AND($B$3&lt;&gt;Data!$N$6,OR(database!$AG1731&lt;&gt;Data!$K$9,database!$AG1731&lt;&gt;Data!$K$8))),MAX(C$8:C1730)+1,0)</f>
        <v>0</v>
      </c>
      <c r="D1731" s="25">
        <f ca="1">IF(AND($AL1731-D$3&lt;=TODAY(),$AL1731&gt;0,$AI1731&lt;&gt;"closed",AI1731&lt;&gt;"old",AND($B$3&lt;&gt;Data!$N$6,OR(database!$AG1731&lt;&gt;Data!$K$9,database!$AG1731&lt;&gt;Data!$K$8))),MAX(D$8:D1730)+1,0)</f>
        <v>0</v>
      </c>
      <c r="E1731" s="25">
        <f ca="1">IF(AND($AL1731-E$3&lt;=TODAY(),$AL1731&gt;0,AI1731&lt;&gt;"closed",AI1731&lt;&gt;"old",AND($B$3&lt;&gt;Data!$N$6,OR(database!$AG1731&lt;&gt;Data!$K$9,database!$AG1731&lt;&gt;Data!$K$8))),MAX(E$8:E1730)+1,0)</f>
        <v>0</v>
      </c>
      <c r="F1731" s="25">
        <f>IF(AH1731="X",MAX(F$8:F1730)+1,0)</f>
        <v>0</v>
      </c>
      <c r="G1731" s="25">
        <f ca="1">IF(AND(AG1731=Data!$K$8,database!AI1731&lt;&gt;"Closed",AI1731&lt;&gt;"old",database!AL1731&lt;(TODAY()+Data!$X$4)),MAX(G$8:G1730)+1,0)</f>
        <v>0</v>
      </c>
      <c r="H1731" s="25">
        <f ca="1">IF(AND(AG1731=Data!$K$9,database!AI1731&lt;&gt;"Closed",AI1731&lt;&gt;"old",database!AL1731&lt;(TODAY()+Data!$X$5)),MAX(H$8:H1730)+1,0)</f>
        <v>0</v>
      </c>
      <c r="Y1731">
        <f>IF(AS1731&gt;0,VLOOKUP(AS1731,$AT:$AV,3,0)+COUNTIF(AS$8:AS1730,AS1731),0)</f>
        <v>0</v>
      </c>
      <c r="AA1731" s="17"/>
      <c r="AB1731" s="18"/>
      <c r="AC1731" s="17"/>
      <c r="AD1731" s="18"/>
      <c r="AE1731" s="17"/>
      <c r="AF1731" s="18"/>
      <c r="AG1731" s="139"/>
      <c r="AH1731" s="24"/>
      <c r="AI1731" s="17"/>
      <c r="AJ1731" s="24"/>
      <c r="AK1731" s="27"/>
      <c r="AL1731" s="47"/>
      <c r="AQ1731" s="25">
        <f>IF(FollowUp!$AK$3="(Off)",IF(FollowUp!$AA$3=Data!$D$5,C1731,IF(FollowUp!$AA$3=Data!$D$6,D1731,IF(FollowUp!$AA$3=Data!$D$7,E1731,B1731))),IF(FollowUp!$AK$3=Data!$N$9,F1731,IF(FollowUp!$AK$3=Data!$N$8,H1731,IF(FollowUp!$AK$3=Data!$N$7,G1731,B1731))))</f>
        <v>0</v>
      </c>
      <c r="AR1731" s="51">
        <f t="shared" si="164"/>
        <v>0</v>
      </c>
      <c r="AS1731" s="25">
        <f t="shared" si="162"/>
        <v>-1</v>
      </c>
      <c r="AT1731" s="25">
        <f t="shared" si="165"/>
        <v>1724</v>
      </c>
      <c r="AU1731" s="25">
        <f t="shared" si="163"/>
        <v>0</v>
      </c>
      <c r="AV1731" s="25">
        <f t="shared" si="166"/>
        <v>0</v>
      </c>
      <c r="BB1731" s="51"/>
    </row>
    <row r="1732" spans="1:54" x14ac:dyDescent="0.25">
      <c r="A1732" t="str">
        <f t="shared" si="161"/>
        <v>1732</v>
      </c>
      <c r="B1732" s="25">
        <f>IF(OR(ISBLANK($AG1732),$AI1732="closed",$AI1732="old",AND($B$3=Data!$N$6,OR(database!AG1732=Data!$K$8,Data!$K$9=database!AG1732))),0,MAX(B$8:B1731)+1)</f>
        <v>0</v>
      </c>
      <c r="C1732" s="25">
        <f ca="1">IF(AND($AL1732-C$3&lt;=TODAY(),$AL1732&gt;0,AI1732&lt;&gt;"closed",AI1732&lt;&gt;"old",AND($B$3&lt;&gt;Data!$N$6,OR(database!$AG1732&lt;&gt;Data!$K$9,database!$AG1732&lt;&gt;Data!$K$8))),MAX(C$8:C1731)+1,0)</f>
        <v>0</v>
      </c>
      <c r="D1732" s="25">
        <f ca="1">IF(AND($AL1732-D$3&lt;=TODAY(),$AL1732&gt;0,$AI1732&lt;&gt;"closed",AI1732&lt;&gt;"old",AND($B$3&lt;&gt;Data!$N$6,OR(database!$AG1732&lt;&gt;Data!$K$9,database!$AG1732&lt;&gt;Data!$K$8))),MAX(D$8:D1731)+1,0)</f>
        <v>0</v>
      </c>
      <c r="E1732" s="25">
        <f ca="1">IF(AND($AL1732-E$3&lt;=TODAY(),$AL1732&gt;0,AI1732&lt;&gt;"closed",AI1732&lt;&gt;"old",AND($B$3&lt;&gt;Data!$N$6,OR(database!$AG1732&lt;&gt;Data!$K$9,database!$AG1732&lt;&gt;Data!$K$8))),MAX(E$8:E1731)+1,0)</f>
        <v>0</v>
      </c>
      <c r="F1732" s="25">
        <f>IF(AH1732="X",MAX(F$8:F1731)+1,0)</f>
        <v>0</v>
      </c>
      <c r="G1732" s="25">
        <f ca="1">IF(AND(AG1732=Data!$K$8,database!AI1732&lt;&gt;"Closed",AI1732&lt;&gt;"old",database!AL1732&lt;(TODAY()+Data!$X$4)),MAX(G$8:G1731)+1,0)</f>
        <v>0</v>
      </c>
      <c r="H1732" s="25">
        <f ca="1">IF(AND(AG1732=Data!$K$9,database!AI1732&lt;&gt;"Closed",AI1732&lt;&gt;"old",database!AL1732&lt;(TODAY()+Data!$X$5)),MAX(H$8:H1731)+1,0)</f>
        <v>0</v>
      </c>
      <c r="Y1732">
        <f>IF(AS1732&gt;0,VLOOKUP(AS1732,$AT:$AV,3,0)+COUNTIF(AS$8:AS1731,AS1732),0)</f>
        <v>0</v>
      </c>
      <c r="AA1732" s="16"/>
      <c r="AB1732" s="22"/>
      <c r="AC1732" s="16"/>
      <c r="AD1732" s="22"/>
      <c r="AE1732" s="16"/>
      <c r="AF1732" s="22"/>
      <c r="AG1732" s="138"/>
      <c r="AH1732" s="23"/>
      <c r="AI1732" s="16"/>
      <c r="AJ1732" s="23"/>
      <c r="AK1732" s="28"/>
      <c r="AL1732" s="35"/>
      <c r="AQ1732" s="25">
        <f>IF(FollowUp!$AK$3="(Off)",IF(FollowUp!$AA$3=Data!$D$5,C1732,IF(FollowUp!$AA$3=Data!$D$6,D1732,IF(FollowUp!$AA$3=Data!$D$7,E1732,B1732))),IF(FollowUp!$AK$3=Data!$N$9,F1732,IF(FollowUp!$AK$3=Data!$N$8,H1732,IF(FollowUp!$AK$3=Data!$N$7,G1732,B1732))))</f>
        <v>0</v>
      </c>
      <c r="AR1732" s="51">
        <f t="shared" si="164"/>
        <v>0</v>
      </c>
      <c r="AS1732" s="25">
        <f t="shared" si="162"/>
        <v>-1</v>
      </c>
      <c r="AT1732" s="25">
        <f t="shared" si="165"/>
        <v>1725</v>
      </c>
      <c r="AU1732" s="25">
        <f t="shared" si="163"/>
        <v>0</v>
      </c>
      <c r="AV1732" s="25">
        <f t="shared" si="166"/>
        <v>0</v>
      </c>
      <c r="BB1732" s="51"/>
    </row>
    <row r="1733" spans="1:54" x14ac:dyDescent="0.25">
      <c r="A1733" t="str">
        <f t="shared" si="161"/>
        <v>1733</v>
      </c>
      <c r="B1733" s="25">
        <f>IF(OR(ISBLANK($AG1733),$AI1733="closed",$AI1733="old",AND($B$3=Data!$N$6,OR(database!AG1733=Data!$K$8,Data!$K$9=database!AG1733))),0,MAX(B$8:B1732)+1)</f>
        <v>0</v>
      </c>
      <c r="C1733" s="25">
        <f ca="1">IF(AND($AL1733-C$3&lt;=TODAY(),$AL1733&gt;0,AI1733&lt;&gt;"closed",AI1733&lt;&gt;"old",AND($B$3&lt;&gt;Data!$N$6,OR(database!$AG1733&lt;&gt;Data!$K$9,database!$AG1733&lt;&gt;Data!$K$8))),MAX(C$8:C1732)+1,0)</f>
        <v>0</v>
      </c>
      <c r="D1733" s="25">
        <f ca="1">IF(AND($AL1733-D$3&lt;=TODAY(),$AL1733&gt;0,$AI1733&lt;&gt;"closed",AI1733&lt;&gt;"old",AND($B$3&lt;&gt;Data!$N$6,OR(database!$AG1733&lt;&gt;Data!$K$9,database!$AG1733&lt;&gt;Data!$K$8))),MAX(D$8:D1732)+1,0)</f>
        <v>0</v>
      </c>
      <c r="E1733" s="25">
        <f ca="1">IF(AND($AL1733-E$3&lt;=TODAY(),$AL1733&gt;0,AI1733&lt;&gt;"closed",AI1733&lt;&gt;"old",AND($B$3&lt;&gt;Data!$N$6,OR(database!$AG1733&lt;&gt;Data!$K$9,database!$AG1733&lt;&gt;Data!$K$8))),MAX(E$8:E1732)+1,0)</f>
        <v>0</v>
      </c>
      <c r="F1733" s="25">
        <f>IF(AH1733="X",MAX(F$8:F1732)+1,0)</f>
        <v>0</v>
      </c>
      <c r="G1733" s="25">
        <f ca="1">IF(AND(AG1733=Data!$K$8,database!AI1733&lt;&gt;"Closed",AI1733&lt;&gt;"old",database!AL1733&lt;(TODAY()+Data!$X$4)),MAX(G$8:G1732)+1,0)</f>
        <v>0</v>
      </c>
      <c r="H1733" s="25">
        <f ca="1">IF(AND(AG1733=Data!$K$9,database!AI1733&lt;&gt;"Closed",AI1733&lt;&gt;"old",database!AL1733&lt;(TODAY()+Data!$X$5)),MAX(H$8:H1732)+1,0)</f>
        <v>0</v>
      </c>
      <c r="Y1733">
        <f>IF(AS1733&gt;0,VLOOKUP(AS1733,$AT:$AV,3,0)+COUNTIF(AS$8:AS1732,AS1733),0)</f>
        <v>0</v>
      </c>
      <c r="AA1733" s="17"/>
      <c r="AB1733" s="18"/>
      <c r="AC1733" s="17"/>
      <c r="AD1733" s="18"/>
      <c r="AE1733" s="17"/>
      <c r="AF1733" s="18"/>
      <c r="AG1733" s="139"/>
      <c r="AH1733" s="24"/>
      <c r="AI1733" s="17"/>
      <c r="AJ1733" s="24"/>
      <c r="AK1733" s="27"/>
      <c r="AL1733" s="47"/>
      <c r="AQ1733" s="25">
        <f>IF(FollowUp!$AK$3="(Off)",IF(FollowUp!$AA$3=Data!$D$5,C1733,IF(FollowUp!$AA$3=Data!$D$6,D1733,IF(FollowUp!$AA$3=Data!$D$7,E1733,B1733))),IF(FollowUp!$AK$3=Data!$N$9,F1733,IF(FollowUp!$AK$3=Data!$N$8,H1733,IF(FollowUp!$AK$3=Data!$N$7,G1733,B1733))))</f>
        <v>0</v>
      </c>
      <c r="AR1733" s="51">
        <f t="shared" si="164"/>
        <v>0</v>
      </c>
      <c r="AS1733" s="25">
        <f t="shared" si="162"/>
        <v>-1</v>
      </c>
      <c r="AT1733" s="25">
        <f t="shared" si="165"/>
        <v>1726</v>
      </c>
      <c r="AU1733" s="25">
        <f t="shared" si="163"/>
        <v>0</v>
      </c>
      <c r="AV1733" s="25">
        <f t="shared" si="166"/>
        <v>0</v>
      </c>
      <c r="BB1733" s="51"/>
    </row>
    <row r="1734" spans="1:54" x14ac:dyDescent="0.25">
      <c r="A1734" t="str">
        <f t="shared" si="161"/>
        <v>1734</v>
      </c>
      <c r="B1734" s="25">
        <f>IF(OR(ISBLANK($AG1734),$AI1734="closed",$AI1734="old",AND($B$3=Data!$N$6,OR(database!AG1734=Data!$K$8,Data!$K$9=database!AG1734))),0,MAX(B$8:B1733)+1)</f>
        <v>0</v>
      </c>
      <c r="C1734" s="25">
        <f ca="1">IF(AND($AL1734-C$3&lt;=TODAY(),$AL1734&gt;0,AI1734&lt;&gt;"closed",AI1734&lt;&gt;"old",AND($B$3&lt;&gt;Data!$N$6,OR(database!$AG1734&lt;&gt;Data!$K$9,database!$AG1734&lt;&gt;Data!$K$8))),MAX(C$8:C1733)+1,0)</f>
        <v>0</v>
      </c>
      <c r="D1734" s="25">
        <f ca="1">IF(AND($AL1734-D$3&lt;=TODAY(),$AL1734&gt;0,$AI1734&lt;&gt;"closed",AI1734&lt;&gt;"old",AND($B$3&lt;&gt;Data!$N$6,OR(database!$AG1734&lt;&gt;Data!$K$9,database!$AG1734&lt;&gt;Data!$K$8))),MAX(D$8:D1733)+1,0)</f>
        <v>0</v>
      </c>
      <c r="E1734" s="25">
        <f ca="1">IF(AND($AL1734-E$3&lt;=TODAY(),$AL1734&gt;0,AI1734&lt;&gt;"closed",AI1734&lt;&gt;"old",AND($B$3&lt;&gt;Data!$N$6,OR(database!$AG1734&lt;&gt;Data!$K$9,database!$AG1734&lt;&gt;Data!$K$8))),MAX(E$8:E1733)+1,0)</f>
        <v>0</v>
      </c>
      <c r="F1734" s="25">
        <f>IF(AH1734="X",MAX(F$8:F1733)+1,0)</f>
        <v>0</v>
      </c>
      <c r="G1734" s="25">
        <f ca="1">IF(AND(AG1734=Data!$K$8,database!AI1734&lt;&gt;"Closed",AI1734&lt;&gt;"old",database!AL1734&lt;(TODAY()+Data!$X$4)),MAX(G$8:G1733)+1,0)</f>
        <v>0</v>
      </c>
      <c r="H1734" s="25">
        <f ca="1">IF(AND(AG1734=Data!$K$9,database!AI1734&lt;&gt;"Closed",AI1734&lt;&gt;"old",database!AL1734&lt;(TODAY()+Data!$X$5)),MAX(H$8:H1733)+1,0)</f>
        <v>0</v>
      </c>
      <c r="Y1734">
        <f>IF(AS1734&gt;0,VLOOKUP(AS1734,$AT:$AV,3,0)+COUNTIF(AS$8:AS1733,AS1734),0)</f>
        <v>0</v>
      </c>
      <c r="AA1734" s="16"/>
      <c r="AB1734" s="22"/>
      <c r="AC1734" s="16"/>
      <c r="AD1734" s="22"/>
      <c r="AE1734" s="16"/>
      <c r="AF1734" s="22"/>
      <c r="AG1734" s="138"/>
      <c r="AH1734" s="23"/>
      <c r="AI1734" s="16"/>
      <c r="AJ1734" s="23"/>
      <c r="AK1734" s="28"/>
      <c r="AL1734" s="35"/>
      <c r="AQ1734" s="25">
        <f>IF(FollowUp!$AK$3="(Off)",IF(FollowUp!$AA$3=Data!$D$5,C1734,IF(FollowUp!$AA$3=Data!$D$6,D1734,IF(FollowUp!$AA$3=Data!$D$7,E1734,B1734))),IF(FollowUp!$AK$3=Data!$N$9,F1734,IF(FollowUp!$AK$3=Data!$N$8,H1734,IF(FollowUp!$AK$3=Data!$N$7,G1734,B1734))))</f>
        <v>0</v>
      </c>
      <c r="AR1734" s="51">
        <f t="shared" si="164"/>
        <v>0</v>
      </c>
      <c r="AS1734" s="25">
        <f t="shared" si="162"/>
        <v>-1</v>
      </c>
      <c r="AT1734" s="25">
        <f t="shared" si="165"/>
        <v>1727</v>
      </c>
      <c r="AU1734" s="25">
        <f t="shared" si="163"/>
        <v>0</v>
      </c>
      <c r="AV1734" s="25">
        <f t="shared" si="166"/>
        <v>0</v>
      </c>
      <c r="BB1734" s="51"/>
    </row>
    <row r="1735" spans="1:54" x14ac:dyDescent="0.25">
      <c r="A1735" t="str">
        <f t="shared" si="161"/>
        <v>1735</v>
      </c>
      <c r="B1735" s="25">
        <f>IF(OR(ISBLANK($AG1735),$AI1735="closed",$AI1735="old",AND($B$3=Data!$N$6,OR(database!AG1735=Data!$K$8,Data!$K$9=database!AG1735))),0,MAX(B$8:B1734)+1)</f>
        <v>0</v>
      </c>
      <c r="C1735" s="25">
        <f ca="1">IF(AND($AL1735-C$3&lt;=TODAY(),$AL1735&gt;0,AI1735&lt;&gt;"closed",AI1735&lt;&gt;"old",AND($B$3&lt;&gt;Data!$N$6,OR(database!$AG1735&lt;&gt;Data!$K$9,database!$AG1735&lt;&gt;Data!$K$8))),MAX(C$8:C1734)+1,0)</f>
        <v>0</v>
      </c>
      <c r="D1735" s="25">
        <f ca="1">IF(AND($AL1735-D$3&lt;=TODAY(),$AL1735&gt;0,$AI1735&lt;&gt;"closed",AI1735&lt;&gt;"old",AND($B$3&lt;&gt;Data!$N$6,OR(database!$AG1735&lt;&gt;Data!$K$9,database!$AG1735&lt;&gt;Data!$K$8))),MAX(D$8:D1734)+1,0)</f>
        <v>0</v>
      </c>
      <c r="E1735" s="25">
        <f ca="1">IF(AND($AL1735-E$3&lt;=TODAY(),$AL1735&gt;0,AI1735&lt;&gt;"closed",AI1735&lt;&gt;"old",AND($B$3&lt;&gt;Data!$N$6,OR(database!$AG1735&lt;&gt;Data!$K$9,database!$AG1735&lt;&gt;Data!$K$8))),MAX(E$8:E1734)+1,0)</f>
        <v>0</v>
      </c>
      <c r="F1735" s="25">
        <f>IF(AH1735="X",MAX(F$8:F1734)+1,0)</f>
        <v>0</v>
      </c>
      <c r="G1735" s="25">
        <f ca="1">IF(AND(AG1735=Data!$K$8,database!AI1735&lt;&gt;"Closed",AI1735&lt;&gt;"old",database!AL1735&lt;(TODAY()+Data!$X$4)),MAX(G$8:G1734)+1,0)</f>
        <v>0</v>
      </c>
      <c r="H1735" s="25">
        <f ca="1">IF(AND(AG1735=Data!$K$9,database!AI1735&lt;&gt;"Closed",AI1735&lt;&gt;"old",database!AL1735&lt;(TODAY()+Data!$X$5)),MAX(H$8:H1734)+1,0)</f>
        <v>0</v>
      </c>
      <c r="Y1735">
        <f>IF(AS1735&gt;0,VLOOKUP(AS1735,$AT:$AV,3,0)+COUNTIF(AS$8:AS1734,AS1735),0)</f>
        <v>0</v>
      </c>
      <c r="AA1735" s="17"/>
      <c r="AB1735" s="18"/>
      <c r="AC1735" s="17"/>
      <c r="AD1735" s="18"/>
      <c r="AE1735" s="17"/>
      <c r="AF1735" s="18"/>
      <c r="AG1735" s="139"/>
      <c r="AH1735" s="24"/>
      <c r="AI1735" s="17"/>
      <c r="AJ1735" s="24"/>
      <c r="AK1735" s="27"/>
      <c r="AL1735" s="47"/>
      <c r="AQ1735" s="25">
        <f>IF(FollowUp!$AK$3="(Off)",IF(FollowUp!$AA$3=Data!$D$5,C1735,IF(FollowUp!$AA$3=Data!$D$6,D1735,IF(FollowUp!$AA$3=Data!$D$7,E1735,B1735))),IF(FollowUp!$AK$3=Data!$N$9,F1735,IF(FollowUp!$AK$3=Data!$N$8,H1735,IF(FollowUp!$AK$3=Data!$N$7,G1735,B1735))))</f>
        <v>0</v>
      </c>
      <c r="AR1735" s="51">
        <f t="shared" si="164"/>
        <v>0</v>
      </c>
      <c r="AS1735" s="25">
        <f t="shared" si="162"/>
        <v>-1</v>
      </c>
      <c r="AT1735" s="25">
        <f t="shared" si="165"/>
        <v>1728</v>
      </c>
      <c r="AU1735" s="25">
        <f t="shared" si="163"/>
        <v>0</v>
      </c>
      <c r="AV1735" s="25">
        <f t="shared" si="166"/>
        <v>0</v>
      </c>
      <c r="BB1735" s="51"/>
    </row>
    <row r="1736" spans="1:54" x14ac:dyDescent="0.25">
      <c r="A1736" t="str">
        <f t="shared" ref="A1736:A1799" si="167">ROW(C1736)&amp;AC1736</f>
        <v>1736</v>
      </c>
      <c r="B1736" s="25">
        <f>IF(OR(ISBLANK($AG1736),$AI1736="closed",$AI1736="old",AND($B$3=Data!$N$6,OR(database!AG1736=Data!$K$8,Data!$K$9=database!AG1736))),0,MAX(B$8:B1735)+1)</f>
        <v>0</v>
      </c>
      <c r="C1736" s="25">
        <f ca="1">IF(AND($AL1736-C$3&lt;=TODAY(),$AL1736&gt;0,AI1736&lt;&gt;"closed",AI1736&lt;&gt;"old",AND($B$3&lt;&gt;Data!$N$6,OR(database!$AG1736&lt;&gt;Data!$K$9,database!$AG1736&lt;&gt;Data!$K$8))),MAX(C$8:C1735)+1,0)</f>
        <v>0</v>
      </c>
      <c r="D1736" s="25">
        <f ca="1">IF(AND($AL1736-D$3&lt;=TODAY(),$AL1736&gt;0,$AI1736&lt;&gt;"closed",AI1736&lt;&gt;"old",AND($B$3&lt;&gt;Data!$N$6,OR(database!$AG1736&lt;&gt;Data!$K$9,database!$AG1736&lt;&gt;Data!$K$8))),MAX(D$8:D1735)+1,0)</f>
        <v>0</v>
      </c>
      <c r="E1736" s="25">
        <f ca="1">IF(AND($AL1736-E$3&lt;=TODAY(),$AL1736&gt;0,AI1736&lt;&gt;"closed",AI1736&lt;&gt;"old",AND($B$3&lt;&gt;Data!$N$6,OR(database!$AG1736&lt;&gt;Data!$K$9,database!$AG1736&lt;&gt;Data!$K$8))),MAX(E$8:E1735)+1,0)</f>
        <v>0</v>
      </c>
      <c r="F1736" s="25">
        <f>IF(AH1736="X",MAX(F$8:F1735)+1,0)</f>
        <v>0</v>
      </c>
      <c r="G1736" s="25">
        <f ca="1">IF(AND(AG1736=Data!$K$8,database!AI1736&lt;&gt;"Closed",AI1736&lt;&gt;"old",database!AL1736&lt;(TODAY()+Data!$X$4)),MAX(G$8:G1735)+1,0)</f>
        <v>0</v>
      </c>
      <c r="H1736" s="25">
        <f ca="1">IF(AND(AG1736=Data!$K$9,database!AI1736&lt;&gt;"Closed",AI1736&lt;&gt;"old",database!AL1736&lt;(TODAY()+Data!$X$5)),MAX(H$8:H1735)+1,0)</f>
        <v>0</v>
      </c>
      <c r="Y1736">
        <f>IF(AS1736&gt;0,VLOOKUP(AS1736,$AT:$AV,3,0)+COUNTIF(AS$8:AS1735,AS1736),0)</f>
        <v>0</v>
      </c>
      <c r="AA1736" s="16"/>
      <c r="AB1736" s="22"/>
      <c r="AC1736" s="16"/>
      <c r="AD1736" s="22"/>
      <c r="AE1736" s="16"/>
      <c r="AF1736" s="22"/>
      <c r="AG1736" s="138"/>
      <c r="AH1736" s="23"/>
      <c r="AI1736" s="16"/>
      <c r="AJ1736" s="23"/>
      <c r="AK1736" s="28"/>
      <c r="AL1736" s="35"/>
      <c r="AQ1736" s="25">
        <f>IF(FollowUp!$AK$3="(Off)",IF(FollowUp!$AA$3=Data!$D$5,C1736,IF(FollowUp!$AA$3=Data!$D$6,D1736,IF(FollowUp!$AA$3=Data!$D$7,E1736,B1736))),IF(FollowUp!$AK$3=Data!$N$9,F1736,IF(FollowUp!$AK$3=Data!$N$8,H1736,IF(FollowUp!$AK$3=Data!$N$7,G1736,B1736))))</f>
        <v>0</v>
      </c>
      <c r="AR1736" s="51">
        <f t="shared" si="164"/>
        <v>0</v>
      </c>
      <c r="AS1736" s="25">
        <f t="shared" si="162"/>
        <v>-1</v>
      </c>
      <c r="AT1736" s="25">
        <f t="shared" si="165"/>
        <v>1729</v>
      </c>
      <c r="AU1736" s="25">
        <f t="shared" si="163"/>
        <v>0</v>
      </c>
      <c r="AV1736" s="25">
        <f t="shared" si="166"/>
        <v>0</v>
      </c>
      <c r="BB1736" s="51"/>
    </row>
    <row r="1737" spans="1:54" x14ac:dyDescent="0.25">
      <c r="A1737" t="str">
        <f t="shared" si="167"/>
        <v>1737</v>
      </c>
      <c r="B1737" s="25">
        <f>IF(OR(ISBLANK($AG1737),$AI1737="closed",$AI1737="old",AND($B$3=Data!$N$6,OR(database!AG1737=Data!$K$8,Data!$K$9=database!AG1737))),0,MAX(B$8:B1736)+1)</f>
        <v>0</v>
      </c>
      <c r="C1737" s="25">
        <f ca="1">IF(AND($AL1737-C$3&lt;=TODAY(),$AL1737&gt;0,AI1737&lt;&gt;"closed",AI1737&lt;&gt;"old",AND($B$3&lt;&gt;Data!$N$6,OR(database!$AG1737&lt;&gt;Data!$K$9,database!$AG1737&lt;&gt;Data!$K$8))),MAX(C$8:C1736)+1,0)</f>
        <v>0</v>
      </c>
      <c r="D1737" s="25">
        <f ca="1">IF(AND($AL1737-D$3&lt;=TODAY(),$AL1737&gt;0,$AI1737&lt;&gt;"closed",AI1737&lt;&gt;"old",AND($B$3&lt;&gt;Data!$N$6,OR(database!$AG1737&lt;&gt;Data!$K$9,database!$AG1737&lt;&gt;Data!$K$8))),MAX(D$8:D1736)+1,0)</f>
        <v>0</v>
      </c>
      <c r="E1737" s="25">
        <f ca="1">IF(AND($AL1737-E$3&lt;=TODAY(),$AL1737&gt;0,AI1737&lt;&gt;"closed",AI1737&lt;&gt;"old",AND($B$3&lt;&gt;Data!$N$6,OR(database!$AG1737&lt;&gt;Data!$K$9,database!$AG1737&lt;&gt;Data!$K$8))),MAX(E$8:E1736)+1,0)</f>
        <v>0</v>
      </c>
      <c r="F1737" s="25">
        <f>IF(AH1737="X",MAX(F$8:F1736)+1,0)</f>
        <v>0</v>
      </c>
      <c r="G1737" s="25">
        <f ca="1">IF(AND(AG1737=Data!$K$8,database!AI1737&lt;&gt;"Closed",AI1737&lt;&gt;"old",database!AL1737&lt;(TODAY()+Data!$X$4)),MAX(G$8:G1736)+1,0)</f>
        <v>0</v>
      </c>
      <c r="H1737" s="25">
        <f ca="1">IF(AND(AG1737=Data!$K$9,database!AI1737&lt;&gt;"Closed",AI1737&lt;&gt;"old",database!AL1737&lt;(TODAY()+Data!$X$5)),MAX(H$8:H1736)+1,0)</f>
        <v>0</v>
      </c>
      <c r="Y1737">
        <f>IF(AS1737&gt;0,VLOOKUP(AS1737,$AT:$AV,3,0)+COUNTIF(AS$8:AS1736,AS1737),0)</f>
        <v>0</v>
      </c>
      <c r="AA1737" s="17"/>
      <c r="AB1737" s="18"/>
      <c r="AC1737" s="17"/>
      <c r="AD1737" s="18"/>
      <c r="AE1737" s="17"/>
      <c r="AF1737" s="18"/>
      <c r="AG1737" s="139"/>
      <c r="AH1737" s="24"/>
      <c r="AI1737" s="17"/>
      <c r="AJ1737" s="24"/>
      <c r="AK1737" s="27"/>
      <c r="AL1737" s="47"/>
      <c r="AQ1737" s="25">
        <f>IF(FollowUp!$AK$3="(Off)",IF(FollowUp!$AA$3=Data!$D$5,C1737,IF(FollowUp!$AA$3=Data!$D$6,D1737,IF(FollowUp!$AA$3=Data!$D$7,E1737,B1737))),IF(FollowUp!$AK$3=Data!$N$9,F1737,IF(FollowUp!$AK$3=Data!$N$8,H1737,IF(FollowUp!$AK$3=Data!$N$7,G1737,B1737))))</f>
        <v>0</v>
      </c>
      <c r="AR1737" s="51">
        <f t="shared" si="164"/>
        <v>0</v>
      </c>
      <c r="AS1737" s="25">
        <f t="shared" ref="AS1737:AS1800" si="168">IF(AR1737=0,-1,RANK(AR1737,$AR$8:$AR$5000))</f>
        <v>-1</v>
      </c>
      <c r="AT1737" s="25">
        <f t="shared" si="165"/>
        <v>1730</v>
      </c>
      <c r="AU1737" s="25">
        <f t="shared" ref="AU1737:AU1800" si="169">COUNTIF(AS:AS,AT1737)</f>
        <v>0</v>
      </c>
      <c r="AV1737" s="25">
        <f t="shared" si="166"/>
        <v>0</v>
      </c>
      <c r="BB1737" s="51"/>
    </row>
    <row r="1738" spans="1:54" x14ac:dyDescent="0.25">
      <c r="A1738" t="str">
        <f t="shared" si="167"/>
        <v>1738</v>
      </c>
      <c r="B1738" s="25">
        <f>IF(OR(ISBLANK($AG1738),$AI1738="closed",$AI1738="old",AND($B$3=Data!$N$6,OR(database!AG1738=Data!$K$8,Data!$K$9=database!AG1738))),0,MAX(B$8:B1737)+1)</f>
        <v>0</v>
      </c>
      <c r="C1738" s="25">
        <f ca="1">IF(AND($AL1738-C$3&lt;=TODAY(),$AL1738&gt;0,AI1738&lt;&gt;"closed",AI1738&lt;&gt;"old",AND($B$3&lt;&gt;Data!$N$6,OR(database!$AG1738&lt;&gt;Data!$K$9,database!$AG1738&lt;&gt;Data!$K$8))),MAX(C$8:C1737)+1,0)</f>
        <v>0</v>
      </c>
      <c r="D1738" s="25">
        <f ca="1">IF(AND($AL1738-D$3&lt;=TODAY(),$AL1738&gt;0,$AI1738&lt;&gt;"closed",AI1738&lt;&gt;"old",AND($B$3&lt;&gt;Data!$N$6,OR(database!$AG1738&lt;&gt;Data!$K$9,database!$AG1738&lt;&gt;Data!$K$8))),MAX(D$8:D1737)+1,0)</f>
        <v>0</v>
      </c>
      <c r="E1738" s="25">
        <f ca="1">IF(AND($AL1738-E$3&lt;=TODAY(),$AL1738&gt;0,AI1738&lt;&gt;"closed",AI1738&lt;&gt;"old",AND($B$3&lt;&gt;Data!$N$6,OR(database!$AG1738&lt;&gt;Data!$K$9,database!$AG1738&lt;&gt;Data!$K$8))),MAX(E$8:E1737)+1,0)</f>
        <v>0</v>
      </c>
      <c r="F1738" s="25">
        <f>IF(AH1738="X",MAX(F$8:F1737)+1,0)</f>
        <v>0</v>
      </c>
      <c r="G1738" s="25">
        <f ca="1">IF(AND(AG1738=Data!$K$8,database!AI1738&lt;&gt;"Closed",AI1738&lt;&gt;"old",database!AL1738&lt;(TODAY()+Data!$X$4)),MAX(G$8:G1737)+1,0)</f>
        <v>0</v>
      </c>
      <c r="H1738" s="25">
        <f ca="1">IF(AND(AG1738=Data!$K$9,database!AI1738&lt;&gt;"Closed",AI1738&lt;&gt;"old",database!AL1738&lt;(TODAY()+Data!$X$5)),MAX(H$8:H1737)+1,0)</f>
        <v>0</v>
      </c>
      <c r="Y1738">
        <f>IF(AS1738&gt;0,VLOOKUP(AS1738,$AT:$AV,3,0)+COUNTIF(AS$8:AS1737,AS1738),0)</f>
        <v>0</v>
      </c>
      <c r="AA1738" s="16"/>
      <c r="AB1738" s="22"/>
      <c r="AC1738" s="16"/>
      <c r="AD1738" s="22"/>
      <c r="AE1738" s="16"/>
      <c r="AF1738" s="22"/>
      <c r="AG1738" s="138"/>
      <c r="AH1738" s="23"/>
      <c r="AI1738" s="16"/>
      <c r="AJ1738" s="23"/>
      <c r="AK1738" s="28"/>
      <c r="AL1738" s="35"/>
      <c r="AQ1738" s="25">
        <f>IF(FollowUp!$AK$3="(Off)",IF(FollowUp!$AA$3=Data!$D$5,C1738,IF(FollowUp!$AA$3=Data!$D$6,D1738,IF(FollowUp!$AA$3=Data!$D$7,E1738,B1738))),IF(FollowUp!$AK$3=Data!$N$9,F1738,IF(FollowUp!$AK$3=Data!$N$8,H1738,IF(FollowUp!$AK$3=Data!$N$7,G1738,B1738))))</f>
        <v>0</v>
      </c>
      <c r="AR1738" s="51">
        <f t="shared" si="164"/>
        <v>0</v>
      </c>
      <c r="AS1738" s="25">
        <f t="shared" si="168"/>
        <v>-1</v>
      </c>
      <c r="AT1738" s="25">
        <f t="shared" si="165"/>
        <v>1731</v>
      </c>
      <c r="AU1738" s="25">
        <f t="shared" si="169"/>
        <v>0</v>
      </c>
      <c r="AV1738" s="25">
        <f t="shared" si="166"/>
        <v>0</v>
      </c>
      <c r="BB1738" s="51"/>
    </row>
    <row r="1739" spans="1:54" x14ac:dyDescent="0.25">
      <c r="A1739" t="str">
        <f t="shared" si="167"/>
        <v>1739</v>
      </c>
      <c r="B1739" s="25">
        <f>IF(OR(ISBLANK($AG1739),$AI1739="closed",$AI1739="old",AND($B$3=Data!$N$6,OR(database!AG1739=Data!$K$8,Data!$K$9=database!AG1739))),0,MAX(B$8:B1738)+1)</f>
        <v>0</v>
      </c>
      <c r="C1739" s="25">
        <f ca="1">IF(AND($AL1739-C$3&lt;=TODAY(),$AL1739&gt;0,AI1739&lt;&gt;"closed",AI1739&lt;&gt;"old",AND($B$3&lt;&gt;Data!$N$6,OR(database!$AG1739&lt;&gt;Data!$K$9,database!$AG1739&lt;&gt;Data!$K$8))),MAX(C$8:C1738)+1,0)</f>
        <v>0</v>
      </c>
      <c r="D1739" s="25">
        <f ca="1">IF(AND($AL1739-D$3&lt;=TODAY(),$AL1739&gt;0,$AI1739&lt;&gt;"closed",AI1739&lt;&gt;"old",AND($B$3&lt;&gt;Data!$N$6,OR(database!$AG1739&lt;&gt;Data!$K$9,database!$AG1739&lt;&gt;Data!$K$8))),MAX(D$8:D1738)+1,0)</f>
        <v>0</v>
      </c>
      <c r="E1739" s="25">
        <f ca="1">IF(AND($AL1739-E$3&lt;=TODAY(),$AL1739&gt;0,AI1739&lt;&gt;"closed",AI1739&lt;&gt;"old",AND($B$3&lt;&gt;Data!$N$6,OR(database!$AG1739&lt;&gt;Data!$K$9,database!$AG1739&lt;&gt;Data!$K$8))),MAX(E$8:E1738)+1,0)</f>
        <v>0</v>
      </c>
      <c r="F1739" s="25">
        <f>IF(AH1739="X",MAX(F$8:F1738)+1,0)</f>
        <v>0</v>
      </c>
      <c r="G1739" s="25">
        <f ca="1">IF(AND(AG1739=Data!$K$8,database!AI1739&lt;&gt;"Closed",AI1739&lt;&gt;"old",database!AL1739&lt;(TODAY()+Data!$X$4)),MAX(G$8:G1738)+1,0)</f>
        <v>0</v>
      </c>
      <c r="H1739" s="25">
        <f ca="1">IF(AND(AG1739=Data!$K$9,database!AI1739&lt;&gt;"Closed",AI1739&lt;&gt;"old",database!AL1739&lt;(TODAY()+Data!$X$5)),MAX(H$8:H1738)+1,0)</f>
        <v>0</v>
      </c>
      <c r="Y1739">
        <f>IF(AS1739&gt;0,VLOOKUP(AS1739,$AT:$AV,3,0)+COUNTIF(AS$8:AS1738,AS1739),0)</f>
        <v>0</v>
      </c>
      <c r="AA1739" s="17"/>
      <c r="AB1739" s="18"/>
      <c r="AC1739" s="17"/>
      <c r="AD1739" s="18"/>
      <c r="AE1739" s="17"/>
      <c r="AF1739" s="18"/>
      <c r="AG1739" s="139"/>
      <c r="AH1739" s="24"/>
      <c r="AI1739" s="17"/>
      <c r="AJ1739" s="24"/>
      <c r="AK1739" s="27"/>
      <c r="AL1739" s="47"/>
      <c r="AQ1739" s="25">
        <f>IF(FollowUp!$AK$3="(Off)",IF(FollowUp!$AA$3=Data!$D$5,C1739,IF(FollowUp!$AA$3=Data!$D$6,D1739,IF(FollowUp!$AA$3=Data!$D$7,E1739,B1739))),IF(FollowUp!$AK$3=Data!$N$9,F1739,IF(FollowUp!$AK$3=Data!$N$8,H1739,IF(FollowUp!$AK$3=Data!$N$7,G1739,B1739))))</f>
        <v>0</v>
      </c>
      <c r="AR1739" s="51">
        <f t="shared" si="164"/>
        <v>0</v>
      </c>
      <c r="AS1739" s="25">
        <f t="shared" si="168"/>
        <v>-1</v>
      </c>
      <c r="AT1739" s="25">
        <f t="shared" si="165"/>
        <v>1732</v>
      </c>
      <c r="AU1739" s="25">
        <f t="shared" si="169"/>
        <v>0</v>
      </c>
      <c r="AV1739" s="25">
        <f t="shared" si="166"/>
        <v>0</v>
      </c>
      <c r="BB1739" s="51"/>
    </row>
    <row r="1740" spans="1:54" x14ac:dyDescent="0.25">
      <c r="A1740" t="str">
        <f t="shared" si="167"/>
        <v>1740</v>
      </c>
      <c r="B1740" s="25">
        <f>IF(OR(ISBLANK($AG1740),$AI1740="closed",$AI1740="old",AND($B$3=Data!$N$6,OR(database!AG1740=Data!$K$8,Data!$K$9=database!AG1740))),0,MAX(B$8:B1739)+1)</f>
        <v>0</v>
      </c>
      <c r="C1740" s="25">
        <f ca="1">IF(AND($AL1740-C$3&lt;=TODAY(),$AL1740&gt;0,AI1740&lt;&gt;"closed",AI1740&lt;&gt;"old",AND($B$3&lt;&gt;Data!$N$6,OR(database!$AG1740&lt;&gt;Data!$K$9,database!$AG1740&lt;&gt;Data!$K$8))),MAX(C$8:C1739)+1,0)</f>
        <v>0</v>
      </c>
      <c r="D1740" s="25">
        <f ca="1">IF(AND($AL1740-D$3&lt;=TODAY(),$AL1740&gt;0,$AI1740&lt;&gt;"closed",AI1740&lt;&gt;"old",AND($B$3&lt;&gt;Data!$N$6,OR(database!$AG1740&lt;&gt;Data!$K$9,database!$AG1740&lt;&gt;Data!$K$8))),MAX(D$8:D1739)+1,0)</f>
        <v>0</v>
      </c>
      <c r="E1740" s="25">
        <f ca="1">IF(AND($AL1740-E$3&lt;=TODAY(),$AL1740&gt;0,AI1740&lt;&gt;"closed",AI1740&lt;&gt;"old",AND($B$3&lt;&gt;Data!$N$6,OR(database!$AG1740&lt;&gt;Data!$K$9,database!$AG1740&lt;&gt;Data!$K$8))),MAX(E$8:E1739)+1,0)</f>
        <v>0</v>
      </c>
      <c r="F1740" s="25">
        <f>IF(AH1740="X",MAX(F$8:F1739)+1,0)</f>
        <v>0</v>
      </c>
      <c r="G1740" s="25">
        <f ca="1">IF(AND(AG1740=Data!$K$8,database!AI1740&lt;&gt;"Closed",AI1740&lt;&gt;"old",database!AL1740&lt;(TODAY()+Data!$X$4)),MAX(G$8:G1739)+1,0)</f>
        <v>0</v>
      </c>
      <c r="H1740" s="25">
        <f ca="1">IF(AND(AG1740=Data!$K$9,database!AI1740&lt;&gt;"Closed",AI1740&lt;&gt;"old",database!AL1740&lt;(TODAY()+Data!$X$5)),MAX(H$8:H1739)+1,0)</f>
        <v>0</v>
      </c>
      <c r="Y1740">
        <f>IF(AS1740&gt;0,VLOOKUP(AS1740,$AT:$AV,3,0)+COUNTIF(AS$8:AS1739,AS1740),0)</f>
        <v>0</v>
      </c>
      <c r="AA1740" s="16"/>
      <c r="AB1740" s="22"/>
      <c r="AC1740" s="16"/>
      <c r="AD1740" s="22"/>
      <c r="AE1740" s="16"/>
      <c r="AF1740" s="22"/>
      <c r="AG1740" s="138"/>
      <c r="AH1740" s="23"/>
      <c r="AI1740" s="16"/>
      <c r="AJ1740" s="23"/>
      <c r="AK1740" s="28"/>
      <c r="AL1740" s="35"/>
      <c r="AQ1740" s="25">
        <f>IF(FollowUp!$AK$3="(Off)",IF(FollowUp!$AA$3=Data!$D$5,C1740,IF(FollowUp!$AA$3=Data!$D$6,D1740,IF(FollowUp!$AA$3=Data!$D$7,E1740,B1740))),IF(FollowUp!$AK$3=Data!$N$9,F1740,IF(FollowUp!$AK$3=Data!$N$8,H1740,IF(FollowUp!$AK$3=Data!$N$7,G1740,B1740))))</f>
        <v>0</v>
      </c>
      <c r="AR1740" s="51">
        <f t="shared" si="164"/>
        <v>0</v>
      </c>
      <c r="AS1740" s="25">
        <f t="shared" si="168"/>
        <v>-1</v>
      </c>
      <c r="AT1740" s="25">
        <f t="shared" si="165"/>
        <v>1733</v>
      </c>
      <c r="AU1740" s="25">
        <f t="shared" si="169"/>
        <v>0</v>
      </c>
      <c r="AV1740" s="25">
        <f t="shared" si="166"/>
        <v>0</v>
      </c>
      <c r="BB1740" s="51"/>
    </row>
    <row r="1741" spans="1:54" x14ac:dyDescent="0.25">
      <c r="A1741" t="str">
        <f t="shared" si="167"/>
        <v>1741</v>
      </c>
      <c r="B1741" s="25">
        <f>IF(OR(ISBLANK($AG1741),$AI1741="closed",$AI1741="old",AND($B$3=Data!$N$6,OR(database!AG1741=Data!$K$8,Data!$K$9=database!AG1741))),0,MAX(B$8:B1740)+1)</f>
        <v>0</v>
      </c>
      <c r="C1741" s="25">
        <f ca="1">IF(AND($AL1741-C$3&lt;=TODAY(),$AL1741&gt;0,AI1741&lt;&gt;"closed",AI1741&lt;&gt;"old",AND($B$3&lt;&gt;Data!$N$6,OR(database!$AG1741&lt;&gt;Data!$K$9,database!$AG1741&lt;&gt;Data!$K$8))),MAX(C$8:C1740)+1,0)</f>
        <v>0</v>
      </c>
      <c r="D1741" s="25">
        <f ca="1">IF(AND($AL1741-D$3&lt;=TODAY(),$AL1741&gt;0,$AI1741&lt;&gt;"closed",AI1741&lt;&gt;"old",AND($B$3&lt;&gt;Data!$N$6,OR(database!$AG1741&lt;&gt;Data!$K$9,database!$AG1741&lt;&gt;Data!$K$8))),MAX(D$8:D1740)+1,0)</f>
        <v>0</v>
      </c>
      <c r="E1741" s="25">
        <f ca="1">IF(AND($AL1741-E$3&lt;=TODAY(),$AL1741&gt;0,AI1741&lt;&gt;"closed",AI1741&lt;&gt;"old",AND($B$3&lt;&gt;Data!$N$6,OR(database!$AG1741&lt;&gt;Data!$K$9,database!$AG1741&lt;&gt;Data!$K$8))),MAX(E$8:E1740)+1,0)</f>
        <v>0</v>
      </c>
      <c r="F1741" s="25">
        <f>IF(AH1741="X",MAX(F$8:F1740)+1,0)</f>
        <v>0</v>
      </c>
      <c r="G1741" s="25">
        <f ca="1">IF(AND(AG1741=Data!$K$8,database!AI1741&lt;&gt;"Closed",AI1741&lt;&gt;"old",database!AL1741&lt;(TODAY()+Data!$X$4)),MAX(G$8:G1740)+1,0)</f>
        <v>0</v>
      </c>
      <c r="H1741" s="25">
        <f ca="1">IF(AND(AG1741=Data!$K$9,database!AI1741&lt;&gt;"Closed",AI1741&lt;&gt;"old",database!AL1741&lt;(TODAY()+Data!$X$5)),MAX(H$8:H1740)+1,0)</f>
        <v>0</v>
      </c>
      <c r="Y1741">
        <f>IF(AS1741&gt;0,VLOOKUP(AS1741,$AT:$AV,3,0)+COUNTIF(AS$8:AS1740,AS1741),0)</f>
        <v>0</v>
      </c>
      <c r="AA1741" s="17"/>
      <c r="AB1741" s="18"/>
      <c r="AC1741" s="17"/>
      <c r="AD1741" s="18"/>
      <c r="AE1741" s="17"/>
      <c r="AF1741" s="18"/>
      <c r="AG1741" s="139"/>
      <c r="AH1741" s="24"/>
      <c r="AI1741" s="17"/>
      <c r="AJ1741" s="24"/>
      <c r="AK1741" s="27"/>
      <c r="AL1741" s="47"/>
      <c r="AQ1741" s="25">
        <f>IF(FollowUp!$AK$3="(Off)",IF(FollowUp!$AA$3=Data!$D$5,C1741,IF(FollowUp!$AA$3=Data!$D$6,D1741,IF(FollowUp!$AA$3=Data!$D$7,E1741,B1741))),IF(FollowUp!$AK$3=Data!$N$9,F1741,IF(FollowUp!$AK$3=Data!$N$8,H1741,IF(FollowUp!$AK$3=Data!$N$7,G1741,B1741))))</f>
        <v>0</v>
      </c>
      <c r="AR1741" s="51">
        <f t="shared" si="164"/>
        <v>0</v>
      </c>
      <c r="AS1741" s="25">
        <f t="shared" si="168"/>
        <v>-1</v>
      </c>
      <c r="AT1741" s="25">
        <f t="shared" si="165"/>
        <v>1734</v>
      </c>
      <c r="AU1741" s="25">
        <f t="shared" si="169"/>
        <v>0</v>
      </c>
      <c r="AV1741" s="25">
        <f t="shared" si="166"/>
        <v>0</v>
      </c>
      <c r="BB1741" s="51"/>
    </row>
    <row r="1742" spans="1:54" x14ac:dyDescent="0.25">
      <c r="A1742" t="str">
        <f t="shared" si="167"/>
        <v>1742</v>
      </c>
      <c r="B1742" s="25">
        <f>IF(OR(ISBLANK($AG1742),$AI1742="closed",$AI1742="old",AND($B$3=Data!$N$6,OR(database!AG1742=Data!$K$8,Data!$K$9=database!AG1742))),0,MAX(B$8:B1741)+1)</f>
        <v>0</v>
      </c>
      <c r="C1742" s="25">
        <f ca="1">IF(AND($AL1742-C$3&lt;=TODAY(),$AL1742&gt;0,AI1742&lt;&gt;"closed",AI1742&lt;&gt;"old",AND($B$3&lt;&gt;Data!$N$6,OR(database!$AG1742&lt;&gt;Data!$K$9,database!$AG1742&lt;&gt;Data!$K$8))),MAX(C$8:C1741)+1,0)</f>
        <v>0</v>
      </c>
      <c r="D1742" s="25">
        <f ca="1">IF(AND($AL1742-D$3&lt;=TODAY(),$AL1742&gt;0,$AI1742&lt;&gt;"closed",AI1742&lt;&gt;"old",AND($B$3&lt;&gt;Data!$N$6,OR(database!$AG1742&lt;&gt;Data!$K$9,database!$AG1742&lt;&gt;Data!$K$8))),MAX(D$8:D1741)+1,0)</f>
        <v>0</v>
      </c>
      <c r="E1742" s="25">
        <f ca="1">IF(AND($AL1742-E$3&lt;=TODAY(),$AL1742&gt;0,AI1742&lt;&gt;"closed",AI1742&lt;&gt;"old",AND($B$3&lt;&gt;Data!$N$6,OR(database!$AG1742&lt;&gt;Data!$K$9,database!$AG1742&lt;&gt;Data!$K$8))),MAX(E$8:E1741)+1,0)</f>
        <v>0</v>
      </c>
      <c r="F1742" s="25">
        <f>IF(AH1742="X",MAX(F$8:F1741)+1,0)</f>
        <v>0</v>
      </c>
      <c r="G1742" s="25">
        <f ca="1">IF(AND(AG1742=Data!$K$8,database!AI1742&lt;&gt;"Closed",AI1742&lt;&gt;"old",database!AL1742&lt;(TODAY()+Data!$X$4)),MAX(G$8:G1741)+1,0)</f>
        <v>0</v>
      </c>
      <c r="H1742" s="25">
        <f ca="1">IF(AND(AG1742=Data!$K$9,database!AI1742&lt;&gt;"Closed",AI1742&lt;&gt;"old",database!AL1742&lt;(TODAY()+Data!$X$5)),MAX(H$8:H1741)+1,0)</f>
        <v>0</v>
      </c>
      <c r="Y1742">
        <f>IF(AS1742&gt;0,VLOOKUP(AS1742,$AT:$AV,3,0)+COUNTIF(AS$8:AS1741,AS1742),0)</f>
        <v>0</v>
      </c>
      <c r="AA1742" s="16"/>
      <c r="AB1742" s="22"/>
      <c r="AC1742" s="16"/>
      <c r="AD1742" s="22"/>
      <c r="AE1742" s="16"/>
      <c r="AF1742" s="22"/>
      <c r="AG1742" s="138"/>
      <c r="AH1742" s="23"/>
      <c r="AI1742" s="16"/>
      <c r="AJ1742" s="23"/>
      <c r="AK1742" s="28"/>
      <c r="AL1742" s="35"/>
      <c r="AQ1742" s="25">
        <f>IF(FollowUp!$AK$3="(Off)",IF(FollowUp!$AA$3=Data!$D$5,C1742,IF(FollowUp!$AA$3=Data!$D$6,D1742,IF(FollowUp!$AA$3=Data!$D$7,E1742,B1742))),IF(FollowUp!$AK$3=Data!$N$9,F1742,IF(FollowUp!$AK$3=Data!$N$8,H1742,IF(FollowUp!$AK$3=Data!$N$7,G1742,B1742))))</f>
        <v>0</v>
      </c>
      <c r="AR1742" s="51">
        <f t="shared" si="164"/>
        <v>0</v>
      </c>
      <c r="AS1742" s="25">
        <f t="shared" si="168"/>
        <v>-1</v>
      </c>
      <c r="AT1742" s="25">
        <f t="shared" si="165"/>
        <v>1735</v>
      </c>
      <c r="AU1742" s="25">
        <f t="shared" si="169"/>
        <v>0</v>
      </c>
      <c r="AV1742" s="25">
        <f t="shared" si="166"/>
        <v>0</v>
      </c>
      <c r="BB1742" s="51"/>
    </row>
    <row r="1743" spans="1:54" x14ac:dyDescent="0.25">
      <c r="A1743" t="str">
        <f t="shared" si="167"/>
        <v>1743</v>
      </c>
      <c r="B1743" s="25">
        <f>IF(OR(ISBLANK($AG1743),$AI1743="closed",$AI1743="old",AND($B$3=Data!$N$6,OR(database!AG1743=Data!$K$8,Data!$K$9=database!AG1743))),0,MAX(B$8:B1742)+1)</f>
        <v>0</v>
      </c>
      <c r="C1743" s="25">
        <f ca="1">IF(AND($AL1743-C$3&lt;=TODAY(),$AL1743&gt;0,AI1743&lt;&gt;"closed",AI1743&lt;&gt;"old",AND($B$3&lt;&gt;Data!$N$6,OR(database!$AG1743&lt;&gt;Data!$K$9,database!$AG1743&lt;&gt;Data!$K$8))),MAX(C$8:C1742)+1,0)</f>
        <v>0</v>
      </c>
      <c r="D1743" s="25">
        <f ca="1">IF(AND($AL1743-D$3&lt;=TODAY(),$AL1743&gt;0,$AI1743&lt;&gt;"closed",AI1743&lt;&gt;"old",AND($B$3&lt;&gt;Data!$N$6,OR(database!$AG1743&lt;&gt;Data!$K$9,database!$AG1743&lt;&gt;Data!$K$8))),MAX(D$8:D1742)+1,0)</f>
        <v>0</v>
      </c>
      <c r="E1743" s="25">
        <f ca="1">IF(AND($AL1743-E$3&lt;=TODAY(),$AL1743&gt;0,AI1743&lt;&gt;"closed",AI1743&lt;&gt;"old",AND($B$3&lt;&gt;Data!$N$6,OR(database!$AG1743&lt;&gt;Data!$K$9,database!$AG1743&lt;&gt;Data!$K$8))),MAX(E$8:E1742)+1,0)</f>
        <v>0</v>
      </c>
      <c r="F1743" s="25">
        <f>IF(AH1743="X",MAX(F$8:F1742)+1,0)</f>
        <v>0</v>
      </c>
      <c r="G1743" s="25">
        <f ca="1">IF(AND(AG1743=Data!$K$8,database!AI1743&lt;&gt;"Closed",AI1743&lt;&gt;"old",database!AL1743&lt;(TODAY()+Data!$X$4)),MAX(G$8:G1742)+1,0)</f>
        <v>0</v>
      </c>
      <c r="H1743" s="25">
        <f ca="1">IF(AND(AG1743=Data!$K$9,database!AI1743&lt;&gt;"Closed",AI1743&lt;&gt;"old",database!AL1743&lt;(TODAY()+Data!$X$5)),MAX(H$8:H1742)+1,0)</f>
        <v>0</v>
      </c>
      <c r="Y1743">
        <f>IF(AS1743&gt;0,VLOOKUP(AS1743,$AT:$AV,3,0)+COUNTIF(AS$8:AS1742,AS1743),0)</f>
        <v>0</v>
      </c>
      <c r="AA1743" s="17"/>
      <c r="AB1743" s="18"/>
      <c r="AC1743" s="17"/>
      <c r="AD1743" s="18"/>
      <c r="AE1743" s="17"/>
      <c r="AF1743" s="18"/>
      <c r="AG1743" s="139"/>
      <c r="AH1743" s="24"/>
      <c r="AI1743" s="17"/>
      <c r="AJ1743" s="24"/>
      <c r="AK1743" s="27"/>
      <c r="AL1743" s="47"/>
      <c r="AQ1743" s="25">
        <f>IF(FollowUp!$AK$3="(Off)",IF(FollowUp!$AA$3=Data!$D$5,C1743,IF(FollowUp!$AA$3=Data!$D$6,D1743,IF(FollowUp!$AA$3=Data!$D$7,E1743,B1743))),IF(FollowUp!$AK$3=Data!$N$9,F1743,IF(FollowUp!$AK$3=Data!$N$8,H1743,IF(FollowUp!$AK$3=Data!$N$7,G1743,B1743))))</f>
        <v>0</v>
      </c>
      <c r="AR1743" s="51">
        <f t="shared" si="164"/>
        <v>0</v>
      </c>
      <c r="AS1743" s="25">
        <f t="shared" si="168"/>
        <v>-1</v>
      </c>
      <c r="AT1743" s="25">
        <f t="shared" si="165"/>
        <v>1736</v>
      </c>
      <c r="AU1743" s="25">
        <f t="shared" si="169"/>
        <v>0</v>
      </c>
      <c r="AV1743" s="25">
        <f t="shared" si="166"/>
        <v>0</v>
      </c>
      <c r="BB1743" s="51"/>
    </row>
    <row r="1744" spans="1:54" x14ac:dyDescent="0.25">
      <c r="A1744" t="str">
        <f t="shared" si="167"/>
        <v>1744</v>
      </c>
      <c r="B1744" s="25">
        <f>IF(OR(ISBLANK($AG1744),$AI1744="closed",$AI1744="old",AND($B$3=Data!$N$6,OR(database!AG1744=Data!$K$8,Data!$K$9=database!AG1744))),0,MAX(B$8:B1743)+1)</f>
        <v>0</v>
      </c>
      <c r="C1744" s="25">
        <f ca="1">IF(AND($AL1744-C$3&lt;=TODAY(),$AL1744&gt;0,AI1744&lt;&gt;"closed",AI1744&lt;&gt;"old",AND($B$3&lt;&gt;Data!$N$6,OR(database!$AG1744&lt;&gt;Data!$K$9,database!$AG1744&lt;&gt;Data!$K$8))),MAX(C$8:C1743)+1,0)</f>
        <v>0</v>
      </c>
      <c r="D1744" s="25">
        <f ca="1">IF(AND($AL1744-D$3&lt;=TODAY(),$AL1744&gt;0,$AI1744&lt;&gt;"closed",AI1744&lt;&gt;"old",AND($B$3&lt;&gt;Data!$N$6,OR(database!$AG1744&lt;&gt;Data!$K$9,database!$AG1744&lt;&gt;Data!$K$8))),MAX(D$8:D1743)+1,0)</f>
        <v>0</v>
      </c>
      <c r="E1744" s="25">
        <f ca="1">IF(AND($AL1744-E$3&lt;=TODAY(),$AL1744&gt;0,AI1744&lt;&gt;"closed",AI1744&lt;&gt;"old",AND($B$3&lt;&gt;Data!$N$6,OR(database!$AG1744&lt;&gt;Data!$K$9,database!$AG1744&lt;&gt;Data!$K$8))),MAX(E$8:E1743)+1,0)</f>
        <v>0</v>
      </c>
      <c r="F1744" s="25">
        <f>IF(AH1744="X",MAX(F$8:F1743)+1,0)</f>
        <v>0</v>
      </c>
      <c r="G1744" s="25">
        <f ca="1">IF(AND(AG1744=Data!$K$8,database!AI1744&lt;&gt;"Closed",AI1744&lt;&gt;"old",database!AL1744&lt;(TODAY()+Data!$X$4)),MAX(G$8:G1743)+1,0)</f>
        <v>0</v>
      </c>
      <c r="H1744" s="25">
        <f ca="1">IF(AND(AG1744=Data!$K$9,database!AI1744&lt;&gt;"Closed",AI1744&lt;&gt;"old",database!AL1744&lt;(TODAY()+Data!$X$5)),MAX(H$8:H1743)+1,0)</f>
        <v>0</v>
      </c>
      <c r="Y1744">
        <f>IF(AS1744&gt;0,VLOOKUP(AS1744,$AT:$AV,3,0)+COUNTIF(AS$8:AS1743,AS1744),0)</f>
        <v>0</v>
      </c>
      <c r="AA1744" s="16"/>
      <c r="AB1744" s="22"/>
      <c r="AC1744" s="16"/>
      <c r="AD1744" s="22"/>
      <c r="AE1744" s="16"/>
      <c r="AF1744" s="22"/>
      <c r="AG1744" s="138"/>
      <c r="AH1744" s="23"/>
      <c r="AI1744" s="16"/>
      <c r="AJ1744" s="23"/>
      <c r="AK1744" s="28"/>
      <c r="AL1744" s="35"/>
      <c r="AQ1744" s="25">
        <f>IF(FollowUp!$AK$3="(Off)",IF(FollowUp!$AA$3=Data!$D$5,C1744,IF(FollowUp!$AA$3=Data!$D$6,D1744,IF(FollowUp!$AA$3=Data!$D$7,E1744,B1744))),IF(FollowUp!$AK$3=Data!$N$9,F1744,IF(FollowUp!$AK$3=Data!$N$8,H1744,IF(FollowUp!$AK$3=Data!$N$7,G1744,B1744))))</f>
        <v>0</v>
      </c>
      <c r="AR1744" s="51">
        <f t="shared" si="164"/>
        <v>0</v>
      </c>
      <c r="AS1744" s="25">
        <f t="shared" si="168"/>
        <v>-1</v>
      </c>
      <c r="AT1744" s="25">
        <f t="shared" si="165"/>
        <v>1737</v>
      </c>
      <c r="AU1744" s="25">
        <f t="shared" si="169"/>
        <v>0</v>
      </c>
      <c r="AV1744" s="25">
        <f t="shared" si="166"/>
        <v>0</v>
      </c>
      <c r="BB1744" s="51"/>
    </row>
    <row r="1745" spans="1:54" x14ac:dyDescent="0.25">
      <c r="A1745" t="str">
        <f t="shared" si="167"/>
        <v>1745</v>
      </c>
      <c r="B1745" s="25">
        <f>IF(OR(ISBLANK($AG1745),$AI1745="closed",$AI1745="old",AND($B$3=Data!$N$6,OR(database!AG1745=Data!$K$8,Data!$K$9=database!AG1745))),0,MAX(B$8:B1744)+1)</f>
        <v>0</v>
      </c>
      <c r="C1745" s="25">
        <f ca="1">IF(AND($AL1745-C$3&lt;=TODAY(),$AL1745&gt;0,AI1745&lt;&gt;"closed",AI1745&lt;&gt;"old",AND($B$3&lt;&gt;Data!$N$6,OR(database!$AG1745&lt;&gt;Data!$K$9,database!$AG1745&lt;&gt;Data!$K$8))),MAX(C$8:C1744)+1,0)</f>
        <v>0</v>
      </c>
      <c r="D1745" s="25">
        <f ca="1">IF(AND($AL1745-D$3&lt;=TODAY(),$AL1745&gt;0,$AI1745&lt;&gt;"closed",AI1745&lt;&gt;"old",AND($B$3&lt;&gt;Data!$N$6,OR(database!$AG1745&lt;&gt;Data!$K$9,database!$AG1745&lt;&gt;Data!$K$8))),MAX(D$8:D1744)+1,0)</f>
        <v>0</v>
      </c>
      <c r="E1745" s="25">
        <f ca="1">IF(AND($AL1745-E$3&lt;=TODAY(),$AL1745&gt;0,AI1745&lt;&gt;"closed",AI1745&lt;&gt;"old",AND($B$3&lt;&gt;Data!$N$6,OR(database!$AG1745&lt;&gt;Data!$K$9,database!$AG1745&lt;&gt;Data!$K$8))),MAX(E$8:E1744)+1,0)</f>
        <v>0</v>
      </c>
      <c r="F1745" s="25">
        <f>IF(AH1745="X",MAX(F$8:F1744)+1,0)</f>
        <v>0</v>
      </c>
      <c r="G1745" s="25">
        <f ca="1">IF(AND(AG1745=Data!$K$8,database!AI1745&lt;&gt;"Closed",AI1745&lt;&gt;"old",database!AL1745&lt;(TODAY()+Data!$X$4)),MAX(G$8:G1744)+1,0)</f>
        <v>0</v>
      </c>
      <c r="H1745" s="25">
        <f ca="1">IF(AND(AG1745=Data!$K$9,database!AI1745&lt;&gt;"Closed",AI1745&lt;&gt;"old",database!AL1745&lt;(TODAY()+Data!$X$5)),MAX(H$8:H1744)+1,0)</f>
        <v>0</v>
      </c>
      <c r="Y1745">
        <f>IF(AS1745&gt;0,VLOOKUP(AS1745,$AT:$AV,3,0)+COUNTIF(AS$8:AS1744,AS1745),0)</f>
        <v>0</v>
      </c>
      <c r="AA1745" s="17"/>
      <c r="AB1745" s="18"/>
      <c r="AC1745" s="17"/>
      <c r="AD1745" s="18"/>
      <c r="AE1745" s="17"/>
      <c r="AF1745" s="18"/>
      <c r="AG1745" s="139"/>
      <c r="AH1745" s="24"/>
      <c r="AI1745" s="17"/>
      <c r="AJ1745" s="24"/>
      <c r="AK1745" s="27"/>
      <c r="AL1745" s="47"/>
      <c r="AQ1745" s="25">
        <f>IF(FollowUp!$AK$3="(Off)",IF(FollowUp!$AA$3=Data!$D$5,C1745,IF(FollowUp!$AA$3=Data!$D$6,D1745,IF(FollowUp!$AA$3=Data!$D$7,E1745,B1745))),IF(FollowUp!$AK$3=Data!$N$9,F1745,IF(FollowUp!$AK$3=Data!$N$8,H1745,IF(FollowUp!$AK$3=Data!$N$7,G1745,B1745))))</f>
        <v>0</v>
      </c>
      <c r="AR1745" s="51">
        <f t="shared" si="164"/>
        <v>0</v>
      </c>
      <c r="AS1745" s="25">
        <f t="shared" si="168"/>
        <v>-1</v>
      </c>
      <c r="AT1745" s="25">
        <f t="shared" si="165"/>
        <v>1738</v>
      </c>
      <c r="AU1745" s="25">
        <f t="shared" si="169"/>
        <v>0</v>
      </c>
      <c r="AV1745" s="25">
        <f t="shared" si="166"/>
        <v>0</v>
      </c>
      <c r="BB1745" s="51"/>
    </row>
    <row r="1746" spans="1:54" x14ac:dyDescent="0.25">
      <c r="A1746" t="str">
        <f t="shared" si="167"/>
        <v>1746</v>
      </c>
      <c r="B1746" s="25">
        <f>IF(OR(ISBLANK($AG1746),$AI1746="closed",$AI1746="old",AND($B$3=Data!$N$6,OR(database!AG1746=Data!$K$8,Data!$K$9=database!AG1746))),0,MAX(B$8:B1745)+1)</f>
        <v>0</v>
      </c>
      <c r="C1746" s="25">
        <f ca="1">IF(AND($AL1746-C$3&lt;=TODAY(),$AL1746&gt;0,AI1746&lt;&gt;"closed",AI1746&lt;&gt;"old",AND($B$3&lt;&gt;Data!$N$6,OR(database!$AG1746&lt;&gt;Data!$K$9,database!$AG1746&lt;&gt;Data!$K$8))),MAX(C$8:C1745)+1,0)</f>
        <v>0</v>
      </c>
      <c r="D1746" s="25">
        <f ca="1">IF(AND($AL1746-D$3&lt;=TODAY(),$AL1746&gt;0,$AI1746&lt;&gt;"closed",AI1746&lt;&gt;"old",AND($B$3&lt;&gt;Data!$N$6,OR(database!$AG1746&lt;&gt;Data!$K$9,database!$AG1746&lt;&gt;Data!$K$8))),MAX(D$8:D1745)+1,0)</f>
        <v>0</v>
      </c>
      <c r="E1746" s="25">
        <f ca="1">IF(AND($AL1746-E$3&lt;=TODAY(),$AL1746&gt;0,AI1746&lt;&gt;"closed",AI1746&lt;&gt;"old",AND($B$3&lt;&gt;Data!$N$6,OR(database!$AG1746&lt;&gt;Data!$K$9,database!$AG1746&lt;&gt;Data!$K$8))),MAX(E$8:E1745)+1,0)</f>
        <v>0</v>
      </c>
      <c r="F1746" s="25">
        <f>IF(AH1746="X",MAX(F$8:F1745)+1,0)</f>
        <v>0</v>
      </c>
      <c r="G1746" s="25">
        <f ca="1">IF(AND(AG1746=Data!$K$8,database!AI1746&lt;&gt;"Closed",AI1746&lt;&gt;"old",database!AL1746&lt;(TODAY()+Data!$X$4)),MAX(G$8:G1745)+1,0)</f>
        <v>0</v>
      </c>
      <c r="H1746" s="25">
        <f ca="1">IF(AND(AG1746=Data!$K$9,database!AI1746&lt;&gt;"Closed",AI1746&lt;&gt;"old",database!AL1746&lt;(TODAY()+Data!$X$5)),MAX(H$8:H1745)+1,0)</f>
        <v>0</v>
      </c>
      <c r="Y1746">
        <f>IF(AS1746&gt;0,VLOOKUP(AS1746,$AT:$AV,3,0)+COUNTIF(AS$8:AS1745,AS1746),0)</f>
        <v>0</v>
      </c>
      <c r="AA1746" s="16"/>
      <c r="AB1746" s="22"/>
      <c r="AC1746" s="16"/>
      <c r="AD1746" s="22"/>
      <c r="AE1746" s="16"/>
      <c r="AF1746" s="22"/>
      <c r="AG1746" s="138"/>
      <c r="AH1746" s="23"/>
      <c r="AI1746" s="16"/>
      <c r="AJ1746" s="23"/>
      <c r="AK1746" s="28"/>
      <c r="AL1746" s="35"/>
      <c r="AQ1746" s="25">
        <f>IF(FollowUp!$AK$3="(Off)",IF(FollowUp!$AA$3=Data!$D$5,C1746,IF(FollowUp!$AA$3=Data!$D$6,D1746,IF(FollowUp!$AA$3=Data!$D$7,E1746,B1746))),IF(FollowUp!$AK$3=Data!$N$9,F1746,IF(FollowUp!$AK$3=Data!$N$8,H1746,IF(FollowUp!$AK$3=Data!$N$7,G1746,B1746))))</f>
        <v>0</v>
      </c>
      <c r="AR1746" s="51">
        <f t="shared" si="164"/>
        <v>0</v>
      </c>
      <c r="AS1746" s="25">
        <f t="shared" si="168"/>
        <v>-1</v>
      </c>
      <c r="AT1746" s="25">
        <f t="shared" si="165"/>
        <v>1739</v>
      </c>
      <c r="AU1746" s="25">
        <f t="shared" si="169"/>
        <v>0</v>
      </c>
      <c r="AV1746" s="25">
        <f t="shared" si="166"/>
        <v>0</v>
      </c>
      <c r="BB1746" s="51"/>
    </row>
    <row r="1747" spans="1:54" x14ac:dyDescent="0.25">
      <c r="A1747" t="str">
        <f t="shared" si="167"/>
        <v>1747</v>
      </c>
      <c r="B1747" s="25">
        <f>IF(OR(ISBLANK($AG1747),$AI1747="closed",$AI1747="old",AND($B$3=Data!$N$6,OR(database!AG1747=Data!$K$8,Data!$K$9=database!AG1747))),0,MAX(B$8:B1746)+1)</f>
        <v>0</v>
      </c>
      <c r="C1747" s="25">
        <f ca="1">IF(AND($AL1747-C$3&lt;=TODAY(),$AL1747&gt;0,AI1747&lt;&gt;"closed",AI1747&lt;&gt;"old",AND($B$3&lt;&gt;Data!$N$6,OR(database!$AG1747&lt;&gt;Data!$K$9,database!$AG1747&lt;&gt;Data!$K$8))),MAX(C$8:C1746)+1,0)</f>
        <v>0</v>
      </c>
      <c r="D1747" s="25">
        <f ca="1">IF(AND($AL1747-D$3&lt;=TODAY(),$AL1747&gt;0,$AI1747&lt;&gt;"closed",AI1747&lt;&gt;"old",AND($B$3&lt;&gt;Data!$N$6,OR(database!$AG1747&lt;&gt;Data!$K$9,database!$AG1747&lt;&gt;Data!$K$8))),MAX(D$8:D1746)+1,0)</f>
        <v>0</v>
      </c>
      <c r="E1747" s="25">
        <f ca="1">IF(AND($AL1747-E$3&lt;=TODAY(),$AL1747&gt;0,AI1747&lt;&gt;"closed",AI1747&lt;&gt;"old",AND($B$3&lt;&gt;Data!$N$6,OR(database!$AG1747&lt;&gt;Data!$K$9,database!$AG1747&lt;&gt;Data!$K$8))),MAX(E$8:E1746)+1,0)</f>
        <v>0</v>
      </c>
      <c r="F1747" s="25">
        <f>IF(AH1747="X",MAX(F$8:F1746)+1,0)</f>
        <v>0</v>
      </c>
      <c r="G1747" s="25">
        <f ca="1">IF(AND(AG1747=Data!$K$8,database!AI1747&lt;&gt;"Closed",AI1747&lt;&gt;"old",database!AL1747&lt;(TODAY()+Data!$X$4)),MAX(G$8:G1746)+1,0)</f>
        <v>0</v>
      </c>
      <c r="H1747" s="25">
        <f ca="1">IF(AND(AG1747=Data!$K$9,database!AI1747&lt;&gt;"Closed",AI1747&lt;&gt;"old",database!AL1747&lt;(TODAY()+Data!$X$5)),MAX(H$8:H1746)+1,0)</f>
        <v>0</v>
      </c>
      <c r="Y1747">
        <f>IF(AS1747&gt;0,VLOOKUP(AS1747,$AT:$AV,3,0)+COUNTIF(AS$8:AS1746,AS1747),0)</f>
        <v>0</v>
      </c>
      <c r="AA1747" s="17"/>
      <c r="AB1747" s="18"/>
      <c r="AC1747" s="17"/>
      <c r="AD1747" s="18"/>
      <c r="AE1747" s="17"/>
      <c r="AF1747" s="18"/>
      <c r="AG1747" s="139"/>
      <c r="AH1747" s="24"/>
      <c r="AI1747" s="17"/>
      <c r="AJ1747" s="24"/>
      <c r="AK1747" s="27"/>
      <c r="AL1747" s="47"/>
      <c r="AQ1747" s="25">
        <f>IF(FollowUp!$AK$3="(Off)",IF(FollowUp!$AA$3=Data!$D$5,C1747,IF(FollowUp!$AA$3=Data!$D$6,D1747,IF(FollowUp!$AA$3=Data!$D$7,E1747,B1747))),IF(FollowUp!$AK$3=Data!$N$9,F1747,IF(FollowUp!$AK$3=Data!$N$8,H1747,IF(FollowUp!$AK$3=Data!$N$7,G1747,B1747))))</f>
        <v>0</v>
      </c>
      <c r="AR1747" s="51">
        <f t="shared" si="164"/>
        <v>0</v>
      </c>
      <c r="AS1747" s="25">
        <f t="shared" si="168"/>
        <v>-1</v>
      </c>
      <c r="AT1747" s="25">
        <f t="shared" si="165"/>
        <v>1740</v>
      </c>
      <c r="AU1747" s="25">
        <f t="shared" si="169"/>
        <v>0</v>
      </c>
      <c r="AV1747" s="25">
        <f t="shared" si="166"/>
        <v>0</v>
      </c>
      <c r="BB1747" s="51"/>
    </row>
    <row r="1748" spans="1:54" x14ac:dyDescent="0.25">
      <c r="A1748" t="str">
        <f t="shared" si="167"/>
        <v>1748</v>
      </c>
      <c r="B1748" s="25">
        <f>IF(OR(ISBLANK($AG1748),$AI1748="closed",$AI1748="old",AND($B$3=Data!$N$6,OR(database!AG1748=Data!$K$8,Data!$K$9=database!AG1748))),0,MAX(B$8:B1747)+1)</f>
        <v>0</v>
      </c>
      <c r="C1748" s="25">
        <f ca="1">IF(AND($AL1748-C$3&lt;=TODAY(),$AL1748&gt;0,AI1748&lt;&gt;"closed",AI1748&lt;&gt;"old",AND($B$3&lt;&gt;Data!$N$6,OR(database!$AG1748&lt;&gt;Data!$K$9,database!$AG1748&lt;&gt;Data!$K$8))),MAX(C$8:C1747)+1,0)</f>
        <v>0</v>
      </c>
      <c r="D1748" s="25">
        <f ca="1">IF(AND($AL1748-D$3&lt;=TODAY(),$AL1748&gt;0,$AI1748&lt;&gt;"closed",AI1748&lt;&gt;"old",AND($B$3&lt;&gt;Data!$N$6,OR(database!$AG1748&lt;&gt;Data!$K$9,database!$AG1748&lt;&gt;Data!$K$8))),MAX(D$8:D1747)+1,0)</f>
        <v>0</v>
      </c>
      <c r="E1748" s="25">
        <f ca="1">IF(AND($AL1748-E$3&lt;=TODAY(),$AL1748&gt;0,AI1748&lt;&gt;"closed",AI1748&lt;&gt;"old",AND($B$3&lt;&gt;Data!$N$6,OR(database!$AG1748&lt;&gt;Data!$K$9,database!$AG1748&lt;&gt;Data!$K$8))),MAX(E$8:E1747)+1,0)</f>
        <v>0</v>
      </c>
      <c r="F1748" s="25">
        <f>IF(AH1748="X",MAX(F$8:F1747)+1,0)</f>
        <v>0</v>
      </c>
      <c r="G1748" s="25">
        <f ca="1">IF(AND(AG1748=Data!$K$8,database!AI1748&lt;&gt;"Closed",AI1748&lt;&gt;"old",database!AL1748&lt;(TODAY()+Data!$X$4)),MAX(G$8:G1747)+1,0)</f>
        <v>0</v>
      </c>
      <c r="H1748" s="25">
        <f ca="1">IF(AND(AG1748=Data!$K$9,database!AI1748&lt;&gt;"Closed",AI1748&lt;&gt;"old",database!AL1748&lt;(TODAY()+Data!$X$5)),MAX(H$8:H1747)+1,0)</f>
        <v>0</v>
      </c>
      <c r="Y1748">
        <f>IF(AS1748&gt;0,VLOOKUP(AS1748,$AT:$AV,3,0)+COUNTIF(AS$8:AS1747,AS1748),0)</f>
        <v>0</v>
      </c>
      <c r="AA1748" s="16"/>
      <c r="AB1748" s="22"/>
      <c r="AC1748" s="16"/>
      <c r="AD1748" s="22"/>
      <c r="AE1748" s="16"/>
      <c r="AF1748" s="22"/>
      <c r="AG1748" s="138"/>
      <c r="AH1748" s="23"/>
      <c r="AI1748" s="16"/>
      <c r="AJ1748" s="23"/>
      <c r="AK1748" s="28"/>
      <c r="AL1748" s="35"/>
      <c r="AQ1748" s="25">
        <f>IF(FollowUp!$AK$3="(Off)",IF(FollowUp!$AA$3=Data!$D$5,C1748,IF(FollowUp!$AA$3=Data!$D$6,D1748,IF(FollowUp!$AA$3=Data!$D$7,E1748,B1748))),IF(FollowUp!$AK$3=Data!$N$9,F1748,IF(FollowUp!$AK$3=Data!$N$8,H1748,IF(FollowUp!$AK$3=Data!$N$7,G1748,B1748))))</f>
        <v>0</v>
      </c>
      <c r="AR1748" s="51">
        <f t="shared" si="164"/>
        <v>0</v>
      </c>
      <c r="AS1748" s="25">
        <f t="shared" si="168"/>
        <v>-1</v>
      </c>
      <c r="AT1748" s="25">
        <f t="shared" si="165"/>
        <v>1741</v>
      </c>
      <c r="AU1748" s="25">
        <f t="shared" si="169"/>
        <v>0</v>
      </c>
      <c r="AV1748" s="25">
        <f t="shared" si="166"/>
        <v>0</v>
      </c>
      <c r="BB1748" s="51"/>
    </row>
    <row r="1749" spans="1:54" x14ac:dyDescent="0.25">
      <c r="A1749" t="str">
        <f t="shared" si="167"/>
        <v>1749</v>
      </c>
      <c r="B1749" s="25">
        <f>IF(OR(ISBLANK($AG1749),$AI1749="closed",$AI1749="old",AND($B$3=Data!$N$6,OR(database!AG1749=Data!$K$8,Data!$K$9=database!AG1749))),0,MAX(B$8:B1748)+1)</f>
        <v>0</v>
      </c>
      <c r="C1749" s="25">
        <f ca="1">IF(AND($AL1749-C$3&lt;=TODAY(),$AL1749&gt;0,AI1749&lt;&gt;"closed",AI1749&lt;&gt;"old",AND($B$3&lt;&gt;Data!$N$6,OR(database!$AG1749&lt;&gt;Data!$K$9,database!$AG1749&lt;&gt;Data!$K$8))),MAX(C$8:C1748)+1,0)</f>
        <v>0</v>
      </c>
      <c r="D1749" s="25">
        <f ca="1">IF(AND($AL1749-D$3&lt;=TODAY(),$AL1749&gt;0,$AI1749&lt;&gt;"closed",AI1749&lt;&gt;"old",AND($B$3&lt;&gt;Data!$N$6,OR(database!$AG1749&lt;&gt;Data!$K$9,database!$AG1749&lt;&gt;Data!$K$8))),MAX(D$8:D1748)+1,0)</f>
        <v>0</v>
      </c>
      <c r="E1749" s="25">
        <f ca="1">IF(AND($AL1749-E$3&lt;=TODAY(),$AL1749&gt;0,AI1749&lt;&gt;"closed",AI1749&lt;&gt;"old",AND($B$3&lt;&gt;Data!$N$6,OR(database!$AG1749&lt;&gt;Data!$K$9,database!$AG1749&lt;&gt;Data!$K$8))),MAX(E$8:E1748)+1,0)</f>
        <v>0</v>
      </c>
      <c r="F1749" s="25">
        <f>IF(AH1749="X",MAX(F$8:F1748)+1,0)</f>
        <v>0</v>
      </c>
      <c r="G1749" s="25">
        <f ca="1">IF(AND(AG1749=Data!$K$8,database!AI1749&lt;&gt;"Closed",AI1749&lt;&gt;"old",database!AL1749&lt;(TODAY()+Data!$X$4)),MAX(G$8:G1748)+1,0)</f>
        <v>0</v>
      </c>
      <c r="H1749" s="25">
        <f ca="1">IF(AND(AG1749=Data!$K$9,database!AI1749&lt;&gt;"Closed",AI1749&lt;&gt;"old",database!AL1749&lt;(TODAY()+Data!$X$5)),MAX(H$8:H1748)+1,0)</f>
        <v>0</v>
      </c>
      <c r="Y1749">
        <f>IF(AS1749&gt;0,VLOOKUP(AS1749,$AT:$AV,3,0)+COUNTIF(AS$8:AS1748,AS1749),0)</f>
        <v>0</v>
      </c>
      <c r="AA1749" s="17"/>
      <c r="AB1749" s="18"/>
      <c r="AC1749" s="17"/>
      <c r="AD1749" s="18"/>
      <c r="AE1749" s="17"/>
      <c r="AF1749" s="18"/>
      <c r="AG1749" s="139"/>
      <c r="AH1749" s="24"/>
      <c r="AI1749" s="17"/>
      <c r="AJ1749" s="24"/>
      <c r="AK1749" s="27"/>
      <c r="AL1749" s="47"/>
      <c r="AQ1749" s="25">
        <f>IF(FollowUp!$AK$3="(Off)",IF(FollowUp!$AA$3=Data!$D$5,C1749,IF(FollowUp!$AA$3=Data!$D$6,D1749,IF(FollowUp!$AA$3=Data!$D$7,E1749,B1749))),IF(FollowUp!$AK$3=Data!$N$9,F1749,IF(FollowUp!$AK$3=Data!$N$8,H1749,IF(FollowUp!$AK$3=Data!$N$7,G1749,B1749))))</f>
        <v>0</v>
      </c>
      <c r="AR1749" s="51">
        <f t="shared" si="164"/>
        <v>0</v>
      </c>
      <c r="AS1749" s="25">
        <f t="shared" si="168"/>
        <v>-1</v>
      </c>
      <c r="AT1749" s="25">
        <f t="shared" si="165"/>
        <v>1742</v>
      </c>
      <c r="AU1749" s="25">
        <f t="shared" si="169"/>
        <v>0</v>
      </c>
      <c r="AV1749" s="25">
        <f t="shared" si="166"/>
        <v>0</v>
      </c>
      <c r="BB1749" s="51"/>
    </row>
    <row r="1750" spans="1:54" x14ac:dyDescent="0.25">
      <c r="A1750" t="str">
        <f t="shared" si="167"/>
        <v>1750</v>
      </c>
      <c r="B1750" s="25">
        <f>IF(OR(ISBLANK($AG1750),$AI1750="closed",$AI1750="old",AND($B$3=Data!$N$6,OR(database!AG1750=Data!$K$8,Data!$K$9=database!AG1750))),0,MAX(B$8:B1749)+1)</f>
        <v>0</v>
      </c>
      <c r="C1750" s="25">
        <f ca="1">IF(AND($AL1750-C$3&lt;=TODAY(),$AL1750&gt;0,AI1750&lt;&gt;"closed",AI1750&lt;&gt;"old",AND($B$3&lt;&gt;Data!$N$6,OR(database!$AG1750&lt;&gt;Data!$K$9,database!$AG1750&lt;&gt;Data!$K$8))),MAX(C$8:C1749)+1,0)</f>
        <v>0</v>
      </c>
      <c r="D1750" s="25">
        <f ca="1">IF(AND($AL1750-D$3&lt;=TODAY(),$AL1750&gt;0,$AI1750&lt;&gt;"closed",AI1750&lt;&gt;"old",AND($B$3&lt;&gt;Data!$N$6,OR(database!$AG1750&lt;&gt;Data!$K$9,database!$AG1750&lt;&gt;Data!$K$8))),MAX(D$8:D1749)+1,0)</f>
        <v>0</v>
      </c>
      <c r="E1750" s="25">
        <f ca="1">IF(AND($AL1750-E$3&lt;=TODAY(),$AL1750&gt;0,AI1750&lt;&gt;"closed",AI1750&lt;&gt;"old",AND($B$3&lt;&gt;Data!$N$6,OR(database!$AG1750&lt;&gt;Data!$K$9,database!$AG1750&lt;&gt;Data!$K$8))),MAX(E$8:E1749)+1,0)</f>
        <v>0</v>
      </c>
      <c r="F1750" s="25">
        <f>IF(AH1750="X",MAX(F$8:F1749)+1,0)</f>
        <v>0</v>
      </c>
      <c r="G1750" s="25">
        <f ca="1">IF(AND(AG1750=Data!$K$8,database!AI1750&lt;&gt;"Closed",AI1750&lt;&gt;"old",database!AL1750&lt;(TODAY()+Data!$X$4)),MAX(G$8:G1749)+1,0)</f>
        <v>0</v>
      </c>
      <c r="H1750" s="25">
        <f ca="1">IF(AND(AG1750=Data!$K$9,database!AI1750&lt;&gt;"Closed",AI1750&lt;&gt;"old",database!AL1750&lt;(TODAY()+Data!$X$5)),MAX(H$8:H1749)+1,0)</f>
        <v>0</v>
      </c>
      <c r="Y1750">
        <f>IF(AS1750&gt;0,VLOOKUP(AS1750,$AT:$AV,3,0)+COUNTIF(AS$8:AS1749,AS1750),0)</f>
        <v>0</v>
      </c>
      <c r="AA1750" s="16"/>
      <c r="AB1750" s="22"/>
      <c r="AC1750" s="16"/>
      <c r="AD1750" s="22"/>
      <c r="AE1750" s="16"/>
      <c r="AF1750" s="22"/>
      <c r="AG1750" s="138"/>
      <c r="AH1750" s="23"/>
      <c r="AI1750" s="16"/>
      <c r="AJ1750" s="23"/>
      <c r="AK1750" s="28"/>
      <c r="AL1750" s="35"/>
      <c r="AQ1750" s="25">
        <f>IF(FollowUp!$AK$3="(Off)",IF(FollowUp!$AA$3=Data!$D$5,C1750,IF(FollowUp!$AA$3=Data!$D$6,D1750,IF(FollowUp!$AA$3=Data!$D$7,E1750,B1750))),IF(FollowUp!$AK$3=Data!$N$9,F1750,IF(FollowUp!$AK$3=Data!$N$8,H1750,IF(FollowUp!$AK$3=Data!$N$7,G1750,B1750))))</f>
        <v>0</v>
      </c>
      <c r="AR1750" s="51">
        <f t="shared" si="164"/>
        <v>0</v>
      </c>
      <c r="AS1750" s="25">
        <f t="shared" si="168"/>
        <v>-1</v>
      </c>
      <c r="AT1750" s="25">
        <f t="shared" si="165"/>
        <v>1743</v>
      </c>
      <c r="AU1750" s="25">
        <f t="shared" si="169"/>
        <v>0</v>
      </c>
      <c r="AV1750" s="25">
        <f t="shared" si="166"/>
        <v>0</v>
      </c>
      <c r="BB1750" s="51"/>
    </row>
    <row r="1751" spans="1:54" x14ac:dyDescent="0.25">
      <c r="A1751" t="str">
        <f t="shared" si="167"/>
        <v>1751</v>
      </c>
      <c r="B1751" s="25">
        <f>IF(OR(ISBLANK($AG1751),$AI1751="closed",$AI1751="old",AND($B$3=Data!$N$6,OR(database!AG1751=Data!$K$8,Data!$K$9=database!AG1751))),0,MAX(B$8:B1750)+1)</f>
        <v>0</v>
      </c>
      <c r="C1751" s="25">
        <f ca="1">IF(AND($AL1751-C$3&lt;=TODAY(),$AL1751&gt;0,AI1751&lt;&gt;"closed",AI1751&lt;&gt;"old",AND($B$3&lt;&gt;Data!$N$6,OR(database!$AG1751&lt;&gt;Data!$K$9,database!$AG1751&lt;&gt;Data!$K$8))),MAX(C$8:C1750)+1,0)</f>
        <v>0</v>
      </c>
      <c r="D1751" s="25">
        <f ca="1">IF(AND($AL1751-D$3&lt;=TODAY(),$AL1751&gt;0,$AI1751&lt;&gt;"closed",AI1751&lt;&gt;"old",AND($B$3&lt;&gt;Data!$N$6,OR(database!$AG1751&lt;&gt;Data!$K$9,database!$AG1751&lt;&gt;Data!$K$8))),MAX(D$8:D1750)+1,0)</f>
        <v>0</v>
      </c>
      <c r="E1751" s="25">
        <f ca="1">IF(AND($AL1751-E$3&lt;=TODAY(),$AL1751&gt;0,AI1751&lt;&gt;"closed",AI1751&lt;&gt;"old",AND($B$3&lt;&gt;Data!$N$6,OR(database!$AG1751&lt;&gt;Data!$K$9,database!$AG1751&lt;&gt;Data!$K$8))),MAX(E$8:E1750)+1,0)</f>
        <v>0</v>
      </c>
      <c r="F1751" s="25">
        <f>IF(AH1751="X",MAX(F$8:F1750)+1,0)</f>
        <v>0</v>
      </c>
      <c r="G1751" s="25">
        <f ca="1">IF(AND(AG1751=Data!$K$8,database!AI1751&lt;&gt;"Closed",AI1751&lt;&gt;"old",database!AL1751&lt;(TODAY()+Data!$X$4)),MAX(G$8:G1750)+1,0)</f>
        <v>0</v>
      </c>
      <c r="H1751" s="25">
        <f ca="1">IF(AND(AG1751=Data!$K$9,database!AI1751&lt;&gt;"Closed",AI1751&lt;&gt;"old",database!AL1751&lt;(TODAY()+Data!$X$5)),MAX(H$8:H1750)+1,0)</f>
        <v>0</v>
      </c>
      <c r="Y1751">
        <f>IF(AS1751&gt;0,VLOOKUP(AS1751,$AT:$AV,3,0)+COUNTIF(AS$8:AS1750,AS1751),0)</f>
        <v>0</v>
      </c>
      <c r="AA1751" s="17"/>
      <c r="AB1751" s="18"/>
      <c r="AC1751" s="17"/>
      <c r="AD1751" s="18"/>
      <c r="AE1751" s="17"/>
      <c r="AF1751" s="18"/>
      <c r="AG1751" s="139"/>
      <c r="AH1751" s="24"/>
      <c r="AI1751" s="17"/>
      <c r="AJ1751" s="24"/>
      <c r="AK1751" s="27"/>
      <c r="AL1751" s="47"/>
      <c r="AQ1751" s="25">
        <f>IF(FollowUp!$AK$3="(Off)",IF(FollowUp!$AA$3=Data!$D$5,C1751,IF(FollowUp!$AA$3=Data!$D$6,D1751,IF(FollowUp!$AA$3=Data!$D$7,E1751,B1751))),IF(FollowUp!$AK$3=Data!$N$9,F1751,IF(FollowUp!$AK$3=Data!$N$8,H1751,IF(FollowUp!$AK$3=Data!$N$7,G1751,B1751))))</f>
        <v>0</v>
      </c>
      <c r="AR1751" s="51">
        <f t="shared" si="164"/>
        <v>0</v>
      </c>
      <c r="AS1751" s="25">
        <f t="shared" si="168"/>
        <v>-1</v>
      </c>
      <c r="AT1751" s="25">
        <f t="shared" si="165"/>
        <v>1744</v>
      </c>
      <c r="AU1751" s="25">
        <f t="shared" si="169"/>
        <v>0</v>
      </c>
      <c r="AV1751" s="25">
        <f t="shared" si="166"/>
        <v>0</v>
      </c>
      <c r="BB1751" s="51"/>
    </row>
    <row r="1752" spans="1:54" x14ac:dyDescent="0.25">
      <c r="A1752" t="str">
        <f t="shared" si="167"/>
        <v>1752</v>
      </c>
      <c r="B1752" s="25">
        <f>IF(OR(ISBLANK($AG1752),$AI1752="closed",$AI1752="old",AND($B$3=Data!$N$6,OR(database!AG1752=Data!$K$8,Data!$K$9=database!AG1752))),0,MAX(B$8:B1751)+1)</f>
        <v>0</v>
      </c>
      <c r="C1752" s="25">
        <f ca="1">IF(AND($AL1752-C$3&lt;=TODAY(),$AL1752&gt;0,AI1752&lt;&gt;"closed",AI1752&lt;&gt;"old",AND($B$3&lt;&gt;Data!$N$6,OR(database!$AG1752&lt;&gt;Data!$K$9,database!$AG1752&lt;&gt;Data!$K$8))),MAX(C$8:C1751)+1,0)</f>
        <v>0</v>
      </c>
      <c r="D1752" s="25">
        <f ca="1">IF(AND($AL1752-D$3&lt;=TODAY(),$AL1752&gt;0,$AI1752&lt;&gt;"closed",AI1752&lt;&gt;"old",AND($B$3&lt;&gt;Data!$N$6,OR(database!$AG1752&lt;&gt;Data!$K$9,database!$AG1752&lt;&gt;Data!$K$8))),MAX(D$8:D1751)+1,0)</f>
        <v>0</v>
      </c>
      <c r="E1752" s="25">
        <f ca="1">IF(AND($AL1752-E$3&lt;=TODAY(),$AL1752&gt;0,AI1752&lt;&gt;"closed",AI1752&lt;&gt;"old",AND($B$3&lt;&gt;Data!$N$6,OR(database!$AG1752&lt;&gt;Data!$K$9,database!$AG1752&lt;&gt;Data!$K$8))),MAX(E$8:E1751)+1,0)</f>
        <v>0</v>
      </c>
      <c r="F1752" s="25">
        <f>IF(AH1752="X",MAX(F$8:F1751)+1,0)</f>
        <v>0</v>
      </c>
      <c r="G1752" s="25">
        <f ca="1">IF(AND(AG1752=Data!$K$8,database!AI1752&lt;&gt;"Closed",AI1752&lt;&gt;"old",database!AL1752&lt;(TODAY()+Data!$X$4)),MAX(G$8:G1751)+1,0)</f>
        <v>0</v>
      </c>
      <c r="H1752" s="25">
        <f ca="1">IF(AND(AG1752=Data!$K$9,database!AI1752&lt;&gt;"Closed",AI1752&lt;&gt;"old",database!AL1752&lt;(TODAY()+Data!$X$5)),MAX(H$8:H1751)+1,0)</f>
        <v>0</v>
      </c>
      <c r="Y1752">
        <f>IF(AS1752&gt;0,VLOOKUP(AS1752,$AT:$AV,3,0)+COUNTIF(AS$8:AS1751,AS1752),0)</f>
        <v>0</v>
      </c>
      <c r="AA1752" s="16"/>
      <c r="AB1752" s="22"/>
      <c r="AC1752" s="16"/>
      <c r="AD1752" s="22"/>
      <c r="AE1752" s="16"/>
      <c r="AF1752" s="22"/>
      <c r="AG1752" s="138"/>
      <c r="AH1752" s="23"/>
      <c r="AI1752" s="16"/>
      <c r="AJ1752" s="23"/>
      <c r="AK1752" s="28"/>
      <c r="AL1752" s="35"/>
      <c r="AQ1752" s="25">
        <f>IF(FollowUp!$AK$3="(Off)",IF(FollowUp!$AA$3=Data!$D$5,C1752,IF(FollowUp!$AA$3=Data!$D$6,D1752,IF(FollowUp!$AA$3=Data!$D$7,E1752,B1752))),IF(FollowUp!$AK$3=Data!$N$9,F1752,IF(FollowUp!$AK$3=Data!$N$8,H1752,IF(FollowUp!$AK$3=Data!$N$7,G1752,B1752))))</f>
        <v>0</v>
      </c>
      <c r="AR1752" s="51">
        <f t="shared" si="164"/>
        <v>0</v>
      </c>
      <c r="AS1752" s="25">
        <f t="shared" si="168"/>
        <v>-1</v>
      </c>
      <c r="AT1752" s="25">
        <f t="shared" si="165"/>
        <v>1745</v>
      </c>
      <c r="AU1752" s="25">
        <f t="shared" si="169"/>
        <v>0</v>
      </c>
      <c r="AV1752" s="25">
        <f t="shared" si="166"/>
        <v>0</v>
      </c>
      <c r="BB1752" s="51"/>
    </row>
    <row r="1753" spans="1:54" x14ac:dyDescent="0.25">
      <c r="A1753" t="str">
        <f t="shared" si="167"/>
        <v>1753</v>
      </c>
      <c r="B1753" s="25">
        <f>IF(OR(ISBLANK($AG1753),$AI1753="closed",$AI1753="old",AND($B$3=Data!$N$6,OR(database!AG1753=Data!$K$8,Data!$K$9=database!AG1753))),0,MAX(B$8:B1752)+1)</f>
        <v>0</v>
      </c>
      <c r="C1753" s="25">
        <f ca="1">IF(AND($AL1753-C$3&lt;=TODAY(),$AL1753&gt;0,AI1753&lt;&gt;"closed",AI1753&lt;&gt;"old",AND($B$3&lt;&gt;Data!$N$6,OR(database!$AG1753&lt;&gt;Data!$K$9,database!$AG1753&lt;&gt;Data!$K$8))),MAX(C$8:C1752)+1,0)</f>
        <v>0</v>
      </c>
      <c r="D1753" s="25">
        <f ca="1">IF(AND($AL1753-D$3&lt;=TODAY(),$AL1753&gt;0,$AI1753&lt;&gt;"closed",AI1753&lt;&gt;"old",AND($B$3&lt;&gt;Data!$N$6,OR(database!$AG1753&lt;&gt;Data!$K$9,database!$AG1753&lt;&gt;Data!$K$8))),MAX(D$8:D1752)+1,0)</f>
        <v>0</v>
      </c>
      <c r="E1753" s="25">
        <f ca="1">IF(AND($AL1753-E$3&lt;=TODAY(),$AL1753&gt;0,AI1753&lt;&gt;"closed",AI1753&lt;&gt;"old",AND($B$3&lt;&gt;Data!$N$6,OR(database!$AG1753&lt;&gt;Data!$K$9,database!$AG1753&lt;&gt;Data!$K$8))),MAX(E$8:E1752)+1,0)</f>
        <v>0</v>
      </c>
      <c r="F1753" s="25">
        <f>IF(AH1753="X",MAX(F$8:F1752)+1,0)</f>
        <v>0</v>
      </c>
      <c r="G1753" s="25">
        <f ca="1">IF(AND(AG1753=Data!$K$8,database!AI1753&lt;&gt;"Closed",AI1753&lt;&gt;"old",database!AL1753&lt;(TODAY()+Data!$X$4)),MAX(G$8:G1752)+1,0)</f>
        <v>0</v>
      </c>
      <c r="H1753" s="25">
        <f ca="1">IF(AND(AG1753=Data!$K$9,database!AI1753&lt;&gt;"Closed",AI1753&lt;&gt;"old",database!AL1753&lt;(TODAY()+Data!$X$5)),MAX(H$8:H1752)+1,0)</f>
        <v>0</v>
      </c>
      <c r="Y1753">
        <f>IF(AS1753&gt;0,VLOOKUP(AS1753,$AT:$AV,3,0)+COUNTIF(AS$8:AS1752,AS1753),0)</f>
        <v>0</v>
      </c>
      <c r="AA1753" s="17"/>
      <c r="AB1753" s="18"/>
      <c r="AC1753" s="17"/>
      <c r="AD1753" s="18"/>
      <c r="AE1753" s="17"/>
      <c r="AF1753" s="18"/>
      <c r="AG1753" s="139"/>
      <c r="AH1753" s="24"/>
      <c r="AI1753" s="17"/>
      <c r="AJ1753" s="24"/>
      <c r="AK1753" s="27"/>
      <c r="AL1753" s="47"/>
      <c r="AQ1753" s="25">
        <f>IF(FollowUp!$AK$3="(Off)",IF(FollowUp!$AA$3=Data!$D$5,C1753,IF(FollowUp!$AA$3=Data!$D$6,D1753,IF(FollowUp!$AA$3=Data!$D$7,E1753,B1753))),IF(FollowUp!$AK$3=Data!$N$9,F1753,IF(FollowUp!$AK$3=Data!$N$8,H1753,IF(FollowUp!$AK$3=Data!$N$7,G1753,B1753))))</f>
        <v>0</v>
      </c>
      <c r="AR1753" s="51">
        <f t="shared" ref="AR1753:AR1816" si="170">IF(AQ1753&gt;0,AL1753,0)</f>
        <v>0</v>
      </c>
      <c r="AS1753" s="25">
        <f t="shared" si="168"/>
        <v>-1</v>
      </c>
      <c r="AT1753" s="25">
        <f t="shared" ref="AT1753:AT1816" si="171">AT1752+1</f>
        <v>1746</v>
      </c>
      <c r="AU1753" s="25">
        <f t="shared" si="169"/>
        <v>0</v>
      </c>
      <c r="AV1753" s="25">
        <f t="shared" ref="AV1753:AV1816" si="172">IF(AND(AU1753&gt;0,AV1754=0),1,(AU1754+AV1754))</f>
        <v>0</v>
      </c>
      <c r="BB1753" s="51"/>
    </row>
    <row r="1754" spans="1:54" x14ac:dyDescent="0.25">
      <c r="A1754" t="str">
        <f t="shared" si="167"/>
        <v>1754</v>
      </c>
      <c r="B1754" s="25">
        <f>IF(OR(ISBLANK($AG1754),$AI1754="closed",$AI1754="old",AND($B$3=Data!$N$6,OR(database!AG1754=Data!$K$8,Data!$K$9=database!AG1754))),0,MAX(B$8:B1753)+1)</f>
        <v>0</v>
      </c>
      <c r="C1754" s="25">
        <f ca="1">IF(AND($AL1754-C$3&lt;=TODAY(),$AL1754&gt;0,AI1754&lt;&gt;"closed",AI1754&lt;&gt;"old",AND($B$3&lt;&gt;Data!$N$6,OR(database!$AG1754&lt;&gt;Data!$K$9,database!$AG1754&lt;&gt;Data!$K$8))),MAX(C$8:C1753)+1,0)</f>
        <v>0</v>
      </c>
      <c r="D1754" s="25">
        <f ca="1">IF(AND($AL1754-D$3&lt;=TODAY(),$AL1754&gt;0,$AI1754&lt;&gt;"closed",AI1754&lt;&gt;"old",AND($B$3&lt;&gt;Data!$N$6,OR(database!$AG1754&lt;&gt;Data!$K$9,database!$AG1754&lt;&gt;Data!$K$8))),MAX(D$8:D1753)+1,0)</f>
        <v>0</v>
      </c>
      <c r="E1754" s="25">
        <f ca="1">IF(AND($AL1754-E$3&lt;=TODAY(),$AL1754&gt;0,AI1754&lt;&gt;"closed",AI1754&lt;&gt;"old",AND($B$3&lt;&gt;Data!$N$6,OR(database!$AG1754&lt;&gt;Data!$K$9,database!$AG1754&lt;&gt;Data!$K$8))),MAX(E$8:E1753)+1,0)</f>
        <v>0</v>
      </c>
      <c r="F1754" s="25">
        <f>IF(AH1754="X",MAX(F$8:F1753)+1,0)</f>
        <v>0</v>
      </c>
      <c r="G1754" s="25">
        <f ca="1">IF(AND(AG1754=Data!$K$8,database!AI1754&lt;&gt;"Closed",AI1754&lt;&gt;"old",database!AL1754&lt;(TODAY()+Data!$X$4)),MAX(G$8:G1753)+1,0)</f>
        <v>0</v>
      </c>
      <c r="H1754" s="25">
        <f ca="1">IF(AND(AG1754=Data!$K$9,database!AI1754&lt;&gt;"Closed",AI1754&lt;&gt;"old",database!AL1754&lt;(TODAY()+Data!$X$5)),MAX(H$8:H1753)+1,0)</f>
        <v>0</v>
      </c>
      <c r="Y1754">
        <f>IF(AS1754&gt;0,VLOOKUP(AS1754,$AT:$AV,3,0)+COUNTIF(AS$8:AS1753,AS1754),0)</f>
        <v>0</v>
      </c>
      <c r="AA1754" s="16"/>
      <c r="AB1754" s="22"/>
      <c r="AC1754" s="16"/>
      <c r="AD1754" s="22"/>
      <c r="AE1754" s="16"/>
      <c r="AF1754" s="22"/>
      <c r="AG1754" s="138"/>
      <c r="AH1754" s="23"/>
      <c r="AI1754" s="16"/>
      <c r="AJ1754" s="23"/>
      <c r="AK1754" s="28"/>
      <c r="AL1754" s="35"/>
      <c r="AQ1754" s="25">
        <f>IF(FollowUp!$AK$3="(Off)",IF(FollowUp!$AA$3=Data!$D$5,C1754,IF(FollowUp!$AA$3=Data!$D$6,D1754,IF(FollowUp!$AA$3=Data!$D$7,E1754,B1754))),IF(FollowUp!$AK$3=Data!$N$9,F1754,IF(FollowUp!$AK$3=Data!$N$8,H1754,IF(FollowUp!$AK$3=Data!$N$7,G1754,B1754))))</f>
        <v>0</v>
      </c>
      <c r="AR1754" s="51">
        <f t="shared" si="170"/>
        <v>0</v>
      </c>
      <c r="AS1754" s="25">
        <f t="shared" si="168"/>
        <v>-1</v>
      </c>
      <c r="AT1754" s="25">
        <f t="shared" si="171"/>
        <v>1747</v>
      </c>
      <c r="AU1754" s="25">
        <f t="shared" si="169"/>
        <v>0</v>
      </c>
      <c r="AV1754" s="25">
        <f t="shared" si="172"/>
        <v>0</v>
      </c>
      <c r="BB1754" s="51"/>
    </row>
    <row r="1755" spans="1:54" x14ac:dyDescent="0.25">
      <c r="A1755" t="str">
        <f t="shared" si="167"/>
        <v>1755</v>
      </c>
      <c r="B1755" s="25">
        <f>IF(OR(ISBLANK($AG1755),$AI1755="closed",$AI1755="old",AND($B$3=Data!$N$6,OR(database!AG1755=Data!$K$8,Data!$K$9=database!AG1755))),0,MAX(B$8:B1754)+1)</f>
        <v>0</v>
      </c>
      <c r="C1755" s="25">
        <f ca="1">IF(AND($AL1755-C$3&lt;=TODAY(),$AL1755&gt;0,AI1755&lt;&gt;"closed",AI1755&lt;&gt;"old",AND($B$3&lt;&gt;Data!$N$6,OR(database!$AG1755&lt;&gt;Data!$K$9,database!$AG1755&lt;&gt;Data!$K$8))),MAX(C$8:C1754)+1,0)</f>
        <v>0</v>
      </c>
      <c r="D1755" s="25">
        <f ca="1">IF(AND($AL1755-D$3&lt;=TODAY(),$AL1755&gt;0,$AI1755&lt;&gt;"closed",AI1755&lt;&gt;"old",AND($B$3&lt;&gt;Data!$N$6,OR(database!$AG1755&lt;&gt;Data!$K$9,database!$AG1755&lt;&gt;Data!$K$8))),MAX(D$8:D1754)+1,0)</f>
        <v>0</v>
      </c>
      <c r="E1755" s="25">
        <f ca="1">IF(AND($AL1755-E$3&lt;=TODAY(),$AL1755&gt;0,AI1755&lt;&gt;"closed",AI1755&lt;&gt;"old",AND($B$3&lt;&gt;Data!$N$6,OR(database!$AG1755&lt;&gt;Data!$K$9,database!$AG1755&lt;&gt;Data!$K$8))),MAX(E$8:E1754)+1,0)</f>
        <v>0</v>
      </c>
      <c r="F1755" s="25">
        <f>IF(AH1755="X",MAX(F$8:F1754)+1,0)</f>
        <v>0</v>
      </c>
      <c r="G1755" s="25">
        <f ca="1">IF(AND(AG1755=Data!$K$8,database!AI1755&lt;&gt;"Closed",AI1755&lt;&gt;"old",database!AL1755&lt;(TODAY()+Data!$X$4)),MAX(G$8:G1754)+1,0)</f>
        <v>0</v>
      </c>
      <c r="H1755" s="25">
        <f ca="1">IF(AND(AG1755=Data!$K$9,database!AI1755&lt;&gt;"Closed",AI1755&lt;&gt;"old",database!AL1755&lt;(TODAY()+Data!$X$5)),MAX(H$8:H1754)+1,0)</f>
        <v>0</v>
      </c>
      <c r="Y1755">
        <f>IF(AS1755&gt;0,VLOOKUP(AS1755,$AT:$AV,3,0)+COUNTIF(AS$8:AS1754,AS1755),0)</f>
        <v>0</v>
      </c>
      <c r="AA1755" s="17"/>
      <c r="AB1755" s="18"/>
      <c r="AC1755" s="17"/>
      <c r="AD1755" s="18"/>
      <c r="AE1755" s="17"/>
      <c r="AF1755" s="18"/>
      <c r="AG1755" s="139"/>
      <c r="AH1755" s="24"/>
      <c r="AI1755" s="17"/>
      <c r="AJ1755" s="24"/>
      <c r="AK1755" s="27"/>
      <c r="AL1755" s="47"/>
      <c r="AQ1755" s="25">
        <f>IF(FollowUp!$AK$3="(Off)",IF(FollowUp!$AA$3=Data!$D$5,C1755,IF(FollowUp!$AA$3=Data!$D$6,D1755,IF(FollowUp!$AA$3=Data!$D$7,E1755,B1755))),IF(FollowUp!$AK$3=Data!$N$9,F1755,IF(FollowUp!$AK$3=Data!$N$8,H1755,IF(FollowUp!$AK$3=Data!$N$7,G1755,B1755))))</f>
        <v>0</v>
      </c>
      <c r="AR1755" s="51">
        <f t="shared" si="170"/>
        <v>0</v>
      </c>
      <c r="AS1755" s="25">
        <f t="shared" si="168"/>
        <v>-1</v>
      </c>
      <c r="AT1755" s="25">
        <f t="shared" si="171"/>
        <v>1748</v>
      </c>
      <c r="AU1755" s="25">
        <f t="shared" si="169"/>
        <v>0</v>
      </c>
      <c r="AV1755" s="25">
        <f t="shared" si="172"/>
        <v>0</v>
      </c>
      <c r="BB1755" s="51"/>
    </row>
    <row r="1756" spans="1:54" x14ac:dyDescent="0.25">
      <c r="A1756" t="str">
        <f t="shared" si="167"/>
        <v>1756</v>
      </c>
      <c r="B1756" s="25">
        <f>IF(OR(ISBLANK($AG1756),$AI1756="closed",$AI1756="old",AND($B$3=Data!$N$6,OR(database!AG1756=Data!$K$8,Data!$K$9=database!AG1756))),0,MAX(B$8:B1755)+1)</f>
        <v>0</v>
      </c>
      <c r="C1756" s="25">
        <f ca="1">IF(AND($AL1756-C$3&lt;=TODAY(),$AL1756&gt;0,AI1756&lt;&gt;"closed",AI1756&lt;&gt;"old",AND($B$3&lt;&gt;Data!$N$6,OR(database!$AG1756&lt;&gt;Data!$K$9,database!$AG1756&lt;&gt;Data!$K$8))),MAX(C$8:C1755)+1,0)</f>
        <v>0</v>
      </c>
      <c r="D1756" s="25">
        <f ca="1">IF(AND($AL1756-D$3&lt;=TODAY(),$AL1756&gt;0,$AI1756&lt;&gt;"closed",AI1756&lt;&gt;"old",AND($B$3&lt;&gt;Data!$N$6,OR(database!$AG1756&lt;&gt;Data!$K$9,database!$AG1756&lt;&gt;Data!$K$8))),MAX(D$8:D1755)+1,0)</f>
        <v>0</v>
      </c>
      <c r="E1756" s="25">
        <f ca="1">IF(AND($AL1756-E$3&lt;=TODAY(),$AL1756&gt;0,AI1756&lt;&gt;"closed",AI1756&lt;&gt;"old",AND($B$3&lt;&gt;Data!$N$6,OR(database!$AG1756&lt;&gt;Data!$K$9,database!$AG1756&lt;&gt;Data!$K$8))),MAX(E$8:E1755)+1,0)</f>
        <v>0</v>
      </c>
      <c r="F1756" s="25">
        <f>IF(AH1756="X",MAX(F$8:F1755)+1,0)</f>
        <v>0</v>
      </c>
      <c r="G1756" s="25">
        <f ca="1">IF(AND(AG1756=Data!$K$8,database!AI1756&lt;&gt;"Closed",AI1756&lt;&gt;"old",database!AL1756&lt;(TODAY()+Data!$X$4)),MAX(G$8:G1755)+1,0)</f>
        <v>0</v>
      </c>
      <c r="H1756" s="25">
        <f ca="1">IF(AND(AG1756=Data!$K$9,database!AI1756&lt;&gt;"Closed",AI1756&lt;&gt;"old",database!AL1756&lt;(TODAY()+Data!$X$5)),MAX(H$8:H1755)+1,0)</f>
        <v>0</v>
      </c>
      <c r="Y1756">
        <f>IF(AS1756&gt;0,VLOOKUP(AS1756,$AT:$AV,3,0)+COUNTIF(AS$8:AS1755,AS1756),0)</f>
        <v>0</v>
      </c>
      <c r="AA1756" s="16"/>
      <c r="AB1756" s="22"/>
      <c r="AC1756" s="16"/>
      <c r="AD1756" s="22"/>
      <c r="AE1756" s="16"/>
      <c r="AF1756" s="22"/>
      <c r="AG1756" s="138"/>
      <c r="AH1756" s="23"/>
      <c r="AI1756" s="16"/>
      <c r="AJ1756" s="23"/>
      <c r="AK1756" s="28"/>
      <c r="AL1756" s="35"/>
      <c r="AQ1756" s="25">
        <f>IF(FollowUp!$AK$3="(Off)",IF(FollowUp!$AA$3=Data!$D$5,C1756,IF(FollowUp!$AA$3=Data!$D$6,D1756,IF(FollowUp!$AA$3=Data!$D$7,E1756,B1756))),IF(FollowUp!$AK$3=Data!$N$9,F1756,IF(FollowUp!$AK$3=Data!$N$8,H1756,IF(FollowUp!$AK$3=Data!$N$7,G1756,B1756))))</f>
        <v>0</v>
      </c>
      <c r="AR1756" s="51">
        <f t="shared" si="170"/>
        <v>0</v>
      </c>
      <c r="AS1756" s="25">
        <f t="shared" si="168"/>
        <v>-1</v>
      </c>
      <c r="AT1756" s="25">
        <f t="shared" si="171"/>
        <v>1749</v>
      </c>
      <c r="AU1756" s="25">
        <f t="shared" si="169"/>
        <v>0</v>
      </c>
      <c r="AV1756" s="25">
        <f t="shared" si="172"/>
        <v>0</v>
      </c>
      <c r="BB1756" s="51"/>
    </row>
    <row r="1757" spans="1:54" x14ac:dyDescent="0.25">
      <c r="A1757" t="str">
        <f t="shared" si="167"/>
        <v>1757</v>
      </c>
      <c r="B1757" s="25">
        <f>IF(OR(ISBLANK($AG1757),$AI1757="closed",$AI1757="old",AND($B$3=Data!$N$6,OR(database!AG1757=Data!$K$8,Data!$K$9=database!AG1757))),0,MAX(B$8:B1756)+1)</f>
        <v>0</v>
      </c>
      <c r="C1757" s="25">
        <f ca="1">IF(AND($AL1757-C$3&lt;=TODAY(),$AL1757&gt;0,AI1757&lt;&gt;"closed",AI1757&lt;&gt;"old",AND($B$3&lt;&gt;Data!$N$6,OR(database!$AG1757&lt;&gt;Data!$K$9,database!$AG1757&lt;&gt;Data!$K$8))),MAX(C$8:C1756)+1,0)</f>
        <v>0</v>
      </c>
      <c r="D1757" s="25">
        <f ca="1">IF(AND($AL1757-D$3&lt;=TODAY(),$AL1757&gt;0,$AI1757&lt;&gt;"closed",AI1757&lt;&gt;"old",AND($B$3&lt;&gt;Data!$N$6,OR(database!$AG1757&lt;&gt;Data!$K$9,database!$AG1757&lt;&gt;Data!$K$8))),MAX(D$8:D1756)+1,0)</f>
        <v>0</v>
      </c>
      <c r="E1757" s="25">
        <f ca="1">IF(AND($AL1757-E$3&lt;=TODAY(),$AL1757&gt;0,AI1757&lt;&gt;"closed",AI1757&lt;&gt;"old",AND($B$3&lt;&gt;Data!$N$6,OR(database!$AG1757&lt;&gt;Data!$K$9,database!$AG1757&lt;&gt;Data!$K$8))),MAX(E$8:E1756)+1,0)</f>
        <v>0</v>
      </c>
      <c r="F1757" s="25">
        <f>IF(AH1757="X",MAX(F$8:F1756)+1,0)</f>
        <v>0</v>
      </c>
      <c r="G1757" s="25">
        <f ca="1">IF(AND(AG1757=Data!$K$8,database!AI1757&lt;&gt;"Closed",AI1757&lt;&gt;"old",database!AL1757&lt;(TODAY()+Data!$X$4)),MAX(G$8:G1756)+1,0)</f>
        <v>0</v>
      </c>
      <c r="H1757" s="25">
        <f ca="1">IF(AND(AG1757=Data!$K$9,database!AI1757&lt;&gt;"Closed",AI1757&lt;&gt;"old",database!AL1757&lt;(TODAY()+Data!$X$5)),MAX(H$8:H1756)+1,0)</f>
        <v>0</v>
      </c>
      <c r="Y1757">
        <f>IF(AS1757&gt;0,VLOOKUP(AS1757,$AT:$AV,3,0)+COUNTIF(AS$8:AS1756,AS1757),0)</f>
        <v>0</v>
      </c>
      <c r="AA1757" s="17"/>
      <c r="AB1757" s="18"/>
      <c r="AC1757" s="17"/>
      <c r="AD1757" s="18"/>
      <c r="AE1757" s="17"/>
      <c r="AF1757" s="18"/>
      <c r="AG1757" s="139"/>
      <c r="AH1757" s="24"/>
      <c r="AI1757" s="17"/>
      <c r="AJ1757" s="24"/>
      <c r="AK1757" s="27"/>
      <c r="AL1757" s="47"/>
      <c r="AQ1757" s="25">
        <f>IF(FollowUp!$AK$3="(Off)",IF(FollowUp!$AA$3=Data!$D$5,C1757,IF(FollowUp!$AA$3=Data!$D$6,D1757,IF(FollowUp!$AA$3=Data!$D$7,E1757,B1757))),IF(FollowUp!$AK$3=Data!$N$9,F1757,IF(FollowUp!$AK$3=Data!$N$8,H1757,IF(FollowUp!$AK$3=Data!$N$7,G1757,B1757))))</f>
        <v>0</v>
      </c>
      <c r="AR1757" s="51">
        <f t="shared" si="170"/>
        <v>0</v>
      </c>
      <c r="AS1757" s="25">
        <f t="shared" si="168"/>
        <v>-1</v>
      </c>
      <c r="AT1757" s="25">
        <f t="shared" si="171"/>
        <v>1750</v>
      </c>
      <c r="AU1757" s="25">
        <f t="shared" si="169"/>
        <v>0</v>
      </c>
      <c r="AV1757" s="25">
        <f t="shared" si="172"/>
        <v>0</v>
      </c>
      <c r="BB1757" s="51"/>
    </row>
    <row r="1758" spans="1:54" x14ac:dyDescent="0.25">
      <c r="A1758" t="str">
        <f t="shared" si="167"/>
        <v>1758</v>
      </c>
      <c r="B1758" s="25">
        <f>IF(OR(ISBLANK($AG1758),$AI1758="closed",$AI1758="old",AND($B$3=Data!$N$6,OR(database!AG1758=Data!$K$8,Data!$K$9=database!AG1758))),0,MAX(B$8:B1757)+1)</f>
        <v>0</v>
      </c>
      <c r="C1758" s="25">
        <f ca="1">IF(AND($AL1758-C$3&lt;=TODAY(),$AL1758&gt;0,AI1758&lt;&gt;"closed",AI1758&lt;&gt;"old",AND($B$3&lt;&gt;Data!$N$6,OR(database!$AG1758&lt;&gt;Data!$K$9,database!$AG1758&lt;&gt;Data!$K$8))),MAX(C$8:C1757)+1,0)</f>
        <v>0</v>
      </c>
      <c r="D1758" s="25">
        <f ca="1">IF(AND($AL1758-D$3&lt;=TODAY(),$AL1758&gt;0,$AI1758&lt;&gt;"closed",AI1758&lt;&gt;"old",AND($B$3&lt;&gt;Data!$N$6,OR(database!$AG1758&lt;&gt;Data!$K$9,database!$AG1758&lt;&gt;Data!$K$8))),MAX(D$8:D1757)+1,0)</f>
        <v>0</v>
      </c>
      <c r="E1758" s="25">
        <f ca="1">IF(AND($AL1758-E$3&lt;=TODAY(),$AL1758&gt;0,AI1758&lt;&gt;"closed",AI1758&lt;&gt;"old",AND($B$3&lt;&gt;Data!$N$6,OR(database!$AG1758&lt;&gt;Data!$K$9,database!$AG1758&lt;&gt;Data!$K$8))),MAX(E$8:E1757)+1,0)</f>
        <v>0</v>
      </c>
      <c r="F1758" s="25">
        <f>IF(AH1758="X",MAX(F$8:F1757)+1,0)</f>
        <v>0</v>
      </c>
      <c r="G1758" s="25">
        <f ca="1">IF(AND(AG1758=Data!$K$8,database!AI1758&lt;&gt;"Closed",AI1758&lt;&gt;"old",database!AL1758&lt;(TODAY()+Data!$X$4)),MAX(G$8:G1757)+1,0)</f>
        <v>0</v>
      </c>
      <c r="H1758" s="25">
        <f ca="1">IF(AND(AG1758=Data!$K$9,database!AI1758&lt;&gt;"Closed",AI1758&lt;&gt;"old",database!AL1758&lt;(TODAY()+Data!$X$5)),MAX(H$8:H1757)+1,0)</f>
        <v>0</v>
      </c>
      <c r="Y1758">
        <f>IF(AS1758&gt;0,VLOOKUP(AS1758,$AT:$AV,3,0)+COUNTIF(AS$8:AS1757,AS1758),0)</f>
        <v>0</v>
      </c>
      <c r="AA1758" s="16"/>
      <c r="AB1758" s="22"/>
      <c r="AC1758" s="16"/>
      <c r="AD1758" s="22"/>
      <c r="AE1758" s="16"/>
      <c r="AF1758" s="22"/>
      <c r="AG1758" s="138"/>
      <c r="AH1758" s="23"/>
      <c r="AI1758" s="16"/>
      <c r="AJ1758" s="23"/>
      <c r="AK1758" s="28"/>
      <c r="AL1758" s="35"/>
      <c r="AQ1758" s="25">
        <f>IF(FollowUp!$AK$3="(Off)",IF(FollowUp!$AA$3=Data!$D$5,C1758,IF(FollowUp!$AA$3=Data!$D$6,D1758,IF(FollowUp!$AA$3=Data!$D$7,E1758,B1758))),IF(FollowUp!$AK$3=Data!$N$9,F1758,IF(FollowUp!$AK$3=Data!$N$8,H1758,IF(FollowUp!$AK$3=Data!$N$7,G1758,B1758))))</f>
        <v>0</v>
      </c>
      <c r="AR1758" s="51">
        <f t="shared" si="170"/>
        <v>0</v>
      </c>
      <c r="AS1758" s="25">
        <f t="shared" si="168"/>
        <v>-1</v>
      </c>
      <c r="AT1758" s="25">
        <f t="shared" si="171"/>
        <v>1751</v>
      </c>
      <c r="AU1758" s="25">
        <f t="shared" si="169"/>
        <v>0</v>
      </c>
      <c r="AV1758" s="25">
        <f t="shared" si="172"/>
        <v>0</v>
      </c>
      <c r="BB1758" s="51"/>
    </row>
    <row r="1759" spans="1:54" x14ac:dyDescent="0.25">
      <c r="A1759" t="str">
        <f t="shared" si="167"/>
        <v>1759</v>
      </c>
      <c r="B1759" s="25">
        <f>IF(OR(ISBLANK($AG1759),$AI1759="closed",$AI1759="old",AND($B$3=Data!$N$6,OR(database!AG1759=Data!$K$8,Data!$K$9=database!AG1759))),0,MAX(B$8:B1758)+1)</f>
        <v>0</v>
      </c>
      <c r="C1759" s="25">
        <f ca="1">IF(AND($AL1759-C$3&lt;=TODAY(),$AL1759&gt;0,AI1759&lt;&gt;"closed",AI1759&lt;&gt;"old",AND($B$3&lt;&gt;Data!$N$6,OR(database!$AG1759&lt;&gt;Data!$K$9,database!$AG1759&lt;&gt;Data!$K$8))),MAX(C$8:C1758)+1,0)</f>
        <v>0</v>
      </c>
      <c r="D1759" s="25">
        <f ca="1">IF(AND($AL1759-D$3&lt;=TODAY(),$AL1759&gt;0,$AI1759&lt;&gt;"closed",AI1759&lt;&gt;"old",AND($B$3&lt;&gt;Data!$N$6,OR(database!$AG1759&lt;&gt;Data!$K$9,database!$AG1759&lt;&gt;Data!$K$8))),MAX(D$8:D1758)+1,0)</f>
        <v>0</v>
      </c>
      <c r="E1759" s="25">
        <f ca="1">IF(AND($AL1759-E$3&lt;=TODAY(),$AL1759&gt;0,AI1759&lt;&gt;"closed",AI1759&lt;&gt;"old",AND($B$3&lt;&gt;Data!$N$6,OR(database!$AG1759&lt;&gt;Data!$K$9,database!$AG1759&lt;&gt;Data!$K$8))),MAX(E$8:E1758)+1,0)</f>
        <v>0</v>
      </c>
      <c r="F1759" s="25">
        <f>IF(AH1759="X",MAX(F$8:F1758)+1,0)</f>
        <v>0</v>
      </c>
      <c r="G1759" s="25">
        <f ca="1">IF(AND(AG1759=Data!$K$8,database!AI1759&lt;&gt;"Closed",AI1759&lt;&gt;"old",database!AL1759&lt;(TODAY()+Data!$X$4)),MAX(G$8:G1758)+1,0)</f>
        <v>0</v>
      </c>
      <c r="H1759" s="25">
        <f ca="1">IF(AND(AG1759=Data!$K$9,database!AI1759&lt;&gt;"Closed",AI1759&lt;&gt;"old",database!AL1759&lt;(TODAY()+Data!$X$5)),MAX(H$8:H1758)+1,0)</f>
        <v>0</v>
      </c>
      <c r="Y1759">
        <f>IF(AS1759&gt;0,VLOOKUP(AS1759,$AT:$AV,3,0)+COUNTIF(AS$8:AS1758,AS1759),0)</f>
        <v>0</v>
      </c>
      <c r="AA1759" s="17"/>
      <c r="AB1759" s="18"/>
      <c r="AC1759" s="17"/>
      <c r="AD1759" s="18"/>
      <c r="AE1759" s="17"/>
      <c r="AF1759" s="18"/>
      <c r="AG1759" s="139"/>
      <c r="AH1759" s="24"/>
      <c r="AI1759" s="17"/>
      <c r="AJ1759" s="24"/>
      <c r="AK1759" s="27"/>
      <c r="AL1759" s="47"/>
      <c r="AQ1759" s="25">
        <f>IF(FollowUp!$AK$3="(Off)",IF(FollowUp!$AA$3=Data!$D$5,C1759,IF(FollowUp!$AA$3=Data!$D$6,D1759,IF(FollowUp!$AA$3=Data!$D$7,E1759,B1759))),IF(FollowUp!$AK$3=Data!$N$9,F1759,IF(FollowUp!$AK$3=Data!$N$8,H1759,IF(FollowUp!$AK$3=Data!$N$7,G1759,B1759))))</f>
        <v>0</v>
      </c>
      <c r="AR1759" s="51">
        <f t="shared" si="170"/>
        <v>0</v>
      </c>
      <c r="AS1759" s="25">
        <f t="shared" si="168"/>
        <v>-1</v>
      </c>
      <c r="AT1759" s="25">
        <f t="shared" si="171"/>
        <v>1752</v>
      </c>
      <c r="AU1759" s="25">
        <f t="shared" si="169"/>
        <v>0</v>
      </c>
      <c r="AV1759" s="25">
        <f t="shared" si="172"/>
        <v>0</v>
      </c>
      <c r="BB1759" s="51"/>
    </row>
    <row r="1760" spans="1:54" x14ac:dyDescent="0.25">
      <c r="A1760" t="str">
        <f t="shared" si="167"/>
        <v>1760</v>
      </c>
      <c r="B1760" s="25">
        <f>IF(OR(ISBLANK($AG1760),$AI1760="closed",$AI1760="old",AND($B$3=Data!$N$6,OR(database!AG1760=Data!$K$8,Data!$K$9=database!AG1760))),0,MAX(B$8:B1759)+1)</f>
        <v>0</v>
      </c>
      <c r="C1760" s="25">
        <f ca="1">IF(AND($AL1760-C$3&lt;=TODAY(),$AL1760&gt;0,AI1760&lt;&gt;"closed",AI1760&lt;&gt;"old",AND($B$3&lt;&gt;Data!$N$6,OR(database!$AG1760&lt;&gt;Data!$K$9,database!$AG1760&lt;&gt;Data!$K$8))),MAX(C$8:C1759)+1,0)</f>
        <v>0</v>
      </c>
      <c r="D1760" s="25">
        <f ca="1">IF(AND($AL1760-D$3&lt;=TODAY(),$AL1760&gt;0,$AI1760&lt;&gt;"closed",AI1760&lt;&gt;"old",AND($B$3&lt;&gt;Data!$N$6,OR(database!$AG1760&lt;&gt;Data!$K$9,database!$AG1760&lt;&gt;Data!$K$8))),MAX(D$8:D1759)+1,0)</f>
        <v>0</v>
      </c>
      <c r="E1760" s="25">
        <f ca="1">IF(AND($AL1760-E$3&lt;=TODAY(),$AL1760&gt;0,AI1760&lt;&gt;"closed",AI1760&lt;&gt;"old",AND($B$3&lt;&gt;Data!$N$6,OR(database!$AG1760&lt;&gt;Data!$K$9,database!$AG1760&lt;&gt;Data!$K$8))),MAX(E$8:E1759)+1,0)</f>
        <v>0</v>
      </c>
      <c r="F1760" s="25">
        <f>IF(AH1760="X",MAX(F$8:F1759)+1,0)</f>
        <v>0</v>
      </c>
      <c r="G1760" s="25">
        <f ca="1">IF(AND(AG1760=Data!$K$8,database!AI1760&lt;&gt;"Closed",AI1760&lt;&gt;"old",database!AL1760&lt;(TODAY()+Data!$X$4)),MAX(G$8:G1759)+1,0)</f>
        <v>0</v>
      </c>
      <c r="H1760" s="25">
        <f ca="1">IF(AND(AG1760=Data!$K$9,database!AI1760&lt;&gt;"Closed",AI1760&lt;&gt;"old",database!AL1760&lt;(TODAY()+Data!$X$5)),MAX(H$8:H1759)+1,0)</f>
        <v>0</v>
      </c>
      <c r="Y1760">
        <f>IF(AS1760&gt;0,VLOOKUP(AS1760,$AT:$AV,3,0)+COUNTIF(AS$8:AS1759,AS1760),0)</f>
        <v>0</v>
      </c>
      <c r="AA1760" s="16"/>
      <c r="AB1760" s="22"/>
      <c r="AC1760" s="16"/>
      <c r="AD1760" s="22"/>
      <c r="AE1760" s="16"/>
      <c r="AF1760" s="22"/>
      <c r="AG1760" s="138"/>
      <c r="AH1760" s="23"/>
      <c r="AI1760" s="16"/>
      <c r="AJ1760" s="23"/>
      <c r="AK1760" s="28"/>
      <c r="AL1760" s="35"/>
      <c r="AQ1760" s="25">
        <f>IF(FollowUp!$AK$3="(Off)",IF(FollowUp!$AA$3=Data!$D$5,C1760,IF(FollowUp!$AA$3=Data!$D$6,D1760,IF(FollowUp!$AA$3=Data!$D$7,E1760,B1760))),IF(FollowUp!$AK$3=Data!$N$9,F1760,IF(FollowUp!$AK$3=Data!$N$8,H1760,IF(FollowUp!$AK$3=Data!$N$7,G1760,B1760))))</f>
        <v>0</v>
      </c>
      <c r="AR1760" s="51">
        <f t="shared" si="170"/>
        <v>0</v>
      </c>
      <c r="AS1760" s="25">
        <f t="shared" si="168"/>
        <v>-1</v>
      </c>
      <c r="AT1760" s="25">
        <f t="shared" si="171"/>
        <v>1753</v>
      </c>
      <c r="AU1760" s="25">
        <f t="shared" si="169"/>
        <v>0</v>
      </c>
      <c r="AV1760" s="25">
        <f t="shared" si="172"/>
        <v>0</v>
      </c>
      <c r="BB1760" s="51"/>
    </row>
    <row r="1761" spans="1:54" x14ac:dyDescent="0.25">
      <c r="A1761" t="str">
        <f t="shared" si="167"/>
        <v>1761</v>
      </c>
      <c r="B1761" s="25">
        <f>IF(OR(ISBLANK($AG1761),$AI1761="closed",$AI1761="old",AND($B$3=Data!$N$6,OR(database!AG1761=Data!$K$8,Data!$K$9=database!AG1761))),0,MAX(B$8:B1760)+1)</f>
        <v>0</v>
      </c>
      <c r="C1761" s="25">
        <f ca="1">IF(AND($AL1761-C$3&lt;=TODAY(),$AL1761&gt;0,AI1761&lt;&gt;"closed",AI1761&lt;&gt;"old",AND($B$3&lt;&gt;Data!$N$6,OR(database!$AG1761&lt;&gt;Data!$K$9,database!$AG1761&lt;&gt;Data!$K$8))),MAX(C$8:C1760)+1,0)</f>
        <v>0</v>
      </c>
      <c r="D1761" s="25">
        <f ca="1">IF(AND($AL1761-D$3&lt;=TODAY(),$AL1761&gt;0,$AI1761&lt;&gt;"closed",AI1761&lt;&gt;"old",AND($B$3&lt;&gt;Data!$N$6,OR(database!$AG1761&lt;&gt;Data!$K$9,database!$AG1761&lt;&gt;Data!$K$8))),MAX(D$8:D1760)+1,0)</f>
        <v>0</v>
      </c>
      <c r="E1761" s="25">
        <f ca="1">IF(AND($AL1761-E$3&lt;=TODAY(),$AL1761&gt;0,AI1761&lt;&gt;"closed",AI1761&lt;&gt;"old",AND($B$3&lt;&gt;Data!$N$6,OR(database!$AG1761&lt;&gt;Data!$K$9,database!$AG1761&lt;&gt;Data!$K$8))),MAX(E$8:E1760)+1,0)</f>
        <v>0</v>
      </c>
      <c r="F1761" s="25">
        <f>IF(AH1761="X",MAX(F$8:F1760)+1,0)</f>
        <v>0</v>
      </c>
      <c r="G1761" s="25">
        <f ca="1">IF(AND(AG1761=Data!$K$8,database!AI1761&lt;&gt;"Closed",AI1761&lt;&gt;"old",database!AL1761&lt;(TODAY()+Data!$X$4)),MAX(G$8:G1760)+1,0)</f>
        <v>0</v>
      </c>
      <c r="H1761" s="25">
        <f ca="1">IF(AND(AG1761=Data!$K$9,database!AI1761&lt;&gt;"Closed",AI1761&lt;&gt;"old",database!AL1761&lt;(TODAY()+Data!$X$5)),MAX(H$8:H1760)+1,0)</f>
        <v>0</v>
      </c>
      <c r="Y1761">
        <f>IF(AS1761&gt;0,VLOOKUP(AS1761,$AT:$AV,3,0)+COUNTIF(AS$8:AS1760,AS1761),0)</f>
        <v>0</v>
      </c>
      <c r="AA1761" s="17"/>
      <c r="AB1761" s="18"/>
      <c r="AC1761" s="17"/>
      <c r="AD1761" s="18"/>
      <c r="AE1761" s="17"/>
      <c r="AF1761" s="18"/>
      <c r="AG1761" s="139"/>
      <c r="AH1761" s="24"/>
      <c r="AI1761" s="17"/>
      <c r="AJ1761" s="24"/>
      <c r="AK1761" s="27"/>
      <c r="AL1761" s="47"/>
      <c r="AQ1761" s="25">
        <f>IF(FollowUp!$AK$3="(Off)",IF(FollowUp!$AA$3=Data!$D$5,C1761,IF(FollowUp!$AA$3=Data!$D$6,D1761,IF(FollowUp!$AA$3=Data!$D$7,E1761,B1761))),IF(FollowUp!$AK$3=Data!$N$9,F1761,IF(FollowUp!$AK$3=Data!$N$8,H1761,IF(FollowUp!$AK$3=Data!$N$7,G1761,B1761))))</f>
        <v>0</v>
      </c>
      <c r="AR1761" s="51">
        <f t="shared" si="170"/>
        <v>0</v>
      </c>
      <c r="AS1761" s="25">
        <f t="shared" si="168"/>
        <v>-1</v>
      </c>
      <c r="AT1761" s="25">
        <f t="shared" si="171"/>
        <v>1754</v>
      </c>
      <c r="AU1761" s="25">
        <f t="shared" si="169"/>
        <v>0</v>
      </c>
      <c r="AV1761" s="25">
        <f t="shared" si="172"/>
        <v>0</v>
      </c>
      <c r="BB1761" s="51"/>
    </row>
    <row r="1762" spans="1:54" x14ac:dyDescent="0.25">
      <c r="A1762" t="str">
        <f t="shared" si="167"/>
        <v>1762</v>
      </c>
      <c r="B1762" s="25">
        <f>IF(OR(ISBLANK($AG1762),$AI1762="closed",$AI1762="old",AND($B$3=Data!$N$6,OR(database!AG1762=Data!$K$8,Data!$K$9=database!AG1762))),0,MAX(B$8:B1761)+1)</f>
        <v>0</v>
      </c>
      <c r="C1762" s="25">
        <f ca="1">IF(AND($AL1762-C$3&lt;=TODAY(),$AL1762&gt;0,AI1762&lt;&gt;"closed",AI1762&lt;&gt;"old",AND($B$3&lt;&gt;Data!$N$6,OR(database!$AG1762&lt;&gt;Data!$K$9,database!$AG1762&lt;&gt;Data!$K$8))),MAX(C$8:C1761)+1,0)</f>
        <v>0</v>
      </c>
      <c r="D1762" s="25">
        <f ca="1">IF(AND($AL1762-D$3&lt;=TODAY(),$AL1762&gt;0,$AI1762&lt;&gt;"closed",AI1762&lt;&gt;"old",AND($B$3&lt;&gt;Data!$N$6,OR(database!$AG1762&lt;&gt;Data!$K$9,database!$AG1762&lt;&gt;Data!$K$8))),MAX(D$8:D1761)+1,0)</f>
        <v>0</v>
      </c>
      <c r="E1762" s="25">
        <f ca="1">IF(AND($AL1762-E$3&lt;=TODAY(),$AL1762&gt;0,AI1762&lt;&gt;"closed",AI1762&lt;&gt;"old",AND($B$3&lt;&gt;Data!$N$6,OR(database!$AG1762&lt;&gt;Data!$K$9,database!$AG1762&lt;&gt;Data!$K$8))),MAX(E$8:E1761)+1,0)</f>
        <v>0</v>
      </c>
      <c r="F1762" s="25">
        <f>IF(AH1762="X",MAX(F$8:F1761)+1,0)</f>
        <v>0</v>
      </c>
      <c r="G1762" s="25">
        <f ca="1">IF(AND(AG1762=Data!$K$8,database!AI1762&lt;&gt;"Closed",AI1762&lt;&gt;"old",database!AL1762&lt;(TODAY()+Data!$X$4)),MAX(G$8:G1761)+1,0)</f>
        <v>0</v>
      </c>
      <c r="H1762" s="25">
        <f ca="1">IF(AND(AG1762=Data!$K$9,database!AI1762&lt;&gt;"Closed",AI1762&lt;&gt;"old",database!AL1762&lt;(TODAY()+Data!$X$5)),MAX(H$8:H1761)+1,0)</f>
        <v>0</v>
      </c>
      <c r="Y1762">
        <f>IF(AS1762&gt;0,VLOOKUP(AS1762,$AT:$AV,3,0)+COUNTIF(AS$8:AS1761,AS1762),0)</f>
        <v>0</v>
      </c>
      <c r="AA1762" s="16"/>
      <c r="AB1762" s="22"/>
      <c r="AC1762" s="16"/>
      <c r="AD1762" s="22"/>
      <c r="AE1762" s="16"/>
      <c r="AF1762" s="22"/>
      <c r="AG1762" s="138"/>
      <c r="AH1762" s="23"/>
      <c r="AI1762" s="16"/>
      <c r="AJ1762" s="23"/>
      <c r="AK1762" s="28"/>
      <c r="AL1762" s="35"/>
      <c r="AQ1762" s="25">
        <f>IF(FollowUp!$AK$3="(Off)",IF(FollowUp!$AA$3=Data!$D$5,C1762,IF(FollowUp!$AA$3=Data!$D$6,D1762,IF(FollowUp!$AA$3=Data!$D$7,E1762,B1762))),IF(FollowUp!$AK$3=Data!$N$9,F1762,IF(FollowUp!$AK$3=Data!$N$8,H1762,IF(FollowUp!$AK$3=Data!$N$7,G1762,B1762))))</f>
        <v>0</v>
      </c>
      <c r="AR1762" s="51">
        <f t="shared" si="170"/>
        <v>0</v>
      </c>
      <c r="AS1762" s="25">
        <f t="shared" si="168"/>
        <v>-1</v>
      </c>
      <c r="AT1762" s="25">
        <f t="shared" si="171"/>
        <v>1755</v>
      </c>
      <c r="AU1762" s="25">
        <f t="shared" si="169"/>
        <v>0</v>
      </c>
      <c r="AV1762" s="25">
        <f t="shared" si="172"/>
        <v>0</v>
      </c>
      <c r="BB1762" s="51"/>
    </row>
    <row r="1763" spans="1:54" x14ac:dyDescent="0.25">
      <c r="A1763" t="str">
        <f t="shared" si="167"/>
        <v>1763</v>
      </c>
      <c r="B1763" s="25">
        <f>IF(OR(ISBLANK($AG1763),$AI1763="closed",$AI1763="old",AND($B$3=Data!$N$6,OR(database!AG1763=Data!$K$8,Data!$K$9=database!AG1763))),0,MAX(B$8:B1762)+1)</f>
        <v>0</v>
      </c>
      <c r="C1763" s="25">
        <f ca="1">IF(AND($AL1763-C$3&lt;=TODAY(),$AL1763&gt;0,AI1763&lt;&gt;"closed",AI1763&lt;&gt;"old",AND($B$3&lt;&gt;Data!$N$6,OR(database!$AG1763&lt;&gt;Data!$K$9,database!$AG1763&lt;&gt;Data!$K$8))),MAX(C$8:C1762)+1,0)</f>
        <v>0</v>
      </c>
      <c r="D1763" s="25">
        <f ca="1">IF(AND($AL1763-D$3&lt;=TODAY(),$AL1763&gt;0,$AI1763&lt;&gt;"closed",AI1763&lt;&gt;"old",AND($B$3&lt;&gt;Data!$N$6,OR(database!$AG1763&lt;&gt;Data!$K$9,database!$AG1763&lt;&gt;Data!$K$8))),MAX(D$8:D1762)+1,0)</f>
        <v>0</v>
      </c>
      <c r="E1763" s="25">
        <f ca="1">IF(AND($AL1763-E$3&lt;=TODAY(),$AL1763&gt;0,AI1763&lt;&gt;"closed",AI1763&lt;&gt;"old",AND($B$3&lt;&gt;Data!$N$6,OR(database!$AG1763&lt;&gt;Data!$K$9,database!$AG1763&lt;&gt;Data!$K$8))),MAX(E$8:E1762)+1,0)</f>
        <v>0</v>
      </c>
      <c r="F1763" s="25">
        <f>IF(AH1763="X",MAX(F$8:F1762)+1,0)</f>
        <v>0</v>
      </c>
      <c r="G1763" s="25">
        <f ca="1">IF(AND(AG1763=Data!$K$8,database!AI1763&lt;&gt;"Closed",AI1763&lt;&gt;"old",database!AL1763&lt;(TODAY()+Data!$X$4)),MAX(G$8:G1762)+1,0)</f>
        <v>0</v>
      </c>
      <c r="H1763" s="25">
        <f ca="1">IF(AND(AG1763=Data!$K$9,database!AI1763&lt;&gt;"Closed",AI1763&lt;&gt;"old",database!AL1763&lt;(TODAY()+Data!$X$5)),MAX(H$8:H1762)+1,0)</f>
        <v>0</v>
      </c>
      <c r="Y1763">
        <f>IF(AS1763&gt;0,VLOOKUP(AS1763,$AT:$AV,3,0)+COUNTIF(AS$8:AS1762,AS1763),0)</f>
        <v>0</v>
      </c>
      <c r="AA1763" s="17"/>
      <c r="AB1763" s="18"/>
      <c r="AC1763" s="17"/>
      <c r="AD1763" s="18"/>
      <c r="AE1763" s="17"/>
      <c r="AF1763" s="18"/>
      <c r="AG1763" s="139"/>
      <c r="AH1763" s="24"/>
      <c r="AI1763" s="17"/>
      <c r="AJ1763" s="24"/>
      <c r="AK1763" s="27"/>
      <c r="AL1763" s="47"/>
      <c r="AQ1763" s="25">
        <f>IF(FollowUp!$AK$3="(Off)",IF(FollowUp!$AA$3=Data!$D$5,C1763,IF(FollowUp!$AA$3=Data!$D$6,D1763,IF(FollowUp!$AA$3=Data!$D$7,E1763,B1763))),IF(FollowUp!$AK$3=Data!$N$9,F1763,IF(FollowUp!$AK$3=Data!$N$8,H1763,IF(FollowUp!$AK$3=Data!$N$7,G1763,B1763))))</f>
        <v>0</v>
      </c>
      <c r="AR1763" s="51">
        <f t="shared" si="170"/>
        <v>0</v>
      </c>
      <c r="AS1763" s="25">
        <f t="shared" si="168"/>
        <v>-1</v>
      </c>
      <c r="AT1763" s="25">
        <f t="shared" si="171"/>
        <v>1756</v>
      </c>
      <c r="AU1763" s="25">
        <f t="shared" si="169"/>
        <v>0</v>
      </c>
      <c r="AV1763" s="25">
        <f t="shared" si="172"/>
        <v>0</v>
      </c>
      <c r="BB1763" s="51"/>
    </row>
    <row r="1764" spans="1:54" x14ac:dyDescent="0.25">
      <c r="A1764" t="str">
        <f t="shared" si="167"/>
        <v>1764</v>
      </c>
      <c r="B1764" s="25">
        <f>IF(OR(ISBLANK($AG1764),$AI1764="closed",$AI1764="old",AND($B$3=Data!$N$6,OR(database!AG1764=Data!$K$8,Data!$K$9=database!AG1764))),0,MAX(B$8:B1763)+1)</f>
        <v>0</v>
      </c>
      <c r="C1764" s="25">
        <f ca="1">IF(AND($AL1764-C$3&lt;=TODAY(),$AL1764&gt;0,AI1764&lt;&gt;"closed",AI1764&lt;&gt;"old",AND($B$3&lt;&gt;Data!$N$6,OR(database!$AG1764&lt;&gt;Data!$K$9,database!$AG1764&lt;&gt;Data!$K$8))),MAX(C$8:C1763)+1,0)</f>
        <v>0</v>
      </c>
      <c r="D1764" s="25">
        <f ca="1">IF(AND($AL1764-D$3&lt;=TODAY(),$AL1764&gt;0,$AI1764&lt;&gt;"closed",AI1764&lt;&gt;"old",AND($B$3&lt;&gt;Data!$N$6,OR(database!$AG1764&lt;&gt;Data!$K$9,database!$AG1764&lt;&gt;Data!$K$8))),MAX(D$8:D1763)+1,0)</f>
        <v>0</v>
      </c>
      <c r="E1764" s="25">
        <f ca="1">IF(AND($AL1764-E$3&lt;=TODAY(),$AL1764&gt;0,AI1764&lt;&gt;"closed",AI1764&lt;&gt;"old",AND($B$3&lt;&gt;Data!$N$6,OR(database!$AG1764&lt;&gt;Data!$K$9,database!$AG1764&lt;&gt;Data!$K$8))),MAX(E$8:E1763)+1,0)</f>
        <v>0</v>
      </c>
      <c r="F1764" s="25">
        <f>IF(AH1764="X",MAX(F$8:F1763)+1,0)</f>
        <v>0</v>
      </c>
      <c r="G1764" s="25">
        <f ca="1">IF(AND(AG1764=Data!$K$8,database!AI1764&lt;&gt;"Closed",AI1764&lt;&gt;"old",database!AL1764&lt;(TODAY()+Data!$X$4)),MAX(G$8:G1763)+1,0)</f>
        <v>0</v>
      </c>
      <c r="H1764" s="25">
        <f ca="1">IF(AND(AG1764=Data!$K$9,database!AI1764&lt;&gt;"Closed",AI1764&lt;&gt;"old",database!AL1764&lt;(TODAY()+Data!$X$5)),MAX(H$8:H1763)+1,0)</f>
        <v>0</v>
      </c>
      <c r="Y1764">
        <f>IF(AS1764&gt;0,VLOOKUP(AS1764,$AT:$AV,3,0)+COUNTIF(AS$8:AS1763,AS1764),0)</f>
        <v>0</v>
      </c>
      <c r="AA1764" s="16"/>
      <c r="AB1764" s="22"/>
      <c r="AC1764" s="16"/>
      <c r="AD1764" s="22"/>
      <c r="AE1764" s="16"/>
      <c r="AF1764" s="22"/>
      <c r="AG1764" s="138"/>
      <c r="AH1764" s="23"/>
      <c r="AI1764" s="16"/>
      <c r="AJ1764" s="23"/>
      <c r="AK1764" s="28"/>
      <c r="AL1764" s="35"/>
      <c r="AQ1764" s="25">
        <f>IF(FollowUp!$AK$3="(Off)",IF(FollowUp!$AA$3=Data!$D$5,C1764,IF(FollowUp!$AA$3=Data!$D$6,D1764,IF(FollowUp!$AA$3=Data!$D$7,E1764,B1764))),IF(FollowUp!$AK$3=Data!$N$9,F1764,IF(FollowUp!$AK$3=Data!$N$8,H1764,IF(FollowUp!$AK$3=Data!$N$7,G1764,B1764))))</f>
        <v>0</v>
      </c>
      <c r="AR1764" s="51">
        <f t="shared" si="170"/>
        <v>0</v>
      </c>
      <c r="AS1764" s="25">
        <f t="shared" si="168"/>
        <v>-1</v>
      </c>
      <c r="AT1764" s="25">
        <f t="shared" si="171"/>
        <v>1757</v>
      </c>
      <c r="AU1764" s="25">
        <f t="shared" si="169"/>
        <v>0</v>
      </c>
      <c r="AV1764" s="25">
        <f t="shared" si="172"/>
        <v>0</v>
      </c>
      <c r="BB1764" s="51"/>
    </row>
    <row r="1765" spans="1:54" x14ac:dyDescent="0.25">
      <c r="A1765" t="str">
        <f t="shared" si="167"/>
        <v>1765</v>
      </c>
      <c r="B1765" s="25">
        <f>IF(OR(ISBLANK($AG1765),$AI1765="closed",$AI1765="old",AND($B$3=Data!$N$6,OR(database!AG1765=Data!$K$8,Data!$K$9=database!AG1765))),0,MAX(B$8:B1764)+1)</f>
        <v>0</v>
      </c>
      <c r="C1765" s="25">
        <f ca="1">IF(AND($AL1765-C$3&lt;=TODAY(),$AL1765&gt;0,AI1765&lt;&gt;"closed",AI1765&lt;&gt;"old",AND($B$3&lt;&gt;Data!$N$6,OR(database!$AG1765&lt;&gt;Data!$K$9,database!$AG1765&lt;&gt;Data!$K$8))),MAX(C$8:C1764)+1,0)</f>
        <v>0</v>
      </c>
      <c r="D1765" s="25">
        <f ca="1">IF(AND($AL1765-D$3&lt;=TODAY(),$AL1765&gt;0,$AI1765&lt;&gt;"closed",AI1765&lt;&gt;"old",AND($B$3&lt;&gt;Data!$N$6,OR(database!$AG1765&lt;&gt;Data!$K$9,database!$AG1765&lt;&gt;Data!$K$8))),MAX(D$8:D1764)+1,0)</f>
        <v>0</v>
      </c>
      <c r="E1765" s="25">
        <f ca="1">IF(AND($AL1765-E$3&lt;=TODAY(),$AL1765&gt;0,AI1765&lt;&gt;"closed",AI1765&lt;&gt;"old",AND($B$3&lt;&gt;Data!$N$6,OR(database!$AG1765&lt;&gt;Data!$K$9,database!$AG1765&lt;&gt;Data!$K$8))),MAX(E$8:E1764)+1,0)</f>
        <v>0</v>
      </c>
      <c r="F1765" s="25">
        <f>IF(AH1765="X",MAX(F$8:F1764)+1,0)</f>
        <v>0</v>
      </c>
      <c r="G1765" s="25">
        <f ca="1">IF(AND(AG1765=Data!$K$8,database!AI1765&lt;&gt;"Closed",AI1765&lt;&gt;"old",database!AL1765&lt;(TODAY()+Data!$X$4)),MAX(G$8:G1764)+1,0)</f>
        <v>0</v>
      </c>
      <c r="H1765" s="25">
        <f ca="1">IF(AND(AG1765=Data!$K$9,database!AI1765&lt;&gt;"Closed",AI1765&lt;&gt;"old",database!AL1765&lt;(TODAY()+Data!$X$5)),MAX(H$8:H1764)+1,0)</f>
        <v>0</v>
      </c>
      <c r="Y1765">
        <f>IF(AS1765&gt;0,VLOOKUP(AS1765,$AT:$AV,3,0)+COUNTIF(AS$8:AS1764,AS1765),0)</f>
        <v>0</v>
      </c>
      <c r="AA1765" s="17"/>
      <c r="AB1765" s="18"/>
      <c r="AC1765" s="17"/>
      <c r="AD1765" s="18"/>
      <c r="AE1765" s="17"/>
      <c r="AF1765" s="18"/>
      <c r="AG1765" s="139"/>
      <c r="AH1765" s="24"/>
      <c r="AI1765" s="17"/>
      <c r="AJ1765" s="24"/>
      <c r="AK1765" s="27"/>
      <c r="AL1765" s="47"/>
      <c r="AQ1765" s="25">
        <f>IF(FollowUp!$AK$3="(Off)",IF(FollowUp!$AA$3=Data!$D$5,C1765,IF(FollowUp!$AA$3=Data!$D$6,D1765,IF(FollowUp!$AA$3=Data!$D$7,E1765,B1765))),IF(FollowUp!$AK$3=Data!$N$9,F1765,IF(FollowUp!$AK$3=Data!$N$8,H1765,IF(FollowUp!$AK$3=Data!$N$7,G1765,B1765))))</f>
        <v>0</v>
      </c>
      <c r="AR1765" s="51">
        <f t="shared" si="170"/>
        <v>0</v>
      </c>
      <c r="AS1765" s="25">
        <f t="shared" si="168"/>
        <v>-1</v>
      </c>
      <c r="AT1765" s="25">
        <f t="shared" si="171"/>
        <v>1758</v>
      </c>
      <c r="AU1765" s="25">
        <f t="shared" si="169"/>
        <v>0</v>
      </c>
      <c r="AV1765" s="25">
        <f t="shared" si="172"/>
        <v>0</v>
      </c>
      <c r="BB1765" s="51"/>
    </row>
    <row r="1766" spans="1:54" x14ac:dyDescent="0.25">
      <c r="A1766" t="str">
        <f t="shared" si="167"/>
        <v>1766</v>
      </c>
      <c r="B1766" s="25">
        <f>IF(OR(ISBLANK($AG1766),$AI1766="closed",$AI1766="old",AND($B$3=Data!$N$6,OR(database!AG1766=Data!$K$8,Data!$K$9=database!AG1766))),0,MAX(B$8:B1765)+1)</f>
        <v>0</v>
      </c>
      <c r="C1766" s="25">
        <f ca="1">IF(AND($AL1766-C$3&lt;=TODAY(),$AL1766&gt;0,AI1766&lt;&gt;"closed",AI1766&lt;&gt;"old",AND($B$3&lt;&gt;Data!$N$6,OR(database!$AG1766&lt;&gt;Data!$K$9,database!$AG1766&lt;&gt;Data!$K$8))),MAX(C$8:C1765)+1,0)</f>
        <v>0</v>
      </c>
      <c r="D1766" s="25">
        <f ca="1">IF(AND($AL1766-D$3&lt;=TODAY(),$AL1766&gt;0,$AI1766&lt;&gt;"closed",AI1766&lt;&gt;"old",AND($B$3&lt;&gt;Data!$N$6,OR(database!$AG1766&lt;&gt;Data!$K$9,database!$AG1766&lt;&gt;Data!$K$8))),MAX(D$8:D1765)+1,0)</f>
        <v>0</v>
      </c>
      <c r="E1766" s="25">
        <f ca="1">IF(AND($AL1766-E$3&lt;=TODAY(),$AL1766&gt;0,AI1766&lt;&gt;"closed",AI1766&lt;&gt;"old",AND($B$3&lt;&gt;Data!$N$6,OR(database!$AG1766&lt;&gt;Data!$K$9,database!$AG1766&lt;&gt;Data!$K$8))),MAX(E$8:E1765)+1,0)</f>
        <v>0</v>
      </c>
      <c r="F1766" s="25">
        <f>IF(AH1766="X",MAX(F$8:F1765)+1,0)</f>
        <v>0</v>
      </c>
      <c r="G1766" s="25">
        <f ca="1">IF(AND(AG1766=Data!$K$8,database!AI1766&lt;&gt;"Closed",AI1766&lt;&gt;"old",database!AL1766&lt;(TODAY()+Data!$X$4)),MAX(G$8:G1765)+1,0)</f>
        <v>0</v>
      </c>
      <c r="H1766" s="25">
        <f ca="1">IF(AND(AG1766=Data!$K$9,database!AI1766&lt;&gt;"Closed",AI1766&lt;&gt;"old",database!AL1766&lt;(TODAY()+Data!$X$5)),MAX(H$8:H1765)+1,0)</f>
        <v>0</v>
      </c>
      <c r="Y1766">
        <f>IF(AS1766&gt;0,VLOOKUP(AS1766,$AT:$AV,3,0)+COUNTIF(AS$8:AS1765,AS1766),0)</f>
        <v>0</v>
      </c>
      <c r="AA1766" s="16"/>
      <c r="AB1766" s="22"/>
      <c r="AC1766" s="16"/>
      <c r="AD1766" s="22"/>
      <c r="AE1766" s="16"/>
      <c r="AF1766" s="22"/>
      <c r="AG1766" s="138"/>
      <c r="AH1766" s="23"/>
      <c r="AI1766" s="16"/>
      <c r="AJ1766" s="23"/>
      <c r="AK1766" s="28"/>
      <c r="AL1766" s="35"/>
      <c r="AQ1766" s="25">
        <f>IF(FollowUp!$AK$3="(Off)",IF(FollowUp!$AA$3=Data!$D$5,C1766,IF(FollowUp!$AA$3=Data!$D$6,D1766,IF(FollowUp!$AA$3=Data!$D$7,E1766,B1766))),IF(FollowUp!$AK$3=Data!$N$9,F1766,IF(FollowUp!$AK$3=Data!$N$8,H1766,IF(FollowUp!$AK$3=Data!$N$7,G1766,B1766))))</f>
        <v>0</v>
      </c>
      <c r="AR1766" s="51">
        <f t="shared" si="170"/>
        <v>0</v>
      </c>
      <c r="AS1766" s="25">
        <f t="shared" si="168"/>
        <v>-1</v>
      </c>
      <c r="AT1766" s="25">
        <f t="shared" si="171"/>
        <v>1759</v>
      </c>
      <c r="AU1766" s="25">
        <f t="shared" si="169"/>
        <v>0</v>
      </c>
      <c r="AV1766" s="25">
        <f t="shared" si="172"/>
        <v>0</v>
      </c>
      <c r="BB1766" s="51"/>
    </row>
    <row r="1767" spans="1:54" x14ac:dyDescent="0.25">
      <c r="A1767" t="str">
        <f t="shared" si="167"/>
        <v>1767</v>
      </c>
      <c r="B1767" s="25">
        <f>IF(OR(ISBLANK($AG1767),$AI1767="closed",$AI1767="old",AND($B$3=Data!$N$6,OR(database!AG1767=Data!$K$8,Data!$K$9=database!AG1767))),0,MAX(B$8:B1766)+1)</f>
        <v>0</v>
      </c>
      <c r="C1767" s="25">
        <f ca="1">IF(AND($AL1767-C$3&lt;=TODAY(),$AL1767&gt;0,AI1767&lt;&gt;"closed",AI1767&lt;&gt;"old",AND($B$3&lt;&gt;Data!$N$6,OR(database!$AG1767&lt;&gt;Data!$K$9,database!$AG1767&lt;&gt;Data!$K$8))),MAX(C$8:C1766)+1,0)</f>
        <v>0</v>
      </c>
      <c r="D1767" s="25">
        <f ca="1">IF(AND($AL1767-D$3&lt;=TODAY(),$AL1767&gt;0,$AI1767&lt;&gt;"closed",AI1767&lt;&gt;"old",AND($B$3&lt;&gt;Data!$N$6,OR(database!$AG1767&lt;&gt;Data!$K$9,database!$AG1767&lt;&gt;Data!$K$8))),MAX(D$8:D1766)+1,0)</f>
        <v>0</v>
      </c>
      <c r="E1767" s="25">
        <f ca="1">IF(AND($AL1767-E$3&lt;=TODAY(),$AL1767&gt;0,AI1767&lt;&gt;"closed",AI1767&lt;&gt;"old",AND($B$3&lt;&gt;Data!$N$6,OR(database!$AG1767&lt;&gt;Data!$K$9,database!$AG1767&lt;&gt;Data!$K$8))),MAX(E$8:E1766)+1,0)</f>
        <v>0</v>
      </c>
      <c r="F1767" s="25">
        <f>IF(AH1767="X",MAX(F$8:F1766)+1,0)</f>
        <v>0</v>
      </c>
      <c r="G1767" s="25">
        <f ca="1">IF(AND(AG1767=Data!$K$8,database!AI1767&lt;&gt;"Closed",AI1767&lt;&gt;"old",database!AL1767&lt;(TODAY()+Data!$X$4)),MAX(G$8:G1766)+1,0)</f>
        <v>0</v>
      </c>
      <c r="H1767" s="25">
        <f ca="1">IF(AND(AG1767=Data!$K$9,database!AI1767&lt;&gt;"Closed",AI1767&lt;&gt;"old",database!AL1767&lt;(TODAY()+Data!$X$5)),MAX(H$8:H1766)+1,0)</f>
        <v>0</v>
      </c>
      <c r="Y1767">
        <f>IF(AS1767&gt;0,VLOOKUP(AS1767,$AT:$AV,3,0)+COUNTIF(AS$8:AS1766,AS1767),0)</f>
        <v>0</v>
      </c>
      <c r="AA1767" s="17"/>
      <c r="AB1767" s="18"/>
      <c r="AC1767" s="17"/>
      <c r="AD1767" s="18"/>
      <c r="AE1767" s="17"/>
      <c r="AF1767" s="18"/>
      <c r="AG1767" s="139"/>
      <c r="AH1767" s="24"/>
      <c r="AI1767" s="17"/>
      <c r="AJ1767" s="24"/>
      <c r="AK1767" s="27"/>
      <c r="AL1767" s="47"/>
      <c r="AQ1767" s="25">
        <f>IF(FollowUp!$AK$3="(Off)",IF(FollowUp!$AA$3=Data!$D$5,C1767,IF(FollowUp!$AA$3=Data!$D$6,D1767,IF(FollowUp!$AA$3=Data!$D$7,E1767,B1767))),IF(FollowUp!$AK$3=Data!$N$9,F1767,IF(FollowUp!$AK$3=Data!$N$8,H1767,IF(FollowUp!$AK$3=Data!$N$7,G1767,B1767))))</f>
        <v>0</v>
      </c>
      <c r="AR1767" s="51">
        <f t="shared" si="170"/>
        <v>0</v>
      </c>
      <c r="AS1767" s="25">
        <f t="shared" si="168"/>
        <v>-1</v>
      </c>
      <c r="AT1767" s="25">
        <f t="shared" si="171"/>
        <v>1760</v>
      </c>
      <c r="AU1767" s="25">
        <f t="shared" si="169"/>
        <v>0</v>
      </c>
      <c r="AV1767" s="25">
        <f t="shared" si="172"/>
        <v>0</v>
      </c>
      <c r="BB1767" s="51"/>
    </row>
    <row r="1768" spans="1:54" x14ac:dyDescent="0.25">
      <c r="A1768" t="str">
        <f t="shared" si="167"/>
        <v>1768</v>
      </c>
      <c r="B1768" s="25">
        <f>IF(OR(ISBLANK($AG1768),$AI1768="closed",$AI1768="old",AND($B$3=Data!$N$6,OR(database!AG1768=Data!$K$8,Data!$K$9=database!AG1768))),0,MAX(B$8:B1767)+1)</f>
        <v>0</v>
      </c>
      <c r="C1768" s="25">
        <f ca="1">IF(AND($AL1768-C$3&lt;=TODAY(),$AL1768&gt;0,AI1768&lt;&gt;"closed",AI1768&lt;&gt;"old",AND($B$3&lt;&gt;Data!$N$6,OR(database!$AG1768&lt;&gt;Data!$K$9,database!$AG1768&lt;&gt;Data!$K$8))),MAX(C$8:C1767)+1,0)</f>
        <v>0</v>
      </c>
      <c r="D1768" s="25">
        <f ca="1">IF(AND($AL1768-D$3&lt;=TODAY(),$AL1768&gt;0,$AI1768&lt;&gt;"closed",AI1768&lt;&gt;"old",AND($B$3&lt;&gt;Data!$N$6,OR(database!$AG1768&lt;&gt;Data!$K$9,database!$AG1768&lt;&gt;Data!$K$8))),MAX(D$8:D1767)+1,0)</f>
        <v>0</v>
      </c>
      <c r="E1768" s="25">
        <f ca="1">IF(AND($AL1768-E$3&lt;=TODAY(),$AL1768&gt;0,AI1768&lt;&gt;"closed",AI1768&lt;&gt;"old",AND($B$3&lt;&gt;Data!$N$6,OR(database!$AG1768&lt;&gt;Data!$K$9,database!$AG1768&lt;&gt;Data!$K$8))),MAX(E$8:E1767)+1,0)</f>
        <v>0</v>
      </c>
      <c r="F1768" s="25">
        <f>IF(AH1768="X",MAX(F$8:F1767)+1,0)</f>
        <v>0</v>
      </c>
      <c r="G1768" s="25">
        <f ca="1">IF(AND(AG1768=Data!$K$8,database!AI1768&lt;&gt;"Closed",AI1768&lt;&gt;"old",database!AL1768&lt;(TODAY()+Data!$X$4)),MAX(G$8:G1767)+1,0)</f>
        <v>0</v>
      </c>
      <c r="H1768" s="25">
        <f ca="1">IF(AND(AG1768=Data!$K$9,database!AI1768&lt;&gt;"Closed",AI1768&lt;&gt;"old",database!AL1768&lt;(TODAY()+Data!$X$5)),MAX(H$8:H1767)+1,0)</f>
        <v>0</v>
      </c>
      <c r="Y1768">
        <f>IF(AS1768&gt;0,VLOOKUP(AS1768,$AT:$AV,3,0)+COUNTIF(AS$8:AS1767,AS1768),0)</f>
        <v>0</v>
      </c>
      <c r="AA1768" s="16"/>
      <c r="AB1768" s="22"/>
      <c r="AC1768" s="16"/>
      <c r="AD1768" s="22"/>
      <c r="AE1768" s="16"/>
      <c r="AF1768" s="22"/>
      <c r="AG1768" s="138"/>
      <c r="AH1768" s="23"/>
      <c r="AI1768" s="16"/>
      <c r="AJ1768" s="23"/>
      <c r="AK1768" s="28"/>
      <c r="AL1768" s="35"/>
      <c r="AQ1768" s="25">
        <f>IF(FollowUp!$AK$3="(Off)",IF(FollowUp!$AA$3=Data!$D$5,C1768,IF(FollowUp!$AA$3=Data!$D$6,D1768,IF(FollowUp!$AA$3=Data!$D$7,E1768,B1768))),IF(FollowUp!$AK$3=Data!$N$9,F1768,IF(FollowUp!$AK$3=Data!$N$8,H1768,IF(FollowUp!$AK$3=Data!$N$7,G1768,B1768))))</f>
        <v>0</v>
      </c>
      <c r="AR1768" s="51">
        <f t="shared" si="170"/>
        <v>0</v>
      </c>
      <c r="AS1768" s="25">
        <f t="shared" si="168"/>
        <v>-1</v>
      </c>
      <c r="AT1768" s="25">
        <f t="shared" si="171"/>
        <v>1761</v>
      </c>
      <c r="AU1768" s="25">
        <f t="shared" si="169"/>
        <v>0</v>
      </c>
      <c r="AV1768" s="25">
        <f t="shared" si="172"/>
        <v>0</v>
      </c>
      <c r="BB1768" s="51"/>
    </row>
    <row r="1769" spans="1:54" x14ac:dyDescent="0.25">
      <c r="A1769" t="str">
        <f t="shared" si="167"/>
        <v>1769</v>
      </c>
      <c r="B1769" s="25">
        <f>IF(OR(ISBLANK($AG1769),$AI1769="closed",$AI1769="old",AND($B$3=Data!$N$6,OR(database!AG1769=Data!$K$8,Data!$K$9=database!AG1769))),0,MAX(B$8:B1768)+1)</f>
        <v>0</v>
      </c>
      <c r="C1769" s="25">
        <f ca="1">IF(AND($AL1769-C$3&lt;=TODAY(),$AL1769&gt;0,AI1769&lt;&gt;"closed",AI1769&lt;&gt;"old",AND($B$3&lt;&gt;Data!$N$6,OR(database!$AG1769&lt;&gt;Data!$K$9,database!$AG1769&lt;&gt;Data!$K$8))),MAX(C$8:C1768)+1,0)</f>
        <v>0</v>
      </c>
      <c r="D1769" s="25">
        <f ca="1">IF(AND($AL1769-D$3&lt;=TODAY(),$AL1769&gt;0,$AI1769&lt;&gt;"closed",AI1769&lt;&gt;"old",AND($B$3&lt;&gt;Data!$N$6,OR(database!$AG1769&lt;&gt;Data!$K$9,database!$AG1769&lt;&gt;Data!$K$8))),MAX(D$8:D1768)+1,0)</f>
        <v>0</v>
      </c>
      <c r="E1769" s="25">
        <f ca="1">IF(AND($AL1769-E$3&lt;=TODAY(),$AL1769&gt;0,AI1769&lt;&gt;"closed",AI1769&lt;&gt;"old",AND($B$3&lt;&gt;Data!$N$6,OR(database!$AG1769&lt;&gt;Data!$K$9,database!$AG1769&lt;&gt;Data!$K$8))),MAX(E$8:E1768)+1,0)</f>
        <v>0</v>
      </c>
      <c r="F1769" s="25">
        <f>IF(AH1769="X",MAX(F$8:F1768)+1,0)</f>
        <v>0</v>
      </c>
      <c r="G1769" s="25">
        <f ca="1">IF(AND(AG1769=Data!$K$8,database!AI1769&lt;&gt;"Closed",AI1769&lt;&gt;"old",database!AL1769&lt;(TODAY()+Data!$X$4)),MAX(G$8:G1768)+1,0)</f>
        <v>0</v>
      </c>
      <c r="H1769" s="25">
        <f ca="1">IF(AND(AG1769=Data!$K$9,database!AI1769&lt;&gt;"Closed",AI1769&lt;&gt;"old",database!AL1769&lt;(TODAY()+Data!$X$5)),MAX(H$8:H1768)+1,0)</f>
        <v>0</v>
      </c>
      <c r="Y1769">
        <f>IF(AS1769&gt;0,VLOOKUP(AS1769,$AT:$AV,3,0)+COUNTIF(AS$8:AS1768,AS1769),0)</f>
        <v>0</v>
      </c>
      <c r="AA1769" s="17"/>
      <c r="AB1769" s="18"/>
      <c r="AC1769" s="17"/>
      <c r="AD1769" s="18"/>
      <c r="AE1769" s="17"/>
      <c r="AF1769" s="18"/>
      <c r="AG1769" s="139"/>
      <c r="AH1769" s="24"/>
      <c r="AI1769" s="17"/>
      <c r="AJ1769" s="24"/>
      <c r="AK1769" s="27"/>
      <c r="AL1769" s="47"/>
      <c r="AQ1769" s="25">
        <f>IF(FollowUp!$AK$3="(Off)",IF(FollowUp!$AA$3=Data!$D$5,C1769,IF(FollowUp!$AA$3=Data!$D$6,D1769,IF(FollowUp!$AA$3=Data!$D$7,E1769,B1769))),IF(FollowUp!$AK$3=Data!$N$9,F1769,IF(FollowUp!$AK$3=Data!$N$8,H1769,IF(FollowUp!$AK$3=Data!$N$7,G1769,B1769))))</f>
        <v>0</v>
      </c>
      <c r="AR1769" s="51">
        <f t="shared" si="170"/>
        <v>0</v>
      </c>
      <c r="AS1769" s="25">
        <f t="shared" si="168"/>
        <v>-1</v>
      </c>
      <c r="AT1769" s="25">
        <f t="shared" si="171"/>
        <v>1762</v>
      </c>
      <c r="AU1769" s="25">
        <f t="shared" si="169"/>
        <v>0</v>
      </c>
      <c r="AV1769" s="25">
        <f t="shared" si="172"/>
        <v>0</v>
      </c>
      <c r="BB1769" s="51"/>
    </row>
    <row r="1770" spans="1:54" x14ac:dyDescent="0.25">
      <c r="A1770" t="str">
        <f t="shared" si="167"/>
        <v>1770</v>
      </c>
      <c r="B1770" s="25">
        <f>IF(OR(ISBLANK($AG1770),$AI1770="closed",$AI1770="old",AND($B$3=Data!$N$6,OR(database!AG1770=Data!$K$8,Data!$K$9=database!AG1770))),0,MAX(B$8:B1769)+1)</f>
        <v>0</v>
      </c>
      <c r="C1770" s="25">
        <f ca="1">IF(AND($AL1770-C$3&lt;=TODAY(),$AL1770&gt;0,AI1770&lt;&gt;"closed",AI1770&lt;&gt;"old",AND($B$3&lt;&gt;Data!$N$6,OR(database!$AG1770&lt;&gt;Data!$K$9,database!$AG1770&lt;&gt;Data!$K$8))),MAX(C$8:C1769)+1,0)</f>
        <v>0</v>
      </c>
      <c r="D1770" s="25">
        <f ca="1">IF(AND($AL1770-D$3&lt;=TODAY(),$AL1770&gt;0,$AI1770&lt;&gt;"closed",AI1770&lt;&gt;"old",AND($B$3&lt;&gt;Data!$N$6,OR(database!$AG1770&lt;&gt;Data!$K$9,database!$AG1770&lt;&gt;Data!$K$8))),MAX(D$8:D1769)+1,0)</f>
        <v>0</v>
      </c>
      <c r="E1770" s="25">
        <f ca="1">IF(AND($AL1770-E$3&lt;=TODAY(),$AL1770&gt;0,AI1770&lt;&gt;"closed",AI1770&lt;&gt;"old",AND($B$3&lt;&gt;Data!$N$6,OR(database!$AG1770&lt;&gt;Data!$K$9,database!$AG1770&lt;&gt;Data!$K$8))),MAX(E$8:E1769)+1,0)</f>
        <v>0</v>
      </c>
      <c r="F1770" s="25">
        <f>IF(AH1770="X",MAX(F$8:F1769)+1,0)</f>
        <v>0</v>
      </c>
      <c r="G1770" s="25">
        <f ca="1">IF(AND(AG1770=Data!$K$8,database!AI1770&lt;&gt;"Closed",AI1770&lt;&gt;"old",database!AL1770&lt;(TODAY()+Data!$X$4)),MAX(G$8:G1769)+1,0)</f>
        <v>0</v>
      </c>
      <c r="H1770" s="25">
        <f ca="1">IF(AND(AG1770=Data!$K$9,database!AI1770&lt;&gt;"Closed",AI1770&lt;&gt;"old",database!AL1770&lt;(TODAY()+Data!$X$5)),MAX(H$8:H1769)+1,0)</f>
        <v>0</v>
      </c>
      <c r="Y1770">
        <f>IF(AS1770&gt;0,VLOOKUP(AS1770,$AT:$AV,3,0)+COUNTIF(AS$8:AS1769,AS1770),0)</f>
        <v>0</v>
      </c>
      <c r="AA1770" s="16"/>
      <c r="AB1770" s="22"/>
      <c r="AC1770" s="16"/>
      <c r="AD1770" s="22"/>
      <c r="AE1770" s="16"/>
      <c r="AF1770" s="22"/>
      <c r="AG1770" s="138"/>
      <c r="AH1770" s="23"/>
      <c r="AI1770" s="16"/>
      <c r="AJ1770" s="23"/>
      <c r="AK1770" s="28"/>
      <c r="AL1770" s="35"/>
      <c r="AQ1770" s="25">
        <f>IF(FollowUp!$AK$3="(Off)",IF(FollowUp!$AA$3=Data!$D$5,C1770,IF(FollowUp!$AA$3=Data!$D$6,D1770,IF(FollowUp!$AA$3=Data!$D$7,E1770,B1770))),IF(FollowUp!$AK$3=Data!$N$9,F1770,IF(FollowUp!$AK$3=Data!$N$8,H1770,IF(FollowUp!$AK$3=Data!$N$7,G1770,B1770))))</f>
        <v>0</v>
      </c>
      <c r="AR1770" s="51">
        <f t="shared" si="170"/>
        <v>0</v>
      </c>
      <c r="AS1770" s="25">
        <f t="shared" si="168"/>
        <v>-1</v>
      </c>
      <c r="AT1770" s="25">
        <f t="shared" si="171"/>
        <v>1763</v>
      </c>
      <c r="AU1770" s="25">
        <f t="shared" si="169"/>
        <v>0</v>
      </c>
      <c r="AV1770" s="25">
        <f t="shared" si="172"/>
        <v>0</v>
      </c>
      <c r="BB1770" s="51"/>
    </row>
    <row r="1771" spans="1:54" x14ac:dyDescent="0.25">
      <c r="A1771" t="str">
        <f t="shared" si="167"/>
        <v>1771</v>
      </c>
      <c r="B1771" s="25">
        <f>IF(OR(ISBLANK($AG1771),$AI1771="closed",$AI1771="old",AND($B$3=Data!$N$6,OR(database!AG1771=Data!$K$8,Data!$K$9=database!AG1771))),0,MAX(B$8:B1770)+1)</f>
        <v>0</v>
      </c>
      <c r="C1771" s="25">
        <f ca="1">IF(AND($AL1771-C$3&lt;=TODAY(),$AL1771&gt;0,AI1771&lt;&gt;"closed",AI1771&lt;&gt;"old",AND($B$3&lt;&gt;Data!$N$6,OR(database!$AG1771&lt;&gt;Data!$K$9,database!$AG1771&lt;&gt;Data!$K$8))),MAX(C$8:C1770)+1,0)</f>
        <v>0</v>
      </c>
      <c r="D1771" s="25">
        <f ca="1">IF(AND($AL1771-D$3&lt;=TODAY(),$AL1771&gt;0,$AI1771&lt;&gt;"closed",AI1771&lt;&gt;"old",AND($B$3&lt;&gt;Data!$N$6,OR(database!$AG1771&lt;&gt;Data!$K$9,database!$AG1771&lt;&gt;Data!$K$8))),MAX(D$8:D1770)+1,0)</f>
        <v>0</v>
      </c>
      <c r="E1771" s="25">
        <f ca="1">IF(AND($AL1771-E$3&lt;=TODAY(),$AL1771&gt;0,AI1771&lt;&gt;"closed",AI1771&lt;&gt;"old",AND($B$3&lt;&gt;Data!$N$6,OR(database!$AG1771&lt;&gt;Data!$K$9,database!$AG1771&lt;&gt;Data!$K$8))),MAX(E$8:E1770)+1,0)</f>
        <v>0</v>
      </c>
      <c r="F1771" s="25">
        <f>IF(AH1771="X",MAX(F$8:F1770)+1,0)</f>
        <v>0</v>
      </c>
      <c r="G1771" s="25">
        <f ca="1">IF(AND(AG1771=Data!$K$8,database!AI1771&lt;&gt;"Closed",AI1771&lt;&gt;"old",database!AL1771&lt;(TODAY()+Data!$X$4)),MAX(G$8:G1770)+1,0)</f>
        <v>0</v>
      </c>
      <c r="H1771" s="25">
        <f ca="1">IF(AND(AG1771=Data!$K$9,database!AI1771&lt;&gt;"Closed",AI1771&lt;&gt;"old",database!AL1771&lt;(TODAY()+Data!$X$5)),MAX(H$8:H1770)+1,0)</f>
        <v>0</v>
      </c>
      <c r="Y1771">
        <f>IF(AS1771&gt;0,VLOOKUP(AS1771,$AT:$AV,3,0)+COUNTIF(AS$8:AS1770,AS1771),0)</f>
        <v>0</v>
      </c>
      <c r="AA1771" s="17"/>
      <c r="AB1771" s="18"/>
      <c r="AC1771" s="17"/>
      <c r="AD1771" s="18"/>
      <c r="AE1771" s="17"/>
      <c r="AF1771" s="18"/>
      <c r="AG1771" s="139"/>
      <c r="AH1771" s="24"/>
      <c r="AI1771" s="17"/>
      <c r="AJ1771" s="24"/>
      <c r="AK1771" s="27"/>
      <c r="AL1771" s="47"/>
      <c r="AQ1771" s="25">
        <f>IF(FollowUp!$AK$3="(Off)",IF(FollowUp!$AA$3=Data!$D$5,C1771,IF(FollowUp!$AA$3=Data!$D$6,D1771,IF(FollowUp!$AA$3=Data!$D$7,E1771,B1771))),IF(FollowUp!$AK$3=Data!$N$9,F1771,IF(FollowUp!$AK$3=Data!$N$8,H1771,IF(FollowUp!$AK$3=Data!$N$7,G1771,B1771))))</f>
        <v>0</v>
      </c>
      <c r="AR1771" s="51">
        <f t="shared" si="170"/>
        <v>0</v>
      </c>
      <c r="AS1771" s="25">
        <f t="shared" si="168"/>
        <v>-1</v>
      </c>
      <c r="AT1771" s="25">
        <f t="shared" si="171"/>
        <v>1764</v>
      </c>
      <c r="AU1771" s="25">
        <f t="shared" si="169"/>
        <v>0</v>
      </c>
      <c r="AV1771" s="25">
        <f t="shared" si="172"/>
        <v>0</v>
      </c>
      <c r="BB1771" s="51"/>
    </row>
    <row r="1772" spans="1:54" x14ac:dyDescent="0.25">
      <c r="A1772" t="str">
        <f t="shared" si="167"/>
        <v>1772</v>
      </c>
      <c r="B1772" s="25">
        <f>IF(OR(ISBLANK($AG1772),$AI1772="closed",$AI1772="old",AND($B$3=Data!$N$6,OR(database!AG1772=Data!$K$8,Data!$K$9=database!AG1772))),0,MAX(B$8:B1771)+1)</f>
        <v>0</v>
      </c>
      <c r="C1772" s="25">
        <f ca="1">IF(AND($AL1772-C$3&lt;=TODAY(),$AL1772&gt;0,AI1772&lt;&gt;"closed",AI1772&lt;&gt;"old",AND($B$3&lt;&gt;Data!$N$6,OR(database!$AG1772&lt;&gt;Data!$K$9,database!$AG1772&lt;&gt;Data!$K$8))),MAX(C$8:C1771)+1,0)</f>
        <v>0</v>
      </c>
      <c r="D1772" s="25">
        <f ca="1">IF(AND($AL1772-D$3&lt;=TODAY(),$AL1772&gt;0,$AI1772&lt;&gt;"closed",AI1772&lt;&gt;"old",AND($B$3&lt;&gt;Data!$N$6,OR(database!$AG1772&lt;&gt;Data!$K$9,database!$AG1772&lt;&gt;Data!$K$8))),MAX(D$8:D1771)+1,0)</f>
        <v>0</v>
      </c>
      <c r="E1772" s="25">
        <f ca="1">IF(AND($AL1772-E$3&lt;=TODAY(),$AL1772&gt;0,AI1772&lt;&gt;"closed",AI1772&lt;&gt;"old",AND($B$3&lt;&gt;Data!$N$6,OR(database!$AG1772&lt;&gt;Data!$K$9,database!$AG1772&lt;&gt;Data!$K$8))),MAX(E$8:E1771)+1,0)</f>
        <v>0</v>
      </c>
      <c r="F1772" s="25">
        <f>IF(AH1772="X",MAX(F$8:F1771)+1,0)</f>
        <v>0</v>
      </c>
      <c r="G1772" s="25">
        <f ca="1">IF(AND(AG1772=Data!$K$8,database!AI1772&lt;&gt;"Closed",AI1772&lt;&gt;"old",database!AL1772&lt;(TODAY()+Data!$X$4)),MAX(G$8:G1771)+1,0)</f>
        <v>0</v>
      </c>
      <c r="H1772" s="25">
        <f ca="1">IF(AND(AG1772=Data!$K$9,database!AI1772&lt;&gt;"Closed",AI1772&lt;&gt;"old",database!AL1772&lt;(TODAY()+Data!$X$5)),MAX(H$8:H1771)+1,0)</f>
        <v>0</v>
      </c>
      <c r="Y1772">
        <f>IF(AS1772&gt;0,VLOOKUP(AS1772,$AT:$AV,3,0)+COUNTIF(AS$8:AS1771,AS1772),0)</f>
        <v>0</v>
      </c>
      <c r="AA1772" s="16"/>
      <c r="AB1772" s="22"/>
      <c r="AC1772" s="16"/>
      <c r="AD1772" s="22"/>
      <c r="AE1772" s="16"/>
      <c r="AF1772" s="22"/>
      <c r="AG1772" s="138"/>
      <c r="AH1772" s="23"/>
      <c r="AI1772" s="16"/>
      <c r="AJ1772" s="23"/>
      <c r="AK1772" s="28"/>
      <c r="AL1772" s="35"/>
      <c r="AQ1772" s="25">
        <f>IF(FollowUp!$AK$3="(Off)",IF(FollowUp!$AA$3=Data!$D$5,C1772,IF(FollowUp!$AA$3=Data!$D$6,D1772,IF(FollowUp!$AA$3=Data!$D$7,E1772,B1772))),IF(FollowUp!$AK$3=Data!$N$9,F1772,IF(FollowUp!$AK$3=Data!$N$8,H1772,IF(FollowUp!$AK$3=Data!$N$7,G1772,B1772))))</f>
        <v>0</v>
      </c>
      <c r="AR1772" s="51">
        <f t="shared" si="170"/>
        <v>0</v>
      </c>
      <c r="AS1772" s="25">
        <f t="shared" si="168"/>
        <v>-1</v>
      </c>
      <c r="AT1772" s="25">
        <f t="shared" si="171"/>
        <v>1765</v>
      </c>
      <c r="AU1772" s="25">
        <f t="shared" si="169"/>
        <v>0</v>
      </c>
      <c r="AV1772" s="25">
        <f t="shared" si="172"/>
        <v>0</v>
      </c>
      <c r="BB1772" s="51"/>
    </row>
    <row r="1773" spans="1:54" x14ac:dyDescent="0.25">
      <c r="A1773" t="str">
        <f t="shared" si="167"/>
        <v>1773</v>
      </c>
      <c r="B1773" s="25">
        <f>IF(OR(ISBLANK($AG1773),$AI1773="closed",$AI1773="old",AND($B$3=Data!$N$6,OR(database!AG1773=Data!$K$8,Data!$K$9=database!AG1773))),0,MAX(B$8:B1772)+1)</f>
        <v>0</v>
      </c>
      <c r="C1773" s="25">
        <f ca="1">IF(AND($AL1773-C$3&lt;=TODAY(),$AL1773&gt;0,AI1773&lt;&gt;"closed",AI1773&lt;&gt;"old",AND($B$3&lt;&gt;Data!$N$6,OR(database!$AG1773&lt;&gt;Data!$K$9,database!$AG1773&lt;&gt;Data!$K$8))),MAX(C$8:C1772)+1,0)</f>
        <v>0</v>
      </c>
      <c r="D1773" s="25">
        <f ca="1">IF(AND($AL1773-D$3&lt;=TODAY(),$AL1773&gt;0,$AI1773&lt;&gt;"closed",AI1773&lt;&gt;"old",AND($B$3&lt;&gt;Data!$N$6,OR(database!$AG1773&lt;&gt;Data!$K$9,database!$AG1773&lt;&gt;Data!$K$8))),MAX(D$8:D1772)+1,0)</f>
        <v>0</v>
      </c>
      <c r="E1773" s="25">
        <f ca="1">IF(AND($AL1773-E$3&lt;=TODAY(),$AL1773&gt;0,AI1773&lt;&gt;"closed",AI1773&lt;&gt;"old",AND($B$3&lt;&gt;Data!$N$6,OR(database!$AG1773&lt;&gt;Data!$K$9,database!$AG1773&lt;&gt;Data!$K$8))),MAX(E$8:E1772)+1,0)</f>
        <v>0</v>
      </c>
      <c r="F1773" s="25">
        <f>IF(AH1773="X",MAX(F$8:F1772)+1,0)</f>
        <v>0</v>
      </c>
      <c r="G1773" s="25">
        <f ca="1">IF(AND(AG1773=Data!$K$8,database!AI1773&lt;&gt;"Closed",AI1773&lt;&gt;"old",database!AL1773&lt;(TODAY()+Data!$X$4)),MAX(G$8:G1772)+1,0)</f>
        <v>0</v>
      </c>
      <c r="H1773" s="25">
        <f ca="1">IF(AND(AG1773=Data!$K$9,database!AI1773&lt;&gt;"Closed",AI1773&lt;&gt;"old",database!AL1773&lt;(TODAY()+Data!$X$5)),MAX(H$8:H1772)+1,0)</f>
        <v>0</v>
      </c>
      <c r="Y1773">
        <f>IF(AS1773&gt;0,VLOOKUP(AS1773,$AT:$AV,3,0)+COUNTIF(AS$8:AS1772,AS1773),0)</f>
        <v>0</v>
      </c>
      <c r="AA1773" s="17"/>
      <c r="AB1773" s="18"/>
      <c r="AC1773" s="17"/>
      <c r="AD1773" s="18"/>
      <c r="AE1773" s="17"/>
      <c r="AF1773" s="18"/>
      <c r="AG1773" s="139"/>
      <c r="AH1773" s="24"/>
      <c r="AI1773" s="17"/>
      <c r="AJ1773" s="24"/>
      <c r="AK1773" s="27"/>
      <c r="AL1773" s="47"/>
      <c r="AQ1773" s="25">
        <f>IF(FollowUp!$AK$3="(Off)",IF(FollowUp!$AA$3=Data!$D$5,C1773,IF(FollowUp!$AA$3=Data!$D$6,D1773,IF(FollowUp!$AA$3=Data!$D$7,E1773,B1773))),IF(FollowUp!$AK$3=Data!$N$9,F1773,IF(FollowUp!$AK$3=Data!$N$8,H1773,IF(FollowUp!$AK$3=Data!$N$7,G1773,B1773))))</f>
        <v>0</v>
      </c>
      <c r="AR1773" s="51">
        <f t="shared" si="170"/>
        <v>0</v>
      </c>
      <c r="AS1773" s="25">
        <f t="shared" si="168"/>
        <v>-1</v>
      </c>
      <c r="AT1773" s="25">
        <f t="shared" si="171"/>
        <v>1766</v>
      </c>
      <c r="AU1773" s="25">
        <f t="shared" si="169"/>
        <v>0</v>
      </c>
      <c r="AV1773" s="25">
        <f t="shared" si="172"/>
        <v>0</v>
      </c>
      <c r="BB1773" s="51"/>
    </row>
    <row r="1774" spans="1:54" x14ac:dyDescent="0.25">
      <c r="A1774" t="str">
        <f t="shared" si="167"/>
        <v>1774</v>
      </c>
      <c r="B1774" s="25">
        <f>IF(OR(ISBLANK($AG1774),$AI1774="closed",$AI1774="old",AND($B$3=Data!$N$6,OR(database!AG1774=Data!$K$8,Data!$K$9=database!AG1774))),0,MAX(B$8:B1773)+1)</f>
        <v>0</v>
      </c>
      <c r="C1774" s="25">
        <f ca="1">IF(AND($AL1774-C$3&lt;=TODAY(),$AL1774&gt;0,AI1774&lt;&gt;"closed",AI1774&lt;&gt;"old",AND($B$3&lt;&gt;Data!$N$6,OR(database!$AG1774&lt;&gt;Data!$K$9,database!$AG1774&lt;&gt;Data!$K$8))),MAX(C$8:C1773)+1,0)</f>
        <v>0</v>
      </c>
      <c r="D1774" s="25">
        <f ca="1">IF(AND($AL1774-D$3&lt;=TODAY(),$AL1774&gt;0,$AI1774&lt;&gt;"closed",AI1774&lt;&gt;"old",AND($B$3&lt;&gt;Data!$N$6,OR(database!$AG1774&lt;&gt;Data!$K$9,database!$AG1774&lt;&gt;Data!$K$8))),MAX(D$8:D1773)+1,0)</f>
        <v>0</v>
      </c>
      <c r="E1774" s="25">
        <f ca="1">IF(AND($AL1774-E$3&lt;=TODAY(),$AL1774&gt;0,AI1774&lt;&gt;"closed",AI1774&lt;&gt;"old",AND($B$3&lt;&gt;Data!$N$6,OR(database!$AG1774&lt;&gt;Data!$K$9,database!$AG1774&lt;&gt;Data!$K$8))),MAX(E$8:E1773)+1,0)</f>
        <v>0</v>
      </c>
      <c r="F1774" s="25">
        <f>IF(AH1774="X",MAX(F$8:F1773)+1,0)</f>
        <v>0</v>
      </c>
      <c r="G1774" s="25">
        <f ca="1">IF(AND(AG1774=Data!$K$8,database!AI1774&lt;&gt;"Closed",AI1774&lt;&gt;"old",database!AL1774&lt;(TODAY()+Data!$X$4)),MAX(G$8:G1773)+1,0)</f>
        <v>0</v>
      </c>
      <c r="H1774" s="25">
        <f ca="1">IF(AND(AG1774=Data!$K$9,database!AI1774&lt;&gt;"Closed",AI1774&lt;&gt;"old",database!AL1774&lt;(TODAY()+Data!$X$5)),MAX(H$8:H1773)+1,0)</f>
        <v>0</v>
      </c>
      <c r="Y1774">
        <f>IF(AS1774&gt;0,VLOOKUP(AS1774,$AT:$AV,3,0)+COUNTIF(AS$8:AS1773,AS1774),0)</f>
        <v>0</v>
      </c>
      <c r="AA1774" s="16"/>
      <c r="AB1774" s="22"/>
      <c r="AC1774" s="16"/>
      <c r="AD1774" s="22"/>
      <c r="AE1774" s="16"/>
      <c r="AF1774" s="22"/>
      <c r="AG1774" s="138"/>
      <c r="AH1774" s="23"/>
      <c r="AI1774" s="16"/>
      <c r="AJ1774" s="23"/>
      <c r="AK1774" s="28"/>
      <c r="AL1774" s="35"/>
      <c r="AQ1774" s="25">
        <f>IF(FollowUp!$AK$3="(Off)",IF(FollowUp!$AA$3=Data!$D$5,C1774,IF(FollowUp!$AA$3=Data!$D$6,D1774,IF(FollowUp!$AA$3=Data!$D$7,E1774,B1774))),IF(FollowUp!$AK$3=Data!$N$9,F1774,IF(FollowUp!$AK$3=Data!$N$8,H1774,IF(FollowUp!$AK$3=Data!$N$7,G1774,B1774))))</f>
        <v>0</v>
      </c>
      <c r="AR1774" s="51">
        <f t="shared" si="170"/>
        <v>0</v>
      </c>
      <c r="AS1774" s="25">
        <f t="shared" si="168"/>
        <v>-1</v>
      </c>
      <c r="AT1774" s="25">
        <f t="shared" si="171"/>
        <v>1767</v>
      </c>
      <c r="AU1774" s="25">
        <f t="shared" si="169"/>
        <v>0</v>
      </c>
      <c r="AV1774" s="25">
        <f t="shared" si="172"/>
        <v>0</v>
      </c>
      <c r="BB1774" s="51"/>
    </row>
    <row r="1775" spans="1:54" x14ac:dyDescent="0.25">
      <c r="A1775" t="str">
        <f t="shared" si="167"/>
        <v>1775</v>
      </c>
      <c r="B1775" s="25">
        <f>IF(OR(ISBLANK($AG1775),$AI1775="closed",$AI1775="old",AND($B$3=Data!$N$6,OR(database!AG1775=Data!$K$8,Data!$K$9=database!AG1775))),0,MAX(B$8:B1774)+1)</f>
        <v>0</v>
      </c>
      <c r="C1775" s="25">
        <f ca="1">IF(AND($AL1775-C$3&lt;=TODAY(),$AL1775&gt;0,AI1775&lt;&gt;"closed",AI1775&lt;&gt;"old",AND($B$3&lt;&gt;Data!$N$6,OR(database!$AG1775&lt;&gt;Data!$K$9,database!$AG1775&lt;&gt;Data!$K$8))),MAX(C$8:C1774)+1,0)</f>
        <v>0</v>
      </c>
      <c r="D1775" s="25">
        <f ca="1">IF(AND($AL1775-D$3&lt;=TODAY(),$AL1775&gt;0,$AI1775&lt;&gt;"closed",AI1775&lt;&gt;"old",AND($B$3&lt;&gt;Data!$N$6,OR(database!$AG1775&lt;&gt;Data!$K$9,database!$AG1775&lt;&gt;Data!$K$8))),MAX(D$8:D1774)+1,0)</f>
        <v>0</v>
      </c>
      <c r="E1775" s="25">
        <f ca="1">IF(AND($AL1775-E$3&lt;=TODAY(),$AL1775&gt;0,AI1775&lt;&gt;"closed",AI1775&lt;&gt;"old",AND($B$3&lt;&gt;Data!$N$6,OR(database!$AG1775&lt;&gt;Data!$K$9,database!$AG1775&lt;&gt;Data!$K$8))),MAX(E$8:E1774)+1,0)</f>
        <v>0</v>
      </c>
      <c r="F1775" s="25">
        <f>IF(AH1775="X",MAX(F$8:F1774)+1,0)</f>
        <v>0</v>
      </c>
      <c r="G1775" s="25">
        <f ca="1">IF(AND(AG1775=Data!$K$8,database!AI1775&lt;&gt;"Closed",AI1775&lt;&gt;"old",database!AL1775&lt;(TODAY()+Data!$X$4)),MAX(G$8:G1774)+1,0)</f>
        <v>0</v>
      </c>
      <c r="H1775" s="25">
        <f ca="1">IF(AND(AG1775=Data!$K$9,database!AI1775&lt;&gt;"Closed",AI1775&lt;&gt;"old",database!AL1775&lt;(TODAY()+Data!$X$5)),MAX(H$8:H1774)+1,0)</f>
        <v>0</v>
      </c>
      <c r="Y1775">
        <f>IF(AS1775&gt;0,VLOOKUP(AS1775,$AT:$AV,3,0)+COUNTIF(AS$8:AS1774,AS1775),0)</f>
        <v>0</v>
      </c>
      <c r="AA1775" s="17"/>
      <c r="AB1775" s="18"/>
      <c r="AC1775" s="17"/>
      <c r="AD1775" s="18"/>
      <c r="AE1775" s="17"/>
      <c r="AF1775" s="18"/>
      <c r="AG1775" s="139"/>
      <c r="AH1775" s="24"/>
      <c r="AI1775" s="17"/>
      <c r="AJ1775" s="24"/>
      <c r="AK1775" s="27"/>
      <c r="AL1775" s="47"/>
      <c r="AQ1775" s="25">
        <f>IF(FollowUp!$AK$3="(Off)",IF(FollowUp!$AA$3=Data!$D$5,C1775,IF(FollowUp!$AA$3=Data!$D$6,D1775,IF(FollowUp!$AA$3=Data!$D$7,E1775,B1775))),IF(FollowUp!$AK$3=Data!$N$9,F1775,IF(FollowUp!$AK$3=Data!$N$8,H1775,IF(FollowUp!$AK$3=Data!$N$7,G1775,B1775))))</f>
        <v>0</v>
      </c>
      <c r="AR1775" s="51">
        <f t="shared" si="170"/>
        <v>0</v>
      </c>
      <c r="AS1775" s="25">
        <f t="shared" si="168"/>
        <v>-1</v>
      </c>
      <c r="AT1775" s="25">
        <f t="shared" si="171"/>
        <v>1768</v>
      </c>
      <c r="AU1775" s="25">
        <f t="shared" si="169"/>
        <v>0</v>
      </c>
      <c r="AV1775" s="25">
        <f t="shared" si="172"/>
        <v>0</v>
      </c>
      <c r="BB1775" s="51"/>
    </row>
    <row r="1776" spans="1:54" x14ac:dyDescent="0.25">
      <c r="A1776" t="str">
        <f t="shared" si="167"/>
        <v>1776</v>
      </c>
      <c r="B1776" s="25">
        <f>IF(OR(ISBLANK($AG1776),$AI1776="closed",$AI1776="old",AND($B$3=Data!$N$6,OR(database!AG1776=Data!$K$8,Data!$K$9=database!AG1776))),0,MAX(B$8:B1775)+1)</f>
        <v>0</v>
      </c>
      <c r="C1776" s="25">
        <f ca="1">IF(AND($AL1776-C$3&lt;=TODAY(),$AL1776&gt;0,AI1776&lt;&gt;"closed",AI1776&lt;&gt;"old",AND($B$3&lt;&gt;Data!$N$6,OR(database!$AG1776&lt;&gt;Data!$K$9,database!$AG1776&lt;&gt;Data!$K$8))),MAX(C$8:C1775)+1,0)</f>
        <v>0</v>
      </c>
      <c r="D1776" s="25">
        <f ca="1">IF(AND($AL1776-D$3&lt;=TODAY(),$AL1776&gt;0,$AI1776&lt;&gt;"closed",AI1776&lt;&gt;"old",AND($B$3&lt;&gt;Data!$N$6,OR(database!$AG1776&lt;&gt;Data!$K$9,database!$AG1776&lt;&gt;Data!$K$8))),MAX(D$8:D1775)+1,0)</f>
        <v>0</v>
      </c>
      <c r="E1776" s="25">
        <f ca="1">IF(AND($AL1776-E$3&lt;=TODAY(),$AL1776&gt;0,AI1776&lt;&gt;"closed",AI1776&lt;&gt;"old",AND($B$3&lt;&gt;Data!$N$6,OR(database!$AG1776&lt;&gt;Data!$K$9,database!$AG1776&lt;&gt;Data!$K$8))),MAX(E$8:E1775)+1,0)</f>
        <v>0</v>
      </c>
      <c r="F1776" s="25">
        <f>IF(AH1776="X",MAX(F$8:F1775)+1,0)</f>
        <v>0</v>
      </c>
      <c r="G1776" s="25">
        <f ca="1">IF(AND(AG1776=Data!$K$8,database!AI1776&lt;&gt;"Closed",AI1776&lt;&gt;"old",database!AL1776&lt;(TODAY()+Data!$X$4)),MAX(G$8:G1775)+1,0)</f>
        <v>0</v>
      </c>
      <c r="H1776" s="25">
        <f ca="1">IF(AND(AG1776=Data!$K$9,database!AI1776&lt;&gt;"Closed",AI1776&lt;&gt;"old",database!AL1776&lt;(TODAY()+Data!$X$5)),MAX(H$8:H1775)+1,0)</f>
        <v>0</v>
      </c>
      <c r="Y1776">
        <f>IF(AS1776&gt;0,VLOOKUP(AS1776,$AT:$AV,3,0)+COUNTIF(AS$8:AS1775,AS1776),0)</f>
        <v>0</v>
      </c>
      <c r="AA1776" s="16"/>
      <c r="AB1776" s="22"/>
      <c r="AC1776" s="16"/>
      <c r="AD1776" s="22"/>
      <c r="AE1776" s="16"/>
      <c r="AF1776" s="22"/>
      <c r="AG1776" s="138"/>
      <c r="AH1776" s="23"/>
      <c r="AI1776" s="16"/>
      <c r="AJ1776" s="23"/>
      <c r="AK1776" s="28"/>
      <c r="AL1776" s="35"/>
      <c r="AQ1776" s="25">
        <f>IF(FollowUp!$AK$3="(Off)",IF(FollowUp!$AA$3=Data!$D$5,C1776,IF(FollowUp!$AA$3=Data!$D$6,D1776,IF(FollowUp!$AA$3=Data!$D$7,E1776,B1776))),IF(FollowUp!$AK$3=Data!$N$9,F1776,IF(FollowUp!$AK$3=Data!$N$8,H1776,IF(FollowUp!$AK$3=Data!$N$7,G1776,B1776))))</f>
        <v>0</v>
      </c>
      <c r="AR1776" s="51">
        <f t="shared" si="170"/>
        <v>0</v>
      </c>
      <c r="AS1776" s="25">
        <f t="shared" si="168"/>
        <v>-1</v>
      </c>
      <c r="AT1776" s="25">
        <f t="shared" si="171"/>
        <v>1769</v>
      </c>
      <c r="AU1776" s="25">
        <f t="shared" si="169"/>
        <v>0</v>
      </c>
      <c r="AV1776" s="25">
        <f t="shared" si="172"/>
        <v>0</v>
      </c>
      <c r="BB1776" s="51"/>
    </row>
    <row r="1777" spans="1:54" x14ac:dyDescent="0.25">
      <c r="A1777" t="str">
        <f t="shared" si="167"/>
        <v>1777</v>
      </c>
      <c r="B1777" s="25">
        <f>IF(OR(ISBLANK($AG1777),$AI1777="closed",$AI1777="old",AND($B$3=Data!$N$6,OR(database!AG1777=Data!$K$8,Data!$K$9=database!AG1777))),0,MAX(B$8:B1776)+1)</f>
        <v>0</v>
      </c>
      <c r="C1777" s="25">
        <f ca="1">IF(AND($AL1777-C$3&lt;=TODAY(),$AL1777&gt;0,AI1777&lt;&gt;"closed",AI1777&lt;&gt;"old",AND($B$3&lt;&gt;Data!$N$6,OR(database!$AG1777&lt;&gt;Data!$K$9,database!$AG1777&lt;&gt;Data!$K$8))),MAX(C$8:C1776)+1,0)</f>
        <v>0</v>
      </c>
      <c r="D1777" s="25">
        <f ca="1">IF(AND($AL1777-D$3&lt;=TODAY(),$AL1777&gt;0,$AI1777&lt;&gt;"closed",AI1777&lt;&gt;"old",AND($B$3&lt;&gt;Data!$N$6,OR(database!$AG1777&lt;&gt;Data!$K$9,database!$AG1777&lt;&gt;Data!$K$8))),MAX(D$8:D1776)+1,0)</f>
        <v>0</v>
      </c>
      <c r="E1777" s="25">
        <f ca="1">IF(AND($AL1777-E$3&lt;=TODAY(),$AL1777&gt;0,AI1777&lt;&gt;"closed",AI1777&lt;&gt;"old",AND($B$3&lt;&gt;Data!$N$6,OR(database!$AG1777&lt;&gt;Data!$K$9,database!$AG1777&lt;&gt;Data!$K$8))),MAX(E$8:E1776)+1,0)</f>
        <v>0</v>
      </c>
      <c r="F1777" s="25">
        <f>IF(AH1777="X",MAX(F$8:F1776)+1,0)</f>
        <v>0</v>
      </c>
      <c r="G1777" s="25">
        <f ca="1">IF(AND(AG1777=Data!$K$8,database!AI1777&lt;&gt;"Closed",AI1777&lt;&gt;"old",database!AL1777&lt;(TODAY()+Data!$X$4)),MAX(G$8:G1776)+1,0)</f>
        <v>0</v>
      </c>
      <c r="H1777" s="25">
        <f ca="1">IF(AND(AG1777=Data!$K$9,database!AI1777&lt;&gt;"Closed",AI1777&lt;&gt;"old",database!AL1777&lt;(TODAY()+Data!$X$5)),MAX(H$8:H1776)+1,0)</f>
        <v>0</v>
      </c>
      <c r="Y1777">
        <f>IF(AS1777&gt;0,VLOOKUP(AS1777,$AT:$AV,3,0)+COUNTIF(AS$8:AS1776,AS1777),0)</f>
        <v>0</v>
      </c>
      <c r="AA1777" s="17"/>
      <c r="AB1777" s="18"/>
      <c r="AC1777" s="17"/>
      <c r="AD1777" s="18"/>
      <c r="AE1777" s="17"/>
      <c r="AF1777" s="18"/>
      <c r="AG1777" s="139"/>
      <c r="AH1777" s="24"/>
      <c r="AI1777" s="17"/>
      <c r="AJ1777" s="24"/>
      <c r="AK1777" s="27"/>
      <c r="AL1777" s="47"/>
      <c r="AQ1777" s="25">
        <f>IF(FollowUp!$AK$3="(Off)",IF(FollowUp!$AA$3=Data!$D$5,C1777,IF(FollowUp!$AA$3=Data!$D$6,D1777,IF(FollowUp!$AA$3=Data!$D$7,E1777,B1777))),IF(FollowUp!$AK$3=Data!$N$9,F1777,IF(FollowUp!$AK$3=Data!$N$8,H1777,IF(FollowUp!$AK$3=Data!$N$7,G1777,B1777))))</f>
        <v>0</v>
      </c>
      <c r="AR1777" s="51">
        <f t="shared" si="170"/>
        <v>0</v>
      </c>
      <c r="AS1777" s="25">
        <f t="shared" si="168"/>
        <v>-1</v>
      </c>
      <c r="AT1777" s="25">
        <f t="shared" si="171"/>
        <v>1770</v>
      </c>
      <c r="AU1777" s="25">
        <f t="shared" si="169"/>
        <v>0</v>
      </c>
      <c r="AV1777" s="25">
        <f t="shared" si="172"/>
        <v>0</v>
      </c>
      <c r="BB1777" s="51"/>
    </row>
    <row r="1778" spans="1:54" x14ac:dyDescent="0.25">
      <c r="A1778" t="str">
        <f t="shared" si="167"/>
        <v>1778</v>
      </c>
      <c r="B1778" s="25">
        <f>IF(OR(ISBLANK($AG1778),$AI1778="closed",$AI1778="old",AND($B$3=Data!$N$6,OR(database!AG1778=Data!$K$8,Data!$K$9=database!AG1778))),0,MAX(B$8:B1777)+1)</f>
        <v>0</v>
      </c>
      <c r="C1778" s="25">
        <f ca="1">IF(AND($AL1778-C$3&lt;=TODAY(),$AL1778&gt;0,AI1778&lt;&gt;"closed",AI1778&lt;&gt;"old",AND($B$3&lt;&gt;Data!$N$6,OR(database!$AG1778&lt;&gt;Data!$K$9,database!$AG1778&lt;&gt;Data!$K$8))),MAX(C$8:C1777)+1,0)</f>
        <v>0</v>
      </c>
      <c r="D1778" s="25">
        <f ca="1">IF(AND($AL1778-D$3&lt;=TODAY(),$AL1778&gt;0,$AI1778&lt;&gt;"closed",AI1778&lt;&gt;"old",AND($B$3&lt;&gt;Data!$N$6,OR(database!$AG1778&lt;&gt;Data!$K$9,database!$AG1778&lt;&gt;Data!$K$8))),MAX(D$8:D1777)+1,0)</f>
        <v>0</v>
      </c>
      <c r="E1778" s="25">
        <f ca="1">IF(AND($AL1778-E$3&lt;=TODAY(),$AL1778&gt;0,AI1778&lt;&gt;"closed",AI1778&lt;&gt;"old",AND($B$3&lt;&gt;Data!$N$6,OR(database!$AG1778&lt;&gt;Data!$K$9,database!$AG1778&lt;&gt;Data!$K$8))),MAX(E$8:E1777)+1,0)</f>
        <v>0</v>
      </c>
      <c r="F1778" s="25">
        <f>IF(AH1778="X",MAX(F$8:F1777)+1,0)</f>
        <v>0</v>
      </c>
      <c r="G1778" s="25">
        <f ca="1">IF(AND(AG1778=Data!$K$8,database!AI1778&lt;&gt;"Closed",AI1778&lt;&gt;"old",database!AL1778&lt;(TODAY()+Data!$X$4)),MAX(G$8:G1777)+1,0)</f>
        <v>0</v>
      </c>
      <c r="H1778" s="25">
        <f ca="1">IF(AND(AG1778=Data!$K$9,database!AI1778&lt;&gt;"Closed",AI1778&lt;&gt;"old",database!AL1778&lt;(TODAY()+Data!$X$5)),MAX(H$8:H1777)+1,0)</f>
        <v>0</v>
      </c>
      <c r="Y1778">
        <f>IF(AS1778&gt;0,VLOOKUP(AS1778,$AT:$AV,3,0)+COUNTIF(AS$8:AS1777,AS1778),0)</f>
        <v>0</v>
      </c>
      <c r="AA1778" s="16"/>
      <c r="AB1778" s="22"/>
      <c r="AC1778" s="16"/>
      <c r="AD1778" s="22"/>
      <c r="AE1778" s="16"/>
      <c r="AF1778" s="22"/>
      <c r="AG1778" s="138"/>
      <c r="AH1778" s="23"/>
      <c r="AI1778" s="16"/>
      <c r="AJ1778" s="23"/>
      <c r="AK1778" s="28"/>
      <c r="AL1778" s="35"/>
      <c r="AQ1778" s="25">
        <f>IF(FollowUp!$AK$3="(Off)",IF(FollowUp!$AA$3=Data!$D$5,C1778,IF(FollowUp!$AA$3=Data!$D$6,D1778,IF(FollowUp!$AA$3=Data!$D$7,E1778,B1778))),IF(FollowUp!$AK$3=Data!$N$9,F1778,IF(FollowUp!$AK$3=Data!$N$8,H1778,IF(FollowUp!$AK$3=Data!$N$7,G1778,B1778))))</f>
        <v>0</v>
      </c>
      <c r="AR1778" s="51">
        <f t="shared" si="170"/>
        <v>0</v>
      </c>
      <c r="AS1778" s="25">
        <f t="shared" si="168"/>
        <v>-1</v>
      </c>
      <c r="AT1778" s="25">
        <f t="shared" si="171"/>
        <v>1771</v>
      </c>
      <c r="AU1778" s="25">
        <f t="shared" si="169"/>
        <v>0</v>
      </c>
      <c r="AV1778" s="25">
        <f t="shared" si="172"/>
        <v>0</v>
      </c>
      <c r="BB1778" s="51"/>
    </row>
    <row r="1779" spans="1:54" x14ac:dyDescent="0.25">
      <c r="A1779" t="str">
        <f t="shared" si="167"/>
        <v>1779</v>
      </c>
      <c r="B1779" s="25">
        <f>IF(OR(ISBLANK($AG1779),$AI1779="closed",$AI1779="old",AND($B$3=Data!$N$6,OR(database!AG1779=Data!$K$8,Data!$K$9=database!AG1779))),0,MAX(B$8:B1778)+1)</f>
        <v>0</v>
      </c>
      <c r="C1779" s="25">
        <f ca="1">IF(AND($AL1779-C$3&lt;=TODAY(),$AL1779&gt;0,AI1779&lt;&gt;"closed",AI1779&lt;&gt;"old",AND($B$3&lt;&gt;Data!$N$6,OR(database!$AG1779&lt;&gt;Data!$K$9,database!$AG1779&lt;&gt;Data!$K$8))),MAX(C$8:C1778)+1,0)</f>
        <v>0</v>
      </c>
      <c r="D1779" s="25">
        <f ca="1">IF(AND($AL1779-D$3&lt;=TODAY(),$AL1779&gt;0,$AI1779&lt;&gt;"closed",AI1779&lt;&gt;"old",AND($B$3&lt;&gt;Data!$N$6,OR(database!$AG1779&lt;&gt;Data!$K$9,database!$AG1779&lt;&gt;Data!$K$8))),MAX(D$8:D1778)+1,0)</f>
        <v>0</v>
      </c>
      <c r="E1779" s="25">
        <f ca="1">IF(AND($AL1779-E$3&lt;=TODAY(),$AL1779&gt;0,AI1779&lt;&gt;"closed",AI1779&lt;&gt;"old",AND($B$3&lt;&gt;Data!$N$6,OR(database!$AG1779&lt;&gt;Data!$K$9,database!$AG1779&lt;&gt;Data!$K$8))),MAX(E$8:E1778)+1,0)</f>
        <v>0</v>
      </c>
      <c r="F1779" s="25">
        <f>IF(AH1779="X",MAX(F$8:F1778)+1,0)</f>
        <v>0</v>
      </c>
      <c r="G1779" s="25">
        <f ca="1">IF(AND(AG1779=Data!$K$8,database!AI1779&lt;&gt;"Closed",AI1779&lt;&gt;"old",database!AL1779&lt;(TODAY()+Data!$X$4)),MAX(G$8:G1778)+1,0)</f>
        <v>0</v>
      </c>
      <c r="H1779" s="25">
        <f ca="1">IF(AND(AG1779=Data!$K$9,database!AI1779&lt;&gt;"Closed",AI1779&lt;&gt;"old",database!AL1779&lt;(TODAY()+Data!$X$5)),MAX(H$8:H1778)+1,0)</f>
        <v>0</v>
      </c>
      <c r="Y1779">
        <f>IF(AS1779&gt;0,VLOOKUP(AS1779,$AT:$AV,3,0)+COUNTIF(AS$8:AS1778,AS1779),0)</f>
        <v>0</v>
      </c>
      <c r="AA1779" s="17"/>
      <c r="AB1779" s="18"/>
      <c r="AC1779" s="17"/>
      <c r="AD1779" s="18"/>
      <c r="AE1779" s="17"/>
      <c r="AF1779" s="18"/>
      <c r="AG1779" s="139"/>
      <c r="AH1779" s="24"/>
      <c r="AI1779" s="17"/>
      <c r="AJ1779" s="24"/>
      <c r="AK1779" s="27"/>
      <c r="AL1779" s="47"/>
      <c r="AQ1779" s="25">
        <f>IF(FollowUp!$AK$3="(Off)",IF(FollowUp!$AA$3=Data!$D$5,C1779,IF(FollowUp!$AA$3=Data!$D$6,D1779,IF(FollowUp!$AA$3=Data!$D$7,E1779,B1779))),IF(FollowUp!$AK$3=Data!$N$9,F1779,IF(FollowUp!$AK$3=Data!$N$8,H1779,IF(FollowUp!$AK$3=Data!$N$7,G1779,B1779))))</f>
        <v>0</v>
      </c>
      <c r="AR1779" s="51">
        <f t="shared" si="170"/>
        <v>0</v>
      </c>
      <c r="AS1779" s="25">
        <f t="shared" si="168"/>
        <v>-1</v>
      </c>
      <c r="AT1779" s="25">
        <f t="shared" si="171"/>
        <v>1772</v>
      </c>
      <c r="AU1779" s="25">
        <f t="shared" si="169"/>
        <v>0</v>
      </c>
      <c r="AV1779" s="25">
        <f t="shared" si="172"/>
        <v>0</v>
      </c>
      <c r="BB1779" s="51"/>
    </row>
    <row r="1780" spans="1:54" x14ac:dyDescent="0.25">
      <c r="A1780" t="str">
        <f t="shared" si="167"/>
        <v>1780</v>
      </c>
      <c r="B1780" s="25">
        <f>IF(OR(ISBLANK($AG1780),$AI1780="closed",$AI1780="old",AND($B$3=Data!$N$6,OR(database!AG1780=Data!$K$8,Data!$K$9=database!AG1780))),0,MAX(B$8:B1779)+1)</f>
        <v>0</v>
      </c>
      <c r="C1780" s="25">
        <f ca="1">IF(AND($AL1780-C$3&lt;=TODAY(),$AL1780&gt;0,AI1780&lt;&gt;"closed",AI1780&lt;&gt;"old",AND($B$3&lt;&gt;Data!$N$6,OR(database!$AG1780&lt;&gt;Data!$K$9,database!$AG1780&lt;&gt;Data!$K$8))),MAX(C$8:C1779)+1,0)</f>
        <v>0</v>
      </c>
      <c r="D1780" s="25">
        <f ca="1">IF(AND($AL1780-D$3&lt;=TODAY(),$AL1780&gt;0,$AI1780&lt;&gt;"closed",AI1780&lt;&gt;"old",AND($B$3&lt;&gt;Data!$N$6,OR(database!$AG1780&lt;&gt;Data!$K$9,database!$AG1780&lt;&gt;Data!$K$8))),MAX(D$8:D1779)+1,0)</f>
        <v>0</v>
      </c>
      <c r="E1780" s="25">
        <f ca="1">IF(AND($AL1780-E$3&lt;=TODAY(),$AL1780&gt;0,AI1780&lt;&gt;"closed",AI1780&lt;&gt;"old",AND($B$3&lt;&gt;Data!$N$6,OR(database!$AG1780&lt;&gt;Data!$K$9,database!$AG1780&lt;&gt;Data!$K$8))),MAX(E$8:E1779)+1,0)</f>
        <v>0</v>
      </c>
      <c r="F1780" s="25">
        <f>IF(AH1780="X",MAX(F$8:F1779)+1,0)</f>
        <v>0</v>
      </c>
      <c r="G1780" s="25">
        <f ca="1">IF(AND(AG1780=Data!$K$8,database!AI1780&lt;&gt;"Closed",AI1780&lt;&gt;"old",database!AL1780&lt;(TODAY()+Data!$X$4)),MAX(G$8:G1779)+1,0)</f>
        <v>0</v>
      </c>
      <c r="H1780" s="25">
        <f ca="1">IF(AND(AG1780=Data!$K$9,database!AI1780&lt;&gt;"Closed",AI1780&lt;&gt;"old",database!AL1780&lt;(TODAY()+Data!$X$5)),MAX(H$8:H1779)+1,0)</f>
        <v>0</v>
      </c>
      <c r="Y1780">
        <f>IF(AS1780&gt;0,VLOOKUP(AS1780,$AT:$AV,3,0)+COUNTIF(AS$8:AS1779,AS1780),0)</f>
        <v>0</v>
      </c>
      <c r="AA1780" s="16"/>
      <c r="AB1780" s="22"/>
      <c r="AC1780" s="16"/>
      <c r="AD1780" s="22"/>
      <c r="AE1780" s="16"/>
      <c r="AF1780" s="22"/>
      <c r="AG1780" s="138"/>
      <c r="AH1780" s="23"/>
      <c r="AI1780" s="16"/>
      <c r="AJ1780" s="23"/>
      <c r="AK1780" s="28"/>
      <c r="AL1780" s="35"/>
      <c r="AQ1780" s="25">
        <f>IF(FollowUp!$AK$3="(Off)",IF(FollowUp!$AA$3=Data!$D$5,C1780,IF(FollowUp!$AA$3=Data!$D$6,D1780,IF(FollowUp!$AA$3=Data!$D$7,E1780,B1780))),IF(FollowUp!$AK$3=Data!$N$9,F1780,IF(FollowUp!$AK$3=Data!$N$8,H1780,IF(FollowUp!$AK$3=Data!$N$7,G1780,B1780))))</f>
        <v>0</v>
      </c>
      <c r="AR1780" s="51">
        <f t="shared" si="170"/>
        <v>0</v>
      </c>
      <c r="AS1780" s="25">
        <f t="shared" si="168"/>
        <v>-1</v>
      </c>
      <c r="AT1780" s="25">
        <f t="shared" si="171"/>
        <v>1773</v>
      </c>
      <c r="AU1780" s="25">
        <f t="shared" si="169"/>
        <v>0</v>
      </c>
      <c r="AV1780" s="25">
        <f t="shared" si="172"/>
        <v>0</v>
      </c>
      <c r="BB1780" s="51"/>
    </row>
    <row r="1781" spans="1:54" x14ac:dyDescent="0.25">
      <c r="A1781" t="str">
        <f t="shared" si="167"/>
        <v>1781</v>
      </c>
      <c r="B1781" s="25">
        <f>IF(OR(ISBLANK($AG1781),$AI1781="closed",$AI1781="old",AND($B$3=Data!$N$6,OR(database!AG1781=Data!$K$8,Data!$K$9=database!AG1781))),0,MAX(B$8:B1780)+1)</f>
        <v>0</v>
      </c>
      <c r="C1781" s="25">
        <f ca="1">IF(AND($AL1781-C$3&lt;=TODAY(),$AL1781&gt;0,AI1781&lt;&gt;"closed",AI1781&lt;&gt;"old",AND($B$3&lt;&gt;Data!$N$6,OR(database!$AG1781&lt;&gt;Data!$K$9,database!$AG1781&lt;&gt;Data!$K$8))),MAX(C$8:C1780)+1,0)</f>
        <v>0</v>
      </c>
      <c r="D1781" s="25">
        <f ca="1">IF(AND($AL1781-D$3&lt;=TODAY(),$AL1781&gt;0,$AI1781&lt;&gt;"closed",AI1781&lt;&gt;"old",AND($B$3&lt;&gt;Data!$N$6,OR(database!$AG1781&lt;&gt;Data!$K$9,database!$AG1781&lt;&gt;Data!$K$8))),MAX(D$8:D1780)+1,0)</f>
        <v>0</v>
      </c>
      <c r="E1781" s="25">
        <f ca="1">IF(AND($AL1781-E$3&lt;=TODAY(),$AL1781&gt;0,AI1781&lt;&gt;"closed",AI1781&lt;&gt;"old",AND($B$3&lt;&gt;Data!$N$6,OR(database!$AG1781&lt;&gt;Data!$K$9,database!$AG1781&lt;&gt;Data!$K$8))),MAX(E$8:E1780)+1,0)</f>
        <v>0</v>
      </c>
      <c r="F1781" s="25">
        <f>IF(AH1781="X",MAX(F$8:F1780)+1,0)</f>
        <v>0</v>
      </c>
      <c r="G1781" s="25">
        <f ca="1">IF(AND(AG1781=Data!$K$8,database!AI1781&lt;&gt;"Closed",AI1781&lt;&gt;"old",database!AL1781&lt;(TODAY()+Data!$X$4)),MAX(G$8:G1780)+1,0)</f>
        <v>0</v>
      </c>
      <c r="H1781" s="25">
        <f ca="1">IF(AND(AG1781=Data!$K$9,database!AI1781&lt;&gt;"Closed",AI1781&lt;&gt;"old",database!AL1781&lt;(TODAY()+Data!$X$5)),MAX(H$8:H1780)+1,0)</f>
        <v>0</v>
      </c>
      <c r="Y1781">
        <f>IF(AS1781&gt;0,VLOOKUP(AS1781,$AT:$AV,3,0)+COUNTIF(AS$8:AS1780,AS1781),0)</f>
        <v>0</v>
      </c>
      <c r="AA1781" s="17"/>
      <c r="AB1781" s="18"/>
      <c r="AC1781" s="17"/>
      <c r="AD1781" s="18"/>
      <c r="AE1781" s="17"/>
      <c r="AF1781" s="18"/>
      <c r="AG1781" s="139"/>
      <c r="AH1781" s="24"/>
      <c r="AI1781" s="17"/>
      <c r="AJ1781" s="24"/>
      <c r="AK1781" s="27"/>
      <c r="AL1781" s="47"/>
      <c r="AQ1781" s="25">
        <f>IF(FollowUp!$AK$3="(Off)",IF(FollowUp!$AA$3=Data!$D$5,C1781,IF(FollowUp!$AA$3=Data!$D$6,D1781,IF(FollowUp!$AA$3=Data!$D$7,E1781,B1781))),IF(FollowUp!$AK$3=Data!$N$9,F1781,IF(FollowUp!$AK$3=Data!$N$8,H1781,IF(FollowUp!$AK$3=Data!$N$7,G1781,B1781))))</f>
        <v>0</v>
      </c>
      <c r="AR1781" s="51">
        <f t="shared" si="170"/>
        <v>0</v>
      </c>
      <c r="AS1781" s="25">
        <f t="shared" si="168"/>
        <v>-1</v>
      </c>
      <c r="AT1781" s="25">
        <f t="shared" si="171"/>
        <v>1774</v>
      </c>
      <c r="AU1781" s="25">
        <f t="shared" si="169"/>
        <v>0</v>
      </c>
      <c r="AV1781" s="25">
        <f t="shared" si="172"/>
        <v>0</v>
      </c>
      <c r="BB1781" s="51"/>
    </row>
    <row r="1782" spans="1:54" x14ac:dyDescent="0.25">
      <c r="A1782" t="str">
        <f t="shared" si="167"/>
        <v>1782</v>
      </c>
      <c r="B1782" s="25">
        <f>IF(OR(ISBLANK($AG1782),$AI1782="closed",$AI1782="old",AND($B$3=Data!$N$6,OR(database!AG1782=Data!$K$8,Data!$K$9=database!AG1782))),0,MAX(B$8:B1781)+1)</f>
        <v>0</v>
      </c>
      <c r="C1782" s="25">
        <f ca="1">IF(AND($AL1782-C$3&lt;=TODAY(),$AL1782&gt;0,AI1782&lt;&gt;"closed",AI1782&lt;&gt;"old",AND($B$3&lt;&gt;Data!$N$6,OR(database!$AG1782&lt;&gt;Data!$K$9,database!$AG1782&lt;&gt;Data!$K$8))),MAX(C$8:C1781)+1,0)</f>
        <v>0</v>
      </c>
      <c r="D1782" s="25">
        <f ca="1">IF(AND($AL1782-D$3&lt;=TODAY(),$AL1782&gt;0,$AI1782&lt;&gt;"closed",AI1782&lt;&gt;"old",AND($B$3&lt;&gt;Data!$N$6,OR(database!$AG1782&lt;&gt;Data!$K$9,database!$AG1782&lt;&gt;Data!$K$8))),MAX(D$8:D1781)+1,0)</f>
        <v>0</v>
      </c>
      <c r="E1782" s="25">
        <f ca="1">IF(AND($AL1782-E$3&lt;=TODAY(),$AL1782&gt;0,AI1782&lt;&gt;"closed",AI1782&lt;&gt;"old",AND($B$3&lt;&gt;Data!$N$6,OR(database!$AG1782&lt;&gt;Data!$K$9,database!$AG1782&lt;&gt;Data!$K$8))),MAX(E$8:E1781)+1,0)</f>
        <v>0</v>
      </c>
      <c r="F1782" s="25">
        <f>IF(AH1782="X",MAX(F$8:F1781)+1,0)</f>
        <v>0</v>
      </c>
      <c r="G1782" s="25">
        <f ca="1">IF(AND(AG1782=Data!$K$8,database!AI1782&lt;&gt;"Closed",AI1782&lt;&gt;"old",database!AL1782&lt;(TODAY()+Data!$X$4)),MAX(G$8:G1781)+1,0)</f>
        <v>0</v>
      </c>
      <c r="H1782" s="25">
        <f ca="1">IF(AND(AG1782=Data!$K$9,database!AI1782&lt;&gt;"Closed",AI1782&lt;&gt;"old",database!AL1782&lt;(TODAY()+Data!$X$5)),MAX(H$8:H1781)+1,0)</f>
        <v>0</v>
      </c>
      <c r="Y1782">
        <f>IF(AS1782&gt;0,VLOOKUP(AS1782,$AT:$AV,3,0)+COUNTIF(AS$8:AS1781,AS1782),0)</f>
        <v>0</v>
      </c>
      <c r="AA1782" s="16"/>
      <c r="AB1782" s="22"/>
      <c r="AC1782" s="16"/>
      <c r="AD1782" s="22"/>
      <c r="AE1782" s="16"/>
      <c r="AF1782" s="22"/>
      <c r="AG1782" s="138"/>
      <c r="AH1782" s="23"/>
      <c r="AI1782" s="16"/>
      <c r="AJ1782" s="23"/>
      <c r="AK1782" s="28"/>
      <c r="AL1782" s="35"/>
      <c r="AQ1782" s="25">
        <f>IF(FollowUp!$AK$3="(Off)",IF(FollowUp!$AA$3=Data!$D$5,C1782,IF(FollowUp!$AA$3=Data!$D$6,D1782,IF(FollowUp!$AA$3=Data!$D$7,E1782,B1782))),IF(FollowUp!$AK$3=Data!$N$9,F1782,IF(FollowUp!$AK$3=Data!$N$8,H1782,IF(FollowUp!$AK$3=Data!$N$7,G1782,B1782))))</f>
        <v>0</v>
      </c>
      <c r="AR1782" s="51">
        <f t="shared" si="170"/>
        <v>0</v>
      </c>
      <c r="AS1782" s="25">
        <f t="shared" si="168"/>
        <v>-1</v>
      </c>
      <c r="AT1782" s="25">
        <f t="shared" si="171"/>
        <v>1775</v>
      </c>
      <c r="AU1782" s="25">
        <f t="shared" si="169"/>
        <v>0</v>
      </c>
      <c r="AV1782" s="25">
        <f t="shared" si="172"/>
        <v>0</v>
      </c>
      <c r="BB1782" s="51"/>
    </row>
    <row r="1783" spans="1:54" x14ac:dyDescent="0.25">
      <c r="A1783" t="str">
        <f t="shared" si="167"/>
        <v>1783</v>
      </c>
      <c r="B1783" s="25">
        <f>IF(OR(ISBLANK($AG1783),$AI1783="closed",$AI1783="old",AND($B$3=Data!$N$6,OR(database!AG1783=Data!$K$8,Data!$K$9=database!AG1783))),0,MAX(B$8:B1782)+1)</f>
        <v>0</v>
      </c>
      <c r="C1783" s="25">
        <f ca="1">IF(AND($AL1783-C$3&lt;=TODAY(),$AL1783&gt;0,AI1783&lt;&gt;"closed",AI1783&lt;&gt;"old",AND($B$3&lt;&gt;Data!$N$6,OR(database!$AG1783&lt;&gt;Data!$K$9,database!$AG1783&lt;&gt;Data!$K$8))),MAX(C$8:C1782)+1,0)</f>
        <v>0</v>
      </c>
      <c r="D1783" s="25">
        <f ca="1">IF(AND($AL1783-D$3&lt;=TODAY(),$AL1783&gt;0,$AI1783&lt;&gt;"closed",AI1783&lt;&gt;"old",AND($B$3&lt;&gt;Data!$N$6,OR(database!$AG1783&lt;&gt;Data!$K$9,database!$AG1783&lt;&gt;Data!$K$8))),MAX(D$8:D1782)+1,0)</f>
        <v>0</v>
      </c>
      <c r="E1783" s="25">
        <f ca="1">IF(AND($AL1783-E$3&lt;=TODAY(),$AL1783&gt;0,AI1783&lt;&gt;"closed",AI1783&lt;&gt;"old",AND($B$3&lt;&gt;Data!$N$6,OR(database!$AG1783&lt;&gt;Data!$K$9,database!$AG1783&lt;&gt;Data!$K$8))),MAX(E$8:E1782)+1,0)</f>
        <v>0</v>
      </c>
      <c r="F1783" s="25">
        <f>IF(AH1783="X",MAX(F$8:F1782)+1,0)</f>
        <v>0</v>
      </c>
      <c r="G1783" s="25">
        <f ca="1">IF(AND(AG1783=Data!$K$8,database!AI1783&lt;&gt;"Closed",AI1783&lt;&gt;"old",database!AL1783&lt;(TODAY()+Data!$X$4)),MAX(G$8:G1782)+1,0)</f>
        <v>0</v>
      </c>
      <c r="H1783" s="25">
        <f ca="1">IF(AND(AG1783=Data!$K$9,database!AI1783&lt;&gt;"Closed",AI1783&lt;&gt;"old",database!AL1783&lt;(TODAY()+Data!$X$5)),MAX(H$8:H1782)+1,0)</f>
        <v>0</v>
      </c>
      <c r="Y1783">
        <f>IF(AS1783&gt;0,VLOOKUP(AS1783,$AT:$AV,3,0)+COUNTIF(AS$8:AS1782,AS1783),0)</f>
        <v>0</v>
      </c>
      <c r="AA1783" s="17"/>
      <c r="AB1783" s="18"/>
      <c r="AC1783" s="17"/>
      <c r="AD1783" s="18"/>
      <c r="AE1783" s="17"/>
      <c r="AF1783" s="18"/>
      <c r="AG1783" s="139"/>
      <c r="AH1783" s="24"/>
      <c r="AI1783" s="17"/>
      <c r="AJ1783" s="24"/>
      <c r="AK1783" s="27"/>
      <c r="AL1783" s="47"/>
      <c r="AQ1783" s="25">
        <f>IF(FollowUp!$AK$3="(Off)",IF(FollowUp!$AA$3=Data!$D$5,C1783,IF(FollowUp!$AA$3=Data!$D$6,D1783,IF(FollowUp!$AA$3=Data!$D$7,E1783,B1783))),IF(FollowUp!$AK$3=Data!$N$9,F1783,IF(FollowUp!$AK$3=Data!$N$8,H1783,IF(FollowUp!$AK$3=Data!$N$7,G1783,B1783))))</f>
        <v>0</v>
      </c>
      <c r="AR1783" s="51">
        <f t="shared" si="170"/>
        <v>0</v>
      </c>
      <c r="AS1783" s="25">
        <f t="shared" si="168"/>
        <v>-1</v>
      </c>
      <c r="AT1783" s="25">
        <f t="shared" si="171"/>
        <v>1776</v>
      </c>
      <c r="AU1783" s="25">
        <f t="shared" si="169"/>
        <v>0</v>
      </c>
      <c r="AV1783" s="25">
        <f t="shared" si="172"/>
        <v>0</v>
      </c>
      <c r="BB1783" s="51"/>
    </row>
    <row r="1784" spans="1:54" x14ac:dyDescent="0.25">
      <c r="A1784" t="str">
        <f t="shared" si="167"/>
        <v>1784</v>
      </c>
      <c r="B1784" s="25">
        <f>IF(OR(ISBLANK($AG1784),$AI1784="closed",$AI1784="old",AND($B$3=Data!$N$6,OR(database!AG1784=Data!$K$8,Data!$K$9=database!AG1784))),0,MAX(B$8:B1783)+1)</f>
        <v>0</v>
      </c>
      <c r="C1784" s="25">
        <f ca="1">IF(AND($AL1784-C$3&lt;=TODAY(),$AL1784&gt;0,AI1784&lt;&gt;"closed",AI1784&lt;&gt;"old",AND($B$3&lt;&gt;Data!$N$6,OR(database!$AG1784&lt;&gt;Data!$K$9,database!$AG1784&lt;&gt;Data!$K$8))),MAX(C$8:C1783)+1,0)</f>
        <v>0</v>
      </c>
      <c r="D1784" s="25">
        <f ca="1">IF(AND($AL1784-D$3&lt;=TODAY(),$AL1784&gt;0,$AI1784&lt;&gt;"closed",AI1784&lt;&gt;"old",AND($B$3&lt;&gt;Data!$N$6,OR(database!$AG1784&lt;&gt;Data!$K$9,database!$AG1784&lt;&gt;Data!$K$8))),MAX(D$8:D1783)+1,0)</f>
        <v>0</v>
      </c>
      <c r="E1784" s="25">
        <f ca="1">IF(AND($AL1784-E$3&lt;=TODAY(),$AL1784&gt;0,AI1784&lt;&gt;"closed",AI1784&lt;&gt;"old",AND($B$3&lt;&gt;Data!$N$6,OR(database!$AG1784&lt;&gt;Data!$K$9,database!$AG1784&lt;&gt;Data!$K$8))),MAX(E$8:E1783)+1,0)</f>
        <v>0</v>
      </c>
      <c r="F1784" s="25">
        <f>IF(AH1784="X",MAX(F$8:F1783)+1,0)</f>
        <v>0</v>
      </c>
      <c r="G1784" s="25">
        <f ca="1">IF(AND(AG1784=Data!$K$8,database!AI1784&lt;&gt;"Closed",AI1784&lt;&gt;"old",database!AL1784&lt;(TODAY()+Data!$X$4)),MAX(G$8:G1783)+1,0)</f>
        <v>0</v>
      </c>
      <c r="H1784" s="25">
        <f ca="1">IF(AND(AG1784=Data!$K$9,database!AI1784&lt;&gt;"Closed",AI1784&lt;&gt;"old",database!AL1784&lt;(TODAY()+Data!$X$5)),MAX(H$8:H1783)+1,0)</f>
        <v>0</v>
      </c>
      <c r="Y1784">
        <f>IF(AS1784&gt;0,VLOOKUP(AS1784,$AT:$AV,3,0)+COUNTIF(AS$8:AS1783,AS1784),0)</f>
        <v>0</v>
      </c>
      <c r="AA1784" s="16"/>
      <c r="AB1784" s="22"/>
      <c r="AC1784" s="16"/>
      <c r="AD1784" s="22"/>
      <c r="AE1784" s="16"/>
      <c r="AF1784" s="22"/>
      <c r="AG1784" s="138"/>
      <c r="AH1784" s="23"/>
      <c r="AI1784" s="16"/>
      <c r="AJ1784" s="23"/>
      <c r="AK1784" s="28"/>
      <c r="AL1784" s="35"/>
      <c r="AQ1784" s="25">
        <f>IF(FollowUp!$AK$3="(Off)",IF(FollowUp!$AA$3=Data!$D$5,C1784,IF(FollowUp!$AA$3=Data!$D$6,D1784,IF(FollowUp!$AA$3=Data!$D$7,E1784,B1784))),IF(FollowUp!$AK$3=Data!$N$9,F1784,IF(FollowUp!$AK$3=Data!$N$8,H1784,IF(FollowUp!$AK$3=Data!$N$7,G1784,B1784))))</f>
        <v>0</v>
      </c>
      <c r="AR1784" s="51">
        <f t="shared" si="170"/>
        <v>0</v>
      </c>
      <c r="AS1784" s="25">
        <f t="shared" si="168"/>
        <v>-1</v>
      </c>
      <c r="AT1784" s="25">
        <f t="shared" si="171"/>
        <v>1777</v>
      </c>
      <c r="AU1784" s="25">
        <f t="shared" si="169"/>
        <v>0</v>
      </c>
      <c r="AV1784" s="25">
        <f t="shared" si="172"/>
        <v>0</v>
      </c>
      <c r="BB1784" s="51"/>
    </row>
    <row r="1785" spans="1:54" x14ac:dyDescent="0.25">
      <c r="A1785" t="str">
        <f t="shared" si="167"/>
        <v>1785</v>
      </c>
      <c r="B1785" s="25">
        <f>IF(OR(ISBLANK($AG1785),$AI1785="closed",$AI1785="old",AND($B$3=Data!$N$6,OR(database!AG1785=Data!$K$8,Data!$K$9=database!AG1785))),0,MAX(B$8:B1784)+1)</f>
        <v>0</v>
      </c>
      <c r="C1785" s="25">
        <f ca="1">IF(AND($AL1785-C$3&lt;=TODAY(),$AL1785&gt;0,AI1785&lt;&gt;"closed",AI1785&lt;&gt;"old",AND($B$3&lt;&gt;Data!$N$6,OR(database!$AG1785&lt;&gt;Data!$K$9,database!$AG1785&lt;&gt;Data!$K$8))),MAX(C$8:C1784)+1,0)</f>
        <v>0</v>
      </c>
      <c r="D1785" s="25">
        <f ca="1">IF(AND($AL1785-D$3&lt;=TODAY(),$AL1785&gt;0,$AI1785&lt;&gt;"closed",AI1785&lt;&gt;"old",AND($B$3&lt;&gt;Data!$N$6,OR(database!$AG1785&lt;&gt;Data!$K$9,database!$AG1785&lt;&gt;Data!$K$8))),MAX(D$8:D1784)+1,0)</f>
        <v>0</v>
      </c>
      <c r="E1785" s="25">
        <f ca="1">IF(AND($AL1785-E$3&lt;=TODAY(),$AL1785&gt;0,AI1785&lt;&gt;"closed",AI1785&lt;&gt;"old",AND($B$3&lt;&gt;Data!$N$6,OR(database!$AG1785&lt;&gt;Data!$K$9,database!$AG1785&lt;&gt;Data!$K$8))),MAX(E$8:E1784)+1,0)</f>
        <v>0</v>
      </c>
      <c r="F1785" s="25">
        <f>IF(AH1785="X",MAX(F$8:F1784)+1,0)</f>
        <v>0</v>
      </c>
      <c r="G1785" s="25">
        <f ca="1">IF(AND(AG1785=Data!$K$8,database!AI1785&lt;&gt;"Closed",AI1785&lt;&gt;"old",database!AL1785&lt;(TODAY()+Data!$X$4)),MAX(G$8:G1784)+1,0)</f>
        <v>0</v>
      </c>
      <c r="H1785" s="25">
        <f ca="1">IF(AND(AG1785=Data!$K$9,database!AI1785&lt;&gt;"Closed",AI1785&lt;&gt;"old",database!AL1785&lt;(TODAY()+Data!$X$5)),MAX(H$8:H1784)+1,0)</f>
        <v>0</v>
      </c>
      <c r="Y1785">
        <f>IF(AS1785&gt;0,VLOOKUP(AS1785,$AT:$AV,3,0)+COUNTIF(AS$8:AS1784,AS1785),0)</f>
        <v>0</v>
      </c>
      <c r="AA1785" s="17"/>
      <c r="AB1785" s="18"/>
      <c r="AC1785" s="17"/>
      <c r="AD1785" s="18"/>
      <c r="AE1785" s="17"/>
      <c r="AF1785" s="18"/>
      <c r="AG1785" s="139"/>
      <c r="AH1785" s="24"/>
      <c r="AI1785" s="17"/>
      <c r="AJ1785" s="24"/>
      <c r="AK1785" s="27"/>
      <c r="AL1785" s="47"/>
      <c r="AQ1785" s="25">
        <f>IF(FollowUp!$AK$3="(Off)",IF(FollowUp!$AA$3=Data!$D$5,C1785,IF(FollowUp!$AA$3=Data!$D$6,D1785,IF(FollowUp!$AA$3=Data!$D$7,E1785,B1785))),IF(FollowUp!$AK$3=Data!$N$9,F1785,IF(FollowUp!$AK$3=Data!$N$8,H1785,IF(FollowUp!$AK$3=Data!$N$7,G1785,B1785))))</f>
        <v>0</v>
      </c>
      <c r="AR1785" s="51">
        <f t="shared" si="170"/>
        <v>0</v>
      </c>
      <c r="AS1785" s="25">
        <f t="shared" si="168"/>
        <v>-1</v>
      </c>
      <c r="AT1785" s="25">
        <f t="shared" si="171"/>
        <v>1778</v>
      </c>
      <c r="AU1785" s="25">
        <f t="shared" si="169"/>
        <v>0</v>
      </c>
      <c r="AV1785" s="25">
        <f t="shared" si="172"/>
        <v>0</v>
      </c>
      <c r="BB1785" s="51"/>
    </row>
    <row r="1786" spans="1:54" x14ac:dyDescent="0.25">
      <c r="A1786" t="str">
        <f t="shared" si="167"/>
        <v>1786</v>
      </c>
      <c r="B1786" s="25">
        <f>IF(OR(ISBLANK($AG1786),$AI1786="closed",$AI1786="old",AND($B$3=Data!$N$6,OR(database!AG1786=Data!$K$8,Data!$K$9=database!AG1786))),0,MAX(B$8:B1785)+1)</f>
        <v>0</v>
      </c>
      <c r="C1786" s="25">
        <f ca="1">IF(AND($AL1786-C$3&lt;=TODAY(),$AL1786&gt;0,AI1786&lt;&gt;"closed",AI1786&lt;&gt;"old",AND($B$3&lt;&gt;Data!$N$6,OR(database!$AG1786&lt;&gt;Data!$K$9,database!$AG1786&lt;&gt;Data!$K$8))),MAX(C$8:C1785)+1,0)</f>
        <v>0</v>
      </c>
      <c r="D1786" s="25">
        <f ca="1">IF(AND($AL1786-D$3&lt;=TODAY(),$AL1786&gt;0,$AI1786&lt;&gt;"closed",AI1786&lt;&gt;"old",AND($B$3&lt;&gt;Data!$N$6,OR(database!$AG1786&lt;&gt;Data!$K$9,database!$AG1786&lt;&gt;Data!$K$8))),MAX(D$8:D1785)+1,0)</f>
        <v>0</v>
      </c>
      <c r="E1786" s="25">
        <f ca="1">IF(AND($AL1786-E$3&lt;=TODAY(),$AL1786&gt;0,AI1786&lt;&gt;"closed",AI1786&lt;&gt;"old",AND($B$3&lt;&gt;Data!$N$6,OR(database!$AG1786&lt;&gt;Data!$K$9,database!$AG1786&lt;&gt;Data!$K$8))),MAX(E$8:E1785)+1,0)</f>
        <v>0</v>
      </c>
      <c r="F1786" s="25">
        <f>IF(AH1786="X",MAX(F$8:F1785)+1,0)</f>
        <v>0</v>
      </c>
      <c r="G1786" s="25">
        <f ca="1">IF(AND(AG1786=Data!$K$8,database!AI1786&lt;&gt;"Closed",AI1786&lt;&gt;"old",database!AL1786&lt;(TODAY()+Data!$X$4)),MAX(G$8:G1785)+1,0)</f>
        <v>0</v>
      </c>
      <c r="H1786" s="25">
        <f ca="1">IF(AND(AG1786=Data!$K$9,database!AI1786&lt;&gt;"Closed",AI1786&lt;&gt;"old",database!AL1786&lt;(TODAY()+Data!$X$5)),MAX(H$8:H1785)+1,0)</f>
        <v>0</v>
      </c>
      <c r="Y1786">
        <f>IF(AS1786&gt;0,VLOOKUP(AS1786,$AT:$AV,3,0)+COUNTIF(AS$8:AS1785,AS1786),0)</f>
        <v>0</v>
      </c>
      <c r="AA1786" s="16"/>
      <c r="AB1786" s="22"/>
      <c r="AC1786" s="16"/>
      <c r="AD1786" s="22"/>
      <c r="AE1786" s="16"/>
      <c r="AF1786" s="22"/>
      <c r="AG1786" s="138"/>
      <c r="AH1786" s="23"/>
      <c r="AI1786" s="16"/>
      <c r="AJ1786" s="23"/>
      <c r="AK1786" s="28"/>
      <c r="AL1786" s="35"/>
      <c r="AQ1786" s="25">
        <f>IF(FollowUp!$AK$3="(Off)",IF(FollowUp!$AA$3=Data!$D$5,C1786,IF(FollowUp!$AA$3=Data!$D$6,D1786,IF(FollowUp!$AA$3=Data!$D$7,E1786,B1786))),IF(FollowUp!$AK$3=Data!$N$9,F1786,IF(FollowUp!$AK$3=Data!$N$8,H1786,IF(FollowUp!$AK$3=Data!$N$7,G1786,B1786))))</f>
        <v>0</v>
      </c>
      <c r="AR1786" s="51">
        <f t="shared" si="170"/>
        <v>0</v>
      </c>
      <c r="AS1786" s="25">
        <f t="shared" si="168"/>
        <v>-1</v>
      </c>
      <c r="AT1786" s="25">
        <f t="shared" si="171"/>
        <v>1779</v>
      </c>
      <c r="AU1786" s="25">
        <f t="shared" si="169"/>
        <v>0</v>
      </c>
      <c r="AV1786" s="25">
        <f t="shared" si="172"/>
        <v>0</v>
      </c>
      <c r="BB1786" s="51"/>
    </row>
    <row r="1787" spans="1:54" x14ac:dyDescent="0.25">
      <c r="A1787" t="str">
        <f t="shared" si="167"/>
        <v>1787</v>
      </c>
      <c r="B1787" s="25">
        <f>IF(OR(ISBLANK($AG1787),$AI1787="closed",$AI1787="old",AND($B$3=Data!$N$6,OR(database!AG1787=Data!$K$8,Data!$K$9=database!AG1787))),0,MAX(B$8:B1786)+1)</f>
        <v>0</v>
      </c>
      <c r="C1787" s="25">
        <f ca="1">IF(AND($AL1787-C$3&lt;=TODAY(),$AL1787&gt;0,AI1787&lt;&gt;"closed",AI1787&lt;&gt;"old",AND($B$3&lt;&gt;Data!$N$6,OR(database!$AG1787&lt;&gt;Data!$K$9,database!$AG1787&lt;&gt;Data!$K$8))),MAX(C$8:C1786)+1,0)</f>
        <v>0</v>
      </c>
      <c r="D1787" s="25">
        <f ca="1">IF(AND($AL1787-D$3&lt;=TODAY(),$AL1787&gt;0,$AI1787&lt;&gt;"closed",AI1787&lt;&gt;"old",AND($B$3&lt;&gt;Data!$N$6,OR(database!$AG1787&lt;&gt;Data!$K$9,database!$AG1787&lt;&gt;Data!$K$8))),MAX(D$8:D1786)+1,0)</f>
        <v>0</v>
      </c>
      <c r="E1787" s="25">
        <f ca="1">IF(AND($AL1787-E$3&lt;=TODAY(),$AL1787&gt;0,AI1787&lt;&gt;"closed",AI1787&lt;&gt;"old",AND($B$3&lt;&gt;Data!$N$6,OR(database!$AG1787&lt;&gt;Data!$K$9,database!$AG1787&lt;&gt;Data!$K$8))),MAX(E$8:E1786)+1,0)</f>
        <v>0</v>
      </c>
      <c r="F1787" s="25">
        <f>IF(AH1787="X",MAX(F$8:F1786)+1,0)</f>
        <v>0</v>
      </c>
      <c r="G1787" s="25">
        <f ca="1">IF(AND(AG1787=Data!$K$8,database!AI1787&lt;&gt;"Closed",AI1787&lt;&gt;"old",database!AL1787&lt;(TODAY()+Data!$X$4)),MAX(G$8:G1786)+1,0)</f>
        <v>0</v>
      </c>
      <c r="H1787" s="25">
        <f ca="1">IF(AND(AG1787=Data!$K$9,database!AI1787&lt;&gt;"Closed",AI1787&lt;&gt;"old",database!AL1787&lt;(TODAY()+Data!$X$5)),MAX(H$8:H1786)+1,0)</f>
        <v>0</v>
      </c>
      <c r="Y1787">
        <f>IF(AS1787&gt;0,VLOOKUP(AS1787,$AT:$AV,3,0)+COUNTIF(AS$8:AS1786,AS1787),0)</f>
        <v>0</v>
      </c>
      <c r="AA1787" s="17"/>
      <c r="AB1787" s="18"/>
      <c r="AC1787" s="17"/>
      <c r="AD1787" s="18"/>
      <c r="AE1787" s="17"/>
      <c r="AF1787" s="18"/>
      <c r="AG1787" s="139"/>
      <c r="AH1787" s="24"/>
      <c r="AI1787" s="17"/>
      <c r="AJ1787" s="24"/>
      <c r="AK1787" s="27"/>
      <c r="AL1787" s="47"/>
      <c r="AQ1787" s="25">
        <f>IF(FollowUp!$AK$3="(Off)",IF(FollowUp!$AA$3=Data!$D$5,C1787,IF(FollowUp!$AA$3=Data!$D$6,D1787,IF(FollowUp!$AA$3=Data!$D$7,E1787,B1787))),IF(FollowUp!$AK$3=Data!$N$9,F1787,IF(FollowUp!$AK$3=Data!$N$8,H1787,IF(FollowUp!$AK$3=Data!$N$7,G1787,B1787))))</f>
        <v>0</v>
      </c>
      <c r="AR1787" s="51">
        <f t="shared" si="170"/>
        <v>0</v>
      </c>
      <c r="AS1787" s="25">
        <f t="shared" si="168"/>
        <v>-1</v>
      </c>
      <c r="AT1787" s="25">
        <f t="shared" si="171"/>
        <v>1780</v>
      </c>
      <c r="AU1787" s="25">
        <f t="shared" si="169"/>
        <v>0</v>
      </c>
      <c r="AV1787" s="25">
        <f t="shared" si="172"/>
        <v>0</v>
      </c>
      <c r="BB1787" s="51"/>
    </row>
    <row r="1788" spans="1:54" x14ac:dyDescent="0.25">
      <c r="A1788" t="str">
        <f t="shared" si="167"/>
        <v>1788</v>
      </c>
      <c r="B1788" s="25">
        <f>IF(OR(ISBLANK($AG1788),$AI1788="closed",$AI1788="old",AND($B$3=Data!$N$6,OR(database!AG1788=Data!$K$8,Data!$K$9=database!AG1788))),0,MAX(B$8:B1787)+1)</f>
        <v>0</v>
      </c>
      <c r="C1788" s="25">
        <f ca="1">IF(AND($AL1788-C$3&lt;=TODAY(),$AL1788&gt;0,AI1788&lt;&gt;"closed",AI1788&lt;&gt;"old",AND($B$3&lt;&gt;Data!$N$6,OR(database!$AG1788&lt;&gt;Data!$K$9,database!$AG1788&lt;&gt;Data!$K$8))),MAX(C$8:C1787)+1,0)</f>
        <v>0</v>
      </c>
      <c r="D1788" s="25">
        <f ca="1">IF(AND($AL1788-D$3&lt;=TODAY(),$AL1788&gt;0,$AI1788&lt;&gt;"closed",AI1788&lt;&gt;"old",AND($B$3&lt;&gt;Data!$N$6,OR(database!$AG1788&lt;&gt;Data!$K$9,database!$AG1788&lt;&gt;Data!$K$8))),MAX(D$8:D1787)+1,0)</f>
        <v>0</v>
      </c>
      <c r="E1788" s="25">
        <f ca="1">IF(AND($AL1788-E$3&lt;=TODAY(),$AL1788&gt;0,AI1788&lt;&gt;"closed",AI1788&lt;&gt;"old",AND($B$3&lt;&gt;Data!$N$6,OR(database!$AG1788&lt;&gt;Data!$K$9,database!$AG1788&lt;&gt;Data!$K$8))),MAX(E$8:E1787)+1,0)</f>
        <v>0</v>
      </c>
      <c r="F1788" s="25">
        <f>IF(AH1788="X",MAX(F$8:F1787)+1,0)</f>
        <v>0</v>
      </c>
      <c r="G1788" s="25">
        <f ca="1">IF(AND(AG1788=Data!$K$8,database!AI1788&lt;&gt;"Closed",AI1788&lt;&gt;"old",database!AL1788&lt;(TODAY()+Data!$X$4)),MAX(G$8:G1787)+1,0)</f>
        <v>0</v>
      </c>
      <c r="H1788" s="25">
        <f ca="1">IF(AND(AG1788=Data!$K$9,database!AI1788&lt;&gt;"Closed",AI1788&lt;&gt;"old",database!AL1788&lt;(TODAY()+Data!$X$5)),MAX(H$8:H1787)+1,0)</f>
        <v>0</v>
      </c>
      <c r="Y1788">
        <f>IF(AS1788&gt;0,VLOOKUP(AS1788,$AT:$AV,3,0)+COUNTIF(AS$8:AS1787,AS1788),0)</f>
        <v>0</v>
      </c>
      <c r="AA1788" s="16"/>
      <c r="AB1788" s="22"/>
      <c r="AC1788" s="16"/>
      <c r="AD1788" s="22"/>
      <c r="AE1788" s="16"/>
      <c r="AF1788" s="22"/>
      <c r="AG1788" s="138"/>
      <c r="AH1788" s="23"/>
      <c r="AI1788" s="16"/>
      <c r="AJ1788" s="23"/>
      <c r="AK1788" s="28"/>
      <c r="AL1788" s="35"/>
      <c r="AQ1788" s="25">
        <f>IF(FollowUp!$AK$3="(Off)",IF(FollowUp!$AA$3=Data!$D$5,C1788,IF(FollowUp!$AA$3=Data!$D$6,D1788,IF(FollowUp!$AA$3=Data!$D$7,E1788,B1788))),IF(FollowUp!$AK$3=Data!$N$9,F1788,IF(FollowUp!$AK$3=Data!$N$8,H1788,IF(FollowUp!$AK$3=Data!$N$7,G1788,B1788))))</f>
        <v>0</v>
      </c>
      <c r="AR1788" s="51">
        <f t="shared" si="170"/>
        <v>0</v>
      </c>
      <c r="AS1788" s="25">
        <f t="shared" si="168"/>
        <v>-1</v>
      </c>
      <c r="AT1788" s="25">
        <f t="shared" si="171"/>
        <v>1781</v>
      </c>
      <c r="AU1788" s="25">
        <f t="shared" si="169"/>
        <v>0</v>
      </c>
      <c r="AV1788" s="25">
        <f t="shared" si="172"/>
        <v>0</v>
      </c>
      <c r="BB1788" s="51"/>
    </row>
    <row r="1789" spans="1:54" x14ac:dyDescent="0.25">
      <c r="A1789" t="str">
        <f t="shared" si="167"/>
        <v>1789</v>
      </c>
      <c r="B1789" s="25">
        <f>IF(OR(ISBLANK($AG1789),$AI1789="closed",$AI1789="old",AND($B$3=Data!$N$6,OR(database!AG1789=Data!$K$8,Data!$K$9=database!AG1789))),0,MAX(B$8:B1788)+1)</f>
        <v>0</v>
      </c>
      <c r="C1789" s="25">
        <f ca="1">IF(AND($AL1789-C$3&lt;=TODAY(),$AL1789&gt;0,AI1789&lt;&gt;"closed",AI1789&lt;&gt;"old",AND($B$3&lt;&gt;Data!$N$6,OR(database!$AG1789&lt;&gt;Data!$K$9,database!$AG1789&lt;&gt;Data!$K$8))),MAX(C$8:C1788)+1,0)</f>
        <v>0</v>
      </c>
      <c r="D1789" s="25">
        <f ca="1">IF(AND($AL1789-D$3&lt;=TODAY(),$AL1789&gt;0,$AI1789&lt;&gt;"closed",AI1789&lt;&gt;"old",AND($B$3&lt;&gt;Data!$N$6,OR(database!$AG1789&lt;&gt;Data!$K$9,database!$AG1789&lt;&gt;Data!$K$8))),MAX(D$8:D1788)+1,0)</f>
        <v>0</v>
      </c>
      <c r="E1789" s="25">
        <f ca="1">IF(AND($AL1789-E$3&lt;=TODAY(),$AL1789&gt;0,AI1789&lt;&gt;"closed",AI1789&lt;&gt;"old",AND($B$3&lt;&gt;Data!$N$6,OR(database!$AG1789&lt;&gt;Data!$K$9,database!$AG1789&lt;&gt;Data!$K$8))),MAX(E$8:E1788)+1,0)</f>
        <v>0</v>
      </c>
      <c r="F1789" s="25">
        <f>IF(AH1789="X",MAX(F$8:F1788)+1,0)</f>
        <v>0</v>
      </c>
      <c r="G1789" s="25">
        <f ca="1">IF(AND(AG1789=Data!$K$8,database!AI1789&lt;&gt;"Closed",AI1789&lt;&gt;"old",database!AL1789&lt;(TODAY()+Data!$X$4)),MAX(G$8:G1788)+1,0)</f>
        <v>0</v>
      </c>
      <c r="H1789" s="25">
        <f ca="1">IF(AND(AG1789=Data!$K$9,database!AI1789&lt;&gt;"Closed",AI1789&lt;&gt;"old",database!AL1789&lt;(TODAY()+Data!$X$5)),MAX(H$8:H1788)+1,0)</f>
        <v>0</v>
      </c>
      <c r="Y1789">
        <f>IF(AS1789&gt;0,VLOOKUP(AS1789,$AT:$AV,3,0)+COUNTIF(AS$8:AS1788,AS1789),0)</f>
        <v>0</v>
      </c>
      <c r="AA1789" s="17"/>
      <c r="AB1789" s="18"/>
      <c r="AC1789" s="17"/>
      <c r="AD1789" s="18"/>
      <c r="AE1789" s="17"/>
      <c r="AF1789" s="18"/>
      <c r="AG1789" s="139"/>
      <c r="AH1789" s="24"/>
      <c r="AI1789" s="17"/>
      <c r="AJ1789" s="24"/>
      <c r="AK1789" s="27"/>
      <c r="AL1789" s="47"/>
      <c r="AQ1789" s="25">
        <f>IF(FollowUp!$AK$3="(Off)",IF(FollowUp!$AA$3=Data!$D$5,C1789,IF(FollowUp!$AA$3=Data!$D$6,D1789,IF(FollowUp!$AA$3=Data!$D$7,E1789,B1789))),IF(FollowUp!$AK$3=Data!$N$9,F1789,IF(FollowUp!$AK$3=Data!$N$8,H1789,IF(FollowUp!$AK$3=Data!$N$7,G1789,B1789))))</f>
        <v>0</v>
      </c>
      <c r="AR1789" s="51">
        <f t="shared" si="170"/>
        <v>0</v>
      </c>
      <c r="AS1789" s="25">
        <f t="shared" si="168"/>
        <v>-1</v>
      </c>
      <c r="AT1789" s="25">
        <f t="shared" si="171"/>
        <v>1782</v>
      </c>
      <c r="AU1789" s="25">
        <f t="shared" si="169"/>
        <v>0</v>
      </c>
      <c r="AV1789" s="25">
        <f t="shared" si="172"/>
        <v>0</v>
      </c>
      <c r="BB1789" s="51"/>
    </row>
    <row r="1790" spans="1:54" x14ac:dyDescent="0.25">
      <c r="A1790" t="str">
        <f t="shared" si="167"/>
        <v>1790</v>
      </c>
      <c r="B1790" s="25">
        <f>IF(OR(ISBLANK($AG1790),$AI1790="closed",$AI1790="old",AND($B$3=Data!$N$6,OR(database!AG1790=Data!$K$8,Data!$K$9=database!AG1790))),0,MAX(B$8:B1789)+1)</f>
        <v>0</v>
      </c>
      <c r="C1790" s="25">
        <f ca="1">IF(AND($AL1790-C$3&lt;=TODAY(),$AL1790&gt;0,AI1790&lt;&gt;"closed",AI1790&lt;&gt;"old",AND($B$3&lt;&gt;Data!$N$6,OR(database!$AG1790&lt;&gt;Data!$K$9,database!$AG1790&lt;&gt;Data!$K$8))),MAX(C$8:C1789)+1,0)</f>
        <v>0</v>
      </c>
      <c r="D1790" s="25">
        <f ca="1">IF(AND($AL1790-D$3&lt;=TODAY(),$AL1790&gt;0,$AI1790&lt;&gt;"closed",AI1790&lt;&gt;"old",AND($B$3&lt;&gt;Data!$N$6,OR(database!$AG1790&lt;&gt;Data!$K$9,database!$AG1790&lt;&gt;Data!$K$8))),MAX(D$8:D1789)+1,0)</f>
        <v>0</v>
      </c>
      <c r="E1790" s="25">
        <f ca="1">IF(AND($AL1790-E$3&lt;=TODAY(),$AL1790&gt;0,AI1790&lt;&gt;"closed",AI1790&lt;&gt;"old",AND($B$3&lt;&gt;Data!$N$6,OR(database!$AG1790&lt;&gt;Data!$K$9,database!$AG1790&lt;&gt;Data!$K$8))),MAX(E$8:E1789)+1,0)</f>
        <v>0</v>
      </c>
      <c r="F1790" s="25">
        <f>IF(AH1790="X",MAX(F$8:F1789)+1,0)</f>
        <v>0</v>
      </c>
      <c r="G1790" s="25">
        <f ca="1">IF(AND(AG1790=Data!$K$8,database!AI1790&lt;&gt;"Closed",AI1790&lt;&gt;"old",database!AL1790&lt;(TODAY()+Data!$X$4)),MAX(G$8:G1789)+1,0)</f>
        <v>0</v>
      </c>
      <c r="H1790" s="25">
        <f ca="1">IF(AND(AG1790=Data!$K$9,database!AI1790&lt;&gt;"Closed",AI1790&lt;&gt;"old",database!AL1790&lt;(TODAY()+Data!$X$5)),MAX(H$8:H1789)+1,0)</f>
        <v>0</v>
      </c>
      <c r="Y1790">
        <f>IF(AS1790&gt;0,VLOOKUP(AS1790,$AT:$AV,3,0)+COUNTIF(AS$8:AS1789,AS1790),0)</f>
        <v>0</v>
      </c>
      <c r="AA1790" s="16"/>
      <c r="AB1790" s="22"/>
      <c r="AC1790" s="16"/>
      <c r="AD1790" s="22"/>
      <c r="AE1790" s="16"/>
      <c r="AF1790" s="22"/>
      <c r="AG1790" s="138"/>
      <c r="AH1790" s="23"/>
      <c r="AI1790" s="16"/>
      <c r="AJ1790" s="23"/>
      <c r="AK1790" s="28"/>
      <c r="AL1790" s="35"/>
      <c r="AQ1790" s="25">
        <f>IF(FollowUp!$AK$3="(Off)",IF(FollowUp!$AA$3=Data!$D$5,C1790,IF(FollowUp!$AA$3=Data!$D$6,D1790,IF(FollowUp!$AA$3=Data!$D$7,E1790,B1790))),IF(FollowUp!$AK$3=Data!$N$9,F1790,IF(FollowUp!$AK$3=Data!$N$8,H1790,IF(FollowUp!$AK$3=Data!$N$7,G1790,B1790))))</f>
        <v>0</v>
      </c>
      <c r="AR1790" s="51">
        <f t="shared" si="170"/>
        <v>0</v>
      </c>
      <c r="AS1790" s="25">
        <f t="shared" si="168"/>
        <v>-1</v>
      </c>
      <c r="AT1790" s="25">
        <f t="shared" si="171"/>
        <v>1783</v>
      </c>
      <c r="AU1790" s="25">
        <f t="shared" si="169"/>
        <v>0</v>
      </c>
      <c r="AV1790" s="25">
        <f t="shared" si="172"/>
        <v>0</v>
      </c>
      <c r="BB1790" s="51"/>
    </row>
    <row r="1791" spans="1:54" x14ac:dyDescent="0.25">
      <c r="A1791" t="str">
        <f t="shared" si="167"/>
        <v>1791</v>
      </c>
      <c r="B1791" s="25">
        <f>IF(OR(ISBLANK($AG1791),$AI1791="closed",$AI1791="old",AND($B$3=Data!$N$6,OR(database!AG1791=Data!$K$8,Data!$K$9=database!AG1791))),0,MAX(B$8:B1790)+1)</f>
        <v>0</v>
      </c>
      <c r="C1791" s="25">
        <f ca="1">IF(AND($AL1791-C$3&lt;=TODAY(),$AL1791&gt;0,AI1791&lt;&gt;"closed",AI1791&lt;&gt;"old",AND($B$3&lt;&gt;Data!$N$6,OR(database!$AG1791&lt;&gt;Data!$K$9,database!$AG1791&lt;&gt;Data!$K$8))),MAX(C$8:C1790)+1,0)</f>
        <v>0</v>
      </c>
      <c r="D1791" s="25">
        <f ca="1">IF(AND($AL1791-D$3&lt;=TODAY(),$AL1791&gt;0,$AI1791&lt;&gt;"closed",AI1791&lt;&gt;"old",AND($B$3&lt;&gt;Data!$N$6,OR(database!$AG1791&lt;&gt;Data!$K$9,database!$AG1791&lt;&gt;Data!$K$8))),MAX(D$8:D1790)+1,0)</f>
        <v>0</v>
      </c>
      <c r="E1791" s="25">
        <f ca="1">IF(AND($AL1791-E$3&lt;=TODAY(),$AL1791&gt;0,AI1791&lt;&gt;"closed",AI1791&lt;&gt;"old",AND($B$3&lt;&gt;Data!$N$6,OR(database!$AG1791&lt;&gt;Data!$K$9,database!$AG1791&lt;&gt;Data!$K$8))),MAX(E$8:E1790)+1,0)</f>
        <v>0</v>
      </c>
      <c r="F1791" s="25">
        <f>IF(AH1791="X",MAX(F$8:F1790)+1,0)</f>
        <v>0</v>
      </c>
      <c r="G1791" s="25">
        <f ca="1">IF(AND(AG1791=Data!$K$8,database!AI1791&lt;&gt;"Closed",AI1791&lt;&gt;"old",database!AL1791&lt;(TODAY()+Data!$X$4)),MAX(G$8:G1790)+1,0)</f>
        <v>0</v>
      </c>
      <c r="H1791" s="25">
        <f ca="1">IF(AND(AG1791=Data!$K$9,database!AI1791&lt;&gt;"Closed",AI1791&lt;&gt;"old",database!AL1791&lt;(TODAY()+Data!$X$5)),MAX(H$8:H1790)+1,0)</f>
        <v>0</v>
      </c>
      <c r="Y1791">
        <f>IF(AS1791&gt;0,VLOOKUP(AS1791,$AT:$AV,3,0)+COUNTIF(AS$8:AS1790,AS1791),0)</f>
        <v>0</v>
      </c>
      <c r="AA1791" s="17"/>
      <c r="AB1791" s="18"/>
      <c r="AC1791" s="17"/>
      <c r="AD1791" s="18"/>
      <c r="AE1791" s="17"/>
      <c r="AF1791" s="18"/>
      <c r="AG1791" s="139"/>
      <c r="AH1791" s="24"/>
      <c r="AI1791" s="17"/>
      <c r="AJ1791" s="24"/>
      <c r="AK1791" s="27"/>
      <c r="AL1791" s="47"/>
      <c r="AQ1791" s="25">
        <f>IF(FollowUp!$AK$3="(Off)",IF(FollowUp!$AA$3=Data!$D$5,C1791,IF(FollowUp!$AA$3=Data!$D$6,D1791,IF(FollowUp!$AA$3=Data!$D$7,E1791,B1791))),IF(FollowUp!$AK$3=Data!$N$9,F1791,IF(FollowUp!$AK$3=Data!$N$8,H1791,IF(FollowUp!$AK$3=Data!$N$7,G1791,B1791))))</f>
        <v>0</v>
      </c>
      <c r="AR1791" s="51">
        <f t="shared" si="170"/>
        <v>0</v>
      </c>
      <c r="AS1791" s="25">
        <f t="shared" si="168"/>
        <v>-1</v>
      </c>
      <c r="AT1791" s="25">
        <f t="shared" si="171"/>
        <v>1784</v>
      </c>
      <c r="AU1791" s="25">
        <f t="shared" si="169"/>
        <v>0</v>
      </c>
      <c r="AV1791" s="25">
        <f t="shared" si="172"/>
        <v>0</v>
      </c>
      <c r="BB1791" s="51"/>
    </row>
    <row r="1792" spans="1:54" x14ac:dyDescent="0.25">
      <c r="A1792" t="str">
        <f t="shared" si="167"/>
        <v>1792</v>
      </c>
      <c r="B1792" s="25">
        <f>IF(OR(ISBLANK($AG1792),$AI1792="closed",$AI1792="old",AND($B$3=Data!$N$6,OR(database!AG1792=Data!$K$8,Data!$K$9=database!AG1792))),0,MAX(B$8:B1791)+1)</f>
        <v>0</v>
      </c>
      <c r="C1792" s="25">
        <f ca="1">IF(AND($AL1792-C$3&lt;=TODAY(),$AL1792&gt;0,AI1792&lt;&gt;"closed",AI1792&lt;&gt;"old",AND($B$3&lt;&gt;Data!$N$6,OR(database!$AG1792&lt;&gt;Data!$K$9,database!$AG1792&lt;&gt;Data!$K$8))),MAX(C$8:C1791)+1,0)</f>
        <v>0</v>
      </c>
      <c r="D1792" s="25">
        <f ca="1">IF(AND($AL1792-D$3&lt;=TODAY(),$AL1792&gt;0,$AI1792&lt;&gt;"closed",AI1792&lt;&gt;"old",AND($B$3&lt;&gt;Data!$N$6,OR(database!$AG1792&lt;&gt;Data!$K$9,database!$AG1792&lt;&gt;Data!$K$8))),MAX(D$8:D1791)+1,0)</f>
        <v>0</v>
      </c>
      <c r="E1792" s="25">
        <f ca="1">IF(AND($AL1792-E$3&lt;=TODAY(),$AL1792&gt;0,AI1792&lt;&gt;"closed",AI1792&lt;&gt;"old",AND($B$3&lt;&gt;Data!$N$6,OR(database!$AG1792&lt;&gt;Data!$K$9,database!$AG1792&lt;&gt;Data!$K$8))),MAX(E$8:E1791)+1,0)</f>
        <v>0</v>
      </c>
      <c r="F1792" s="25">
        <f>IF(AH1792="X",MAX(F$8:F1791)+1,0)</f>
        <v>0</v>
      </c>
      <c r="G1792" s="25">
        <f ca="1">IF(AND(AG1792=Data!$K$8,database!AI1792&lt;&gt;"Closed",AI1792&lt;&gt;"old",database!AL1792&lt;(TODAY()+Data!$X$4)),MAX(G$8:G1791)+1,0)</f>
        <v>0</v>
      </c>
      <c r="H1792" s="25">
        <f ca="1">IF(AND(AG1792=Data!$K$9,database!AI1792&lt;&gt;"Closed",AI1792&lt;&gt;"old",database!AL1792&lt;(TODAY()+Data!$X$5)),MAX(H$8:H1791)+1,0)</f>
        <v>0</v>
      </c>
      <c r="Y1792">
        <f>IF(AS1792&gt;0,VLOOKUP(AS1792,$AT:$AV,3,0)+COUNTIF(AS$8:AS1791,AS1792),0)</f>
        <v>0</v>
      </c>
      <c r="AA1792" s="16"/>
      <c r="AB1792" s="22"/>
      <c r="AC1792" s="16"/>
      <c r="AD1792" s="22"/>
      <c r="AE1792" s="16"/>
      <c r="AF1792" s="22"/>
      <c r="AG1792" s="138"/>
      <c r="AH1792" s="23"/>
      <c r="AI1792" s="16"/>
      <c r="AJ1792" s="23"/>
      <c r="AK1792" s="28"/>
      <c r="AL1792" s="35"/>
      <c r="AQ1792" s="25">
        <f>IF(FollowUp!$AK$3="(Off)",IF(FollowUp!$AA$3=Data!$D$5,C1792,IF(FollowUp!$AA$3=Data!$D$6,D1792,IF(FollowUp!$AA$3=Data!$D$7,E1792,B1792))),IF(FollowUp!$AK$3=Data!$N$9,F1792,IF(FollowUp!$AK$3=Data!$N$8,H1792,IF(FollowUp!$AK$3=Data!$N$7,G1792,B1792))))</f>
        <v>0</v>
      </c>
      <c r="AR1792" s="51">
        <f t="shared" si="170"/>
        <v>0</v>
      </c>
      <c r="AS1792" s="25">
        <f t="shared" si="168"/>
        <v>-1</v>
      </c>
      <c r="AT1792" s="25">
        <f t="shared" si="171"/>
        <v>1785</v>
      </c>
      <c r="AU1792" s="25">
        <f t="shared" si="169"/>
        <v>0</v>
      </c>
      <c r="AV1792" s="25">
        <f t="shared" si="172"/>
        <v>0</v>
      </c>
      <c r="BB1792" s="51"/>
    </row>
    <row r="1793" spans="1:54" x14ac:dyDescent="0.25">
      <c r="A1793" t="str">
        <f t="shared" si="167"/>
        <v>1793</v>
      </c>
      <c r="B1793" s="25">
        <f>IF(OR(ISBLANK($AG1793),$AI1793="closed",$AI1793="old",AND($B$3=Data!$N$6,OR(database!AG1793=Data!$K$8,Data!$K$9=database!AG1793))),0,MAX(B$8:B1792)+1)</f>
        <v>0</v>
      </c>
      <c r="C1793" s="25">
        <f ca="1">IF(AND($AL1793-C$3&lt;=TODAY(),$AL1793&gt;0,AI1793&lt;&gt;"closed",AI1793&lt;&gt;"old",AND($B$3&lt;&gt;Data!$N$6,OR(database!$AG1793&lt;&gt;Data!$K$9,database!$AG1793&lt;&gt;Data!$K$8))),MAX(C$8:C1792)+1,0)</f>
        <v>0</v>
      </c>
      <c r="D1793" s="25">
        <f ca="1">IF(AND($AL1793-D$3&lt;=TODAY(),$AL1793&gt;0,$AI1793&lt;&gt;"closed",AI1793&lt;&gt;"old",AND($B$3&lt;&gt;Data!$N$6,OR(database!$AG1793&lt;&gt;Data!$K$9,database!$AG1793&lt;&gt;Data!$K$8))),MAX(D$8:D1792)+1,0)</f>
        <v>0</v>
      </c>
      <c r="E1793" s="25">
        <f ca="1">IF(AND($AL1793-E$3&lt;=TODAY(),$AL1793&gt;0,AI1793&lt;&gt;"closed",AI1793&lt;&gt;"old",AND($B$3&lt;&gt;Data!$N$6,OR(database!$AG1793&lt;&gt;Data!$K$9,database!$AG1793&lt;&gt;Data!$K$8))),MAX(E$8:E1792)+1,0)</f>
        <v>0</v>
      </c>
      <c r="F1793" s="25">
        <f>IF(AH1793="X",MAX(F$8:F1792)+1,0)</f>
        <v>0</v>
      </c>
      <c r="G1793" s="25">
        <f ca="1">IF(AND(AG1793=Data!$K$8,database!AI1793&lt;&gt;"Closed",AI1793&lt;&gt;"old",database!AL1793&lt;(TODAY()+Data!$X$4)),MAX(G$8:G1792)+1,0)</f>
        <v>0</v>
      </c>
      <c r="H1793" s="25">
        <f ca="1">IF(AND(AG1793=Data!$K$9,database!AI1793&lt;&gt;"Closed",AI1793&lt;&gt;"old",database!AL1793&lt;(TODAY()+Data!$X$5)),MAX(H$8:H1792)+1,0)</f>
        <v>0</v>
      </c>
      <c r="Y1793">
        <f>IF(AS1793&gt;0,VLOOKUP(AS1793,$AT:$AV,3,0)+COUNTIF(AS$8:AS1792,AS1793),0)</f>
        <v>0</v>
      </c>
      <c r="AA1793" s="17"/>
      <c r="AB1793" s="18"/>
      <c r="AC1793" s="17"/>
      <c r="AD1793" s="18"/>
      <c r="AE1793" s="17"/>
      <c r="AF1793" s="18"/>
      <c r="AG1793" s="139"/>
      <c r="AH1793" s="24"/>
      <c r="AI1793" s="17"/>
      <c r="AJ1793" s="24"/>
      <c r="AK1793" s="27"/>
      <c r="AL1793" s="47"/>
      <c r="AQ1793" s="25">
        <f>IF(FollowUp!$AK$3="(Off)",IF(FollowUp!$AA$3=Data!$D$5,C1793,IF(FollowUp!$AA$3=Data!$D$6,D1793,IF(FollowUp!$AA$3=Data!$D$7,E1793,B1793))),IF(FollowUp!$AK$3=Data!$N$9,F1793,IF(FollowUp!$AK$3=Data!$N$8,H1793,IF(FollowUp!$AK$3=Data!$N$7,G1793,B1793))))</f>
        <v>0</v>
      </c>
      <c r="AR1793" s="51">
        <f t="shared" si="170"/>
        <v>0</v>
      </c>
      <c r="AS1793" s="25">
        <f t="shared" si="168"/>
        <v>-1</v>
      </c>
      <c r="AT1793" s="25">
        <f t="shared" si="171"/>
        <v>1786</v>
      </c>
      <c r="AU1793" s="25">
        <f t="shared" si="169"/>
        <v>0</v>
      </c>
      <c r="AV1793" s="25">
        <f t="shared" si="172"/>
        <v>0</v>
      </c>
      <c r="BB1793" s="51"/>
    </row>
    <row r="1794" spans="1:54" x14ac:dyDescent="0.25">
      <c r="A1794" t="str">
        <f t="shared" si="167"/>
        <v>1794</v>
      </c>
      <c r="B1794" s="25">
        <f>IF(OR(ISBLANK($AG1794),$AI1794="closed",$AI1794="old",AND($B$3=Data!$N$6,OR(database!AG1794=Data!$K$8,Data!$K$9=database!AG1794))),0,MAX(B$8:B1793)+1)</f>
        <v>0</v>
      </c>
      <c r="C1794" s="25">
        <f ca="1">IF(AND($AL1794-C$3&lt;=TODAY(),$AL1794&gt;0,AI1794&lt;&gt;"closed",AI1794&lt;&gt;"old",AND($B$3&lt;&gt;Data!$N$6,OR(database!$AG1794&lt;&gt;Data!$K$9,database!$AG1794&lt;&gt;Data!$K$8))),MAX(C$8:C1793)+1,0)</f>
        <v>0</v>
      </c>
      <c r="D1794" s="25">
        <f ca="1">IF(AND($AL1794-D$3&lt;=TODAY(),$AL1794&gt;0,$AI1794&lt;&gt;"closed",AI1794&lt;&gt;"old",AND($B$3&lt;&gt;Data!$N$6,OR(database!$AG1794&lt;&gt;Data!$K$9,database!$AG1794&lt;&gt;Data!$K$8))),MAX(D$8:D1793)+1,0)</f>
        <v>0</v>
      </c>
      <c r="E1794" s="25">
        <f ca="1">IF(AND($AL1794-E$3&lt;=TODAY(),$AL1794&gt;0,AI1794&lt;&gt;"closed",AI1794&lt;&gt;"old",AND($B$3&lt;&gt;Data!$N$6,OR(database!$AG1794&lt;&gt;Data!$K$9,database!$AG1794&lt;&gt;Data!$K$8))),MAX(E$8:E1793)+1,0)</f>
        <v>0</v>
      </c>
      <c r="F1794" s="25">
        <f>IF(AH1794="X",MAX(F$8:F1793)+1,0)</f>
        <v>0</v>
      </c>
      <c r="G1794" s="25">
        <f ca="1">IF(AND(AG1794=Data!$K$8,database!AI1794&lt;&gt;"Closed",AI1794&lt;&gt;"old",database!AL1794&lt;(TODAY()+Data!$X$4)),MAX(G$8:G1793)+1,0)</f>
        <v>0</v>
      </c>
      <c r="H1794" s="25">
        <f ca="1">IF(AND(AG1794=Data!$K$9,database!AI1794&lt;&gt;"Closed",AI1794&lt;&gt;"old",database!AL1794&lt;(TODAY()+Data!$X$5)),MAX(H$8:H1793)+1,0)</f>
        <v>0</v>
      </c>
      <c r="Y1794">
        <f>IF(AS1794&gt;0,VLOOKUP(AS1794,$AT:$AV,3,0)+COUNTIF(AS$8:AS1793,AS1794),0)</f>
        <v>0</v>
      </c>
      <c r="AA1794" s="16"/>
      <c r="AB1794" s="22"/>
      <c r="AC1794" s="16"/>
      <c r="AD1794" s="22"/>
      <c r="AE1794" s="16"/>
      <c r="AF1794" s="22"/>
      <c r="AG1794" s="138"/>
      <c r="AH1794" s="23"/>
      <c r="AI1794" s="16"/>
      <c r="AJ1794" s="23"/>
      <c r="AK1794" s="28"/>
      <c r="AL1794" s="35"/>
      <c r="AQ1794" s="25">
        <f>IF(FollowUp!$AK$3="(Off)",IF(FollowUp!$AA$3=Data!$D$5,C1794,IF(FollowUp!$AA$3=Data!$D$6,D1794,IF(FollowUp!$AA$3=Data!$D$7,E1794,B1794))),IF(FollowUp!$AK$3=Data!$N$9,F1794,IF(FollowUp!$AK$3=Data!$N$8,H1794,IF(FollowUp!$AK$3=Data!$N$7,G1794,B1794))))</f>
        <v>0</v>
      </c>
      <c r="AR1794" s="51">
        <f t="shared" si="170"/>
        <v>0</v>
      </c>
      <c r="AS1794" s="25">
        <f t="shared" si="168"/>
        <v>-1</v>
      </c>
      <c r="AT1794" s="25">
        <f t="shared" si="171"/>
        <v>1787</v>
      </c>
      <c r="AU1794" s="25">
        <f t="shared" si="169"/>
        <v>0</v>
      </c>
      <c r="AV1794" s="25">
        <f t="shared" si="172"/>
        <v>0</v>
      </c>
      <c r="BB1794" s="51"/>
    </row>
    <row r="1795" spans="1:54" x14ac:dyDescent="0.25">
      <c r="A1795" t="str">
        <f t="shared" si="167"/>
        <v>1795</v>
      </c>
      <c r="B1795" s="25">
        <f>IF(OR(ISBLANK($AG1795),$AI1795="closed",$AI1795="old",AND($B$3=Data!$N$6,OR(database!AG1795=Data!$K$8,Data!$K$9=database!AG1795))),0,MAX(B$8:B1794)+1)</f>
        <v>0</v>
      </c>
      <c r="C1795" s="25">
        <f ca="1">IF(AND($AL1795-C$3&lt;=TODAY(),$AL1795&gt;0,AI1795&lt;&gt;"closed",AI1795&lt;&gt;"old",AND($B$3&lt;&gt;Data!$N$6,OR(database!$AG1795&lt;&gt;Data!$K$9,database!$AG1795&lt;&gt;Data!$K$8))),MAX(C$8:C1794)+1,0)</f>
        <v>0</v>
      </c>
      <c r="D1795" s="25">
        <f ca="1">IF(AND($AL1795-D$3&lt;=TODAY(),$AL1795&gt;0,$AI1795&lt;&gt;"closed",AI1795&lt;&gt;"old",AND($B$3&lt;&gt;Data!$N$6,OR(database!$AG1795&lt;&gt;Data!$K$9,database!$AG1795&lt;&gt;Data!$K$8))),MAX(D$8:D1794)+1,0)</f>
        <v>0</v>
      </c>
      <c r="E1795" s="25">
        <f ca="1">IF(AND($AL1795-E$3&lt;=TODAY(),$AL1795&gt;0,AI1795&lt;&gt;"closed",AI1795&lt;&gt;"old",AND($B$3&lt;&gt;Data!$N$6,OR(database!$AG1795&lt;&gt;Data!$K$9,database!$AG1795&lt;&gt;Data!$K$8))),MAX(E$8:E1794)+1,0)</f>
        <v>0</v>
      </c>
      <c r="F1795" s="25">
        <f>IF(AH1795="X",MAX(F$8:F1794)+1,0)</f>
        <v>0</v>
      </c>
      <c r="G1795" s="25">
        <f ca="1">IF(AND(AG1795=Data!$K$8,database!AI1795&lt;&gt;"Closed",AI1795&lt;&gt;"old",database!AL1795&lt;(TODAY()+Data!$X$4)),MAX(G$8:G1794)+1,0)</f>
        <v>0</v>
      </c>
      <c r="H1795" s="25">
        <f ca="1">IF(AND(AG1795=Data!$K$9,database!AI1795&lt;&gt;"Closed",AI1795&lt;&gt;"old",database!AL1795&lt;(TODAY()+Data!$X$5)),MAX(H$8:H1794)+1,0)</f>
        <v>0</v>
      </c>
      <c r="Y1795">
        <f>IF(AS1795&gt;0,VLOOKUP(AS1795,$AT:$AV,3,0)+COUNTIF(AS$8:AS1794,AS1795),0)</f>
        <v>0</v>
      </c>
      <c r="AA1795" s="17"/>
      <c r="AB1795" s="18"/>
      <c r="AC1795" s="17"/>
      <c r="AD1795" s="18"/>
      <c r="AE1795" s="17"/>
      <c r="AF1795" s="18"/>
      <c r="AG1795" s="139"/>
      <c r="AH1795" s="24"/>
      <c r="AI1795" s="17"/>
      <c r="AJ1795" s="24"/>
      <c r="AK1795" s="27"/>
      <c r="AL1795" s="47"/>
      <c r="AQ1795" s="25">
        <f>IF(FollowUp!$AK$3="(Off)",IF(FollowUp!$AA$3=Data!$D$5,C1795,IF(FollowUp!$AA$3=Data!$D$6,D1795,IF(FollowUp!$AA$3=Data!$D$7,E1795,B1795))),IF(FollowUp!$AK$3=Data!$N$9,F1795,IF(FollowUp!$AK$3=Data!$N$8,H1795,IF(FollowUp!$AK$3=Data!$N$7,G1795,B1795))))</f>
        <v>0</v>
      </c>
      <c r="AR1795" s="51">
        <f t="shared" si="170"/>
        <v>0</v>
      </c>
      <c r="AS1795" s="25">
        <f t="shared" si="168"/>
        <v>-1</v>
      </c>
      <c r="AT1795" s="25">
        <f t="shared" si="171"/>
        <v>1788</v>
      </c>
      <c r="AU1795" s="25">
        <f t="shared" si="169"/>
        <v>0</v>
      </c>
      <c r="AV1795" s="25">
        <f t="shared" si="172"/>
        <v>0</v>
      </c>
      <c r="BB1795" s="51"/>
    </row>
    <row r="1796" spans="1:54" x14ac:dyDescent="0.25">
      <c r="A1796" t="str">
        <f t="shared" si="167"/>
        <v>1796</v>
      </c>
      <c r="B1796" s="25">
        <f>IF(OR(ISBLANK($AG1796),$AI1796="closed",$AI1796="old",AND($B$3=Data!$N$6,OR(database!AG1796=Data!$K$8,Data!$K$9=database!AG1796))),0,MAX(B$8:B1795)+1)</f>
        <v>0</v>
      </c>
      <c r="C1796" s="25">
        <f ca="1">IF(AND($AL1796-C$3&lt;=TODAY(),$AL1796&gt;0,AI1796&lt;&gt;"closed",AI1796&lt;&gt;"old",AND($B$3&lt;&gt;Data!$N$6,OR(database!$AG1796&lt;&gt;Data!$K$9,database!$AG1796&lt;&gt;Data!$K$8))),MAX(C$8:C1795)+1,0)</f>
        <v>0</v>
      </c>
      <c r="D1796" s="25">
        <f ca="1">IF(AND($AL1796-D$3&lt;=TODAY(),$AL1796&gt;0,$AI1796&lt;&gt;"closed",AI1796&lt;&gt;"old",AND($B$3&lt;&gt;Data!$N$6,OR(database!$AG1796&lt;&gt;Data!$K$9,database!$AG1796&lt;&gt;Data!$K$8))),MAX(D$8:D1795)+1,0)</f>
        <v>0</v>
      </c>
      <c r="E1796" s="25">
        <f ca="1">IF(AND($AL1796-E$3&lt;=TODAY(),$AL1796&gt;0,AI1796&lt;&gt;"closed",AI1796&lt;&gt;"old",AND($B$3&lt;&gt;Data!$N$6,OR(database!$AG1796&lt;&gt;Data!$K$9,database!$AG1796&lt;&gt;Data!$K$8))),MAX(E$8:E1795)+1,0)</f>
        <v>0</v>
      </c>
      <c r="F1796" s="25">
        <f>IF(AH1796="X",MAX(F$8:F1795)+1,0)</f>
        <v>0</v>
      </c>
      <c r="G1796" s="25">
        <f ca="1">IF(AND(AG1796=Data!$K$8,database!AI1796&lt;&gt;"Closed",AI1796&lt;&gt;"old",database!AL1796&lt;(TODAY()+Data!$X$4)),MAX(G$8:G1795)+1,0)</f>
        <v>0</v>
      </c>
      <c r="H1796" s="25">
        <f ca="1">IF(AND(AG1796=Data!$K$9,database!AI1796&lt;&gt;"Closed",AI1796&lt;&gt;"old",database!AL1796&lt;(TODAY()+Data!$X$5)),MAX(H$8:H1795)+1,0)</f>
        <v>0</v>
      </c>
      <c r="Y1796">
        <f>IF(AS1796&gt;0,VLOOKUP(AS1796,$AT:$AV,3,0)+COUNTIF(AS$8:AS1795,AS1796),0)</f>
        <v>0</v>
      </c>
      <c r="AA1796" s="16"/>
      <c r="AB1796" s="22"/>
      <c r="AC1796" s="16"/>
      <c r="AD1796" s="22"/>
      <c r="AE1796" s="16"/>
      <c r="AF1796" s="22"/>
      <c r="AG1796" s="138"/>
      <c r="AH1796" s="23"/>
      <c r="AI1796" s="16"/>
      <c r="AJ1796" s="23"/>
      <c r="AK1796" s="28"/>
      <c r="AL1796" s="35"/>
      <c r="AQ1796" s="25">
        <f>IF(FollowUp!$AK$3="(Off)",IF(FollowUp!$AA$3=Data!$D$5,C1796,IF(FollowUp!$AA$3=Data!$D$6,D1796,IF(FollowUp!$AA$3=Data!$D$7,E1796,B1796))),IF(FollowUp!$AK$3=Data!$N$9,F1796,IF(FollowUp!$AK$3=Data!$N$8,H1796,IF(FollowUp!$AK$3=Data!$N$7,G1796,B1796))))</f>
        <v>0</v>
      </c>
      <c r="AR1796" s="51">
        <f t="shared" si="170"/>
        <v>0</v>
      </c>
      <c r="AS1796" s="25">
        <f t="shared" si="168"/>
        <v>-1</v>
      </c>
      <c r="AT1796" s="25">
        <f t="shared" si="171"/>
        <v>1789</v>
      </c>
      <c r="AU1796" s="25">
        <f t="shared" si="169"/>
        <v>0</v>
      </c>
      <c r="AV1796" s="25">
        <f t="shared" si="172"/>
        <v>0</v>
      </c>
      <c r="BB1796" s="51"/>
    </row>
    <row r="1797" spans="1:54" x14ac:dyDescent="0.25">
      <c r="A1797" t="str">
        <f t="shared" si="167"/>
        <v>1797</v>
      </c>
      <c r="B1797" s="25">
        <f>IF(OR(ISBLANK($AG1797),$AI1797="closed",$AI1797="old",AND($B$3=Data!$N$6,OR(database!AG1797=Data!$K$8,Data!$K$9=database!AG1797))),0,MAX(B$8:B1796)+1)</f>
        <v>0</v>
      </c>
      <c r="C1797" s="25">
        <f ca="1">IF(AND($AL1797-C$3&lt;=TODAY(),$AL1797&gt;0,AI1797&lt;&gt;"closed",AI1797&lt;&gt;"old",AND($B$3&lt;&gt;Data!$N$6,OR(database!$AG1797&lt;&gt;Data!$K$9,database!$AG1797&lt;&gt;Data!$K$8))),MAX(C$8:C1796)+1,0)</f>
        <v>0</v>
      </c>
      <c r="D1797" s="25">
        <f ca="1">IF(AND($AL1797-D$3&lt;=TODAY(),$AL1797&gt;0,$AI1797&lt;&gt;"closed",AI1797&lt;&gt;"old",AND($B$3&lt;&gt;Data!$N$6,OR(database!$AG1797&lt;&gt;Data!$K$9,database!$AG1797&lt;&gt;Data!$K$8))),MAX(D$8:D1796)+1,0)</f>
        <v>0</v>
      </c>
      <c r="E1797" s="25">
        <f ca="1">IF(AND($AL1797-E$3&lt;=TODAY(),$AL1797&gt;0,AI1797&lt;&gt;"closed",AI1797&lt;&gt;"old",AND($B$3&lt;&gt;Data!$N$6,OR(database!$AG1797&lt;&gt;Data!$K$9,database!$AG1797&lt;&gt;Data!$K$8))),MAX(E$8:E1796)+1,0)</f>
        <v>0</v>
      </c>
      <c r="F1797" s="25">
        <f>IF(AH1797="X",MAX(F$8:F1796)+1,0)</f>
        <v>0</v>
      </c>
      <c r="G1797" s="25">
        <f ca="1">IF(AND(AG1797=Data!$K$8,database!AI1797&lt;&gt;"Closed",AI1797&lt;&gt;"old",database!AL1797&lt;(TODAY()+Data!$X$4)),MAX(G$8:G1796)+1,0)</f>
        <v>0</v>
      </c>
      <c r="H1797" s="25">
        <f ca="1">IF(AND(AG1797=Data!$K$9,database!AI1797&lt;&gt;"Closed",AI1797&lt;&gt;"old",database!AL1797&lt;(TODAY()+Data!$X$5)),MAX(H$8:H1796)+1,0)</f>
        <v>0</v>
      </c>
      <c r="Y1797">
        <f>IF(AS1797&gt;0,VLOOKUP(AS1797,$AT:$AV,3,0)+COUNTIF(AS$8:AS1796,AS1797),0)</f>
        <v>0</v>
      </c>
      <c r="AA1797" s="17"/>
      <c r="AB1797" s="18"/>
      <c r="AC1797" s="17"/>
      <c r="AD1797" s="18"/>
      <c r="AE1797" s="17"/>
      <c r="AF1797" s="18"/>
      <c r="AG1797" s="139"/>
      <c r="AH1797" s="24"/>
      <c r="AI1797" s="17"/>
      <c r="AJ1797" s="24"/>
      <c r="AK1797" s="27"/>
      <c r="AL1797" s="47"/>
      <c r="AQ1797" s="25">
        <f>IF(FollowUp!$AK$3="(Off)",IF(FollowUp!$AA$3=Data!$D$5,C1797,IF(FollowUp!$AA$3=Data!$D$6,D1797,IF(FollowUp!$AA$3=Data!$D$7,E1797,B1797))),IF(FollowUp!$AK$3=Data!$N$9,F1797,IF(FollowUp!$AK$3=Data!$N$8,H1797,IF(FollowUp!$AK$3=Data!$N$7,G1797,B1797))))</f>
        <v>0</v>
      </c>
      <c r="AR1797" s="51">
        <f t="shared" si="170"/>
        <v>0</v>
      </c>
      <c r="AS1797" s="25">
        <f t="shared" si="168"/>
        <v>-1</v>
      </c>
      <c r="AT1797" s="25">
        <f t="shared" si="171"/>
        <v>1790</v>
      </c>
      <c r="AU1797" s="25">
        <f t="shared" si="169"/>
        <v>0</v>
      </c>
      <c r="AV1797" s="25">
        <f t="shared" si="172"/>
        <v>0</v>
      </c>
      <c r="BB1797" s="51"/>
    </row>
    <row r="1798" spans="1:54" x14ac:dyDescent="0.25">
      <c r="A1798" t="str">
        <f t="shared" si="167"/>
        <v>1798</v>
      </c>
      <c r="B1798" s="25">
        <f>IF(OR(ISBLANK($AG1798),$AI1798="closed",$AI1798="old",AND($B$3=Data!$N$6,OR(database!AG1798=Data!$K$8,Data!$K$9=database!AG1798))),0,MAX(B$8:B1797)+1)</f>
        <v>0</v>
      </c>
      <c r="C1798" s="25">
        <f ca="1">IF(AND($AL1798-C$3&lt;=TODAY(),$AL1798&gt;0,AI1798&lt;&gt;"closed",AI1798&lt;&gt;"old",AND($B$3&lt;&gt;Data!$N$6,OR(database!$AG1798&lt;&gt;Data!$K$9,database!$AG1798&lt;&gt;Data!$K$8))),MAX(C$8:C1797)+1,0)</f>
        <v>0</v>
      </c>
      <c r="D1798" s="25">
        <f ca="1">IF(AND($AL1798-D$3&lt;=TODAY(),$AL1798&gt;0,$AI1798&lt;&gt;"closed",AI1798&lt;&gt;"old",AND($B$3&lt;&gt;Data!$N$6,OR(database!$AG1798&lt;&gt;Data!$K$9,database!$AG1798&lt;&gt;Data!$K$8))),MAX(D$8:D1797)+1,0)</f>
        <v>0</v>
      </c>
      <c r="E1798" s="25">
        <f ca="1">IF(AND($AL1798-E$3&lt;=TODAY(),$AL1798&gt;0,AI1798&lt;&gt;"closed",AI1798&lt;&gt;"old",AND($B$3&lt;&gt;Data!$N$6,OR(database!$AG1798&lt;&gt;Data!$K$9,database!$AG1798&lt;&gt;Data!$K$8))),MAX(E$8:E1797)+1,0)</f>
        <v>0</v>
      </c>
      <c r="F1798" s="25">
        <f>IF(AH1798="X",MAX(F$8:F1797)+1,0)</f>
        <v>0</v>
      </c>
      <c r="G1798" s="25">
        <f ca="1">IF(AND(AG1798=Data!$K$8,database!AI1798&lt;&gt;"Closed",AI1798&lt;&gt;"old",database!AL1798&lt;(TODAY()+Data!$X$4)),MAX(G$8:G1797)+1,0)</f>
        <v>0</v>
      </c>
      <c r="H1798" s="25">
        <f ca="1">IF(AND(AG1798=Data!$K$9,database!AI1798&lt;&gt;"Closed",AI1798&lt;&gt;"old",database!AL1798&lt;(TODAY()+Data!$X$5)),MAX(H$8:H1797)+1,0)</f>
        <v>0</v>
      </c>
      <c r="Y1798">
        <f>IF(AS1798&gt;0,VLOOKUP(AS1798,$AT:$AV,3,0)+COUNTIF(AS$8:AS1797,AS1798),0)</f>
        <v>0</v>
      </c>
      <c r="AA1798" s="16"/>
      <c r="AB1798" s="22"/>
      <c r="AC1798" s="16"/>
      <c r="AD1798" s="22"/>
      <c r="AE1798" s="16"/>
      <c r="AF1798" s="22"/>
      <c r="AG1798" s="138"/>
      <c r="AH1798" s="23"/>
      <c r="AI1798" s="16"/>
      <c r="AJ1798" s="23"/>
      <c r="AK1798" s="28"/>
      <c r="AL1798" s="35"/>
      <c r="AQ1798" s="25">
        <f>IF(FollowUp!$AK$3="(Off)",IF(FollowUp!$AA$3=Data!$D$5,C1798,IF(FollowUp!$AA$3=Data!$D$6,D1798,IF(FollowUp!$AA$3=Data!$D$7,E1798,B1798))),IF(FollowUp!$AK$3=Data!$N$9,F1798,IF(FollowUp!$AK$3=Data!$N$8,H1798,IF(FollowUp!$AK$3=Data!$N$7,G1798,B1798))))</f>
        <v>0</v>
      </c>
      <c r="AR1798" s="51">
        <f t="shared" si="170"/>
        <v>0</v>
      </c>
      <c r="AS1798" s="25">
        <f t="shared" si="168"/>
        <v>-1</v>
      </c>
      <c r="AT1798" s="25">
        <f t="shared" si="171"/>
        <v>1791</v>
      </c>
      <c r="AU1798" s="25">
        <f t="shared" si="169"/>
        <v>0</v>
      </c>
      <c r="AV1798" s="25">
        <f t="shared" si="172"/>
        <v>0</v>
      </c>
      <c r="BB1798" s="51"/>
    </row>
    <row r="1799" spans="1:54" x14ac:dyDescent="0.25">
      <c r="A1799" t="str">
        <f t="shared" si="167"/>
        <v>1799</v>
      </c>
      <c r="B1799" s="25">
        <f>IF(OR(ISBLANK($AG1799),$AI1799="closed",$AI1799="old",AND($B$3=Data!$N$6,OR(database!AG1799=Data!$K$8,Data!$K$9=database!AG1799))),0,MAX(B$8:B1798)+1)</f>
        <v>0</v>
      </c>
      <c r="C1799" s="25">
        <f ca="1">IF(AND($AL1799-C$3&lt;=TODAY(),$AL1799&gt;0,AI1799&lt;&gt;"closed",AI1799&lt;&gt;"old",AND($B$3&lt;&gt;Data!$N$6,OR(database!$AG1799&lt;&gt;Data!$K$9,database!$AG1799&lt;&gt;Data!$K$8))),MAX(C$8:C1798)+1,0)</f>
        <v>0</v>
      </c>
      <c r="D1799" s="25">
        <f ca="1">IF(AND($AL1799-D$3&lt;=TODAY(),$AL1799&gt;0,$AI1799&lt;&gt;"closed",AI1799&lt;&gt;"old",AND($B$3&lt;&gt;Data!$N$6,OR(database!$AG1799&lt;&gt;Data!$K$9,database!$AG1799&lt;&gt;Data!$K$8))),MAX(D$8:D1798)+1,0)</f>
        <v>0</v>
      </c>
      <c r="E1799" s="25">
        <f ca="1">IF(AND($AL1799-E$3&lt;=TODAY(),$AL1799&gt;0,AI1799&lt;&gt;"closed",AI1799&lt;&gt;"old",AND($B$3&lt;&gt;Data!$N$6,OR(database!$AG1799&lt;&gt;Data!$K$9,database!$AG1799&lt;&gt;Data!$K$8))),MAX(E$8:E1798)+1,0)</f>
        <v>0</v>
      </c>
      <c r="F1799" s="25">
        <f>IF(AH1799="X",MAX(F$8:F1798)+1,0)</f>
        <v>0</v>
      </c>
      <c r="G1799" s="25">
        <f ca="1">IF(AND(AG1799=Data!$K$8,database!AI1799&lt;&gt;"Closed",AI1799&lt;&gt;"old",database!AL1799&lt;(TODAY()+Data!$X$4)),MAX(G$8:G1798)+1,0)</f>
        <v>0</v>
      </c>
      <c r="H1799" s="25">
        <f ca="1">IF(AND(AG1799=Data!$K$9,database!AI1799&lt;&gt;"Closed",AI1799&lt;&gt;"old",database!AL1799&lt;(TODAY()+Data!$X$5)),MAX(H$8:H1798)+1,0)</f>
        <v>0</v>
      </c>
      <c r="Y1799">
        <f>IF(AS1799&gt;0,VLOOKUP(AS1799,$AT:$AV,3,0)+COUNTIF(AS$8:AS1798,AS1799),0)</f>
        <v>0</v>
      </c>
      <c r="AA1799" s="17"/>
      <c r="AB1799" s="18"/>
      <c r="AC1799" s="17"/>
      <c r="AD1799" s="18"/>
      <c r="AE1799" s="17"/>
      <c r="AF1799" s="18"/>
      <c r="AG1799" s="139"/>
      <c r="AH1799" s="24"/>
      <c r="AI1799" s="17"/>
      <c r="AJ1799" s="24"/>
      <c r="AK1799" s="27"/>
      <c r="AL1799" s="47"/>
      <c r="AQ1799" s="25">
        <f>IF(FollowUp!$AK$3="(Off)",IF(FollowUp!$AA$3=Data!$D$5,C1799,IF(FollowUp!$AA$3=Data!$D$6,D1799,IF(FollowUp!$AA$3=Data!$D$7,E1799,B1799))),IF(FollowUp!$AK$3=Data!$N$9,F1799,IF(FollowUp!$AK$3=Data!$N$8,H1799,IF(FollowUp!$AK$3=Data!$N$7,G1799,B1799))))</f>
        <v>0</v>
      </c>
      <c r="AR1799" s="51">
        <f t="shared" si="170"/>
        <v>0</v>
      </c>
      <c r="AS1799" s="25">
        <f t="shared" si="168"/>
        <v>-1</v>
      </c>
      <c r="AT1799" s="25">
        <f t="shared" si="171"/>
        <v>1792</v>
      </c>
      <c r="AU1799" s="25">
        <f t="shared" si="169"/>
        <v>0</v>
      </c>
      <c r="AV1799" s="25">
        <f t="shared" si="172"/>
        <v>0</v>
      </c>
      <c r="BB1799" s="51"/>
    </row>
    <row r="1800" spans="1:54" x14ac:dyDescent="0.25">
      <c r="A1800" t="str">
        <f t="shared" ref="A1800:A1863" si="173">ROW(C1800)&amp;AC1800</f>
        <v>1800</v>
      </c>
      <c r="B1800" s="25">
        <f>IF(OR(ISBLANK($AG1800),$AI1800="closed",$AI1800="old",AND($B$3=Data!$N$6,OR(database!AG1800=Data!$K$8,Data!$K$9=database!AG1800))),0,MAX(B$8:B1799)+1)</f>
        <v>0</v>
      </c>
      <c r="C1800" s="25">
        <f ca="1">IF(AND($AL1800-C$3&lt;=TODAY(),$AL1800&gt;0,AI1800&lt;&gt;"closed",AI1800&lt;&gt;"old",AND($B$3&lt;&gt;Data!$N$6,OR(database!$AG1800&lt;&gt;Data!$K$9,database!$AG1800&lt;&gt;Data!$K$8))),MAX(C$8:C1799)+1,0)</f>
        <v>0</v>
      </c>
      <c r="D1800" s="25">
        <f ca="1">IF(AND($AL1800-D$3&lt;=TODAY(),$AL1800&gt;0,$AI1800&lt;&gt;"closed",AI1800&lt;&gt;"old",AND($B$3&lt;&gt;Data!$N$6,OR(database!$AG1800&lt;&gt;Data!$K$9,database!$AG1800&lt;&gt;Data!$K$8))),MAX(D$8:D1799)+1,0)</f>
        <v>0</v>
      </c>
      <c r="E1800" s="25">
        <f ca="1">IF(AND($AL1800-E$3&lt;=TODAY(),$AL1800&gt;0,AI1800&lt;&gt;"closed",AI1800&lt;&gt;"old",AND($B$3&lt;&gt;Data!$N$6,OR(database!$AG1800&lt;&gt;Data!$K$9,database!$AG1800&lt;&gt;Data!$K$8))),MAX(E$8:E1799)+1,0)</f>
        <v>0</v>
      </c>
      <c r="F1800" s="25">
        <f>IF(AH1800="X",MAX(F$8:F1799)+1,0)</f>
        <v>0</v>
      </c>
      <c r="G1800" s="25">
        <f ca="1">IF(AND(AG1800=Data!$K$8,database!AI1800&lt;&gt;"Closed",AI1800&lt;&gt;"old",database!AL1800&lt;(TODAY()+Data!$X$4)),MAX(G$8:G1799)+1,0)</f>
        <v>0</v>
      </c>
      <c r="H1800" s="25">
        <f ca="1">IF(AND(AG1800=Data!$K$9,database!AI1800&lt;&gt;"Closed",AI1800&lt;&gt;"old",database!AL1800&lt;(TODAY()+Data!$X$5)),MAX(H$8:H1799)+1,0)</f>
        <v>0</v>
      </c>
      <c r="Y1800">
        <f>IF(AS1800&gt;0,VLOOKUP(AS1800,$AT:$AV,3,0)+COUNTIF(AS$8:AS1799,AS1800),0)</f>
        <v>0</v>
      </c>
      <c r="AA1800" s="16"/>
      <c r="AB1800" s="22"/>
      <c r="AC1800" s="16"/>
      <c r="AD1800" s="22"/>
      <c r="AE1800" s="16"/>
      <c r="AF1800" s="22"/>
      <c r="AG1800" s="138"/>
      <c r="AH1800" s="23"/>
      <c r="AI1800" s="16"/>
      <c r="AJ1800" s="23"/>
      <c r="AK1800" s="28"/>
      <c r="AL1800" s="35"/>
      <c r="AQ1800" s="25">
        <f>IF(FollowUp!$AK$3="(Off)",IF(FollowUp!$AA$3=Data!$D$5,C1800,IF(FollowUp!$AA$3=Data!$D$6,D1800,IF(FollowUp!$AA$3=Data!$D$7,E1800,B1800))),IF(FollowUp!$AK$3=Data!$N$9,F1800,IF(FollowUp!$AK$3=Data!$N$8,H1800,IF(FollowUp!$AK$3=Data!$N$7,G1800,B1800))))</f>
        <v>0</v>
      </c>
      <c r="AR1800" s="51">
        <f t="shared" si="170"/>
        <v>0</v>
      </c>
      <c r="AS1800" s="25">
        <f t="shared" si="168"/>
        <v>-1</v>
      </c>
      <c r="AT1800" s="25">
        <f t="shared" si="171"/>
        <v>1793</v>
      </c>
      <c r="AU1800" s="25">
        <f t="shared" si="169"/>
        <v>0</v>
      </c>
      <c r="AV1800" s="25">
        <f t="shared" si="172"/>
        <v>0</v>
      </c>
      <c r="BB1800" s="51"/>
    </row>
    <row r="1801" spans="1:54" x14ac:dyDescent="0.25">
      <c r="A1801" t="str">
        <f t="shared" si="173"/>
        <v>1801</v>
      </c>
      <c r="B1801" s="25">
        <f>IF(OR(ISBLANK($AG1801),$AI1801="closed",$AI1801="old",AND($B$3=Data!$N$6,OR(database!AG1801=Data!$K$8,Data!$K$9=database!AG1801))),0,MAX(B$8:B1800)+1)</f>
        <v>0</v>
      </c>
      <c r="C1801" s="25">
        <f ca="1">IF(AND($AL1801-C$3&lt;=TODAY(),$AL1801&gt;0,AI1801&lt;&gt;"closed",AI1801&lt;&gt;"old",AND($B$3&lt;&gt;Data!$N$6,OR(database!$AG1801&lt;&gt;Data!$K$9,database!$AG1801&lt;&gt;Data!$K$8))),MAX(C$8:C1800)+1,0)</f>
        <v>0</v>
      </c>
      <c r="D1801" s="25">
        <f ca="1">IF(AND($AL1801-D$3&lt;=TODAY(),$AL1801&gt;0,$AI1801&lt;&gt;"closed",AI1801&lt;&gt;"old",AND($B$3&lt;&gt;Data!$N$6,OR(database!$AG1801&lt;&gt;Data!$K$9,database!$AG1801&lt;&gt;Data!$K$8))),MAX(D$8:D1800)+1,0)</f>
        <v>0</v>
      </c>
      <c r="E1801" s="25">
        <f ca="1">IF(AND($AL1801-E$3&lt;=TODAY(),$AL1801&gt;0,AI1801&lt;&gt;"closed",AI1801&lt;&gt;"old",AND($B$3&lt;&gt;Data!$N$6,OR(database!$AG1801&lt;&gt;Data!$K$9,database!$AG1801&lt;&gt;Data!$K$8))),MAX(E$8:E1800)+1,0)</f>
        <v>0</v>
      </c>
      <c r="F1801" s="25">
        <f>IF(AH1801="X",MAX(F$8:F1800)+1,0)</f>
        <v>0</v>
      </c>
      <c r="G1801" s="25">
        <f ca="1">IF(AND(AG1801=Data!$K$8,database!AI1801&lt;&gt;"Closed",AI1801&lt;&gt;"old",database!AL1801&lt;(TODAY()+Data!$X$4)),MAX(G$8:G1800)+1,0)</f>
        <v>0</v>
      </c>
      <c r="H1801" s="25">
        <f ca="1">IF(AND(AG1801=Data!$K$9,database!AI1801&lt;&gt;"Closed",AI1801&lt;&gt;"old",database!AL1801&lt;(TODAY()+Data!$X$5)),MAX(H$8:H1800)+1,0)</f>
        <v>0</v>
      </c>
      <c r="Y1801">
        <f>IF(AS1801&gt;0,VLOOKUP(AS1801,$AT:$AV,3,0)+COUNTIF(AS$8:AS1800,AS1801),0)</f>
        <v>0</v>
      </c>
      <c r="AA1801" s="17"/>
      <c r="AB1801" s="18"/>
      <c r="AC1801" s="17"/>
      <c r="AD1801" s="18"/>
      <c r="AE1801" s="17"/>
      <c r="AF1801" s="18"/>
      <c r="AG1801" s="139"/>
      <c r="AH1801" s="24"/>
      <c r="AI1801" s="17"/>
      <c r="AJ1801" s="24"/>
      <c r="AK1801" s="27"/>
      <c r="AL1801" s="47"/>
      <c r="AQ1801" s="25">
        <f>IF(FollowUp!$AK$3="(Off)",IF(FollowUp!$AA$3=Data!$D$5,C1801,IF(FollowUp!$AA$3=Data!$D$6,D1801,IF(FollowUp!$AA$3=Data!$D$7,E1801,B1801))),IF(FollowUp!$AK$3=Data!$N$9,F1801,IF(FollowUp!$AK$3=Data!$N$8,H1801,IF(FollowUp!$AK$3=Data!$N$7,G1801,B1801))))</f>
        <v>0</v>
      </c>
      <c r="AR1801" s="51">
        <f t="shared" si="170"/>
        <v>0</v>
      </c>
      <c r="AS1801" s="25">
        <f t="shared" ref="AS1801:AS1864" si="174">IF(AR1801=0,-1,RANK(AR1801,$AR$8:$AR$5000))</f>
        <v>-1</v>
      </c>
      <c r="AT1801" s="25">
        <f t="shared" si="171"/>
        <v>1794</v>
      </c>
      <c r="AU1801" s="25">
        <f t="shared" ref="AU1801:AU1864" si="175">COUNTIF(AS:AS,AT1801)</f>
        <v>0</v>
      </c>
      <c r="AV1801" s="25">
        <f t="shared" si="172"/>
        <v>0</v>
      </c>
      <c r="BB1801" s="51"/>
    </row>
    <row r="1802" spans="1:54" x14ac:dyDescent="0.25">
      <c r="A1802" t="str">
        <f t="shared" si="173"/>
        <v>1802</v>
      </c>
      <c r="B1802" s="25">
        <f>IF(OR(ISBLANK($AG1802),$AI1802="closed",$AI1802="old",AND($B$3=Data!$N$6,OR(database!AG1802=Data!$K$8,Data!$K$9=database!AG1802))),0,MAX(B$8:B1801)+1)</f>
        <v>0</v>
      </c>
      <c r="C1802" s="25">
        <f ca="1">IF(AND($AL1802-C$3&lt;=TODAY(),$AL1802&gt;0,AI1802&lt;&gt;"closed",AI1802&lt;&gt;"old",AND($B$3&lt;&gt;Data!$N$6,OR(database!$AG1802&lt;&gt;Data!$K$9,database!$AG1802&lt;&gt;Data!$K$8))),MAX(C$8:C1801)+1,0)</f>
        <v>0</v>
      </c>
      <c r="D1802" s="25">
        <f ca="1">IF(AND($AL1802-D$3&lt;=TODAY(),$AL1802&gt;0,$AI1802&lt;&gt;"closed",AI1802&lt;&gt;"old",AND($B$3&lt;&gt;Data!$N$6,OR(database!$AG1802&lt;&gt;Data!$K$9,database!$AG1802&lt;&gt;Data!$K$8))),MAX(D$8:D1801)+1,0)</f>
        <v>0</v>
      </c>
      <c r="E1802" s="25">
        <f ca="1">IF(AND($AL1802-E$3&lt;=TODAY(),$AL1802&gt;0,AI1802&lt;&gt;"closed",AI1802&lt;&gt;"old",AND($B$3&lt;&gt;Data!$N$6,OR(database!$AG1802&lt;&gt;Data!$K$9,database!$AG1802&lt;&gt;Data!$K$8))),MAX(E$8:E1801)+1,0)</f>
        <v>0</v>
      </c>
      <c r="F1802" s="25">
        <f>IF(AH1802="X",MAX(F$8:F1801)+1,0)</f>
        <v>0</v>
      </c>
      <c r="G1802" s="25">
        <f ca="1">IF(AND(AG1802=Data!$K$8,database!AI1802&lt;&gt;"Closed",AI1802&lt;&gt;"old",database!AL1802&lt;(TODAY()+Data!$X$4)),MAX(G$8:G1801)+1,0)</f>
        <v>0</v>
      </c>
      <c r="H1802" s="25">
        <f ca="1">IF(AND(AG1802=Data!$K$9,database!AI1802&lt;&gt;"Closed",AI1802&lt;&gt;"old",database!AL1802&lt;(TODAY()+Data!$X$5)),MAX(H$8:H1801)+1,0)</f>
        <v>0</v>
      </c>
      <c r="Y1802">
        <f>IF(AS1802&gt;0,VLOOKUP(AS1802,$AT:$AV,3,0)+COUNTIF(AS$8:AS1801,AS1802),0)</f>
        <v>0</v>
      </c>
      <c r="AA1802" s="16"/>
      <c r="AB1802" s="22"/>
      <c r="AC1802" s="16"/>
      <c r="AD1802" s="22"/>
      <c r="AE1802" s="16"/>
      <c r="AF1802" s="22"/>
      <c r="AG1802" s="138"/>
      <c r="AH1802" s="23"/>
      <c r="AI1802" s="16"/>
      <c r="AJ1802" s="23"/>
      <c r="AK1802" s="28"/>
      <c r="AL1802" s="35"/>
      <c r="AQ1802" s="25">
        <f>IF(FollowUp!$AK$3="(Off)",IF(FollowUp!$AA$3=Data!$D$5,C1802,IF(FollowUp!$AA$3=Data!$D$6,D1802,IF(FollowUp!$AA$3=Data!$D$7,E1802,B1802))),IF(FollowUp!$AK$3=Data!$N$9,F1802,IF(FollowUp!$AK$3=Data!$N$8,H1802,IF(FollowUp!$AK$3=Data!$N$7,G1802,B1802))))</f>
        <v>0</v>
      </c>
      <c r="AR1802" s="51">
        <f t="shared" si="170"/>
        <v>0</v>
      </c>
      <c r="AS1802" s="25">
        <f t="shared" si="174"/>
        <v>-1</v>
      </c>
      <c r="AT1802" s="25">
        <f t="shared" si="171"/>
        <v>1795</v>
      </c>
      <c r="AU1802" s="25">
        <f t="shared" si="175"/>
        <v>0</v>
      </c>
      <c r="AV1802" s="25">
        <f t="shared" si="172"/>
        <v>0</v>
      </c>
      <c r="BB1802" s="51"/>
    </row>
    <row r="1803" spans="1:54" x14ac:dyDescent="0.25">
      <c r="A1803" t="str">
        <f t="shared" si="173"/>
        <v>1803</v>
      </c>
      <c r="B1803" s="25">
        <f>IF(OR(ISBLANK($AG1803),$AI1803="closed",$AI1803="old",AND($B$3=Data!$N$6,OR(database!AG1803=Data!$K$8,Data!$K$9=database!AG1803))),0,MAX(B$8:B1802)+1)</f>
        <v>0</v>
      </c>
      <c r="C1803" s="25">
        <f ca="1">IF(AND($AL1803-C$3&lt;=TODAY(),$AL1803&gt;0,AI1803&lt;&gt;"closed",AI1803&lt;&gt;"old",AND($B$3&lt;&gt;Data!$N$6,OR(database!$AG1803&lt;&gt;Data!$K$9,database!$AG1803&lt;&gt;Data!$K$8))),MAX(C$8:C1802)+1,0)</f>
        <v>0</v>
      </c>
      <c r="D1803" s="25">
        <f ca="1">IF(AND($AL1803-D$3&lt;=TODAY(),$AL1803&gt;0,$AI1803&lt;&gt;"closed",AI1803&lt;&gt;"old",AND($B$3&lt;&gt;Data!$N$6,OR(database!$AG1803&lt;&gt;Data!$K$9,database!$AG1803&lt;&gt;Data!$K$8))),MAX(D$8:D1802)+1,0)</f>
        <v>0</v>
      </c>
      <c r="E1803" s="25">
        <f ca="1">IF(AND($AL1803-E$3&lt;=TODAY(),$AL1803&gt;0,AI1803&lt;&gt;"closed",AI1803&lt;&gt;"old",AND($B$3&lt;&gt;Data!$N$6,OR(database!$AG1803&lt;&gt;Data!$K$9,database!$AG1803&lt;&gt;Data!$K$8))),MAX(E$8:E1802)+1,0)</f>
        <v>0</v>
      </c>
      <c r="F1803" s="25">
        <f>IF(AH1803="X",MAX(F$8:F1802)+1,0)</f>
        <v>0</v>
      </c>
      <c r="G1803" s="25">
        <f ca="1">IF(AND(AG1803=Data!$K$8,database!AI1803&lt;&gt;"Closed",AI1803&lt;&gt;"old",database!AL1803&lt;(TODAY()+Data!$X$4)),MAX(G$8:G1802)+1,0)</f>
        <v>0</v>
      </c>
      <c r="H1803" s="25">
        <f ca="1">IF(AND(AG1803=Data!$K$9,database!AI1803&lt;&gt;"Closed",AI1803&lt;&gt;"old",database!AL1803&lt;(TODAY()+Data!$X$5)),MAX(H$8:H1802)+1,0)</f>
        <v>0</v>
      </c>
      <c r="Y1803">
        <f>IF(AS1803&gt;0,VLOOKUP(AS1803,$AT:$AV,3,0)+COUNTIF(AS$8:AS1802,AS1803),0)</f>
        <v>0</v>
      </c>
      <c r="AA1803" s="17"/>
      <c r="AB1803" s="18"/>
      <c r="AC1803" s="17"/>
      <c r="AD1803" s="18"/>
      <c r="AE1803" s="17"/>
      <c r="AF1803" s="18"/>
      <c r="AG1803" s="139"/>
      <c r="AH1803" s="24"/>
      <c r="AI1803" s="17"/>
      <c r="AJ1803" s="24"/>
      <c r="AK1803" s="27"/>
      <c r="AL1803" s="47"/>
      <c r="AQ1803" s="25">
        <f>IF(FollowUp!$AK$3="(Off)",IF(FollowUp!$AA$3=Data!$D$5,C1803,IF(FollowUp!$AA$3=Data!$D$6,D1803,IF(FollowUp!$AA$3=Data!$D$7,E1803,B1803))),IF(FollowUp!$AK$3=Data!$N$9,F1803,IF(FollowUp!$AK$3=Data!$N$8,H1803,IF(FollowUp!$AK$3=Data!$N$7,G1803,B1803))))</f>
        <v>0</v>
      </c>
      <c r="AR1803" s="51">
        <f t="shared" si="170"/>
        <v>0</v>
      </c>
      <c r="AS1803" s="25">
        <f t="shared" si="174"/>
        <v>-1</v>
      </c>
      <c r="AT1803" s="25">
        <f t="shared" si="171"/>
        <v>1796</v>
      </c>
      <c r="AU1803" s="25">
        <f t="shared" si="175"/>
        <v>0</v>
      </c>
      <c r="AV1803" s="25">
        <f t="shared" si="172"/>
        <v>0</v>
      </c>
      <c r="BB1803" s="51"/>
    </row>
    <row r="1804" spans="1:54" x14ac:dyDescent="0.25">
      <c r="A1804" t="str">
        <f t="shared" si="173"/>
        <v>1804</v>
      </c>
      <c r="B1804" s="25">
        <f>IF(OR(ISBLANK($AG1804),$AI1804="closed",$AI1804="old",AND($B$3=Data!$N$6,OR(database!AG1804=Data!$K$8,Data!$K$9=database!AG1804))),0,MAX(B$8:B1803)+1)</f>
        <v>0</v>
      </c>
      <c r="C1804" s="25">
        <f ca="1">IF(AND($AL1804-C$3&lt;=TODAY(),$AL1804&gt;0,AI1804&lt;&gt;"closed",AI1804&lt;&gt;"old",AND($B$3&lt;&gt;Data!$N$6,OR(database!$AG1804&lt;&gt;Data!$K$9,database!$AG1804&lt;&gt;Data!$K$8))),MAX(C$8:C1803)+1,0)</f>
        <v>0</v>
      </c>
      <c r="D1804" s="25">
        <f ca="1">IF(AND($AL1804-D$3&lt;=TODAY(),$AL1804&gt;0,$AI1804&lt;&gt;"closed",AI1804&lt;&gt;"old",AND($B$3&lt;&gt;Data!$N$6,OR(database!$AG1804&lt;&gt;Data!$K$9,database!$AG1804&lt;&gt;Data!$K$8))),MAX(D$8:D1803)+1,0)</f>
        <v>0</v>
      </c>
      <c r="E1804" s="25">
        <f ca="1">IF(AND($AL1804-E$3&lt;=TODAY(),$AL1804&gt;0,AI1804&lt;&gt;"closed",AI1804&lt;&gt;"old",AND($B$3&lt;&gt;Data!$N$6,OR(database!$AG1804&lt;&gt;Data!$K$9,database!$AG1804&lt;&gt;Data!$K$8))),MAX(E$8:E1803)+1,0)</f>
        <v>0</v>
      </c>
      <c r="F1804" s="25">
        <f>IF(AH1804="X",MAX(F$8:F1803)+1,0)</f>
        <v>0</v>
      </c>
      <c r="G1804" s="25">
        <f ca="1">IF(AND(AG1804=Data!$K$8,database!AI1804&lt;&gt;"Closed",AI1804&lt;&gt;"old",database!AL1804&lt;(TODAY()+Data!$X$4)),MAX(G$8:G1803)+1,0)</f>
        <v>0</v>
      </c>
      <c r="H1804" s="25">
        <f ca="1">IF(AND(AG1804=Data!$K$9,database!AI1804&lt;&gt;"Closed",AI1804&lt;&gt;"old",database!AL1804&lt;(TODAY()+Data!$X$5)),MAX(H$8:H1803)+1,0)</f>
        <v>0</v>
      </c>
      <c r="Y1804">
        <f>IF(AS1804&gt;0,VLOOKUP(AS1804,$AT:$AV,3,0)+COUNTIF(AS$8:AS1803,AS1804),0)</f>
        <v>0</v>
      </c>
      <c r="AA1804" s="16"/>
      <c r="AB1804" s="22"/>
      <c r="AC1804" s="16"/>
      <c r="AD1804" s="22"/>
      <c r="AE1804" s="16"/>
      <c r="AF1804" s="22"/>
      <c r="AG1804" s="138"/>
      <c r="AH1804" s="23"/>
      <c r="AI1804" s="16"/>
      <c r="AJ1804" s="23"/>
      <c r="AK1804" s="28"/>
      <c r="AL1804" s="35"/>
      <c r="AQ1804" s="25">
        <f>IF(FollowUp!$AK$3="(Off)",IF(FollowUp!$AA$3=Data!$D$5,C1804,IF(FollowUp!$AA$3=Data!$D$6,D1804,IF(FollowUp!$AA$3=Data!$D$7,E1804,B1804))),IF(FollowUp!$AK$3=Data!$N$9,F1804,IF(FollowUp!$AK$3=Data!$N$8,H1804,IF(FollowUp!$AK$3=Data!$N$7,G1804,B1804))))</f>
        <v>0</v>
      </c>
      <c r="AR1804" s="51">
        <f t="shared" si="170"/>
        <v>0</v>
      </c>
      <c r="AS1804" s="25">
        <f t="shared" si="174"/>
        <v>-1</v>
      </c>
      <c r="AT1804" s="25">
        <f t="shared" si="171"/>
        <v>1797</v>
      </c>
      <c r="AU1804" s="25">
        <f t="shared" si="175"/>
        <v>0</v>
      </c>
      <c r="AV1804" s="25">
        <f t="shared" si="172"/>
        <v>0</v>
      </c>
      <c r="BB1804" s="51"/>
    </row>
    <row r="1805" spans="1:54" x14ac:dyDescent="0.25">
      <c r="A1805" t="str">
        <f t="shared" si="173"/>
        <v>1805</v>
      </c>
      <c r="B1805" s="25">
        <f>IF(OR(ISBLANK($AG1805),$AI1805="closed",$AI1805="old",AND($B$3=Data!$N$6,OR(database!AG1805=Data!$K$8,Data!$K$9=database!AG1805))),0,MAX(B$8:B1804)+1)</f>
        <v>0</v>
      </c>
      <c r="C1805" s="25">
        <f ca="1">IF(AND($AL1805-C$3&lt;=TODAY(),$AL1805&gt;0,AI1805&lt;&gt;"closed",AI1805&lt;&gt;"old",AND($B$3&lt;&gt;Data!$N$6,OR(database!$AG1805&lt;&gt;Data!$K$9,database!$AG1805&lt;&gt;Data!$K$8))),MAX(C$8:C1804)+1,0)</f>
        <v>0</v>
      </c>
      <c r="D1805" s="25">
        <f ca="1">IF(AND($AL1805-D$3&lt;=TODAY(),$AL1805&gt;0,$AI1805&lt;&gt;"closed",AI1805&lt;&gt;"old",AND($B$3&lt;&gt;Data!$N$6,OR(database!$AG1805&lt;&gt;Data!$K$9,database!$AG1805&lt;&gt;Data!$K$8))),MAX(D$8:D1804)+1,0)</f>
        <v>0</v>
      </c>
      <c r="E1805" s="25">
        <f ca="1">IF(AND($AL1805-E$3&lt;=TODAY(),$AL1805&gt;0,AI1805&lt;&gt;"closed",AI1805&lt;&gt;"old",AND($B$3&lt;&gt;Data!$N$6,OR(database!$AG1805&lt;&gt;Data!$K$9,database!$AG1805&lt;&gt;Data!$K$8))),MAX(E$8:E1804)+1,0)</f>
        <v>0</v>
      </c>
      <c r="F1805" s="25">
        <f>IF(AH1805="X",MAX(F$8:F1804)+1,0)</f>
        <v>0</v>
      </c>
      <c r="G1805" s="25">
        <f ca="1">IF(AND(AG1805=Data!$K$8,database!AI1805&lt;&gt;"Closed",AI1805&lt;&gt;"old",database!AL1805&lt;(TODAY()+Data!$X$4)),MAX(G$8:G1804)+1,0)</f>
        <v>0</v>
      </c>
      <c r="H1805" s="25">
        <f ca="1">IF(AND(AG1805=Data!$K$9,database!AI1805&lt;&gt;"Closed",AI1805&lt;&gt;"old",database!AL1805&lt;(TODAY()+Data!$X$5)),MAX(H$8:H1804)+1,0)</f>
        <v>0</v>
      </c>
      <c r="Y1805">
        <f>IF(AS1805&gt;0,VLOOKUP(AS1805,$AT:$AV,3,0)+COUNTIF(AS$8:AS1804,AS1805),0)</f>
        <v>0</v>
      </c>
      <c r="AA1805" s="17"/>
      <c r="AB1805" s="18"/>
      <c r="AC1805" s="17"/>
      <c r="AD1805" s="18"/>
      <c r="AE1805" s="17"/>
      <c r="AF1805" s="18"/>
      <c r="AG1805" s="139"/>
      <c r="AH1805" s="24"/>
      <c r="AI1805" s="17"/>
      <c r="AJ1805" s="24"/>
      <c r="AK1805" s="27"/>
      <c r="AL1805" s="47"/>
      <c r="AQ1805" s="25">
        <f>IF(FollowUp!$AK$3="(Off)",IF(FollowUp!$AA$3=Data!$D$5,C1805,IF(FollowUp!$AA$3=Data!$D$6,D1805,IF(FollowUp!$AA$3=Data!$D$7,E1805,B1805))),IF(FollowUp!$AK$3=Data!$N$9,F1805,IF(FollowUp!$AK$3=Data!$N$8,H1805,IF(FollowUp!$AK$3=Data!$N$7,G1805,B1805))))</f>
        <v>0</v>
      </c>
      <c r="AR1805" s="51">
        <f t="shared" si="170"/>
        <v>0</v>
      </c>
      <c r="AS1805" s="25">
        <f t="shared" si="174"/>
        <v>-1</v>
      </c>
      <c r="AT1805" s="25">
        <f t="shared" si="171"/>
        <v>1798</v>
      </c>
      <c r="AU1805" s="25">
        <f t="shared" si="175"/>
        <v>0</v>
      </c>
      <c r="AV1805" s="25">
        <f t="shared" si="172"/>
        <v>0</v>
      </c>
      <c r="BB1805" s="51"/>
    </row>
    <row r="1806" spans="1:54" x14ac:dyDescent="0.25">
      <c r="A1806" t="str">
        <f t="shared" si="173"/>
        <v>1806</v>
      </c>
      <c r="B1806" s="25">
        <f>IF(OR(ISBLANK($AG1806),$AI1806="closed",$AI1806="old",AND($B$3=Data!$N$6,OR(database!AG1806=Data!$K$8,Data!$K$9=database!AG1806))),0,MAX(B$8:B1805)+1)</f>
        <v>0</v>
      </c>
      <c r="C1806" s="25">
        <f ca="1">IF(AND($AL1806-C$3&lt;=TODAY(),$AL1806&gt;0,AI1806&lt;&gt;"closed",AI1806&lt;&gt;"old",AND($B$3&lt;&gt;Data!$N$6,OR(database!$AG1806&lt;&gt;Data!$K$9,database!$AG1806&lt;&gt;Data!$K$8))),MAX(C$8:C1805)+1,0)</f>
        <v>0</v>
      </c>
      <c r="D1806" s="25">
        <f ca="1">IF(AND($AL1806-D$3&lt;=TODAY(),$AL1806&gt;0,$AI1806&lt;&gt;"closed",AI1806&lt;&gt;"old",AND($B$3&lt;&gt;Data!$N$6,OR(database!$AG1806&lt;&gt;Data!$K$9,database!$AG1806&lt;&gt;Data!$K$8))),MAX(D$8:D1805)+1,0)</f>
        <v>0</v>
      </c>
      <c r="E1806" s="25">
        <f ca="1">IF(AND($AL1806-E$3&lt;=TODAY(),$AL1806&gt;0,AI1806&lt;&gt;"closed",AI1806&lt;&gt;"old",AND($B$3&lt;&gt;Data!$N$6,OR(database!$AG1806&lt;&gt;Data!$K$9,database!$AG1806&lt;&gt;Data!$K$8))),MAX(E$8:E1805)+1,0)</f>
        <v>0</v>
      </c>
      <c r="F1806" s="25">
        <f>IF(AH1806="X",MAX(F$8:F1805)+1,0)</f>
        <v>0</v>
      </c>
      <c r="G1806" s="25">
        <f ca="1">IF(AND(AG1806=Data!$K$8,database!AI1806&lt;&gt;"Closed",AI1806&lt;&gt;"old",database!AL1806&lt;(TODAY()+Data!$X$4)),MAX(G$8:G1805)+1,0)</f>
        <v>0</v>
      </c>
      <c r="H1806" s="25">
        <f ca="1">IF(AND(AG1806=Data!$K$9,database!AI1806&lt;&gt;"Closed",AI1806&lt;&gt;"old",database!AL1806&lt;(TODAY()+Data!$X$5)),MAX(H$8:H1805)+1,0)</f>
        <v>0</v>
      </c>
      <c r="Y1806">
        <f>IF(AS1806&gt;0,VLOOKUP(AS1806,$AT:$AV,3,0)+COUNTIF(AS$8:AS1805,AS1806),0)</f>
        <v>0</v>
      </c>
      <c r="AA1806" s="16"/>
      <c r="AB1806" s="22"/>
      <c r="AC1806" s="16"/>
      <c r="AD1806" s="22"/>
      <c r="AE1806" s="16"/>
      <c r="AF1806" s="22"/>
      <c r="AG1806" s="138"/>
      <c r="AH1806" s="23"/>
      <c r="AI1806" s="16"/>
      <c r="AJ1806" s="23"/>
      <c r="AK1806" s="28"/>
      <c r="AL1806" s="35"/>
      <c r="AQ1806" s="25">
        <f>IF(FollowUp!$AK$3="(Off)",IF(FollowUp!$AA$3=Data!$D$5,C1806,IF(FollowUp!$AA$3=Data!$D$6,D1806,IF(FollowUp!$AA$3=Data!$D$7,E1806,B1806))),IF(FollowUp!$AK$3=Data!$N$9,F1806,IF(FollowUp!$AK$3=Data!$N$8,H1806,IF(FollowUp!$AK$3=Data!$N$7,G1806,B1806))))</f>
        <v>0</v>
      </c>
      <c r="AR1806" s="51">
        <f t="shared" si="170"/>
        <v>0</v>
      </c>
      <c r="AS1806" s="25">
        <f t="shared" si="174"/>
        <v>-1</v>
      </c>
      <c r="AT1806" s="25">
        <f t="shared" si="171"/>
        <v>1799</v>
      </c>
      <c r="AU1806" s="25">
        <f t="shared" si="175"/>
        <v>0</v>
      </c>
      <c r="AV1806" s="25">
        <f t="shared" si="172"/>
        <v>0</v>
      </c>
      <c r="BB1806" s="51"/>
    </row>
    <row r="1807" spans="1:54" x14ac:dyDescent="0.25">
      <c r="A1807" t="str">
        <f t="shared" si="173"/>
        <v>1807</v>
      </c>
      <c r="B1807" s="25">
        <f>IF(OR(ISBLANK($AG1807),$AI1807="closed",$AI1807="old",AND($B$3=Data!$N$6,OR(database!AG1807=Data!$K$8,Data!$K$9=database!AG1807))),0,MAX(B$8:B1806)+1)</f>
        <v>0</v>
      </c>
      <c r="C1807" s="25">
        <f ca="1">IF(AND($AL1807-C$3&lt;=TODAY(),$AL1807&gt;0,AI1807&lt;&gt;"closed",AI1807&lt;&gt;"old",AND($B$3&lt;&gt;Data!$N$6,OR(database!$AG1807&lt;&gt;Data!$K$9,database!$AG1807&lt;&gt;Data!$K$8))),MAX(C$8:C1806)+1,0)</f>
        <v>0</v>
      </c>
      <c r="D1807" s="25">
        <f ca="1">IF(AND($AL1807-D$3&lt;=TODAY(),$AL1807&gt;0,$AI1807&lt;&gt;"closed",AI1807&lt;&gt;"old",AND($B$3&lt;&gt;Data!$N$6,OR(database!$AG1807&lt;&gt;Data!$K$9,database!$AG1807&lt;&gt;Data!$K$8))),MAX(D$8:D1806)+1,0)</f>
        <v>0</v>
      </c>
      <c r="E1807" s="25">
        <f ca="1">IF(AND($AL1807-E$3&lt;=TODAY(),$AL1807&gt;0,AI1807&lt;&gt;"closed",AI1807&lt;&gt;"old",AND($B$3&lt;&gt;Data!$N$6,OR(database!$AG1807&lt;&gt;Data!$K$9,database!$AG1807&lt;&gt;Data!$K$8))),MAX(E$8:E1806)+1,0)</f>
        <v>0</v>
      </c>
      <c r="F1807" s="25">
        <f>IF(AH1807="X",MAX(F$8:F1806)+1,0)</f>
        <v>0</v>
      </c>
      <c r="G1807" s="25">
        <f ca="1">IF(AND(AG1807=Data!$K$8,database!AI1807&lt;&gt;"Closed",AI1807&lt;&gt;"old",database!AL1807&lt;(TODAY()+Data!$X$4)),MAX(G$8:G1806)+1,0)</f>
        <v>0</v>
      </c>
      <c r="H1807" s="25">
        <f ca="1">IF(AND(AG1807=Data!$K$9,database!AI1807&lt;&gt;"Closed",AI1807&lt;&gt;"old",database!AL1807&lt;(TODAY()+Data!$X$5)),MAX(H$8:H1806)+1,0)</f>
        <v>0</v>
      </c>
      <c r="Y1807">
        <f>IF(AS1807&gt;0,VLOOKUP(AS1807,$AT:$AV,3,0)+COUNTIF(AS$8:AS1806,AS1807),0)</f>
        <v>0</v>
      </c>
      <c r="AA1807" s="17"/>
      <c r="AB1807" s="18"/>
      <c r="AC1807" s="17"/>
      <c r="AD1807" s="18"/>
      <c r="AE1807" s="17"/>
      <c r="AF1807" s="18"/>
      <c r="AG1807" s="139"/>
      <c r="AH1807" s="24"/>
      <c r="AI1807" s="17"/>
      <c r="AJ1807" s="24"/>
      <c r="AK1807" s="27"/>
      <c r="AL1807" s="47"/>
      <c r="AQ1807" s="25">
        <f>IF(FollowUp!$AK$3="(Off)",IF(FollowUp!$AA$3=Data!$D$5,C1807,IF(FollowUp!$AA$3=Data!$D$6,D1807,IF(FollowUp!$AA$3=Data!$D$7,E1807,B1807))),IF(FollowUp!$AK$3=Data!$N$9,F1807,IF(FollowUp!$AK$3=Data!$N$8,H1807,IF(FollowUp!$AK$3=Data!$N$7,G1807,B1807))))</f>
        <v>0</v>
      </c>
      <c r="AR1807" s="51">
        <f t="shared" si="170"/>
        <v>0</v>
      </c>
      <c r="AS1807" s="25">
        <f t="shared" si="174"/>
        <v>-1</v>
      </c>
      <c r="AT1807" s="25">
        <f t="shared" si="171"/>
        <v>1800</v>
      </c>
      <c r="AU1807" s="25">
        <f t="shared" si="175"/>
        <v>0</v>
      </c>
      <c r="AV1807" s="25">
        <f t="shared" si="172"/>
        <v>0</v>
      </c>
      <c r="BB1807" s="51"/>
    </row>
    <row r="1808" spans="1:54" x14ac:dyDescent="0.25">
      <c r="A1808" t="str">
        <f t="shared" si="173"/>
        <v>1808</v>
      </c>
      <c r="B1808" s="25">
        <f>IF(OR(ISBLANK($AG1808),$AI1808="closed",$AI1808="old",AND($B$3=Data!$N$6,OR(database!AG1808=Data!$K$8,Data!$K$9=database!AG1808))),0,MAX(B$8:B1807)+1)</f>
        <v>0</v>
      </c>
      <c r="C1808" s="25">
        <f ca="1">IF(AND($AL1808-C$3&lt;=TODAY(),$AL1808&gt;0,AI1808&lt;&gt;"closed",AI1808&lt;&gt;"old",AND($B$3&lt;&gt;Data!$N$6,OR(database!$AG1808&lt;&gt;Data!$K$9,database!$AG1808&lt;&gt;Data!$K$8))),MAX(C$8:C1807)+1,0)</f>
        <v>0</v>
      </c>
      <c r="D1808" s="25">
        <f ca="1">IF(AND($AL1808-D$3&lt;=TODAY(),$AL1808&gt;0,$AI1808&lt;&gt;"closed",AI1808&lt;&gt;"old",AND($B$3&lt;&gt;Data!$N$6,OR(database!$AG1808&lt;&gt;Data!$K$9,database!$AG1808&lt;&gt;Data!$K$8))),MAX(D$8:D1807)+1,0)</f>
        <v>0</v>
      </c>
      <c r="E1808" s="25">
        <f ca="1">IF(AND($AL1808-E$3&lt;=TODAY(),$AL1808&gt;0,AI1808&lt;&gt;"closed",AI1808&lt;&gt;"old",AND($B$3&lt;&gt;Data!$N$6,OR(database!$AG1808&lt;&gt;Data!$K$9,database!$AG1808&lt;&gt;Data!$K$8))),MAX(E$8:E1807)+1,0)</f>
        <v>0</v>
      </c>
      <c r="F1808" s="25">
        <f>IF(AH1808="X",MAX(F$8:F1807)+1,0)</f>
        <v>0</v>
      </c>
      <c r="G1808" s="25">
        <f ca="1">IF(AND(AG1808=Data!$K$8,database!AI1808&lt;&gt;"Closed",AI1808&lt;&gt;"old",database!AL1808&lt;(TODAY()+Data!$X$4)),MAX(G$8:G1807)+1,0)</f>
        <v>0</v>
      </c>
      <c r="H1808" s="25">
        <f ca="1">IF(AND(AG1808=Data!$K$9,database!AI1808&lt;&gt;"Closed",AI1808&lt;&gt;"old",database!AL1808&lt;(TODAY()+Data!$X$5)),MAX(H$8:H1807)+1,0)</f>
        <v>0</v>
      </c>
      <c r="Y1808">
        <f>IF(AS1808&gt;0,VLOOKUP(AS1808,$AT:$AV,3,0)+COUNTIF(AS$8:AS1807,AS1808),0)</f>
        <v>0</v>
      </c>
      <c r="AA1808" s="16"/>
      <c r="AB1808" s="22"/>
      <c r="AC1808" s="16"/>
      <c r="AD1808" s="22"/>
      <c r="AE1808" s="16"/>
      <c r="AF1808" s="22"/>
      <c r="AG1808" s="138"/>
      <c r="AH1808" s="23"/>
      <c r="AI1808" s="16"/>
      <c r="AJ1808" s="23"/>
      <c r="AK1808" s="28"/>
      <c r="AL1808" s="35"/>
      <c r="AQ1808" s="25">
        <f>IF(FollowUp!$AK$3="(Off)",IF(FollowUp!$AA$3=Data!$D$5,C1808,IF(FollowUp!$AA$3=Data!$D$6,D1808,IF(FollowUp!$AA$3=Data!$D$7,E1808,B1808))),IF(FollowUp!$AK$3=Data!$N$9,F1808,IF(FollowUp!$AK$3=Data!$N$8,H1808,IF(FollowUp!$AK$3=Data!$N$7,G1808,B1808))))</f>
        <v>0</v>
      </c>
      <c r="AR1808" s="51">
        <f t="shared" si="170"/>
        <v>0</v>
      </c>
      <c r="AS1808" s="25">
        <f t="shared" si="174"/>
        <v>-1</v>
      </c>
      <c r="AT1808" s="25">
        <f t="shared" si="171"/>
        <v>1801</v>
      </c>
      <c r="AU1808" s="25">
        <f t="shared" si="175"/>
        <v>0</v>
      </c>
      <c r="AV1808" s="25">
        <f t="shared" si="172"/>
        <v>0</v>
      </c>
      <c r="BB1808" s="51"/>
    </row>
    <row r="1809" spans="1:54" x14ac:dyDescent="0.25">
      <c r="A1809" t="str">
        <f t="shared" si="173"/>
        <v>1809</v>
      </c>
      <c r="B1809" s="25">
        <f>IF(OR(ISBLANK($AG1809),$AI1809="closed",$AI1809="old",AND($B$3=Data!$N$6,OR(database!AG1809=Data!$K$8,Data!$K$9=database!AG1809))),0,MAX(B$8:B1808)+1)</f>
        <v>0</v>
      </c>
      <c r="C1809" s="25">
        <f ca="1">IF(AND($AL1809-C$3&lt;=TODAY(),$AL1809&gt;0,AI1809&lt;&gt;"closed",AI1809&lt;&gt;"old",AND($B$3&lt;&gt;Data!$N$6,OR(database!$AG1809&lt;&gt;Data!$K$9,database!$AG1809&lt;&gt;Data!$K$8))),MAX(C$8:C1808)+1,0)</f>
        <v>0</v>
      </c>
      <c r="D1809" s="25">
        <f ca="1">IF(AND($AL1809-D$3&lt;=TODAY(),$AL1809&gt;0,$AI1809&lt;&gt;"closed",AI1809&lt;&gt;"old",AND($B$3&lt;&gt;Data!$N$6,OR(database!$AG1809&lt;&gt;Data!$K$9,database!$AG1809&lt;&gt;Data!$K$8))),MAX(D$8:D1808)+1,0)</f>
        <v>0</v>
      </c>
      <c r="E1809" s="25">
        <f ca="1">IF(AND($AL1809-E$3&lt;=TODAY(),$AL1809&gt;0,AI1809&lt;&gt;"closed",AI1809&lt;&gt;"old",AND($B$3&lt;&gt;Data!$N$6,OR(database!$AG1809&lt;&gt;Data!$K$9,database!$AG1809&lt;&gt;Data!$K$8))),MAX(E$8:E1808)+1,0)</f>
        <v>0</v>
      </c>
      <c r="F1809" s="25">
        <f>IF(AH1809="X",MAX(F$8:F1808)+1,0)</f>
        <v>0</v>
      </c>
      <c r="G1809" s="25">
        <f ca="1">IF(AND(AG1809=Data!$K$8,database!AI1809&lt;&gt;"Closed",AI1809&lt;&gt;"old",database!AL1809&lt;(TODAY()+Data!$X$4)),MAX(G$8:G1808)+1,0)</f>
        <v>0</v>
      </c>
      <c r="H1809" s="25">
        <f ca="1">IF(AND(AG1809=Data!$K$9,database!AI1809&lt;&gt;"Closed",AI1809&lt;&gt;"old",database!AL1809&lt;(TODAY()+Data!$X$5)),MAX(H$8:H1808)+1,0)</f>
        <v>0</v>
      </c>
      <c r="Y1809">
        <f>IF(AS1809&gt;0,VLOOKUP(AS1809,$AT:$AV,3,0)+COUNTIF(AS$8:AS1808,AS1809),0)</f>
        <v>0</v>
      </c>
      <c r="AA1809" s="17"/>
      <c r="AB1809" s="18"/>
      <c r="AC1809" s="17"/>
      <c r="AD1809" s="18"/>
      <c r="AE1809" s="17"/>
      <c r="AF1809" s="18"/>
      <c r="AG1809" s="139"/>
      <c r="AH1809" s="24"/>
      <c r="AI1809" s="17"/>
      <c r="AJ1809" s="24"/>
      <c r="AK1809" s="27"/>
      <c r="AL1809" s="47"/>
      <c r="AQ1809" s="25">
        <f>IF(FollowUp!$AK$3="(Off)",IF(FollowUp!$AA$3=Data!$D$5,C1809,IF(FollowUp!$AA$3=Data!$D$6,D1809,IF(FollowUp!$AA$3=Data!$D$7,E1809,B1809))),IF(FollowUp!$AK$3=Data!$N$9,F1809,IF(FollowUp!$AK$3=Data!$N$8,H1809,IF(FollowUp!$AK$3=Data!$N$7,G1809,B1809))))</f>
        <v>0</v>
      </c>
      <c r="AR1809" s="51">
        <f t="shared" si="170"/>
        <v>0</v>
      </c>
      <c r="AS1809" s="25">
        <f t="shared" si="174"/>
        <v>-1</v>
      </c>
      <c r="AT1809" s="25">
        <f t="shared" si="171"/>
        <v>1802</v>
      </c>
      <c r="AU1809" s="25">
        <f t="shared" si="175"/>
        <v>0</v>
      </c>
      <c r="AV1809" s="25">
        <f t="shared" si="172"/>
        <v>0</v>
      </c>
      <c r="BB1809" s="51"/>
    </row>
    <row r="1810" spans="1:54" x14ac:dyDescent="0.25">
      <c r="A1810" t="str">
        <f t="shared" si="173"/>
        <v>1810</v>
      </c>
      <c r="B1810" s="25">
        <f>IF(OR(ISBLANK($AG1810),$AI1810="closed",$AI1810="old",AND($B$3=Data!$N$6,OR(database!AG1810=Data!$K$8,Data!$K$9=database!AG1810))),0,MAX(B$8:B1809)+1)</f>
        <v>0</v>
      </c>
      <c r="C1810" s="25">
        <f ca="1">IF(AND($AL1810-C$3&lt;=TODAY(),$AL1810&gt;0,AI1810&lt;&gt;"closed",AI1810&lt;&gt;"old",AND($B$3&lt;&gt;Data!$N$6,OR(database!$AG1810&lt;&gt;Data!$K$9,database!$AG1810&lt;&gt;Data!$K$8))),MAX(C$8:C1809)+1,0)</f>
        <v>0</v>
      </c>
      <c r="D1810" s="25">
        <f ca="1">IF(AND($AL1810-D$3&lt;=TODAY(),$AL1810&gt;0,$AI1810&lt;&gt;"closed",AI1810&lt;&gt;"old",AND($B$3&lt;&gt;Data!$N$6,OR(database!$AG1810&lt;&gt;Data!$K$9,database!$AG1810&lt;&gt;Data!$K$8))),MAX(D$8:D1809)+1,0)</f>
        <v>0</v>
      </c>
      <c r="E1810" s="25">
        <f ca="1">IF(AND($AL1810-E$3&lt;=TODAY(),$AL1810&gt;0,AI1810&lt;&gt;"closed",AI1810&lt;&gt;"old",AND($B$3&lt;&gt;Data!$N$6,OR(database!$AG1810&lt;&gt;Data!$K$9,database!$AG1810&lt;&gt;Data!$K$8))),MAX(E$8:E1809)+1,0)</f>
        <v>0</v>
      </c>
      <c r="F1810" s="25">
        <f>IF(AH1810="X",MAX(F$8:F1809)+1,0)</f>
        <v>0</v>
      </c>
      <c r="G1810" s="25">
        <f ca="1">IF(AND(AG1810=Data!$K$8,database!AI1810&lt;&gt;"Closed",AI1810&lt;&gt;"old",database!AL1810&lt;(TODAY()+Data!$X$4)),MAX(G$8:G1809)+1,0)</f>
        <v>0</v>
      </c>
      <c r="H1810" s="25">
        <f ca="1">IF(AND(AG1810=Data!$K$9,database!AI1810&lt;&gt;"Closed",AI1810&lt;&gt;"old",database!AL1810&lt;(TODAY()+Data!$X$5)),MAX(H$8:H1809)+1,0)</f>
        <v>0</v>
      </c>
      <c r="Y1810">
        <f>IF(AS1810&gt;0,VLOOKUP(AS1810,$AT:$AV,3,0)+COUNTIF(AS$8:AS1809,AS1810),0)</f>
        <v>0</v>
      </c>
      <c r="AA1810" s="16"/>
      <c r="AB1810" s="22"/>
      <c r="AC1810" s="16"/>
      <c r="AD1810" s="22"/>
      <c r="AE1810" s="16"/>
      <c r="AF1810" s="22"/>
      <c r="AG1810" s="138"/>
      <c r="AH1810" s="23"/>
      <c r="AI1810" s="16"/>
      <c r="AJ1810" s="23"/>
      <c r="AK1810" s="28"/>
      <c r="AL1810" s="35"/>
      <c r="AQ1810" s="25">
        <f>IF(FollowUp!$AK$3="(Off)",IF(FollowUp!$AA$3=Data!$D$5,C1810,IF(FollowUp!$AA$3=Data!$D$6,D1810,IF(FollowUp!$AA$3=Data!$D$7,E1810,B1810))),IF(FollowUp!$AK$3=Data!$N$9,F1810,IF(FollowUp!$AK$3=Data!$N$8,H1810,IF(FollowUp!$AK$3=Data!$N$7,G1810,B1810))))</f>
        <v>0</v>
      </c>
      <c r="AR1810" s="51">
        <f t="shared" si="170"/>
        <v>0</v>
      </c>
      <c r="AS1810" s="25">
        <f t="shared" si="174"/>
        <v>-1</v>
      </c>
      <c r="AT1810" s="25">
        <f t="shared" si="171"/>
        <v>1803</v>
      </c>
      <c r="AU1810" s="25">
        <f t="shared" si="175"/>
        <v>0</v>
      </c>
      <c r="AV1810" s="25">
        <f t="shared" si="172"/>
        <v>0</v>
      </c>
      <c r="BB1810" s="51"/>
    </row>
    <row r="1811" spans="1:54" x14ac:dyDescent="0.25">
      <c r="A1811" t="str">
        <f t="shared" si="173"/>
        <v>1811</v>
      </c>
      <c r="B1811" s="25">
        <f>IF(OR(ISBLANK($AG1811),$AI1811="closed",$AI1811="old",AND($B$3=Data!$N$6,OR(database!AG1811=Data!$K$8,Data!$K$9=database!AG1811))),0,MAX(B$8:B1810)+1)</f>
        <v>0</v>
      </c>
      <c r="C1811" s="25">
        <f ca="1">IF(AND($AL1811-C$3&lt;=TODAY(),$AL1811&gt;0,AI1811&lt;&gt;"closed",AI1811&lt;&gt;"old",AND($B$3&lt;&gt;Data!$N$6,OR(database!$AG1811&lt;&gt;Data!$K$9,database!$AG1811&lt;&gt;Data!$K$8))),MAX(C$8:C1810)+1,0)</f>
        <v>0</v>
      </c>
      <c r="D1811" s="25">
        <f ca="1">IF(AND($AL1811-D$3&lt;=TODAY(),$AL1811&gt;0,$AI1811&lt;&gt;"closed",AI1811&lt;&gt;"old",AND($B$3&lt;&gt;Data!$N$6,OR(database!$AG1811&lt;&gt;Data!$K$9,database!$AG1811&lt;&gt;Data!$K$8))),MAX(D$8:D1810)+1,0)</f>
        <v>0</v>
      </c>
      <c r="E1811" s="25">
        <f ca="1">IF(AND($AL1811-E$3&lt;=TODAY(),$AL1811&gt;0,AI1811&lt;&gt;"closed",AI1811&lt;&gt;"old",AND($B$3&lt;&gt;Data!$N$6,OR(database!$AG1811&lt;&gt;Data!$K$9,database!$AG1811&lt;&gt;Data!$K$8))),MAX(E$8:E1810)+1,0)</f>
        <v>0</v>
      </c>
      <c r="F1811" s="25">
        <f>IF(AH1811="X",MAX(F$8:F1810)+1,0)</f>
        <v>0</v>
      </c>
      <c r="G1811" s="25">
        <f ca="1">IF(AND(AG1811=Data!$K$8,database!AI1811&lt;&gt;"Closed",AI1811&lt;&gt;"old",database!AL1811&lt;(TODAY()+Data!$X$4)),MAX(G$8:G1810)+1,0)</f>
        <v>0</v>
      </c>
      <c r="H1811" s="25">
        <f ca="1">IF(AND(AG1811=Data!$K$9,database!AI1811&lt;&gt;"Closed",AI1811&lt;&gt;"old",database!AL1811&lt;(TODAY()+Data!$X$5)),MAX(H$8:H1810)+1,0)</f>
        <v>0</v>
      </c>
      <c r="Y1811">
        <f>IF(AS1811&gt;0,VLOOKUP(AS1811,$AT:$AV,3,0)+COUNTIF(AS$8:AS1810,AS1811),0)</f>
        <v>0</v>
      </c>
      <c r="AA1811" s="17"/>
      <c r="AB1811" s="18"/>
      <c r="AC1811" s="17"/>
      <c r="AD1811" s="18"/>
      <c r="AE1811" s="17"/>
      <c r="AF1811" s="18"/>
      <c r="AG1811" s="139"/>
      <c r="AH1811" s="24"/>
      <c r="AI1811" s="17"/>
      <c r="AJ1811" s="24"/>
      <c r="AK1811" s="27"/>
      <c r="AL1811" s="47"/>
      <c r="AQ1811" s="25">
        <f>IF(FollowUp!$AK$3="(Off)",IF(FollowUp!$AA$3=Data!$D$5,C1811,IF(FollowUp!$AA$3=Data!$D$6,D1811,IF(FollowUp!$AA$3=Data!$D$7,E1811,B1811))),IF(FollowUp!$AK$3=Data!$N$9,F1811,IF(FollowUp!$AK$3=Data!$N$8,H1811,IF(FollowUp!$AK$3=Data!$N$7,G1811,B1811))))</f>
        <v>0</v>
      </c>
      <c r="AR1811" s="51">
        <f t="shared" si="170"/>
        <v>0</v>
      </c>
      <c r="AS1811" s="25">
        <f t="shared" si="174"/>
        <v>-1</v>
      </c>
      <c r="AT1811" s="25">
        <f t="shared" si="171"/>
        <v>1804</v>
      </c>
      <c r="AU1811" s="25">
        <f t="shared" si="175"/>
        <v>0</v>
      </c>
      <c r="AV1811" s="25">
        <f t="shared" si="172"/>
        <v>0</v>
      </c>
      <c r="BB1811" s="51"/>
    </row>
    <row r="1812" spans="1:54" x14ac:dyDescent="0.25">
      <c r="A1812" t="str">
        <f t="shared" si="173"/>
        <v>1812</v>
      </c>
      <c r="B1812" s="25">
        <f>IF(OR(ISBLANK($AG1812),$AI1812="closed",$AI1812="old",AND($B$3=Data!$N$6,OR(database!AG1812=Data!$K$8,Data!$K$9=database!AG1812))),0,MAX(B$8:B1811)+1)</f>
        <v>0</v>
      </c>
      <c r="C1812" s="25">
        <f ca="1">IF(AND($AL1812-C$3&lt;=TODAY(),$AL1812&gt;0,AI1812&lt;&gt;"closed",AI1812&lt;&gt;"old",AND($B$3&lt;&gt;Data!$N$6,OR(database!$AG1812&lt;&gt;Data!$K$9,database!$AG1812&lt;&gt;Data!$K$8))),MAX(C$8:C1811)+1,0)</f>
        <v>0</v>
      </c>
      <c r="D1812" s="25">
        <f ca="1">IF(AND($AL1812-D$3&lt;=TODAY(),$AL1812&gt;0,$AI1812&lt;&gt;"closed",AI1812&lt;&gt;"old",AND($B$3&lt;&gt;Data!$N$6,OR(database!$AG1812&lt;&gt;Data!$K$9,database!$AG1812&lt;&gt;Data!$K$8))),MAX(D$8:D1811)+1,0)</f>
        <v>0</v>
      </c>
      <c r="E1812" s="25">
        <f ca="1">IF(AND($AL1812-E$3&lt;=TODAY(),$AL1812&gt;0,AI1812&lt;&gt;"closed",AI1812&lt;&gt;"old",AND($B$3&lt;&gt;Data!$N$6,OR(database!$AG1812&lt;&gt;Data!$K$9,database!$AG1812&lt;&gt;Data!$K$8))),MAX(E$8:E1811)+1,0)</f>
        <v>0</v>
      </c>
      <c r="F1812" s="25">
        <f>IF(AH1812="X",MAX(F$8:F1811)+1,0)</f>
        <v>0</v>
      </c>
      <c r="G1812" s="25">
        <f ca="1">IF(AND(AG1812=Data!$K$8,database!AI1812&lt;&gt;"Closed",AI1812&lt;&gt;"old",database!AL1812&lt;(TODAY()+Data!$X$4)),MAX(G$8:G1811)+1,0)</f>
        <v>0</v>
      </c>
      <c r="H1812" s="25">
        <f ca="1">IF(AND(AG1812=Data!$K$9,database!AI1812&lt;&gt;"Closed",AI1812&lt;&gt;"old",database!AL1812&lt;(TODAY()+Data!$X$5)),MAX(H$8:H1811)+1,0)</f>
        <v>0</v>
      </c>
      <c r="Y1812">
        <f>IF(AS1812&gt;0,VLOOKUP(AS1812,$AT:$AV,3,0)+COUNTIF(AS$8:AS1811,AS1812),0)</f>
        <v>0</v>
      </c>
      <c r="AA1812" s="16"/>
      <c r="AB1812" s="22"/>
      <c r="AC1812" s="16"/>
      <c r="AD1812" s="22"/>
      <c r="AE1812" s="16"/>
      <c r="AF1812" s="22"/>
      <c r="AG1812" s="138"/>
      <c r="AH1812" s="23"/>
      <c r="AI1812" s="16"/>
      <c r="AJ1812" s="23"/>
      <c r="AK1812" s="28"/>
      <c r="AL1812" s="35"/>
      <c r="AQ1812" s="25">
        <f>IF(FollowUp!$AK$3="(Off)",IF(FollowUp!$AA$3=Data!$D$5,C1812,IF(FollowUp!$AA$3=Data!$D$6,D1812,IF(FollowUp!$AA$3=Data!$D$7,E1812,B1812))),IF(FollowUp!$AK$3=Data!$N$9,F1812,IF(FollowUp!$AK$3=Data!$N$8,H1812,IF(FollowUp!$AK$3=Data!$N$7,G1812,B1812))))</f>
        <v>0</v>
      </c>
      <c r="AR1812" s="51">
        <f t="shared" si="170"/>
        <v>0</v>
      </c>
      <c r="AS1812" s="25">
        <f t="shared" si="174"/>
        <v>-1</v>
      </c>
      <c r="AT1812" s="25">
        <f t="shared" si="171"/>
        <v>1805</v>
      </c>
      <c r="AU1812" s="25">
        <f t="shared" si="175"/>
        <v>0</v>
      </c>
      <c r="AV1812" s="25">
        <f t="shared" si="172"/>
        <v>0</v>
      </c>
      <c r="BB1812" s="51"/>
    </row>
    <row r="1813" spans="1:54" x14ac:dyDescent="0.25">
      <c r="A1813" t="str">
        <f t="shared" si="173"/>
        <v>1813</v>
      </c>
      <c r="B1813" s="25">
        <f>IF(OR(ISBLANK($AG1813),$AI1813="closed",$AI1813="old",AND($B$3=Data!$N$6,OR(database!AG1813=Data!$K$8,Data!$K$9=database!AG1813))),0,MAX(B$8:B1812)+1)</f>
        <v>0</v>
      </c>
      <c r="C1813" s="25">
        <f ca="1">IF(AND($AL1813-C$3&lt;=TODAY(),$AL1813&gt;0,AI1813&lt;&gt;"closed",AI1813&lt;&gt;"old",AND($B$3&lt;&gt;Data!$N$6,OR(database!$AG1813&lt;&gt;Data!$K$9,database!$AG1813&lt;&gt;Data!$K$8))),MAX(C$8:C1812)+1,0)</f>
        <v>0</v>
      </c>
      <c r="D1813" s="25">
        <f ca="1">IF(AND($AL1813-D$3&lt;=TODAY(),$AL1813&gt;0,$AI1813&lt;&gt;"closed",AI1813&lt;&gt;"old",AND($B$3&lt;&gt;Data!$N$6,OR(database!$AG1813&lt;&gt;Data!$K$9,database!$AG1813&lt;&gt;Data!$K$8))),MAX(D$8:D1812)+1,0)</f>
        <v>0</v>
      </c>
      <c r="E1813" s="25">
        <f ca="1">IF(AND($AL1813-E$3&lt;=TODAY(),$AL1813&gt;0,AI1813&lt;&gt;"closed",AI1813&lt;&gt;"old",AND($B$3&lt;&gt;Data!$N$6,OR(database!$AG1813&lt;&gt;Data!$K$9,database!$AG1813&lt;&gt;Data!$K$8))),MAX(E$8:E1812)+1,0)</f>
        <v>0</v>
      </c>
      <c r="F1813" s="25">
        <f>IF(AH1813="X",MAX(F$8:F1812)+1,0)</f>
        <v>0</v>
      </c>
      <c r="G1813" s="25">
        <f ca="1">IF(AND(AG1813=Data!$K$8,database!AI1813&lt;&gt;"Closed",AI1813&lt;&gt;"old",database!AL1813&lt;(TODAY()+Data!$X$4)),MAX(G$8:G1812)+1,0)</f>
        <v>0</v>
      </c>
      <c r="H1813" s="25">
        <f ca="1">IF(AND(AG1813=Data!$K$9,database!AI1813&lt;&gt;"Closed",AI1813&lt;&gt;"old",database!AL1813&lt;(TODAY()+Data!$X$5)),MAX(H$8:H1812)+1,0)</f>
        <v>0</v>
      </c>
      <c r="Y1813">
        <f>IF(AS1813&gt;0,VLOOKUP(AS1813,$AT:$AV,3,0)+COUNTIF(AS$8:AS1812,AS1813),0)</f>
        <v>0</v>
      </c>
      <c r="AA1813" s="17"/>
      <c r="AB1813" s="18"/>
      <c r="AC1813" s="17"/>
      <c r="AD1813" s="18"/>
      <c r="AE1813" s="17"/>
      <c r="AF1813" s="18"/>
      <c r="AG1813" s="139"/>
      <c r="AH1813" s="24"/>
      <c r="AI1813" s="17"/>
      <c r="AJ1813" s="24"/>
      <c r="AK1813" s="27"/>
      <c r="AL1813" s="47"/>
      <c r="AQ1813" s="25">
        <f>IF(FollowUp!$AK$3="(Off)",IF(FollowUp!$AA$3=Data!$D$5,C1813,IF(FollowUp!$AA$3=Data!$D$6,D1813,IF(FollowUp!$AA$3=Data!$D$7,E1813,B1813))),IF(FollowUp!$AK$3=Data!$N$9,F1813,IF(FollowUp!$AK$3=Data!$N$8,H1813,IF(FollowUp!$AK$3=Data!$N$7,G1813,B1813))))</f>
        <v>0</v>
      </c>
      <c r="AR1813" s="51">
        <f t="shared" si="170"/>
        <v>0</v>
      </c>
      <c r="AS1813" s="25">
        <f t="shared" si="174"/>
        <v>-1</v>
      </c>
      <c r="AT1813" s="25">
        <f t="shared" si="171"/>
        <v>1806</v>
      </c>
      <c r="AU1813" s="25">
        <f t="shared" si="175"/>
        <v>0</v>
      </c>
      <c r="AV1813" s="25">
        <f t="shared" si="172"/>
        <v>0</v>
      </c>
      <c r="BB1813" s="51"/>
    </row>
    <row r="1814" spans="1:54" x14ac:dyDescent="0.25">
      <c r="A1814" t="str">
        <f t="shared" si="173"/>
        <v>1814</v>
      </c>
      <c r="B1814" s="25">
        <f>IF(OR(ISBLANK($AG1814),$AI1814="closed",$AI1814="old",AND($B$3=Data!$N$6,OR(database!AG1814=Data!$K$8,Data!$K$9=database!AG1814))),0,MAX(B$8:B1813)+1)</f>
        <v>0</v>
      </c>
      <c r="C1814" s="25">
        <f ca="1">IF(AND($AL1814-C$3&lt;=TODAY(),$AL1814&gt;0,AI1814&lt;&gt;"closed",AI1814&lt;&gt;"old",AND($B$3&lt;&gt;Data!$N$6,OR(database!$AG1814&lt;&gt;Data!$K$9,database!$AG1814&lt;&gt;Data!$K$8))),MAX(C$8:C1813)+1,0)</f>
        <v>0</v>
      </c>
      <c r="D1814" s="25">
        <f ca="1">IF(AND($AL1814-D$3&lt;=TODAY(),$AL1814&gt;0,$AI1814&lt;&gt;"closed",AI1814&lt;&gt;"old",AND($B$3&lt;&gt;Data!$N$6,OR(database!$AG1814&lt;&gt;Data!$K$9,database!$AG1814&lt;&gt;Data!$K$8))),MAX(D$8:D1813)+1,0)</f>
        <v>0</v>
      </c>
      <c r="E1814" s="25">
        <f ca="1">IF(AND($AL1814-E$3&lt;=TODAY(),$AL1814&gt;0,AI1814&lt;&gt;"closed",AI1814&lt;&gt;"old",AND($B$3&lt;&gt;Data!$N$6,OR(database!$AG1814&lt;&gt;Data!$K$9,database!$AG1814&lt;&gt;Data!$K$8))),MAX(E$8:E1813)+1,0)</f>
        <v>0</v>
      </c>
      <c r="F1814" s="25">
        <f>IF(AH1814="X",MAX(F$8:F1813)+1,0)</f>
        <v>0</v>
      </c>
      <c r="G1814" s="25">
        <f ca="1">IF(AND(AG1814=Data!$K$8,database!AI1814&lt;&gt;"Closed",AI1814&lt;&gt;"old",database!AL1814&lt;(TODAY()+Data!$X$4)),MAX(G$8:G1813)+1,0)</f>
        <v>0</v>
      </c>
      <c r="H1814" s="25">
        <f ca="1">IF(AND(AG1814=Data!$K$9,database!AI1814&lt;&gt;"Closed",AI1814&lt;&gt;"old",database!AL1814&lt;(TODAY()+Data!$X$5)),MAX(H$8:H1813)+1,0)</f>
        <v>0</v>
      </c>
      <c r="Y1814">
        <f>IF(AS1814&gt;0,VLOOKUP(AS1814,$AT:$AV,3,0)+COUNTIF(AS$8:AS1813,AS1814),0)</f>
        <v>0</v>
      </c>
      <c r="AA1814" s="16"/>
      <c r="AB1814" s="22"/>
      <c r="AC1814" s="16"/>
      <c r="AD1814" s="22"/>
      <c r="AE1814" s="16"/>
      <c r="AF1814" s="22"/>
      <c r="AG1814" s="138"/>
      <c r="AH1814" s="23"/>
      <c r="AI1814" s="16"/>
      <c r="AJ1814" s="23"/>
      <c r="AK1814" s="28"/>
      <c r="AL1814" s="35"/>
      <c r="AQ1814" s="25">
        <f>IF(FollowUp!$AK$3="(Off)",IF(FollowUp!$AA$3=Data!$D$5,C1814,IF(FollowUp!$AA$3=Data!$D$6,D1814,IF(FollowUp!$AA$3=Data!$D$7,E1814,B1814))),IF(FollowUp!$AK$3=Data!$N$9,F1814,IF(FollowUp!$AK$3=Data!$N$8,H1814,IF(FollowUp!$AK$3=Data!$N$7,G1814,B1814))))</f>
        <v>0</v>
      </c>
      <c r="AR1814" s="51">
        <f t="shared" si="170"/>
        <v>0</v>
      </c>
      <c r="AS1814" s="25">
        <f t="shared" si="174"/>
        <v>-1</v>
      </c>
      <c r="AT1814" s="25">
        <f t="shared" si="171"/>
        <v>1807</v>
      </c>
      <c r="AU1814" s="25">
        <f t="shared" si="175"/>
        <v>0</v>
      </c>
      <c r="AV1814" s="25">
        <f t="shared" si="172"/>
        <v>0</v>
      </c>
      <c r="BB1814" s="51"/>
    </row>
    <row r="1815" spans="1:54" x14ac:dyDescent="0.25">
      <c r="A1815" t="str">
        <f t="shared" si="173"/>
        <v>1815</v>
      </c>
      <c r="B1815" s="25">
        <f>IF(OR(ISBLANK($AG1815),$AI1815="closed",$AI1815="old",AND($B$3=Data!$N$6,OR(database!AG1815=Data!$K$8,Data!$K$9=database!AG1815))),0,MAX(B$8:B1814)+1)</f>
        <v>0</v>
      </c>
      <c r="C1815" s="25">
        <f ca="1">IF(AND($AL1815-C$3&lt;=TODAY(),$AL1815&gt;0,AI1815&lt;&gt;"closed",AI1815&lt;&gt;"old",AND($B$3&lt;&gt;Data!$N$6,OR(database!$AG1815&lt;&gt;Data!$K$9,database!$AG1815&lt;&gt;Data!$K$8))),MAX(C$8:C1814)+1,0)</f>
        <v>0</v>
      </c>
      <c r="D1815" s="25">
        <f ca="1">IF(AND($AL1815-D$3&lt;=TODAY(),$AL1815&gt;0,$AI1815&lt;&gt;"closed",AI1815&lt;&gt;"old",AND($B$3&lt;&gt;Data!$N$6,OR(database!$AG1815&lt;&gt;Data!$K$9,database!$AG1815&lt;&gt;Data!$K$8))),MAX(D$8:D1814)+1,0)</f>
        <v>0</v>
      </c>
      <c r="E1815" s="25">
        <f ca="1">IF(AND($AL1815-E$3&lt;=TODAY(),$AL1815&gt;0,AI1815&lt;&gt;"closed",AI1815&lt;&gt;"old",AND($B$3&lt;&gt;Data!$N$6,OR(database!$AG1815&lt;&gt;Data!$K$9,database!$AG1815&lt;&gt;Data!$K$8))),MAX(E$8:E1814)+1,0)</f>
        <v>0</v>
      </c>
      <c r="F1815" s="25">
        <f>IF(AH1815="X",MAX(F$8:F1814)+1,0)</f>
        <v>0</v>
      </c>
      <c r="G1815" s="25">
        <f ca="1">IF(AND(AG1815=Data!$K$8,database!AI1815&lt;&gt;"Closed",AI1815&lt;&gt;"old",database!AL1815&lt;(TODAY()+Data!$X$4)),MAX(G$8:G1814)+1,0)</f>
        <v>0</v>
      </c>
      <c r="H1815" s="25">
        <f ca="1">IF(AND(AG1815=Data!$K$9,database!AI1815&lt;&gt;"Closed",AI1815&lt;&gt;"old",database!AL1815&lt;(TODAY()+Data!$X$5)),MAX(H$8:H1814)+1,0)</f>
        <v>0</v>
      </c>
      <c r="Y1815">
        <f>IF(AS1815&gt;0,VLOOKUP(AS1815,$AT:$AV,3,0)+COUNTIF(AS$8:AS1814,AS1815),0)</f>
        <v>0</v>
      </c>
      <c r="AA1815" s="17"/>
      <c r="AB1815" s="18"/>
      <c r="AC1815" s="17"/>
      <c r="AD1815" s="18"/>
      <c r="AE1815" s="17"/>
      <c r="AF1815" s="18"/>
      <c r="AG1815" s="139"/>
      <c r="AH1815" s="24"/>
      <c r="AI1815" s="17"/>
      <c r="AJ1815" s="24"/>
      <c r="AK1815" s="27"/>
      <c r="AL1815" s="47"/>
      <c r="AQ1815" s="25">
        <f>IF(FollowUp!$AK$3="(Off)",IF(FollowUp!$AA$3=Data!$D$5,C1815,IF(FollowUp!$AA$3=Data!$D$6,D1815,IF(FollowUp!$AA$3=Data!$D$7,E1815,B1815))),IF(FollowUp!$AK$3=Data!$N$9,F1815,IF(FollowUp!$AK$3=Data!$N$8,H1815,IF(FollowUp!$AK$3=Data!$N$7,G1815,B1815))))</f>
        <v>0</v>
      </c>
      <c r="AR1815" s="51">
        <f t="shared" si="170"/>
        <v>0</v>
      </c>
      <c r="AS1815" s="25">
        <f t="shared" si="174"/>
        <v>-1</v>
      </c>
      <c r="AT1815" s="25">
        <f t="shared" si="171"/>
        <v>1808</v>
      </c>
      <c r="AU1815" s="25">
        <f t="shared" si="175"/>
        <v>0</v>
      </c>
      <c r="AV1815" s="25">
        <f t="shared" si="172"/>
        <v>0</v>
      </c>
      <c r="BB1815" s="51"/>
    </row>
    <row r="1816" spans="1:54" x14ac:dyDescent="0.25">
      <c r="A1816" t="str">
        <f t="shared" si="173"/>
        <v>1816</v>
      </c>
      <c r="B1816" s="25">
        <f>IF(OR(ISBLANK($AG1816),$AI1816="closed",$AI1816="old",AND($B$3=Data!$N$6,OR(database!AG1816=Data!$K$8,Data!$K$9=database!AG1816))),0,MAX(B$8:B1815)+1)</f>
        <v>0</v>
      </c>
      <c r="C1816" s="25">
        <f ca="1">IF(AND($AL1816-C$3&lt;=TODAY(),$AL1816&gt;0,AI1816&lt;&gt;"closed",AI1816&lt;&gt;"old",AND($B$3&lt;&gt;Data!$N$6,OR(database!$AG1816&lt;&gt;Data!$K$9,database!$AG1816&lt;&gt;Data!$K$8))),MAX(C$8:C1815)+1,0)</f>
        <v>0</v>
      </c>
      <c r="D1816" s="25">
        <f ca="1">IF(AND($AL1816-D$3&lt;=TODAY(),$AL1816&gt;0,$AI1816&lt;&gt;"closed",AI1816&lt;&gt;"old",AND($B$3&lt;&gt;Data!$N$6,OR(database!$AG1816&lt;&gt;Data!$K$9,database!$AG1816&lt;&gt;Data!$K$8))),MAX(D$8:D1815)+1,0)</f>
        <v>0</v>
      </c>
      <c r="E1816" s="25">
        <f ca="1">IF(AND($AL1816-E$3&lt;=TODAY(),$AL1816&gt;0,AI1816&lt;&gt;"closed",AI1816&lt;&gt;"old",AND($B$3&lt;&gt;Data!$N$6,OR(database!$AG1816&lt;&gt;Data!$K$9,database!$AG1816&lt;&gt;Data!$K$8))),MAX(E$8:E1815)+1,0)</f>
        <v>0</v>
      </c>
      <c r="F1816" s="25">
        <f>IF(AH1816="X",MAX(F$8:F1815)+1,0)</f>
        <v>0</v>
      </c>
      <c r="G1816" s="25">
        <f ca="1">IF(AND(AG1816=Data!$K$8,database!AI1816&lt;&gt;"Closed",AI1816&lt;&gt;"old",database!AL1816&lt;(TODAY()+Data!$X$4)),MAX(G$8:G1815)+1,0)</f>
        <v>0</v>
      </c>
      <c r="H1816" s="25">
        <f ca="1">IF(AND(AG1816=Data!$K$9,database!AI1816&lt;&gt;"Closed",AI1816&lt;&gt;"old",database!AL1816&lt;(TODAY()+Data!$X$5)),MAX(H$8:H1815)+1,0)</f>
        <v>0</v>
      </c>
      <c r="Y1816">
        <f>IF(AS1816&gt;0,VLOOKUP(AS1816,$AT:$AV,3,0)+COUNTIF(AS$8:AS1815,AS1816),0)</f>
        <v>0</v>
      </c>
      <c r="AA1816" s="16"/>
      <c r="AB1816" s="22"/>
      <c r="AC1816" s="16"/>
      <c r="AD1816" s="22"/>
      <c r="AE1816" s="16"/>
      <c r="AF1816" s="22"/>
      <c r="AG1816" s="138"/>
      <c r="AH1816" s="23"/>
      <c r="AI1816" s="16"/>
      <c r="AJ1816" s="23"/>
      <c r="AK1816" s="28"/>
      <c r="AL1816" s="35"/>
      <c r="AQ1816" s="25">
        <f>IF(FollowUp!$AK$3="(Off)",IF(FollowUp!$AA$3=Data!$D$5,C1816,IF(FollowUp!$AA$3=Data!$D$6,D1816,IF(FollowUp!$AA$3=Data!$D$7,E1816,B1816))),IF(FollowUp!$AK$3=Data!$N$9,F1816,IF(FollowUp!$AK$3=Data!$N$8,H1816,IF(FollowUp!$AK$3=Data!$N$7,G1816,B1816))))</f>
        <v>0</v>
      </c>
      <c r="AR1816" s="51">
        <f t="shared" si="170"/>
        <v>0</v>
      </c>
      <c r="AS1816" s="25">
        <f t="shared" si="174"/>
        <v>-1</v>
      </c>
      <c r="AT1816" s="25">
        <f t="shared" si="171"/>
        <v>1809</v>
      </c>
      <c r="AU1816" s="25">
        <f t="shared" si="175"/>
        <v>0</v>
      </c>
      <c r="AV1816" s="25">
        <f t="shared" si="172"/>
        <v>0</v>
      </c>
      <c r="BB1816" s="51"/>
    </row>
    <row r="1817" spans="1:54" x14ac:dyDescent="0.25">
      <c r="A1817" t="str">
        <f t="shared" si="173"/>
        <v>1817</v>
      </c>
      <c r="B1817" s="25">
        <f>IF(OR(ISBLANK($AG1817),$AI1817="closed",$AI1817="old",AND($B$3=Data!$N$6,OR(database!AG1817=Data!$K$8,Data!$K$9=database!AG1817))),0,MAX(B$8:B1816)+1)</f>
        <v>0</v>
      </c>
      <c r="C1817" s="25">
        <f ca="1">IF(AND($AL1817-C$3&lt;=TODAY(),$AL1817&gt;0,AI1817&lt;&gt;"closed",AI1817&lt;&gt;"old",AND($B$3&lt;&gt;Data!$N$6,OR(database!$AG1817&lt;&gt;Data!$K$9,database!$AG1817&lt;&gt;Data!$K$8))),MAX(C$8:C1816)+1,0)</f>
        <v>0</v>
      </c>
      <c r="D1817" s="25">
        <f ca="1">IF(AND($AL1817-D$3&lt;=TODAY(),$AL1817&gt;0,$AI1817&lt;&gt;"closed",AI1817&lt;&gt;"old",AND($B$3&lt;&gt;Data!$N$6,OR(database!$AG1817&lt;&gt;Data!$K$9,database!$AG1817&lt;&gt;Data!$K$8))),MAX(D$8:D1816)+1,0)</f>
        <v>0</v>
      </c>
      <c r="E1817" s="25">
        <f ca="1">IF(AND($AL1817-E$3&lt;=TODAY(),$AL1817&gt;0,AI1817&lt;&gt;"closed",AI1817&lt;&gt;"old",AND($B$3&lt;&gt;Data!$N$6,OR(database!$AG1817&lt;&gt;Data!$K$9,database!$AG1817&lt;&gt;Data!$K$8))),MAX(E$8:E1816)+1,0)</f>
        <v>0</v>
      </c>
      <c r="F1817" s="25">
        <f>IF(AH1817="X",MAX(F$8:F1816)+1,0)</f>
        <v>0</v>
      </c>
      <c r="G1817" s="25">
        <f ca="1">IF(AND(AG1817=Data!$K$8,database!AI1817&lt;&gt;"Closed",AI1817&lt;&gt;"old",database!AL1817&lt;(TODAY()+Data!$X$4)),MAX(G$8:G1816)+1,0)</f>
        <v>0</v>
      </c>
      <c r="H1817" s="25">
        <f ca="1">IF(AND(AG1817=Data!$K$9,database!AI1817&lt;&gt;"Closed",AI1817&lt;&gt;"old",database!AL1817&lt;(TODAY()+Data!$X$5)),MAX(H$8:H1816)+1,0)</f>
        <v>0</v>
      </c>
      <c r="Y1817">
        <f>IF(AS1817&gt;0,VLOOKUP(AS1817,$AT:$AV,3,0)+COUNTIF(AS$8:AS1816,AS1817),0)</f>
        <v>0</v>
      </c>
      <c r="AA1817" s="17"/>
      <c r="AB1817" s="18"/>
      <c r="AC1817" s="17"/>
      <c r="AD1817" s="18"/>
      <c r="AE1817" s="17"/>
      <c r="AF1817" s="18"/>
      <c r="AG1817" s="139"/>
      <c r="AH1817" s="24"/>
      <c r="AI1817" s="17"/>
      <c r="AJ1817" s="24"/>
      <c r="AK1817" s="27"/>
      <c r="AL1817" s="47"/>
      <c r="AQ1817" s="25">
        <f>IF(FollowUp!$AK$3="(Off)",IF(FollowUp!$AA$3=Data!$D$5,C1817,IF(FollowUp!$AA$3=Data!$D$6,D1817,IF(FollowUp!$AA$3=Data!$D$7,E1817,B1817))),IF(FollowUp!$AK$3=Data!$N$9,F1817,IF(FollowUp!$AK$3=Data!$N$8,H1817,IF(FollowUp!$AK$3=Data!$N$7,G1817,B1817))))</f>
        <v>0</v>
      </c>
      <c r="AR1817" s="51">
        <f t="shared" ref="AR1817:AR1880" si="176">IF(AQ1817&gt;0,AL1817,0)</f>
        <v>0</v>
      </c>
      <c r="AS1817" s="25">
        <f t="shared" si="174"/>
        <v>-1</v>
      </c>
      <c r="AT1817" s="25">
        <f t="shared" ref="AT1817:AT1880" si="177">AT1816+1</f>
        <v>1810</v>
      </c>
      <c r="AU1817" s="25">
        <f t="shared" si="175"/>
        <v>0</v>
      </c>
      <c r="AV1817" s="25">
        <f t="shared" ref="AV1817:AV1880" si="178">IF(AND(AU1817&gt;0,AV1818=0),1,(AU1818+AV1818))</f>
        <v>0</v>
      </c>
      <c r="BB1817" s="51"/>
    </row>
    <row r="1818" spans="1:54" x14ac:dyDescent="0.25">
      <c r="A1818" t="str">
        <f t="shared" si="173"/>
        <v>1818</v>
      </c>
      <c r="B1818" s="25">
        <f>IF(OR(ISBLANK($AG1818),$AI1818="closed",$AI1818="old",AND($B$3=Data!$N$6,OR(database!AG1818=Data!$K$8,Data!$K$9=database!AG1818))),0,MAX(B$8:B1817)+1)</f>
        <v>0</v>
      </c>
      <c r="C1818" s="25">
        <f ca="1">IF(AND($AL1818-C$3&lt;=TODAY(),$AL1818&gt;0,AI1818&lt;&gt;"closed",AI1818&lt;&gt;"old",AND($B$3&lt;&gt;Data!$N$6,OR(database!$AG1818&lt;&gt;Data!$K$9,database!$AG1818&lt;&gt;Data!$K$8))),MAX(C$8:C1817)+1,0)</f>
        <v>0</v>
      </c>
      <c r="D1818" s="25">
        <f ca="1">IF(AND($AL1818-D$3&lt;=TODAY(),$AL1818&gt;0,$AI1818&lt;&gt;"closed",AI1818&lt;&gt;"old",AND($B$3&lt;&gt;Data!$N$6,OR(database!$AG1818&lt;&gt;Data!$K$9,database!$AG1818&lt;&gt;Data!$K$8))),MAX(D$8:D1817)+1,0)</f>
        <v>0</v>
      </c>
      <c r="E1818" s="25">
        <f ca="1">IF(AND($AL1818-E$3&lt;=TODAY(),$AL1818&gt;0,AI1818&lt;&gt;"closed",AI1818&lt;&gt;"old",AND($B$3&lt;&gt;Data!$N$6,OR(database!$AG1818&lt;&gt;Data!$K$9,database!$AG1818&lt;&gt;Data!$K$8))),MAX(E$8:E1817)+1,0)</f>
        <v>0</v>
      </c>
      <c r="F1818" s="25">
        <f>IF(AH1818="X",MAX(F$8:F1817)+1,0)</f>
        <v>0</v>
      </c>
      <c r="G1818" s="25">
        <f ca="1">IF(AND(AG1818=Data!$K$8,database!AI1818&lt;&gt;"Closed",AI1818&lt;&gt;"old",database!AL1818&lt;(TODAY()+Data!$X$4)),MAX(G$8:G1817)+1,0)</f>
        <v>0</v>
      </c>
      <c r="H1818" s="25">
        <f ca="1">IF(AND(AG1818=Data!$K$9,database!AI1818&lt;&gt;"Closed",AI1818&lt;&gt;"old",database!AL1818&lt;(TODAY()+Data!$X$5)),MAX(H$8:H1817)+1,0)</f>
        <v>0</v>
      </c>
      <c r="Y1818">
        <f>IF(AS1818&gt;0,VLOOKUP(AS1818,$AT:$AV,3,0)+COUNTIF(AS$8:AS1817,AS1818),0)</f>
        <v>0</v>
      </c>
      <c r="AA1818" s="16"/>
      <c r="AB1818" s="22"/>
      <c r="AC1818" s="16"/>
      <c r="AD1818" s="22"/>
      <c r="AE1818" s="16"/>
      <c r="AF1818" s="22"/>
      <c r="AG1818" s="138"/>
      <c r="AH1818" s="23"/>
      <c r="AI1818" s="16"/>
      <c r="AJ1818" s="23"/>
      <c r="AK1818" s="28"/>
      <c r="AL1818" s="35"/>
      <c r="AQ1818" s="25">
        <f>IF(FollowUp!$AK$3="(Off)",IF(FollowUp!$AA$3=Data!$D$5,C1818,IF(FollowUp!$AA$3=Data!$D$6,D1818,IF(FollowUp!$AA$3=Data!$D$7,E1818,B1818))),IF(FollowUp!$AK$3=Data!$N$9,F1818,IF(FollowUp!$AK$3=Data!$N$8,H1818,IF(FollowUp!$AK$3=Data!$N$7,G1818,B1818))))</f>
        <v>0</v>
      </c>
      <c r="AR1818" s="51">
        <f t="shared" si="176"/>
        <v>0</v>
      </c>
      <c r="AS1818" s="25">
        <f t="shared" si="174"/>
        <v>-1</v>
      </c>
      <c r="AT1818" s="25">
        <f t="shared" si="177"/>
        <v>1811</v>
      </c>
      <c r="AU1818" s="25">
        <f t="shared" si="175"/>
        <v>0</v>
      </c>
      <c r="AV1818" s="25">
        <f t="shared" si="178"/>
        <v>0</v>
      </c>
      <c r="BB1818" s="51"/>
    </row>
    <row r="1819" spans="1:54" x14ac:dyDescent="0.25">
      <c r="A1819" t="str">
        <f t="shared" si="173"/>
        <v>1819</v>
      </c>
      <c r="B1819" s="25">
        <f>IF(OR(ISBLANK($AG1819),$AI1819="closed",$AI1819="old",AND($B$3=Data!$N$6,OR(database!AG1819=Data!$K$8,Data!$K$9=database!AG1819))),0,MAX(B$8:B1818)+1)</f>
        <v>0</v>
      </c>
      <c r="C1819" s="25">
        <f ca="1">IF(AND($AL1819-C$3&lt;=TODAY(),$AL1819&gt;0,AI1819&lt;&gt;"closed",AI1819&lt;&gt;"old",AND($B$3&lt;&gt;Data!$N$6,OR(database!$AG1819&lt;&gt;Data!$K$9,database!$AG1819&lt;&gt;Data!$K$8))),MAX(C$8:C1818)+1,0)</f>
        <v>0</v>
      </c>
      <c r="D1819" s="25">
        <f ca="1">IF(AND($AL1819-D$3&lt;=TODAY(),$AL1819&gt;0,$AI1819&lt;&gt;"closed",AI1819&lt;&gt;"old",AND($B$3&lt;&gt;Data!$N$6,OR(database!$AG1819&lt;&gt;Data!$K$9,database!$AG1819&lt;&gt;Data!$K$8))),MAX(D$8:D1818)+1,0)</f>
        <v>0</v>
      </c>
      <c r="E1819" s="25">
        <f ca="1">IF(AND($AL1819-E$3&lt;=TODAY(),$AL1819&gt;0,AI1819&lt;&gt;"closed",AI1819&lt;&gt;"old",AND($B$3&lt;&gt;Data!$N$6,OR(database!$AG1819&lt;&gt;Data!$K$9,database!$AG1819&lt;&gt;Data!$K$8))),MAX(E$8:E1818)+1,0)</f>
        <v>0</v>
      </c>
      <c r="F1819" s="25">
        <f>IF(AH1819="X",MAX(F$8:F1818)+1,0)</f>
        <v>0</v>
      </c>
      <c r="G1819" s="25">
        <f ca="1">IF(AND(AG1819=Data!$K$8,database!AI1819&lt;&gt;"Closed",AI1819&lt;&gt;"old",database!AL1819&lt;(TODAY()+Data!$X$4)),MAX(G$8:G1818)+1,0)</f>
        <v>0</v>
      </c>
      <c r="H1819" s="25">
        <f ca="1">IF(AND(AG1819=Data!$K$9,database!AI1819&lt;&gt;"Closed",AI1819&lt;&gt;"old",database!AL1819&lt;(TODAY()+Data!$X$5)),MAX(H$8:H1818)+1,0)</f>
        <v>0</v>
      </c>
      <c r="Y1819">
        <f>IF(AS1819&gt;0,VLOOKUP(AS1819,$AT:$AV,3,0)+COUNTIF(AS$8:AS1818,AS1819),0)</f>
        <v>0</v>
      </c>
      <c r="AA1819" s="17"/>
      <c r="AB1819" s="18"/>
      <c r="AC1819" s="17"/>
      <c r="AD1819" s="18"/>
      <c r="AE1819" s="17"/>
      <c r="AF1819" s="18"/>
      <c r="AG1819" s="139"/>
      <c r="AH1819" s="24"/>
      <c r="AI1819" s="17"/>
      <c r="AJ1819" s="24"/>
      <c r="AK1819" s="27"/>
      <c r="AL1819" s="47"/>
      <c r="AQ1819" s="25">
        <f>IF(FollowUp!$AK$3="(Off)",IF(FollowUp!$AA$3=Data!$D$5,C1819,IF(FollowUp!$AA$3=Data!$D$6,D1819,IF(FollowUp!$AA$3=Data!$D$7,E1819,B1819))),IF(FollowUp!$AK$3=Data!$N$9,F1819,IF(FollowUp!$AK$3=Data!$N$8,H1819,IF(FollowUp!$AK$3=Data!$N$7,G1819,B1819))))</f>
        <v>0</v>
      </c>
      <c r="AR1819" s="51">
        <f t="shared" si="176"/>
        <v>0</v>
      </c>
      <c r="AS1819" s="25">
        <f t="shared" si="174"/>
        <v>-1</v>
      </c>
      <c r="AT1819" s="25">
        <f t="shared" si="177"/>
        <v>1812</v>
      </c>
      <c r="AU1819" s="25">
        <f t="shared" si="175"/>
        <v>0</v>
      </c>
      <c r="AV1819" s="25">
        <f t="shared" si="178"/>
        <v>0</v>
      </c>
      <c r="BB1819" s="51"/>
    </row>
    <row r="1820" spans="1:54" x14ac:dyDescent="0.25">
      <c r="A1820" t="str">
        <f t="shared" si="173"/>
        <v>1820</v>
      </c>
      <c r="B1820" s="25">
        <f>IF(OR(ISBLANK($AG1820),$AI1820="closed",$AI1820="old",AND($B$3=Data!$N$6,OR(database!AG1820=Data!$K$8,Data!$K$9=database!AG1820))),0,MAX(B$8:B1819)+1)</f>
        <v>0</v>
      </c>
      <c r="C1820" s="25">
        <f ca="1">IF(AND($AL1820-C$3&lt;=TODAY(),$AL1820&gt;0,AI1820&lt;&gt;"closed",AI1820&lt;&gt;"old",AND($B$3&lt;&gt;Data!$N$6,OR(database!$AG1820&lt;&gt;Data!$K$9,database!$AG1820&lt;&gt;Data!$K$8))),MAX(C$8:C1819)+1,0)</f>
        <v>0</v>
      </c>
      <c r="D1820" s="25">
        <f ca="1">IF(AND($AL1820-D$3&lt;=TODAY(),$AL1820&gt;0,$AI1820&lt;&gt;"closed",AI1820&lt;&gt;"old",AND($B$3&lt;&gt;Data!$N$6,OR(database!$AG1820&lt;&gt;Data!$K$9,database!$AG1820&lt;&gt;Data!$K$8))),MAX(D$8:D1819)+1,0)</f>
        <v>0</v>
      </c>
      <c r="E1820" s="25">
        <f ca="1">IF(AND($AL1820-E$3&lt;=TODAY(),$AL1820&gt;0,AI1820&lt;&gt;"closed",AI1820&lt;&gt;"old",AND($B$3&lt;&gt;Data!$N$6,OR(database!$AG1820&lt;&gt;Data!$K$9,database!$AG1820&lt;&gt;Data!$K$8))),MAX(E$8:E1819)+1,0)</f>
        <v>0</v>
      </c>
      <c r="F1820" s="25">
        <f>IF(AH1820="X",MAX(F$8:F1819)+1,0)</f>
        <v>0</v>
      </c>
      <c r="G1820" s="25">
        <f ca="1">IF(AND(AG1820=Data!$K$8,database!AI1820&lt;&gt;"Closed",AI1820&lt;&gt;"old",database!AL1820&lt;(TODAY()+Data!$X$4)),MAX(G$8:G1819)+1,0)</f>
        <v>0</v>
      </c>
      <c r="H1820" s="25">
        <f ca="1">IF(AND(AG1820=Data!$K$9,database!AI1820&lt;&gt;"Closed",AI1820&lt;&gt;"old",database!AL1820&lt;(TODAY()+Data!$X$5)),MAX(H$8:H1819)+1,0)</f>
        <v>0</v>
      </c>
      <c r="Y1820">
        <f>IF(AS1820&gt;0,VLOOKUP(AS1820,$AT:$AV,3,0)+COUNTIF(AS$8:AS1819,AS1820),0)</f>
        <v>0</v>
      </c>
      <c r="AA1820" s="16"/>
      <c r="AB1820" s="22"/>
      <c r="AC1820" s="16"/>
      <c r="AD1820" s="22"/>
      <c r="AE1820" s="16"/>
      <c r="AF1820" s="22"/>
      <c r="AG1820" s="138"/>
      <c r="AH1820" s="23"/>
      <c r="AI1820" s="16"/>
      <c r="AJ1820" s="23"/>
      <c r="AK1820" s="28"/>
      <c r="AL1820" s="35"/>
      <c r="AQ1820" s="25">
        <f>IF(FollowUp!$AK$3="(Off)",IF(FollowUp!$AA$3=Data!$D$5,C1820,IF(FollowUp!$AA$3=Data!$D$6,D1820,IF(FollowUp!$AA$3=Data!$D$7,E1820,B1820))),IF(FollowUp!$AK$3=Data!$N$9,F1820,IF(FollowUp!$AK$3=Data!$N$8,H1820,IF(FollowUp!$AK$3=Data!$N$7,G1820,B1820))))</f>
        <v>0</v>
      </c>
      <c r="AR1820" s="51">
        <f t="shared" si="176"/>
        <v>0</v>
      </c>
      <c r="AS1820" s="25">
        <f t="shared" si="174"/>
        <v>-1</v>
      </c>
      <c r="AT1820" s="25">
        <f t="shared" si="177"/>
        <v>1813</v>
      </c>
      <c r="AU1820" s="25">
        <f t="shared" si="175"/>
        <v>0</v>
      </c>
      <c r="AV1820" s="25">
        <f t="shared" si="178"/>
        <v>0</v>
      </c>
      <c r="BB1820" s="51"/>
    </row>
    <row r="1821" spans="1:54" x14ac:dyDescent="0.25">
      <c r="A1821" t="str">
        <f t="shared" si="173"/>
        <v>1821</v>
      </c>
      <c r="B1821" s="25">
        <f>IF(OR(ISBLANK($AG1821),$AI1821="closed",$AI1821="old",AND($B$3=Data!$N$6,OR(database!AG1821=Data!$K$8,Data!$K$9=database!AG1821))),0,MAX(B$8:B1820)+1)</f>
        <v>0</v>
      </c>
      <c r="C1821" s="25">
        <f ca="1">IF(AND($AL1821-C$3&lt;=TODAY(),$AL1821&gt;0,AI1821&lt;&gt;"closed",AI1821&lt;&gt;"old",AND($B$3&lt;&gt;Data!$N$6,OR(database!$AG1821&lt;&gt;Data!$K$9,database!$AG1821&lt;&gt;Data!$K$8))),MAX(C$8:C1820)+1,0)</f>
        <v>0</v>
      </c>
      <c r="D1821" s="25">
        <f ca="1">IF(AND($AL1821-D$3&lt;=TODAY(),$AL1821&gt;0,$AI1821&lt;&gt;"closed",AI1821&lt;&gt;"old",AND($B$3&lt;&gt;Data!$N$6,OR(database!$AG1821&lt;&gt;Data!$K$9,database!$AG1821&lt;&gt;Data!$K$8))),MAX(D$8:D1820)+1,0)</f>
        <v>0</v>
      </c>
      <c r="E1821" s="25">
        <f ca="1">IF(AND($AL1821-E$3&lt;=TODAY(),$AL1821&gt;0,AI1821&lt;&gt;"closed",AI1821&lt;&gt;"old",AND($B$3&lt;&gt;Data!$N$6,OR(database!$AG1821&lt;&gt;Data!$K$9,database!$AG1821&lt;&gt;Data!$K$8))),MAX(E$8:E1820)+1,0)</f>
        <v>0</v>
      </c>
      <c r="F1821" s="25">
        <f>IF(AH1821="X",MAX(F$8:F1820)+1,0)</f>
        <v>0</v>
      </c>
      <c r="G1821" s="25">
        <f ca="1">IF(AND(AG1821=Data!$K$8,database!AI1821&lt;&gt;"Closed",AI1821&lt;&gt;"old",database!AL1821&lt;(TODAY()+Data!$X$4)),MAX(G$8:G1820)+1,0)</f>
        <v>0</v>
      </c>
      <c r="H1821" s="25">
        <f ca="1">IF(AND(AG1821=Data!$K$9,database!AI1821&lt;&gt;"Closed",AI1821&lt;&gt;"old",database!AL1821&lt;(TODAY()+Data!$X$5)),MAX(H$8:H1820)+1,0)</f>
        <v>0</v>
      </c>
      <c r="Y1821">
        <f>IF(AS1821&gt;0,VLOOKUP(AS1821,$AT:$AV,3,0)+COUNTIF(AS$8:AS1820,AS1821),0)</f>
        <v>0</v>
      </c>
      <c r="AA1821" s="17"/>
      <c r="AB1821" s="18"/>
      <c r="AC1821" s="17"/>
      <c r="AD1821" s="18"/>
      <c r="AE1821" s="17"/>
      <c r="AF1821" s="18"/>
      <c r="AG1821" s="139"/>
      <c r="AH1821" s="24"/>
      <c r="AI1821" s="17"/>
      <c r="AJ1821" s="24"/>
      <c r="AK1821" s="27"/>
      <c r="AL1821" s="47"/>
      <c r="AQ1821" s="25">
        <f>IF(FollowUp!$AK$3="(Off)",IF(FollowUp!$AA$3=Data!$D$5,C1821,IF(FollowUp!$AA$3=Data!$D$6,D1821,IF(FollowUp!$AA$3=Data!$D$7,E1821,B1821))),IF(FollowUp!$AK$3=Data!$N$9,F1821,IF(FollowUp!$AK$3=Data!$N$8,H1821,IF(FollowUp!$AK$3=Data!$N$7,G1821,B1821))))</f>
        <v>0</v>
      </c>
      <c r="AR1821" s="51">
        <f t="shared" si="176"/>
        <v>0</v>
      </c>
      <c r="AS1821" s="25">
        <f t="shared" si="174"/>
        <v>-1</v>
      </c>
      <c r="AT1821" s="25">
        <f t="shared" si="177"/>
        <v>1814</v>
      </c>
      <c r="AU1821" s="25">
        <f t="shared" si="175"/>
        <v>0</v>
      </c>
      <c r="AV1821" s="25">
        <f t="shared" si="178"/>
        <v>0</v>
      </c>
      <c r="BB1821" s="51"/>
    </row>
    <row r="1822" spans="1:54" x14ac:dyDescent="0.25">
      <c r="A1822" t="str">
        <f t="shared" si="173"/>
        <v>1822</v>
      </c>
      <c r="B1822" s="25">
        <f>IF(OR(ISBLANK($AG1822),$AI1822="closed",$AI1822="old",AND($B$3=Data!$N$6,OR(database!AG1822=Data!$K$8,Data!$K$9=database!AG1822))),0,MAX(B$8:B1821)+1)</f>
        <v>0</v>
      </c>
      <c r="C1822" s="25">
        <f ca="1">IF(AND($AL1822-C$3&lt;=TODAY(),$AL1822&gt;0,AI1822&lt;&gt;"closed",AI1822&lt;&gt;"old",AND($B$3&lt;&gt;Data!$N$6,OR(database!$AG1822&lt;&gt;Data!$K$9,database!$AG1822&lt;&gt;Data!$K$8))),MAX(C$8:C1821)+1,0)</f>
        <v>0</v>
      </c>
      <c r="D1822" s="25">
        <f ca="1">IF(AND($AL1822-D$3&lt;=TODAY(),$AL1822&gt;0,$AI1822&lt;&gt;"closed",AI1822&lt;&gt;"old",AND($B$3&lt;&gt;Data!$N$6,OR(database!$AG1822&lt;&gt;Data!$K$9,database!$AG1822&lt;&gt;Data!$K$8))),MAX(D$8:D1821)+1,0)</f>
        <v>0</v>
      </c>
      <c r="E1822" s="25">
        <f ca="1">IF(AND($AL1822-E$3&lt;=TODAY(),$AL1822&gt;0,AI1822&lt;&gt;"closed",AI1822&lt;&gt;"old",AND($B$3&lt;&gt;Data!$N$6,OR(database!$AG1822&lt;&gt;Data!$K$9,database!$AG1822&lt;&gt;Data!$K$8))),MAX(E$8:E1821)+1,0)</f>
        <v>0</v>
      </c>
      <c r="F1822" s="25">
        <f>IF(AH1822="X",MAX(F$8:F1821)+1,0)</f>
        <v>0</v>
      </c>
      <c r="G1822" s="25">
        <f ca="1">IF(AND(AG1822=Data!$K$8,database!AI1822&lt;&gt;"Closed",AI1822&lt;&gt;"old",database!AL1822&lt;(TODAY()+Data!$X$4)),MAX(G$8:G1821)+1,0)</f>
        <v>0</v>
      </c>
      <c r="H1822" s="25">
        <f ca="1">IF(AND(AG1822=Data!$K$9,database!AI1822&lt;&gt;"Closed",AI1822&lt;&gt;"old",database!AL1822&lt;(TODAY()+Data!$X$5)),MAX(H$8:H1821)+1,0)</f>
        <v>0</v>
      </c>
      <c r="Y1822">
        <f>IF(AS1822&gt;0,VLOOKUP(AS1822,$AT:$AV,3,0)+COUNTIF(AS$8:AS1821,AS1822),0)</f>
        <v>0</v>
      </c>
      <c r="AA1822" s="16"/>
      <c r="AB1822" s="22"/>
      <c r="AC1822" s="16"/>
      <c r="AD1822" s="22"/>
      <c r="AE1822" s="16"/>
      <c r="AF1822" s="22"/>
      <c r="AG1822" s="138"/>
      <c r="AH1822" s="23"/>
      <c r="AI1822" s="16"/>
      <c r="AJ1822" s="23"/>
      <c r="AK1822" s="28"/>
      <c r="AL1822" s="35"/>
      <c r="AQ1822" s="25">
        <f>IF(FollowUp!$AK$3="(Off)",IF(FollowUp!$AA$3=Data!$D$5,C1822,IF(FollowUp!$AA$3=Data!$D$6,D1822,IF(FollowUp!$AA$3=Data!$D$7,E1822,B1822))),IF(FollowUp!$AK$3=Data!$N$9,F1822,IF(FollowUp!$AK$3=Data!$N$8,H1822,IF(FollowUp!$AK$3=Data!$N$7,G1822,B1822))))</f>
        <v>0</v>
      </c>
      <c r="AR1822" s="51">
        <f t="shared" si="176"/>
        <v>0</v>
      </c>
      <c r="AS1822" s="25">
        <f t="shared" si="174"/>
        <v>-1</v>
      </c>
      <c r="AT1822" s="25">
        <f t="shared" si="177"/>
        <v>1815</v>
      </c>
      <c r="AU1822" s="25">
        <f t="shared" si="175"/>
        <v>0</v>
      </c>
      <c r="AV1822" s="25">
        <f t="shared" si="178"/>
        <v>0</v>
      </c>
      <c r="BB1822" s="51"/>
    </row>
    <row r="1823" spans="1:54" x14ac:dyDescent="0.25">
      <c r="A1823" t="str">
        <f t="shared" si="173"/>
        <v>1823</v>
      </c>
      <c r="B1823" s="25">
        <f>IF(OR(ISBLANK($AG1823),$AI1823="closed",$AI1823="old",AND($B$3=Data!$N$6,OR(database!AG1823=Data!$K$8,Data!$K$9=database!AG1823))),0,MAX(B$8:B1822)+1)</f>
        <v>0</v>
      </c>
      <c r="C1823" s="25">
        <f ca="1">IF(AND($AL1823-C$3&lt;=TODAY(),$AL1823&gt;0,AI1823&lt;&gt;"closed",AI1823&lt;&gt;"old",AND($B$3&lt;&gt;Data!$N$6,OR(database!$AG1823&lt;&gt;Data!$K$9,database!$AG1823&lt;&gt;Data!$K$8))),MAX(C$8:C1822)+1,0)</f>
        <v>0</v>
      </c>
      <c r="D1823" s="25">
        <f ca="1">IF(AND($AL1823-D$3&lt;=TODAY(),$AL1823&gt;0,$AI1823&lt;&gt;"closed",AI1823&lt;&gt;"old",AND($B$3&lt;&gt;Data!$N$6,OR(database!$AG1823&lt;&gt;Data!$K$9,database!$AG1823&lt;&gt;Data!$K$8))),MAX(D$8:D1822)+1,0)</f>
        <v>0</v>
      </c>
      <c r="E1823" s="25">
        <f ca="1">IF(AND($AL1823-E$3&lt;=TODAY(),$AL1823&gt;0,AI1823&lt;&gt;"closed",AI1823&lt;&gt;"old",AND($B$3&lt;&gt;Data!$N$6,OR(database!$AG1823&lt;&gt;Data!$K$9,database!$AG1823&lt;&gt;Data!$K$8))),MAX(E$8:E1822)+1,0)</f>
        <v>0</v>
      </c>
      <c r="F1823" s="25">
        <f>IF(AH1823="X",MAX(F$8:F1822)+1,0)</f>
        <v>0</v>
      </c>
      <c r="G1823" s="25">
        <f ca="1">IF(AND(AG1823=Data!$K$8,database!AI1823&lt;&gt;"Closed",AI1823&lt;&gt;"old",database!AL1823&lt;(TODAY()+Data!$X$4)),MAX(G$8:G1822)+1,0)</f>
        <v>0</v>
      </c>
      <c r="H1823" s="25">
        <f ca="1">IF(AND(AG1823=Data!$K$9,database!AI1823&lt;&gt;"Closed",AI1823&lt;&gt;"old",database!AL1823&lt;(TODAY()+Data!$X$5)),MAX(H$8:H1822)+1,0)</f>
        <v>0</v>
      </c>
      <c r="Y1823">
        <f>IF(AS1823&gt;0,VLOOKUP(AS1823,$AT:$AV,3,0)+COUNTIF(AS$8:AS1822,AS1823),0)</f>
        <v>0</v>
      </c>
      <c r="AA1823" s="17"/>
      <c r="AB1823" s="18"/>
      <c r="AC1823" s="17"/>
      <c r="AD1823" s="18"/>
      <c r="AE1823" s="17"/>
      <c r="AF1823" s="18"/>
      <c r="AG1823" s="139"/>
      <c r="AH1823" s="24"/>
      <c r="AI1823" s="17"/>
      <c r="AJ1823" s="24"/>
      <c r="AK1823" s="27"/>
      <c r="AL1823" s="47"/>
      <c r="AQ1823" s="25">
        <f>IF(FollowUp!$AK$3="(Off)",IF(FollowUp!$AA$3=Data!$D$5,C1823,IF(FollowUp!$AA$3=Data!$D$6,D1823,IF(FollowUp!$AA$3=Data!$D$7,E1823,B1823))),IF(FollowUp!$AK$3=Data!$N$9,F1823,IF(FollowUp!$AK$3=Data!$N$8,H1823,IF(FollowUp!$AK$3=Data!$N$7,G1823,B1823))))</f>
        <v>0</v>
      </c>
      <c r="AR1823" s="51">
        <f t="shared" si="176"/>
        <v>0</v>
      </c>
      <c r="AS1823" s="25">
        <f t="shared" si="174"/>
        <v>-1</v>
      </c>
      <c r="AT1823" s="25">
        <f t="shared" si="177"/>
        <v>1816</v>
      </c>
      <c r="AU1823" s="25">
        <f t="shared" si="175"/>
        <v>0</v>
      </c>
      <c r="AV1823" s="25">
        <f t="shared" si="178"/>
        <v>0</v>
      </c>
      <c r="BB1823" s="51"/>
    </row>
    <row r="1824" spans="1:54" x14ac:dyDescent="0.25">
      <c r="A1824" t="str">
        <f t="shared" si="173"/>
        <v>1824</v>
      </c>
      <c r="B1824" s="25">
        <f>IF(OR(ISBLANK($AG1824),$AI1824="closed",$AI1824="old",AND($B$3=Data!$N$6,OR(database!AG1824=Data!$K$8,Data!$K$9=database!AG1824))),0,MAX(B$8:B1823)+1)</f>
        <v>0</v>
      </c>
      <c r="C1824" s="25">
        <f ca="1">IF(AND($AL1824-C$3&lt;=TODAY(),$AL1824&gt;0,AI1824&lt;&gt;"closed",AI1824&lt;&gt;"old",AND($B$3&lt;&gt;Data!$N$6,OR(database!$AG1824&lt;&gt;Data!$K$9,database!$AG1824&lt;&gt;Data!$K$8))),MAX(C$8:C1823)+1,0)</f>
        <v>0</v>
      </c>
      <c r="D1824" s="25">
        <f ca="1">IF(AND($AL1824-D$3&lt;=TODAY(),$AL1824&gt;0,$AI1824&lt;&gt;"closed",AI1824&lt;&gt;"old",AND($B$3&lt;&gt;Data!$N$6,OR(database!$AG1824&lt;&gt;Data!$K$9,database!$AG1824&lt;&gt;Data!$K$8))),MAX(D$8:D1823)+1,0)</f>
        <v>0</v>
      </c>
      <c r="E1824" s="25">
        <f ca="1">IF(AND($AL1824-E$3&lt;=TODAY(),$AL1824&gt;0,AI1824&lt;&gt;"closed",AI1824&lt;&gt;"old",AND($B$3&lt;&gt;Data!$N$6,OR(database!$AG1824&lt;&gt;Data!$K$9,database!$AG1824&lt;&gt;Data!$K$8))),MAX(E$8:E1823)+1,0)</f>
        <v>0</v>
      </c>
      <c r="F1824" s="25">
        <f>IF(AH1824="X",MAX(F$8:F1823)+1,0)</f>
        <v>0</v>
      </c>
      <c r="G1824" s="25">
        <f ca="1">IF(AND(AG1824=Data!$K$8,database!AI1824&lt;&gt;"Closed",AI1824&lt;&gt;"old",database!AL1824&lt;(TODAY()+Data!$X$4)),MAX(G$8:G1823)+1,0)</f>
        <v>0</v>
      </c>
      <c r="H1824" s="25">
        <f ca="1">IF(AND(AG1824=Data!$K$9,database!AI1824&lt;&gt;"Closed",AI1824&lt;&gt;"old",database!AL1824&lt;(TODAY()+Data!$X$5)),MAX(H$8:H1823)+1,0)</f>
        <v>0</v>
      </c>
      <c r="Y1824">
        <f>IF(AS1824&gt;0,VLOOKUP(AS1824,$AT:$AV,3,0)+COUNTIF(AS$8:AS1823,AS1824),0)</f>
        <v>0</v>
      </c>
      <c r="AA1824" s="16"/>
      <c r="AB1824" s="22"/>
      <c r="AC1824" s="16"/>
      <c r="AD1824" s="22"/>
      <c r="AE1824" s="16"/>
      <c r="AF1824" s="22"/>
      <c r="AG1824" s="138"/>
      <c r="AH1824" s="23"/>
      <c r="AI1824" s="16"/>
      <c r="AJ1824" s="23"/>
      <c r="AK1824" s="28"/>
      <c r="AL1824" s="35"/>
      <c r="AQ1824" s="25">
        <f>IF(FollowUp!$AK$3="(Off)",IF(FollowUp!$AA$3=Data!$D$5,C1824,IF(FollowUp!$AA$3=Data!$D$6,D1824,IF(FollowUp!$AA$3=Data!$D$7,E1824,B1824))),IF(FollowUp!$AK$3=Data!$N$9,F1824,IF(FollowUp!$AK$3=Data!$N$8,H1824,IF(FollowUp!$AK$3=Data!$N$7,G1824,B1824))))</f>
        <v>0</v>
      </c>
      <c r="AR1824" s="51">
        <f t="shared" si="176"/>
        <v>0</v>
      </c>
      <c r="AS1824" s="25">
        <f t="shared" si="174"/>
        <v>-1</v>
      </c>
      <c r="AT1824" s="25">
        <f t="shared" si="177"/>
        <v>1817</v>
      </c>
      <c r="AU1824" s="25">
        <f t="shared" si="175"/>
        <v>0</v>
      </c>
      <c r="AV1824" s="25">
        <f t="shared" si="178"/>
        <v>0</v>
      </c>
      <c r="BB1824" s="51"/>
    </row>
    <row r="1825" spans="1:54" x14ac:dyDescent="0.25">
      <c r="A1825" t="str">
        <f t="shared" si="173"/>
        <v>1825</v>
      </c>
      <c r="B1825" s="25">
        <f>IF(OR(ISBLANK($AG1825),$AI1825="closed",$AI1825="old",AND($B$3=Data!$N$6,OR(database!AG1825=Data!$K$8,Data!$K$9=database!AG1825))),0,MAX(B$8:B1824)+1)</f>
        <v>0</v>
      </c>
      <c r="C1825" s="25">
        <f ca="1">IF(AND($AL1825-C$3&lt;=TODAY(),$AL1825&gt;0,AI1825&lt;&gt;"closed",AI1825&lt;&gt;"old",AND($B$3&lt;&gt;Data!$N$6,OR(database!$AG1825&lt;&gt;Data!$K$9,database!$AG1825&lt;&gt;Data!$K$8))),MAX(C$8:C1824)+1,0)</f>
        <v>0</v>
      </c>
      <c r="D1825" s="25">
        <f ca="1">IF(AND($AL1825-D$3&lt;=TODAY(),$AL1825&gt;0,$AI1825&lt;&gt;"closed",AI1825&lt;&gt;"old",AND($B$3&lt;&gt;Data!$N$6,OR(database!$AG1825&lt;&gt;Data!$K$9,database!$AG1825&lt;&gt;Data!$K$8))),MAX(D$8:D1824)+1,0)</f>
        <v>0</v>
      </c>
      <c r="E1825" s="25">
        <f ca="1">IF(AND($AL1825-E$3&lt;=TODAY(),$AL1825&gt;0,AI1825&lt;&gt;"closed",AI1825&lt;&gt;"old",AND($B$3&lt;&gt;Data!$N$6,OR(database!$AG1825&lt;&gt;Data!$K$9,database!$AG1825&lt;&gt;Data!$K$8))),MAX(E$8:E1824)+1,0)</f>
        <v>0</v>
      </c>
      <c r="F1825" s="25">
        <f>IF(AH1825="X",MAX(F$8:F1824)+1,0)</f>
        <v>0</v>
      </c>
      <c r="G1825" s="25">
        <f ca="1">IF(AND(AG1825=Data!$K$8,database!AI1825&lt;&gt;"Closed",AI1825&lt;&gt;"old",database!AL1825&lt;(TODAY()+Data!$X$4)),MAX(G$8:G1824)+1,0)</f>
        <v>0</v>
      </c>
      <c r="H1825" s="25">
        <f ca="1">IF(AND(AG1825=Data!$K$9,database!AI1825&lt;&gt;"Closed",AI1825&lt;&gt;"old",database!AL1825&lt;(TODAY()+Data!$X$5)),MAX(H$8:H1824)+1,0)</f>
        <v>0</v>
      </c>
      <c r="Y1825">
        <f>IF(AS1825&gt;0,VLOOKUP(AS1825,$AT:$AV,3,0)+COUNTIF(AS$8:AS1824,AS1825),0)</f>
        <v>0</v>
      </c>
      <c r="AA1825" s="17"/>
      <c r="AB1825" s="18"/>
      <c r="AC1825" s="17"/>
      <c r="AD1825" s="18"/>
      <c r="AE1825" s="17"/>
      <c r="AF1825" s="18"/>
      <c r="AG1825" s="139"/>
      <c r="AH1825" s="24"/>
      <c r="AI1825" s="17"/>
      <c r="AJ1825" s="24"/>
      <c r="AK1825" s="27"/>
      <c r="AL1825" s="47"/>
      <c r="AQ1825" s="25">
        <f>IF(FollowUp!$AK$3="(Off)",IF(FollowUp!$AA$3=Data!$D$5,C1825,IF(FollowUp!$AA$3=Data!$D$6,D1825,IF(FollowUp!$AA$3=Data!$D$7,E1825,B1825))),IF(FollowUp!$AK$3=Data!$N$9,F1825,IF(FollowUp!$AK$3=Data!$N$8,H1825,IF(FollowUp!$AK$3=Data!$N$7,G1825,B1825))))</f>
        <v>0</v>
      </c>
      <c r="AR1825" s="51">
        <f t="shared" si="176"/>
        <v>0</v>
      </c>
      <c r="AS1825" s="25">
        <f t="shared" si="174"/>
        <v>-1</v>
      </c>
      <c r="AT1825" s="25">
        <f t="shared" si="177"/>
        <v>1818</v>
      </c>
      <c r="AU1825" s="25">
        <f t="shared" si="175"/>
        <v>0</v>
      </c>
      <c r="AV1825" s="25">
        <f t="shared" si="178"/>
        <v>0</v>
      </c>
      <c r="BB1825" s="51"/>
    </row>
    <row r="1826" spans="1:54" x14ac:dyDescent="0.25">
      <c r="A1826" t="str">
        <f t="shared" si="173"/>
        <v>1826</v>
      </c>
      <c r="B1826" s="25">
        <f>IF(OR(ISBLANK($AG1826),$AI1826="closed",$AI1826="old",AND($B$3=Data!$N$6,OR(database!AG1826=Data!$K$8,Data!$K$9=database!AG1826))),0,MAX(B$8:B1825)+1)</f>
        <v>0</v>
      </c>
      <c r="C1826" s="25">
        <f ca="1">IF(AND($AL1826-C$3&lt;=TODAY(),$AL1826&gt;0,AI1826&lt;&gt;"closed",AI1826&lt;&gt;"old",AND($B$3&lt;&gt;Data!$N$6,OR(database!$AG1826&lt;&gt;Data!$K$9,database!$AG1826&lt;&gt;Data!$K$8))),MAX(C$8:C1825)+1,0)</f>
        <v>0</v>
      </c>
      <c r="D1826" s="25">
        <f ca="1">IF(AND($AL1826-D$3&lt;=TODAY(),$AL1826&gt;0,$AI1826&lt;&gt;"closed",AI1826&lt;&gt;"old",AND($B$3&lt;&gt;Data!$N$6,OR(database!$AG1826&lt;&gt;Data!$K$9,database!$AG1826&lt;&gt;Data!$K$8))),MAX(D$8:D1825)+1,0)</f>
        <v>0</v>
      </c>
      <c r="E1826" s="25">
        <f ca="1">IF(AND($AL1826-E$3&lt;=TODAY(),$AL1826&gt;0,AI1826&lt;&gt;"closed",AI1826&lt;&gt;"old",AND($B$3&lt;&gt;Data!$N$6,OR(database!$AG1826&lt;&gt;Data!$K$9,database!$AG1826&lt;&gt;Data!$K$8))),MAX(E$8:E1825)+1,0)</f>
        <v>0</v>
      </c>
      <c r="F1826" s="25">
        <f>IF(AH1826="X",MAX(F$8:F1825)+1,0)</f>
        <v>0</v>
      </c>
      <c r="G1826" s="25">
        <f ca="1">IF(AND(AG1826=Data!$K$8,database!AI1826&lt;&gt;"Closed",AI1826&lt;&gt;"old",database!AL1826&lt;(TODAY()+Data!$X$4)),MAX(G$8:G1825)+1,0)</f>
        <v>0</v>
      </c>
      <c r="H1826" s="25">
        <f ca="1">IF(AND(AG1826=Data!$K$9,database!AI1826&lt;&gt;"Closed",AI1826&lt;&gt;"old",database!AL1826&lt;(TODAY()+Data!$X$5)),MAX(H$8:H1825)+1,0)</f>
        <v>0</v>
      </c>
      <c r="Y1826">
        <f>IF(AS1826&gt;0,VLOOKUP(AS1826,$AT:$AV,3,0)+COUNTIF(AS$8:AS1825,AS1826),0)</f>
        <v>0</v>
      </c>
      <c r="AA1826" s="16"/>
      <c r="AB1826" s="22"/>
      <c r="AC1826" s="16"/>
      <c r="AD1826" s="22"/>
      <c r="AE1826" s="16"/>
      <c r="AF1826" s="22"/>
      <c r="AG1826" s="138"/>
      <c r="AH1826" s="23"/>
      <c r="AI1826" s="16"/>
      <c r="AJ1826" s="23"/>
      <c r="AK1826" s="28"/>
      <c r="AL1826" s="35"/>
      <c r="AQ1826" s="25">
        <f>IF(FollowUp!$AK$3="(Off)",IF(FollowUp!$AA$3=Data!$D$5,C1826,IF(FollowUp!$AA$3=Data!$D$6,D1826,IF(FollowUp!$AA$3=Data!$D$7,E1826,B1826))),IF(FollowUp!$AK$3=Data!$N$9,F1826,IF(FollowUp!$AK$3=Data!$N$8,H1826,IF(FollowUp!$AK$3=Data!$N$7,G1826,B1826))))</f>
        <v>0</v>
      </c>
      <c r="AR1826" s="51">
        <f t="shared" si="176"/>
        <v>0</v>
      </c>
      <c r="AS1826" s="25">
        <f t="shared" si="174"/>
        <v>-1</v>
      </c>
      <c r="AT1826" s="25">
        <f t="shared" si="177"/>
        <v>1819</v>
      </c>
      <c r="AU1826" s="25">
        <f t="shared" si="175"/>
        <v>0</v>
      </c>
      <c r="AV1826" s="25">
        <f t="shared" si="178"/>
        <v>0</v>
      </c>
      <c r="BB1826" s="51"/>
    </row>
    <row r="1827" spans="1:54" x14ac:dyDescent="0.25">
      <c r="A1827" t="str">
        <f t="shared" si="173"/>
        <v>1827</v>
      </c>
      <c r="B1827" s="25">
        <f>IF(OR(ISBLANK($AG1827),$AI1827="closed",$AI1827="old",AND($B$3=Data!$N$6,OR(database!AG1827=Data!$K$8,Data!$K$9=database!AG1827))),0,MAX(B$8:B1826)+1)</f>
        <v>0</v>
      </c>
      <c r="C1827" s="25">
        <f ca="1">IF(AND($AL1827-C$3&lt;=TODAY(),$AL1827&gt;0,AI1827&lt;&gt;"closed",AI1827&lt;&gt;"old",AND($B$3&lt;&gt;Data!$N$6,OR(database!$AG1827&lt;&gt;Data!$K$9,database!$AG1827&lt;&gt;Data!$K$8))),MAX(C$8:C1826)+1,0)</f>
        <v>0</v>
      </c>
      <c r="D1827" s="25">
        <f ca="1">IF(AND($AL1827-D$3&lt;=TODAY(),$AL1827&gt;0,$AI1827&lt;&gt;"closed",AI1827&lt;&gt;"old",AND($B$3&lt;&gt;Data!$N$6,OR(database!$AG1827&lt;&gt;Data!$K$9,database!$AG1827&lt;&gt;Data!$K$8))),MAX(D$8:D1826)+1,0)</f>
        <v>0</v>
      </c>
      <c r="E1827" s="25">
        <f ca="1">IF(AND($AL1827-E$3&lt;=TODAY(),$AL1827&gt;0,AI1827&lt;&gt;"closed",AI1827&lt;&gt;"old",AND($B$3&lt;&gt;Data!$N$6,OR(database!$AG1827&lt;&gt;Data!$K$9,database!$AG1827&lt;&gt;Data!$K$8))),MAX(E$8:E1826)+1,0)</f>
        <v>0</v>
      </c>
      <c r="F1827" s="25">
        <f>IF(AH1827="X",MAX(F$8:F1826)+1,0)</f>
        <v>0</v>
      </c>
      <c r="G1827" s="25">
        <f ca="1">IF(AND(AG1827=Data!$K$8,database!AI1827&lt;&gt;"Closed",AI1827&lt;&gt;"old",database!AL1827&lt;(TODAY()+Data!$X$4)),MAX(G$8:G1826)+1,0)</f>
        <v>0</v>
      </c>
      <c r="H1827" s="25">
        <f ca="1">IF(AND(AG1827=Data!$K$9,database!AI1827&lt;&gt;"Closed",AI1827&lt;&gt;"old",database!AL1827&lt;(TODAY()+Data!$X$5)),MAX(H$8:H1826)+1,0)</f>
        <v>0</v>
      </c>
      <c r="Y1827">
        <f>IF(AS1827&gt;0,VLOOKUP(AS1827,$AT:$AV,3,0)+COUNTIF(AS$8:AS1826,AS1827),0)</f>
        <v>0</v>
      </c>
      <c r="AA1827" s="17"/>
      <c r="AB1827" s="18"/>
      <c r="AC1827" s="17"/>
      <c r="AD1827" s="18"/>
      <c r="AE1827" s="17"/>
      <c r="AF1827" s="18"/>
      <c r="AG1827" s="139"/>
      <c r="AH1827" s="24"/>
      <c r="AI1827" s="17"/>
      <c r="AJ1827" s="24"/>
      <c r="AK1827" s="27"/>
      <c r="AL1827" s="47"/>
      <c r="AQ1827" s="25">
        <f>IF(FollowUp!$AK$3="(Off)",IF(FollowUp!$AA$3=Data!$D$5,C1827,IF(FollowUp!$AA$3=Data!$D$6,D1827,IF(FollowUp!$AA$3=Data!$D$7,E1827,B1827))),IF(FollowUp!$AK$3=Data!$N$9,F1827,IF(FollowUp!$AK$3=Data!$N$8,H1827,IF(FollowUp!$AK$3=Data!$N$7,G1827,B1827))))</f>
        <v>0</v>
      </c>
      <c r="AR1827" s="51">
        <f t="shared" si="176"/>
        <v>0</v>
      </c>
      <c r="AS1827" s="25">
        <f t="shared" si="174"/>
        <v>-1</v>
      </c>
      <c r="AT1827" s="25">
        <f t="shared" si="177"/>
        <v>1820</v>
      </c>
      <c r="AU1827" s="25">
        <f t="shared" si="175"/>
        <v>0</v>
      </c>
      <c r="AV1827" s="25">
        <f t="shared" si="178"/>
        <v>0</v>
      </c>
      <c r="BB1827" s="51"/>
    </row>
    <row r="1828" spans="1:54" x14ac:dyDescent="0.25">
      <c r="A1828" t="str">
        <f t="shared" si="173"/>
        <v>1828</v>
      </c>
      <c r="B1828" s="25">
        <f>IF(OR(ISBLANK($AG1828),$AI1828="closed",$AI1828="old",AND($B$3=Data!$N$6,OR(database!AG1828=Data!$K$8,Data!$K$9=database!AG1828))),0,MAX(B$8:B1827)+1)</f>
        <v>0</v>
      </c>
      <c r="C1828" s="25">
        <f ca="1">IF(AND($AL1828-C$3&lt;=TODAY(),$AL1828&gt;0,AI1828&lt;&gt;"closed",AI1828&lt;&gt;"old",AND($B$3&lt;&gt;Data!$N$6,OR(database!$AG1828&lt;&gt;Data!$K$9,database!$AG1828&lt;&gt;Data!$K$8))),MAX(C$8:C1827)+1,0)</f>
        <v>0</v>
      </c>
      <c r="D1828" s="25">
        <f ca="1">IF(AND($AL1828-D$3&lt;=TODAY(),$AL1828&gt;0,$AI1828&lt;&gt;"closed",AI1828&lt;&gt;"old",AND($B$3&lt;&gt;Data!$N$6,OR(database!$AG1828&lt;&gt;Data!$K$9,database!$AG1828&lt;&gt;Data!$K$8))),MAX(D$8:D1827)+1,0)</f>
        <v>0</v>
      </c>
      <c r="E1828" s="25">
        <f ca="1">IF(AND($AL1828-E$3&lt;=TODAY(),$AL1828&gt;0,AI1828&lt;&gt;"closed",AI1828&lt;&gt;"old",AND($B$3&lt;&gt;Data!$N$6,OR(database!$AG1828&lt;&gt;Data!$K$9,database!$AG1828&lt;&gt;Data!$K$8))),MAX(E$8:E1827)+1,0)</f>
        <v>0</v>
      </c>
      <c r="F1828" s="25">
        <f>IF(AH1828="X",MAX(F$8:F1827)+1,0)</f>
        <v>0</v>
      </c>
      <c r="G1828" s="25">
        <f ca="1">IF(AND(AG1828=Data!$K$8,database!AI1828&lt;&gt;"Closed",AI1828&lt;&gt;"old",database!AL1828&lt;(TODAY()+Data!$X$4)),MAX(G$8:G1827)+1,0)</f>
        <v>0</v>
      </c>
      <c r="H1828" s="25">
        <f ca="1">IF(AND(AG1828=Data!$K$9,database!AI1828&lt;&gt;"Closed",AI1828&lt;&gt;"old",database!AL1828&lt;(TODAY()+Data!$X$5)),MAX(H$8:H1827)+1,0)</f>
        <v>0</v>
      </c>
      <c r="Y1828">
        <f>IF(AS1828&gt;0,VLOOKUP(AS1828,$AT:$AV,3,0)+COUNTIF(AS$8:AS1827,AS1828),0)</f>
        <v>0</v>
      </c>
      <c r="AA1828" s="16"/>
      <c r="AB1828" s="22"/>
      <c r="AC1828" s="16"/>
      <c r="AD1828" s="22"/>
      <c r="AE1828" s="16"/>
      <c r="AF1828" s="22"/>
      <c r="AG1828" s="138"/>
      <c r="AH1828" s="23"/>
      <c r="AI1828" s="16"/>
      <c r="AJ1828" s="23"/>
      <c r="AK1828" s="28"/>
      <c r="AL1828" s="35"/>
      <c r="AQ1828" s="25">
        <f>IF(FollowUp!$AK$3="(Off)",IF(FollowUp!$AA$3=Data!$D$5,C1828,IF(FollowUp!$AA$3=Data!$D$6,D1828,IF(FollowUp!$AA$3=Data!$D$7,E1828,B1828))),IF(FollowUp!$AK$3=Data!$N$9,F1828,IF(FollowUp!$AK$3=Data!$N$8,H1828,IF(FollowUp!$AK$3=Data!$N$7,G1828,B1828))))</f>
        <v>0</v>
      </c>
      <c r="AR1828" s="51">
        <f t="shared" si="176"/>
        <v>0</v>
      </c>
      <c r="AS1828" s="25">
        <f t="shared" si="174"/>
        <v>-1</v>
      </c>
      <c r="AT1828" s="25">
        <f t="shared" si="177"/>
        <v>1821</v>
      </c>
      <c r="AU1828" s="25">
        <f t="shared" si="175"/>
        <v>0</v>
      </c>
      <c r="AV1828" s="25">
        <f t="shared" si="178"/>
        <v>0</v>
      </c>
      <c r="BB1828" s="51"/>
    </row>
    <row r="1829" spans="1:54" x14ac:dyDescent="0.25">
      <c r="A1829" t="str">
        <f t="shared" si="173"/>
        <v>1829</v>
      </c>
      <c r="B1829" s="25">
        <f>IF(OR(ISBLANK($AG1829),$AI1829="closed",$AI1829="old",AND($B$3=Data!$N$6,OR(database!AG1829=Data!$K$8,Data!$K$9=database!AG1829))),0,MAX(B$8:B1828)+1)</f>
        <v>0</v>
      </c>
      <c r="C1829" s="25">
        <f ca="1">IF(AND($AL1829-C$3&lt;=TODAY(),$AL1829&gt;0,AI1829&lt;&gt;"closed",AI1829&lt;&gt;"old",AND($B$3&lt;&gt;Data!$N$6,OR(database!$AG1829&lt;&gt;Data!$K$9,database!$AG1829&lt;&gt;Data!$K$8))),MAX(C$8:C1828)+1,0)</f>
        <v>0</v>
      </c>
      <c r="D1829" s="25">
        <f ca="1">IF(AND($AL1829-D$3&lt;=TODAY(),$AL1829&gt;0,$AI1829&lt;&gt;"closed",AI1829&lt;&gt;"old",AND($B$3&lt;&gt;Data!$N$6,OR(database!$AG1829&lt;&gt;Data!$K$9,database!$AG1829&lt;&gt;Data!$K$8))),MAX(D$8:D1828)+1,0)</f>
        <v>0</v>
      </c>
      <c r="E1829" s="25">
        <f ca="1">IF(AND($AL1829-E$3&lt;=TODAY(),$AL1829&gt;0,AI1829&lt;&gt;"closed",AI1829&lt;&gt;"old",AND($B$3&lt;&gt;Data!$N$6,OR(database!$AG1829&lt;&gt;Data!$K$9,database!$AG1829&lt;&gt;Data!$K$8))),MAX(E$8:E1828)+1,0)</f>
        <v>0</v>
      </c>
      <c r="F1829" s="25">
        <f>IF(AH1829="X",MAX(F$8:F1828)+1,0)</f>
        <v>0</v>
      </c>
      <c r="G1829" s="25">
        <f ca="1">IF(AND(AG1829=Data!$K$8,database!AI1829&lt;&gt;"Closed",AI1829&lt;&gt;"old",database!AL1829&lt;(TODAY()+Data!$X$4)),MAX(G$8:G1828)+1,0)</f>
        <v>0</v>
      </c>
      <c r="H1829" s="25">
        <f ca="1">IF(AND(AG1829=Data!$K$9,database!AI1829&lt;&gt;"Closed",AI1829&lt;&gt;"old",database!AL1829&lt;(TODAY()+Data!$X$5)),MAX(H$8:H1828)+1,0)</f>
        <v>0</v>
      </c>
      <c r="Y1829">
        <f>IF(AS1829&gt;0,VLOOKUP(AS1829,$AT:$AV,3,0)+COUNTIF(AS$8:AS1828,AS1829),0)</f>
        <v>0</v>
      </c>
      <c r="AA1829" s="17"/>
      <c r="AB1829" s="18"/>
      <c r="AC1829" s="17"/>
      <c r="AD1829" s="18"/>
      <c r="AE1829" s="17"/>
      <c r="AF1829" s="18"/>
      <c r="AG1829" s="139"/>
      <c r="AH1829" s="24"/>
      <c r="AI1829" s="17"/>
      <c r="AJ1829" s="24"/>
      <c r="AK1829" s="27"/>
      <c r="AL1829" s="47"/>
      <c r="AQ1829" s="25">
        <f>IF(FollowUp!$AK$3="(Off)",IF(FollowUp!$AA$3=Data!$D$5,C1829,IF(FollowUp!$AA$3=Data!$D$6,D1829,IF(FollowUp!$AA$3=Data!$D$7,E1829,B1829))),IF(FollowUp!$AK$3=Data!$N$9,F1829,IF(FollowUp!$AK$3=Data!$N$8,H1829,IF(FollowUp!$AK$3=Data!$N$7,G1829,B1829))))</f>
        <v>0</v>
      </c>
      <c r="AR1829" s="51">
        <f t="shared" si="176"/>
        <v>0</v>
      </c>
      <c r="AS1829" s="25">
        <f t="shared" si="174"/>
        <v>-1</v>
      </c>
      <c r="AT1829" s="25">
        <f t="shared" si="177"/>
        <v>1822</v>
      </c>
      <c r="AU1829" s="25">
        <f t="shared" si="175"/>
        <v>0</v>
      </c>
      <c r="AV1829" s="25">
        <f t="shared" si="178"/>
        <v>0</v>
      </c>
      <c r="BB1829" s="51"/>
    </row>
    <row r="1830" spans="1:54" x14ac:dyDescent="0.25">
      <c r="A1830" t="str">
        <f t="shared" si="173"/>
        <v>1830</v>
      </c>
      <c r="B1830" s="25">
        <f>IF(OR(ISBLANK($AG1830),$AI1830="closed",$AI1830="old",AND($B$3=Data!$N$6,OR(database!AG1830=Data!$K$8,Data!$K$9=database!AG1830))),0,MAX(B$8:B1829)+1)</f>
        <v>0</v>
      </c>
      <c r="C1830" s="25">
        <f ca="1">IF(AND($AL1830-C$3&lt;=TODAY(),$AL1830&gt;0,AI1830&lt;&gt;"closed",AI1830&lt;&gt;"old",AND($B$3&lt;&gt;Data!$N$6,OR(database!$AG1830&lt;&gt;Data!$K$9,database!$AG1830&lt;&gt;Data!$K$8))),MAX(C$8:C1829)+1,0)</f>
        <v>0</v>
      </c>
      <c r="D1830" s="25">
        <f ca="1">IF(AND($AL1830-D$3&lt;=TODAY(),$AL1830&gt;0,$AI1830&lt;&gt;"closed",AI1830&lt;&gt;"old",AND($B$3&lt;&gt;Data!$N$6,OR(database!$AG1830&lt;&gt;Data!$K$9,database!$AG1830&lt;&gt;Data!$K$8))),MAX(D$8:D1829)+1,0)</f>
        <v>0</v>
      </c>
      <c r="E1830" s="25">
        <f ca="1">IF(AND($AL1830-E$3&lt;=TODAY(),$AL1830&gt;0,AI1830&lt;&gt;"closed",AI1830&lt;&gt;"old",AND($B$3&lt;&gt;Data!$N$6,OR(database!$AG1830&lt;&gt;Data!$K$9,database!$AG1830&lt;&gt;Data!$K$8))),MAX(E$8:E1829)+1,0)</f>
        <v>0</v>
      </c>
      <c r="F1830" s="25">
        <f>IF(AH1830="X",MAX(F$8:F1829)+1,0)</f>
        <v>0</v>
      </c>
      <c r="G1830" s="25">
        <f ca="1">IF(AND(AG1830=Data!$K$8,database!AI1830&lt;&gt;"Closed",AI1830&lt;&gt;"old",database!AL1830&lt;(TODAY()+Data!$X$4)),MAX(G$8:G1829)+1,0)</f>
        <v>0</v>
      </c>
      <c r="H1830" s="25">
        <f ca="1">IF(AND(AG1830=Data!$K$9,database!AI1830&lt;&gt;"Closed",AI1830&lt;&gt;"old",database!AL1830&lt;(TODAY()+Data!$X$5)),MAX(H$8:H1829)+1,0)</f>
        <v>0</v>
      </c>
      <c r="Y1830">
        <f>IF(AS1830&gt;0,VLOOKUP(AS1830,$AT:$AV,3,0)+COUNTIF(AS$8:AS1829,AS1830),0)</f>
        <v>0</v>
      </c>
      <c r="AA1830" s="16"/>
      <c r="AB1830" s="22"/>
      <c r="AC1830" s="16"/>
      <c r="AD1830" s="22"/>
      <c r="AE1830" s="16"/>
      <c r="AF1830" s="22"/>
      <c r="AG1830" s="138"/>
      <c r="AH1830" s="23"/>
      <c r="AI1830" s="16"/>
      <c r="AJ1830" s="23"/>
      <c r="AK1830" s="28"/>
      <c r="AL1830" s="35"/>
      <c r="AQ1830" s="25">
        <f>IF(FollowUp!$AK$3="(Off)",IF(FollowUp!$AA$3=Data!$D$5,C1830,IF(FollowUp!$AA$3=Data!$D$6,D1830,IF(FollowUp!$AA$3=Data!$D$7,E1830,B1830))),IF(FollowUp!$AK$3=Data!$N$9,F1830,IF(FollowUp!$AK$3=Data!$N$8,H1830,IF(FollowUp!$AK$3=Data!$N$7,G1830,B1830))))</f>
        <v>0</v>
      </c>
      <c r="AR1830" s="51">
        <f t="shared" si="176"/>
        <v>0</v>
      </c>
      <c r="AS1830" s="25">
        <f t="shared" si="174"/>
        <v>-1</v>
      </c>
      <c r="AT1830" s="25">
        <f t="shared" si="177"/>
        <v>1823</v>
      </c>
      <c r="AU1830" s="25">
        <f t="shared" si="175"/>
        <v>0</v>
      </c>
      <c r="AV1830" s="25">
        <f t="shared" si="178"/>
        <v>0</v>
      </c>
      <c r="BB1830" s="51"/>
    </row>
    <row r="1831" spans="1:54" x14ac:dyDescent="0.25">
      <c r="A1831" t="str">
        <f t="shared" si="173"/>
        <v>1831</v>
      </c>
      <c r="B1831" s="25">
        <f>IF(OR(ISBLANK($AG1831),$AI1831="closed",$AI1831="old",AND($B$3=Data!$N$6,OR(database!AG1831=Data!$K$8,Data!$K$9=database!AG1831))),0,MAX(B$8:B1830)+1)</f>
        <v>0</v>
      </c>
      <c r="C1831" s="25">
        <f ca="1">IF(AND($AL1831-C$3&lt;=TODAY(),$AL1831&gt;0,AI1831&lt;&gt;"closed",AI1831&lt;&gt;"old",AND($B$3&lt;&gt;Data!$N$6,OR(database!$AG1831&lt;&gt;Data!$K$9,database!$AG1831&lt;&gt;Data!$K$8))),MAX(C$8:C1830)+1,0)</f>
        <v>0</v>
      </c>
      <c r="D1831" s="25">
        <f ca="1">IF(AND($AL1831-D$3&lt;=TODAY(),$AL1831&gt;0,$AI1831&lt;&gt;"closed",AI1831&lt;&gt;"old",AND($B$3&lt;&gt;Data!$N$6,OR(database!$AG1831&lt;&gt;Data!$K$9,database!$AG1831&lt;&gt;Data!$K$8))),MAX(D$8:D1830)+1,0)</f>
        <v>0</v>
      </c>
      <c r="E1831" s="25">
        <f ca="1">IF(AND($AL1831-E$3&lt;=TODAY(),$AL1831&gt;0,AI1831&lt;&gt;"closed",AI1831&lt;&gt;"old",AND($B$3&lt;&gt;Data!$N$6,OR(database!$AG1831&lt;&gt;Data!$K$9,database!$AG1831&lt;&gt;Data!$K$8))),MAX(E$8:E1830)+1,0)</f>
        <v>0</v>
      </c>
      <c r="F1831" s="25">
        <f>IF(AH1831="X",MAX(F$8:F1830)+1,0)</f>
        <v>0</v>
      </c>
      <c r="G1831" s="25">
        <f ca="1">IF(AND(AG1831=Data!$K$8,database!AI1831&lt;&gt;"Closed",AI1831&lt;&gt;"old",database!AL1831&lt;(TODAY()+Data!$X$4)),MAX(G$8:G1830)+1,0)</f>
        <v>0</v>
      </c>
      <c r="H1831" s="25">
        <f ca="1">IF(AND(AG1831=Data!$K$9,database!AI1831&lt;&gt;"Closed",AI1831&lt;&gt;"old",database!AL1831&lt;(TODAY()+Data!$X$5)),MAX(H$8:H1830)+1,0)</f>
        <v>0</v>
      </c>
      <c r="Y1831">
        <f>IF(AS1831&gt;0,VLOOKUP(AS1831,$AT:$AV,3,0)+COUNTIF(AS$8:AS1830,AS1831),0)</f>
        <v>0</v>
      </c>
      <c r="AA1831" s="17"/>
      <c r="AB1831" s="18"/>
      <c r="AC1831" s="17"/>
      <c r="AD1831" s="18"/>
      <c r="AE1831" s="17"/>
      <c r="AF1831" s="18"/>
      <c r="AG1831" s="139"/>
      <c r="AH1831" s="24"/>
      <c r="AI1831" s="17"/>
      <c r="AJ1831" s="24"/>
      <c r="AK1831" s="27"/>
      <c r="AL1831" s="47"/>
      <c r="AQ1831" s="25">
        <f>IF(FollowUp!$AK$3="(Off)",IF(FollowUp!$AA$3=Data!$D$5,C1831,IF(FollowUp!$AA$3=Data!$D$6,D1831,IF(FollowUp!$AA$3=Data!$D$7,E1831,B1831))),IF(FollowUp!$AK$3=Data!$N$9,F1831,IF(FollowUp!$AK$3=Data!$N$8,H1831,IF(FollowUp!$AK$3=Data!$N$7,G1831,B1831))))</f>
        <v>0</v>
      </c>
      <c r="AR1831" s="51">
        <f t="shared" si="176"/>
        <v>0</v>
      </c>
      <c r="AS1831" s="25">
        <f t="shared" si="174"/>
        <v>-1</v>
      </c>
      <c r="AT1831" s="25">
        <f t="shared" si="177"/>
        <v>1824</v>
      </c>
      <c r="AU1831" s="25">
        <f t="shared" si="175"/>
        <v>0</v>
      </c>
      <c r="AV1831" s="25">
        <f t="shared" si="178"/>
        <v>0</v>
      </c>
      <c r="BB1831" s="51"/>
    </row>
    <row r="1832" spans="1:54" x14ac:dyDescent="0.25">
      <c r="A1832" t="str">
        <f t="shared" si="173"/>
        <v>1832</v>
      </c>
      <c r="B1832" s="25">
        <f>IF(OR(ISBLANK($AG1832),$AI1832="closed",$AI1832="old",AND($B$3=Data!$N$6,OR(database!AG1832=Data!$K$8,Data!$K$9=database!AG1832))),0,MAX(B$8:B1831)+1)</f>
        <v>0</v>
      </c>
      <c r="C1832" s="25">
        <f ca="1">IF(AND($AL1832-C$3&lt;=TODAY(),$AL1832&gt;0,AI1832&lt;&gt;"closed",AI1832&lt;&gt;"old",AND($B$3&lt;&gt;Data!$N$6,OR(database!$AG1832&lt;&gt;Data!$K$9,database!$AG1832&lt;&gt;Data!$K$8))),MAX(C$8:C1831)+1,0)</f>
        <v>0</v>
      </c>
      <c r="D1832" s="25">
        <f ca="1">IF(AND($AL1832-D$3&lt;=TODAY(),$AL1832&gt;0,$AI1832&lt;&gt;"closed",AI1832&lt;&gt;"old",AND($B$3&lt;&gt;Data!$N$6,OR(database!$AG1832&lt;&gt;Data!$K$9,database!$AG1832&lt;&gt;Data!$K$8))),MAX(D$8:D1831)+1,0)</f>
        <v>0</v>
      </c>
      <c r="E1832" s="25">
        <f ca="1">IF(AND($AL1832-E$3&lt;=TODAY(),$AL1832&gt;0,AI1832&lt;&gt;"closed",AI1832&lt;&gt;"old",AND($B$3&lt;&gt;Data!$N$6,OR(database!$AG1832&lt;&gt;Data!$K$9,database!$AG1832&lt;&gt;Data!$K$8))),MAX(E$8:E1831)+1,0)</f>
        <v>0</v>
      </c>
      <c r="F1832" s="25">
        <f>IF(AH1832="X",MAX(F$8:F1831)+1,0)</f>
        <v>0</v>
      </c>
      <c r="G1832" s="25">
        <f ca="1">IF(AND(AG1832=Data!$K$8,database!AI1832&lt;&gt;"Closed",AI1832&lt;&gt;"old",database!AL1832&lt;(TODAY()+Data!$X$4)),MAX(G$8:G1831)+1,0)</f>
        <v>0</v>
      </c>
      <c r="H1832" s="25">
        <f ca="1">IF(AND(AG1832=Data!$K$9,database!AI1832&lt;&gt;"Closed",AI1832&lt;&gt;"old",database!AL1832&lt;(TODAY()+Data!$X$5)),MAX(H$8:H1831)+1,0)</f>
        <v>0</v>
      </c>
      <c r="Y1832">
        <f>IF(AS1832&gt;0,VLOOKUP(AS1832,$AT:$AV,3,0)+COUNTIF(AS$8:AS1831,AS1832),0)</f>
        <v>0</v>
      </c>
      <c r="AA1832" s="16"/>
      <c r="AB1832" s="22"/>
      <c r="AC1832" s="16"/>
      <c r="AD1832" s="22"/>
      <c r="AE1832" s="16"/>
      <c r="AF1832" s="22"/>
      <c r="AG1832" s="138"/>
      <c r="AH1832" s="23"/>
      <c r="AI1832" s="16"/>
      <c r="AJ1832" s="23"/>
      <c r="AK1832" s="28"/>
      <c r="AL1832" s="35"/>
      <c r="AQ1832" s="25">
        <f>IF(FollowUp!$AK$3="(Off)",IF(FollowUp!$AA$3=Data!$D$5,C1832,IF(FollowUp!$AA$3=Data!$D$6,D1832,IF(FollowUp!$AA$3=Data!$D$7,E1832,B1832))),IF(FollowUp!$AK$3=Data!$N$9,F1832,IF(FollowUp!$AK$3=Data!$N$8,H1832,IF(FollowUp!$AK$3=Data!$N$7,G1832,B1832))))</f>
        <v>0</v>
      </c>
      <c r="AR1832" s="51">
        <f t="shared" si="176"/>
        <v>0</v>
      </c>
      <c r="AS1832" s="25">
        <f t="shared" si="174"/>
        <v>-1</v>
      </c>
      <c r="AT1832" s="25">
        <f t="shared" si="177"/>
        <v>1825</v>
      </c>
      <c r="AU1832" s="25">
        <f t="shared" si="175"/>
        <v>0</v>
      </c>
      <c r="AV1832" s="25">
        <f t="shared" si="178"/>
        <v>0</v>
      </c>
      <c r="BB1832" s="51"/>
    </row>
    <row r="1833" spans="1:54" x14ac:dyDescent="0.25">
      <c r="A1833" t="str">
        <f t="shared" si="173"/>
        <v>1833</v>
      </c>
      <c r="B1833" s="25">
        <f>IF(OR(ISBLANK($AG1833),$AI1833="closed",$AI1833="old",AND($B$3=Data!$N$6,OR(database!AG1833=Data!$K$8,Data!$K$9=database!AG1833))),0,MAX(B$8:B1832)+1)</f>
        <v>0</v>
      </c>
      <c r="C1833" s="25">
        <f ca="1">IF(AND($AL1833-C$3&lt;=TODAY(),$AL1833&gt;0,AI1833&lt;&gt;"closed",AI1833&lt;&gt;"old",AND($B$3&lt;&gt;Data!$N$6,OR(database!$AG1833&lt;&gt;Data!$K$9,database!$AG1833&lt;&gt;Data!$K$8))),MAX(C$8:C1832)+1,0)</f>
        <v>0</v>
      </c>
      <c r="D1833" s="25">
        <f ca="1">IF(AND($AL1833-D$3&lt;=TODAY(),$AL1833&gt;0,$AI1833&lt;&gt;"closed",AI1833&lt;&gt;"old",AND($B$3&lt;&gt;Data!$N$6,OR(database!$AG1833&lt;&gt;Data!$K$9,database!$AG1833&lt;&gt;Data!$K$8))),MAX(D$8:D1832)+1,0)</f>
        <v>0</v>
      </c>
      <c r="E1833" s="25">
        <f ca="1">IF(AND($AL1833-E$3&lt;=TODAY(),$AL1833&gt;0,AI1833&lt;&gt;"closed",AI1833&lt;&gt;"old",AND($B$3&lt;&gt;Data!$N$6,OR(database!$AG1833&lt;&gt;Data!$K$9,database!$AG1833&lt;&gt;Data!$K$8))),MAX(E$8:E1832)+1,0)</f>
        <v>0</v>
      </c>
      <c r="F1833" s="25">
        <f>IF(AH1833="X",MAX(F$8:F1832)+1,0)</f>
        <v>0</v>
      </c>
      <c r="G1833" s="25">
        <f ca="1">IF(AND(AG1833=Data!$K$8,database!AI1833&lt;&gt;"Closed",AI1833&lt;&gt;"old",database!AL1833&lt;(TODAY()+Data!$X$4)),MAX(G$8:G1832)+1,0)</f>
        <v>0</v>
      </c>
      <c r="H1833" s="25">
        <f ca="1">IF(AND(AG1833=Data!$K$9,database!AI1833&lt;&gt;"Closed",AI1833&lt;&gt;"old",database!AL1833&lt;(TODAY()+Data!$X$5)),MAX(H$8:H1832)+1,0)</f>
        <v>0</v>
      </c>
      <c r="Y1833">
        <f>IF(AS1833&gt;0,VLOOKUP(AS1833,$AT:$AV,3,0)+COUNTIF(AS$8:AS1832,AS1833),0)</f>
        <v>0</v>
      </c>
      <c r="AA1833" s="17"/>
      <c r="AB1833" s="18"/>
      <c r="AC1833" s="17"/>
      <c r="AD1833" s="18"/>
      <c r="AE1833" s="17"/>
      <c r="AF1833" s="18"/>
      <c r="AG1833" s="139"/>
      <c r="AH1833" s="24"/>
      <c r="AI1833" s="17"/>
      <c r="AJ1833" s="24"/>
      <c r="AK1833" s="27"/>
      <c r="AL1833" s="47"/>
      <c r="AQ1833" s="25">
        <f>IF(FollowUp!$AK$3="(Off)",IF(FollowUp!$AA$3=Data!$D$5,C1833,IF(FollowUp!$AA$3=Data!$D$6,D1833,IF(FollowUp!$AA$3=Data!$D$7,E1833,B1833))),IF(FollowUp!$AK$3=Data!$N$9,F1833,IF(FollowUp!$AK$3=Data!$N$8,H1833,IF(FollowUp!$AK$3=Data!$N$7,G1833,B1833))))</f>
        <v>0</v>
      </c>
      <c r="AR1833" s="51">
        <f t="shared" si="176"/>
        <v>0</v>
      </c>
      <c r="AS1833" s="25">
        <f t="shared" si="174"/>
        <v>-1</v>
      </c>
      <c r="AT1833" s="25">
        <f t="shared" si="177"/>
        <v>1826</v>
      </c>
      <c r="AU1833" s="25">
        <f t="shared" si="175"/>
        <v>0</v>
      </c>
      <c r="AV1833" s="25">
        <f t="shared" si="178"/>
        <v>0</v>
      </c>
      <c r="BB1833" s="51"/>
    </row>
    <row r="1834" spans="1:54" x14ac:dyDescent="0.25">
      <c r="A1834" t="str">
        <f t="shared" si="173"/>
        <v>1834</v>
      </c>
      <c r="B1834" s="25">
        <f>IF(OR(ISBLANK($AG1834),$AI1834="closed",$AI1834="old",AND($B$3=Data!$N$6,OR(database!AG1834=Data!$K$8,Data!$K$9=database!AG1834))),0,MAX(B$8:B1833)+1)</f>
        <v>0</v>
      </c>
      <c r="C1834" s="25">
        <f ca="1">IF(AND($AL1834-C$3&lt;=TODAY(),$AL1834&gt;0,AI1834&lt;&gt;"closed",AI1834&lt;&gt;"old",AND($B$3&lt;&gt;Data!$N$6,OR(database!$AG1834&lt;&gt;Data!$K$9,database!$AG1834&lt;&gt;Data!$K$8))),MAX(C$8:C1833)+1,0)</f>
        <v>0</v>
      </c>
      <c r="D1834" s="25">
        <f ca="1">IF(AND($AL1834-D$3&lt;=TODAY(),$AL1834&gt;0,$AI1834&lt;&gt;"closed",AI1834&lt;&gt;"old",AND($B$3&lt;&gt;Data!$N$6,OR(database!$AG1834&lt;&gt;Data!$K$9,database!$AG1834&lt;&gt;Data!$K$8))),MAX(D$8:D1833)+1,0)</f>
        <v>0</v>
      </c>
      <c r="E1834" s="25">
        <f ca="1">IF(AND($AL1834-E$3&lt;=TODAY(),$AL1834&gt;0,AI1834&lt;&gt;"closed",AI1834&lt;&gt;"old",AND($B$3&lt;&gt;Data!$N$6,OR(database!$AG1834&lt;&gt;Data!$K$9,database!$AG1834&lt;&gt;Data!$K$8))),MAX(E$8:E1833)+1,0)</f>
        <v>0</v>
      </c>
      <c r="F1834" s="25">
        <f>IF(AH1834="X",MAX(F$8:F1833)+1,0)</f>
        <v>0</v>
      </c>
      <c r="G1834" s="25">
        <f ca="1">IF(AND(AG1834=Data!$K$8,database!AI1834&lt;&gt;"Closed",AI1834&lt;&gt;"old",database!AL1834&lt;(TODAY()+Data!$X$4)),MAX(G$8:G1833)+1,0)</f>
        <v>0</v>
      </c>
      <c r="H1834" s="25">
        <f ca="1">IF(AND(AG1834=Data!$K$9,database!AI1834&lt;&gt;"Closed",AI1834&lt;&gt;"old",database!AL1834&lt;(TODAY()+Data!$X$5)),MAX(H$8:H1833)+1,0)</f>
        <v>0</v>
      </c>
      <c r="Y1834">
        <f>IF(AS1834&gt;0,VLOOKUP(AS1834,$AT:$AV,3,0)+COUNTIF(AS$8:AS1833,AS1834),0)</f>
        <v>0</v>
      </c>
      <c r="AA1834" s="16"/>
      <c r="AB1834" s="22"/>
      <c r="AC1834" s="16"/>
      <c r="AD1834" s="22"/>
      <c r="AE1834" s="16"/>
      <c r="AF1834" s="22"/>
      <c r="AG1834" s="138"/>
      <c r="AH1834" s="23"/>
      <c r="AI1834" s="16"/>
      <c r="AJ1834" s="23"/>
      <c r="AK1834" s="28"/>
      <c r="AL1834" s="35"/>
      <c r="AQ1834" s="25">
        <f>IF(FollowUp!$AK$3="(Off)",IF(FollowUp!$AA$3=Data!$D$5,C1834,IF(FollowUp!$AA$3=Data!$D$6,D1834,IF(FollowUp!$AA$3=Data!$D$7,E1834,B1834))),IF(FollowUp!$AK$3=Data!$N$9,F1834,IF(FollowUp!$AK$3=Data!$N$8,H1834,IF(FollowUp!$AK$3=Data!$N$7,G1834,B1834))))</f>
        <v>0</v>
      </c>
      <c r="AR1834" s="51">
        <f t="shared" si="176"/>
        <v>0</v>
      </c>
      <c r="AS1834" s="25">
        <f t="shared" si="174"/>
        <v>-1</v>
      </c>
      <c r="AT1834" s="25">
        <f t="shared" si="177"/>
        <v>1827</v>
      </c>
      <c r="AU1834" s="25">
        <f t="shared" si="175"/>
        <v>0</v>
      </c>
      <c r="AV1834" s="25">
        <f t="shared" si="178"/>
        <v>0</v>
      </c>
      <c r="BB1834" s="51"/>
    </row>
    <row r="1835" spans="1:54" x14ac:dyDescent="0.25">
      <c r="A1835" t="str">
        <f t="shared" si="173"/>
        <v>1835</v>
      </c>
      <c r="B1835" s="25">
        <f>IF(OR(ISBLANK($AG1835),$AI1835="closed",$AI1835="old",AND($B$3=Data!$N$6,OR(database!AG1835=Data!$K$8,Data!$K$9=database!AG1835))),0,MAX(B$8:B1834)+1)</f>
        <v>0</v>
      </c>
      <c r="C1835" s="25">
        <f ca="1">IF(AND($AL1835-C$3&lt;=TODAY(),$AL1835&gt;0,AI1835&lt;&gt;"closed",AI1835&lt;&gt;"old",AND($B$3&lt;&gt;Data!$N$6,OR(database!$AG1835&lt;&gt;Data!$K$9,database!$AG1835&lt;&gt;Data!$K$8))),MAX(C$8:C1834)+1,0)</f>
        <v>0</v>
      </c>
      <c r="D1835" s="25">
        <f ca="1">IF(AND($AL1835-D$3&lt;=TODAY(),$AL1835&gt;0,$AI1835&lt;&gt;"closed",AI1835&lt;&gt;"old",AND($B$3&lt;&gt;Data!$N$6,OR(database!$AG1835&lt;&gt;Data!$K$9,database!$AG1835&lt;&gt;Data!$K$8))),MAX(D$8:D1834)+1,0)</f>
        <v>0</v>
      </c>
      <c r="E1835" s="25">
        <f ca="1">IF(AND($AL1835-E$3&lt;=TODAY(),$AL1835&gt;0,AI1835&lt;&gt;"closed",AI1835&lt;&gt;"old",AND($B$3&lt;&gt;Data!$N$6,OR(database!$AG1835&lt;&gt;Data!$K$9,database!$AG1835&lt;&gt;Data!$K$8))),MAX(E$8:E1834)+1,0)</f>
        <v>0</v>
      </c>
      <c r="F1835" s="25">
        <f>IF(AH1835="X",MAX(F$8:F1834)+1,0)</f>
        <v>0</v>
      </c>
      <c r="G1835" s="25">
        <f ca="1">IF(AND(AG1835=Data!$K$8,database!AI1835&lt;&gt;"Closed",AI1835&lt;&gt;"old",database!AL1835&lt;(TODAY()+Data!$X$4)),MAX(G$8:G1834)+1,0)</f>
        <v>0</v>
      </c>
      <c r="H1835" s="25">
        <f ca="1">IF(AND(AG1835=Data!$K$9,database!AI1835&lt;&gt;"Closed",AI1835&lt;&gt;"old",database!AL1835&lt;(TODAY()+Data!$X$5)),MAX(H$8:H1834)+1,0)</f>
        <v>0</v>
      </c>
      <c r="Y1835">
        <f>IF(AS1835&gt;0,VLOOKUP(AS1835,$AT:$AV,3,0)+COUNTIF(AS$8:AS1834,AS1835),0)</f>
        <v>0</v>
      </c>
      <c r="AA1835" s="17"/>
      <c r="AB1835" s="18"/>
      <c r="AC1835" s="17"/>
      <c r="AD1835" s="18"/>
      <c r="AE1835" s="17"/>
      <c r="AF1835" s="18"/>
      <c r="AG1835" s="139"/>
      <c r="AH1835" s="24"/>
      <c r="AI1835" s="17"/>
      <c r="AJ1835" s="24"/>
      <c r="AK1835" s="27"/>
      <c r="AL1835" s="47"/>
      <c r="AQ1835" s="25">
        <f>IF(FollowUp!$AK$3="(Off)",IF(FollowUp!$AA$3=Data!$D$5,C1835,IF(FollowUp!$AA$3=Data!$D$6,D1835,IF(FollowUp!$AA$3=Data!$D$7,E1835,B1835))),IF(FollowUp!$AK$3=Data!$N$9,F1835,IF(FollowUp!$AK$3=Data!$N$8,H1835,IF(FollowUp!$AK$3=Data!$N$7,G1835,B1835))))</f>
        <v>0</v>
      </c>
      <c r="AR1835" s="51">
        <f t="shared" si="176"/>
        <v>0</v>
      </c>
      <c r="AS1835" s="25">
        <f t="shared" si="174"/>
        <v>-1</v>
      </c>
      <c r="AT1835" s="25">
        <f t="shared" si="177"/>
        <v>1828</v>
      </c>
      <c r="AU1835" s="25">
        <f t="shared" si="175"/>
        <v>0</v>
      </c>
      <c r="AV1835" s="25">
        <f t="shared" si="178"/>
        <v>0</v>
      </c>
      <c r="BB1835" s="51"/>
    </row>
    <row r="1836" spans="1:54" x14ac:dyDescent="0.25">
      <c r="A1836" t="str">
        <f t="shared" si="173"/>
        <v>1836</v>
      </c>
      <c r="B1836" s="25">
        <f>IF(OR(ISBLANK($AG1836),$AI1836="closed",$AI1836="old",AND($B$3=Data!$N$6,OR(database!AG1836=Data!$K$8,Data!$K$9=database!AG1836))),0,MAX(B$8:B1835)+1)</f>
        <v>0</v>
      </c>
      <c r="C1836" s="25">
        <f ca="1">IF(AND($AL1836-C$3&lt;=TODAY(),$AL1836&gt;0,AI1836&lt;&gt;"closed",AI1836&lt;&gt;"old",AND($B$3&lt;&gt;Data!$N$6,OR(database!$AG1836&lt;&gt;Data!$K$9,database!$AG1836&lt;&gt;Data!$K$8))),MAX(C$8:C1835)+1,0)</f>
        <v>0</v>
      </c>
      <c r="D1836" s="25">
        <f ca="1">IF(AND($AL1836-D$3&lt;=TODAY(),$AL1836&gt;0,$AI1836&lt;&gt;"closed",AI1836&lt;&gt;"old",AND($B$3&lt;&gt;Data!$N$6,OR(database!$AG1836&lt;&gt;Data!$K$9,database!$AG1836&lt;&gt;Data!$K$8))),MAX(D$8:D1835)+1,0)</f>
        <v>0</v>
      </c>
      <c r="E1836" s="25">
        <f ca="1">IF(AND($AL1836-E$3&lt;=TODAY(),$AL1836&gt;0,AI1836&lt;&gt;"closed",AI1836&lt;&gt;"old",AND($B$3&lt;&gt;Data!$N$6,OR(database!$AG1836&lt;&gt;Data!$K$9,database!$AG1836&lt;&gt;Data!$K$8))),MAX(E$8:E1835)+1,0)</f>
        <v>0</v>
      </c>
      <c r="F1836" s="25">
        <f>IF(AH1836="X",MAX(F$8:F1835)+1,0)</f>
        <v>0</v>
      </c>
      <c r="G1836" s="25">
        <f ca="1">IF(AND(AG1836=Data!$K$8,database!AI1836&lt;&gt;"Closed",AI1836&lt;&gt;"old",database!AL1836&lt;(TODAY()+Data!$X$4)),MAX(G$8:G1835)+1,0)</f>
        <v>0</v>
      </c>
      <c r="H1836" s="25">
        <f ca="1">IF(AND(AG1836=Data!$K$9,database!AI1836&lt;&gt;"Closed",AI1836&lt;&gt;"old",database!AL1836&lt;(TODAY()+Data!$X$5)),MAX(H$8:H1835)+1,0)</f>
        <v>0</v>
      </c>
      <c r="Y1836">
        <f>IF(AS1836&gt;0,VLOOKUP(AS1836,$AT:$AV,3,0)+COUNTIF(AS$8:AS1835,AS1836),0)</f>
        <v>0</v>
      </c>
      <c r="AA1836" s="16"/>
      <c r="AB1836" s="22"/>
      <c r="AC1836" s="16"/>
      <c r="AD1836" s="22"/>
      <c r="AE1836" s="16"/>
      <c r="AF1836" s="22"/>
      <c r="AG1836" s="138"/>
      <c r="AH1836" s="23"/>
      <c r="AI1836" s="16"/>
      <c r="AJ1836" s="23"/>
      <c r="AK1836" s="28"/>
      <c r="AL1836" s="35"/>
      <c r="AQ1836" s="25">
        <f>IF(FollowUp!$AK$3="(Off)",IF(FollowUp!$AA$3=Data!$D$5,C1836,IF(FollowUp!$AA$3=Data!$D$6,D1836,IF(FollowUp!$AA$3=Data!$D$7,E1836,B1836))),IF(FollowUp!$AK$3=Data!$N$9,F1836,IF(FollowUp!$AK$3=Data!$N$8,H1836,IF(FollowUp!$AK$3=Data!$N$7,G1836,B1836))))</f>
        <v>0</v>
      </c>
      <c r="AR1836" s="51">
        <f t="shared" si="176"/>
        <v>0</v>
      </c>
      <c r="AS1836" s="25">
        <f t="shared" si="174"/>
        <v>-1</v>
      </c>
      <c r="AT1836" s="25">
        <f t="shared" si="177"/>
        <v>1829</v>
      </c>
      <c r="AU1836" s="25">
        <f t="shared" si="175"/>
        <v>0</v>
      </c>
      <c r="AV1836" s="25">
        <f t="shared" si="178"/>
        <v>0</v>
      </c>
      <c r="BB1836" s="51"/>
    </row>
    <row r="1837" spans="1:54" x14ac:dyDescent="0.25">
      <c r="A1837" t="str">
        <f t="shared" si="173"/>
        <v>1837</v>
      </c>
      <c r="B1837" s="25">
        <f>IF(OR(ISBLANK($AG1837),$AI1837="closed",$AI1837="old",AND($B$3=Data!$N$6,OR(database!AG1837=Data!$K$8,Data!$K$9=database!AG1837))),0,MAX(B$8:B1836)+1)</f>
        <v>0</v>
      </c>
      <c r="C1837" s="25">
        <f ca="1">IF(AND($AL1837-C$3&lt;=TODAY(),$AL1837&gt;0,AI1837&lt;&gt;"closed",AI1837&lt;&gt;"old",AND($B$3&lt;&gt;Data!$N$6,OR(database!$AG1837&lt;&gt;Data!$K$9,database!$AG1837&lt;&gt;Data!$K$8))),MAX(C$8:C1836)+1,0)</f>
        <v>0</v>
      </c>
      <c r="D1837" s="25">
        <f ca="1">IF(AND($AL1837-D$3&lt;=TODAY(),$AL1837&gt;0,$AI1837&lt;&gt;"closed",AI1837&lt;&gt;"old",AND($B$3&lt;&gt;Data!$N$6,OR(database!$AG1837&lt;&gt;Data!$K$9,database!$AG1837&lt;&gt;Data!$K$8))),MAX(D$8:D1836)+1,0)</f>
        <v>0</v>
      </c>
      <c r="E1837" s="25">
        <f ca="1">IF(AND($AL1837-E$3&lt;=TODAY(),$AL1837&gt;0,AI1837&lt;&gt;"closed",AI1837&lt;&gt;"old",AND($B$3&lt;&gt;Data!$N$6,OR(database!$AG1837&lt;&gt;Data!$K$9,database!$AG1837&lt;&gt;Data!$K$8))),MAX(E$8:E1836)+1,0)</f>
        <v>0</v>
      </c>
      <c r="F1837" s="25">
        <f>IF(AH1837="X",MAX(F$8:F1836)+1,0)</f>
        <v>0</v>
      </c>
      <c r="G1837" s="25">
        <f ca="1">IF(AND(AG1837=Data!$K$8,database!AI1837&lt;&gt;"Closed",AI1837&lt;&gt;"old",database!AL1837&lt;(TODAY()+Data!$X$4)),MAX(G$8:G1836)+1,0)</f>
        <v>0</v>
      </c>
      <c r="H1837" s="25">
        <f ca="1">IF(AND(AG1837=Data!$K$9,database!AI1837&lt;&gt;"Closed",AI1837&lt;&gt;"old",database!AL1837&lt;(TODAY()+Data!$X$5)),MAX(H$8:H1836)+1,0)</f>
        <v>0</v>
      </c>
      <c r="Y1837">
        <f>IF(AS1837&gt;0,VLOOKUP(AS1837,$AT:$AV,3,0)+COUNTIF(AS$8:AS1836,AS1837),0)</f>
        <v>0</v>
      </c>
      <c r="AA1837" s="17"/>
      <c r="AB1837" s="18"/>
      <c r="AC1837" s="17"/>
      <c r="AD1837" s="18"/>
      <c r="AE1837" s="17"/>
      <c r="AF1837" s="18"/>
      <c r="AG1837" s="139"/>
      <c r="AH1837" s="24"/>
      <c r="AI1837" s="17"/>
      <c r="AJ1837" s="24"/>
      <c r="AK1837" s="27"/>
      <c r="AL1837" s="47"/>
      <c r="AQ1837" s="25">
        <f>IF(FollowUp!$AK$3="(Off)",IF(FollowUp!$AA$3=Data!$D$5,C1837,IF(FollowUp!$AA$3=Data!$D$6,D1837,IF(FollowUp!$AA$3=Data!$D$7,E1837,B1837))),IF(FollowUp!$AK$3=Data!$N$9,F1837,IF(FollowUp!$AK$3=Data!$N$8,H1837,IF(FollowUp!$AK$3=Data!$N$7,G1837,B1837))))</f>
        <v>0</v>
      </c>
      <c r="AR1837" s="51">
        <f t="shared" si="176"/>
        <v>0</v>
      </c>
      <c r="AS1837" s="25">
        <f t="shared" si="174"/>
        <v>-1</v>
      </c>
      <c r="AT1837" s="25">
        <f t="shared" si="177"/>
        <v>1830</v>
      </c>
      <c r="AU1837" s="25">
        <f t="shared" si="175"/>
        <v>0</v>
      </c>
      <c r="AV1837" s="25">
        <f t="shared" si="178"/>
        <v>0</v>
      </c>
      <c r="BB1837" s="51"/>
    </row>
    <row r="1838" spans="1:54" x14ac:dyDescent="0.25">
      <c r="A1838" t="str">
        <f t="shared" si="173"/>
        <v>1838</v>
      </c>
      <c r="B1838" s="25">
        <f>IF(OR(ISBLANK($AG1838),$AI1838="closed",$AI1838="old",AND($B$3=Data!$N$6,OR(database!AG1838=Data!$K$8,Data!$K$9=database!AG1838))),0,MAX(B$8:B1837)+1)</f>
        <v>0</v>
      </c>
      <c r="C1838" s="25">
        <f ca="1">IF(AND($AL1838-C$3&lt;=TODAY(),$AL1838&gt;0,AI1838&lt;&gt;"closed",AI1838&lt;&gt;"old",AND($B$3&lt;&gt;Data!$N$6,OR(database!$AG1838&lt;&gt;Data!$K$9,database!$AG1838&lt;&gt;Data!$K$8))),MAX(C$8:C1837)+1,0)</f>
        <v>0</v>
      </c>
      <c r="D1838" s="25">
        <f ca="1">IF(AND($AL1838-D$3&lt;=TODAY(),$AL1838&gt;0,$AI1838&lt;&gt;"closed",AI1838&lt;&gt;"old",AND($B$3&lt;&gt;Data!$N$6,OR(database!$AG1838&lt;&gt;Data!$K$9,database!$AG1838&lt;&gt;Data!$K$8))),MAX(D$8:D1837)+1,0)</f>
        <v>0</v>
      </c>
      <c r="E1838" s="25">
        <f ca="1">IF(AND($AL1838-E$3&lt;=TODAY(),$AL1838&gt;0,AI1838&lt;&gt;"closed",AI1838&lt;&gt;"old",AND($B$3&lt;&gt;Data!$N$6,OR(database!$AG1838&lt;&gt;Data!$K$9,database!$AG1838&lt;&gt;Data!$K$8))),MAX(E$8:E1837)+1,0)</f>
        <v>0</v>
      </c>
      <c r="F1838" s="25">
        <f>IF(AH1838="X",MAX(F$8:F1837)+1,0)</f>
        <v>0</v>
      </c>
      <c r="G1838" s="25">
        <f ca="1">IF(AND(AG1838=Data!$K$8,database!AI1838&lt;&gt;"Closed",AI1838&lt;&gt;"old",database!AL1838&lt;(TODAY()+Data!$X$4)),MAX(G$8:G1837)+1,0)</f>
        <v>0</v>
      </c>
      <c r="H1838" s="25">
        <f ca="1">IF(AND(AG1838=Data!$K$9,database!AI1838&lt;&gt;"Closed",AI1838&lt;&gt;"old",database!AL1838&lt;(TODAY()+Data!$X$5)),MAX(H$8:H1837)+1,0)</f>
        <v>0</v>
      </c>
      <c r="Y1838">
        <f>IF(AS1838&gt;0,VLOOKUP(AS1838,$AT:$AV,3,0)+COUNTIF(AS$8:AS1837,AS1838),0)</f>
        <v>0</v>
      </c>
      <c r="AA1838" s="16"/>
      <c r="AB1838" s="22"/>
      <c r="AC1838" s="16"/>
      <c r="AD1838" s="22"/>
      <c r="AE1838" s="16"/>
      <c r="AF1838" s="22"/>
      <c r="AG1838" s="138"/>
      <c r="AH1838" s="23"/>
      <c r="AI1838" s="16"/>
      <c r="AJ1838" s="23"/>
      <c r="AK1838" s="28"/>
      <c r="AL1838" s="35"/>
      <c r="AQ1838" s="25">
        <f>IF(FollowUp!$AK$3="(Off)",IF(FollowUp!$AA$3=Data!$D$5,C1838,IF(FollowUp!$AA$3=Data!$D$6,D1838,IF(FollowUp!$AA$3=Data!$D$7,E1838,B1838))),IF(FollowUp!$AK$3=Data!$N$9,F1838,IF(FollowUp!$AK$3=Data!$N$8,H1838,IF(FollowUp!$AK$3=Data!$N$7,G1838,B1838))))</f>
        <v>0</v>
      </c>
      <c r="AR1838" s="51">
        <f t="shared" si="176"/>
        <v>0</v>
      </c>
      <c r="AS1838" s="25">
        <f t="shared" si="174"/>
        <v>-1</v>
      </c>
      <c r="AT1838" s="25">
        <f t="shared" si="177"/>
        <v>1831</v>
      </c>
      <c r="AU1838" s="25">
        <f t="shared" si="175"/>
        <v>0</v>
      </c>
      <c r="AV1838" s="25">
        <f t="shared" si="178"/>
        <v>0</v>
      </c>
      <c r="BB1838" s="51"/>
    </row>
    <row r="1839" spans="1:54" x14ac:dyDescent="0.25">
      <c r="A1839" t="str">
        <f t="shared" si="173"/>
        <v>1839</v>
      </c>
      <c r="B1839" s="25">
        <f>IF(OR(ISBLANK($AG1839),$AI1839="closed",$AI1839="old",AND($B$3=Data!$N$6,OR(database!AG1839=Data!$K$8,Data!$K$9=database!AG1839))),0,MAX(B$8:B1838)+1)</f>
        <v>0</v>
      </c>
      <c r="C1839" s="25">
        <f ca="1">IF(AND($AL1839-C$3&lt;=TODAY(),$AL1839&gt;0,AI1839&lt;&gt;"closed",AI1839&lt;&gt;"old",AND($B$3&lt;&gt;Data!$N$6,OR(database!$AG1839&lt;&gt;Data!$K$9,database!$AG1839&lt;&gt;Data!$K$8))),MAX(C$8:C1838)+1,0)</f>
        <v>0</v>
      </c>
      <c r="D1839" s="25">
        <f ca="1">IF(AND($AL1839-D$3&lt;=TODAY(),$AL1839&gt;0,$AI1839&lt;&gt;"closed",AI1839&lt;&gt;"old",AND($B$3&lt;&gt;Data!$N$6,OR(database!$AG1839&lt;&gt;Data!$K$9,database!$AG1839&lt;&gt;Data!$K$8))),MAX(D$8:D1838)+1,0)</f>
        <v>0</v>
      </c>
      <c r="E1839" s="25">
        <f ca="1">IF(AND($AL1839-E$3&lt;=TODAY(),$AL1839&gt;0,AI1839&lt;&gt;"closed",AI1839&lt;&gt;"old",AND($B$3&lt;&gt;Data!$N$6,OR(database!$AG1839&lt;&gt;Data!$K$9,database!$AG1839&lt;&gt;Data!$K$8))),MAX(E$8:E1838)+1,0)</f>
        <v>0</v>
      </c>
      <c r="F1839" s="25">
        <f>IF(AH1839="X",MAX(F$8:F1838)+1,0)</f>
        <v>0</v>
      </c>
      <c r="G1839" s="25">
        <f ca="1">IF(AND(AG1839=Data!$K$8,database!AI1839&lt;&gt;"Closed",AI1839&lt;&gt;"old",database!AL1839&lt;(TODAY()+Data!$X$4)),MAX(G$8:G1838)+1,0)</f>
        <v>0</v>
      </c>
      <c r="H1839" s="25">
        <f ca="1">IF(AND(AG1839=Data!$K$9,database!AI1839&lt;&gt;"Closed",AI1839&lt;&gt;"old",database!AL1839&lt;(TODAY()+Data!$X$5)),MAX(H$8:H1838)+1,0)</f>
        <v>0</v>
      </c>
      <c r="Y1839">
        <f>IF(AS1839&gt;0,VLOOKUP(AS1839,$AT:$AV,3,0)+COUNTIF(AS$8:AS1838,AS1839),0)</f>
        <v>0</v>
      </c>
      <c r="AA1839" s="17"/>
      <c r="AB1839" s="18"/>
      <c r="AC1839" s="17"/>
      <c r="AD1839" s="18"/>
      <c r="AE1839" s="17"/>
      <c r="AF1839" s="18"/>
      <c r="AG1839" s="139"/>
      <c r="AH1839" s="24"/>
      <c r="AI1839" s="17"/>
      <c r="AJ1839" s="24"/>
      <c r="AK1839" s="27"/>
      <c r="AL1839" s="47"/>
      <c r="AQ1839" s="25">
        <f>IF(FollowUp!$AK$3="(Off)",IF(FollowUp!$AA$3=Data!$D$5,C1839,IF(FollowUp!$AA$3=Data!$D$6,D1839,IF(FollowUp!$AA$3=Data!$D$7,E1839,B1839))),IF(FollowUp!$AK$3=Data!$N$9,F1839,IF(FollowUp!$AK$3=Data!$N$8,H1839,IF(FollowUp!$AK$3=Data!$N$7,G1839,B1839))))</f>
        <v>0</v>
      </c>
      <c r="AR1839" s="51">
        <f t="shared" si="176"/>
        <v>0</v>
      </c>
      <c r="AS1839" s="25">
        <f t="shared" si="174"/>
        <v>-1</v>
      </c>
      <c r="AT1839" s="25">
        <f t="shared" si="177"/>
        <v>1832</v>
      </c>
      <c r="AU1839" s="25">
        <f t="shared" si="175"/>
        <v>0</v>
      </c>
      <c r="AV1839" s="25">
        <f t="shared" si="178"/>
        <v>0</v>
      </c>
      <c r="BB1839" s="51"/>
    </row>
    <row r="1840" spans="1:54" x14ac:dyDescent="0.25">
      <c r="A1840" t="str">
        <f t="shared" si="173"/>
        <v>1840</v>
      </c>
      <c r="B1840" s="25">
        <f>IF(OR(ISBLANK($AG1840),$AI1840="closed",$AI1840="old",AND($B$3=Data!$N$6,OR(database!AG1840=Data!$K$8,Data!$K$9=database!AG1840))),0,MAX(B$8:B1839)+1)</f>
        <v>0</v>
      </c>
      <c r="C1840" s="25">
        <f ca="1">IF(AND($AL1840-C$3&lt;=TODAY(),$AL1840&gt;0,AI1840&lt;&gt;"closed",AI1840&lt;&gt;"old",AND($B$3&lt;&gt;Data!$N$6,OR(database!$AG1840&lt;&gt;Data!$K$9,database!$AG1840&lt;&gt;Data!$K$8))),MAX(C$8:C1839)+1,0)</f>
        <v>0</v>
      </c>
      <c r="D1840" s="25">
        <f ca="1">IF(AND($AL1840-D$3&lt;=TODAY(),$AL1840&gt;0,$AI1840&lt;&gt;"closed",AI1840&lt;&gt;"old",AND($B$3&lt;&gt;Data!$N$6,OR(database!$AG1840&lt;&gt;Data!$K$9,database!$AG1840&lt;&gt;Data!$K$8))),MAX(D$8:D1839)+1,0)</f>
        <v>0</v>
      </c>
      <c r="E1840" s="25">
        <f ca="1">IF(AND($AL1840-E$3&lt;=TODAY(),$AL1840&gt;0,AI1840&lt;&gt;"closed",AI1840&lt;&gt;"old",AND($B$3&lt;&gt;Data!$N$6,OR(database!$AG1840&lt;&gt;Data!$K$9,database!$AG1840&lt;&gt;Data!$K$8))),MAX(E$8:E1839)+1,0)</f>
        <v>0</v>
      </c>
      <c r="F1840" s="25">
        <f>IF(AH1840="X",MAX(F$8:F1839)+1,0)</f>
        <v>0</v>
      </c>
      <c r="G1840" s="25">
        <f ca="1">IF(AND(AG1840=Data!$K$8,database!AI1840&lt;&gt;"Closed",AI1840&lt;&gt;"old",database!AL1840&lt;(TODAY()+Data!$X$4)),MAX(G$8:G1839)+1,0)</f>
        <v>0</v>
      </c>
      <c r="H1840" s="25">
        <f ca="1">IF(AND(AG1840=Data!$K$9,database!AI1840&lt;&gt;"Closed",AI1840&lt;&gt;"old",database!AL1840&lt;(TODAY()+Data!$X$5)),MAX(H$8:H1839)+1,0)</f>
        <v>0</v>
      </c>
      <c r="Y1840">
        <f>IF(AS1840&gt;0,VLOOKUP(AS1840,$AT:$AV,3,0)+COUNTIF(AS$8:AS1839,AS1840),0)</f>
        <v>0</v>
      </c>
      <c r="AA1840" s="16"/>
      <c r="AB1840" s="22"/>
      <c r="AC1840" s="16"/>
      <c r="AD1840" s="22"/>
      <c r="AE1840" s="16"/>
      <c r="AF1840" s="22"/>
      <c r="AG1840" s="138"/>
      <c r="AH1840" s="23"/>
      <c r="AI1840" s="16"/>
      <c r="AJ1840" s="23"/>
      <c r="AK1840" s="28"/>
      <c r="AL1840" s="35"/>
      <c r="AQ1840" s="25">
        <f>IF(FollowUp!$AK$3="(Off)",IF(FollowUp!$AA$3=Data!$D$5,C1840,IF(FollowUp!$AA$3=Data!$D$6,D1840,IF(FollowUp!$AA$3=Data!$D$7,E1840,B1840))),IF(FollowUp!$AK$3=Data!$N$9,F1840,IF(FollowUp!$AK$3=Data!$N$8,H1840,IF(FollowUp!$AK$3=Data!$N$7,G1840,B1840))))</f>
        <v>0</v>
      </c>
      <c r="AR1840" s="51">
        <f t="shared" si="176"/>
        <v>0</v>
      </c>
      <c r="AS1840" s="25">
        <f t="shared" si="174"/>
        <v>-1</v>
      </c>
      <c r="AT1840" s="25">
        <f t="shared" si="177"/>
        <v>1833</v>
      </c>
      <c r="AU1840" s="25">
        <f t="shared" si="175"/>
        <v>0</v>
      </c>
      <c r="AV1840" s="25">
        <f t="shared" si="178"/>
        <v>0</v>
      </c>
      <c r="BB1840" s="51"/>
    </row>
    <row r="1841" spans="1:54" x14ac:dyDescent="0.25">
      <c r="A1841" t="str">
        <f t="shared" si="173"/>
        <v>1841</v>
      </c>
      <c r="B1841" s="25">
        <f>IF(OR(ISBLANK($AG1841),$AI1841="closed",$AI1841="old",AND($B$3=Data!$N$6,OR(database!AG1841=Data!$K$8,Data!$K$9=database!AG1841))),0,MAX(B$8:B1840)+1)</f>
        <v>0</v>
      </c>
      <c r="C1841" s="25">
        <f ca="1">IF(AND($AL1841-C$3&lt;=TODAY(),$AL1841&gt;0,AI1841&lt;&gt;"closed",AI1841&lt;&gt;"old",AND($B$3&lt;&gt;Data!$N$6,OR(database!$AG1841&lt;&gt;Data!$K$9,database!$AG1841&lt;&gt;Data!$K$8))),MAX(C$8:C1840)+1,0)</f>
        <v>0</v>
      </c>
      <c r="D1841" s="25">
        <f ca="1">IF(AND($AL1841-D$3&lt;=TODAY(),$AL1841&gt;0,$AI1841&lt;&gt;"closed",AI1841&lt;&gt;"old",AND($B$3&lt;&gt;Data!$N$6,OR(database!$AG1841&lt;&gt;Data!$K$9,database!$AG1841&lt;&gt;Data!$K$8))),MAX(D$8:D1840)+1,0)</f>
        <v>0</v>
      </c>
      <c r="E1841" s="25">
        <f ca="1">IF(AND($AL1841-E$3&lt;=TODAY(),$AL1841&gt;0,AI1841&lt;&gt;"closed",AI1841&lt;&gt;"old",AND($B$3&lt;&gt;Data!$N$6,OR(database!$AG1841&lt;&gt;Data!$K$9,database!$AG1841&lt;&gt;Data!$K$8))),MAX(E$8:E1840)+1,0)</f>
        <v>0</v>
      </c>
      <c r="F1841" s="25">
        <f>IF(AH1841="X",MAX(F$8:F1840)+1,0)</f>
        <v>0</v>
      </c>
      <c r="G1841" s="25">
        <f ca="1">IF(AND(AG1841=Data!$K$8,database!AI1841&lt;&gt;"Closed",AI1841&lt;&gt;"old",database!AL1841&lt;(TODAY()+Data!$X$4)),MAX(G$8:G1840)+1,0)</f>
        <v>0</v>
      </c>
      <c r="H1841" s="25">
        <f ca="1">IF(AND(AG1841=Data!$K$9,database!AI1841&lt;&gt;"Closed",AI1841&lt;&gt;"old",database!AL1841&lt;(TODAY()+Data!$X$5)),MAX(H$8:H1840)+1,0)</f>
        <v>0</v>
      </c>
      <c r="Y1841">
        <f>IF(AS1841&gt;0,VLOOKUP(AS1841,$AT:$AV,3,0)+COUNTIF(AS$8:AS1840,AS1841),0)</f>
        <v>0</v>
      </c>
      <c r="AA1841" s="17"/>
      <c r="AB1841" s="18"/>
      <c r="AC1841" s="17"/>
      <c r="AD1841" s="18"/>
      <c r="AE1841" s="17"/>
      <c r="AF1841" s="18"/>
      <c r="AG1841" s="139"/>
      <c r="AH1841" s="24"/>
      <c r="AI1841" s="17"/>
      <c r="AJ1841" s="24"/>
      <c r="AK1841" s="27"/>
      <c r="AL1841" s="47"/>
      <c r="AQ1841" s="25">
        <f>IF(FollowUp!$AK$3="(Off)",IF(FollowUp!$AA$3=Data!$D$5,C1841,IF(FollowUp!$AA$3=Data!$D$6,D1841,IF(FollowUp!$AA$3=Data!$D$7,E1841,B1841))),IF(FollowUp!$AK$3=Data!$N$9,F1841,IF(FollowUp!$AK$3=Data!$N$8,H1841,IF(FollowUp!$AK$3=Data!$N$7,G1841,B1841))))</f>
        <v>0</v>
      </c>
      <c r="AR1841" s="51">
        <f t="shared" si="176"/>
        <v>0</v>
      </c>
      <c r="AS1841" s="25">
        <f t="shared" si="174"/>
        <v>-1</v>
      </c>
      <c r="AT1841" s="25">
        <f t="shared" si="177"/>
        <v>1834</v>
      </c>
      <c r="AU1841" s="25">
        <f t="shared" si="175"/>
        <v>0</v>
      </c>
      <c r="AV1841" s="25">
        <f t="shared" si="178"/>
        <v>0</v>
      </c>
      <c r="BB1841" s="51"/>
    </row>
    <row r="1842" spans="1:54" x14ac:dyDescent="0.25">
      <c r="A1842" t="str">
        <f t="shared" si="173"/>
        <v>1842</v>
      </c>
      <c r="B1842" s="25">
        <f>IF(OR(ISBLANK($AG1842),$AI1842="closed",$AI1842="old",AND($B$3=Data!$N$6,OR(database!AG1842=Data!$K$8,Data!$K$9=database!AG1842))),0,MAX(B$8:B1841)+1)</f>
        <v>0</v>
      </c>
      <c r="C1842" s="25">
        <f ca="1">IF(AND($AL1842-C$3&lt;=TODAY(),$AL1842&gt;0,AI1842&lt;&gt;"closed",AI1842&lt;&gt;"old",AND($B$3&lt;&gt;Data!$N$6,OR(database!$AG1842&lt;&gt;Data!$K$9,database!$AG1842&lt;&gt;Data!$K$8))),MAX(C$8:C1841)+1,0)</f>
        <v>0</v>
      </c>
      <c r="D1842" s="25">
        <f ca="1">IF(AND($AL1842-D$3&lt;=TODAY(),$AL1842&gt;0,$AI1842&lt;&gt;"closed",AI1842&lt;&gt;"old",AND($B$3&lt;&gt;Data!$N$6,OR(database!$AG1842&lt;&gt;Data!$K$9,database!$AG1842&lt;&gt;Data!$K$8))),MAX(D$8:D1841)+1,0)</f>
        <v>0</v>
      </c>
      <c r="E1842" s="25">
        <f ca="1">IF(AND($AL1842-E$3&lt;=TODAY(),$AL1842&gt;0,AI1842&lt;&gt;"closed",AI1842&lt;&gt;"old",AND($B$3&lt;&gt;Data!$N$6,OR(database!$AG1842&lt;&gt;Data!$K$9,database!$AG1842&lt;&gt;Data!$K$8))),MAX(E$8:E1841)+1,0)</f>
        <v>0</v>
      </c>
      <c r="F1842" s="25">
        <f>IF(AH1842="X",MAX(F$8:F1841)+1,0)</f>
        <v>0</v>
      </c>
      <c r="G1842" s="25">
        <f ca="1">IF(AND(AG1842=Data!$K$8,database!AI1842&lt;&gt;"Closed",AI1842&lt;&gt;"old",database!AL1842&lt;(TODAY()+Data!$X$4)),MAX(G$8:G1841)+1,0)</f>
        <v>0</v>
      </c>
      <c r="H1842" s="25">
        <f ca="1">IF(AND(AG1842=Data!$K$9,database!AI1842&lt;&gt;"Closed",AI1842&lt;&gt;"old",database!AL1842&lt;(TODAY()+Data!$X$5)),MAX(H$8:H1841)+1,0)</f>
        <v>0</v>
      </c>
      <c r="Y1842">
        <f>IF(AS1842&gt;0,VLOOKUP(AS1842,$AT:$AV,3,0)+COUNTIF(AS$8:AS1841,AS1842),0)</f>
        <v>0</v>
      </c>
      <c r="AA1842" s="16"/>
      <c r="AB1842" s="22"/>
      <c r="AC1842" s="16"/>
      <c r="AD1842" s="22"/>
      <c r="AE1842" s="16"/>
      <c r="AF1842" s="22"/>
      <c r="AG1842" s="138"/>
      <c r="AH1842" s="23"/>
      <c r="AI1842" s="16"/>
      <c r="AJ1842" s="23"/>
      <c r="AK1842" s="28"/>
      <c r="AL1842" s="35"/>
      <c r="AQ1842" s="25">
        <f>IF(FollowUp!$AK$3="(Off)",IF(FollowUp!$AA$3=Data!$D$5,C1842,IF(FollowUp!$AA$3=Data!$D$6,D1842,IF(FollowUp!$AA$3=Data!$D$7,E1842,B1842))),IF(FollowUp!$AK$3=Data!$N$9,F1842,IF(FollowUp!$AK$3=Data!$N$8,H1842,IF(FollowUp!$AK$3=Data!$N$7,G1842,B1842))))</f>
        <v>0</v>
      </c>
      <c r="AR1842" s="51">
        <f t="shared" si="176"/>
        <v>0</v>
      </c>
      <c r="AS1842" s="25">
        <f t="shared" si="174"/>
        <v>-1</v>
      </c>
      <c r="AT1842" s="25">
        <f t="shared" si="177"/>
        <v>1835</v>
      </c>
      <c r="AU1842" s="25">
        <f t="shared" si="175"/>
        <v>0</v>
      </c>
      <c r="AV1842" s="25">
        <f t="shared" si="178"/>
        <v>0</v>
      </c>
      <c r="BB1842" s="51"/>
    </row>
    <row r="1843" spans="1:54" x14ac:dyDescent="0.25">
      <c r="A1843" t="str">
        <f t="shared" si="173"/>
        <v>1843</v>
      </c>
      <c r="B1843" s="25">
        <f>IF(OR(ISBLANK($AG1843),$AI1843="closed",$AI1843="old",AND($B$3=Data!$N$6,OR(database!AG1843=Data!$K$8,Data!$K$9=database!AG1843))),0,MAX(B$8:B1842)+1)</f>
        <v>0</v>
      </c>
      <c r="C1843" s="25">
        <f ca="1">IF(AND($AL1843-C$3&lt;=TODAY(),$AL1843&gt;0,AI1843&lt;&gt;"closed",AI1843&lt;&gt;"old",AND($B$3&lt;&gt;Data!$N$6,OR(database!$AG1843&lt;&gt;Data!$K$9,database!$AG1843&lt;&gt;Data!$K$8))),MAX(C$8:C1842)+1,0)</f>
        <v>0</v>
      </c>
      <c r="D1843" s="25">
        <f ca="1">IF(AND($AL1843-D$3&lt;=TODAY(),$AL1843&gt;0,$AI1843&lt;&gt;"closed",AI1843&lt;&gt;"old",AND($B$3&lt;&gt;Data!$N$6,OR(database!$AG1843&lt;&gt;Data!$K$9,database!$AG1843&lt;&gt;Data!$K$8))),MAX(D$8:D1842)+1,0)</f>
        <v>0</v>
      </c>
      <c r="E1843" s="25">
        <f ca="1">IF(AND($AL1843-E$3&lt;=TODAY(),$AL1843&gt;0,AI1843&lt;&gt;"closed",AI1843&lt;&gt;"old",AND($B$3&lt;&gt;Data!$N$6,OR(database!$AG1843&lt;&gt;Data!$K$9,database!$AG1843&lt;&gt;Data!$K$8))),MAX(E$8:E1842)+1,0)</f>
        <v>0</v>
      </c>
      <c r="F1843" s="25">
        <f>IF(AH1843="X",MAX(F$8:F1842)+1,0)</f>
        <v>0</v>
      </c>
      <c r="G1843" s="25">
        <f ca="1">IF(AND(AG1843=Data!$K$8,database!AI1843&lt;&gt;"Closed",AI1843&lt;&gt;"old",database!AL1843&lt;(TODAY()+Data!$X$4)),MAX(G$8:G1842)+1,0)</f>
        <v>0</v>
      </c>
      <c r="H1843" s="25">
        <f ca="1">IF(AND(AG1843=Data!$K$9,database!AI1843&lt;&gt;"Closed",AI1843&lt;&gt;"old",database!AL1843&lt;(TODAY()+Data!$X$5)),MAX(H$8:H1842)+1,0)</f>
        <v>0</v>
      </c>
      <c r="Y1843">
        <f>IF(AS1843&gt;0,VLOOKUP(AS1843,$AT:$AV,3,0)+COUNTIF(AS$8:AS1842,AS1843),0)</f>
        <v>0</v>
      </c>
      <c r="AA1843" s="17"/>
      <c r="AB1843" s="18"/>
      <c r="AC1843" s="17"/>
      <c r="AD1843" s="18"/>
      <c r="AE1843" s="17"/>
      <c r="AF1843" s="18"/>
      <c r="AG1843" s="139"/>
      <c r="AH1843" s="24"/>
      <c r="AI1843" s="17"/>
      <c r="AJ1843" s="24"/>
      <c r="AK1843" s="27"/>
      <c r="AL1843" s="47"/>
      <c r="AQ1843" s="25">
        <f>IF(FollowUp!$AK$3="(Off)",IF(FollowUp!$AA$3=Data!$D$5,C1843,IF(FollowUp!$AA$3=Data!$D$6,D1843,IF(FollowUp!$AA$3=Data!$D$7,E1843,B1843))),IF(FollowUp!$AK$3=Data!$N$9,F1843,IF(FollowUp!$AK$3=Data!$N$8,H1843,IF(FollowUp!$AK$3=Data!$N$7,G1843,B1843))))</f>
        <v>0</v>
      </c>
      <c r="AR1843" s="51">
        <f t="shared" si="176"/>
        <v>0</v>
      </c>
      <c r="AS1843" s="25">
        <f t="shared" si="174"/>
        <v>-1</v>
      </c>
      <c r="AT1843" s="25">
        <f t="shared" si="177"/>
        <v>1836</v>
      </c>
      <c r="AU1843" s="25">
        <f t="shared" si="175"/>
        <v>0</v>
      </c>
      <c r="AV1843" s="25">
        <f t="shared" si="178"/>
        <v>0</v>
      </c>
      <c r="BB1843" s="51"/>
    </row>
    <row r="1844" spans="1:54" x14ac:dyDescent="0.25">
      <c r="A1844" t="str">
        <f t="shared" si="173"/>
        <v>1844</v>
      </c>
      <c r="B1844" s="25">
        <f>IF(OR(ISBLANK($AG1844),$AI1844="closed",$AI1844="old",AND($B$3=Data!$N$6,OR(database!AG1844=Data!$K$8,Data!$K$9=database!AG1844))),0,MAX(B$8:B1843)+1)</f>
        <v>0</v>
      </c>
      <c r="C1844" s="25">
        <f ca="1">IF(AND($AL1844-C$3&lt;=TODAY(),$AL1844&gt;0,AI1844&lt;&gt;"closed",AI1844&lt;&gt;"old",AND($B$3&lt;&gt;Data!$N$6,OR(database!$AG1844&lt;&gt;Data!$K$9,database!$AG1844&lt;&gt;Data!$K$8))),MAX(C$8:C1843)+1,0)</f>
        <v>0</v>
      </c>
      <c r="D1844" s="25">
        <f ca="1">IF(AND($AL1844-D$3&lt;=TODAY(),$AL1844&gt;0,$AI1844&lt;&gt;"closed",AI1844&lt;&gt;"old",AND($B$3&lt;&gt;Data!$N$6,OR(database!$AG1844&lt;&gt;Data!$K$9,database!$AG1844&lt;&gt;Data!$K$8))),MAX(D$8:D1843)+1,0)</f>
        <v>0</v>
      </c>
      <c r="E1844" s="25">
        <f ca="1">IF(AND($AL1844-E$3&lt;=TODAY(),$AL1844&gt;0,AI1844&lt;&gt;"closed",AI1844&lt;&gt;"old",AND($B$3&lt;&gt;Data!$N$6,OR(database!$AG1844&lt;&gt;Data!$K$9,database!$AG1844&lt;&gt;Data!$K$8))),MAX(E$8:E1843)+1,0)</f>
        <v>0</v>
      </c>
      <c r="F1844" s="25">
        <f>IF(AH1844="X",MAX(F$8:F1843)+1,0)</f>
        <v>0</v>
      </c>
      <c r="G1844" s="25">
        <f ca="1">IF(AND(AG1844=Data!$K$8,database!AI1844&lt;&gt;"Closed",AI1844&lt;&gt;"old",database!AL1844&lt;(TODAY()+Data!$X$4)),MAX(G$8:G1843)+1,0)</f>
        <v>0</v>
      </c>
      <c r="H1844" s="25">
        <f ca="1">IF(AND(AG1844=Data!$K$9,database!AI1844&lt;&gt;"Closed",AI1844&lt;&gt;"old",database!AL1844&lt;(TODAY()+Data!$X$5)),MAX(H$8:H1843)+1,0)</f>
        <v>0</v>
      </c>
      <c r="Y1844">
        <f>IF(AS1844&gt;0,VLOOKUP(AS1844,$AT:$AV,3,0)+COUNTIF(AS$8:AS1843,AS1844),0)</f>
        <v>0</v>
      </c>
      <c r="AA1844" s="16"/>
      <c r="AB1844" s="22"/>
      <c r="AC1844" s="16"/>
      <c r="AD1844" s="22"/>
      <c r="AE1844" s="16"/>
      <c r="AF1844" s="22"/>
      <c r="AG1844" s="138"/>
      <c r="AH1844" s="23"/>
      <c r="AI1844" s="16"/>
      <c r="AJ1844" s="23"/>
      <c r="AK1844" s="28"/>
      <c r="AL1844" s="35"/>
      <c r="AQ1844" s="25">
        <f>IF(FollowUp!$AK$3="(Off)",IF(FollowUp!$AA$3=Data!$D$5,C1844,IF(FollowUp!$AA$3=Data!$D$6,D1844,IF(FollowUp!$AA$3=Data!$D$7,E1844,B1844))),IF(FollowUp!$AK$3=Data!$N$9,F1844,IF(FollowUp!$AK$3=Data!$N$8,H1844,IF(FollowUp!$AK$3=Data!$N$7,G1844,B1844))))</f>
        <v>0</v>
      </c>
      <c r="AR1844" s="51">
        <f t="shared" si="176"/>
        <v>0</v>
      </c>
      <c r="AS1844" s="25">
        <f t="shared" si="174"/>
        <v>-1</v>
      </c>
      <c r="AT1844" s="25">
        <f t="shared" si="177"/>
        <v>1837</v>
      </c>
      <c r="AU1844" s="25">
        <f t="shared" si="175"/>
        <v>0</v>
      </c>
      <c r="AV1844" s="25">
        <f t="shared" si="178"/>
        <v>0</v>
      </c>
      <c r="BB1844" s="51"/>
    </row>
    <row r="1845" spans="1:54" x14ac:dyDescent="0.25">
      <c r="A1845" t="str">
        <f t="shared" si="173"/>
        <v>1845</v>
      </c>
      <c r="B1845" s="25">
        <f>IF(OR(ISBLANK($AG1845),$AI1845="closed",$AI1845="old",AND($B$3=Data!$N$6,OR(database!AG1845=Data!$K$8,Data!$K$9=database!AG1845))),0,MAX(B$8:B1844)+1)</f>
        <v>0</v>
      </c>
      <c r="C1845" s="25">
        <f ca="1">IF(AND($AL1845-C$3&lt;=TODAY(),$AL1845&gt;0,AI1845&lt;&gt;"closed",AI1845&lt;&gt;"old",AND($B$3&lt;&gt;Data!$N$6,OR(database!$AG1845&lt;&gt;Data!$K$9,database!$AG1845&lt;&gt;Data!$K$8))),MAX(C$8:C1844)+1,0)</f>
        <v>0</v>
      </c>
      <c r="D1845" s="25">
        <f ca="1">IF(AND($AL1845-D$3&lt;=TODAY(),$AL1845&gt;0,$AI1845&lt;&gt;"closed",AI1845&lt;&gt;"old",AND($B$3&lt;&gt;Data!$N$6,OR(database!$AG1845&lt;&gt;Data!$K$9,database!$AG1845&lt;&gt;Data!$K$8))),MAX(D$8:D1844)+1,0)</f>
        <v>0</v>
      </c>
      <c r="E1845" s="25">
        <f ca="1">IF(AND($AL1845-E$3&lt;=TODAY(),$AL1845&gt;0,AI1845&lt;&gt;"closed",AI1845&lt;&gt;"old",AND($B$3&lt;&gt;Data!$N$6,OR(database!$AG1845&lt;&gt;Data!$K$9,database!$AG1845&lt;&gt;Data!$K$8))),MAX(E$8:E1844)+1,0)</f>
        <v>0</v>
      </c>
      <c r="F1845" s="25">
        <f>IF(AH1845="X",MAX(F$8:F1844)+1,0)</f>
        <v>0</v>
      </c>
      <c r="G1845" s="25">
        <f ca="1">IF(AND(AG1845=Data!$K$8,database!AI1845&lt;&gt;"Closed",AI1845&lt;&gt;"old",database!AL1845&lt;(TODAY()+Data!$X$4)),MAX(G$8:G1844)+1,0)</f>
        <v>0</v>
      </c>
      <c r="H1845" s="25">
        <f ca="1">IF(AND(AG1845=Data!$K$9,database!AI1845&lt;&gt;"Closed",AI1845&lt;&gt;"old",database!AL1845&lt;(TODAY()+Data!$X$5)),MAX(H$8:H1844)+1,0)</f>
        <v>0</v>
      </c>
      <c r="Y1845">
        <f>IF(AS1845&gt;0,VLOOKUP(AS1845,$AT:$AV,3,0)+COUNTIF(AS$8:AS1844,AS1845),0)</f>
        <v>0</v>
      </c>
      <c r="AA1845" s="17"/>
      <c r="AB1845" s="18"/>
      <c r="AC1845" s="17"/>
      <c r="AD1845" s="18"/>
      <c r="AE1845" s="17"/>
      <c r="AF1845" s="18"/>
      <c r="AG1845" s="139"/>
      <c r="AH1845" s="24"/>
      <c r="AI1845" s="17"/>
      <c r="AJ1845" s="24"/>
      <c r="AK1845" s="27"/>
      <c r="AL1845" s="47"/>
      <c r="AQ1845" s="25">
        <f>IF(FollowUp!$AK$3="(Off)",IF(FollowUp!$AA$3=Data!$D$5,C1845,IF(FollowUp!$AA$3=Data!$D$6,D1845,IF(FollowUp!$AA$3=Data!$D$7,E1845,B1845))),IF(FollowUp!$AK$3=Data!$N$9,F1845,IF(FollowUp!$AK$3=Data!$N$8,H1845,IF(FollowUp!$AK$3=Data!$N$7,G1845,B1845))))</f>
        <v>0</v>
      </c>
      <c r="AR1845" s="51">
        <f t="shared" si="176"/>
        <v>0</v>
      </c>
      <c r="AS1845" s="25">
        <f t="shared" si="174"/>
        <v>-1</v>
      </c>
      <c r="AT1845" s="25">
        <f t="shared" si="177"/>
        <v>1838</v>
      </c>
      <c r="AU1845" s="25">
        <f t="shared" si="175"/>
        <v>0</v>
      </c>
      <c r="AV1845" s="25">
        <f t="shared" si="178"/>
        <v>0</v>
      </c>
      <c r="BB1845" s="51"/>
    </row>
    <row r="1846" spans="1:54" x14ac:dyDescent="0.25">
      <c r="A1846" t="str">
        <f t="shared" si="173"/>
        <v>1846</v>
      </c>
      <c r="B1846" s="25">
        <f>IF(OR(ISBLANK($AG1846),$AI1846="closed",$AI1846="old",AND($B$3=Data!$N$6,OR(database!AG1846=Data!$K$8,Data!$K$9=database!AG1846))),0,MAX(B$8:B1845)+1)</f>
        <v>0</v>
      </c>
      <c r="C1846" s="25">
        <f ca="1">IF(AND($AL1846-C$3&lt;=TODAY(),$AL1846&gt;0,AI1846&lt;&gt;"closed",AI1846&lt;&gt;"old",AND($B$3&lt;&gt;Data!$N$6,OR(database!$AG1846&lt;&gt;Data!$K$9,database!$AG1846&lt;&gt;Data!$K$8))),MAX(C$8:C1845)+1,0)</f>
        <v>0</v>
      </c>
      <c r="D1846" s="25">
        <f ca="1">IF(AND($AL1846-D$3&lt;=TODAY(),$AL1846&gt;0,$AI1846&lt;&gt;"closed",AI1846&lt;&gt;"old",AND($B$3&lt;&gt;Data!$N$6,OR(database!$AG1846&lt;&gt;Data!$K$9,database!$AG1846&lt;&gt;Data!$K$8))),MAX(D$8:D1845)+1,0)</f>
        <v>0</v>
      </c>
      <c r="E1846" s="25">
        <f ca="1">IF(AND($AL1846-E$3&lt;=TODAY(),$AL1846&gt;0,AI1846&lt;&gt;"closed",AI1846&lt;&gt;"old",AND($B$3&lt;&gt;Data!$N$6,OR(database!$AG1846&lt;&gt;Data!$K$9,database!$AG1846&lt;&gt;Data!$K$8))),MAX(E$8:E1845)+1,0)</f>
        <v>0</v>
      </c>
      <c r="F1846" s="25">
        <f>IF(AH1846="X",MAX(F$8:F1845)+1,0)</f>
        <v>0</v>
      </c>
      <c r="G1846" s="25">
        <f ca="1">IF(AND(AG1846=Data!$K$8,database!AI1846&lt;&gt;"Closed",AI1846&lt;&gt;"old",database!AL1846&lt;(TODAY()+Data!$X$4)),MAX(G$8:G1845)+1,0)</f>
        <v>0</v>
      </c>
      <c r="H1846" s="25">
        <f ca="1">IF(AND(AG1846=Data!$K$9,database!AI1846&lt;&gt;"Closed",AI1846&lt;&gt;"old",database!AL1846&lt;(TODAY()+Data!$X$5)),MAX(H$8:H1845)+1,0)</f>
        <v>0</v>
      </c>
      <c r="Y1846">
        <f>IF(AS1846&gt;0,VLOOKUP(AS1846,$AT:$AV,3,0)+COUNTIF(AS$8:AS1845,AS1846),0)</f>
        <v>0</v>
      </c>
      <c r="AA1846" s="16"/>
      <c r="AB1846" s="22"/>
      <c r="AC1846" s="16"/>
      <c r="AD1846" s="22"/>
      <c r="AE1846" s="16"/>
      <c r="AF1846" s="22"/>
      <c r="AG1846" s="138"/>
      <c r="AH1846" s="23"/>
      <c r="AI1846" s="16"/>
      <c r="AJ1846" s="23"/>
      <c r="AK1846" s="28"/>
      <c r="AL1846" s="35"/>
      <c r="AQ1846" s="25">
        <f>IF(FollowUp!$AK$3="(Off)",IF(FollowUp!$AA$3=Data!$D$5,C1846,IF(FollowUp!$AA$3=Data!$D$6,D1846,IF(FollowUp!$AA$3=Data!$D$7,E1846,B1846))),IF(FollowUp!$AK$3=Data!$N$9,F1846,IF(FollowUp!$AK$3=Data!$N$8,H1846,IF(FollowUp!$AK$3=Data!$N$7,G1846,B1846))))</f>
        <v>0</v>
      </c>
      <c r="AR1846" s="51">
        <f t="shared" si="176"/>
        <v>0</v>
      </c>
      <c r="AS1846" s="25">
        <f t="shared" si="174"/>
        <v>-1</v>
      </c>
      <c r="AT1846" s="25">
        <f t="shared" si="177"/>
        <v>1839</v>
      </c>
      <c r="AU1846" s="25">
        <f t="shared" si="175"/>
        <v>0</v>
      </c>
      <c r="AV1846" s="25">
        <f t="shared" si="178"/>
        <v>0</v>
      </c>
      <c r="BB1846" s="51"/>
    </row>
    <row r="1847" spans="1:54" x14ac:dyDescent="0.25">
      <c r="A1847" t="str">
        <f t="shared" si="173"/>
        <v>1847</v>
      </c>
      <c r="B1847" s="25">
        <f>IF(OR(ISBLANK($AG1847),$AI1847="closed",$AI1847="old",AND($B$3=Data!$N$6,OR(database!AG1847=Data!$K$8,Data!$K$9=database!AG1847))),0,MAX(B$8:B1846)+1)</f>
        <v>0</v>
      </c>
      <c r="C1847" s="25">
        <f ca="1">IF(AND($AL1847-C$3&lt;=TODAY(),$AL1847&gt;0,AI1847&lt;&gt;"closed",AI1847&lt;&gt;"old",AND($B$3&lt;&gt;Data!$N$6,OR(database!$AG1847&lt;&gt;Data!$K$9,database!$AG1847&lt;&gt;Data!$K$8))),MAX(C$8:C1846)+1,0)</f>
        <v>0</v>
      </c>
      <c r="D1847" s="25">
        <f ca="1">IF(AND($AL1847-D$3&lt;=TODAY(),$AL1847&gt;0,$AI1847&lt;&gt;"closed",AI1847&lt;&gt;"old",AND($B$3&lt;&gt;Data!$N$6,OR(database!$AG1847&lt;&gt;Data!$K$9,database!$AG1847&lt;&gt;Data!$K$8))),MAX(D$8:D1846)+1,0)</f>
        <v>0</v>
      </c>
      <c r="E1847" s="25">
        <f ca="1">IF(AND($AL1847-E$3&lt;=TODAY(),$AL1847&gt;0,AI1847&lt;&gt;"closed",AI1847&lt;&gt;"old",AND($B$3&lt;&gt;Data!$N$6,OR(database!$AG1847&lt;&gt;Data!$K$9,database!$AG1847&lt;&gt;Data!$K$8))),MAX(E$8:E1846)+1,0)</f>
        <v>0</v>
      </c>
      <c r="F1847" s="25">
        <f>IF(AH1847="X",MAX(F$8:F1846)+1,0)</f>
        <v>0</v>
      </c>
      <c r="G1847" s="25">
        <f ca="1">IF(AND(AG1847=Data!$K$8,database!AI1847&lt;&gt;"Closed",AI1847&lt;&gt;"old",database!AL1847&lt;(TODAY()+Data!$X$4)),MAX(G$8:G1846)+1,0)</f>
        <v>0</v>
      </c>
      <c r="H1847" s="25">
        <f ca="1">IF(AND(AG1847=Data!$K$9,database!AI1847&lt;&gt;"Closed",AI1847&lt;&gt;"old",database!AL1847&lt;(TODAY()+Data!$X$5)),MAX(H$8:H1846)+1,0)</f>
        <v>0</v>
      </c>
      <c r="Y1847">
        <f>IF(AS1847&gt;0,VLOOKUP(AS1847,$AT:$AV,3,0)+COUNTIF(AS$8:AS1846,AS1847),0)</f>
        <v>0</v>
      </c>
      <c r="AA1847" s="17"/>
      <c r="AB1847" s="18"/>
      <c r="AC1847" s="17"/>
      <c r="AD1847" s="18"/>
      <c r="AE1847" s="17"/>
      <c r="AF1847" s="18"/>
      <c r="AG1847" s="139"/>
      <c r="AH1847" s="24"/>
      <c r="AI1847" s="17"/>
      <c r="AJ1847" s="24"/>
      <c r="AK1847" s="27"/>
      <c r="AL1847" s="47"/>
      <c r="AQ1847" s="25">
        <f>IF(FollowUp!$AK$3="(Off)",IF(FollowUp!$AA$3=Data!$D$5,C1847,IF(FollowUp!$AA$3=Data!$D$6,D1847,IF(FollowUp!$AA$3=Data!$D$7,E1847,B1847))),IF(FollowUp!$AK$3=Data!$N$9,F1847,IF(FollowUp!$AK$3=Data!$N$8,H1847,IF(FollowUp!$AK$3=Data!$N$7,G1847,B1847))))</f>
        <v>0</v>
      </c>
      <c r="AR1847" s="51">
        <f t="shared" si="176"/>
        <v>0</v>
      </c>
      <c r="AS1847" s="25">
        <f t="shared" si="174"/>
        <v>-1</v>
      </c>
      <c r="AT1847" s="25">
        <f t="shared" si="177"/>
        <v>1840</v>
      </c>
      <c r="AU1847" s="25">
        <f t="shared" si="175"/>
        <v>0</v>
      </c>
      <c r="AV1847" s="25">
        <f t="shared" si="178"/>
        <v>0</v>
      </c>
      <c r="BB1847" s="51"/>
    </row>
    <row r="1848" spans="1:54" x14ac:dyDescent="0.25">
      <c r="A1848" t="str">
        <f t="shared" si="173"/>
        <v>1848</v>
      </c>
      <c r="B1848" s="25">
        <f>IF(OR(ISBLANK($AG1848),$AI1848="closed",$AI1848="old",AND($B$3=Data!$N$6,OR(database!AG1848=Data!$K$8,Data!$K$9=database!AG1848))),0,MAX(B$8:B1847)+1)</f>
        <v>0</v>
      </c>
      <c r="C1848" s="25">
        <f ca="1">IF(AND($AL1848-C$3&lt;=TODAY(),$AL1848&gt;0,AI1848&lt;&gt;"closed",AI1848&lt;&gt;"old",AND($B$3&lt;&gt;Data!$N$6,OR(database!$AG1848&lt;&gt;Data!$K$9,database!$AG1848&lt;&gt;Data!$K$8))),MAX(C$8:C1847)+1,0)</f>
        <v>0</v>
      </c>
      <c r="D1848" s="25">
        <f ca="1">IF(AND($AL1848-D$3&lt;=TODAY(),$AL1848&gt;0,$AI1848&lt;&gt;"closed",AI1848&lt;&gt;"old",AND($B$3&lt;&gt;Data!$N$6,OR(database!$AG1848&lt;&gt;Data!$K$9,database!$AG1848&lt;&gt;Data!$K$8))),MAX(D$8:D1847)+1,0)</f>
        <v>0</v>
      </c>
      <c r="E1848" s="25">
        <f ca="1">IF(AND($AL1848-E$3&lt;=TODAY(),$AL1848&gt;0,AI1848&lt;&gt;"closed",AI1848&lt;&gt;"old",AND($B$3&lt;&gt;Data!$N$6,OR(database!$AG1848&lt;&gt;Data!$K$9,database!$AG1848&lt;&gt;Data!$K$8))),MAX(E$8:E1847)+1,0)</f>
        <v>0</v>
      </c>
      <c r="F1848" s="25">
        <f>IF(AH1848="X",MAX(F$8:F1847)+1,0)</f>
        <v>0</v>
      </c>
      <c r="G1848" s="25">
        <f ca="1">IF(AND(AG1848=Data!$K$8,database!AI1848&lt;&gt;"Closed",AI1848&lt;&gt;"old",database!AL1848&lt;(TODAY()+Data!$X$4)),MAX(G$8:G1847)+1,0)</f>
        <v>0</v>
      </c>
      <c r="H1848" s="25">
        <f ca="1">IF(AND(AG1848=Data!$K$9,database!AI1848&lt;&gt;"Closed",AI1848&lt;&gt;"old",database!AL1848&lt;(TODAY()+Data!$X$5)),MAX(H$8:H1847)+1,0)</f>
        <v>0</v>
      </c>
      <c r="Y1848">
        <f>IF(AS1848&gt;0,VLOOKUP(AS1848,$AT:$AV,3,0)+COUNTIF(AS$8:AS1847,AS1848),0)</f>
        <v>0</v>
      </c>
      <c r="AA1848" s="16"/>
      <c r="AB1848" s="22"/>
      <c r="AC1848" s="16"/>
      <c r="AD1848" s="22"/>
      <c r="AE1848" s="16"/>
      <c r="AF1848" s="22"/>
      <c r="AG1848" s="138"/>
      <c r="AH1848" s="23"/>
      <c r="AI1848" s="16"/>
      <c r="AJ1848" s="23"/>
      <c r="AK1848" s="28"/>
      <c r="AL1848" s="35"/>
      <c r="AQ1848" s="25">
        <f>IF(FollowUp!$AK$3="(Off)",IF(FollowUp!$AA$3=Data!$D$5,C1848,IF(FollowUp!$AA$3=Data!$D$6,D1848,IF(FollowUp!$AA$3=Data!$D$7,E1848,B1848))),IF(FollowUp!$AK$3=Data!$N$9,F1848,IF(FollowUp!$AK$3=Data!$N$8,H1848,IF(FollowUp!$AK$3=Data!$N$7,G1848,B1848))))</f>
        <v>0</v>
      </c>
      <c r="AR1848" s="51">
        <f t="shared" si="176"/>
        <v>0</v>
      </c>
      <c r="AS1848" s="25">
        <f t="shared" si="174"/>
        <v>-1</v>
      </c>
      <c r="AT1848" s="25">
        <f t="shared" si="177"/>
        <v>1841</v>
      </c>
      <c r="AU1848" s="25">
        <f t="shared" si="175"/>
        <v>0</v>
      </c>
      <c r="AV1848" s="25">
        <f t="shared" si="178"/>
        <v>0</v>
      </c>
      <c r="BB1848" s="51"/>
    </row>
    <row r="1849" spans="1:54" x14ac:dyDescent="0.25">
      <c r="A1849" t="str">
        <f t="shared" si="173"/>
        <v>1849</v>
      </c>
      <c r="B1849" s="25">
        <f>IF(OR(ISBLANK($AG1849),$AI1849="closed",$AI1849="old",AND($B$3=Data!$N$6,OR(database!AG1849=Data!$K$8,Data!$K$9=database!AG1849))),0,MAX(B$8:B1848)+1)</f>
        <v>0</v>
      </c>
      <c r="C1849" s="25">
        <f ca="1">IF(AND($AL1849-C$3&lt;=TODAY(),$AL1849&gt;0,AI1849&lt;&gt;"closed",AI1849&lt;&gt;"old",AND($B$3&lt;&gt;Data!$N$6,OR(database!$AG1849&lt;&gt;Data!$K$9,database!$AG1849&lt;&gt;Data!$K$8))),MAX(C$8:C1848)+1,0)</f>
        <v>0</v>
      </c>
      <c r="D1849" s="25">
        <f ca="1">IF(AND($AL1849-D$3&lt;=TODAY(),$AL1849&gt;0,$AI1849&lt;&gt;"closed",AI1849&lt;&gt;"old",AND($B$3&lt;&gt;Data!$N$6,OR(database!$AG1849&lt;&gt;Data!$K$9,database!$AG1849&lt;&gt;Data!$K$8))),MAX(D$8:D1848)+1,0)</f>
        <v>0</v>
      </c>
      <c r="E1849" s="25">
        <f ca="1">IF(AND($AL1849-E$3&lt;=TODAY(),$AL1849&gt;0,AI1849&lt;&gt;"closed",AI1849&lt;&gt;"old",AND($B$3&lt;&gt;Data!$N$6,OR(database!$AG1849&lt;&gt;Data!$K$9,database!$AG1849&lt;&gt;Data!$K$8))),MAX(E$8:E1848)+1,0)</f>
        <v>0</v>
      </c>
      <c r="F1849" s="25">
        <f>IF(AH1849="X",MAX(F$8:F1848)+1,0)</f>
        <v>0</v>
      </c>
      <c r="G1849" s="25">
        <f ca="1">IF(AND(AG1849=Data!$K$8,database!AI1849&lt;&gt;"Closed",AI1849&lt;&gt;"old",database!AL1849&lt;(TODAY()+Data!$X$4)),MAX(G$8:G1848)+1,0)</f>
        <v>0</v>
      </c>
      <c r="H1849" s="25">
        <f ca="1">IF(AND(AG1849=Data!$K$9,database!AI1849&lt;&gt;"Closed",AI1849&lt;&gt;"old",database!AL1849&lt;(TODAY()+Data!$X$5)),MAX(H$8:H1848)+1,0)</f>
        <v>0</v>
      </c>
      <c r="Y1849">
        <f>IF(AS1849&gt;0,VLOOKUP(AS1849,$AT:$AV,3,0)+COUNTIF(AS$8:AS1848,AS1849),0)</f>
        <v>0</v>
      </c>
      <c r="AA1849" s="17"/>
      <c r="AB1849" s="18"/>
      <c r="AC1849" s="17"/>
      <c r="AD1849" s="18"/>
      <c r="AE1849" s="17"/>
      <c r="AF1849" s="18"/>
      <c r="AG1849" s="139"/>
      <c r="AH1849" s="24"/>
      <c r="AI1849" s="17"/>
      <c r="AJ1849" s="24"/>
      <c r="AK1849" s="27"/>
      <c r="AL1849" s="47"/>
      <c r="AQ1849" s="25">
        <f>IF(FollowUp!$AK$3="(Off)",IF(FollowUp!$AA$3=Data!$D$5,C1849,IF(FollowUp!$AA$3=Data!$D$6,D1849,IF(FollowUp!$AA$3=Data!$D$7,E1849,B1849))),IF(FollowUp!$AK$3=Data!$N$9,F1849,IF(FollowUp!$AK$3=Data!$N$8,H1849,IF(FollowUp!$AK$3=Data!$N$7,G1849,B1849))))</f>
        <v>0</v>
      </c>
      <c r="AR1849" s="51">
        <f t="shared" si="176"/>
        <v>0</v>
      </c>
      <c r="AS1849" s="25">
        <f t="shared" si="174"/>
        <v>-1</v>
      </c>
      <c r="AT1849" s="25">
        <f t="shared" si="177"/>
        <v>1842</v>
      </c>
      <c r="AU1849" s="25">
        <f t="shared" si="175"/>
        <v>0</v>
      </c>
      <c r="AV1849" s="25">
        <f t="shared" si="178"/>
        <v>0</v>
      </c>
      <c r="BB1849" s="51"/>
    </row>
    <row r="1850" spans="1:54" x14ac:dyDescent="0.25">
      <c r="A1850" t="str">
        <f t="shared" si="173"/>
        <v>1850</v>
      </c>
      <c r="B1850" s="25">
        <f>IF(OR(ISBLANK($AG1850),$AI1850="closed",$AI1850="old",AND($B$3=Data!$N$6,OR(database!AG1850=Data!$K$8,Data!$K$9=database!AG1850))),0,MAX(B$8:B1849)+1)</f>
        <v>0</v>
      </c>
      <c r="C1850" s="25">
        <f ca="1">IF(AND($AL1850-C$3&lt;=TODAY(),$AL1850&gt;0,AI1850&lt;&gt;"closed",AI1850&lt;&gt;"old",AND($B$3&lt;&gt;Data!$N$6,OR(database!$AG1850&lt;&gt;Data!$K$9,database!$AG1850&lt;&gt;Data!$K$8))),MAX(C$8:C1849)+1,0)</f>
        <v>0</v>
      </c>
      <c r="D1850" s="25">
        <f ca="1">IF(AND($AL1850-D$3&lt;=TODAY(),$AL1850&gt;0,$AI1850&lt;&gt;"closed",AI1850&lt;&gt;"old",AND($B$3&lt;&gt;Data!$N$6,OR(database!$AG1850&lt;&gt;Data!$K$9,database!$AG1850&lt;&gt;Data!$K$8))),MAX(D$8:D1849)+1,0)</f>
        <v>0</v>
      </c>
      <c r="E1850" s="25">
        <f ca="1">IF(AND($AL1850-E$3&lt;=TODAY(),$AL1850&gt;0,AI1850&lt;&gt;"closed",AI1850&lt;&gt;"old",AND($B$3&lt;&gt;Data!$N$6,OR(database!$AG1850&lt;&gt;Data!$K$9,database!$AG1850&lt;&gt;Data!$K$8))),MAX(E$8:E1849)+1,0)</f>
        <v>0</v>
      </c>
      <c r="F1850" s="25">
        <f>IF(AH1850="X",MAX(F$8:F1849)+1,0)</f>
        <v>0</v>
      </c>
      <c r="G1850" s="25">
        <f ca="1">IF(AND(AG1850=Data!$K$8,database!AI1850&lt;&gt;"Closed",AI1850&lt;&gt;"old",database!AL1850&lt;(TODAY()+Data!$X$4)),MAX(G$8:G1849)+1,0)</f>
        <v>0</v>
      </c>
      <c r="H1850" s="25">
        <f ca="1">IF(AND(AG1850=Data!$K$9,database!AI1850&lt;&gt;"Closed",AI1850&lt;&gt;"old",database!AL1850&lt;(TODAY()+Data!$X$5)),MAX(H$8:H1849)+1,0)</f>
        <v>0</v>
      </c>
      <c r="Y1850">
        <f>IF(AS1850&gt;0,VLOOKUP(AS1850,$AT:$AV,3,0)+COUNTIF(AS$8:AS1849,AS1850),0)</f>
        <v>0</v>
      </c>
      <c r="AA1850" s="16"/>
      <c r="AB1850" s="22"/>
      <c r="AC1850" s="16"/>
      <c r="AD1850" s="22"/>
      <c r="AE1850" s="16"/>
      <c r="AF1850" s="22"/>
      <c r="AG1850" s="138"/>
      <c r="AH1850" s="23"/>
      <c r="AI1850" s="16"/>
      <c r="AJ1850" s="23"/>
      <c r="AK1850" s="28"/>
      <c r="AL1850" s="35"/>
      <c r="AQ1850" s="25">
        <f>IF(FollowUp!$AK$3="(Off)",IF(FollowUp!$AA$3=Data!$D$5,C1850,IF(FollowUp!$AA$3=Data!$D$6,D1850,IF(FollowUp!$AA$3=Data!$D$7,E1850,B1850))),IF(FollowUp!$AK$3=Data!$N$9,F1850,IF(FollowUp!$AK$3=Data!$N$8,H1850,IF(FollowUp!$AK$3=Data!$N$7,G1850,B1850))))</f>
        <v>0</v>
      </c>
      <c r="AR1850" s="51">
        <f t="shared" si="176"/>
        <v>0</v>
      </c>
      <c r="AS1850" s="25">
        <f t="shared" si="174"/>
        <v>-1</v>
      </c>
      <c r="AT1850" s="25">
        <f t="shared" si="177"/>
        <v>1843</v>
      </c>
      <c r="AU1850" s="25">
        <f t="shared" si="175"/>
        <v>0</v>
      </c>
      <c r="AV1850" s="25">
        <f t="shared" si="178"/>
        <v>0</v>
      </c>
      <c r="BB1850" s="51"/>
    </row>
    <row r="1851" spans="1:54" x14ac:dyDescent="0.25">
      <c r="A1851" t="str">
        <f t="shared" si="173"/>
        <v>1851</v>
      </c>
      <c r="B1851" s="25">
        <f>IF(OR(ISBLANK($AG1851),$AI1851="closed",$AI1851="old",AND($B$3=Data!$N$6,OR(database!AG1851=Data!$K$8,Data!$K$9=database!AG1851))),0,MAX(B$8:B1850)+1)</f>
        <v>0</v>
      </c>
      <c r="C1851" s="25">
        <f ca="1">IF(AND($AL1851-C$3&lt;=TODAY(),$AL1851&gt;0,AI1851&lt;&gt;"closed",AI1851&lt;&gt;"old",AND($B$3&lt;&gt;Data!$N$6,OR(database!$AG1851&lt;&gt;Data!$K$9,database!$AG1851&lt;&gt;Data!$K$8))),MAX(C$8:C1850)+1,0)</f>
        <v>0</v>
      </c>
      <c r="D1851" s="25">
        <f ca="1">IF(AND($AL1851-D$3&lt;=TODAY(),$AL1851&gt;0,$AI1851&lt;&gt;"closed",AI1851&lt;&gt;"old",AND($B$3&lt;&gt;Data!$N$6,OR(database!$AG1851&lt;&gt;Data!$K$9,database!$AG1851&lt;&gt;Data!$K$8))),MAX(D$8:D1850)+1,0)</f>
        <v>0</v>
      </c>
      <c r="E1851" s="25">
        <f ca="1">IF(AND($AL1851-E$3&lt;=TODAY(),$AL1851&gt;0,AI1851&lt;&gt;"closed",AI1851&lt;&gt;"old",AND($B$3&lt;&gt;Data!$N$6,OR(database!$AG1851&lt;&gt;Data!$K$9,database!$AG1851&lt;&gt;Data!$K$8))),MAX(E$8:E1850)+1,0)</f>
        <v>0</v>
      </c>
      <c r="F1851" s="25">
        <f>IF(AH1851="X",MAX(F$8:F1850)+1,0)</f>
        <v>0</v>
      </c>
      <c r="G1851" s="25">
        <f ca="1">IF(AND(AG1851=Data!$K$8,database!AI1851&lt;&gt;"Closed",AI1851&lt;&gt;"old",database!AL1851&lt;(TODAY()+Data!$X$4)),MAX(G$8:G1850)+1,0)</f>
        <v>0</v>
      </c>
      <c r="H1851" s="25">
        <f ca="1">IF(AND(AG1851=Data!$K$9,database!AI1851&lt;&gt;"Closed",AI1851&lt;&gt;"old",database!AL1851&lt;(TODAY()+Data!$X$5)),MAX(H$8:H1850)+1,0)</f>
        <v>0</v>
      </c>
      <c r="Y1851">
        <f>IF(AS1851&gt;0,VLOOKUP(AS1851,$AT:$AV,3,0)+COUNTIF(AS$8:AS1850,AS1851),0)</f>
        <v>0</v>
      </c>
      <c r="AA1851" s="17"/>
      <c r="AB1851" s="18"/>
      <c r="AC1851" s="17"/>
      <c r="AD1851" s="18"/>
      <c r="AE1851" s="17"/>
      <c r="AF1851" s="18"/>
      <c r="AG1851" s="139"/>
      <c r="AH1851" s="24"/>
      <c r="AI1851" s="17"/>
      <c r="AJ1851" s="24"/>
      <c r="AK1851" s="27"/>
      <c r="AL1851" s="47"/>
      <c r="AQ1851" s="25">
        <f>IF(FollowUp!$AK$3="(Off)",IF(FollowUp!$AA$3=Data!$D$5,C1851,IF(FollowUp!$AA$3=Data!$D$6,D1851,IF(FollowUp!$AA$3=Data!$D$7,E1851,B1851))),IF(FollowUp!$AK$3=Data!$N$9,F1851,IF(FollowUp!$AK$3=Data!$N$8,H1851,IF(FollowUp!$AK$3=Data!$N$7,G1851,B1851))))</f>
        <v>0</v>
      </c>
      <c r="AR1851" s="51">
        <f t="shared" si="176"/>
        <v>0</v>
      </c>
      <c r="AS1851" s="25">
        <f t="shared" si="174"/>
        <v>-1</v>
      </c>
      <c r="AT1851" s="25">
        <f t="shared" si="177"/>
        <v>1844</v>
      </c>
      <c r="AU1851" s="25">
        <f t="shared" si="175"/>
        <v>0</v>
      </c>
      <c r="AV1851" s="25">
        <f t="shared" si="178"/>
        <v>0</v>
      </c>
      <c r="BB1851" s="51"/>
    </row>
    <row r="1852" spans="1:54" x14ac:dyDescent="0.25">
      <c r="A1852" t="str">
        <f t="shared" si="173"/>
        <v>1852</v>
      </c>
      <c r="B1852" s="25">
        <f>IF(OR(ISBLANK($AG1852),$AI1852="closed",$AI1852="old",AND($B$3=Data!$N$6,OR(database!AG1852=Data!$K$8,Data!$K$9=database!AG1852))),0,MAX(B$8:B1851)+1)</f>
        <v>0</v>
      </c>
      <c r="C1852" s="25">
        <f ca="1">IF(AND($AL1852-C$3&lt;=TODAY(),$AL1852&gt;0,AI1852&lt;&gt;"closed",AI1852&lt;&gt;"old",AND($B$3&lt;&gt;Data!$N$6,OR(database!$AG1852&lt;&gt;Data!$K$9,database!$AG1852&lt;&gt;Data!$K$8))),MAX(C$8:C1851)+1,0)</f>
        <v>0</v>
      </c>
      <c r="D1852" s="25">
        <f ca="1">IF(AND($AL1852-D$3&lt;=TODAY(),$AL1852&gt;0,$AI1852&lt;&gt;"closed",AI1852&lt;&gt;"old",AND($B$3&lt;&gt;Data!$N$6,OR(database!$AG1852&lt;&gt;Data!$K$9,database!$AG1852&lt;&gt;Data!$K$8))),MAX(D$8:D1851)+1,0)</f>
        <v>0</v>
      </c>
      <c r="E1852" s="25">
        <f ca="1">IF(AND($AL1852-E$3&lt;=TODAY(),$AL1852&gt;0,AI1852&lt;&gt;"closed",AI1852&lt;&gt;"old",AND($B$3&lt;&gt;Data!$N$6,OR(database!$AG1852&lt;&gt;Data!$K$9,database!$AG1852&lt;&gt;Data!$K$8))),MAX(E$8:E1851)+1,0)</f>
        <v>0</v>
      </c>
      <c r="F1852" s="25">
        <f>IF(AH1852="X",MAX(F$8:F1851)+1,0)</f>
        <v>0</v>
      </c>
      <c r="G1852" s="25">
        <f ca="1">IF(AND(AG1852=Data!$K$8,database!AI1852&lt;&gt;"Closed",AI1852&lt;&gt;"old",database!AL1852&lt;(TODAY()+Data!$X$4)),MAX(G$8:G1851)+1,0)</f>
        <v>0</v>
      </c>
      <c r="H1852" s="25">
        <f ca="1">IF(AND(AG1852=Data!$K$9,database!AI1852&lt;&gt;"Closed",AI1852&lt;&gt;"old",database!AL1852&lt;(TODAY()+Data!$X$5)),MAX(H$8:H1851)+1,0)</f>
        <v>0</v>
      </c>
      <c r="Y1852">
        <f>IF(AS1852&gt;0,VLOOKUP(AS1852,$AT:$AV,3,0)+COUNTIF(AS$8:AS1851,AS1852),0)</f>
        <v>0</v>
      </c>
      <c r="AA1852" s="16"/>
      <c r="AB1852" s="22"/>
      <c r="AC1852" s="16"/>
      <c r="AD1852" s="22"/>
      <c r="AE1852" s="16"/>
      <c r="AF1852" s="22"/>
      <c r="AG1852" s="138"/>
      <c r="AH1852" s="23"/>
      <c r="AI1852" s="16"/>
      <c r="AJ1852" s="23"/>
      <c r="AK1852" s="28"/>
      <c r="AL1852" s="35"/>
      <c r="AQ1852" s="25">
        <f>IF(FollowUp!$AK$3="(Off)",IF(FollowUp!$AA$3=Data!$D$5,C1852,IF(FollowUp!$AA$3=Data!$D$6,D1852,IF(FollowUp!$AA$3=Data!$D$7,E1852,B1852))),IF(FollowUp!$AK$3=Data!$N$9,F1852,IF(FollowUp!$AK$3=Data!$N$8,H1852,IF(FollowUp!$AK$3=Data!$N$7,G1852,B1852))))</f>
        <v>0</v>
      </c>
      <c r="AR1852" s="51">
        <f t="shared" si="176"/>
        <v>0</v>
      </c>
      <c r="AS1852" s="25">
        <f t="shared" si="174"/>
        <v>-1</v>
      </c>
      <c r="AT1852" s="25">
        <f t="shared" si="177"/>
        <v>1845</v>
      </c>
      <c r="AU1852" s="25">
        <f t="shared" si="175"/>
        <v>0</v>
      </c>
      <c r="AV1852" s="25">
        <f t="shared" si="178"/>
        <v>0</v>
      </c>
      <c r="BB1852" s="51"/>
    </row>
    <row r="1853" spans="1:54" x14ac:dyDescent="0.25">
      <c r="A1853" t="str">
        <f t="shared" si="173"/>
        <v>1853</v>
      </c>
      <c r="B1853" s="25">
        <f>IF(OR(ISBLANK($AG1853),$AI1853="closed",$AI1853="old",AND($B$3=Data!$N$6,OR(database!AG1853=Data!$K$8,Data!$K$9=database!AG1853))),0,MAX(B$8:B1852)+1)</f>
        <v>0</v>
      </c>
      <c r="C1853" s="25">
        <f ca="1">IF(AND($AL1853-C$3&lt;=TODAY(),$AL1853&gt;0,AI1853&lt;&gt;"closed",AI1853&lt;&gt;"old",AND($B$3&lt;&gt;Data!$N$6,OR(database!$AG1853&lt;&gt;Data!$K$9,database!$AG1853&lt;&gt;Data!$K$8))),MAX(C$8:C1852)+1,0)</f>
        <v>0</v>
      </c>
      <c r="D1853" s="25">
        <f ca="1">IF(AND($AL1853-D$3&lt;=TODAY(),$AL1853&gt;0,$AI1853&lt;&gt;"closed",AI1853&lt;&gt;"old",AND($B$3&lt;&gt;Data!$N$6,OR(database!$AG1853&lt;&gt;Data!$K$9,database!$AG1853&lt;&gt;Data!$K$8))),MAX(D$8:D1852)+1,0)</f>
        <v>0</v>
      </c>
      <c r="E1853" s="25">
        <f ca="1">IF(AND($AL1853-E$3&lt;=TODAY(),$AL1853&gt;0,AI1853&lt;&gt;"closed",AI1853&lt;&gt;"old",AND($B$3&lt;&gt;Data!$N$6,OR(database!$AG1853&lt;&gt;Data!$K$9,database!$AG1853&lt;&gt;Data!$K$8))),MAX(E$8:E1852)+1,0)</f>
        <v>0</v>
      </c>
      <c r="F1853" s="25">
        <f>IF(AH1853="X",MAX(F$8:F1852)+1,0)</f>
        <v>0</v>
      </c>
      <c r="G1853" s="25">
        <f ca="1">IF(AND(AG1853=Data!$K$8,database!AI1853&lt;&gt;"Closed",AI1853&lt;&gt;"old",database!AL1853&lt;(TODAY()+Data!$X$4)),MAX(G$8:G1852)+1,0)</f>
        <v>0</v>
      </c>
      <c r="H1853" s="25">
        <f ca="1">IF(AND(AG1853=Data!$K$9,database!AI1853&lt;&gt;"Closed",AI1853&lt;&gt;"old",database!AL1853&lt;(TODAY()+Data!$X$5)),MAX(H$8:H1852)+1,0)</f>
        <v>0</v>
      </c>
      <c r="Y1853">
        <f>IF(AS1853&gt;0,VLOOKUP(AS1853,$AT:$AV,3,0)+COUNTIF(AS$8:AS1852,AS1853),0)</f>
        <v>0</v>
      </c>
      <c r="AA1853" s="17"/>
      <c r="AB1853" s="18"/>
      <c r="AC1853" s="17"/>
      <c r="AD1853" s="18"/>
      <c r="AE1853" s="17"/>
      <c r="AF1853" s="18"/>
      <c r="AG1853" s="139"/>
      <c r="AH1853" s="24"/>
      <c r="AI1853" s="17"/>
      <c r="AJ1853" s="24"/>
      <c r="AK1853" s="27"/>
      <c r="AL1853" s="47"/>
      <c r="AQ1853" s="25">
        <f>IF(FollowUp!$AK$3="(Off)",IF(FollowUp!$AA$3=Data!$D$5,C1853,IF(FollowUp!$AA$3=Data!$D$6,D1853,IF(FollowUp!$AA$3=Data!$D$7,E1853,B1853))),IF(FollowUp!$AK$3=Data!$N$9,F1853,IF(FollowUp!$AK$3=Data!$N$8,H1853,IF(FollowUp!$AK$3=Data!$N$7,G1853,B1853))))</f>
        <v>0</v>
      </c>
      <c r="AR1853" s="51">
        <f t="shared" si="176"/>
        <v>0</v>
      </c>
      <c r="AS1853" s="25">
        <f t="shared" si="174"/>
        <v>-1</v>
      </c>
      <c r="AT1853" s="25">
        <f t="shared" si="177"/>
        <v>1846</v>
      </c>
      <c r="AU1853" s="25">
        <f t="shared" si="175"/>
        <v>0</v>
      </c>
      <c r="AV1853" s="25">
        <f t="shared" si="178"/>
        <v>0</v>
      </c>
      <c r="BB1853" s="51"/>
    </row>
    <row r="1854" spans="1:54" x14ac:dyDescent="0.25">
      <c r="A1854" t="str">
        <f t="shared" si="173"/>
        <v>1854</v>
      </c>
      <c r="B1854" s="25">
        <f>IF(OR(ISBLANK($AG1854),$AI1854="closed",$AI1854="old",AND($B$3=Data!$N$6,OR(database!AG1854=Data!$K$8,Data!$K$9=database!AG1854))),0,MAX(B$8:B1853)+1)</f>
        <v>0</v>
      </c>
      <c r="C1854" s="25">
        <f ca="1">IF(AND($AL1854-C$3&lt;=TODAY(),$AL1854&gt;0,AI1854&lt;&gt;"closed",AI1854&lt;&gt;"old",AND($B$3&lt;&gt;Data!$N$6,OR(database!$AG1854&lt;&gt;Data!$K$9,database!$AG1854&lt;&gt;Data!$K$8))),MAX(C$8:C1853)+1,0)</f>
        <v>0</v>
      </c>
      <c r="D1854" s="25">
        <f ca="1">IF(AND($AL1854-D$3&lt;=TODAY(),$AL1854&gt;0,$AI1854&lt;&gt;"closed",AI1854&lt;&gt;"old",AND($B$3&lt;&gt;Data!$N$6,OR(database!$AG1854&lt;&gt;Data!$K$9,database!$AG1854&lt;&gt;Data!$K$8))),MAX(D$8:D1853)+1,0)</f>
        <v>0</v>
      </c>
      <c r="E1854" s="25">
        <f ca="1">IF(AND($AL1854-E$3&lt;=TODAY(),$AL1854&gt;0,AI1854&lt;&gt;"closed",AI1854&lt;&gt;"old",AND($B$3&lt;&gt;Data!$N$6,OR(database!$AG1854&lt;&gt;Data!$K$9,database!$AG1854&lt;&gt;Data!$K$8))),MAX(E$8:E1853)+1,0)</f>
        <v>0</v>
      </c>
      <c r="F1854" s="25">
        <f>IF(AH1854="X",MAX(F$8:F1853)+1,0)</f>
        <v>0</v>
      </c>
      <c r="G1854" s="25">
        <f ca="1">IF(AND(AG1854=Data!$K$8,database!AI1854&lt;&gt;"Closed",AI1854&lt;&gt;"old",database!AL1854&lt;(TODAY()+Data!$X$4)),MAX(G$8:G1853)+1,0)</f>
        <v>0</v>
      </c>
      <c r="H1854" s="25">
        <f ca="1">IF(AND(AG1854=Data!$K$9,database!AI1854&lt;&gt;"Closed",AI1854&lt;&gt;"old",database!AL1854&lt;(TODAY()+Data!$X$5)),MAX(H$8:H1853)+1,0)</f>
        <v>0</v>
      </c>
      <c r="Y1854">
        <f>IF(AS1854&gt;0,VLOOKUP(AS1854,$AT:$AV,3,0)+COUNTIF(AS$8:AS1853,AS1854),0)</f>
        <v>0</v>
      </c>
      <c r="AA1854" s="16"/>
      <c r="AB1854" s="22"/>
      <c r="AC1854" s="16"/>
      <c r="AD1854" s="22"/>
      <c r="AE1854" s="16"/>
      <c r="AF1854" s="22"/>
      <c r="AG1854" s="138"/>
      <c r="AH1854" s="23"/>
      <c r="AI1854" s="16"/>
      <c r="AJ1854" s="23"/>
      <c r="AK1854" s="28"/>
      <c r="AL1854" s="35"/>
      <c r="AQ1854" s="25">
        <f>IF(FollowUp!$AK$3="(Off)",IF(FollowUp!$AA$3=Data!$D$5,C1854,IF(FollowUp!$AA$3=Data!$D$6,D1854,IF(FollowUp!$AA$3=Data!$D$7,E1854,B1854))),IF(FollowUp!$AK$3=Data!$N$9,F1854,IF(FollowUp!$AK$3=Data!$N$8,H1854,IF(FollowUp!$AK$3=Data!$N$7,G1854,B1854))))</f>
        <v>0</v>
      </c>
      <c r="AR1854" s="51">
        <f t="shared" si="176"/>
        <v>0</v>
      </c>
      <c r="AS1854" s="25">
        <f t="shared" si="174"/>
        <v>-1</v>
      </c>
      <c r="AT1854" s="25">
        <f t="shared" si="177"/>
        <v>1847</v>
      </c>
      <c r="AU1854" s="25">
        <f t="shared" si="175"/>
        <v>0</v>
      </c>
      <c r="AV1854" s="25">
        <f t="shared" si="178"/>
        <v>0</v>
      </c>
      <c r="BB1854" s="51"/>
    </row>
    <row r="1855" spans="1:54" x14ac:dyDescent="0.25">
      <c r="A1855" t="str">
        <f t="shared" si="173"/>
        <v>1855</v>
      </c>
      <c r="B1855" s="25">
        <f>IF(OR(ISBLANK($AG1855),$AI1855="closed",$AI1855="old",AND($B$3=Data!$N$6,OR(database!AG1855=Data!$K$8,Data!$K$9=database!AG1855))),0,MAX(B$8:B1854)+1)</f>
        <v>0</v>
      </c>
      <c r="C1855" s="25">
        <f ca="1">IF(AND($AL1855-C$3&lt;=TODAY(),$AL1855&gt;0,AI1855&lt;&gt;"closed",AI1855&lt;&gt;"old",AND($B$3&lt;&gt;Data!$N$6,OR(database!$AG1855&lt;&gt;Data!$K$9,database!$AG1855&lt;&gt;Data!$K$8))),MAX(C$8:C1854)+1,0)</f>
        <v>0</v>
      </c>
      <c r="D1855" s="25">
        <f ca="1">IF(AND($AL1855-D$3&lt;=TODAY(),$AL1855&gt;0,$AI1855&lt;&gt;"closed",AI1855&lt;&gt;"old",AND($B$3&lt;&gt;Data!$N$6,OR(database!$AG1855&lt;&gt;Data!$K$9,database!$AG1855&lt;&gt;Data!$K$8))),MAX(D$8:D1854)+1,0)</f>
        <v>0</v>
      </c>
      <c r="E1855" s="25">
        <f ca="1">IF(AND($AL1855-E$3&lt;=TODAY(),$AL1855&gt;0,AI1855&lt;&gt;"closed",AI1855&lt;&gt;"old",AND($B$3&lt;&gt;Data!$N$6,OR(database!$AG1855&lt;&gt;Data!$K$9,database!$AG1855&lt;&gt;Data!$K$8))),MAX(E$8:E1854)+1,0)</f>
        <v>0</v>
      </c>
      <c r="F1855" s="25">
        <f>IF(AH1855="X",MAX(F$8:F1854)+1,0)</f>
        <v>0</v>
      </c>
      <c r="G1855" s="25">
        <f ca="1">IF(AND(AG1855=Data!$K$8,database!AI1855&lt;&gt;"Closed",AI1855&lt;&gt;"old",database!AL1855&lt;(TODAY()+Data!$X$4)),MAX(G$8:G1854)+1,0)</f>
        <v>0</v>
      </c>
      <c r="H1855" s="25">
        <f ca="1">IF(AND(AG1855=Data!$K$9,database!AI1855&lt;&gt;"Closed",AI1855&lt;&gt;"old",database!AL1855&lt;(TODAY()+Data!$X$5)),MAX(H$8:H1854)+1,0)</f>
        <v>0</v>
      </c>
      <c r="Y1855">
        <f>IF(AS1855&gt;0,VLOOKUP(AS1855,$AT:$AV,3,0)+COUNTIF(AS$8:AS1854,AS1855),0)</f>
        <v>0</v>
      </c>
      <c r="AA1855" s="17"/>
      <c r="AB1855" s="18"/>
      <c r="AC1855" s="17"/>
      <c r="AD1855" s="18"/>
      <c r="AE1855" s="17"/>
      <c r="AF1855" s="18"/>
      <c r="AG1855" s="139"/>
      <c r="AH1855" s="24"/>
      <c r="AI1855" s="17"/>
      <c r="AJ1855" s="24"/>
      <c r="AK1855" s="27"/>
      <c r="AL1855" s="47"/>
      <c r="AQ1855" s="25">
        <f>IF(FollowUp!$AK$3="(Off)",IF(FollowUp!$AA$3=Data!$D$5,C1855,IF(FollowUp!$AA$3=Data!$D$6,D1855,IF(FollowUp!$AA$3=Data!$D$7,E1855,B1855))),IF(FollowUp!$AK$3=Data!$N$9,F1855,IF(FollowUp!$AK$3=Data!$N$8,H1855,IF(FollowUp!$AK$3=Data!$N$7,G1855,B1855))))</f>
        <v>0</v>
      </c>
      <c r="AR1855" s="51">
        <f t="shared" si="176"/>
        <v>0</v>
      </c>
      <c r="AS1855" s="25">
        <f t="shared" si="174"/>
        <v>-1</v>
      </c>
      <c r="AT1855" s="25">
        <f t="shared" si="177"/>
        <v>1848</v>
      </c>
      <c r="AU1855" s="25">
        <f t="shared" si="175"/>
        <v>0</v>
      </c>
      <c r="AV1855" s="25">
        <f t="shared" si="178"/>
        <v>0</v>
      </c>
      <c r="BB1855" s="51"/>
    </row>
    <row r="1856" spans="1:54" x14ac:dyDescent="0.25">
      <c r="A1856" t="str">
        <f t="shared" si="173"/>
        <v>1856</v>
      </c>
      <c r="B1856" s="25">
        <f>IF(OR(ISBLANK($AG1856),$AI1856="closed",$AI1856="old",AND($B$3=Data!$N$6,OR(database!AG1856=Data!$K$8,Data!$K$9=database!AG1856))),0,MAX(B$8:B1855)+1)</f>
        <v>0</v>
      </c>
      <c r="C1856" s="25">
        <f ca="1">IF(AND($AL1856-C$3&lt;=TODAY(),$AL1856&gt;0,AI1856&lt;&gt;"closed",AI1856&lt;&gt;"old",AND($B$3&lt;&gt;Data!$N$6,OR(database!$AG1856&lt;&gt;Data!$K$9,database!$AG1856&lt;&gt;Data!$K$8))),MAX(C$8:C1855)+1,0)</f>
        <v>0</v>
      </c>
      <c r="D1856" s="25">
        <f ca="1">IF(AND($AL1856-D$3&lt;=TODAY(),$AL1856&gt;0,$AI1856&lt;&gt;"closed",AI1856&lt;&gt;"old",AND($B$3&lt;&gt;Data!$N$6,OR(database!$AG1856&lt;&gt;Data!$K$9,database!$AG1856&lt;&gt;Data!$K$8))),MAX(D$8:D1855)+1,0)</f>
        <v>0</v>
      </c>
      <c r="E1856" s="25">
        <f ca="1">IF(AND($AL1856-E$3&lt;=TODAY(),$AL1856&gt;0,AI1856&lt;&gt;"closed",AI1856&lt;&gt;"old",AND($B$3&lt;&gt;Data!$N$6,OR(database!$AG1856&lt;&gt;Data!$K$9,database!$AG1856&lt;&gt;Data!$K$8))),MAX(E$8:E1855)+1,0)</f>
        <v>0</v>
      </c>
      <c r="F1856" s="25">
        <f>IF(AH1856="X",MAX(F$8:F1855)+1,0)</f>
        <v>0</v>
      </c>
      <c r="G1856" s="25">
        <f ca="1">IF(AND(AG1856=Data!$K$8,database!AI1856&lt;&gt;"Closed",AI1856&lt;&gt;"old",database!AL1856&lt;(TODAY()+Data!$X$4)),MAX(G$8:G1855)+1,0)</f>
        <v>0</v>
      </c>
      <c r="H1856" s="25">
        <f ca="1">IF(AND(AG1856=Data!$K$9,database!AI1856&lt;&gt;"Closed",AI1856&lt;&gt;"old",database!AL1856&lt;(TODAY()+Data!$X$5)),MAX(H$8:H1855)+1,0)</f>
        <v>0</v>
      </c>
      <c r="Y1856">
        <f>IF(AS1856&gt;0,VLOOKUP(AS1856,$AT:$AV,3,0)+COUNTIF(AS$8:AS1855,AS1856),0)</f>
        <v>0</v>
      </c>
      <c r="AA1856" s="16"/>
      <c r="AB1856" s="22"/>
      <c r="AC1856" s="16"/>
      <c r="AD1856" s="22"/>
      <c r="AE1856" s="16"/>
      <c r="AF1856" s="22"/>
      <c r="AG1856" s="138"/>
      <c r="AH1856" s="23"/>
      <c r="AI1856" s="16"/>
      <c r="AJ1856" s="23"/>
      <c r="AK1856" s="28"/>
      <c r="AL1856" s="35"/>
      <c r="AQ1856" s="25">
        <f>IF(FollowUp!$AK$3="(Off)",IF(FollowUp!$AA$3=Data!$D$5,C1856,IF(FollowUp!$AA$3=Data!$D$6,D1856,IF(FollowUp!$AA$3=Data!$D$7,E1856,B1856))),IF(FollowUp!$AK$3=Data!$N$9,F1856,IF(FollowUp!$AK$3=Data!$N$8,H1856,IF(FollowUp!$AK$3=Data!$N$7,G1856,B1856))))</f>
        <v>0</v>
      </c>
      <c r="AR1856" s="51">
        <f t="shared" si="176"/>
        <v>0</v>
      </c>
      <c r="AS1856" s="25">
        <f t="shared" si="174"/>
        <v>-1</v>
      </c>
      <c r="AT1856" s="25">
        <f t="shared" si="177"/>
        <v>1849</v>
      </c>
      <c r="AU1856" s="25">
        <f t="shared" si="175"/>
        <v>0</v>
      </c>
      <c r="AV1856" s="25">
        <f t="shared" si="178"/>
        <v>0</v>
      </c>
      <c r="BB1856" s="51"/>
    </row>
    <row r="1857" spans="1:54" x14ac:dyDescent="0.25">
      <c r="A1857" t="str">
        <f t="shared" si="173"/>
        <v>1857</v>
      </c>
      <c r="B1857" s="25">
        <f>IF(OR(ISBLANK($AG1857),$AI1857="closed",$AI1857="old",AND($B$3=Data!$N$6,OR(database!AG1857=Data!$K$8,Data!$K$9=database!AG1857))),0,MAX(B$8:B1856)+1)</f>
        <v>0</v>
      </c>
      <c r="C1857" s="25">
        <f ca="1">IF(AND($AL1857-C$3&lt;=TODAY(),$AL1857&gt;0,AI1857&lt;&gt;"closed",AI1857&lt;&gt;"old",AND($B$3&lt;&gt;Data!$N$6,OR(database!$AG1857&lt;&gt;Data!$K$9,database!$AG1857&lt;&gt;Data!$K$8))),MAX(C$8:C1856)+1,0)</f>
        <v>0</v>
      </c>
      <c r="D1857" s="25">
        <f ca="1">IF(AND($AL1857-D$3&lt;=TODAY(),$AL1857&gt;0,$AI1857&lt;&gt;"closed",AI1857&lt;&gt;"old",AND($B$3&lt;&gt;Data!$N$6,OR(database!$AG1857&lt;&gt;Data!$K$9,database!$AG1857&lt;&gt;Data!$K$8))),MAX(D$8:D1856)+1,0)</f>
        <v>0</v>
      </c>
      <c r="E1857" s="25">
        <f ca="1">IF(AND($AL1857-E$3&lt;=TODAY(),$AL1857&gt;0,AI1857&lt;&gt;"closed",AI1857&lt;&gt;"old",AND($B$3&lt;&gt;Data!$N$6,OR(database!$AG1857&lt;&gt;Data!$K$9,database!$AG1857&lt;&gt;Data!$K$8))),MAX(E$8:E1856)+1,0)</f>
        <v>0</v>
      </c>
      <c r="F1857" s="25">
        <f>IF(AH1857="X",MAX(F$8:F1856)+1,0)</f>
        <v>0</v>
      </c>
      <c r="G1857" s="25">
        <f ca="1">IF(AND(AG1857=Data!$K$8,database!AI1857&lt;&gt;"Closed",AI1857&lt;&gt;"old",database!AL1857&lt;(TODAY()+Data!$X$4)),MAX(G$8:G1856)+1,0)</f>
        <v>0</v>
      </c>
      <c r="H1857" s="25">
        <f ca="1">IF(AND(AG1857=Data!$K$9,database!AI1857&lt;&gt;"Closed",AI1857&lt;&gt;"old",database!AL1857&lt;(TODAY()+Data!$X$5)),MAX(H$8:H1856)+1,0)</f>
        <v>0</v>
      </c>
      <c r="Y1857">
        <f>IF(AS1857&gt;0,VLOOKUP(AS1857,$AT:$AV,3,0)+COUNTIF(AS$8:AS1856,AS1857),0)</f>
        <v>0</v>
      </c>
      <c r="AA1857" s="17"/>
      <c r="AB1857" s="18"/>
      <c r="AC1857" s="17"/>
      <c r="AD1857" s="18"/>
      <c r="AE1857" s="17"/>
      <c r="AF1857" s="18"/>
      <c r="AG1857" s="139"/>
      <c r="AH1857" s="24"/>
      <c r="AI1857" s="17"/>
      <c r="AJ1857" s="24"/>
      <c r="AK1857" s="27"/>
      <c r="AL1857" s="47"/>
      <c r="AQ1857" s="25">
        <f>IF(FollowUp!$AK$3="(Off)",IF(FollowUp!$AA$3=Data!$D$5,C1857,IF(FollowUp!$AA$3=Data!$D$6,D1857,IF(FollowUp!$AA$3=Data!$D$7,E1857,B1857))),IF(FollowUp!$AK$3=Data!$N$9,F1857,IF(FollowUp!$AK$3=Data!$N$8,H1857,IF(FollowUp!$AK$3=Data!$N$7,G1857,B1857))))</f>
        <v>0</v>
      </c>
      <c r="AR1857" s="51">
        <f t="shared" si="176"/>
        <v>0</v>
      </c>
      <c r="AS1857" s="25">
        <f t="shared" si="174"/>
        <v>-1</v>
      </c>
      <c r="AT1857" s="25">
        <f t="shared" si="177"/>
        <v>1850</v>
      </c>
      <c r="AU1857" s="25">
        <f t="shared" si="175"/>
        <v>0</v>
      </c>
      <c r="AV1857" s="25">
        <f t="shared" si="178"/>
        <v>0</v>
      </c>
      <c r="BB1857" s="51"/>
    </row>
    <row r="1858" spans="1:54" x14ac:dyDescent="0.25">
      <c r="A1858" t="str">
        <f t="shared" si="173"/>
        <v>1858</v>
      </c>
      <c r="B1858" s="25">
        <f>IF(OR(ISBLANK($AG1858),$AI1858="closed",$AI1858="old",AND($B$3=Data!$N$6,OR(database!AG1858=Data!$K$8,Data!$K$9=database!AG1858))),0,MAX(B$8:B1857)+1)</f>
        <v>0</v>
      </c>
      <c r="C1858" s="25">
        <f ca="1">IF(AND($AL1858-C$3&lt;=TODAY(),$AL1858&gt;0,AI1858&lt;&gt;"closed",AI1858&lt;&gt;"old",AND($B$3&lt;&gt;Data!$N$6,OR(database!$AG1858&lt;&gt;Data!$K$9,database!$AG1858&lt;&gt;Data!$K$8))),MAX(C$8:C1857)+1,0)</f>
        <v>0</v>
      </c>
      <c r="D1858" s="25">
        <f ca="1">IF(AND($AL1858-D$3&lt;=TODAY(),$AL1858&gt;0,$AI1858&lt;&gt;"closed",AI1858&lt;&gt;"old",AND($B$3&lt;&gt;Data!$N$6,OR(database!$AG1858&lt;&gt;Data!$K$9,database!$AG1858&lt;&gt;Data!$K$8))),MAX(D$8:D1857)+1,0)</f>
        <v>0</v>
      </c>
      <c r="E1858" s="25">
        <f ca="1">IF(AND($AL1858-E$3&lt;=TODAY(),$AL1858&gt;0,AI1858&lt;&gt;"closed",AI1858&lt;&gt;"old",AND($B$3&lt;&gt;Data!$N$6,OR(database!$AG1858&lt;&gt;Data!$K$9,database!$AG1858&lt;&gt;Data!$K$8))),MAX(E$8:E1857)+1,0)</f>
        <v>0</v>
      </c>
      <c r="F1858" s="25">
        <f>IF(AH1858="X",MAX(F$8:F1857)+1,0)</f>
        <v>0</v>
      </c>
      <c r="G1858" s="25">
        <f ca="1">IF(AND(AG1858=Data!$K$8,database!AI1858&lt;&gt;"Closed",AI1858&lt;&gt;"old",database!AL1858&lt;(TODAY()+Data!$X$4)),MAX(G$8:G1857)+1,0)</f>
        <v>0</v>
      </c>
      <c r="H1858" s="25">
        <f ca="1">IF(AND(AG1858=Data!$K$9,database!AI1858&lt;&gt;"Closed",AI1858&lt;&gt;"old",database!AL1858&lt;(TODAY()+Data!$X$5)),MAX(H$8:H1857)+1,0)</f>
        <v>0</v>
      </c>
      <c r="Y1858">
        <f>IF(AS1858&gt;0,VLOOKUP(AS1858,$AT:$AV,3,0)+COUNTIF(AS$8:AS1857,AS1858),0)</f>
        <v>0</v>
      </c>
      <c r="AA1858" s="16"/>
      <c r="AB1858" s="22"/>
      <c r="AC1858" s="16"/>
      <c r="AD1858" s="22"/>
      <c r="AE1858" s="16"/>
      <c r="AF1858" s="22"/>
      <c r="AG1858" s="138"/>
      <c r="AH1858" s="23"/>
      <c r="AI1858" s="16"/>
      <c r="AJ1858" s="23"/>
      <c r="AK1858" s="28"/>
      <c r="AL1858" s="35"/>
      <c r="AQ1858" s="25">
        <f>IF(FollowUp!$AK$3="(Off)",IF(FollowUp!$AA$3=Data!$D$5,C1858,IF(FollowUp!$AA$3=Data!$D$6,D1858,IF(FollowUp!$AA$3=Data!$D$7,E1858,B1858))),IF(FollowUp!$AK$3=Data!$N$9,F1858,IF(FollowUp!$AK$3=Data!$N$8,H1858,IF(FollowUp!$AK$3=Data!$N$7,G1858,B1858))))</f>
        <v>0</v>
      </c>
      <c r="AR1858" s="51">
        <f t="shared" si="176"/>
        <v>0</v>
      </c>
      <c r="AS1858" s="25">
        <f t="shared" si="174"/>
        <v>-1</v>
      </c>
      <c r="AT1858" s="25">
        <f t="shared" si="177"/>
        <v>1851</v>
      </c>
      <c r="AU1858" s="25">
        <f t="shared" si="175"/>
        <v>0</v>
      </c>
      <c r="AV1858" s="25">
        <f t="shared" si="178"/>
        <v>0</v>
      </c>
      <c r="BB1858" s="51"/>
    </row>
    <row r="1859" spans="1:54" x14ac:dyDescent="0.25">
      <c r="A1859" t="str">
        <f t="shared" si="173"/>
        <v>1859</v>
      </c>
      <c r="B1859" s="25">
        <f>IF(OR(ISBLANK($AG1859),$AI1859="closed",$AI1859="old",AND($B$3=Data!$N$6,OR(database!AG1859=Data!$K$8,Data!$K$9=database!AG1859))),0,MAX(B$8:B1858)+1)</f>
        <v>0</v>
      </c>
      <c r="C1859" s="25">
        <f ca="1">IF(AND($AL1859-C$3&lt;=TODAY(),$AL1859&gt;0,AI1859&lt;&gt;"closed",AI1859&lt;&gt;"old",AND($B$3&lt;&gt;Data!$N$6,OR(database!$AG1859&lt;&gt;Data!$K$9,database!$AG1859&lt;&gt;Data!$K$8))),MAX(C$8:C1858)+1,0)</f>
        <v>0</v>
      </c>
      <c r="D1859" s="25">
        <f ca="1">IF(AND($AL1859-D$3&lt;=TODAY(),$AL1859&gt;0,$AI1859&lt;&gt;"closed",AI1859&lt;&gt;"old",AND($B$3&lt;&gt;Data!$N$6,OR(database!$AG1859&lt;&gt;Data!$K$9,database!$AG1859&lt;&gt;Data!$K$8))),MAX(D$8:D1858)+1,0)</f>
        <v>0</v>
      </c>
      <c r="E1859" s="25">
        <f ca="1">IF(AND($AL1859-E$3&lt;=TODAY(),$AL1859&gt;0,AI1859&lt;&gt;"closed",AI1859&lt;&gt;"old",AND($B$3&lt;&gt;Data!$N$6,OR(database!$AG1859&lt;&gt;Data!$K$9,database!$AG1859&lt;&gt;Data!$K$8))),MAX(E$8:E1858)+1,0)</f>
        <v>0</v>
      </c>
      <c r="F1859" s="25">
        <f>IF(AH1859="X",MAX(F$8:F1858)+1,0)</f>
        <v>0</v>
      </c>
      <c r="G1859" s="25">
        <f ca="1">IF(AND(AG1859=Data!$K$8,database!AI1859&lt;&gt;"Closed",AI1859&lt;&gt;"old",database!AL1859&lt;(TODAY()+Data!$X$4)),MAX(G$8:G1858)+1,0)</f>
        <v>0</v>
      </c>
      <c r="H1859" s="25">
        <f ca="1">IF(AND(AG1859=Data!$K$9,database!AI1859&lt;&gt;"Closed",AI1859&lt;&gt;"old",database!AL1859&lt;(TODAY()+Data!$X$5)),MAX(H$8:H1858)+1,0)</f>
        <v>0</v>
      </c>
      <c r="Y1859">
        <f>IF(AS1859&gt;0,VLOOKUP(AS1859,$AT:$AV,3,0)+COUNTIF(AS$8:AS1858,AS1859),0)</f>
        <v>0</v>
      </c>
      <c r="AA1859" s="17"/>
      <c r="AB1859" s="18"/>
      <c r="AC1859" s="17"/>
      <c r="AD1859" s="18"/>
      <c r="AE1859" s="17"/>
      <c r="AF1859" s="18"/>
      <c r="AG1859" s="139"/>
      <c r="AH1859" s="24"/>
      <c r="AI1859" s="17"/>
      <c r="AJ1859" s="24"/>
      <c r="AK1859" s="27"/>
      <c r="AL1859" s="47"/>
      <c r="AQ1859" s="25">
        <f>IF(FollowUp!$AK$3="(Off)",IF(FollowUp!$AA$3=Data!$D$5,C1859,IF(FollowUp!$AA$3=Data!$D$6,D1859,IF(FollowUp!$AA$3=Data!$D$7,E1859,B1859))),IF(FollowUp!$AK$3=Data!$N$9,F1859,IF(FollowUp!$AK$3=Data!$N$8,H1859,IF(FollowUp!$AK$3=Data!$N$7,G1859,B1859))))</f>
        <v>0</v>
      </c>
      <c r="AR1859" s="51">
        <f t="shared" si="176"/>
        <v>0</v>
      </c>
      <c r="AS1859" s="25">
        <f t="shared" si="174"/>
        <v>-1</v>
      </c>
      <c r="AT1859" s="25">
        <f t="shared" si="177"/>
        <v>1852</v>
      </c>
      <c r="AU1859" s="25">
        <f t="shared" si="175"/>
        <v>0</v>
      </c>
      <c r="AV1859" s="25">
        <f t="shared" si="178"/>
        <v>0</v>
      </c>
      <c r="BB1859" s="51"/>
    </row>
    <row r="1860" spans="1:54" x14ac:dyDescent="0.25">
      <c r="A1860" t="str">
        <f t="shared" si="173"/>
        <v>1860</v>
      </c>
      <c r="B1860" s="25">
        <f>IF(OR(ISBLANK($AG1860),$AI1860="closed",$AI1860="old",AND($B$3=Data!$N$6,OR(database!AG1860=Data!$K$8,Data!$K$9=database!AG1860))),0,MAX(B$8:B1859)+1)</f>
        <v>0</v>
      </c>
      <c r="C1860" s="25">
        <f ca="1">IF(AND($AL1860-C$3&lt;=TODAY(),$AL1860&gt;0,AI1860&lt;&gt;"closed",AI1860&lt;&gt;"old",AND($B$3&lt;&gt;Data!$N$6,OR(database!$AG1860&lt;&gt;Data!$K$9,database!$AG1860&lt;&gt;Data!$K$8))),MAX(C$8:C1859)+1,0)</f>
        <v>0</v>
      </c>
      <c r="D1860" s="25">
        <f ca="1">IF(AND($AL1860-D$3&lt;=TODAY(),$AL1860&gt;0,$AI1860&lt;&gt;"closed",AI1860&lt;&gt;"old",AND($B$3&lt;&gt;Data!$N$6,OR(database!$AG1860&lt;&gt;Data!$K$9,database!$AG1860&lt;&gt;Data!$K$8))),MAX(D$8:D1859)+1,0)</f>
        <v>0</v>
      </c>
      <c r="E1860" s="25">
        <f ca="1">IF(AND($AL1860-E$3&lt;=TODAY(),$AL1860&gt;0,AI1860&lt;&gt;"closed",AI1860&lt;&gt;"old",AND($B$3&lt;&gt;Data!$N$6,OR(database!$AG1860&lt;&gt;Data!$K$9,database!$AG1860&lt;&gt;Data!$K$8))),MAX(E$8:E1859)+1,0)</f>
        <v>0</v>
      </c>
      <c r="F1860" s="25">
        <f>IF(AH1860="X",MAX(F$8:F1859)+1,0)</f>
        <v>0</v>
      </c>
      <c r="G1860" s="25">
        <f ca="1">IF(AND(AG1860=Data!$K$8,database!AI1860&lt;&gt;"Closed",AI1860&lt;&gt;"old",database!AL1860&lt;(TODAY()+Data!$X$4)),MAX(G$8:G1859)+1,0)</f>
        <v>0</v>
      </c>
      <c r="H1860" s="25">
        <f ca="1">IF(AND(AG1860=Data!$K$9,database!AI1860&lt;&gt;"Closed",AI1860&lt;&gt;"old",database!AL1860&lt;(TODAY()+Data!$X$5)),MAX(H$8:H1859)+1,0)</f>
        <v>0</v>
      </c>
      <c r="Y1860">
        <f>IF(AS1860&gt;0,VLOOKUP(AS1860,$AT:$AV,3,0)+COUNTIF(AS$8:AS1859,AS1860),0)</f>
        <v>0</v>
      </c>
      <c r="AA1860" s="16"/>
      <c r="AB1860" s="22"/>
      <c r="AC1860" s="16"/>
      <c r="AD1860" s="22"/>
      <c r="AE1860" s="16"/>
      <c r="AF1860" s="22"/>
      <c r="AG1860" s="138"/>
      <c r="AH1860" s="23"/>
      <c r="AI1860" s="16"/>
      <c r="AJ1860" s="23"/>
      <c r="AK1860" s="28"/>
      <c r="AL1860" s="35"/>
      <c r="AQ1860" s="25">
        <f>IF(FollowUp!$AK$3="(Off)",IF(FollowUp!$AA$3=Data!$D$5,C1860,IF(FollowUp!$AA$3=Data!$D$6,D1860,IF(FollowUp!$AA$3=Data!$D$7,E1860,B1860))),IF(FollowUp!$AK$3=Data!$N$9,F1860,IF(FollowUp!$AK$3=Data!$N$8,H1860,IF(FollowUp!$AK$3=Data!$N$7,G1860,B1860))))</f>
        <v>0</v>
      </c>
      <c r="AR1860" s="51">
        <f t="shared" si="176"/>
        <v>0</v>
      </c>
      <c r="AS1860" s="25">
        <f t="shared" si="174"/>
        <v>-1</v>
      </c>
      <c r="AT1860" s="25">
        <f t="shared" si="177"/>
        <v>1853</v>
      </c>
      <c r="AU1860" s="25">
        <f t="shared" si="175"/>
        <v>0</v>
      </c>
      <c r="AV1860" s="25">
        <f t="shared" si="178"/>
        <v>0</v>
      </c>
      <c r="BB1860" s="51"/>
    </row>
    <row r="1861" spans="1:54" x14ac:dyDescent="0.25">
      <c r="A1861" t="str">
        <f t="shared" si="173"/>
        <v>1861</v>
      </c>
      <c r="B1861" s="25">
        <f>IF(OR(ISBLANK($AG1861),$AI1861="closed",$AI1861="old",AND($B$3=Data!$N$6,OR(database!AG1861=Data!$K$8,Data!$K$9=database!AG1861))),0,MAX(B$8:B1860)+1)</f>
        <v>0</v>
      </c>
      <c r="C1861" s="25">
        <f ca="1">IF(AND($AL1861-C$3&lt;=TODAY(),$AL1861&gt;0,AI1861&lt;&gt;"closed",AI1861&lt;&gt;"old",AND($B$3&lt;&gt;Data!$N$6,OR(database!$AG1861&lt;&gt;Data!$K$9,database!$AG1861&lt;&gt;Data!$K$8))),MAX(C$8:C1860)+1,0)</f>
        <v>0</v>
      </c>
      <c r="D1861" s="25">
        <f ca="1">IF(AND($AL1861-D$3&lt;=TODAY(),$AL1861&gt;0,$AI1861&lt;&gt;"closed",AI1861&lt;&gt;"old",AND($B$3&lt;&gt;Data!$N$6,OR(database!$AG1861&lt;&gt;Data!$K$9,database!$AG1861&lt;&gt;Data!$K$8))),MAX(D$8:D1860)+1,0)</f>
        <v>0</v>
      </c>
      <c r="E1861" s="25">
        <f ca="1">IF(AND($AL1861-E$3&lt;=TODAY(),$AL1861&gt;0,AI1861&lt;&gt;"closed",AI1861&lt;&gt;"old",AND($B$3&lt;&gt;Data!$N$6,OR(database!$AG1861&lt;&gt;Data!$K$9,database!$AG1861&lt;&gt;Data!$K$8))),MAX(E$8:E1860)+1,0)</f>
        <v>0</v>
      </c>
      <c r="F1861" s="25">
        <f>IF(AH1861="X",MAX(F$8:F1860)+1,0)</f>
        <v>0</v>
      </c>
      <c r="G1861" s="25">
        <f ca="1">IF(AND(AG1861=Data!$K$8,database!AI1861&lt;&gt;"Closed",AI1861&lt;&gt;"old",database!AL1861&lt;(TODAY()+Data!$X$4)),MAX(G$8:G1860)+1,0)</f>
        <v>0</v>
      </c>
      <c r="H1861" s="25">
        <f ca="1">IF(AND(AG1861=Data!$K$9,database!AI1861&lt;&gt;"Closed",AI1861&lt;&gt;"old",database!AL1861&lt;(TODAY()+Data!$X$5)),MAX(H$8:H1860)+1,0)</f>
        <v>0</v>
      </c>
      <c r="Y1861">
        <f>IF(AS1861&gt;0,VLOOKUP(AS1861,$AT:$AV,3,0)+COUNTIF(AS$8:AS1860,AS1861),0)</f>
        <v>0</v>
      </c>
      <c r="AA1861" s="17"/>
      <c r="AB1861" s="18"/>
      <c r="AC1861" s="17"/>
      <c r="AD1861" s="18"/>
      <c r="AE1861" s="17"/>
      <c r="AF1861" s="18"/>
      <c r="AG1861" s="139"/>
      <c r="AH1861" s="24"/>
      <c r="AI1861" s="17"/>
      <c r="AJ1861" s="24"/>
      <c r="AK1861" s="27"/>
      <c r="AL1861" s="47"/>
      <c r="AQ1861" s="25">
        <f>IF(FollowUp!$AK$3="(Off)",IF(FollowUp!$AA$3=Data!$D$5,C1861,IF(FollowUp!$AA$3=Data!$D$6,D1861,IF(FollowUp!$AA$3=Data!$D$7,E1861,B1861))),IF(FollowUp!$AK$3=Data!$N$9,F1861,IF(FollowUp!$AK$3=Data!$N$8,H1861,IF(FollowUp!$AK$3=Data!$N$7,G1861,B1861))))</f>
        <v>0</v>
      </c>
      <c r="AR1861" s="51">
        <f t="shared" si="176"/>
        <v>0</v>
      </c>
      <c r="AS1861" s="25">
        <f t="shared" si="174"/>
        <v>-1</v>
      </c>
      <c r="AT1861" s="25">
        <f t="shared" si="177"/>
        <v>1854</v>
      </c>
      <c r="AU1861" s="25">
        <f t="shared" si="175"/>
        <v>0</v>
      </c>
      <c r="AV1861" s="25">
        <f t="shared" si="178"/>
        <v>0</v>
      </c>
      <c r="BB1861" s="51"/>
    </row>
    <row r="1862" spans="1:54" x14ac:dyDescent="0.25">
      <c r="A1862" t="str">
        <f t="shared" si="173"/>
        <v>1862</v>
      </c>
      <c r="B1862" s="25">
        <f>IF(OR(ISBLANK($AG1862),$AI1862="closed",$AI1862="old",AND($B$3=Data!$N$6,OR(database!AG1862=Data!$K$8,Data!$K$9=database!AG1862))),0,MAX(B$8:B1861)+1)</f>
        <v>0</v>
      </c>
      <c r="C1862" s="25">
        <f ca="1">IF(AND($AL1862-C$3&lt;=TODAY(),$AL1862&gt;0,AI1862&lt;&gt;"closed",AI1862&lt;&gt;"old",AND($B$3&lt;&gt;Data!$N$6,OR(database!$AG1862&lt;&gt;Data!$K$9,database!$AG1862&lt;&gt;Data!$K$8))),MAX(C$8:C1861)+1,0)</f>
        <v>0</v>
      </c>
      <c r="D1862" s="25">
        <f ca="1">IF(AND($AL1862-D$3&lt;=TODAY(),$AL1862&gt;0,$AI1862&lt;&gt;"closed",AI1862&lt;&gt;"old",AND($B$3&lt;&gt;Data!$N$6,OR(database!$AG1862&lt;&gt;Data!$K$9,database!$AG1862&lt;&gt;Data!$K$8))),MAX(D$8:D1861)+1,0)</f>
        <v>0</v>
      </c>
      <c r="E1862" s="25">
        <f ca="1">IF(AND($AL1862-E$3&lt;=TODAY(),$AL1862&gt;0,AI1862&lt;&gt;"closed",AI1862&lt;&gt;"old",AND($B$3&lt;&gt;Data!$N$6,OR(database!$AG1862&lt;&gt;Data!$K$9,database!$AG1862&lt;&gt;Data!$K$8))),MAX(E$8:E1861)+1,0)</f>
        <v>0</v>
      </c>
      <c r="F1862" s="25">
        <f>IF(AH1862="X",MAX(F$8:F1861)+1,0)</f>
        <v>0</v>
      </c>
      <c r="G1862" s="25">
        <f ca="1">IF(AND(AG1862=Data!$K$8,database!AI1862&lt;&gt;"Closed",AI1862&lt;&gt;"old",database!AL1862&lt;(TODAY()+Data!$X$4)),MAX(G$8:G1861)+1,0)</f>
        <v>0</v>
      </c>
      <c r="H1862" s="25">
        <f ca="1">IF(AND(AG1862=Data!$K$9,database!AI1862&lt;&gt;"Closed",AI1862&lt;&gt;"old",database!AL1862&lt;(TODAY()+Data!$X$5)),MAX(H$8:H1861)+1,0)</f>
        <v>0</v>
      </c>
      <c r="Y1862">
        <f>IF(AS1862&gt;0,VLOOKUP(AS1862,$AT:$AV,3,0)+COUNTIF(AS$8:AS1861,AS1862),0)</f>
        <v>0</v>
      </c>
      <c r="AA1862" s="16"/>
      <c r="AB1862" s="22"/>
      <c r="AC1862" s="16"/>
      <c r="AD1862" s="22"/>
      <c r="AE1862" s="16"/>
      <c r="AF1862" s="22"/>
      <c r="AG1862" s="138"/>
      <c r="AH1862" s="23"/>
      <c r="AI1862" s="16"/>
      <c r="AJ1862" s="23"/>
      <c r="AK1862" s="28"/>
      <c r="AL1862" s="35"/>
      <c r="AQ1862" s="25">
        <f>IF(FollowUp!$AK$3="(Off)",IF(FollowUp!$AA$3=Data!$D$5,C1862,IF(FollowUp!$AA$3=Data!$D$6,D1862,IF(FollowUp!$AA$3=Data!$D$7,E1862,B1862))),IF(FollowUp!$AK$3=Data!$N$9,F1862,IF(FollowUp!$AK$3=Data!$N$8,H1862,IF(FollowUp!$AK$3=Data!$N$7,G1862,B1862))))</f>
        <v>0</v>
      </c>
      <c r="AR1862" s="51">
        <f t="shared" si="176"/>
        <v>0</v>
      </c>
      <c r="AS1862" s="25">
        <f t="shared" si="174"/>
        <v>-1</v>
      </c>
      <c r="AT1862" s="25">
        <f t="shared" si="177"/>
        <v>1855</v>
      </c>
      <c r="AU1862" s="25">
        <f t="shared" si="175"/>
        <v>0</v>
      </c>
      <c r="AV1862" s="25">
        <f t="shared" si="178"/>
        <v>0</v>
      </c>
      <c r="BB1862" s="51"/>
    </row>
    <row r="1863" spans="1:54" x14ac:dyDescent="0.25">
      <c r="A1863" t="str">
        <f t="shared" si="173"/>
        <v>1863</v>
      </c>
      <c r="B1863" s="25">
        <f>IF(OR(ISBLANK($AG1863),$AI1863="closed",$AI1863="old",AND($B$3=Data!$N$6,OR(database!AG1863=Data!$K$8,Data!$K$9=database!AG1863))),0,MAX(B$8:B1862)+1)</f>
        <v>0</v>
      </c>
      <c r="C1863" s="25">
        <f ca="1">IF(AND($AL1863-C$3&lt;=TODAY(),$AL1863&gt;0,AI1863&lt;&gt;"closed",AI1863&lt;&gt;"old",AND($B$3&lt;&gt;Data!$N$6,OR(database!$AG1863&lt;&gt;Data!$K$9,database!$AG1863&lt;&gt;Data!$K$8))),MAX(C$8:C1862)+1,0)</f>
        <v>0</v>
      </c>
      <c r="D1863" s="25">
        <f ca="1">IF(AND($AL1863-D$3&lt;=TODAY(),$AL1863&gt;0,$AI1863&lt;&gt;"closed",AI1863&lt;&gt;"old",AND($B$3&lt;&gt;Data!$N$6,OR(database!$AG1863&lt;&gt;Data!$K$9,database!$AG1863&lt;&gt;Data!$K$8))),MAX(D$8:D1862)+1,0)</f>
        <v>0</v>
      </c>
      <c r="E1863" s="25">
        <f ca="1">IF(AND($AL1863-E$3&lt;=TODAY(),$AL1863&gt;0,AI1863&lt;&gt;"closed",AI1863&lt;&gt;"old",AND($B$3&lt;&gt;Data!$N$6,OR(database!$AG1863&lt;&gt;Data!$K$9,database!$AG1863&lt;&gt;Data!$K$8))),MAX(E$8:E1862)+1,0)</f>
        <v>0</v>
      </c>
      <c r="F1863" s="25">
        <f>IF(AH1863="X",MAX(F$8:F1862)+1,0)</f>
        <v>0</v>
      </c>
      <c r="G1863" s="25">
        <f ca="1">IF(AND(AG1863=Data!$K$8,database!AI1863&lt;&gt;"Closed",AI1863&lt;&gt;"old",database!AL1863&lt;(TODAY()+Data!$X$4)),MAX(G$8:G1862)+1,0)</f>
        <v>0</v>
      </c>
      <c r="H1863" s="25">
        <f ca="1">IF(AND(AG1863=Data!$K$9,database!AI1863&lt;&gt;"Closed",AI1863&lt;&gt;"old",database!AL1863&lt;(TODAY()+Data!$X$5)),MAX(H$8:H1862)+1,0)</f>
        <v>0</v>
      </c>
      <c r="Y1863">
        <f>IF(AS1863&gt;0,VLOOKUP(AS1863,$AT:$AV,3,0)+COUNTIF(AS$8:AS1862,AS1863),0)</f>
        <v>0</v>
      </c>
      <c r="AA1863" s="17"/>
      <c r="AB1863" s="18"/>
      <c r="AC1863" s="17"/>
      <c r="AD1863" s="18"/>
      <c r="AE1863" s="17"/>
      <c r="AF1863" s="18"/>
      <c r="AG1863" s="139"/>
      <c r="AH1863" s="24"/>
      <c r="AI1863" s="17"/>
      <c r="AJ1863" s="24"/>
      <c r="AK1863" s="27"/>
      <c r="AL1863" s="47"/>
      <c r="AQ1863" s="25">
        <f>IF(FollowUp!$AK$3="(Off)",IF(FollowUp!$AA$3=Data!$D$5,C1863,IF(FollowUp!$AA$3=Data!$D$6,D1863,IF(FollowUp!$AA$3=Data!$D$7,E1863,B1863))),IF(FollowUp!$AK$3=Data!$N$9,F1863,IF(FollowUp!$AK$3=Data!$N$8,H1863,IF(FollowUp!$AK$3=Data!$N$7,G1863,B1863))))</f>
        <v>0</v>
      </c>
      <c r="AR1863" s="51">
        <f t="shared" si="176"/>
        <v>0</v>
      </c>
      <c r="AS1863" s="25">
        <f t="shared" si="174"/>
        <v>-1</v>
      </c>
      <c r="AT1863" s="25">
        <f t="shared" si="177"/>
        <v>1856</v>
      </c>
      <c r="AU1863" s="25">
        <f t="shared" si="175"/>
        <v>0</v>
      </c>
      <c r="AV1863" s="25">
        <f t="shared" si="178"/>
        <v>0</v>
      </c>
      <c r="BB1863" s="51"/>
    </row>
    <row r="1864" spans="1:54" x14ac:dyDescent="0.25">
      <c r="A1864" t="str">
        <f t="shared" ref="A1864:A1927" si="179">ROW(C1864)&amp;AC1864</f>
        <v>1864</v>
      </c>
      <c r="B1864" s="25">
        <f>IF(OR(ISBLANK($AG1864),$AI1864="closed",$AI1864="old",AND($B$3=Data!$N$6,OR(database!AG1864=Data!$K$8,Data!$K$9=database!AG1864))),0,MAX(B$8:B1863)+1)</f>
        <v>0</v>
      </c>
      <c r="C1864" s="25">
        <f ca="1">IF(AND($AL1864-C$3&lt;=TODAY(),$AL1864&gt;0,AI1864&lt;&gt;"closed",AI1864&lt;&gt;"old",AND($B$3&lt;&gt;Data!$N$6,OR(database!$AG1864&lt;&gt;Data!$K$9,database!$AG1864&lt;&gt;Data!$K$8))),MAX(C$8:C1863)+1,0)</f>
        <v>0</v>
      </c>
      <c r="D1864" s="25">
        <f ca="1">IF(AND($AL1864-D$3&lt;=TODAY(),$AL1864&gt;0,$AI1864&lt;&gt;"closed",AI1864&lt;&gt;"old",AND($B$3&lt;&gt;Data!$N$6,OR(database!$AG1864&lt;&gt;Data!$K$9,database!$AG1864&lt;&gt;Data!$K$8))),MAX(D$8:D1863)+1,0)</f>
        <v>0</v>
      </c>
      <c r="E1864" s="25">
        <f ca="1">IF(AND($AL1864-E$3&lt;=TODAY(),$AL1864&gt;0,AI1864&lt;&gt;"closed",AI1864&lt;&gt;"old",AND($B$3&lt;&gt;Data!$N$6,OR(database!$AG1864&lt;&gt;Data!$K$9,database!$AG1864&lt;&gt;Data!$K$8))),MAX(E$8:E1863)+1,0)</f>
        <v>0</v>
      </c>
      <c r="F1864" s="25">
        <f>IF(AH1864="X",MAX(F$8:F1863)+1,0)</f>
        <v>0</v>
      </c>
      <c r="G1864" s="25">
        <f ca="1">IF(AND(AG1864=Data!$K$8,database!AI1864&lt;&gt;"Closed",AI1864&lt;&gt;"old",database!AL1864&lt;(TODAY()+Data!$X$4)),MAX(G$8:G1863)+1,0)</f>
        <v>0</v>
      </c>
      <c r="H1864" s="25">
        <f ca="1">IF(AND(AG1864=Data!$K$9,database!AI1864&lt;&gt;"Closed",AI1864&lt;&gt;"old",database!AL1864&lt;(TODAY()+Data!$X$5)),MAX(H$8:H1863)+1,0)</f>
        <v>0</v>
      </c>
      <c r="Y1864">
        <f>IF(AS1864&gt;0,VLOOKUP(AS1864,$AT:$AV,3,0)+COUNTIF(AS$8:AS1863,AS1864),0)</f>
        <v>0</v>
      </c>
      <c r="AA1864" s="16"/>
      <c r="AB1864" s="22"/>
      <c r="AC1864" s="16"/>
      <c r="AD1864" s="22"/>
      <c r="AE1864" s="16"/>
      <c r="AF1864" s="22"/>
      <c r="AG1864" s="138"/>
      <c r="AH1864" s="23"/>
      <c r="AI1864" s="16"/>
      <c r="AJ1864" s="23"/>
      <c r="AK1864" s="28"/>
      <c r="AL1864" s="35"/>
      <c r="AQ1864" s="25">
        <f>IF(FollowUp!$AK$3="(Off)",IF(FollowUp!$AA$3=Data!$D$5,C1864,IF(FollowUp!$AA$3=Data!$D$6,D1864,IF(FollowUp!$AA$3=Data!$D$7,E1864,B1864))),IF(FollowUp!$AK$3=Data!$N$9,F1864,IF(FollowUp!$AK$3=Data!$N$8,H1864,IF(FollowUp!$AK$3=Data!$N$7,G1864,B1864))))</f>
        <v>0</v>
      </c>
      <c r="AR1864" s="51">
        <f t="shared" si="176"/>
        <v>0</v>
      </c>
      <c r="AS1864" s="25">
        <f t="shared" si="174"/>
        <v>-1</v>
      </c>
      <c r="AT1864" s="25">
        <f t="shared" si="177"/>
        <v>1857</v>
      </c>
      <c r="AU1864" s="25">
        <f t="shared" si="175"/>
        <v>0</v>
      </c>
      <c r="AV1864" s="25">
        <f t="shared" si="178"/>
        <v>0</v>
      </c>
      <c r="BB1864" s="51"/>
    </row>
    <row r="1865" spans="1:54" x14ac:dyDescent="0.25">
      <c r="A1865" t="str">
        <f t="shared" si="179"/>
        <v>1865</v>
      </c>
      <c r="B1865" s="25">
        <f>IF(OR(ISBLANK($AG1865),$AI1865="closed",$AI1865="old",AND($B$3=Data!$N$6,OR(database!AG1865=Data!$K$8,Data!$K$9=database!AG1865))),0,MAX(B$8:B1864)+1)</f>
        <v>0</v>
      </c>
      <c r="C1865" s="25">
        <f ca="1">IF(AND($AL1865-C$3&lt;=TODAY(),$AL1865&gt;0,AI1865&lt;&gt;"closed",AI1865&lt;&gt;"old",AND($B$3&lt;&gt;Data!$N$6,OR(database!$AG1865&lt;&gt;Data!$K$9,database!$AG1865&lt;&gt;Data!$K$8))),MAX(C$8:C1864)+1,0)</f>
        <v>0</v>
      </c>
      <c r="D1865" s="25">
        <f ca="1">IF(AND($AL1865-D$3&lt;=TODAY(),$AL1865&gt;0,$AI1865&lt;&gt;"closed",AI1865&lt;&gt;"old",AND($B$3&lt;&gt;Data!$N$6,OR(database!$AG1865&lt;&gt;Data!$K$9,database!$AG1865&lt;&gt;Data!$K$8))),MAX(D$8:D1864)+1,0)</f>
        <v>0</v>
      </c>
      <c r="E1865" s="25">
        <f ca="1">IF(AND($AL1865-E$3&lt;=TODAY(),$AL1865&gt;0,AI1865&lt;&gt;"closed",AI1865&lt;&gt;"old",AND($B$3&lt;&gt;Data!$N$6,OR(database!$AG1865&lt;&gt;Data!$K$9,database!$AG1865&lt;&gt;Data!$K$8))),MAX(E$8:E1864)+1,0)</f>
        <v>0</v>
      </c>
      <c r="F1865" s="25">
        <f>IF(AH1865="X",MAX(F$8:F1864)+1,0)</f>
        <v>0</v>
      </c>
      <c r="G1865" s="25">
        <f ca="1">IF(AND(AG1865=Data!$K$8,database!AI1865&lt;&gt;"Closed",AI1865&lt;&gt;"old",database!AL1865&lt;(TODAY()+Data!$X$4)),MAX(G$8:G1864)+1,0)</f>
        <v>0</v>
      </c>
      <c r="H1865" s="25">
        <f ca="1">IF(AND(AG1865=Data!$K$9,database!AI1865&lt;&gt;"Closed",AI1865&lt;&gt;"old",database!AL1865&lt;(TODAY()+Data!$X$5)),MAX(H$8:H1864)+1,0)</f>
        <v>0</v>
      </c>
      <c r="Y1865">
        <f>IF(AS1865&gt;0,VLOOKUP(AS1865,$AT:$AV,3,0)+COUNTIF(AS$8:AS1864,AS1865),0)</f>
        <v>0</v>
      </c>
      <c r="AA1865" s="17"/>
      <c r="AB1865" s="18"/>
      <c r="AC1865" s="17"/>
      <c r="AD1865" s="18"/>
      <c r="AE1865" s="17"/>
      <c r="AF1865" s="18"/>
      <c r="AG1865" s="139"/>
      <c r="AH1865" s="24"/>
      <c r="AI1865" s="17"/>
      <c r="AJ1865" s="24"/>
      <c r="AK1865" s="27"/>
      <c r="AL1865" s="47"/>
      <c r="AQ1865" s="25">
        <f>IF(FollowUp!$AK$3="(Off)",IF(FollowUp!$AA$3=Data!$D$5,C1865,IF(FollowUp!$AA$3=Data!$D$6,D1865,IF(FollowUp!$AA$3=Data!$D$7,E1865,B1865))),IF(FollowUp!$AK$3=Data!$N$9,F1865,IF(FollowUp!$AK$3=Data!$N$8,H1865,IF(FollowUp!$AK$3=Data!$N$7,G1865,B1865))))</f>
        <v>0</v>
      </c>
      <c r="AR1865" s="51">
        <f t="shared" si="176"/>
        <v>0</v>
      </c>
      <c r="AS1865" s="25">
        <f t="shared" ref="AS1865:AS1928" si="180">IF(AR1865=0,-1,RANK(AR1865,$AR$8:$AR$5000))</f>
        <v>-1</v>
      </c>
      <c r="AT1865" s="25">
        <f t="shared" si="177"/>
        <v>1858</v>
      </c>
      <c r="AU1865" s="25">
        <f t="shared" ref="AU1865:AU1928" si="181">COUNTIF(AS:AS,AT1865)</f>
        <v>0</v>
      </c>
      <c r="AV1865" s="25">
        <f t="shared" si="178"/>
        <v>0</v>
      </c>
      <c r="BB1865" s="51"/>
    </row>
    <row r="1866" spans="1:54" x14ac:dyDescent="0.25">
      <c r="A1866" t="str">
        <f t="shared" si="179"/>
        <v>1866</v>
      </c>
      <c r="B1866" s="25">
        <f>IF(OR(ISBLANK($AG1866),$AI1866="closed",$AI1866="old",AND($B$3=Data!$N$6,OR(database!AG1866=Data!$K$8,Data!$K$9=database!AG1866))),0,MAX(B$8:B1865)+1)</f>
        <v>0</v>
      </c>
      <c r="C1866" s="25">
        <f ca="1">IF(AND($AL1866-C$3&lt;=TODAY(),$AL1866&gt;0,AI1866&lt;&gt;"closed",AI1866&lt;&gt;"old",AND($B$3&lt;&gt;Data!$N$6,OR(database!$AG1866&lt;&gt;Data!$K$9,database!$AG1866&lt;&gt;Data!$K$8))),MAX(C$8:C1865)+1,0)</f>
        <v>0</v>
      </c>
      <c r="D1866" s="25">
        <f ca="1">IF(AND($AL1866-D$3&lt;=TODAY(),$AL1866&gt;0,$AI1866&lt;&gt;"closed",AI1866&lt;&gt;"old",AND($B$3&lt;&gt;Data!$N$6,OR(database!$AG1866&lt;&gt;Data!$K$9,database!$AG1866&lt;&gt;Data!$K$8))),MAX(D$8:D1865)+1,0)</f>
        <v>0</v>
      </c>
      <c r="E1866" s="25">
        <f ca="1">IF(AND($AL1866-E$3&lt;=TODAY(),$AL1866&gt;0,AI1866&lt;&gt;"closed",AI1866&lt;&gt;"old",AND($B$3&lt;&gt;Data!$N$6,OR(database!$AG1866&lt;&gt;Data!$K$9,database!$AG1866&lt;&gt;Data!$K$8))),MAX(E$8:E1865)+1,0)</f>
        <v>0</v>
      </c>
      <c r="F1866" s="25">
        <f>IF(AH1866="X",MAX(F$8:F1865)+1,0)</f>
        <v>0</v>
      </c>
      <c r="G1866" s="25">
        <f ca="1">IF(AND(AG1866=Data!$K$8,database!AI1866&lt;&gt;"Closed",AI1866&lt;&gt;"old",database!AL1866&lt;(TODAY()+Data!$X$4)),MAX(G$8:G1865)+1,0)</f>
        <v>0</v>
      </c>
      <c r="H1866" s="25">
        <f ca="1">IF(AND(AG1866=Data!$K$9,database!AI1866&lt;&gt;"Closed",AI1866&lt;&gt;"old",database!AL1866&lt;(TODAY()+Data!$X$5)),MAX(H$8:H1865)+1,0)</f>
        <v>0</v>
      </c>
      <c r="Y1866">
        <f>IF(AS1866&gt;0,VLOOKUP(AS1866,$AT:$AV,3,0)+COUNTIF(AS$8:AS1865,AS1866),0)</f>
        <v>0</v>
      </c>
      <c r="AA1866" s="16"/>
      <c r="AB1866" s="22"/>
      <c r="AC1866" s="16"/>
      <c r="AD1866" s="22"/>
      <c r="AE1866" s="16"/>
      <c r="AF1866" s="22"/>
      <c r="AG1866" s="138"/>
      <c r="AH1866" s="23"/>
      <c r="AI1866" s="16"/>
      <c r="AJ1866" s="23"/>
      <c r="AK1866" s="28"/>
      <c r="AL1866" s="35"/>
      <c r="AQ1866" s="25">
        <f>IF(FollowUp!$AK$3="(Off)",IF(FollowUp!$AA$3=Data!$D$5,C1866,IF(FollowUp!$AA$3=Data!$D$6,D1866,IF(FollowUp!$AA$3=Data!$D$7,E1866,B1866))),IF(FollowUp!$AK$3=Data!$N$9,F1866,IF(FollowUp!$AK$3=Data!$N$8,H1866,IF(FollowUp!$AK$3=Data!$N$7,G1866,B1866))))</f>
        <v>0</v>
      </c>
      <c r="AR1866" s="51">
        <f t="shared" si="176"/>
        <v>0</v>
      </c>
      <c r="AS1866" s="25">
        <f t="shared" si="180"/>
        <v>-1</v>
      </c>
      <c r="AT1866" s="25">
        <f t="shared" si="177"/>
        <v>1859</v>
      </c>
      <c r="AU1866" s="25">
        <f t="shared" si="181"/>
        <v>0</v>
      </c>
      <c r="AV1866" s="25">
        <f t="shared" si="178"/>
        <v>0</v>
      </c>
      <c r="BB1866" s="51"/>
    </row>
    <row r="1867" spans="1:54" x14ac:dyDescent="0.25">
      <c r="A1867" t="str">
        <f t="shared" si="179"/>
        <v>1867</v>
      </c>
      <c r="B1867" s="25">
        <f>IF(OR(ISBLANK($AG1867),$AI1867="closed",$AI1867="old",AND($B$3=Data!$N$6,OR(database!AG1867=Data!$K$8,Data!$K$9=database!AG1867))),0,MAX(B$8:B1866)+1)</f>
        <v>0</v>
      </c>
      <c r="C1867" s="25">
        <f ca="1">IF(AND($AL1867-C$3&lt;=TODAY(),$AL1867&gt;0,AI1867&lt;&gt;"closed",AI1867&lt;&gt;"old",AND($B$3&lt;&gt;Data!$N$6,OR(database!$AG1867&lt;&gt;Data!$K$9,database!$AG1867&lt;&gt;Data!$K$8))),MAX(C$8:C1866)+1,0)</f>
        <v>0</v>
      </c>
      <c r="D1867" s="25">
        <f ca="1">IF(AND($AL1867-D$3&lt;=TODAY(),$AL1867&gt;0,$AI1867&lt;&gt;"closed",AI1867&lt;&gt;"old",AND($B$3&lt;&gt;Data!$N$6,OR(database!$AG1867&lt;&gt;Data!$K$9,database!$AG1867&lt;&gt;Data!$K$8))),MAX(D$8:D1866)+1,0)</f>
        <v>0</v>
      </c>
      <c r="E1867" s="25">
        <f ca="1">IF(AND($AL1867-E$3&lt;=TODAY(),$AL1867&gt;0,AI1867&lt;&gt;"closed",AI1867&lt;&gt;"old",AND($B$3&lt;&gt;Data!$N$6,OR(database!$AG1867&lt;&gt;Data!$K$9,database!$AG1867&lt;&gt;Data!$K$8))),MAX(E$8:E1866)+1,0)</f>
        <v>0</v>
      </c>
      <c r="F1867" s="25">
        <f>IF(AH1867="X",MAX(F$8:F1866)+1,0)</f>
        <v>0</v>
      </c>
      <c r="G1867" s="25">
        <f ca="1">IF(AND(AG1867=Data!$K$8,database!AI1867&lt;&gt;"Closed",AI1867&lt;&gt;"old",database!AL1867&lt;(TODAY()+Data!$X$4)),MAX(G$8:G1866)+1,0)</f>
        <v>0</v>
      </c>
      <c r="H1867" s="25">
        <f ca="1">IF(AND(AG1867=Data!$K$9,database!AI1867&lt;&gt;"Closed",AI1867&lt;&gt;"old",database!AL1867&lt;(TODAY()+Data!$X$5)),MAX(H$8:H1866)+1,0)</f>
        <v>0</v>
      </c>
      <c r="Y1867">
        <f>IF(AS1867&gt;0,VLOOKUP(AS1867,$AT:$AV,3,0)+COUNTIF(AS$8:AS1866,AS1867),0)</f>
        <v>0</v>
      </c>
      <c r="AA1867" s="17"/>
      <c r="AB1867" s="18"/>
      <c r="AC1867" s="17"/>
      <c r="AD1867" s="18"/>
      <c r="AE1867" s="17"/>
      <c r="AF1867" s="18"/>
      <c r="AG1867" s="139"/>
      <c r="AH1867" s="24"/>
      <c r="AI1867" s="17"/>
      <c r="AJ1867" s="24"/>
      <c r="AK1867" s="27"/>
      <c r="AL1867" s="47"/>
      <c r="AQ1867" s="25">
        <f>IF(FollowUp!$AK$3="(Off)",IF(FollowUp!$AA$3=Data!$D$5,C1867,IF(FollowUp!$AA$3=Data!$D$6,D1867,IF(FollowUp!$AA$3=Data!$D$7,E1867,B1867))),IF(FollowUp!$AK$3=Data!$N$9,F1867,IF(FollowUp!$AK$3=Data!$N$8,H1867,IF(FollowUp!$AK$3=Data!$N$7,G1867,B1867))))</f>
        <v>0</v>
      </c>
      <c r="AR1867" s="51">
        <f t="shared" si="176"/>
        <v>0</v>
      </c>
      <c r="AS1867" s="25">
        <f t="shared" si="180"/>
        <v>-1</v>
      </c>
      <c r="AT1867" s="25">
        <f t="shared" si="177"/>
        <v>1860</v>
      </c>
      <c r="AU1867" s="25">
        <f t="shared" si="181"/>
        <v>0</v>
      </c>
      <c r="AV1867" s="25">
        <f t="shared" si="178"/>
        <v>0</v>
      </c>
      <c r="BB1867" s="51"/>
    </row>
    <row r="1868" spans="1:54" x14ac:dyDescent="0.25">
      <c r="A1868" t="str">
        <f t="shared" si="179"/>
        <v>1868</v>
      </c>
      <c r="B1868" s="25">
        <f>IF(OR(ISBLANK($AG1868),$AI1868="closed",$AI1868="old",AND($B$3=Data!$N$6,OR(database!AG1868=Data!$K$8,Data!$K$9=database!AG1868))),0,MAX(B$8:B1867)+1)</f>
        <v>0</v>
      </c>
      <c r="C1868" s="25">
        <f ca="1">IF(AND($AL1868-C$3&lt;=TODAY(),$AL1868&gt;0,AI1868&lt;&gt;"closed",AI1868&lt;&gt;"old",AND($B$3&lt;&gt;Data!$N$6,OR(database!$AG1868&lt;&gt;Data!$K$9,database!$AG1868&lt;&gt;Data!$K$8))),MAX(C$8:C1867)+1,0)</f>
        <v>0</v>
      </c>
      <c r="D1868" s="25">
        <f ca="1">IF(AND($AL1868-D$3&lt;=TODAY(),$AL1868&gt;0,$AI1868&lt;&gt;"closed",AI1868&lt;&gt;"old",AND($B$3&lt;&gt;Data!$N$6,OR(database!$AG1868&lt;&gt;Data!$K$9,database!$AG1868&lt;&gt;Data!$K$8))),MAX(D$8:D1867)+1,0)</f>
        <v>0</v>
      </c>
      <c r="E1868" s="25">
        <f ca="1">IF(AND($AL1868-E$3&lt;=TODAY(),$AL1868&gt;0,AI1868&lt;&gt;"closed",AI1868&lt;&gt;"old",AND($B$3&lt;&gt;Data!$N$6,OR(database!$AG1868&lt;&gt;Data!$K$9,database!$AG1868&lt;&gt;Data!$K$8))),MAX(E$8:E1867)+1,0)</f>
        <v>0</v>
      </c>
      <c r="F1868" s="25">
        <f>IF(AH1868="X",MAX(F$8:F1867)+1,0)</f>
        <v>0</v>
      </c>
      <c r="G1868" s="25">
        <f ca="1">IF(AND(AG1868=Data!$K$8,database!AI1868&lt;&gt;"Closed",AI1868&lt;&gt;"old",database!AL1868&lt;(TODAY()+Data!$X$4)),MAX(G$8:G1867)+1,0)</f>
        <v>0</v>
      </c>
      <c r="H1868" s="25">
        <f ca="1">IF(AND(AG1868=Data!$K$9,database!AI1868&lt;&gt;"Closed",AI1868&lt;&gt;"old",database!AL1868&lt;(TODAY()+Data!$X$5)),MAX(H$8:H1867)+1,0)</f>
        <v>0</v>
      </c>
      <c r="Y1868">
        <f>IF(AS1868&gt;0,VLOOKUP(AS1868,$AT:$AV,3,0)+COUNTIF(AS$8:AS1867,AS1868),0)</f>
        <v>0</v>
      </c>
      <c r="AA1868" s="16"/>
      <c r="AB1868" s="22"/>
      <c r="AC1868" s="16"/>
      <c r="AD1868" s="22"/>
      <c r="AE1868" s="16"/>
      <c r="AF1868" s="22"/>
      <c r="AG1868" s="138"/>
      <c r="AH1868" s="23"/>
      <c r="AI1868" s="16"/>
      <c r="AJ1868" s="23"/>
      <c r="AK1868" s="28"/>
      <c r="AL1868" s="35"/>
      <c r="AQ1868" s="25">
        <f>IF(FollowUp!$AK$3="(Off)",IF(FollowUp!$AA$3=Data!$D$5,C1868,IF(FollowUp!$AA$3=Data!$D$6,D1868,IF(FollowUp!$AA$3=Data!$D$7,E1868,B1868))),IF(FollowUp!$AK$3=Data!$N$9,F1868,IF(FollowUp!$AK$3=Data!$N$8,H1868,IF(FollowUp!$AK$3=Data!$N$7,G1868,B1868))))</f>
        <v>0</v>
      </c>
      <c r="AR1868" s="51">
        <f t="shared" si="176"/>
        <v>0</v>
      </c>
      <c r="AS1868" s="25">
        <f t="shared" si="180"/>
        <v>-1</v>
      </c>
      <c r="AT1868" s="25">
        <f t="shared" si="177"/>
        <v>1861</v>
      </c>
      <c r="AU1868" s="25">
        <f t="shared" si="181"/>
        <v>0</v>
      </c>
      <c r="AV1868" s="25">
        <f t="shared" si="178"/>
        <v>0</v>
      </c>
      <c r="BB1868" s="51"/>
    </row>
    <row r="1869" spans="1:54" x14ac:dyDescent="0.25">
      <c r="A1869" t="str">
        <f t="shared" si="179"/>
        <v>1869</v>
      </c>
      <c r="B1869" s="25">
        <f>IF(OR(ISBLANK($AG1869),$AI1869="closed",$AI1869="old",AND($B$3=Data!$N$6,OR(database!AG1869=Data!$K$8,Data!$K$9=database!AG1869))),0,MAX(B$8:B1868)+1)</f>
        <v>0</v>
      </c>
      <c r="C1869" s="25">
        <f ca="1">IF(AND($AL1869-C$3&lt;=TODAY(),$AL1869&gt;0,AI1869&lt;&gt;"closed",AI1869&lt;&gt;"old",AND($B$3&lt;&gt;Data!$N$6,OR(database!$AG1869&lt;&gt;Data!$K$9,database!$AG1869&lt;&gt;Data!$K$8))),MAX(C$8:C1868)+1,0)</f>
        <v>0</v>
      </c>
      <c r="D1869" s="25">
        <f ca="1">IF(AND($AL1869-D$3&lt;=TODAY(),$AL1869&gt;0,$AI1869&lt;&gt;"closed",AI1869&lt;&gt;"old",AND($B$3&lt;&gt;Data!$N$6,OR(database!$AG1869&lt;&gt;Data!$K$9,database!$AG1869&lt;&gt;Data!$K$8))),MAX(D$8:D1868)+1,0)</f>
        <v>0</v>
      </c>
      <c r="E1869" s="25">
        <f ca="1">IF(AND($AL1869-E$3&lt;=TODAY(),$AL1869&gt;0,AI1869&lt;&gt;"closed",AI1869&lt;&gt;"old",AND($B$3&lt;&gt;Data!$N$6,OR(database!$AG1869&lt;&gt;Data!$K$9,database!$AG1869&lt;&gt;Data!$K$8))),MAX(E$8:E1868)+1,0)</f>
        <v>0</v>
      </c>
      <c r="F1869" s="25">
        <f>IF(AH1869="X",MAX(F$8:F1868)+1,0)</f>
        <v>0</v>
      </c>
      <c r="G1869" s="25">
        <f ca="1">IF(AND(AG1869=Data!$K$8,database!AI1869&lt;&gt;"Closed",AI1869&lt;&gt;"old",database!AL1869&lt;(TODAY()+Data!$X$4)),MAX(G$8:G1868)+1,0)</f>
        <v>0</v>
      </c>
      <c r="H1869" s="25">
        <f ca="1">IF(AND(AG1869=Data!$K$9,database!AI1869&lt;&gt;"Closed",AI1869&lt;&gt;"old",database!AL1869&lt;(TODAY()+Data!$X$5)),MAX(H$8:H1868)+1,0)</f>
        <v>0</v>
      </c>
      <c r="Y1869">
        <f>IF(AS1869&gt;0,VLOOKUP(AS1869,$AT:$AV,3,0)+COUNTIF(AS$8:AS1868,AS1869),0)</f>
        <v>0</v>
      </c>
      <c r="AA1869" s="17"/>
      <c r="AB1869" s="18"/>
      <c r="AC1869" s="17"/>
      <c r="AD1869" s="18"/>
      <c r="AE1869" s="17"/>
      <c r="AF1869" s="18"/>
      <c r="AG1869" s="139"/>
      <c r="AH1869" s="24"/>
      <c r="AI1869" s="17"/>
      <c r="AJ1869" s="24"/>
      <c r="AK1869" s="27"/>
      <c r="AL1869" s="47"/>
      <c r="AQ1869" s="25">
        <f>IF(FollowUp!$AK$3="(Off)",IF(FollowUp!$AA$3=Data!$D$5,C1869,IF(FollowUp!$AA$3=Data!$D$6,D1869,IF(FollowUp!$AA$3=Data!$D$7,E1869,B1869))),IF(FollowUp!$AK$3=Data!$N$9,F1869,IF(FollowUp!$AK$3=Data!$N$8,H1869,IF(FollowUp!$AK$3=Data!$N$7,G1869,B1869))))</f>
        <v>0</v>
      </c>
      <c r="AR1869" s="51">
        <f t="shared" si="176"/>
        <v>0</v>
      </c>
      <c r="AS1869" s="25">
        <f t="shared" si="180"/>
        <v>-1</v>
      </c>
      <c r="AT1869" s="25">
        <f t="shared" si="177"/>
        <v>1862</v>
      </c>
      <c r="AU1869" s="25">
        <f t="shared" si="181"/>
        <v>0</v>
      </c>
      <c r="AV1869" s="25">
        <f t="shared" si="178"/>
        <v>0</v>
      </c>
      <c r="BB1869" s="51"/>
    </row>
    <row r="1870" spans="1:54" x14ac:dyDescent="0.25">
      <c r="A1870" t="str">
        <f t="shared" si="179"/>
        <v>1870</v>
      </c>
      <c r="B1870" s="25">
        <f>IF(OR(ISBLANK($AG1870),$AI1870="closed",$AI1870="old",AND($B$3=Data!$N$6,OR(database!AG1870=Data!$K$8,Data!$K$9=database!AG1870))),0,MAX(B$8:B1869)+1)</f>
        <v>0</v>
      </c>
      <c r="C1870" s="25">
        <f ca="1">IF(AND($AL1870-C$3&lt;=TODAY(),$AL1870&gt;0,AI1870&lt;&gt;"closed",AI1870&lt;&gt;"old",AND($B$3&lt;&gt;Data!$N$6,OR(database!$AG1870&lt;&gt;Data!$K$9,database!$AG1870&lt;&gt;Data!$K$8))),MAX(C$8:C1869)+1,0)</f>
        <v>0</v>
      </c>
      <c r="D1870" s="25">
        <f ca="1">IF(AND($AL1870-D$3&lt;=TODAY(),$AL1870&gt;0,$AI1870&lt;&gt;"closed",AI1870&lt;&gt;"old",AND($B$3&lt;&gt;Data!$N$6,OR(database!$AG1870&lt;&gt;Data!$K$9,database!$AG1870&lt;&gt;Data!$K$8))),MAX(D$8:D1869)+1,0)</f>
        <v>0</v>
      </c>
      <c r="E1870" s="25">
        <f ca="1">IF(AND($AL1870-E$3&lt;=TODAY(),$AL1870&gt;0,AI1870&lt;&gt;"closed",AI1870&lt;&gt;"old",AND($B$3&lt;&gt;Data!$N$6,OR(database!$AG1870&lt;&gt;Data!$K$9,database!$AG1870&lt;&gt;Data!$K$8))),MAX(E$8:E1869)+1,0)</f>
        <v>0</v>
      </c>
      <c r="F1870" s="25">
        <f>IF(AH1870="X",MAX(F$8:F1869)+1,0)</f>
        <v>0</v>
      </c>
      <c r="G1870" s="25">
        <f ca="1">IF(AND(AG1870=Data!$K$8,database!AI1870&lt;&gt;"Closed",AI1870&lt;&gt;"old",database!AL1870&lt;(TODAY()+Data!$X$4)),MAX(G$8:G1869)+1,0)</f>
        <v>0</v>
      </c>
      <c r="H1870" s="25">
        <f ca="1">IF(AND(AG1870=Data!$K$9,database!AI1870&lt;&gt;"Closed",AI1870&lt;&gt;"old",database!AL1870&lt;(TODAY()+Data!$X$5)),MAX(H$8:H1869)+1,0)</f>
        <v>0</v>
      </c>
      <c r="Y1870">
        <f>IF(AS1870&gt;0,VLOOKUP(AS1870,$AT:$AV,3,0)+COUNTIF(AS$8:AS1869,AS1870),0)</f>
        <v>0</v>
      </c>
      <c r="AA1870" s="16"/>
      <c r="AB1870" s="22"/>
      <c r="AC1870" s="16"/>
      <c r="AD1870" s="22"/>
      <c r="AE1870" s="16"/>
      <c r="AF1870" s="22"/>
      <c r="AG1870" s="138"/>
      <c r="AH1870" s="23"/>
      <c r="AI1870" s="16"/>
      <c r="AJ1870" s="23"/>
      <c r="AK1870" s="28"/>
      <c r="AL1870" s="35"/>
      <c r="AQ1870" s="25">
        <f>IF(FollowUp!$AK$3="(Off)",IF(FollowUp!$AA$3=Data!$D$5,C1870,IF(FollowUp!$AA$3=Data!$D$6,D1870,IF(FollowUp!$AA$3=Data!$D$7,E1870,B1870))),IF(FollowUp!$AK$3=Data!$N$9,F1870,IF(FollowUp!$AK$3=Data!$N$8,H1870,IF(FollowUp!$AK$3=Data!$N$7,G1870,B1870))))</f>
        <v>0</v>
      </c>
      <c r="AR1870" s="51">
        <f t="shared" si="176"/>
        <v>0</v>
      </c>
      <c r="AS1870" s="25">
        <f t="shared" si="180"/>
        <v>-1</v>
      </c>
      <c r="AT1870" s="25">
        <f t="shared" si="177"/>
        <v>1863</v>
      </c>
      <c r="AU1870" s="25">
        <f t="shared" si="181"/>
        <v>0</v>
      </c>
      <c r="AV1870" s="25">
        <f t="shared" si="178"/>
        <v>0</v>
      </c>
      <c r="BB1870" s="51"/>
    </row>
    <row r="1871" spans="1:54" x14ac:dyDescent="0.25">
      <c r="A1871" t="str">
        <f t="shared" si="179"/>
        <v>1871</v>
      </c>
      <c r="B1871" s="25">
        <f>IF(OR(ISBLANK($AG1871),$AI1871="closed",$AI1871="old",AND($B$3=Data!$N$6,OR(database!AG1871=Data!$K$8,Data!$K$9=database!AG1871))),0,MAX(B$8:B1870)+1)</f>
        <v>0</v>
      </c>
      <c r="C1871" s="25">
        <f ca="1">IF(AND($AL1871-C$3&lt;=TODAY(),$AL1871&gt;0,AI1871&lt;&gt;"closed",AI1871&lt;&gt;"old",AND($B$3&lt;&gt;Data!$N$6,OR(database!$AG1871&lt;&gt;Data!$K$9,database!$AG1871&lt;&gt;Data!$K$8))),MAX(C$8:C1870)+1,0)</f>
        <v>0</v>
      </c>
      <c r="D1871" s="25">
        <f ca="1">IF(AND($AL1871-D$3&lt;=TODAY(),$AL1871&gt;0,$AI1871&lt;&gt;"closed",AI1871&lt;&gt;"old",AND($B$3&lt;&gt;Data!$N$6,OR(database!$AG1871&lt;&gt;Data!$K$9,database!$AG1871&lt;&gt;Data!$K$8))),MAX(D$8:D1870)+1,0)</f>
        <v>0</v>
      </c>
      <c r="E1871" s="25">
        <f ca="1">IF(AND($AL1871-E$3&lt;=TODAY(),$AL1871&gt;0,AI1871&lt;&gt;"closed",AI1871&lt;&gt;"old",AND($B$3&lt;&gt;Data!$N$6,OR(database!$AG1871&lt;&gt;Data!$K$9,database!$AG1871&lt;&gt;Data!$K$8))),MAX(E$8:E1870)+1,0)</f>
        <v>0</v>
      </c>
      <c r="F1871" s="25">
        <f>IF(AH1871="X",MAX(F$8:F1870)+1,0)</f>
        <v>0</v>
      </c>
      <c r="G1871" s="25">
        <f ca="1">IF(AND(AG1871=Data!$K$8,database!AI1871&lt;&gt;"Closed",AI1871&lt;&gt;"old",database!AL1871&lt;(TODAY()+Data!$X$4)),MAX(G$8:G1870)+1,0)</f>
        <v>0</v>
      </c>
      <c r="H1871" s="25">
        <f ca="1">IF(AND(AG1871=Data!$K$9,database!AI1871&lt;&gt;"Closed",AI1871&lt;&gt;"old",database!AL1871&lt;(TODAY()+Data!$X$5)),MAX(H$8:H1870)+1,0)</f>
        <v>0</v>
      </c>
      <c r="Y1871">
        <f>IF(AS1871&gt;0,VLOOKUP(AS1871,$AT:$AV,3,0)+COUNTIF(AS$8:AS1870,AS1871),0)</f>
        <v>0</v>
      </c>
      <c r="AA1871" s="17"/>
      <c r="AB1871" s="18"/>
      <c r="AC1871" s="17"/>
      <c r="AD1871" s="18"/>
      <c r="AE1871" s="17"/>
      <c r="AF1871" s="18"/>
      <c r="AG1871" s="139"/>
      <c r="AH1871" s="24"/>
      <c r="AI1871" s="17"/>
      <c r="AJ1871" s="24"/>
      <c r="AK1871" s="27"/>
      <c r="AL1871" s="47"/>
      <c r="AQ1871" s="25">
        <f>IF(FollowUp!$AK$3="(Off)",IF(FollowUp!$AA$3=Data!$D$5,C1871,IF(FollowUp!$AA$3=Data!$D$6,D1871,IF(FollowUp!$AA$3=Data!$D$7,E1871,B1871))),IF(FollowUp!$AK$3=Data!$N$9,F1871,IF(FollowUp!$AK$3=Data!$N$8,H1871,IF(FollowUp!$AK$3=Data!$N$7,G1871,B1871))))</f>
        <v>0</v>
      </c>
      <c r="AR1871" s="51">
        <f t="shared" si="176"/>
        <v>0</v>
      </c>
      <c r="AS1871" s="25">
        <f t="shared" si="180"/>
        <v>-1</v>
      </c>
      <c r="AT1871" s="25">
        <f t="shared" si="177"/>
        <v>1864</v>
      </c>
      <c r="AU1871" s="25">
        <f t="shared" si="181"/>
        <v>0</v>
      </c>
      <c r="AV1871" s="25">
        <f t="shared" si="178"/>
        <v>0</v>
      </c>
      <c r="BB1871" s="51"/>
    </row>
    <row r="1872" spans="1:54" x14ac:dyDescent="0.25">
      <c r="A1872" t="str">
        <f t="shared" si="179"/>
        <v>1872</v>
      </c>
      <c r="B1872" s="25">
        <f>IF(OR(ISBLANK($AG1872),$AI1872="closed",$AI1872="old",AND($B$3=Data!$N$6,OR(database!AG1872=Data!$K$8,Data!$K$9=database!AG1872))),0,MAX(B$8:B1871)+1)</f>
        <v>0</v>
      </c>
      <c r="C1872" s="25">
        <f ca="1">IF(AND($AL1872-C$3&lt;=TODAY(),$AL1872&gt;0,AI1872&lt;&gt;"closed",AI1872&lt;&gt;"old",AND($B$3&lt;&gt;Data!$N$6,OR(database!$AG1872&lt;&gt;Data!$K$9,database!$AG1872&lt;&gt;Data!$K$8))),MAX(C$8:C1871)+1,0)</f>
        <v>0</v>
      </c>
      <c r="D1872" s="25">
        <f ca="1">IF(AND($AL1872-D$3&lt;=TODAY(),$AL1872&gt;0,$AI1872&lt;&gt;"closed",AI1872&lt;&gt;"old",AND($B$3&lt;&gt;Data!$N$6,OR(database!$AG1872&lt;&gt;Data!$K$9,database!$AG1872&lt;&gt;Data!$K$8))),MAX(D$8:D1871)+1,0)</f>
        <v>0</v>
      </c>
      <c r="E1872" s="25">
        <f ca="1">IF(AND($AL1872-E$3&lt;=TODAY(),$AL1872&gt;0,AI1872&lt;&gt;"closed",AI1872&lt;&gt;"old",AND($B$3&lt;&gt;Data!$N$6,OR(database!$AG1872&lt;&gt;Data!$K$9,database!$AG1872&lt;&gt;Data!$K$8))),MAX(E$8:E1871)+1,0)</f>
        <v>0</v>
      </c>
      <c r="F1872" s="25">
        <f>IF(AH1872="X",MAX(F$8:F1871)+1,0)</f>
        <v>0</v>
      </c>
      <c r="G1872" s="25">
        <f ca="1">IF(AND(AG1872=Data!$K$8,database!AI1872&lt;&gt;"Closed",AI1872&lt;&gt;"old",database!AL1872&lt;(TODAY()+Data!$X$4)),MAX(G$8:G1871)+1,0)</f>
        <v>0</v>
      </c>
      <c r="H1872" s="25">
        <f ca="1">IF(AND(AG1872=Data!$K$9,database!AI1872&lt;&gt;"Closed",AI1872&lt;&gt;"old",database!AL1872&lt;(TODAY()+Data!$X$5)),MAX(H$8:H1871)+1,0)</f>
        <v>0</v>
      </c>
      <c r="Y1872">
        <f>IF(AS1872&gt;0,VLOOKUP(AS1872,$AT:$AV,3,0)+COUNTIF(AS$8:AS1871,AS1872),0)</f>
        <v>0</v>
      </c>
      <c r="AA1872" s="16"/>
      <c r="AB1872" s="22"/>
      <c r="AC1872" s="16"/>
      <c r="AD1872" s="22"/>
      <c r="AE1872" s="16"/>
      <c r="AF1872" s="22"/>
      <c r="AG1872" s="138"/>
      <c r="AH1872" s="23"/>
      <c r="AI1872" s="16"/>
      <c r="AJ1872" s="23"/>
      <c r="AK1872" s="28"/>
      <c r="AL1872" s="35"/>
      <c r="AQ1872" s="25">
        <f>IF(FollowUp!$AK$3="(Off)",IF(FollowUp!$AA$3=Data!$D$5,C1872,IF(FollowUp!$AA$3=Data!$D$6,D1872,IF(FollowUp!$AA$3=Data!$D$7,E1872,B1872))),IF(FollowUp!$AK$3=Data!$N$9,F1872,IF(FollowUp!$AK$3=Data!$N$8,H1872,IF(FollowUp!$AK$3=Data!$N$7,G1872,B1872))))</f>
        <v>0</v>
      </c>
      <c r="AR1872" s="51">
        <f t="shared" si="176"/>
        <v>0</v>
      </c>
      <c r="AS1872" s="25">
        <f t="shared" si="180"/>
        <v>-1</v>
      </c>
      <c r="AT1872" s="25">
        <f t="shared" si="177"/>
        <v>1865</v>
      </c>
      <c r="AU1872" s="25">
        <f t="shared" si="181"/>
        <v>0</v>
      </c>
      <c r="AV1872" s="25">
        <f t="shared" si="178"/>
        <v>0</v>
      </c>
      <c r="BB1872" s="51"/>
    </row>
    <row r="1873" spans="1:54" x14ac:dyDescent="0.25">
      <c r="A1873" t="str">
        <f t="shared" si="179"/>
        <v>1873</v>
      </c>
      <c r="B1873" s="25">
        <f>IF(OR(ISBLANK($AG1873),$AI1873="closed",$AI1873="old",AND($B$3=Data!$N$6,OR(database!AG1873=Data!$K$8,Data!$K$9=database!AG1873))),0,MAX(B$8:B1872)+1)</f>
        <v>0</v>
      </c>
      <c r="C1873" s="25">
        <f ca="1">IF(AND($AL1873-C$3&lt;=TODAY(),$AL1873&gt;0,AI1873&lt;&gt;"closed",AI1873&lt;&gt;"old",AND($B$3&lt;&gt;Data!$N$6,OR(database!$AG1873&lt;&gt;Data!$K$9,database!$AG1873&lt;&gt;Data!$K$8))),MAX(C$8:C1872)+1,0)</f>
        <v>0</v>
      </c>
      <c r="D1873" s="25">
        <f ca="1">IF(AND($AL1873-D$3&lt;=TODAY(),$AL1873&gt;0,$AI1873&lt;&gt;"closed",AI1873&lt;&gt;"old",AND($B$3&lt;&gt;Data!$N$6,OR(database!$AG1873&lt;&gt;Data!$K$9,database!$AG1873&lt;&gt;Data!$K$8))),MAX(D$8:D1872)+1,0)</f>
        <v>0</v>
      </c>
      <c r="E1873" s="25">
        <f ca="1">IF(AND($AL1873-E$3&lt;=TODAY(),$AL1873&gt;0,AI1873&lt;&gt;"closed",AI1873&lt;&gt;"old",AND($B$3&lt;&gt;Data!$N$6,OR(database!$AG1873&lt;&gt;Data!$K$9,database!$AG1873&lt;&gt;Data!$K$8))),MAX(E$8:E1872)+1,0)</f>
        <v>0</v>
      </c>
      <c r="F1873" s="25">
        <f>IF(AH1873="X",MAX(F$8:F1872)+1,0)</f>
        <v>0</v>
      </c>
      <c r="G1873" s="25">
        <f ca="1">IF(AND(AG1873=Data!$K$8,database!AI1873&lt;&gt;"Closed",AI1873&lt;&gt;"old",database!AL1873&lt;(TODAY()+Data!$X$4)),MAX(G$8:G1872)+1,0)</f>
        <v>0</v>
      </c>
      <c r="H1873" s="25">
        <f ca="1">IF(AND(AG1873=Data!$K$9,database!AI1873&lt;&gt;"Closed",AI1873&lt;&gt;"old",database!AL1873&lt;(TODAY()+Data!$X$5)),MAX(H$8:H1872)+1,0)</f>
        <v>0</v>
      </c>
      <c r="Y1873">
        <f>IF(AS1873&gt;0,VLOOKUP(AS1873,$AT:$AV,3,0)+COUNTIF(AS$8:AS1872,AS1873),0)</f>
        <v>0</v>
      </c>
      <c r="AA1873" s="17"/>
      <c r="AB1873" s="18"/>
      <c r="AC1873" s="17"/>
      <c r="AD1873" s="18"/>
      <c r="AE1873" s="17"/>
      <c r="AF1873" s="18"/>
      <c r="AG1873" s="139"/>
      <c r="AH1873" s="24"/>
      <c r="AI1873" s="17"/>
      <c r="AJ1873" s="24"/>
      <c r="AK1873" s="27"/>
      <c r="AL1873" s="47"/>
      <c r="AQ1873" s="25">
        <f>IF(FollowUp!$AK$3="(Off)",IF(FollowUp!$AA$3=Data!$D$5,C1873,IF(FollowUp!$AA$3=Data!$D$6,D1873,IF(FollowUp!$AA$3=Data!$D$7,E1873,B1873))),IF(FollowUp!$AK$3=Data!$N$9,F1873,IF(FollowUp!$AK$3=Data!$N$8,H1873,IF(FollowUp!$AK$3=Data!$N$7,G1873,B1873))))</f>
        <v>0</v>
      </c>
      <c r="AR1873" s="51">
        <f t="shared" si="176"/>
        <v>0</v>
      </c>
      <c r="AS1873" s="25">
        <f t="shared" si="180"/>
        <v>-1</v>
      </c>
      <c r="AT1873" s="25">
        <f t="shared" si="177"/>
        <v>1866</v>
      </c>
      <c r="AU1873" s="25">
        <f t="shared" si="181"/>
        <v>0</v>
      </c>
      <c r="AV1873" s="25">
        <f t="shared" si="178"/>
        <v>0</v>
      </c>
      <c r="BB1873" s="51"/>
    </row>
    <row r="1874" spans="1:54" x14ac:dyDescent="0.25">
      <c r="A1874" t="str">
        <f t="shared" si="179"/>
        <v>1874</v>
      </c>
      <c r="B1874" s="25">
        <f>IF(OR(ISBLANK($AG1874),$AI1874="closed",$AI1874="old",AND($B$3=Data!$N$6,OR(database!AG1874=Data!$K$8,Data!$K$9=database!AG1874))),0,MAX(B$8:B1873)+1)</f>
        <v>0</v>
      </c>
      <c r="C1874" s="25">
        <f ca="1">IF(AND($AL1874-C$3&lt;=TODAY(),$AL1874&gt;0,AI1874&lt;&gt;"closed",AI1874&lt;&gt;"old",AND($B$3&lt;&gt;Data!$N$6,OR(database!$AG1874&lt;&gt;Data!$K$9,database!$AG1874&lt;&gt;Data!$K$8))),MAX(C$8:C1873)+1,0)</f>
        <v>0</v>
      </c>
      <c r="D1874" s="25">
        <f ca="1">IF(AND($AL1874-D$3&lt;=TODAY(),$AL1874&gt;0,$AI1874&lt;&gt;"closed",AI1874&lt;&gt;"old",AND($B$3&lt;&gt;Data!$N$6,OR(database!$AG1874&lt;&gt;Data!$K$9,database!$AG1874&lt;&gt;Data!$K$8))),MAX(D$8:D1873)+1,0)</f>
        <v>0</v>
      </c>
      <c r="E1874" s="25">
        <f ca="1">IF(AND($AL1874-E$3&lt;=TODAY(),$AL1874&gt;0,AI1874&lt;&gt;"closed",AI1874&lt;&gt;"old",AND($B$3&lt;&gt;Data!$N$6,OR(database!$AG1874&lt;&gt;Data!$K$9,database!$AG1874&lt;&gt;Data!$K$8))),MAX(E$8:E1873)+1,0)</f>
        <v>0</v>
      </c>
      <c r="F1874" s="25">
        <f>IF(AH1874="X",MAX(F$8:F1873)+1,0)</f>
        <v>0</v>
      </c>
      <c r="G1874" s="25">
        <f ca="1">IF(AND(AG1874=Data!$K$8,database!AI1874&lt;&gt;"Closed",AI1874&lt;&gt;"old",database!AL1874&lt;(TODAY()+Data!$X$4)),MAX(G$8:G1873)+1,0)</f>
        <v>0</v>
      </c>
      <c r="H1874" s="25">
        <f ca="1">IF(AND(AG1874=Data!$K$9,database!AI1874&lt;&gt;"Closed",AI1874&lt;&gt;"old",database!AL1874&lt;(TODAY()+Data!$X$5)),MAX(H$8:H1873)+1,0)</f>
        <v>0</v>
      </c>
      <c r="Y1874">
        <f>IF(AS1874&gt;0,VLOOKUP(AS1874,$AT:$AV,3,0)+COUNTIF(AS$8:AS1873,AS1874),0)</f>
        <v>0</v>
      </c>
      <c r="AA1874" s="16"/>
      <c r="AB1874" s="22"/>
      <c r="AC1874" s="16"/>
      <c r="AD1874" s="22"/>
      <c r="AE1874" s="16"/>
      <c r="AF1874" s="22"/>
      <c r="AG1874" s="138"/>
      <c r="AH1874" s="23"/>
      <c r="AI1874" s="16"/>
      <c r="AJ1874" s="23"/>
      <c r="AK1874" s="28"/>
      <c r="AL1874" s="35"/>
      <c r="AQ1874" s="25">
        <f>IF(FollowUp!$AK$3="(Off)",IF(FollowUp!$AA$3=Data!$D$5,C1874,IF(FollowUp!$AA$3=Data!$D$6,D1874,IF(FollowUp!$AA$3=Data!$D$7,E1874,B1874))),IF(FollowUp!$AK$3=Data!$N$9,F1874,IF(FollowUp!$AK$3=Data!$N$8,H1874,IF(FollowUp!$AK$3=Data!$N$7,G1874,B1874))))</f>
        <v>0</v>
      </c>
      <c r="AR1874" s="51">
        <f t="shared" si="176"/>
        <v>0</v>
      </c>
      <c r="AS1874" s="25">
        <f t="shared" si="180"/>
        <v>-1</v>
      </c>
      <c r="AT1874" s="25">
        <f t="shared" si="177"/>
        <v>1867</v>
      </c>
      <c r="AU1874" s="25">
        <f t="shared" si="181"/>
        <v>0</v>
      </c>
      <c r="AV1874" s="25">
        <f t="shared" si="178"/>
        <v>0</v>
      </c>
      <c r="BB1874" s="51"/>
    </row>
    <row r="1875" spans="1:54" x14ac:dyDescent="0.25">
      <c r="A1875" t="str">
        <f t="shared" si="179"/>
        <v>1875</v>
      </c>
      <c r="B1875" s="25">
        <f>IF(OR(ISBLANK($AG1875),$AI1875="closed",$AI1875="old",AND($B$3=Data!$N$6,OR(database!AG1875=Data!$K$8,Data!$K$9=database!AG1875))),0,MAX(B$8:B1874)+1)</f>
        <v>0</v>
      </c>
      <c r="C1875" s="25">
        <f ca="1">IF(AND($AL1875-C$3&lt;=TODAY(),$AL1875&gt;0,AI1875&lt;&gt;"closed",AI1875&lt;&gt;"old",AND($B$3&lt;&gt;Data!$N$6,OR(database!$AG1875&lt;&gt;Data!$K$9,database!$AG1875&lt;&gt;Data!$K$8))),MAX(C$8:C1874)+1,0)</f>
        <v>0</v>
      </c>
      <c r="D1875" s="25">
        <f ca="1">IF(AND($AL1875-D$3&lt;=TODAY(),$AL1875&gt;0,$AI1875&lt;&gt;"closed",AI1875&lt;&gt;"old",AND($B$3&lt;&gt;Data!$N$6,OR(database!$AG1875&lt;&gt;Data!$K$9,database!$AG1875&lt;&gt;Data!$K$8))),MAX(D$8:D1874)+1,0)</f>
        <v>0</v>
      </c>
      <c r="E1875" s="25">
        <f ca="1">IF(AND($AL1875-E$3&lt;=TODAY(),$AL1875&gt;0,AI1875&lt;&gt;"closed",AI1875&lt;&gt;"old",AND($B$3&lt;&gt;Data!$N$6,OR(database!$AG1875&lt;&gt;Data!$K$9,database!$AG1875&lt;&gt;Data!$K$8))),MAX(E$8:E1874)+1,0)</f>
        <v>0</v>
      </c>
      <c r="F1875" s="25">
        <f>IF(AH1875="X",MAX(F$8:F1874)+1,0)</f>
        <v>0</v>
      </c>
      <c r="G1875" s="25">
        <f ca="1">IF(AND(AG1875=Data!$K$8,database!AI1875&lt;&gt;"Closed",AI1875&lt;&gt;"old",database!AL1875&lt;(TODAY()+Data!$X$4)),MAX(G$8:G1874)+1,0)</f>
        <v>0</v>
      </c>
      <c r="H1875" s="25">
        <f ca="1">IF(AND(AG1875=Data!$K$9,database!AI1875&lt;&gt;"Closed",AI1875&lt;&gt;"old",database!AL1875&lt;(TODAY()+Data!$X$5)),MAX(H$8:H1874)+1,0)</f>
        <v>0</v>
      </c>
      <c r="Y1875">
        <f>IF(AS1875&gt;0,VLOOKUP(AS1875,$AT:$AV,3,0)+COUNTIF(AS$8:AS1874,AS1875),0)</f>
        <v>0</v>
      </c>
      <c r="AA1875" s="17"/>
      <c r="AB1875" s="18"/>
      <c r="AC1875" s="17"/>
      <c r="AD1875" s="18"/>
      <c r="AE1875" s="17"/>
      <c r="AF1875" s="18"/>
      <c r="AG1875" s="139"/>
      <c r="AH1875" s="24"/>
      <c r="AI1875" s="17"/>
      <c r="AJ1875" s="24"/>
      <c r="AK1875" s="27"/>
      <c r="AL1875" s="47"/>
      <c r="AQ1875" s="25">
        <f>IF(FollowUp!$AK$3="(Off)",IF(FollowUp!$AA$3=Data!$D$5,C1875,IF(FollowUp!$AA$3=Data!$D$6,D1875,IF(FollowUp!$AA$3=Data!$D$7,E1875,B1875))),IF(FollowUp!$AK$3=Data!$N$9,F1875,IF(FollowUp!$AK$3=Data!$N$8,H1875,IF(FollowUp!$AK$3=Data!$N$7,G1875,B1875))))</f>
        <v>0</v>
      </c>
      <c r="AR1875" s="51">
        <f t="shared" si="176"/>
        <v>0</v>
      </c>
      <c r="AS1875" s="25">
        <f t="shared" si="180"/>
        <v>-1</v>
      </c>
      <c r="AT1875" s="25">
        <f t="shared" si="177"/>
        <v>1868</v>
      </c>
      <c r="AU1875" s="25">
        <f t="shared" si="181"/>
        <v>0</v>
      </c>
      <c r="AV1875" s="25">
        <f t="shared" si="178"/>
        <v>0</v>
      </c>
      <c r="BB1875" s="51"/>
    </row>
    <row r="1876" spans="1:54" x14ac:dyDescent="0.25">
      <c r="A1876" t="str">
        <f t="shared" si="179"/>
        <v>1876</v>
      </c>
      <c r="B1876" s="25">
        <f>IF(OR(ISBLANK($AG1876),$AI1876="closed",$AI1876="old",AND($B$3=Data!$N$6,OR(database!AG1876=Data!$K$8,Data!$K$9=database!AG1876))),0,MAX(B$8:B1875)+1)</f>
        <v>0</v>
      </c>
      <c r="C1876" s="25">
        <f ca="1">IF(AND($AL1876-C$3&lt;=TODAY(),$AL1876&gt;0,AI1876&lt;&gt;"closed",AI1876&lt;&gt;"old",AND($B$3&lt;&gt;Data!$N$6,OR(database!$AG1876&lt;&gt;Data!$K$9,database!$AG1876&lt;&gt;Data!$K$8))),MAX(C$8:C1875)+1,0)</f>
        <v>0</v>
      </c>
      <c r="D1876" s="25">
        <f ca="1">IF(AND($AL1876-D$3&lt;=TODAY(),$AL1876&gt;0,$AI1876&lt;&gt;"closed",AI1876&lt;&gt;"old",AND($B$3&lt;&gt;Data!$N$6,OR(database!$AG1876&lt;&gt;Data!$K$9,database!$AG1876&lt;&gt;Data!$K$8))),MAX(D$8:D1875)+1,0)</f>
        <v>0</v>
      </c>
      <c r="E1876" s="25">
        <f ca="1">IF(AND($AL1876-E$3&lt;=TODAY(),$AL1876&gt;0,AI1876&lt;&gt;"closed",AI1876&lt;&gt;"old",AND($B$3&lt;&gt;Data!$N$6,OR(database!$AG1876&lt;&gt;Data!$K$9,database!$AG1876&lt;&gt;Data!$K$8))),MAX(E$8:E1875)+1,0)</f>
        <v>0</v>
      </c>
      <c r="F1876" s="25">
        <f>IF(AH1876="X",MAX(F$8:F1875)+1,0)</f>
        <v>0</v>
      </c>
      <c r="G1876" s="25">
        <f ca="1">IF(AND(AG1876=Data!$K$8,database!AI1876&lt;&gt;"Closed",AI1876&lt;&gt;"old",database!AL1876&lt;(TODAY()+Data!$X$4)),MAX(G$8:G1875)+1,0)</f>
        <v>0</v>
      </c>
      <c r="H1876" s="25">
        <f ca="1">IF(AND(AG1876=Data!$K$9,database!AI1876&lt;&gt;"Closed",AI1876&lt;&gt;"old",database!AL1876&lt;(TODAY()+Data!$X$5)),MAX(H$8:H1875)+1,0)</f>
        <v>0</v>
      </c>
      <c r="Y1876">
        <f>IF(AS1876&gt;0,VLOOKUP(AS1876,$AT:$AV,3,0)+COUNTIF(AS$8:AS1875,AS1876),0)</f>
        <v>0</v>
      </c>
      <c r="AA1876" s="16"/>
      <c r="AB1876" s="22"/>
      <c r="AC1876" s="16"/>
      <c r="AD1876" s="22"/>
      <c r="AE1876" s="16"/>
      <c r="AF1876" s="22"/>
      <c r="AG1876" s="138"/>
      <c r="AH1876" s="23"/>
      <c r="AI1876" s="16"/>
      <c r="AJ1876" s="23"/>
      <c r="AK1876" s="28"/>
      <c r="AL1876" s="35"/>
      <c r="AQ1876" s="25">
        <f>IF(FollowUp!$AK$3="(Off)",IF(FollowUp!$AA$3=Data!$D$5,C1876,IF(FollowUp!$AA$3=Data!$D$6,D1876,IF(FollowUp!$AA$3=Data!$D$7,E1876,B1876))),IF(FollowUp!$AK$3=Data!$N$9,F1876,IF(FollowUp!$AK$3=Data!$N$8,H1876,IF(FollowUp!$AK$3=Data!$N$7,G1876,B1876))))</f>
        <v>0</v>
      </c>
      <c r="AR1876" s="51">
        <f t="shared" si="176"/>
        <v>0</v>
      </c>
      <c r="AS1876" s="25">
        <f t="shared" si="180"/>
        <v>-1</v>
      </c>
      <c r="AT1876" s="25">
        <f t="shared" si="177"/>
        <v>1869</v>
      </c>
      <c r="AU1876" s="25">
        <f t="shared" si="181"/>
        <v>0</v>
      </c>
      <c r="AV1876" s="25">
        <f t="shared" si="178"/>
        <v>0</v>
      </c>
      <c r="BB1876" s="51"/>
    </row>
    <row r="1877" spans="1:54" x14ac:dyDescent="0.25">
      <c r="A1877" t="str">
        <f t="shared" si="179"/>
        <v>1877</v>
      </c>
      <c r="B1877" s="25">
        <f>IF(OR(ISBLANK($AG1877),$AI1877="closed",$AI1877="old",AND($B$3=Data!$N$6,OR(database!AG1877=Data!$K$8,Data!$K$9=database!AG1877))),0,MAX(B$8:B1876)+1)</f>
        <v>0</v>
      </c>
      <c r="C1877" s="25">
        <f ca="1">IF(AND($AL1877-C$3&lt;=TODAY(),$AL1877&gt;0,AI1877&lt;&gt;"closed",AI1877&lt;&gt;"old",AND($B$3&lt;&gt;Data!$N$6,OR(database!$AG1877&lt;&gt;Data!$K$9,database!$AG1877&lt;&gt;Data!$K$8))),MAX(C$8:C1876)+1,0)</f>
        <v>0</v>
      </c>
      <c r="D1877" s="25">
        <f ca="1">IF(AND($AL1877-D$3&lt;=TODAY(),$AL1877&gt;0,$AI1877&lt;&gt;"closed",AI1877&lt;&gt;"old",AND($B$3&lt;&gt;Data!$N$6,OR(database!$AG1877&lt;&gt;Data!$K$9,database!$AG1877&lt;&gt;Data!$K$8))),MAX(D$8:D1876)+1,0)</f>
        <v>0</v>
      </c>
      <c r="E1877" s="25">
        <f ca="1">IF(AND($AL1877-E$3&lt;=TODAY(),$AL1877&gt;0,AI1877&lt;&gt;"closed",AI1877&lt;&gt;"old",AND($B$3&lt;&gt;Data!$N$6,OR(database!$AG1877&lt;&gt;Data!$K$9,database!$AG1877&lt;&gt;Data!$K$8))),MAX(E$8:E1876)+1,0)</f>
        <v>0</v>
      </c>
      <c r="F1877" s="25">
        <f>IF(AH1877="X",MAX(F$8:F1876)+1,0)</f>
        <v>0</v>
      </c>
      <c r="G1877" s="25">
        <f ca="1">IF(AND(AG1877=Data!$K$8,database!AI1877&lt;&gt;"Closed",AI1877&lt;&gt;"old",database!AL1877&lt;(TODAY()+Data!$X$4)),MAX(G$8:G1876)+1,0)</f>
        <v>0</v>
      </c>
      <c r="H1877" s="25">
        <f ca="1">IF(AND(AG1877=Data!$K$9,database!AI1877&lt;&gt;"Closed",AI1877&lt;&gt;"old",database!AL1877&lt;(TODAY()+Data!$X$5)),MAX(H$8:H1876)+1,0)</f>
        <v>0</v>
      </c>
      <c r="Y1877">
        <f>IF(AS1877&gt;0,VLOOKUP(AS1877,$AT:$AV,3,0)+COUNTIF(AS$8:AS1876,AS1877),0)</f>
        <v>0</v>
      </c>
      <c r="AA1877" s="17"/>
      <c r="AB1877" s="18"/>
      <c r="AC1877" s="17"/>
      <c r="AD1877" s="18"/>
      <c r="AE1877" s="17"/>
      <c r="AF1877" s="18"/>
      <c r="AG1877" s="139"/>
      <c r="AH1877" s="24"/>
      <c r="AI1877" s="17"/>
      <c r="AJ1877" s="24"/>
      <c r="AK1877" s="27"/>
      <c r="AL1877" s="47"/>
      <c r="AQ1877" s="25">
        <f>IF(FollowUp!$AK$3="(Off)",IF(FollowUp!$AA$3=Data!$D$5,C1877,IF(FollowUp!$AA$3=Data!$D$6,D1877,IF(FollowUp!$AA$3=Data!$D$7,E1877,B1877))),IF(FollowUp!$AK$3=Data!$N$9,F1877,IF(FollowUp!$AK$3=Data!$N$8,H1877,IF(FollowUp!$AK$3=Data!$N$7,G1877,B1877))))</f>
        <v>0</v>
      </c>
      <c r="AR1877" s="51">
        <f t="shared" si="176"/>
        <v>0</v>
      </c>
      <c r="AS1877" s="25">
        <f t="shared" si="180"/>
        <v>-1</v>
      </c>
      <c r="AT1877" s="25">
        <f t="shared" si="177"/>
        <v>1870</v>
      </c>
      <c r="AU1877" s="25">
        <f t="shared" si="181"/>
        <v>0</v>
      </c>
      <c r="AV1877" s="25">
        <f t="shared" si="178"/>
        <v>0</v>
      </c>
      <c r="BB1877" s="51"/>
    </row>
    <row r="1878" spans="1:54" x14ac:dyDescent="0.25">
      <c r="A1878" t="str">
        <f t="shared" si="179"/>
        <v>1878</v>
      </c>
      <c r="B1878" s="25">
        <f>IF(OR(ISBLANK($AG1878),$AI1878="closed",$AI1878="old",AND($B$3=Data!$N$6,OR(database!AG1878=Data!$K$8,Data!$K$9=database!AG1878))),0,MAX(B$8:B1877)+1)</f>
        <v>0</v>
      </c>
      <c r="C1878" s="25">
        <f ca="1">IF(AND($AL1878-C$3&lt;=TODAY(),$AL1878&gt;0,AI1878&lt;&gt;"closed",AI1878&lt;&gt;"old",AND($B$3&lt;&gt;Data!$N$6,OR(database!$AG1878&lt;&gt;Data!$K$9,database!$AG1878&lt;&gt;Data!$K$8))),MAX(C$8:C1877)+1,0)</f>
        <v>0</v>
      </c>
      <c r="D1878" s="25">
        <f ca="1">IF(AND($AL1878-D$3&lt;=TODAY(),$AL1878&gt;0,$AI1878&lt;&gt;"closed",AI1878&lt;&gt;"old",AND($B$3&lt;&gt;Data!$N$6,OR(database!$AG1878&lt;&gt;Data!$K$9,database!$AG1878&lt;&gt;Data!$K$8))),MAX(D$8:D1877)+1,0)</f>
        <v>0</v>
      </c>
      <c r="E1878" s="25">
        <f ca="1">IF(AND($AL1878-E$3&lt;=TODAY(),$AL1878&gt;0,AI1878&lt;&gt;"closed",AI1878&lt;&gt;"old",AND($B$3&lt;&gt;Data!$N$6,OR(database!$AG1878&lt;&gt;Data!$K$9,database!$AG1878&lt;&gt;Data!$K$8))),MAX(E$8:E1877)+1,0)</f>
        <v>0</v>
      </c>
      <c r="F1878" s="25">
        <f>IF(AH1878="X",MAX(F$8:F1877)+1,0)</f>
        <v>0</v>
      </c>
      <c r="G1878" s="25">
        <f ca="1">IF(AND(AG1878=Data!$K$8,database!AI1878&lt;&gt;"Closed",AI1878&lt;&gt;"old",database!AL1878&lt;(TODAY()+Data!$X$4)),MAX(G$8:G1877)+1,0)</f>
        <v>0</v>
      </c>
      <c r="H1878" s="25">
        <f ca="1">IF(AND(AG1878=Data!$K$9,database!AI1878&lt;&gt;"Closed",AI1878&lt;&gt;"old",database!AL1878&lt;(TODAY()+Data!$X$5)),MAX(H$8:H1877)+1,0)</f>
        <v>0</v>
      </c>
      <c r="Y1878">
        <f>IF(AS1878&gt;0,VLOOKUP(AS1878,$AT:$AV,3,0)+COUNTIF(AS$8:AS1877,AS1878),0)</f>
        <v>0</v>
      </c>
      <c r="AA1878" s="16"/>
      <c r="AB1878" s="22"/>
      <c r="AC1878" s="16"/>
      <c r="AD1878" s="22"/>
      <c r="AE1878" s="16"/>
      <c r="AF1878" s="22"/>
      <c r="AG1878" s="138"/>
      <c r="AH1878" s="23"/>
      <c r="AI1878" s="16"/>
      <c r="AJ1878" s="23"/>
      <c r="AK1878" s="28"/>
      <c r="AL1878" s="35"/>
      <c r="AQ1878" s="25">
        <f>IF(FollowUp!$AK$3="(Off)",IF(FollowUp!$AA$3=Data!$D$5,C1878,IF(FollowUp!$AA$3=Data!$D$6,D1878,IF(FollowUp!$AA$3=Data!$D$7,E1878,B1878))),IF(FollowUp!$AK$3=Data!$N$9,F1878,IF(FollowUp!$AK$3=Data!$N$8,H1878,IF(FollowUp!$AK$3=Data!$N$7,G1878,B1878))))</f>
        <v>0</v>
      </c>
      <c r="AR1878" s="51">
        <f t="shared" si="176"/>
        <v>0</v>
      </c>
      <c r="AS1878" s="25">
        <f t="shared" si="180"/>
        <v>-1</v>
      </c>
      <c r="AT1878" s="25">
        <f t="shared" si="177"/>
        <v>1871</v>
      </c>
      <c r="AU1878" s="25">
        <f t="shared" si="181"/>
        <v>0</v>
      </c>
      <c r="AV1878" s="25">
        <f t="shared" si="178"/>
        <v>0</v>
      </c>
      <c r="BB1878" s="51"/>
    </row>
    <row r="1879" spans="1:54" x14ac:dyDescent="0.25">
      <c r="A1879" t="str">
        <f t="shared" si="179"/>
        <v>1879</v>
      </c>
      <c r="B1879" s="25">
        <f>IF(OR(ISBLANK($AG1879),$AI1879="closed",$AI1879="old",AND($B$3=Data!$N$6,OR(database!AG1879=Data!$K$8,Data!$K$9=database!AG1879))),0,MAX(B$8:B1878)+1)</f>
        <v>0</v>
      </c>
      <c r="C1879" s="25">
        <f ca="1">IF(AND($AL1879-C$3&lt;=TODAY(),$AL1879&gt;0,AI1879&lt;&gt;"closed",AI1879&lt;&gt;"old",AND($B$3&lt;&gt;Data!$N$6,OR(database!$AG1879&lt;&gt;Data!$K$9,database!$AG1879&lt;&gt;Data!$K$8))),MAX(C$8:C1878)+1,0)</f>
        <v>0</v>
      </c>
      <c r="D1879" s="25">
        <f ca="1">IF(AND($AL1879-D$3&lt;=TODAY(),$AL1879&gt;0,$AI1879&lt;&gt;"closed",AI1879&lt;&gt;"old",AND($B$3&lt;&gt;Data!$N$6,OR(database!$AG1879&lt;&gt;Data!$K$9,database!$AG1879&lt;&gt;Data!$K$8))),MAX(D$8:D1878)+1,0)</f>
        <v>0</v>
      </c>
      <c r="E1879" s="25">
        <f ca="1">IF(AND($AL1879-E$3&lt;=TODAY(),$AL1879&gt;0,AI1879&lt;&gt;"closed",AI1879&lt;&gt;"old",AND($B$3&lt;&gt;Data!$N$6,OR(database!$AG1879&lt;&gt;Data!$K$9,database!$AG1879&lt;&gt;Data!$K$8))),MAX(E$8:E1878)+1,0)</f>
        <v>0</v>
      </c>
      <c r="F1879" s="25">
        <f>IF(AH1879="X",MAX(F$8:F1878)+1,0)</f>
        <v>0</v>
      </c>
      <c r="G1879" s="25">
        <f ca="1">IF(AND(AG1879=Data!$K$8,database!AI1879&lt;&gt;"Closed",AI1879&lt;&gt;"old",database!AL1879&lt;(TODAY()+Data!$X$4)),MAX(G$8:G1878)+1,0)</f>
        <v>0</v>
      </c>
      <c r="H1879" s="25">
        <f ca="1">IF(AND(AG1879=Data!$K$9,database!AI1879&lt;&gt;"Closed",AI1879&lt;&gt;"old",database!AL1879&lt;(TODAY()+Data!$X$5)),MAX(H$8:H1878)+1,0)</f>
        <v>0</v>
      </c>
      <c r="Y1879">
        <f>IF(AS1879&gt;0,VLOOKUP(AS1879,$AT:$AV,3,0)+COUNTIF(AS$8:AS1878,AS1879),0)</f>
        <v>0</v>
      </c>
      <c r="AA1879" s="17"/>
      <c r="AB1879" s="18"/>
      <c r="AC1879" s="17"/>
      <c r="AD1879" s="18"/>
      <c r="AE1879" s="17"/>
      <c r="AF1879" s="18"/>
      <c r="AG1879" s="139"/>
      <c r="AH1879" s="24"/>
      <c r="AI1879" s="17"/>
      <c r="AJ1879" s="24"/>
      <c r="AK1879" s="27"/>
      <c r="AL1879" s="47"/>
      <c r="AQ1879" s="25">
        <f>IF(FollowUp!$AK$3="(Off)",IF(FollowUp!$AA$3=Data!$D$5,C1879,IF(FollowUp!$AA$3=Data!$D$6,D1879,IF(FollowUp!$AA$3=Data!$D$7,E1879,B1879))),IF(FollowUp!$AK$3=Data!$N$9,F1879,IF(FollowUp!$AK$3=Data!$N$8,H1879,IF(FollowUp!$AK$3=Data!$N$7,G1879,B1879))))</f>
        <v>0</v>
      </c>
      <c r="AR1879" s="51">
        <f t="shared" si="176"/>
        <v>0</v>
      </c>
      <c r="AS1879" s="25">
        <f t="shared" si="180"/>
        <v>-1</v>
      </c>
      <c r="AT1879" s="25">
        <f t="shared" si="177"/>
        <v>1872</v>
      </c>
      <c r="AU1879" s="25">
        <f t="shared" si="181"/>
        <v>0</v>
      </c>
      <c r="AV1879" s="25">
        <f t="shared" si="178"/>
        <v>0</v>
      </c>
      <c r="BB1879" s="51"/>
    </row>
    <row r="1880" spans="1:54" x14ac:dyDescent="0.25">
      <c r="A1880" t="str">
        <f t="shared" si="179"/>
        <v>1880</v>
      </c>
      <c r="B1880" s="25">
        <f>IF(OR(ISBLANK($AG1880),$AI1880="closed",$AI1880="old",AND($B$3=Data!$N$6,OR(database!AG1880=Data!$K$8,Data!$K$9=database!AG1880))),0,MAX(B$8:B1879)+1)</f>
        <v>0</v>
      </c>
      <c r="C1880" s="25">
        <f ca="1">IF(AND($AL1880-C$3&lt;=TODAY(),$AL1880&gt;0,AI1880&lt;&gt;"closed",AI1880&lt;&gt;"old",AND($B$3&lt;&gt;Data!$N$6,OR(database!$AG1880&lt;&gt;Data!$K$9,database!$AG1880&lt;&gt;Data!$K$8))),MAX(C$8:C1879)+1,0)</f>
        <v>0</v>
      </c>
      <c r="D1880" s="25">
        <f ca="1">IF(AND($AL1880-D$3&lt;=TODAY(),$AL1880&gt;0,$AI1880&lt;&gt;"closed",AI1880&lt;&gt;"old",AND($B$3&lt;&gt;Data!$N$6,OR(database!$AG1880&lt;&gt;Data!$K$9,database!$AG1880&lt;&gt;Data!$K$8))),MAX(D$8:D1879)+1,0)</f>
        <v>0</v>
      </c>
      <c r="E1880" s="25">
        <f ca="1">IF(AND($AL1880-E$3&lt;=TODAY(),$AL1880&gt;0,AI1880&lt;&gt;"closed",AI1880&lt;&gt;"old",AND($B$3&lt;&gt;Data!$N$6,OR(database!$AG1880&lt;&gt;Data!$K$9,database!$AG1880&lt;&gt;Data!$K$8))),MAX(E$8:E1879)+1,0)</f>
        <v>0</v>
      </c>
      <c r="F1880" s="25">
        <f>IF(AH1880="X",MAX(F$8:F1879)+1,0)</f>
        <v>0</v>
      </c>
      <c r="G1880" s="25">
        <f ca="1">IF(AND(AG1880=Data!$K$8,database!AI1880&lt;&gt;"Closed",AI1880&lt;&gt;"old",database!AL1880&lt;(TODAY()+Data!$X$4)),MAX(G$8:G1879)+1,0)</f>
        <v>0</v>
      </c>
      <c r="H1880" s="25">
        <f ca="1">IF(AND(AG1880=Data!$K$9,database!AI1880&lt;&gt;"Closed",AI1880&lt;&gt;"old",database!AL1880&lt;(TODAY()+Data!$X$5)),MAX(H$8:H1879)+1,0)</f>
        <v>0</v>
      </c>
      <c r="Y1880">
        <f>IF(AS1880&gt;0,VLOOKUP(AS1880,$AT:$AV,3,0)+COUNTIF(AS$8:AS1879,AS1880),0)</f>
        <v>0</v>
      </c>
      <c r="AA1880" s="16"/>
      <c r="AB1880" s="22"/>
      <c r="AC1880" s="16"/>
      <c r="AD1880" s="22"/>
      <c r="AE1880" s="16"/>
      <c r="AF1880" s="22"/>
      <c r="AG1880" s="138"/>
      <c r="AH1880" s="23"/>
      <c r="AI1880" s="16"/>
      <c r="AJ1880" s="23"/>
      <c r="AK1880" s="28"/>
      <c r="AL1880" s="35"/>
      <c r="AQ1880" s="25">
        <f>IF(FollowUp!$AK$3="(Off)",IF(FollowUp!$AA$3=Data!$D$5,C1880,IF(FollowUp!$AA$3=Data!$D$6,D1880,IF(FollowUp!$AA$3=Data!$D$7,E1880,B1880))),IF(FollowUp!$AK$3=Data!$N$9,F1880,IF(FollowUp!$AK$3=Data!$N$8,H1880,IF(FollowUp!$AK$3=Data!$N$7,G1880,B1880))))</f>
        <v>0</v>
      </c>
      <c r="AR1880" s="51">
        <f t="shared" si="176"/>
        <v>0</v>
      </c>
      <c r="AS1880" s="25">
        <f t="shared" si="180"/>
        <v>-1</v>
      </c>
      <c r="AT1880" s="25">
        <f t="shared" si="177"/>
        <v>1873</v>
      </c>
      <c r="AU1880" s="25">
        <f t="shared" si="181"/>
        <v>0</v>
      </c>
      <c r="AV1880" s="25">
        <f t="shared" si="178"/>
        <v>0</v>
      </c>
      <c r="BB1880" s="51"/>
    </row>
    <row r="1881" spans="1:54" x14ac:dyDescent="0.25">
      <c r="A1881" t="str">
        <f t="shared" si="179"/>
        <v>1881</v>
      </c>
      <c r="B1881" s="25">
        <f>IF(OR(ISBLANK($AG1881),$AI1881="closed",$AI1881="old",AND($B$3=Data!$N$6,OR(database!AG1881=Data!$K$8,Data!$K$9=database!AG1881))),0,MAX(B$8:B1880)+1)</f>
        <v>0</v>
      </c>
      <c r="C1881" s="25">
        <f ca="1">IF(AND($AL1881-C$3&lt;=TODAY(),$AL1881&gt;0,AI1881&lt;&gt;"closed",AI1881&lt;&gt;"old",AND($B$3&lt;&gt;Data!$N$6,OR(database!$AG1881&lt;&gt;Data!$K$9,database!$AG1881&lt;&gt;Data!$K$8))),MAX(C$8:C1880)+1,0)</f>
        <v>0</v>
      </c>
      <c r="D1881" s="25">
        <f ca="1">IF(AND($AL1881-D$3&lt;=TODAY(),$AL1881&gt;0,$AI1881&lt;&gt;"closed",AI1881&lt;&gt;"old",AND($B$3&lt;&gt;Data!$N$6,OR(database!$AG1881&lt;&gt;Data!$K$9,database!$AG1881&lt;&gt;Data!$K$8))),MAX(D$8:D1880)+1,0)</f>
        <v>0</v>
      </c>
      <c r="E1881" s="25">
        <f ca="1">IF(AND($AL1881-E$3&lt;=TODAY(),$AL1881&gt;0,AI1881&lt;&gt;"closed",AI1881&lt;&gt;"old",AND($B$3&lt;&gt;Data!$N$6,OR(database!$AG1881&lt;&gt;Data!$K$9,database!$AG1881&lt;&gt;Data!$K$8))),MAX(E$8:E1880)+1,0)</f>
        <v>0</v>
      </c>
      <c r="F1881" s="25">
        <f>IF(AH1881="X",MAX(F$8:F1880)+1,0)</f>
        <v>0</v>
      </c>
      <c r="G1881" s="25">
        <f ca="1">IF(AND(AG1881=Data!$K$8,database!AI1881&lt;&gt;"Closed",AI1881&lt;&gt;"old",database!AL1881&lt;(TODAY()+Data!$X$4)),MAX(G$8:G1880)+1,0)</f>
        <v>0</v>
      </c>
      <c r="H1881" s="25">
        <f ca="1">IF(AND(AG1881=Data!$K$9,database!AI1881&lt;&gt;"Closed",AI1881&lt;&gt;"old",database!AL1881&lt;(TODAY()+Data!$X$5)),MAX(H$8:H1880)+1,0)</f>
        <v>0</v>
      </c>
      <c r="Y1881">
        <f>IF(AS1881&gt;0,VLOOKUP(AS1881,$AT:$AV,3,0)+COUNTIF(AS$8:AS1880,AS1881),0)</f>
        <v>0</v>
      </c>
      <c r="AA1881" s="17"/>
      <c r="AB1881" s="18"/>
      <c r="AC1881" s="17"/>
      <c r="AD1881" s="18"/>
      <c r="AE1881" s="17"/>
      <c r="AF1881" s="18"/>
      <c r="AG1881" s="139"/>
      <c r="AH1881" s="24"/>
      <c r="AI1881" s="17"/>
      <c r="AJ1881" s="24"/>
      <c r="AK1881" s="27"/>
      <c r="AL1881" s="47"/>
      <c r="AQ1881" s="25">
        <f>IF(FollowUp!$AK$3="(Off)",IF(FollowUp!$AA$3=Data!$D$5,C1881,IF(FollowUp!$AA$3=Data!$D$6,D1881,IF(FollowUp!$AA$3=Data!$D$7,E1881,B1881))),IF(FollowUp!$AK$3=Data!$N$9,F1881,IF(FollowUp!$AK$3=Data!$N$8,H1881,IF(FollowUp!$AK$3=Data!$N$7,G1881,B1881))))</f>
        <v>0</v>
      </c>
      <c r="AR1881" s="51">
        <f t="shared" ref="AR1881:AR1944" si="182">IF(AQ1881&gt;0,AL1881,0)</f>
        <v>0</v>
      </c>
      <c r="AS1881" s="25">
        <f t="shared" si="180"/>
        <v>-1</v>
      </c>
      <c r="AT1881" s="25">
        <f t="shared" ref="AT1881:AT1944" si="183">AT1880+1</f>
        <v>1874</v>
      </c>
      <c r="AU1881" s="25">
        <f t="shared" si="181"/>
        <v>0</v>
      </c>
      <c r="AV1881" s="25">
        <f t="shared" ref="AV1881:AV1944" si="184">IF(AND(AU1881&gt;0,AV1882=0),1,(AU1882+AV1882))</f>
        <v>0</v>
      </c>
      <c r="BB1881" s="51"/>
    </row>
    <row r="1882" spans="1:54" x14ac:dyDescent="0.25">
      <c r="A1882" t="str">
        <f t="shared" si="179"/>
        <v>1882</v>
      </c>
      <c r="B1882" s="25">
        <f>IF(OR(ISBLANK($AG1882),$AI1882="closed",$AI1882="old",AND($B$3=Data!$N$6,OR(database!AG1882=Data!$K$8,Data!$K$9=database!AG1882))),0,MAX(B$8:B1881)+1)</f>
        <v>0</v>
      </c>
      <c r="C1882" s="25">
        <f ca="1">IF(AND($AL1882-C$3&lt;=TODAY(),$AL1882&gt;0,AI1882&lt;&gt;"closed",AI1882&lt;&gt;"old",AND($B$3&lt;&gt;Data!$N$6,OR(database!$AG1882&lt;&gt;Data!$K$9,database!$AG1882&lt;&gt;Data!$K$8))),MAX(C$8:C1881)+1,0)</f>
        <v>0</v>
      </c>
      <c r="D1882" s="25">
        <f ca="1">IF(AND($AL1882-D$3&lt;=TODAY(),$AL1882&gt;0,$AI1882&lt;&gt;"closed",AI1882&lt;&gt;"old",AND($B$3&lt;&gt;Data!$N$6,OR(database!$AG1882&lt;&gt;Data!$K$9,database!$AG1882&lt;&gt;Data!$K$8))),MAX(D$8:D1881)+1,0)</f>
        <v>0</v>
      </c>
      <c r="E1882" s="25">
        <f ca="1">IF(AND($AL1882-E$3&lt;=TODAY(),$AL1882&gt;0,AI1882&lt;&gt;"closed",AI1882&lt;&gt;"old",AND($B$3&lt;&gt;Data!$N$6,OR(database!$AG1882&lt;&gt;Data!$K$9,database!$AG1882&lt;&gt;Data!$K$8))),MAX(E$8:E1881)+1,0)</f>
        <v>0</v>
      </c>
      <c r="F1882" s="25">
        <f>IF(AH1882="X",MAX(F$8:F1881)+1,0)</f>
        <v>0</v>
      </c>
      <c r="G1882" s="25">
        <f ca="1">IF(AND(AG1882=Data!$K$8,database!AI1882&lt;&gt;"Closed",AI1882&lt;&gt;"old",database!AL1882&lt;(TODAY()+Data!$X$4)),MAX(G$8:G1881)+1,0)</f>
        <v>0</v>
      </c>
      <c r="H1882" s="25">
        <f ca="1">IF(AND(AG1882=Data!$K$9,database!AI1882&lt;&gt;"Closed",AI1882&lt;&gt;"old",database!AL1882&lt;(TODAY()+Data!$X$5)),MAX(H$8:H1881)+1,0)</f>
        <v>0</v>
      </c>
      <c r="Y1882">
        <f>IF(AS1882&gt;0,VLOOKUP(AS1882,$AT:$AV,3,0)+COUNTIF(AS$8:AS1881,AS1882),0)</f>
        <v>0</v>
      </c>
      <c r="AA1882" s="16"/>
      <c r="AB1882" s="22"/>
      <c r="AC1882" s="16"/>
      <c r="AD1882" s="22"/>
      <c r="AE1882" s="16"/>
      <c r="AF1882" s="22"/>
      <c r="AG1882" s="138"/>
      <c r="AH1882" s="23"/>
      <c r="AI1882" s="16"/>
      <c r="AJ1882" s="23"/>
      <c r="AK1882" s="28"/>
      <c r="AL1882" s="35"/>
      <c r="AQ1882" s="25">
        <f>IF(FollowUp!$AK$3="(Off)",IF(FollowUp!$AA$3=Data!$D$5,C1882,IF(FollowUp!$AA$3=Data!$D$6,D1882,IF(FollowUp!$AA$3=Data!$D$7,E1882,B1882))),IF(FollowUp!$AK$3=Data!$N$9,F1882,IF(FollowUp!$AK$3=Data!$N$8,H1882,IF(FollowUp!$AK$3=Data!$N$7,G1882,B1882))))</f>
        <v>0</v>
      </c>
      <c r="AR1882" s="51">
        <f t="shared" si="182"/>
        <v>0</v>
      </c>
      <c r="AS1882" s="25">
        <f t="shared" si="180"/>
        <v>-1</v>
      </c>
      <c r="AT1882" s="25">
        <f t="shared" si="183"/>
        <v>1875</v>
      </c>
      <c r="AU1882" s="25">
        <f t="shared" si="181"/>
        <v>0</v>
      </c>
      <c r="AV1882" s="25">
        <f t="shared" si="184"/>
        <v>0</v>
      </c>
      <c r="BB1882" s="51"/>
    </row>
    <row r="1883" spans="1:54" x14ac:dyDescent="0.25">
      <c r="A1883" t="str">
        <f t="shared" si="179"/>
        <v>1883</v>
      </c>
      <c r="B1883" s="25">
        <f>IF(OR(ISBLANK($AG1883),$AI1883="closed",$AI1883="old",AND($B$3=Data!$N$6,OR(database!AG1883=Data!$K$8,Data!$K$9=database!AG1883))),0,MAX(B$8:B1882)+1)</f>
        <v>0</v>
      </c>
      <c r="C1883" s="25">
        <f ca="1">IF(AND($AL1883-C$3&lt;=TODAY(),$AL1883&gt;0,AI1883&lt;&gt;"closed",AI1883&lt;&gt;"old",AND($B$3&lt;&gt;Data!$N$6,OR(database!$AG1883&lt;&gt;Data!$K$9,database!$AG1883&lt;&gt;Data!$K$8))),MAX(C$8:C1882)+1,0)</f>
        <v>0</v>
      </c>
      <c r="D1883" s="25">
        <f ca="1">IF(AND($AL1883-D$3&lt;=TODAY(),$AL1883&gt;0,$AI1883&lt;&gt;"closed",AI1883&lt;&gt;"old",AND($B$3&lt;&gt;Data!$N$6,OR(database!$AG1883&lt;&gt;Data!$K$9,database!$AG1883&lt;&gt;Data!$K$8))),MAX(D$8:D1882)+1,0)</f>
        <v>0</v>
      </c>
      <c r="E1883" s="25">
        <f ca="1">IF(AND($AL1883-E$3&lt;=TODAY(),$AL1883&gt;0,AI1883&lt;&gt;"closed",AI1883&lt;&gt;"old",AND($B$3&lt;&gt;Data!$N$6,OR(database!$AG1883&lt;&gt;Data!$K$9,database!$AG1883&lt;&gt;Data!$K$8))),MAX(E$8:E1882)+1,0)</f>
        <v>0</v>
      </c>
      <c r="F1883" s="25">
        <f>IF(AH1883="X",MAX(F$8:F1882)+1,0)</f>
        <v>0</v>
      </c>
      <c r="G1883" s="25">
        <f ca="1">IF(AND(AG1883=Data!$K$8,database!AI1883&lt;&gt;"Closed",AI1883&lt;&gt;"old",database!AL1883&lt;(TODAY()+Data!$X$4)),MAX(G$8:G1882)+1,0)</f>
        <v>0</v>
      </c>
      <c r="H1883" s="25">
        <f ca="1">IF(AND(AG1883=Data!$K$9,database!AI1883&lt;&gt;"Closed",AI1883&lt;&gt;"old",database!AL1883&lt;(TODAY()+Data!$X$5)),MAX(H$8:H1882)+1,0)</f>
        <v>0</v>
      </c>
      <c r="Y1883">
        <f>IF(AS1883&gt;0,VLOOKUP(AS1883,$AT:$AV,3,0)+COUNTIF(AS$8:AS1882,AS1883),0)</f>
        <v>0</v>
      </c>
      <c r="AA1883" s="17"/>
      <c r="AB1883" s="18"/>
      <c r="AC1883" s="17"/>
      <c r="AD1883" s="18"/>
      <c r="AE1883" s="17"/>
      <c r="AF1883" s="18"/>
      <c r="AG1883" s="139"/>
      <c r="AH1883" s="24"/>
      <c r="AI1883" s="17"/>
      <c r="AJ1883" s="24"/>
      <c r="AK1883" s="27"/>
      <c r="AL1883" s="47"/>
      <c r="AQ1883" s="25">
        <f>IF(FollowUp!$AK$3="(Off)",IF(FollowUp!$AA$3=Data!$D$5,C1883,IF(FollowUp!$AA$3=Data!$D$6,D1883,IF(FollowUp!$AA$3=Data!$D$7,E1883,B1883))),IF(FollowUp!$AK$3=Data!$N$9,F1883,IF(FollowUp!$AK$3=Data!$N$8,H1883,IF(FollowUp!$AK$3=Data!$N$7,G1883,B1883))))</f>
        <v>0</v>
      </c>
      <c r="AR1883" s="51">
        <f t="shared" si="182"/>
        <v>0</v>
      </c>
      <c r="AS1883" s="25">
        <f t="shared" si="180"/>
        <v>-1</v>
      </c>
      <c r="AT1883" s="25">
        <f t="shared" si="183"/>
        <v>1876</v>
      </c>
      <c r="AU1883" s="25">
        <f t="shared" si="181"/>
        <v>0</v>
      </c>
      <c r="AV1883" s="25">
        <f t="shared" si="184"/>
        <v>0</v>
      </c>
      <c r="BB1883" s="51"/>
    </row>
    <row r="1884" spans="1:54" x14ac:dyDescent="0.25">
      <c r="A1884" t="str">
        <f t="shared" si="179"/>
        <v>1884</v>
      </c>
      <c r="B1884" s="25">
        <f>IF(OR(ISBLANK($AG1884),$AI1884="closed",$AI1884="old",AND($B$3=Data!$N$6,OR(database!AG1884=Data!$K$8,Data!$K$9=database!AG1884))),0,MAX(B$8:B1883)+1)</f>
        <v>0</v>
      </c>
      <c r="C1884" s="25">
        <f ca="1">IF(AND($AL1884-C$3&lt;=TODAY(),$AL1884&gt;0,AI1884&lt;&gt;"closed",AI1884&lt;&gt;"old",AND($B$3&lt;&gt;Data!$N$6,OR(database!$AG1884&lt;&gt;Data!$K$9,database!$AG1884&lt;&gt;Data!$K$8))),MAX(C$8:C1883)+1,0)</f>
        <v>0</v>
      </c>
      <c r="D1884" s="25">
        <f ca="1">IF(AND($AL1884-D$3&lt;=TODAY(),$AL1884&gt;0,$AI1884&lt;&gt;"closed",AI1884&lt;&gt;"old",AND($B$3&lt;&gt;Data!$N$6,OR(database!$AG1884&lt;&gt;Data!$K$9,database!$AG1884&lt;&gt;Data!$K$8))),MAX(D$8:D1883)+1,0)</f>
        <v>0</v>
      </c>
      <c r="E1884" s="25">
        <f ca="1">IF(AND($AL1884-E$3&lt;=TODAY(),$AL1884&gt;0,AI1884&lt;&gt;"closed",AI1884&lt;&gt;"old",AND($B$3&lt;&gt;Data!$N$6,OR(database!$AG1884&lt;&gt;Data!$K$9,database!$AG1884&lt;&gt;Data!$K$8))),MAX(E$8:E1883)+1,0)</f>
        <v>0</v>
      </c>
      <c r="F1884" s="25">
        <f>IF(AH1884="X",MAX(F$8:F1883)+1,0)</f>
        <v>0</v>
      </c>
      <c r="G1884" s="25">
        <f ca="1">IF(AND(AG1884=Data!$K$8,database!AI1884&lt;&gt;"Closed",AI1884&lt;&gt;"old",database!AL1884&lt;(TODAY()+Data!$X$4)),MAX(G$8:G1883)+1,0)</f>
        <v>0</v>
      </c>
      <c r="H1884" s="25">
        <f ca="1">IF(AND(AG1884=Data!$K$9,database!AI1884&lt;&gt;"Closed",AI1884&lt;&gt;"old",database!AL1884&lt;(TODAY()+Data!$X$5)),MAX(H$8:H1883)+1,0)</f>
        <v>0</v>
      </c>
      <c r="Y1884">
        <f>IF(AS1884&gt;0,VLOOKUP(AS1884,$AT:$AV,3,0)+COUNTIF(AS$8:AS1883,AS1884),0)</f>
        <v>0</v>
      </c>
      <c r="AA1884" s="16"/>
      <c r="AB1884" s="22"/>
      <c r="AC1884" s="16"/>
      <c r="AD1884" s="22"/>
      <c r="AE1884" s="16"/>
      <c r="AF1884" s="22"/>
      <c r="AG1884" s="138"/>
      <c r="AH1884" s="23"/>
      <c r="AI1884" s="16"/>
      <c r="AJ1884" s="23"/>
      <c r="AK1884" s="28"/>
      <c r="AL1884" s="35"/>
      <c r="AQ1884" s="25">
        <f>IF(FollowUp!$AK$3="(Off)",IF(FollowUp!$AA$3=Data!$D$5,C1884,IF(FollowUp!$AA$3=Data!$D$6,D1884,IF(FollowUp!$AA$3=Data!$D$7,E1884,B1884))),IF(FollowUp!$AK$3=Data!$N$9,F1884,IF(FollowUp!$AK$3=Data!$N$8,H1884,IF(FollowUp!$AK$3=Data!$N$7,G1884,B1884))))</f>
        <v>0</v>
      </c>
      <c r="AR1884" s="51">
        <f t="shared" si="182"/>
        <v>0</v>
      </c>
      <c r="AS1884" s="25">
        <f t="shared" si="180"/>
        <v>-1</v>
      </c>
      <c r="AT1884" s="25">
        <f t="shared" si="183"/>
        <v>1877</v>
      </c>
      <c r="AU1884" s="25">
        <f t="shared" si="181"/>
        <v>0</v>
      </c>
      <c r="AV1884" s="25">
        <f t="shared" si="184"/>
        <v>0</v>
      </c>
      <c r="BB1884" s="51"/>
    </row>
    <row r="1885" spans="1:54" x14ac:dyDescent="0.25">
      <c r="A1885" t="str">
        <f t="shared" si="179"/>
        <v>1885</v>
      </c>
      <c r="B1885" s="25">
        <f>IF(OR(ISBLANK($AG1885),$AI1885="closed",$AI1885="old",AND($B$3=Data!$N$6,OR(database!AG1885=Data!$K$8,Data!$K$9=database!AG1885))),0,MAX(B$8:B1884)+1)</f>
        <v>0</v>
      </c>
      <c r="C1885" s="25">
        <f ca="1">IF(AND($AL1885-C$3&lt;=TODAY(),$AL1885&gt;0,AI1885&lt;&gt;"closed",AI1885&lt;&gt;"old",AND($B$3&lt;&gt;Data!$N$6,OR(database!$AG1885&lt;&gt;Data!$K$9,database!$AG1885&lt;&gt;Data!$K$8))),MAX(C$8:C1884)+1,0)</f>
        <v>0</v>
      </c>
      <c r="D1885" s="25">
        <f ca="1">IF(AND($AL1885-D$3&lt;=TODAY(),$AL1885&gt;0,$AI1885&lt;&gt;"closed",AI1885&lt;&gt;"old",AND($B$3&lt;&gt;Data!$N$6,OR(database!$AG1885&lt;&gt;Data!$K$9,database!$AG1885&lt;&gt;Data!$K$8))),MAX(D$8:D1884)+1,0)</f>
        <v>0</v>
      </c>
      <c r="E1885" s="25">
        <f ca="1">IF(AND($AL1885-E$3&lt;=TODAY(),$AL1885&gt;0,AI1885&lt;&gt;"closed",AI1885&lt;&gt;"old",AND($B$3&lt;&gt;Data!$N$6,OR(database!$AG1885&lt;&gt;Data!$K$9,database!$AG1885&lt;&gt;Data!$K$8))),MAX(E$8:E1884)+1,0)</f>
        <v>0</v>
      </c>
      <c r="F1885" s="25">
        <f>IF(AH1885="X",MAX(F$8:F1884)+1,0)</f>
        <v>0</v>
      </c>
      <c r="G1885" s="25">
        <f ca="1">IF(AND(AG1885=Data!$K$8,database!AI1885&lt;&gt;"Closed",AI1885&lt;&gt;"old",database!AL1885&lt;(TODAY()+Data!$X$4)),MAX(G$8:G1884)+1,0)</f>
        <v>0</v>
      </c>
      <c r="H1885" s="25">
        <f ca="1">IF(AND(AG1885=Data!$K$9,database!AI1885&lt;&gt;"Closed",AI1885&lt;&gt;"old",database!AL1885&lt;(TODAY()+Data!$X$5)),MAX(H$8:H1884)+1,0)</f>
        <v>0</v>
      </c>
      <c r="Y1885">
        <f>IF(AS1885&gt;0,VLOOKUP(AS1885,$AT:$AV,3,0)+COUNTIF(AS$8:AS1884,AS1885),0)</f>
        <v>0</v>
      </c>
      <c r="AA1885" s="17"/>
      <c r="AB1885" s="18"/>
      <c r="AC1885" s="17"/>
      <c r="AD1885" s="18"/>
      <c r="AE1885" s="17"/>
      <c r="AF1885" s="18"/>
      <c r="AG1885" s="139"/>
      <c r="AH1885" s="24"/>
      <c r="AI1885" s="17"/>
      <c r="AJ1885" s="24"/>
      <c r="AK1885" s="27"/>
      <c r="AL1885" s="47"/>
      <c r="AQ1885" s="25">
        <f>IF(FollowUp!$AK$3="(Off)",IF(FollowUp!$AA$3=Data!$D$5,C1885,IF(FollowUp!$AA$3=Data!$D$6,D1885,IF(FollowUp!$AA$3=Data!$D$7,E1885,B1885))),IF(FollowUp!$AK$3=Data!$N$9,F1885,IF(FollowUp!$AK$3=Data!$N$8,H1885,IF(FollowUp!$AK$3=Data!$N$7,G1885,B1885))))</f>
        <v>0</v>
      </c>
      <c r="AR1885" s="51">
        <f t="shared" si="182"/>
        <v>0</v>
      </c>
      <c r="AS1885" s="25">
        <f t="shared" si="180"/>
        <v>-1</v>
      </c>
      <c r="AT1885" s="25">
        <f t="shared" si="183"/>
        <v>1878</v>
      </c>
      <c r="AU1885" s="25">
        <f t="shared" si="181"/>
        <v>0</v>
      </c>
      <c r="AV1885" s="25">
        <f t="shared" si="184"/>
        <v>0</v>
      </c>
      <c r="BB1885" s="51"/>
    </row>
    <row r="1886" spans="1:54" x14ac:dyDescent="0.25">
      <c r="A1886" t="str">
        <f t="shared" si="179"/>
        <v>1886</v>
      </c>
      <c r="B1886" s="25">
        <f>IF(OR(ISBLANK($AG1886),$AI1886="closed",$AI1886="old",AND($B$3=Data!$N$6,OR(database!AG1886=Data!$K$8,Data!$K$9=database!AG1886))),0,MAX(B$8:B1885)+1)</f>
        <v>0</v>
      </c>
      <c r="C1886" s="25">
        <f ca="1">IF(AND($AL1886-C$3&lt;=TODAY(),$AL1886&gt;0,AI1886&lt;&gt;"closed",AI1886&lt;&gt;"old",AND($B$3&lt;&gt;Data!$N$6,OR(database!$AG1886&lt;&gt;Data!$K$9,database!$AG1886&lt;&gt;Data!$K$8))),MAX(C$8:C1885)+1,0)</f>
        <v>0</v>
      </c>
      <c r="D1886" s="25">
        <f ca="1">IF(AND($AL1886-D$3&lt;=TODAY(),$AL1886&gt;0,$AI1886&lt;&gt;"closed",AI1886&lt;&gt;"old",AND($B$3&lt;&gt;Data!$N$6,OR(database!$AG1886&lt;&gt;Data!$K$9,database!$AG1886&lt;&gt;Data!$K$8))),MAX(D$8:D1885)+1,0)</f>
        <v>0</v>
      </c>
      <c r="E1886" s="25">
        <f ca="1">IF(AND($AL1886-E$3&lt;=TODAY(),$AL1886&gt;0,AI1886&lt;&gt;"closed",AI1886&lt;&gt;"old",AND($B$3&lt;&gt;Data!$N$6,OR(database!$AG1886&lt;&gt;Data!$K$9,database!$AG1886&lt;&gt;Data!$K$8))),MAX(E$8:E1885)+1,0)</f>
        <v>0</v>
      </c>
      <c r="F1886" s="25">
        <f>IF(AH1886="X",MAX(F$8:F1885)+1,0)</f>
        <v>0</v>
      </c>
      <c r="G1886" s="25">
        <f ca="1">IF(AND(AG1886=Data!$K$8,database!AI1886&lt;&gt;"Closed",AI1886&lt;&gt;"old",database!AL1886&lt;(TODAY()+Data!$X$4)),MAX(G$8:G1885)+1,0)</f>
        <v>0</v>
      </c>
      <c r="H1886" s="25">
        <f ca="1">IF(AND(AG1886=Data!$K$9,database!AI1886&lt;&gt;"Closed",AI1886&lt;&gt;"old",database!AL1886&lt;(TODAY()+Data!$X$5)),MAX(H$8:H1885)+1,0)</f>
        <v>0</v>
      </c>
      <c r="Y1886">
        <f>IF(AS1886&gt;0,VLOOKUP(AS1886,$AT:$AV,3,0)+COUNTIF(AS$8:AS1885,AS1886),0)</f>
        <v>0</v>
      </c>
      <c r="AA1886" s="16"/>
      <c r="AB1886" s="22"/>
      <c r="AC1886" s="16"/>
      <c r="AD1886" s="22"/>
      <c r="AE1886" s="16"/>
      <c r="AF1886" s="22"/>
      <c r="AG1886" s="138"/>
      <c r="AH1886" s="23"/>
      <c r="AI1886" s="16"/>
      <c r="AJ1886" s="23"/>
      <c r="AK1886" s="28"/>
      <c r="AL1886" s="35"/>
      <c r="AQ1886" s="25">
        <f>IF(FollowUp!$AK$3="(Off)",IF(FollowUp!$AA$3=Data!$D$5,C1886,IF(FollowUp!$AA$3=Data!$D$6,D1886,IF(FollowUp!$AA$3=Data!$D$7,E1886,B1886))),IF(FollowUp!$AK$3=Data!$N$9,F1886,IF(FollowUp!$AK$3=Data!$N$8,H1886,IF(FollowUp!$AK$3=Data!$N$7,G1886,B1886))))</f>
        <v>0</v>
      </c>
      <c r="AR1886" s="51">
        <f t="shared" si="182"/>
        <v>0</v>
      </c>
      <c r="AS1886" s="25">
        <f t="shared" si="180"/>
        <v>-1</v>
      </c>
      <c r="AT1886" s="25">
        <f t="shared" si="183"/>
        <v>1879</v>
      </c>
      <c r="AU1886" s="25">
        <f t="shared" si="181"/>
        <v>0</v>
      </c>
      <c r="AV1886" s="25">
        <f t="shared" si="184"/>
        <v>0</v>
      </c>
      <c r="BB1886" s="51"/>
    </row>
    <row r="1887" spans="1:54" x14ac:dyDescent="0.25">
      <c r="A1887" t="str">
        <f t="shared" si="179"/>
        <v>1887</v>
      </c>
      <c r="B1887" s="25">
        <f>IF(OR(ISBLANK($AG1887),$AI1887="closed",$AI1887="old",AND($B$3=Data!$N$6,OR(database!AG1887=Data!$K$8,Data!$K$9=database!AG1887))),0,MAX(B$8:B1886)+1)</f>
        <v>0</v>
      </c>
      <c r="C1887" s="25">
        <f ca="1">IF(AND($AL1887-C$3&lt;=TODAY(),$AL1887&gt;0,AI1887&lt;&gt;"closed",AI1887&lt;&gt;"old",AND($B$3&lt;&gt;Data!$N$6,OR(database!$AG1887&lt;&gt;Data!$K$9,database!$AG1887&lt;&gt;Data!$K$8))),MAX(C$8:C1886)+1,0)</f>
        <v>0</v>
      </c>
      <c r="D1887" s="25">
        <f ca="1">IF(AND($AL1887-D$3&lt;=TODAY(),$AL1887&gt;0,$AI1887&lt;&gt;"closed",AI1887&lt;&gt;"old",AND($B$3&lt;&gt;Data!$N$6,OR(database!$AG1887&lt;&gt;Data!$K$9,database!$AG1887&lt;&gt;Data!$K$8))),MAX(D$8:D1886)+1,0)</f>
        <v>0</v>
      </c>
      <c r="E1887" s="25">
        <f ca="1">IF(AND($AL1887-E$3&lt;=TODAY(),$AL1887&gt;0,AI1887&lt;&gt;"closed",AI1887&lt;&gt;"old",AND($B$3&lt;&gt;Data!$N$6,OR(database!$AG1887&lt;&gt;Data!$K$9,database!$AG1887&lt;&gt;Data!$K$8))),MAX(E$8:E1886)+1,0)</f>
        <v>0</v>
      </c>
      <c r="F1887" s="25">
        <f>IF(AH1887="X",MAX(F$8:F1886)+1,0)</f>
        <v>0</v>
      </c>
      <c r="G1887" s="25">
        <f ca="1">IF(AND(AG1887=Data!$K$8,database!AI1887&lt;&gt;"Closed",AI1887&lt;&gt;"old",database!AL1887&lt;(TODAY()+Data!$X$4)),MAX(G$8:G1886)+1,0)</f>
        <v>0</v>
      </c>
      <c r="H1887" s="25">
        <f ca="1">IF(AND(AG1887=Data!$K$9,database!AI1887&lt;&gt;"Closed",AI1887&lt;&gt;"old",database!AL1887&lt;(TODAY()+Data!$X$5)),MAX(H$8:H1886)+1,0)</f>
        <v>0</v>
      </c>
      <c r="Y1887">
        <f>IF(AS1887&gt;0,VLOOKUP(AS1887,$AT:$AV,3,0)+COUNTIF(AS$8:AS1886,AS1887),0)</f>
        <v>0</v>
      </c>
      <c r="AA1887" s="17"/>
      <c r="AB1887" s="18"/>
      <c r="AC1887" s="17"/>
      <c r="AD1887" s="18"/>
      <c r="AE1887" s="17"/>
      <c r="AF1887" s="18"/>
      <c r="AG1887" s="139"/>
      <c r="AH1887" s="24"/>
      <c r="AI1887" s="17"/>
      <c r="AJ1887" s="24"/>
      <c r="AK1887" s="27"/>
      <c r="AL1887" s="47"/>
      <c r="AQ1887" s="25">
        <f>IF(FollowUp!$AK$3="(Off)",IF(FollowUp!$AA$3=Data!$D$5,C1887,IF(FollowUp!$AA$3=Data!$D$6,D1887,IF(FollowUp!$AA$3=Data!$D$7,E1887,B1887))),IF(FollowUp!$AK$3=Data!$N$9,F1887,IF(FollowUp!$AK$3=Data!$N$8,H1887,IF(FollowUp!$AK$3=Data!$N$7,G1887,B1887))))</f>
        <v>0</v>
      </c>
      <c r="AR1887" s="51">
        <f t="shared" si="182"/>
        <v>0</v>
      </c>
      <c r="AS1887" s="25">
        <f t="shared" si="180"/>
        <v>-1</v>
      </c>
      <c r="AT1887" s="25">
        <f t="shared" si="183"/>
        <v>1880</v>
      </c>
      <c r="AU1887" s="25">
        <f t="shared" si="181"/>
        <v>0</v>
      </c>
      <c r="AV1887" s="25">
        <f t="shared" si="184"/>
        <v>0</v>
      </c>
      <c r="BB1887" s="51"/>
    </row>
    <row r="1888" spans="1:54" x14ac:dyDescent="0.25">
      <c r="A1888" t="str">
        <f t="shared" si="179"/>
        <v>1888</v>
      </c>
      <c r="B1888" s="25">
        <f>IF(OR(ISBLANK($AG1888),$AI1888="closed",$AI1888="old",AND($B$3=Data!$N$6,OR(database!AG1888=Data!$K$8,Data!$K$9=database!AG1888))),0,MAX(B$8:B1887)+1)</f>
        <v>0</v>
      </c>
      <c r="C1888" s="25">
        <f ca="1">IF(AND($AL1888-C$3&lt;=TODAY(),$AL1888&gt;0,AI1888&lt;&gt;"closed",AI1888&lt;&gt;"old",AND($B$3&lt;&gt;Data!$N$6,OR(database!$AG1888&lt;&gt;Data!$K$9,database!$AG1888&lt;&gt;Data!$K$8))),MAX(C$8:C1887)+1,0)</f>
        <v>0</v>
      </c>
      <c r="D1888" s="25">
        <f ca="1">IF(AND($AL1888-D$3&lt;=TODAY(),$AL1888&gt;0,$AI1888&lt;&gt;"closed",AI1888&lt;&gt;"old",AND($B$3&lt;&gt;Data!$N$6,OR(database!$AG1888&lt;&gt;Data!$K$9,database!$AG1888&lt;&gt;Data!$K$8))),MAX(D$8:D1887)+1,0)</f>
        <v>0</v>
      </c>
      <c r="E1888" s="25">
        <f ca="1">IF(AND($AL1888-E$3&lt;=TODAY(),$AL1888&gt;0,AI1888&lt;&gt;"closed",AI1888&lt;&gt;"old",AND($B$3&lt;&gt;Data!$N$6,OR(database!$AG1888&lt;&gt;Data!$K$9,database!$AG1888&lt;&gt;Data!$K$8))),MAX(E$8:E1887)+1,0)</f>
        <v>0</v>
      </c>
      <c r="F1888" s="25">
        <f>IF(AH1888="X",MAX(F$8:F1887)+1,0)</f>
        <v>0</v>
      </c>
      <c r="G1888" s="25">
        <f ca="1">IF(AND(AG1888=Data!$K$8,database!AI1888&lt;&gt;"Closed",AI1888&lt;&gt;"old",database!AL1888&lt;(TODAY()+Data!$X$4)),MAX(G$8:G1887)+1,0)</f>
        <v>0</v>
      </c>
      <c r="H1888" s="25">
        <f ca="1">IF(AND(AG1888=Data!$K$9,database!AI1888&lt;&gt;"Closed",AI1888&lt;&gt;"old",database!AL1888&lt;(TODAY()+Data!$X$5)),MAX(H$8:H1887)+1,0)</f>
        <v>0</v>
      </c>
      <c r="Y1888">
        <f>IF(AS1888&gt;0,VLOOKUP(AS1888,$AT:$AV,3,0)+COUNTIF(AS$8:AS1887,AS1888),0)</f>
        <v>0</v>
      </c>
      <c r="AA1888" s="16"/>
      <c r="AB1888" s="22"/>
      <c r="AC1888" s="16"/>
      <c r="AD1888" s="22"/>
      <c r="AE1888" s="16"/>
      <c r="AF1888" s="22"/>
      <c r="AG1888" s="138"/>
      <c r="AH1888" s="23"/>
      <c r="AI1888" s="16"/>
      <c r="AJ1888" s="23"/>
      <c r="AK1888" s="28"/>
      <c r="AL1888" s="35"/>
      <c r="AQ1888" s="25">
        <f>IF(FollowUp!$AK$3="(Off)",IF(FollowUp!$AA$3=Data!$D$5,C1888,IF(FollowUp!$AA$3=Data!$D$6,D1888,IF(FollowUp!$AA$3=Data!$D$7,E1888,B1888))),IF(FollowUp!$AK$3=Data!$N$9,F1888,IF(FollowUp!$AK$3=Data!$N$8,H1888,IF(FollowUp!$AK$3=Data!$N$7,G1888,B1888))))</f>
        <v>0</v>
      </c>
      <c r="AR1888" s="51">
        <f t="shared" si="182"/>
        <v>0</v>
      </c>
      <c r="AS1888" s="25">
        <f t="shared" si="180"/>
        <v>-1</v>
      </c>
      <c r="AT1888" s="25">
        <f t="shared" si="183"/>
        <v>1881</v>
      </c>
      <c r="AU1888" s="25">
        <f t="shared" si="181"/>
        <v>0</v>
      </c>
      <c r="AV1888" s="25">
        <f t="shared" si="184"/>
        <v>0</v>
      </c>
      <c r="BB1888" s="51"/>
    </row>
    <row r="1889" spans="1:54" x14ac:dyDescent="0.25">
      <c r="A1889" t="str">
        <f t="shared" si="179"/>
        <v>1889</v>
      </c>
      <c r="B1889" s="25">
        <f>IF(OR(ISBLANK($AG1889),$AI1889="closed",$AI1889="old",AND($B$3=Data!$N$6,OR(database!AG1889=Data!$K$8,Data!$K$9=database!AG1889))),0,MAX(B$8:B1888)+1)</f>
        <v>0</v>
      </c>
      <c r="C1889" s="25">
        <f ca="1">IF(AND($AL1889-C$3&lt;=TODAY(),$AL1889&gt;0,AI1889&lt;&gt;"closed",AI1889&lt;&gt;"old",AND($B$3&lt;&gt;Data!$N$6,OR(database!$AG1889&lt;&gt;Data!$K$9,database!$AG1889&lt;&gt;Data!$K$8))),MAX(C$8:C1888)+1,0)</f>
        <v>0</v>
      </c>
      <c r="D1889" s="25">
        <f ca="1">IF(AND($AL1889-D$3&lt;=TODAY(),$AL1889&gt;0,$AI1889&lt;&gt;"closed",AI1889&lt;&gt;"old",AND($B$3&lt;&gt;Data!$N$6,OR(database!$AG1889&lt;&gt;Data!$K$9,database!$AG1889&lt;&gt;Data!$K$8))),MAX(D$8:D1888)+1,0)</f>
        <v>0</v>
      </c>
      <c r="E1889" s="25">
        <f ca="1">IF(AND($AL1889-E$3&lt;=TODAY(),$AL1889&gt;0,AI1889&lt;&gt;"closed",AI1889&lt;&gt;"old",AND($B$3&lt;&gt;Data!$N$6,OR(database!$AG1889&lt;&gt;Data!$K$9,database!$AG1889&lt;&gt;Data!$K$8))),MAX(E$8:E1888)+1,0)</f>
        <v>0</v>
      </c>
      <c r="F1889" s="25">
        <f>IF(AH1889="X",MAX(F$8:F1888)+1,0)</f>
        <v>0</v>
      </c>
      <c r="G1889" s="25">
        <f ca="1">IF(AND(AG1889=Data!$K$8,database!AI1889&lt;&gt;"Closed",AI1889&lt;&gt;"old",database!AL1889&lt;(TODAY()+Data!$X$4)),MAX(G$8:G1888)+1,0)</f>
        <v>0</v>
      </c>
      <c r="H1889" s="25">
        <f ca="1">IF(AND(AG1889=Data!$K$9,database!AI1889&lt;&gt;"Closed",AI1889&lt;&gt;"old",database!AL1889&lt;(TODAY()+Data!$X$5)),MAX(H$8:H1888)+1,0)</f>
        <v>0</v>
      </c>
      <c r="Y1889">
        <f>IF(AS1889&gt;0,VLOOKUP(AS1889,$AT:$AV,3,0)+COUNTIF(AS$8:AS1888,AS1889),0)</f>
        <v>0</v>
      </c>
      <c r="AA1889" s="17"/>
      <c r="AB1889" s="18"/>
      <c r="AC1889" s="17"/>
      <c r="AD1889" s="18"/>
      <c r="AE1889" s="17"/>
      <c r="AF1889" s="18"/>
      <c r="AG1889" s="139"/>
      <c r="AH1889" s="24"/>
      <c r="AI1889" s="17"/>
      <c r="AJ1889" s="24"/>
      <c r="AK1889" s="27"/>
      <c r="AL1889" s="47"/>
      <c r="AQ1889" s="25">
        <f>IF(FollowUp!$AK$3="(Off)",IF(FollowUp!$AA$3=Data!$D$5,C1889,IF(FollowUp!$AA$3=Data!$D$6,D1889,IF(FollowUp!$AA$3=Data!$D$7,E1889,B1889))),IF(FollowUp!$AK$3=Data!$N$9,F1889,IF(FollowUp!$AK$3=Data!$N$8,H1889,IF(FollowUp!$AK$3=Data!$N$7,G1889,B1889))))</f>
        <v>0</v>
      </c>
      <c r="AR1889" s="51">
        <f t="shared" si="182"/>
        <v>0</v>
      </c>
      <c r="AS1889" s="25">
        <f t="shared" si="180"/>
        <v>-1</v>
      </c>
      <c r="AT1889" s="25">
        <f t="shared" si="183"/>
        <v>1882</v>
      </c>
      <c r="AU1889" s="25">
        <f t="shared" si="181"/>
        <v>0</v>
      </c>
      <c r="AV1889" s="25">
        <f t="shared" si="184"/>
        <v>0</v>
      </c>
      <c r="BB1889" s="51"/>
    </row>
    <row r="1890" spans="1:54" x14ac:dyDescent="0.25">
      <c r="A1890" t="str">
        <f t="shared" si="179"/>
        <v>1890</v>
      </c>
      <c r="B1890" s="25">
        <f>IF(OR(ISBLANK($AG1890),$AI1890="closed",$AI1890="old",AND($B$3=Data!$N$6,OR(database!AG1890=Data!$K$8,Data!$K$9=database!AG1890))),0,MAX(B$8:B1889)+1)</f>
        <v>0</v>
      </c>
      <c r="C1890" s="25">
        <f ca="1">IF(AND($AL1890-C$3&lt;=TODAY(),$AL1890&gt;0,AI1890&lt;&gt;"closed",AI1890&lt;&gt;"old",AND($B$3&lt;&gt;Data!$N$6,OR(database!$AG1890&lt;&gt;Data!$K$9,database!$AG1890&lt;&gt;Data!$K$8))),MAX(C$8:C1889)+1,0)</f>
        <v>0</v>
      </c>
      <c r="D1890" s="25">
        <f ca="1">IF(AND($AL1890-D$3&lt;=TODAY(),$AL1890&gt;0,$AI1890&lt;&gt;"closed",AI1890&lt;&gt;"old",AND($B$3&lt;&gt;Data!$N$6,OR(database!$AG1890&lt;&gt;Data!$K$9,database!$AG1890&lt;&gt;Data!$K$8))),MAX(D$8:D1889)+1,0)</f>
        <v>0</v>
      </c>
      <c r="E1890" s="25">
        <f ca="1">IF(AND($AL1890-E$3&lt;=TODAY(),$AL1890&gt;0,AI1890&lt;&gt;"closed",AI1890&lt;&gt;"old",AND($B$3&lt;&gt;Data!$N$6,OR(database!$AG1890&lt;&gt;Data!$K$9,database!$AG1890&lt;&gt;Data!$K$8))),MAX(E$8:E1889)+1,0)</f>
        <v>0</v>
      </c>
      <c r="F1890" s="25">
        <f>IF(AH1890="X",MAX(F$8:F1889)+1,0)</f>
        <v>0</v>
      </c>
      <c r="G1890" s="25">
        <f ca="1">IF(AND(AG1890=Data!$K$8,database!AI1890&lt;&gt;"Closed",AI1890&lt;&gt;"old",database!AL1890&lt;(TODAY()+Data!$X$4)),MAX(G$8:G1889)+1,0)</f>
        <v>0</v>
      </c>
      <c r="H1890" s="25">
        <f ca="1">IF(AND(AG1890=Data!$K$9,database!AI1890&lt;&gt;"Closed",AI1890&lt;&gt;"old",database!AL1890&lt;(TODAY()+Data!$X$5)),MAX(H$8:H1889)+1,0)</f>
        <v>0</v>
      </c>
      <c r="Y1890">
        <f>IF(AS1890&gt;0,VLOOKUP(AS1890,$AT:$AV,3,0)+COUNTIF(AS$8:AS1889,AS1890),0)</f>
        <v>0</v>
      </c>
      <c r="AA1890" s="16"/>
      <c r="AB1890" s="22"/>
      <c r="AC1890" s="16"/>
      <c r="AD1890" s="22"/>
      <c r="AE1890" s="16"/>
      <c r="AF1890" s="22"/>
      <c r="AG1890" s="138"/>
      <c r="AH1890" s="23"/>
      <c r="AI1890" s="16"/>
      <c r="AJ1890" s="23"/>
      <c r="AK1890" s="28"/>
      <c r="AL1890" s="35"/>
      <c r="AQ1890" s="25">
        <f>IF(FollowUp!$AK$3="(Off)",IF(FollowUp!$AA$3=Data!$D$5,C1890,IF(FollowUp!$AA$3=Data!$D$6,D1890,IF(FollowUp!$AA$3=Data!$D$7,E1890,B1890))),IF(FollowUp!$AK$3=Data!$N$9,F1890,IF(FollowUp!$AK$3=Data!$N$8,H1890,IF(FollowUp!$AK$3=Data!$N$7,G1890,B1890))))</f>
        <v>0</v>
      </c>
      <c r="AR1890" s="51">
        <f t="shared" si="182"/>
        <v>0</v>
      </c>
      <c r="AS1890" s="25">
        <f t="shared" si="180"/>
        <v>-1</v>
      </c>
      <c r="AT1890" s="25">
        <f t="shared" si="183"/>
        <v>1883</v>
      </c>
      <c r="AU1890" s="25">
        <f t="shared" si="181"/>
        <v>0</v>
      </c>
      <c r="AV1890" s="25">
        <f t="shared" si="184"/>
        <v>0</v>
      </c>
      <c r="BB1890" s="51"/>
    </row>
    <row r="1891" spans="1:54" x14ac:dyDescent="0.25">
      <c r="A1891" t="str">
        <f t="shared" si="179"/>
        <v>1891</v>
      </c>
      <c r="B1891" s="25">
        <f>IF(OR(ISBLANK($AG1891),$AI1891="closed",$AI1891="old",AND($B$3=Data!$N$6,OR(database!AG1891=Data!$K$8,Data!$K$9=database!AG1891))),0,MAX(B$8:B1890)+1)</f>
        <v>0</v>
      </c>
      <c r="C1891" s="25">
        <f ca="1">IF(AND($AL1891-C$3&lt;=TODAY(),$AL1891&gt;0,AI1891&lt;&gt;"closed",AI1891&lt;&gt;"old",AND($B$3&lt;&gt;Data!$N$6,OR(database!$AG1891&lt;&gt;Data!$K$9,database!$AG1891&lt;&gt;Data!$K$8))),MAX(C$8:C1890)+1,0)</f>
        <v>0</v>
      </c>
      <c r="D1891" s="25">
        <f ca="1">IF(AND($AL1891-D$3&lt;=TODAY(),$AL1891&gt;0,$AI1891&lt;&gt;"closed",AI1891&lt;&gt;"old",AND($B$3&lt;&gt;Data!$N$6,OR(database!$AG1891&lt;&gt;Data!$K$9,database!$AG1891&lt;&gt;Data!$K$8))),MAX(D$8:D1890)+1,0)</f>
        <v>0</v>
      </c>
      <c r="E1891" s="25">
        <f ca="1">IF(AND($AL1891-E$3&lt;=TODAY(),$AL1891&gt;0,AI1891&lt;&gt;"closed",AI1891&lt;&gt;"old",AND($B$3&lt;&gt;Data!$N$6,OR(database!$AG1891&lt;&gt;Data!$K$9,database!$AG1891&lt;&gt;Data!$K$8))),MAX(E$8:E1890)+1,0)</f>
        <v>0</v>
      </c>
      <c r="F1891" s="25">
        <f>IF(AH1891="X",MAX(F$8:F1890)+1,0)</f>
        <v>0</v>
      </c>
      <c r="G1891" s="25">
        <f ca="1">IF(AND(AG1891=Data!$K$8,database!AI1891&lt;&gt;"Closed",AI1891&lt;&gt;"old",database!AL1891&lt;(TODAY()+Data!$X$4)),MAX(G$8:G1890)+1,0)</f>
        <v>0</v>
      </c>
      <c r="H1891" s="25">
        <f ca="1">IF(AND(AG1891=Data!$K$9,database!AI1891&lt;&gt;"Closed",AI1891&lt;&gt;"old",database!AL1891&lt;(TODAY()+Data!$X$5)),MAX(H$8:H1890)+1,0)</f>
        <v>0</v>
      </c>
      <c r="Y1891">
        <f>IF(AS1891&gt;0,VLOOKUP(AS1891,$AT:$AV,3,0)+COUNTIF(AS$8:AS1890,AS1891),0)</f>
        <v>0</v>
      </c>
      <c r="AA1891" s="17"/>
      <c r="AB1891" s="18"/>
      <c r="AC1891" s="17"/>
      <c r="AD1891" s="18"/>
      <c r="AE1891" s="17"/>
      <c r="AF1891" s="18"/>
      <c r="AG1891" s="139"/>
      <c r="AH1891" s="24"/>
      <c r="AI1891" s="17"/>
      <c r="AJ1891" s="24"/>
      <c r="AK1891" s="27"/>
      <c r="AL1891" s="47"/>
      <c r="AQ1891" s="25">
        <f>IF(FollowUp!$AK$3="(Off)",IF(FollowUp!$AA$3=Data!$D$5,C1891,IF(FollowUp!$AA$3=Data!$D$6,D1891,IF(FollowUp!$AA$3=Data!$D$7,E1891,B1891))),IF(FollowUp!$AK$3=Data!$N$9,F1891,IF(FollowUp!$AK$3=Data!$N$8,H1891,IF(FollowUp!$AK$3=Data!$N$7,G1891,B1891))))</f>
        <v>0</v>
      </c>
      <c r="AR1891" s="51">
        <f t="shared" si="182"/>
        <v>0</v>
      </c>
      <c r="AS1891" s="25">
        <f t="shared" si="180"/>
        <v>-1</v>
      </c>
      <c r="AT1891" s="25">
        <f t="shared" si="183"/>
        <v>1884</v>
      </c>
      <c r="AU1891" s="25">
        <f t="shared" si="181"/>
        <v>0</v>
      </c>
      <c r="AV1891" s="25">
        <f t="shared" si="184"/>
        <v>0</v>
      </c>
      <c r="BB1891" s="51"/>
    </row>
    <row r="1892" spans="1:54" x14ac:dyDescent="0.25">
      <c r="A1892" t="str">
        <f t="shared" si="179"/>
        <v>1892</v>
      </c>
      <c r="B1892" s="25">
        <f>IF(OR(ISBLANK($AG1892),$AI1892="closed",$AI1892="old",AND($B$3=Data!$N$6,OR(database!AG1892=Data!$K$8,Data!$K$9=database!AG1892))),0,MAX(B$8:B1891)+1)</f>
        <v>0</v>
      </c>
      <c r="C1892" s="25">
        <f ca="1">IF(AND($AL1892-C$3&lt;=TODAY(),$AL1892&gt;0,AI1892&lt;&gt;"closed",AI1892&lt;&gt;"old",AND($B$3&lt;&gt;Data!$N$6,OR(database!$AG1892&lt;&gt;Data!$K$9,database!$AG1892&lt;&gt;Data!$K$8))),MAX(C$8:C1891)+1,0)</f>
        <v>0</v>
      </c>
      <c r="D1892" s="25">
        <f ca="1">IF(AND($AL1892-D$3&lt;=TODAY(),$AL1892&gt;0,$AI1892&lt;&gt;"closed",AI1892&lt;&gt;"old",AND($B$3&lt;&gt;Data!$N$6,OR(database!$AG1892&lt;&gt;Data!$K$9,database!$AG1892&lt;&gt;Data!$K$8))),MAX(D$8:D1891)+1,0)</f>
        <v>0</v>
      </c>
      <c r="E1892" s="25">
        <f ca="1">IF(AND($AL1892-E$3&lt;=TODAY(),$AL1892&gt;0,AI1892&lt;&gt;"closed",AI1892&lt;&gt;"old",AND($B$3&lt;&gt;Data!$N$6,OR(database!$AG1892&lt;&gt;Data!$K$9,database!$AG1892&lt;&gt;Data!$K$8))),MAX(E$8:E1891)+1,0)</f>
        <v>0</v>
      </c>
      <c r="F1892" s="25">
        <f>IF(AH1892="X",MAX(F$8:F1891)+1,0)</f>
        <v>0</v>
      </c>
      <c r="G1892" s="25">
        <f ca="1">IF(AND(AG1892=Data!$K$8,database!AI1892&lt;&gt;"Closed",AI1892&lt;&gt;"old",database!AL1892&lt;(TODAY()+Data!$X$4)),MAX(G$8:G1891)+1,0)</f>
        <v>0</v>
      </c>
      <c r="H1892" s="25">
        <f ca="1">IF(AND(AG1892=Data!$K$9,database!AI1892&lt;&gt;"Closed",AI1892&lt;&gt;"old",database!AL1892&lt;(TODAY()+Data!$X$5)),MAX(H$8:H1891)+1,0)</f>
        <v>0</v>
      </c>
      <c r="Y1892">
        <f>IF(AS1892&gt;0,VLOOKUP(AS1892,$AT:$AV,3,0)+COUNTIF(AS$8:AS1891,AS1892),0)</f>
        <v>0</v>
      </c>
      <c r="AA1892" s="16"/>
      <c r="AB1892" s="22"/>
      <c r="AC1892" s="16"/>
      <c r="AD1892" s="22"/>
      <c r="AE1892" s="16"/>
      <c r="AF1892" s="22"/>
      <c r="AG1892" s="138"/>
      <c r="AH1892" s="23"/>
      <c r="AI1892" s="16"/>
      <c r="AJ1892" s="23"/>
      <c r="AK1892" s="28"/>
      <c r="AL1892" s="35"/>
      <c r="AQ1892" s="25">
        <f>IF(FollowUp!$AK$3="(Off)",IF(FollowUp!$AA$3=Data!$D$5,C1892,IF(FollowUp!$AA$3=Data!$D$6,D1892,IF(FollowUp!$AA$3=Data!$D$7,E1892,B1892))),IF(FollowUp!$AK$3=Data!$N$9,F1892,IF(FollowUp!$AK$3=Data!$N$8,H1892,IF(FollowUp!$AK$3=Data!$N$7,G1892,B1892))))</f>
        <v>0</v>
      </c>
      <c r="AR1892" s="51">
        <f t="shared" si="182"/>
        <v>0</v>
      </c>
      <c r="AS1892" s="25">
        <f t="shared" si="180"/>
        <v>-1</v>
      </c>
      <c r="AT1892" s="25">
        <f t="shared" si="183"/>
        <v>1885</v>
      </c>
      <c r="AU1892" s="25">
        <f t="shared" si="181"/>
        <v>0</v>
      </c>
      <c r="AV1892" s="25">
        <f t="shared" si="184"/>
        <v>0</v>
      </c>
      <c r="BB1892" s="51"/>
    </row>
    <row r="1893" spans="1:54" x14ac:dyDescent="0.25">
      <c r="A1893" t="str">
        <f t="shared" si="179"/>
        <v>1893</v>
      </c>
      <c r="B1893" s="25">
        <f>IF(OR(ISBLANK($AG1893),$AI1893="closed",$AI1893="old",AND($B$3=Data!$N$6,OR(database!AG1893=Data!$K$8,Data!$K$9=database!AG1893))),0,MAX(B$8:B1892)+1)</f>
        <v>0</v>
      </c>
      <c r="C1893" s="25">
        <f ca="1">IF(AND($AL1893-C$3&lt;=TODAY(),$AL1893&gt;0,AI1893&lt;&gt;"closed",AI1893&lt;&gt;"old",AND($B$3&lt;&gt;Data!$N$6,OR(database!$AG1893&lt;&gt;Data!$K$9,database!$AG1893&lt;&gt;Data!$K$8))),MAX(C$8:C1892)+1,0)</f>
        <v>0</v>
      </c>
      <c r="D1893" s="25">
        <f ca="1">IF(AND($AL1893-D$3&lt;=TODAY(),$AL1893&gt;0,$AI1893&lt;&gt;"closed",AI1893&lt;&gt;"old",AND($B$3&lt;&gt;Data!$N$6,OR(database!$AG1893&lt;&gt;Data!$K$9,database!$AG1893&lt;&gt;Data!$K$8))),MAX(D$8:D1892)+1,0)</f>
        <v>0</v>
      </c>
      <c r="E1893" s="25">
        <f ca="1">IF(AND($AL1893-E$3&lt;=TODAY(),$AL1893&gt;0,AI1893&lt;&gt;"closed",AI1893&lt;&gt;"old",AND($B$3&lt;&gt;Data!$N$6,OR(database!$AG1893&lt;&gt;Data!$K$9,database!$AG1893&lt;&gt;Data!$K$8))),MAX(E$8:E1892)+1,0)</f>
        <v>0</v>
      </c>
      <c r="F1893" s="25">
        <f>IF(AH1893="X",MAX(F$8:F1892)+1,0)</f>
        <v>0</v>
      </c>
      <c r="G1893" s="25">
        <f ca="1">IF(AND(AG1893=Data!$K$8,database!AI1893&lt;&gt;"Closed",AI1893&lt;&gt;"old",database!AL1893&lt;(TODAY()+Data!$X$4)),MAX(G$8:G1892)+1,0)</f>
        <v>0</v>
      </c>
      <c r="H1893" s="25">
        <f ca="1">IF(AND(AG1893=Data!$K$9,database!AI1893&lt;&gt;"Closed",AI1893&lt;&gt;"old",database!AL1893&lt;(TODAY()+Data!$X$5)),MAX(H$8:H1892)+1,0)</f>
        <v>0</v>
      </c>
      <c r="Y1893">
        <f>IF(AS1893&gt;0,VLOOKUP(AS1893,$AT:$AV,3,0)+COUNTIF(AS$8:AS1892,AS1893),0)</f>
        <v>0</v>
      </c>
      <c r="AA1893" s="17"/>
      <c r="AB1893" s="18"/>
      <c r="AC1893" s="17"/>
      <c r="AD1893" s="18"/>
      <c r="AE1893" s="17"/>
      <c r="AF1893" s="18"/>
      <c r="AG1893" s="139"/>
      <c r="AH1893" s="24"/>
      <c r="AI1893" s="17"/>
      <c r="AJ1893" s="24"/>
      <c r="AK1893" s="27"/>
      <c r="AL1893" s="47"/>
      <c r="AQ1893" s="25">
        <f>IF(FollowUp!$AK$3="(Off)",IF(FollowUp!$AA$3=Data!$D$5,C1893,IF(FollowUp!$AA$3=Data!$D$6,D1893,IF(FollowUp!$AA$3=Data!$D$7,E1893,B1893))),IF(FollowUp!$AK$3=Data!$N$9,F1893,IF(FollowUp!$AK$3=Data!$N$8,H1893,IF(FollowUp!$AK$3=Data!$N$7,G1893,B1893))))</f>
        <v>0</v>
      </c>
      <c r="AR1893" s="51">
        <f t="shared" si="182"/>
        <v>0</v>
      </c>
      <c r="AS1893" s="25">
        <f t="shared" si="180"/>
        <v>-1</v>
      </c>
      <c r="AT1893" s="25">
        <f t="shared" si="183"/>
        <v>1886</v>
      </c>
      <c r="AU1893" s="25">
        <f t="shared" si="181"/>
        <v>0</v>
      </c>
      <c r="AV1893" s="25">
        <f t="shared" si="184"/>
        <v>0</v>
      </c>
      <c r="BB1893" s="51"/>
    </row>
    <row r="1894" spans="1:54" x14ac:dyDescent="0.25">
      <c r="A1894" t="str">
        <f t="shared" si="179"/>
        <v>1894</v>
      </c>
      <c r="B1894" s="25">
        <f>IF(OR(ISBLANK($AG1894),$AI1894="closed",$AI1894="old",AND($B$3=Data!$N$6,OR(database!AG1894=Data!$K$8,Data!$K$9=database!AG1894))),0,MAX(B$8:B1893)+1)</f>
        <v>0</v>
      </c>
      <c r="C1894" s="25">
        <f ca="1">IF(AND($AL1894-C$3&lt;=TODAY(),$AL1894&gt;0,AI1894&lt;&gt;"closed",AI1894&lt;&gt;"old",AND($B$3&lt;&gt;Data!$N$6,OR(database!$AG1894&lt;&gt;Data!$K$9,database!$AG1894&lt;&gt;Data!$K$8))),MAX(C$8:C1893)+1,0)</f>
        <v>0</v>
      </c>
      <c r="D1894" s="25">
        <f ca="1">IF(AND($AL1894-D$3&lt;=TODAY(),$AL1894&gt;0,$AI1894&lt;&gt;"closed",AI1894&lt;&gt;"old",AND($B$3&lt;&gt;Data!$N$6,OR(database!$AG1894&lt;&gt;Data!$K$9,database!$AG1894&lt;&gt;Data!$K$8))),MAX(D$8:D1893)+1,0)</f>
        <v>0</v>
      </c>
      <c r="E1894" s="25">
        <f ca="1">IF(AND($AL1894-E$3&lt;=TODAY(),$AL1894&gt;0,AI1894&lt;&gt;"closed",AI1894&lt;&gt;"old",AND($B$3&lt;&gt;Data!$N$6,OR(database!$AG1894&lt;&gt;Data!$K$9,database!$AG1894&lt;&gt;Data!$K$8))),MAX(E$8:E1893)+1,0)</f>
        <v>0</v>
      </c>
      <c r="F1894" s="25">
        <f>IF(AH1894="X",MAX(F$8:F1893)+1,0)</f>
        <v>0</v>
      </c>
      <c r="G1894" s="25">
        <f ca="1">IF(AND(AG1894=Data!$K$8,database!AI1894&lt;&gt;"Closed",AI1894&lt;&gt;"old",database!AL1894&lt;(TODAY()+Data!$X$4)),MAX(G$8:G1893)+1,0)</f>
        <v>0</v>
      </c>
      <c r="H1894" s="25">
        <f ca="1">IF(AND(AG1894=Data!$K$9,database!AI1894&lt;&gt;"Closed",AI1894&lt;&gt;"old",database!AL1894&lt;(TODAY()+Data!$X$5)),MAX(H$8:H1893)+1,0)</f>
        <v>0</v>
      </c>
      <c r="Y1894">
        <f>IF(AS1894&gt;0,VLOOKUP(AS1894,$AT:$AV,3,0)+COUNTIF(AS$8:AS1893,AS1894),0)</f>
        <v>0</v>
      </c>
      <c r="AA1894" s="16"/>
      <c r="AB1894" s="22"/>
      <c r="AC1894" s="16"/>
      <c r="AD1894" s="22"/>
      <c r="AE1894" s="16"/>
      <c r="AF1894" s="22"/>
      <c r="AG1894" s="138"/>
      <c r="AH1894" s="23"/>
      <c r="AI1894" s="16"/>
      <c r="AJ1894" s="23"/>
      <c r="AK1894" s="28"/>
      <c r="AL1894" s="35"/>
      <c r="AQ1894" s="25">
        <f>IF(FollowUp!$AK$3="(Off)",IF(FollowUp!$AA$3=Data!$D$5,C1894,IF(FollowUp!$AA$3=Data!$D$6,D1894,IF(FollowUp!$AA$3=Data!$D$7,E1894,B1894))),IF(FollowUp!$AK$3=Data!$N$9,F1894,IF(FollowUp!$AK$3=Data!$N$8,H1894,IF(FollowUp!$AK$3=Data!$N$7,G1894,B1894))))</f>
        <v>0</v>
      </c>
      <c r="AR1894" s="51">
        <f t="shared" si="182"/>
        <v>0</v>
      </c>
      <c r="AS1894" s="25">
        <f t="shared" si="180"/>
        <v>-1</v>
      </c>
      <c r="AT1894" s="25">
        <f t="shared" si="183"/>
        <v>1887</v>
      </c>
      <c r="AU1894" s="25">
        <f t="shared" si="181"/>
        <v>0</v>
      </c>
      <c r="AV1894" s="25">
        <f t="shared" si="184"/>
        <v>0</v>
      </c>
      <c r="BB1894" s="51"/>
    </row>
    <row r="1895" spans="1:54" x14ac:dyDescent="0.25">
      <c r="A1895" t="str">
        <f t="shared" si="179"/>
        <v>1895</v>
      </c>
      <c r="B1895" s="25">
        <f>IF(OR(ISBLANK($AG1895),$AI1895="closed",$AI1895="old",AND($B$3=Data!$N$6,OR(database!AG1895=Data!$K$8,Data!$K$9=database!AG1895))),0,MAX(B$8:B1894)+1)</f>
        <v>0</v>
      </c>
      <c r="C1895" s="25">
        <f ca="1">IF(AND($AL1895-C$3&lt;=TODAY(),$AL1895&gt;0,AI1895&lt;&gt;"closed",AI1895&lt;&gt;"old",AND($B$3&lt;&gt;Data!$N$6,OR(database!$AG1895&lt;&gt;Data!$K$9,database!$AG1895&lt;&gt;Data!$K$8))),MAX(C$8:C1894)+1,0)</f>
        <v>0</v>
      </c>
      <c r="D1895" s="25">
        <f ca="1">IF(AND($AL1895-D$3&lt;=TODAY(),$AL1895&gt;0,$AI1895&lt;&gt;"closed",AI1895&lt;&gt;"old",AND($B$3&lt;&gt;Data!$N$6,OR(database!$AG1895&lt;&gt;Data!$K$9,database!$AG1895&lt;&gt;Data!$K$8))),MAX(D$8:D1894)+1,0)</f>
        <v>0</v>
      </c>
      <c r="E1895" s="25">
        <f ca="1">IF(AND($AL1895-E$3&lt;=TODAY(),$AL1895&gt;0,AI1895&lt;&gt;"closed",AI1895&lt;&gt;"old",AND($B$3&lt;&gt;Data!$N$6,OR(database!$AG1895&lt;&gt;Data!$K$9,database!$AG1895&lt;&gt;Data!$K$8))),MAX(E$8:E1894)+1,0)</f>
        <v>0</v>
      </c>
      <c r="F1895" s="25">
        <f>IF(AH1895="X",MAX(F$8:F1894)+1,0)</f>
        <v>0</v>
      </c>
      <c r="G1895" s="25">
        <f ca="1">IF(AND(AG1895=Data!$K$8,database!AI1895&lt;&gt;"Closed",AI1895&lt;&gt;"old",database!AL1895&lt;(TODAY()+Data!$X$4)),MAX(G$8:G1894)+1,0)</f>
        <v>0</v>
      </c>
      <c r="H1895" s="25">
        <f ca="1">IF(AND(AG1895=Data!$K$9,database!AI1895&lt;&gt;"Closed",AI1895&lt;&gt;"old",database!AL1895&lt;(TODAY()+Data!$X$5)),MAX(H$8:H1894)+1,0)</f>
        <v>0</v>
      </c>
      <c r="Y1895">
        <f>IF(AS1895&gt;0,VLOOKUP(AS1895,$AT:$AV,3,0)+COUNTIF(AS$8:AS1894,AS1895),0)</f>
        <v>0</v>
      </c>
      <c r="AA1895" s="17"/>
      <c r="AB1895" s="18"/>
      <c r="AC1895" s="17"/>
      <c r="AD1895" s="18"/>
      <c r="AE1895" s="17"/>
      <c r="AF1895" s="18"/>
      <c r="AG1895" s="139"/>
      <c r="AH1895" s="24"/>
      <c r="AI1895" s="17"/>
      <c r="AJ1895" s="24"/>
      <c r="AK1895" s="27"/>
      <c r="AL1895" s="47"/>
      <c r="AQ1895" s="25">
        <f>IF(FollowUp!$AK$3="(Off)",IF(FollowUp!$AA$3=Data!$D$5,C1895,IF(FollowUp!$AA$3=Data!$D$6,D1895,IF(FollowUp!$AA$3=Data!$D$7,E1895,B1895))),IF(FollowUp!$AK$3=Data!$N$9,F1895,IF(FollowUp!$AK$3=Data!$N$8,H1895,IF(FollowUp!$AK$3=Data!$N$7,G1895,B1895))))</f>
        <v>0</v>
      </c>
      <c r="AR1895" s="51">
        <f t="shared" si="182"/>
        <v>0</v>
      </c>
      <c r="AS1895" s="25">
        <f t="shared" si="180"/>
        <v>-1</v>
      </c>
      <c r="AT1895" s="25">
        <f t="shared" si="183"/>
        <v>1888</v>
      </c>
      <c r="AU1895" s="25">
        <f t="shared" si="181"/>
        <v>0</v>
      </c>
      <c r="AV1895" s="25">
        <f t="shared" si="184"/>
        <v>0</v>
      </c>
      <c r="BB1895" s="51"/>
    </row>
    <row r="1896" spans="1:54" x14ac:dyDescent="0.25">
      <c r="A1896" t="str">
        <f t="shared" si="179"/>
        <v>1896</v>
      </c>
      <c r="B1896" s="25">
        <f>IF(OR(ISBLANK($AG1896),$AI1896="closed",$AI1896="old",AND($B$3=Data!$N$6,OR(database!AG1896=Data!$K$8,Data!$K$9=database!AG1896))),0,MAX(B$8:B1895)+1)</f>
        <v>0</v>
      </c>
      <c r="C1896" s="25">
        <f ca="1">IF(AND($AL1896-C$3&lt;=TODAY(),$AL1896&gt;0,AI1896&lt;&gt;"closed",AI1896&lt;&gt;"old",AND($B$3&lt;&gt;Data!$N$6,OR(database!$AG1896&lt;&gt;Data!$K$9,database!$AG1896&lt;&gt;Data!$K$8))),MAX(C$8:C1895)+1,0)</f>
        <v>0</v>
      </c>
      <c r="D1896" s="25">
        <f ca="1">IF(AND($AL1896-D$3&lt;=TODAY(),$AL1896&gt;0,$AI1896&lt;&gt;"closed",AI1896&lt;&gt;"old",AND($B$3&lt;&gt;Data!$N$6,OR(database!$AG1896&lt;&gt;Data!$K$9,database!$AG1896&lt;&gt;Data!$K$8))),MAX(D$8:D1895)+1,0)</f>
        <v>0</v>
      </c>
      <c r="E1896" s="25">
        <f ca="1">IF(AND($AL1896-E$3&lt;=TODAY(),$AL1896&gt;0,AI1896&lt;&gt;"closed",AI1896&lt;&gt;"old",AND($B$3&lt;&gt;Data!$N$6,OR(database!$AG1896&lt;&gt;Data!$K$9,database!$AG1896&lt;&gt;Data!$K$8))),MAX(E$8:E1895)+1,0)</f>
        <v>0</v>
      </c>
      <c r="F1896" s="25">
        <f>IF(AH1896="X",MAX(F$8:F1895)+1,0)</f>
        <v>0</v>
      </c>
      <c r="G1896" s="25">
        <f ca="1">IF(AND(AG1896=Data!$K$8,database!AI1896&lt;&gt;"Closed",AI1896&lt;&gt;"old",database!AL1896&lt;(TODAY()+Data!$X$4)),MAX(G$8:G1895)+1,0)</f>
        <v>0</v>
      </c>
      <c r="H1896" s="25">
        <f ca="1">IF(AND(AG1896=Data!$K$9,database!AI1896&lt;&gt;"Closed",AI1896&lt;&gt;"old",database!AL1896&lt;(TODAY()+Data!$X$5)),MAX(H$8:H1895)+1,0)</f>
        <v>0</v>
      </c>
      <c r="Y1896">
        <f>IF(AS1896&gt;0,VLOOKUP(AS1896,$AT:$AV,3,0)+COUNTIF(AS$8:AS1895,AS1896),0)</f>
        <v>0</v>
      </c>
      <c r="AA1896" s="16"/>
      <c r="AB1896" s="22"/>
      <c r="AC1896" s="16"/>
      <c r="AD1896" s="22"/>
      <c r="AE1896" s="16"/>
      <c r="AF1896" s="22"/>
      <c r="AG1896" s="138"/>
      <c r="AH1896" s="23"/>
      <c r="AI1896" s="16"/>
      <c r="AJ1896" s="23"/>
      <c r="AK1896" s="28"/>
      <c r="AL1896" s="35"/>
      <c r="AQ1896" s="25">
        <f>IF(FollowUp!$AK$3="(Off)",IF(FollowUp!$AA$3=Data!$D$5,C1896,IF(FollowUp!$AA$3=Data!$D$6,D1896,IF(FollowUp!$AA$3=Data!$D$7,E1896,B1896))),IF(FollowUp!$AK$3=Data!$N$9,F1896,IF(FollowUp!$AK$3=Data!$N$8,H1896,IF(FollowUp!$AK$3=Data!$N$7,G1896,B1896))))</f>
        <v>0</v>
      </c>
      <c r="AR1896" s="51">
        <f t="shared" si="182"/>
        <v>0</v>
      </c>
      <c r="AS1896" s="25">
        <f t="shared" si="180"/>
        <v>-1</v>
      </c>
      <c r="AT1896" s="25">
        <f t="shared" si="183"/>
        <v>1889</v>
      </c>
      <c r="AU1896" s="25">
        <f t="shared" si="181"/>
        <v>0</v>
      </c>
      <c r="AV1896" s="25">
        <f t="shared" si="184"/>
        <v>0</v>
      </c>
      <c r="BB1896" s="51"/>
    </row>
    <row r="1897" spans="1:54" x14ac:dyDescent="0.25">
      <c r="A1897" t="str">
        <f t="shared" si="179"/>
        <v>1897</v>
      </c>
      <c r="B1897" s="25">
        <f>IF(OR(ISBLANK($AG1897),$AI1897="closed",$AI1897="old",AND($B$3=Data!$N$6,OR(database!AG1897=Data!$K$8,Data!$K$9=database!AG1897))),0,MAX(B$8:B1896)+1)</f>
        <v>0</v>
      </c>
      <c r="C1897" s="25">
        <f ca="1">IF(AND($AL1897-C$3&lt;=TODAY(),$AL1897&gt;0,AI1897&lt;&gt;"closed",AI1897&lt;&gt;"old",AND($B$3&lt;&gt;Data!$N$6,OR(database!$AG1897&lt;&gt;Data!$K$9,database!$AG1897&lt;&gt;Data!$K$8))),MAX(C$8:C1896)+1,0)</f>
        <v>0</v>
      </c>
      <c r="D1897" s="25">
        <f ca="1">IF(AND($AL1897-D$3&lt;=TODAY(),$AL1897&gt;0,$AI1897&lt;&gt;"closed",AI1897&lt;&gt;"old",AND($B$3&lt;&gt;Data!$N$6,OR(database!$AG1897&lt;&gt;Data!$K$9,database!$AG1897&lt;&gt;Data!$K$8))),MAX(D$8:D1896)+1,0)</f>
        <v>0</v>
      </c>
      <c r="E1897" s="25">
        <f ca="1">IF(AND($AL1897-E$3&lt;=TODAY(),$AL1897&gt;0,AI1897&lt;&gt;"closed",AI1897&lt;&gt;"old",AND($B$3&lt;&gt;Data!$N$6,OR(database!$AG1897&lt;&gt;Data!$K$9,database!$AG1897&lt;&gt;Data!$K$8))),MAX(E$8:E1896)+1,0)</f>
        <v>0</v>
      </c>
      <c r="F1897" s="25">
        <f>IF(AH1897="X",MAX(F$8:F1896)+1,0)</f>
        <v>0</v>
      </c>
      <c r="G1897" s="25">
        <f ca="1">IF(AND(AG1897=Data!$K$8,database!AI1897&lt;&gt;"Closed",AI1897&lt;&gt;"old",database!AL1897&lt;(TODAY()+Data!$X$4)),MAX(G$8:G1896)+1,0)</f>
        <v>0</v>
      </c>
      <c r="H1897" s="25">
        <f ca="1">IF(AND(AG1897=Data!$K$9,database!AI1897&lt;&gt;"Closed",AI1897&lt;&gt;"old",database!AL1897&lt;(TODAY()+Data!$X$5)),MAX(H$8:H1896)+1,0)</f>
        <v>0</v>
      </c>
      <c r="Y1897">
        <f>IF(AS1897&gt;0,VLOOKUP(AS1897,$AT:$AV,3,0)+COUNTIF(AS$8:AS1896,AS1897),0)</f>
        <v>0</v>
      </c>
      <c r="AA1897" s="17"/>
      <c r="AB1897" s="18"/>
      <c r="AC1897" s="17"/>
      <c r="AD1897" s="18"/>
      <c r="AE1897" s="17"/>
      <c r="AF1897" s="18"/>
      <c r="AG1897" s="139"/>
      <c r="AH1897" s="24"/>
      <c r="AI1897" s="17"/>
      <c r="AJ1897" s="24"/>
      <c r="AK1897" s="27"/>
      <c r="AL1897" s="47"/>
      <c r="AQ1897" s="25">
        <f>IF(FollowUp!$AK$3="(Off)",IF(FollowUp!$AA$3=Data!$D$5,C1897,IF(FollowUp!$AA$3=Data!$D$6,D1897,IF(FollowUp!$AA$3=Data!$D$7,E1897,B1897))),IF(FollowUp!$AK$3=Data!$N$9,F1897,IF(FollowUp!$AK$3=Data!$N$8,H1897,IF(FollowUp!$AK$3=Data!$N$7,G1897,B1897))))</f>
        <v>0</v>
      </c>
      <c r="AR1897" s="51">
        <f t="shared" si="182"/>
        <v>0</v>
      </c>
      <c r="AS1897" s="25">
        <f t="shared" si="180"/>
        <v>-1</v>
      </c>
      <c r="AT1897" s="25">
        <f t="shared" si="183"/>
        <v>1890</v>
      </c>
      <c r="AU1897" s="25">
        <f t="shared" si="181"/>
        <v>0</v>
      </c>
      <c r="AV1897" s="25">
        <f t="shared" si="184"/>
        <v>0</v>
      </c>
      <c r="BB1897" s="51"/>
    </row>
    <row r="1898" spans="1:54" x14ac:dyDescent="0.25">
      <c r="A1898" t="str">
        <f t="shared" si="179"/>
        <v>1898</v>
      </c>
      <c r="B1898" s="25">
        <f>IF(OR(ISBLANK($AG1898),$AI1898="closed",$AI1898="old",AND($B$3=Data!$N$6,OR(database!AG1898=Data!$K$8,Data!$K$9=database!AG1898))),0,MAX(B$8:B1897)+1)</f>
        <v>0</v>
      </c>
      <c r="C1898" s="25">
        <f ca="1">IF(AND($AL1898-C$3&lt;=TODAY(),$AL1898&gt;0,AI1898&lt;&gt;"closed",AI1898&lt;&gt;"old",AND($B$3&lt;&gt;Data!$N$6,OR(database!$AG1898&lt;&gt;Data!$K$9,database!$AG1898&lt;&gt;Data!$K$8))),MAX(C$8:C1897)+1,0)</f>
        <v>0</v>
      </c>
      <c r="D1898" s="25">
        <f ca="1">IF(AND($AL1898-D$3&lt;=TODAY(),$AL1898&gt;0,$AI1898&lt;&gt;"closed",AI1898&lt;&gt;"old",AND($B$3&lt;&gt;Data!$N$6,OR(database!$AG1898&lt;&gt;Data!$K$9,database!$AG1898&lt;&gt;Data!$K$8))),MAX(D$8:D1897)+1,0)</f>
        <v>0</v>
      </c>
      <c r="E1898" s="25">
        <f ca="1">IF(AND($AL1898-E$3&lt;=TODAY(),$AL1898&gt;0,AI1898&lt;&gt;"closed",AI1898&lt;&gt;"old",AND($B$3&lt;&gt;Data!$N$6,OR(database!$AG1898&lt;&gt;Data!$K$9,database!$AG1898&lt;&gt;Data!$K$8))),MAX(E$8:E1897)+1,0)</f>
        <v>0</v>
      </c>
      <c r="F1898" s="25">
        <f>IF(AH1898="X",MAX(F$8:F1897)+1,0)</f>
        <v>0</v>
      </c>
      <c r="G1898" s="25">
        <f ca="1">IF(AND(AG1898=Data!$K$8,database!AI1898&lt;&gt;"Closed",AI1898&lt;&gt;"old",database!AL1898&lt;(TODAY()+Data!$X$4)),MAX(G$8:G1897)+1,0)</f>
        <v>0</v>
      </c>
      <c r="H1898" s="25">
        <f ca="1">IF(AND(AG1898=Data!$K$9,database!AI1898&lt;&gt;"Closed",AI1898&lt;&gt;"old",database!AL1898&lt;(TODAY()+Data!$X$5)),MAX(H$8:H1897)+1,0)</f>
        <v>0</v>
      </c>
      <c r="Y1898">
        <f>IF(AS1898&gt;0,VLOOKUP(AS1898,$AT:$AV,3,0)+COUNTIF(AS$8:AS1897,AS1898),0)</f>
        <v>0</v>
      </c>
      <c r="AA1898" s="16"/>
      <c r="AB1898" s="22"/>
      <c r="AC1898" s="16"/>
      <c r="AD1898" s="22"/>
      <c r="AE1898" s="16"/>
      <c r="AF1898" s="22"/>
      <c r="AG1898" s="138"/>
      <c r="AH1898" s="23"/>
      <c r="AI1898" s="16"/>
      <c r="AJ1898" s="23"/>
      <c r="AK1898" s="28"/>
      <c r="AL1898" s="35"/>
      <c r="AQ1898" s="25">
        <f>IF(FollowUp!$AK$3="(Off)",IF(FollowUp!$AA$3=Data!$D$5,C1898,IF(FollowUp!$AA$3=Data!$D$6,D1898,IF(FollowUp!$AA$3=Data!$D$7,E1898,B1898))),IF(FollowUp!$AK$3=Data!$N$9,F1898,IF(FollowUp!$AK$3=Data!$N$8,H1898,IF(FollowUp!$AK$3=Data!$N$7,G1898,B1898))))</f>
        <v>0</v>
      </c>
      <c r="AR1898" s="51">
        <f t="shared" si="182"/>
        <v>0</v>
      </c>
      <c r="AS1898" s="25">
        <f t="shared" si="180"/>
        <v>-1</v>
      </c>
      <c r="AT1898" s="25">
        <f t="shared" si="183"/>
        <v>1891</v>
      </c>
      <c r="AU1898" s="25">
        <f t="shared" si="181"/>
        <v>0</v>
      </c>
      <c r="AV1898" s="25">
        <f t="shared" si="184"/>
        <v>0</v>
      </c>
      <c r="BB1898" s="51"/>
    </row>
    <row r="1899" spans="1:54" x14ac:dyDescent="0.25">
      <c r="A1899" t="str">
        <f t="shared" si="179"/>
        <v>1899</v>
      </c>
      <c r="B1899" s="25">
        <f>IF(OR(ISBLANK($AG1899),$AI1899="closed",$AI1899="old",AND($B$3=Data!$N$6,OR(database!AG1899=Data!$K$8,Data!$K$9=database!AG1899))),0,MAX(B$8:B1898)+1)</f>
        <v>0</v>
      </c>
      <c r="C1899" s="25">
        <f ca="1">IF(AND($AL1899-C$3&lt;=TODAY(),$AL1899&gt;0,AI1899&lt;&gt;"closed",AI1899&lt;&gt;"old",AND($B$3&lt;&gt;Data!$N$6,OR(database!$AG1899&lt;&gt;Data!$K$9,database!$AG1899&lt;&gt;Data!$K$8))),MAX(C$8:C1898)+1,0)</f>
        <v>0</v>
      </c>
      <c r="D1899" s="25">
        <f ca="1">IF(AND($AL1899-D$3&lt;=TODAY(),$AL1899&gt;0,$AI1899&lt;&gt;"closed",AI1899&lt;&gt;"old",AND($B$3&lt;&gt;Data!$N$6,OR(database!$AG1899&lt;&gt;Data!$K$9,database!$AG1899&lt;&gt;Data!$K$8))),MAX(D$8:D1898)+1,0)</f>
        <v>0</v>
      </c>
      <c r="E1899" s="25">
        <f ca="1">IF(AND($AL1899-E$3&lt;=TODAY(),$AL1899&gt;0,AI1899&lt;&gt;"closed",AI1899&lt;&gt;"old",AND($B$3&lt;&gt;Data!$N$6,OR(database!$AG1899&lt;&gt;Data!$K$9,database!$AG1899&lt;&gt;Data!$K$8))),MAX(E$8:E1898)+1,0)</f>
        <v>0</v>
      </c>
      <c r="F1899" s="25">
        <f>IF(AH1899="X",MAX(F$8:F1898)+1,0)</f>
        <v>0</v>
      </c>
      <c r="G1899" s="25">
        <f ca="1">IF(AND(AG1899=Data!$K$8,database!AI1899&lt;&gt;"Closed",AI1899&lt;&gt;"old",database!AL1899&lt;(TODAY()+Data!$X$4)),MAX(G$8:G1898)+1,0)</f>
        <v>0</v>
      </c>
      <c r="H1899" s="25">
        <f ca="1">IF(AND(AG1899=Data!$K$9,database!AI1899&lt;&gt;"Closed",AI1899&lt;&gt;"old",database!AL1899&lt;(TODAY()+Data!$X$5)),MAX(H$8:H1898)+1,0)</f>
        <v>0</v>
      </c>
      <c r="Y1899">
        <f>IF(AS1899&gt;0,VLOOKUP(AS1899,$AT:$AV,3,0)+COUNTIF(AS$8:AS1898,AS1899),0)</f>
        <v>0</v>
      </c>
      <c r="AA1899" s="17"/>
      <c r="AB1899" s="18"/>
      <c r="AC1899" s="17"/>
      <c r="AD1899" s="18"/>
      <c r="AE1899" s="17"/>
      <c r="AF1899" s="18"/>
      <c r="AG1899" s="139"/>
      <c r="AH1899" s="24"/>
      <c r="AI1899" s="17"/>
      <c r="AJ1899" s="24"/>
      <c r="AK1899" s="27"/>
      <c r="AL1899" s="47"/>
      <c r="AQ1899" s="25">
        <f>IF(FollowUp!$AK$3="(Off)",IF(FollowUp!$AA$3=Data!$D$5,C1899,IF(FollowUp!$AA$3=Data!$D$6,D1899,IF(FollowUp!$AA$3=Data!$D$7,E1899,B1899))),IF(FollowUp!$AK$3=Data!$N$9,F1899,IF(FollowUp!$AK$3=Data!$N$8,H1899,IF(FollowUp!$AK$3=Data!$N$7,G1899,B1899))))</f>
        <v>0</v>
      </c>
      <c r="AR1899" s="51">
        <f t="shared" si="182"/>
        <v>0</v>
      </c>
      <c r="AS1899" s="25">
        <f t="shared" si="180"/>
        <v>-1</v>
      </c>
      <c r="AT1899" s="25">
        <f t="shared" si="183"/>
        <v>1892</v>
      </c>
      <c r="AU1899" s="25">
        <f t="shared" si="181"/>
        <v>0</v>
      </c>
      <c r="AV1899" s="25">
        <f t="shared" si="184"/>
        <v>0</v>
      </c>
      <c r="BB1899" s="51"/>
    </row>
    <row r="1900" spans="1:54" x14ac:dyDescent="0.25">
      <c r="A1900" t="str">
        <f t="shared" si="179"/>
        <v>1900</v>
      </c>
      <c r="B1900" s="25">
        <f>IF(OR(ISBLANK($AG1900),$AI1900="closed",$AI1900="old",AND($B$3=Data!$N$6,OR(database!AG1900=Data!$K$8,Data!$K$9=database!AG1900))),0,MAX(B$8:B1899)+1)</f>
        <v>0</v>
      </c>
      <c r="C1900" s="25">
        <f ca="1">IF(AND($AL1900-C$3&lt;=TODAY(),$AL1900&gt;0,AI1900&lt;&gt;"closed",AI1900&lt;&gt;"old",AND($B$3&lt;&gt;Data!$N$6,OR(database!$AG1900&lt;&gt;Data!$K$9,database!$AG1900&lt;&gt;Data!$K$8))),MAX(C$8:C1899)+1,0)</f>
        <v>0</v>
      </c>
      <c r="D1900" s="25">
        <f ca="1">IF(AND($AL1900-D$3&lt;=TODAY(),$AL1900&gt;0,$AI1900&lt;&gt;"closed",AI1900&lt;&gt;"old",AND($B$3&lt;&gt;Data!$N$6,OR(database!$AG1900&lt;&gt;Data!$K$9,database!$AG1900&lt;&gt;Data!$K$8))),MAX(D$8:D1899)+1,0)</f>
        <v>0</v>
      </c>
      <c r="E1900" s="25">
        <f ca="1">IF(AND($AL1900-E$3&lt;=TODAY(),$AL1900&gt;0,AI1900&lt;&gt;"closed",AI1900&lt;&gt;"old",AND($B$3&lt;&gt;Data!$N$6,OR(database!$AG1900&lt;&gt;Data!$K$9,database!$AG1900&lt;&gt;Data!$K$8))),MAX(E$8:E1899)+1,0)</f>
        <v>0</v>
      </c>
      <c r="F1900" s="25">
        <f>IF(AH1900="X",MAX(F$8:F1899)+1,0)</f>
        <v>0</v>
      </c>
      <c r="G1900" s="25">
        <f ca="1">IF(AND(AG1900=Data!$K$8,database!AI1900&lt;&gt;"Closed",AI1900&lt;&gt;"old",database!AL1900&lt;(TODAY()+Data!$X$4)),MAX(G$8:G1899)+1,0)</f>
        <v>0</v>
      </c>
      <c r="H1900" s="25">
        <f ca="1">IF(AND(AG1900=Data!$K$9,database!AI1900&lt;&gt;"Closed",AI1900&lt;&gt;"old",database!AL1900&lt;(TODAY()+Data!$X$5)),MAX(H$8:H1899)+1,0)</f>
        <v>0</v>
      </c>
      <c r="Y1900">
        <f>IF(AS1900&gt;0,VLOOKUP(AS1900,$AT:$AV,3,0)+COUNTIF(AS$8:AS1899,AS1900),0)</f>
        <v>0</v>
      </c>
      <c r="AA1900" s="16"/>
      <c r="AB1900" s="22"/>
      <c r="AC1900" s="16"/>
      <c r="AD1900" s="22"/>
      <c r="AE1900" s="16"/>
      <c r="AF1900" s="22"/>
      <c r="AG1900" s="138"/>
      <c r="AH1900" s="23"/>
      <c r="AI1900" s="16"/>
      <c r="AJ1900" s="23"/>
      <c r="AK1900" s="28"/>
      <c r="AL1900" s="35"/>
      <c r="AQ1900" s="25">
        <f>IF(FollowUp!$AK$3="(Off)",IF(FollowUp!$AA$3=Data!$D$5,C1900,IF(FollowUp!$AA$3=Data!$D$6,D1900,IF(FollowUp!$AA$3=Data!$D$7,E1900,B1900))),IF(FollowUp!$AK$3=Data!$N$9,F1900,IF(FollowUp!$AK$3=Data!$N$8,H1900,IF(FollowUp!$AK$3=Data!$N$7,G1900,B1900))))</f>
        <v>0</v>
      </c>
      <c r="AR1900" s="51">
        <f t="shared" si="182"/>
        <v>0</v>
      </c>
      <c r="AS1900" s="25">
        <f t="shared" si="180"/>
        <v>-1</v>
      </c>
      <c r="AT1900" s="25">
        <f t="shared" si="183"/>
        <v>1893</v>
      </c>
      <c r="AU1900" s="25">
        <f t="shared" si="181"/>
        <v>0</v>
      </c>
      <c r="AV1900" s="25">
        <f t="shared" si="184"/>
        <v>0</v>
      </c>
      <c r="BB1900" s="51"/>
    </row>
    <row r="1901" spans="1:54" x14ac:dyDescent="0.25">
      <c r="A1901" t="str">
        <f t="shared" si="179"/>
        <v>1901</v>
      </c>
      <c r="B1901" s="25">
        <f>IF(OR(ISBLANK($AG1901),$AI1901="closed",$AI1901="old",AND($B$3=Data!$N$6,OR(database!AG1901=Data!$K$8,Data!$K$9=database!AG1901))),0,MAX(B$8:B1900)+1)</f>
        <v>0</v>
      </c>
      <c r="C1901" s="25">
        <f ca="1">IF(AND($AL1901-C$3&lt;=TODAY(),$AL1901&gt;0,AI1901&lt;&gt;"closed",AI1901&lt;&gt;"old",AND($B$3&lt;&gt;Data!$N$6,OR(database!$AG1901&lt;&gt;Data!$K$9,database!$AG1901&lt;&gt;Data!$K$8))),MAX(C$8:C1900)+1,0)</f>
        <v>0</v>
      </c>
      <c r="D1901" s="25">
        <f ca="1">IF(AND($AL1901-D$3&lt;=TODAY(),$AL1901&gt;0,$AI1901&lt;&gt;"closed",AI1901&lt;&gt;"old",AND($B$3&lt;&gt;Data!$N$6,OR(database!$AG1901&lt;&gt;Data!$K$9,database!$AG1901&lt;&gt;Data!$K$8))),MAX(D$8:D1900)+1,0)</f>
        <v>0</v>
      </c>
      <c r="E1901" s="25">
        <f ca="1">IF(AND($AL1901-E$3&lt;=TODAY(),$AL1901&gt;0,AI1901&lt;&gt;"closed",AI1901&lt;&gt;"old",AND($B$3&lt;&gt;Data!$N$6,OR(database!$AG1901&lt;&gt;Data!$K$9,database!$AG1901&lt;&gt;Data!$K$8))),MAX(E$8:E1900)+1,0)</f>
        <v>0</v>
      </c>
      <c r="F1901" s="25">
        <f>IF(AH1901="X",MAX(F$8:F1900)+1,0)</f>
        <v>0</v>
      </c>
      <c r="G1901" s="25">
        <f ca="1">IF(AND(AG1901=Data!$K$8,database!AI1901&lt;&gt;"Closed",AI1901&lt;&gt;"old",database!AL1901&lt;(TODAY()+Data!$X$4)),MAX(G$8:G1900)+1,0)</f>
        <v>0</v>
      </c>
      <c r="H1901" s="25">
        <f ca="1">IF(AND(AG1901=Data!$K$9,database!AI1901&lt;&gt;"Closed",AI1901&lt;&gt;"old",database!AL1901&lt;(TODAY()+Data!$X$5)),MAX(H$8:H1900)+1,0)</f>
        <v>0</v>
      </c>
      <c r="Y1901">
        <f>IF(AS1901&gt;0,VLOOKUP(AS1901,$AT:$AV,3,0)+COUNTIF(AS$8:AS1900,AS1901),0)</f>
        <v>0</v>
      </c>
      <c r="AA1901" s="17"/>
      <c r="AB1901" s="18"/>
      <c r="AC1901" s="17"/>
      <c r="AD1901" s="18"/>
      <c r="AE1901" s="17"/>
      <c r="AF1901" s="18"/>
      <c r="AG1901" s="139"/>
      <c r="AH1901" s="24"/>
      <c r="AI1901" s="17"/>
      <c r="AJ1901" s="24"/>
      <c r="AK1901" s="27"/>
      <c r="AL1901" s="47"/>
      <c r="AQ1901" s="25">
        <f>IF(FollowUp!$AK$3="(Off)",IF(FollowUp!$AA$3=Data!$D$5,C1901,IF(FollowUp!$AA$3=Data!$D$6,D1901,IF(FollowUp!$AA$3=Data!$D$7,E1901,B1901))),IF(FollowUp!$AK$3=Data!$N$9,F1901,IF(FollowUp!$AK$3=Data!$N$8,H1901,IF(FollowUp!$AK$3=Data!$N$7,G1901,B1901))))</f>
        <v>0</v>
      </c>
      <c r="AR1901" s="51">
        <f t="shared" si="182"/>
        <v>0</v>
      </c>
      <c r="AS1901" s="25">
        <f t="shared" si="180"/>
        <v>-1</v>
      </c>
      <c r="AT1901" s="25">
        <f t="shared" si="183"/>
        <v>1894</v>
      </c>
      <c r="AU1901" s="25">
        <f t="shared" si="181"/>
        <v>0</v>
      </c>
      <c r="AV1901" s="25">
        <f t="shared" si="184"/>
        <v>0</v>
      </c>
      <c r="BB1901" s="51"/>
    </row>
    <row r="1902" spans="1:54" x14ac:dyDescent="0.25">
      <c r="A1902" t="str">
        <f t="shared" si="179"/>
        <v>1902</v>
      </c>
      <c r="B1902" s="25">
        <f>IF(OR(ISBLANK($AG1902),$AI1902="closed",$AI1902="old",AND($B$3=Data!$N$6,OR(database!AG1902=Data!$K$8,Data!$K$9=database!AG1902))),0,MAX(B$8:B1901)+1)</f>
        <v>0</v>
      </c>
      <c r="C1902" s="25">
        <f ca="1">IF(AND($AL1902-C$3&lt;=TODAY(),$AL1902&gt;0,AI1902&lt;&gt;"closed",AI1902&lt;&gt;"old",AND($B$3&lt;&gt;Data!$N$6,OR(database!$AG1902&lt;&gt;Data!$K$9,database!$AG1902&lt;&gt;Data!$K$8))),MAX(C$8:C1901)+1,0)</f>
        <v>0</v>
      </c>
      <c r="D1902" s="25">
        <f ca="1">IF(AND($AL1902-D$3&lt;=TODAY(),$AL1902&gt;0,$AI1902&lt;&gt;"closed",AI1902&lt;&gt;"old",AND($B$3&lt;&gt;Data!$N$6,OR(database!$AG1902&lt;&gt;Data!$K$9,database!$AG1902&lt;&gt;Data!$K$8))),MAX(D$8:D1901)+1,0)</f>
        <v>0</v>
      </c>
      <c r="E1902" s="25">
        <f ca="1">IF(AND($AL1902-E$3&lt;=TODAY(),$AL1902&gt;0,AI1902&lt;&gt;"closed",AI1902&lt;&gt;"old",AND($B$3&lt;&gt;Data!$N$6,OR(database!$AG1902&lt;&gt;Data!$K$9,database!$AG1902&lt;&gt;Data!$K$8))),MAX(E$8:E1901)+1,0)</f>
        <v>0</v>
      </c>
      <c r="F1902" s="25">
        <f>IF(AH1902="X",MAX(F$8:F1901)+1,0)</f>
        <v>0</v>
      </c>
      <c r="G1902" s="25">
        <f ca="1">IF(AND(AG1902=Data!$K$8,database!AI1902&lt;&gt;"Closed",AI1902&lt;&gt;"old",database!AL1902&lt;(TODAY()+Data!$X$4)),MAX(G$8:G1901)+1,0)</f>
        <v>0</v>
      </c>
      <c r="H1902" s="25">
        <f ca="1">IF(AND(AG1902=Data!$K$9,database!AI1902&lt;&gt;"Closed",AI1902&lt;&gt;"old",database!AL1902&lt;(TODAY()+Data!$X$5)),MAX(H$8:H1901)+1,0)</f>
        <v>0</v>
      </c>
      <c r="Y1902">
        <f>IF(AS1902&gt;0,VLOOKUP(AS1902,$AT:$AV,3,0)+COUNTIF(AS$8:AS1901,AS1902),0)</f>
        <v>0</v>
      </c>
      <c r="AA1902" s="16"/>
      <c r="AB1902" s="22"/>
      <c r="AC1902" s="16"/>
      <c r="AD1902" s="22"/>
      <c r="AE1902" s="16"/>
      <c r="AF1902" s="22"/>
      <c r="AG1902" s="138"/>
      <c r="AH1902" s="23"/>
      <c r="AI1902" s="16"/>
      <c r="AJ1902" s="23"/>
      <c r="AK1902" s="28"/>
      <c r="AL1902" s="35"/>
      <c r="AQ1902" s="25">
        <f>IF(FollowUp!$AK$3="(Off)",IF(FollowUp!$AA$3=Data!$D$5,C1902,IF(FollowUp!$AA$3=Data!$D$6,D1902,IF(FollowUp!$AA$3=Data!$D$7,E1902,B1902))),IF(FollowUp!$AK$3=Data!$N$9,F1902,IF(FollowUp!$AK$3=Data!$N$8,H1902,IF(FollowUp!$AK$3=Data!$N$7,G1902,B1902))))</f>
        <v>0</v>
      </c>
      <c r="AR1902" s="51">
        <f t="shared" si="182"/>
        <v>0</v>
      </c>
      <c r="AS1902" s="25">
        <f t="shared" si="180"/>
        <v>-1</v>
      </c>
      <c r="AT1902" s="25">
        <f t="shared" si="183"/>
        <v>1895</v>
      </c>
      <c r="AU1902" s="25">
        <f t="shared" si="181"/>
        <v>0</v>
      </c>
      <c r="AV1902" s="25">
        <f t="shared" si="184"/>
        <v>0</v>
      </c>
      <c r="BB1902" s="51"/>
    </row>
    <row r="1903" spans="1:54" x14ac:dyDescent="0.25">
      <c r="A1903" t="str">
        <f t="shared" si="179"/>
        <v>1903</v>
      </c>
      <c r="B1903" s="25">
        <f>IF(OR(ISBLANK($AG1903),$AI1903="closed",$AI1903="old",AND($B$3=Data!$N$6,OR(database!AG1903=Data!$K$8,Data!$K$9=database!AG1903))),0,MAX(B$8:B1902)+1)</f>
        <v>0</v>
      </c>
      <c r="C1903" s="25">
        <f ca="1">IF(AND($AL1903-C$3&lt;=TODAY(),$AL1903&gt;0,AI1903&lt;&gt;"closed",AI1903&lt;&gt;"old",AND($B$3&lt;&gt;Data!$N$6,OR(database!$AG1903&lt;&gt;Data!$K$9,database!$AG1903&lt;&gt;Data!$K$8))),MAX(C$8:C1902)+1,0)</f>
        <v>0</v>
      </c>
      <c r="D1903" s="25">
        <f ca="1">IF(AND($AL1903-D$3&lt;=TODAY(),$AL1903&gt;0,$AI1903&lt;&gt;"closed",AI1903&lt;&gt;"old",AND($B$3&lt;&gt;Data!$N$6,OR(database!$AG1903&lt;&gt;Data!$K$9,database!$AG1903&lt;&gt;Data!$K$8))),MAX(D$8:D1902)+1,0)</f>
        <v>0</v>
      </c>
      <c r="E1903" s="25">
        <f ca="1">IF(AND($AL1903-E$3&lt;=TODAY(),$AL1903&gt;0,AI1903&lt;&gt;"closed",AI1903&lt;&gt;"old",AND($B$3&lt;&gt;Data!$N$6,OR(database!$AG1903&lt;&gt;Data!$K$9,database!$AG1903&lt;&gt;Data!$K$8))),MAX(E$8:E1902)+1,0)</f>
        <v>0</v>
      </c>
      <c r="F1903" s="25">
        <f>IF(AH1903="X",MAX(F$8:F1902)+1,0)</f>
        <v>0</v>
      </c>
      <c r="G1903" s="25">
        <f ca="1">IF(AND(AG1903=Data!$K$8,database!AI1903&lt;&gt;"Closed",AI1903&lt;&gt;"old",database!AL1903&lt;(TODAY()+Data!$X$4)),MAX(G$8:G1902)+1,0)</f>
        <v>0</v>
      </c>
      <c r="H1903" s="25">
        <f ca="1">IF(AND(AG1903=Data!$K$9,database!AI1903&lt;&gt;"Closed",AI1903&lt;&gt;"old",database!AL1903&lt;(TODAY()+Data!$X$5)),MAX(H$8:H1902)+1,0)</f>
        <v>0</v>
      </c>
      <c r="Y1903">
        <f>IF(AS1903&gt;0,VLOOKUP(AS1903,$AT:$AV,3,0)+COUNTIF(AS$8:AS1902,AS1903),0)</f>
        <v>0</v>
      </c>
      <c r="AA1903" s="17"/>
      <c r="AB1903" s="18"/>
      <c r="AC1903" s="17"/>
      <c r="AD1903" s="18"/>
      <c r="AE1903" s="17"/>
      <c r="AF1903" s="18"/>
      <c r="AG1903" s="139"/>
      <c r="AH1903" s="24"/>
      <c r="AI1903" s="17"/>
      <c r="AJ1903" s="24"/>
      <c r="AK1903" s="27"/>
      <c r="AL1903" s="47"/>
      <c r="AQ1903" s="25">
        <f>IF(FollowUp!$AK$3="(Off)",IF(FollowUp!$AA$3=Data!$D$5,C1903,IF(FollowUp!$AA$3=Data!$D$6,D1903,IF(FollowUp!$AA$3=Data!$D$7,E1903,B1903))),IF(FollowUp!$AK$3=Data!$N$9,F1903,IF(FollowUp!$AK$3=Data!$N$8,H1903,IF(FollowUp!$AK$3=Data!$N$7,G1903,B1903))))</f>
        <v>0</v>
      </c>
      <c r="AR1903" s="51">
        <f t="shared" si="182"/>
        <v>0</v>
      </c>
      <c r="AS1903" s="25">
        <f t="shared" si="180"/>
        <v>-1</v>
      </c>
      <c r="AT1903" s="25">
        <f t="shared" si="183"/>
        <v>1896</v>
      </c>
      <c r="AU1903" s="25">
        <f t="shared" si="181"/>
        <v>0</v>
      </c>
      <c r="AV1903" s="25">
        <f t="shared" si="184"/>
        <v>0</v>
      </c>
      <c r="BB1903" s="51"/>
    </row>
    <row r="1904" spans="1:54" x14ac:dyDescent="0.25">
      <c r="A1904" t="str">
        <f t="shared" si="179"/>
        <v>1904</v>
      </c>
      <c r="B1904" s="25">
        <f>IF(OR(ISBLANK($AG1904),$AI1904="closed",$AI1904="old",AND($B$3=Data!$N$6,OR(database!AG1904=Data!$K$8,Data!$K$9=database!AG1904))),0,MAX(B$8:B1903)+1)</f>
        <v>0</v>
      </c>
      <c r="C1904" s="25">
        <f ca="1">IF(AND($AL1904-C$3&lt;=TODAY(),$AL1904&gt;0,AI1904&lt;&gt;"closed",AI1904&lt;&gt;"old",AND($B$3&lt;&gt;Data!$N$6,OR(database!$AG1904&lt;&gt;Data!$K$9,database!$AG1904&lt;&gt;Data!$K$8))),MAX(C$8:C1903)+1,0)</f>
        <v>0</v>
      </c>
      <c r="D1904" s="25">
        <f ca="1">IF(AND($AL1904-D$3&lt;=TODAY(),$AL1904&gt;0,$AI1904&lt;&gt;"closed",AI1904&lt;&gt;"old",AND($B$3&lt;&gt;Data!$N$6,OR(database!$AG1904&lt;&gt;Data!$K$9,database!$AG1904&lt;&gt;Data!$K$8))),MAX(D$8:D1903)+1,0)</f>
        <v>0</v>
      </c>
      <c r="E1904" s="25">
        <f ca="1">IF(AND($AL1904-E$3&lt;=TODAY(),$AL1904&gt;0,AI1904&lt;&gt;"closed",AI1904&lt;&gt;"old",AND($B$3&lt;&gt;Data!$N$6,OR(database!$AG1904&lt;&gt;Data!$K$9,database!$AG1904&lt;&gt;Data!$K$8))),MAX(E$8:E1903)+1,0)</f>
        <v>0</v>
      </c>
      <c r="F1904" s="25">
        <f>IF(AH1904="X",MAX(F$8:F1903)+1,0)</f>
        <v>0</v>
      </c>
      <c r="G1904" s="25">
        <f ca="1">IF(AND(AG1904=Data!$K$8,database!AI1904&lt;&gt;"Closed",AI1904&lt;&gt;"old",database!AL1904&lt;(TODAY()+Data!$X$4)),MAX(G$8:G1903)+1,0)</f>
        <v>0</v>
      </c>
      <c r="H1904" s="25">
        <f ca="1">IF(AND(AG1904=Data!$K$9,database!AI1904&lt;&gt;"Closed",AI1904&lt;&gt;"old",database!AL1904&lt;(TODAY()+Data!$X$5)),MAX(H$8:H1903)+1,0)</f>
        <v>0</v>
      </c>
      <c r="Y1904">
        <f>IF(AS1904&gt;0,VLOOKUP(AS1904,$AT:$AV,3,0)+COUNTIF(AS$8:AS1903,AS1904),0)</f>
        <v>0</v>
      </c>
      <c r="AA1904" s="16"/>
      <c r="AB1904" s="22"/>
      <c r="AC1904" s="16"/>
      <c r="AD1904" s="22"/>
      <c r="AE1904" s="16"/>
      <c r="AF1904" s="22"/>
      <c r="AG1904" s="138"/>
      <c r="AH1904" s="23"/>
      <c r="AI1904" s="16"/>
      <c r="AJ1904" s="23"/>
      <c r="AK1904" s="28"/>
      <c r="AL1904" s="35"/>
      <c r="AQ1904" s="25">
        <f>IF(FollowUp!$AK$3="(Off)",IF(FollowUp!$AA$3=Data!$D$5,C1904,IF(FollowUp!$AA$3=Data!$D$6,D1904,IF(FollowUp!$AA$3=Data!$D$7,E1904,B1904))),IF(FollowUp!$AK$3=Data!$N$9,F1904,IF(FollowUp!$AK$3=Data!$N$8,H1904,IF(FollowUp!$AK$3=Data!$N$7,G1904,B1904))))</f>
        <v>0</v>
      </c>
      <c r="AR1904" s="51">
        <f t="shared" si="182"/>
        <v>0</v>
      </c>
      <c r="AS1904" s="25">
        <f t="shared" si="180"/>
        <v>-1</v>
      </c>
      <c r="AT1904" s="25">
        <f t="shared" si="183"/>
        <v>1897</v>
      </c>
      <c r="AU1904" s="25">
        <f t="shared" si="181"/>
        <v>0</v>
      </c>
      <c r="AV1904" s="25">
        <f t="shared" si="184"/>
        <v>0</v>
      </c>
      <c r="BB1904" s="51"/>
    </row>
    <row r="1905" spans="1:54" x14ac:dyDescent="0.25">
      <c r="A1905" t="str">
        <f t="shared" si="179"/>
        <v>1905</v>
      </c>
      <c r="B1905" s="25">
        <f>IF(OR(ISBLANK($AG1905),$AI1905="closed",$AI1905="old",AND($B$3=Data!$N$6,OR(database!AG1905=Data!$K$8,Data!$K$9=database!AG1905))),0,MAX(B$8:B1904)+1)</f>
        <v>0</v>
      </c>
      <c r="C1905" s="25">
        <f ca="1">IF(AND($AL1905-C$3&lt;=TODAY(),$AL1905&gt;0,AI1905&lt;&gt;"closed",AI1905&lt;&gt;"old",AND($B$3&lt;&gt;Data!$N$6,OR(database!$AG1905&lt;&gt;Data!$K$9,database!$AG1905&lt;&gt;Data!$K$8))),MAX(C$8:C1904)+1,0)</f>
        <v>0</v>
      </c>
      <c r="D1905" s="25">
        <f ca="1">IF(AND($AL1905-D$3&lt;=TODAY(),$AL1905&gt;0,$AI1905&lt;&gt;"closed",AI1905&lt;&gt;"old",AND($B$3&lt;&gt;Data!$N$6,OR(database!$AG1905&lt;&gt;Data!$K$9,database!$AG1905&lt;&gt;Data!$K$8))),MAX(D$8:D1904)+1,0)</f>
        <v>0</v>
      </c>
      <c r="E1905" s="25">
        <f ca="1">IF(AND($AL1905-E$3&lt;=TODAY(),$AL1905&gt;0,AI1905&lt;&gt;"closed",AI1905&lt;&gt;"old",AND($B$3&lt;&gt;Data!$N$6,OR(database!$AG1905&lt;&gt;Data!$K$9,database!$AG1905&lt;&gt;Data!$K$8))),MAX(E$8:E1904)+1,0)</f>
        <v>0</v>
      </c>
      <c r="F1905" s="25">
        <f>IF(AH1905="X",MAX(F$8:F1904)+1,0)</f>
        <v>0</v>
      </c>
      <c r="G1905" s="25">
        <f ca="1">IF(AND(AG1905=Data!$K$8,database!AI1905&lt;&gt;"Closed",AI1905&lt;&gt;"old",database!AL1905&lt;(TODAY()+Data!$X$4)),MAX(G$8:G1904)+1,0)</f>
        <v>0</v>
      </c>
      <c r="H1905" s="25">
        <f ca="1">IF(AND(AG1905=Data!$K$9,database!AI1905&lt;&gt;"Closed",AI1905&lt;&gt;"old",database!AL1905&lt;(TODAY()+Data!$X$5)),MAX(H$8:H1904)+1,0)</f>
        <v>0</v>
      </c>
      <c r="Y1905">
        <f>IF(AS1905&gt;0,VLOOKUP(AS1905,$AT:$AV,3,0)+COUNTIF(AS$8:AS1904,AS1905),0)</f>
        <v>0</v>
      </c>
      <c r="AA1905" s="17"/>
      <c r="AB1905" s="18"/>
      <c r="AC1905" s="17"/>
      <c r="AD1905" s="18"/>
      <c r="AE1905" s="17"/>
      <c r="AF1905" s="18"/>
      <c r="AG1905" s="139"/>
      <c r="AH1905" s="24"/>
      <c r="AI1905" s="17"/>
      <c r="AJ1905" s="24"/>
      <c r="AK1905" s="27"/>
      <c r="AL1905" s="47"/>
      <c r="AQ1905" s="25">
        <f>IF(FollowUp!$AK$3="(Off)",IF(FollowUp!$AA$3=Data!$D$5,C1905,IF(FollowUp!$AA$3=Data!$D$6,D1905,IF(FollowUp!$AA$3=Data!$D$7,E1905,B1905))),IF(FollowUp!$AK$3=Data!$N$9,F1905,IF(FollowUp!$AK$3=Data!$N$8,H1905,IF(FollowUp!$AK$3=Data!$N$7,G1905,B1905))))</f>
        <v>0</v>
      </c>
      <c r="AR1905" s="51">
        <f t="shared" si="182"/>
        <v>0</v>
      </c>
      <c r="AS1905" s="25">
        <f t="shared" si="180"/>
        <v>-1</v>
      </c>
      <c r="AT1905" s="25">
        <f t="shared" si="183"/>
        <v>1898</v>
      </c>
      <c r="AU1905" s="25">
        <f t="shared" si="181"/>
        <v>0</v>
      </c>
      <c r="AV1905" s="25">
        <f t="shared" si="184"/>
        <v>0</v>
      </c>
      <c r="BB1905" s="51"/>
    </row>
    <row r="1906" spans="1:54" x14ac:dyDescent="0.25">
      <c r="A1906" t="str">
        <f t="shared" si="179"/>
        <v>1906</v>
      </c>
      <c r="B1906" s="25">
        <f>IF(OR(ISBLANK($AG1906),$AI1906="closed",$AI1906="old",AND($B$3=Data!$N$6,OR(database!AG1906=Data!$K$8,Data!$K$9=database!AG1906))),0,MAX(B$8:B1905)+1)</f>
        <v>0</v>
      </c>
      <c r="C1906" s="25">
        <f ca="1">IF(AND($AL1906-C$3&lt;=TODAY(),$AL1906&gt;0,AI1906&lt;&gt;"closed",AI1906&lt;&gt;"old",AND($B$3&lt;&gt;Data!$N$6,OR(database!$AG1906&lt;&gt;Data!$K$9,database!$AG1906&lt;&gt;Data!$K$8))),MAX(C$8:C1905)+1,0)</f>
        <v>0</v>
      </c>
      <c r="D1906" s="25">
        <f ca="1">IF(AND($AL1906-D$3&lt;=TODAY(),$AL1906&gt;0,$AI1906&lt;&gt;"closed",AI1906&lt;&gt;"old",AND($B$3&lt;&gt;Data!$N$6,OR(database!$AG1906&lt;&gt;Data!$K$9,database!$AG1906&lt;&gt;Data!$K$8))),MAX(D$8:D1905)+1,0)</f>
        <v>0</v>
      </c>
      <c r="E1906" s="25">
        <f ca="1">IF(AND($AL1906-E$3&lt;=TODAY(),$AL1906&gt;0,AI1906&lt;&gt;"closed",AI1906&lt;&gt;"old",AND($B$3&lt;&gt;Data!$N$6,OR(database!$AG1906&lt;&gt;Data!$K$9,database!$AG1906&lt;&gt;Data!$K$8))),MAX(E$8:E1905)+1,0)</f>
        <v>0</v>
      </c>
      <c r="F1906" s="25">
        <f>IF(AH1906="X",MAX(F$8:F1905)+1,0)</f>
        <v>0</v>
      </c>
      <c r="G1906" s="25">
        <f ca="1">IF(AND(AG1906=Data!$K$8,database!AI1906&lt;&gt;"Closed",AI1906&lt;&gt;"old",database!AL1906&lt;(TODAY()+Data!$X$4)),MAX(G$8:G1905)+1,0)</f>
        <v>0</v>
      </c>
      <c r="H1906" s="25">
        <f ca="1">IF(AND(AG1906=Data!$K$9,database!AI1906&lt;&gt;"Closed",AI1906&lt;&gt;"old",database!AL1906&lt;(TODAY()+Data!$X$5)),MAX(H$8:H1905)+1,0)</f>
        <v>0</v>
      </c>
      <c r="Y1906">
        <f>IF(AS1906&gt;0,VLOOKUP(AS1906,$AT:$AV,3,0)+COUNTIF(AS$8:AS1905,AS1906),0)</f>
        <v>0</v>
      </c>
      <c r="AA1906" s="16"/>
      <c r="AB1906" s="22"/>
      <c r="AC1906" s="16"/>
      <c r="AD1906" s="22"/>
      <c r="AE1906" s="16"/>
      <c r="AF1906" s="22"/>
      <c r="AG1906" s="138"/>
      <c r="AH1906" s="23"/>
      <c r="AI1906" s="16"/>
      <c r="AJ1906" s="23"/>
      <c r="AK1906" s="28"/>
      <c r="AL1906" s="35"/>
      <c r="AQ1906" s="25">
        <f>IF(FollowUp!$AK$3="(Off)",IF(FollowUp!$AA$3=Data!$D$5,C1906,IF(FollowUp!$AA$3=Data!$D$6,D1906,IF(FollowUp!$AA$3=Data!$D$7,E1906,B1906))),IF(FollowUp!$AK$3=Data!$N$9,F1906,IF(FollowUp!$AK$3=Data!$N$8,H1906,IF(FollowUp!$AK$3=Data!$N$7,G1906,B1906))))</f>
        <v>0</v>
      </c>
      <c r="AR1906" s="51">
        <f t="shared" si="182"/>
        <v>0</v>
      </c>
      <c r="AS1906" s="25">
        <f t="shared" si="180"/>
        <v>-1</v>
      </c>
      <c r="AT1906" s="25">
        <f t="shared" si="183"/>
        <v>1899</v>
      </c>
      <c r="AU1906" s="25">
        <f t="shared" si="181"/>
        <v>0</v>
      </c>
      <c r="AV1906" s="25">
        <f t="shared" si="184"/>
        <v>0</v>
      </c>
      <c r="BB1906" s="51"/>
    </row>
    <row r="1907" spans="1:54" x14ac:dyDescent="0.25">
      <c r="A1907" t="str">
        <f t="shared" si="179"/>
        <v>1907</v>
      </c>
      <c r="B1907" s="25">
        <f>IF(OR(ISBLANK($AG1907),$AI1907="closed",$AI1907="old",AND($B$3=Data!$N$6,OR(database!AG1907=Data!$K$8,Data!$K$9=database!AG1907))),0,MAX(B$8:B1906)+1)</f>
        <v>0</v>
      </c>
      <c r="C1907" s="25">
        <f ca="1">IF(AND($AL1907-C$3&lt;=TODAY(),$AL1907&gt;0,AI1907&lt;&gt;"closed",AI1907&lt;&gt;"old",AND($B$3&lt;&gt;Data!$N$6,OR(database!$AG1907&lt;&gt;Data!$K$9,database!$AG1907&lt;&gt;Data!$K$8))),MAX(C$8:C1906)+1,0)</f>
        <v>0</v>
      </c>
      <c r="D1907" s="25">
        <f ca="1">IF(AND($AL1907-D$3&lt;=TODAY(),$AL1907&gt;0,$AI1907&lt;&gt;"closed",AI1907&lt;&gt;"old",AND($B$3&lt;&gt;Data!$N$6,OR(database!$AG1907&lt;&gt;Data!$K$9,database!$AG1907&lt;&gt;Data!$K$8))),MAX(D$8:D1906)+1,0)</f>
        <v>0</v>
      </c>
      <c r="E1907" s="25">
        <f ca="1">IF(AND($AL1907-E$3&lt;=TODAY(),$AL1907&gt;0,AI1907&lt;&gt;"closed",AI1907&lt;&gt;"old",AND($B$3&lt;&gt;Data!$N$6,OR(database!$AG1907&lt;&gt;Data!$K$9,database!$AG1907&lt;&gt;Data!$K$8))),MAX(E$8:E1906)+1,0)</f>
        <v>0</v>
      </c>
      <c r="F1907" s="25">
        <f>IF(AH1907="X",MAX(F$8:F1906)+1,0)</f>
        <v>0</v>
      </c>
      <c r="G1907" s="25">
        <f ca="1">IF(AND(AG1907=Data!$K$8,database!AI1907&lt;&gt;"Closed",AI1907&lt;&gt;"old",database!AL1907&lt;(TODAY()+Data!$X$4)),MAX(G$8:G1906)+1,0)</f>
        <v>0</v>
      </c>
      <c r="H1907" s="25">
        <f ca="1">IF(AND(AG1907=Data!$K$9,database!AI1907&lt;&gt;"Closed",AI1907&lt;&gt;"old",database!AL1907&lt;(TODAY()+Data!$X$5)),MAX(H$8:H1906)+1,0)</f>
        <v>0</v>
      </c>
      <c r="Y1907">
        <f>IF(AS1907&gt;0,VLOOKUP(AS1907,$AT:$AV,3,0)+COUNTIF(AS$8:AS1906,AS1907),0)</f>
        <v>0</v>
      </c>
      <c r="AA1907" s="17"/>
      <c r="AB1907" s="18"/>
      <c r="AC1907" s="17"/>
      <c r="AD1907" s="18"/>
      <c r="AE1907" s="17"/>
      <c r="AF1907" s="18"/>
      <c r="AG1907" s="139"/>
      <c r="AH1907" s="24"/>
      <c r="AI1907" s="17"/>
      <c r="AJ1907" s="24"/>
      <c r="AK1907" s="27"/>
      <c r="AL1907" s="47"/>
      <c r="AQ1907" s="25">
        <f>IF(FollowUp!$AK$3="(Off)",IF(FollowUp!$AA$3=Data!$D$5,C1907,IF(FollowUp!$AA$3=Data!$D$6,D1907,IF(FollowUp!$AA$3=Data!$D$7,E1907,B1907))),IF(FollowUp!$AK$3=Data!$N$9,F1907,IF(FollowUp!$AK$3=Data!$N$8,H1907,IF(FollowUp!$AK$3=Data!$N$7,G1907,B1907))))</f>
        <v>0</v>
      </c>
      <c r="AR1907" s="51">
        <f t="shared" si="182"/>
        <v>0</v>
      </c>
      <c r="AS1907" s="25">
        <f t="shared" si="180"/>
        <v>-1</v>
      </c>
      <c r="AT1907" s="25">
        <f t="shared" si="183"/>
        <v>1900</v>
      </c>
      <c r="AU1907" s="25">
        <f t="shared" si="181"/>
        <v>0</v>
      </c>
      <c r="AV1907" s="25">
        <f t="shared" si="184"/>
        <v>0</v>
      </c>
      <c r="BB1907" s="51"/>
    </row>
    <row r="1908" spans="1:54" x14ac:dyDescent="0.25">
      <c r="A1908" t="str">
        <f t="shared" si="179"/>
        <v>1908</v>
      </c>
      <c r="B1908" s="25">
        <f>IF(OR(ISBLANK($AG1908),$AI1908="closed",$AI1908="old",AND($B$3=Data!$N$6,OR(database!AG1908=Data!$K$8,Data!$K$9=database!AG1908))),0,MAX(B$8:B1907)+1)</f>
        <v>0</v>
      </c>
      <c r="C1908" s="25">
        <f ca="1">IF(AND($AL1908-C$3&lt;=TODAY(),$AL1908&gt;0,AI1908&lt;&gt;"closed",AI1908&lt;&gt;"old",AND($B$3&lt;&gt;Data!$N$6,OR(database!$AG1908&lt;&gt;Data!$K$9,database!$AG1908&lt;&gt;Data!$K$8))),MAX(C$8:C1907)+1,0)</f>
        <v>0</v>
      </c>
      <c r="D1908" s="25">
        <f ca="1">IF(AND($AL1908-D$3&lt;=TODAY(),$AL1908&gt;0,$AI1908&lt;&gt;"closed",AI1908&lt;&gt;"old",AND($B$3&lt;&gt;Data!$N$6,OR(database!$AG1908&lt;&gt;Data!$K$9,database!$AG1908&lt;&gt;Data!$K$8))),MAX(D$8:D1907)+1,0)</f>
        <v>0</v>
      </c>
      <c r="E1908" s="25">
        <f ca="1">IF(AND($AL1908-E$3&lt;=TODAY(),$AL1908&gt;0,AI1908&lt;&gt;"closed",AI1908&lt;&gt;"old",AND($B$3&lt;&gt;Data!$N$6,OR(database!$AG1908&lt;&gt;Data!$K$9,database!$AG1908&lt;&gt;Data!$K$8))),MAX(E$8:E1907)+1,0)</f>
        <v>0</v>
      </c>
      <c r="F1908" s="25">
        <f>IF(AH1908="X",MAX(F$8:F1907)+1,0)</f>
        <v>0</v>
      </c>
      <c r="G1908" s="25">
        <f ca="1">IF(AND(AG1908=Data!$K$8,database!AI1908&lt;&gt;"Closed",AI1908&lt;&gt;"old",database!AL1908&lt;(TODAY()+Data!$X$4)),MAX(G$8:G1907)+1,0)</f>
        <v>0</v>
      </c>
      <c r="H1908" s="25">
        <f ca="1">IF(AND(AG1908=Data!$K$9,database!AI1908&lt;&gt;"Closed",AI1908&lt;&gt;"old",database!AL1908&lt;(TODAY()+Data!$X$5)),MAX(H$8:H1907)+1,0)</f>
        <v>0</v>
      </c>
      <c r="Y1908">
        <f>IF(AS1908&gt;0,VLOOKUP(AS1908,$AT:$AV,3,0)+COUNTIF(AS$8:AS1907,AS1908),0)</f>
        <v>0</v>
      </c>
      <c r="AA1908" s="16"/>
      <c r="AB1908" s="22"/>
      <c r="AC1908" s="16"/>
      <c r="AD1908" s="22"/>
      <c r="AE1908" s="16"/>
      <c r="AF1908" s="22"/>
      <c r="AG1908" s="138"/>
      <c r="AH1908" s="23"/>
      <c r="AI1908" s="16"/>
      <c r="AJ1908" s="23"/>
      <c r="AK1908" s="28"/>
      <c r="AL1908" s="35"/>
      <c r="AQ1908" s="25">
        <f>IF(FollowUp!$AK$3="(Off)",IF(FollowUp!$AA$3=Data!$D$5,C1908,IF(FollowUp!$AA$3=Data!$D$6,D1908,IF(FollowUp!$AA$3=Data!$D$7,E1908,B1908))),IF(FollowUp!$AK$3=Data!$N$9,F1908,IF(FollowUp!$AK$3=Data!$N$8,H1908,IF(FollowUp!$AK$3=Data!$N$7,G1908,B1908))))</f>
        <v>0</v>
      </c>
      <c r="AR1908" s="51">
        <f t="shared" si="182"/>
        <v>0</v>
      </c>
      <c r="AS1908" s="25">
        <f t="shared" si="180"/>
        <v>-1</v>
      </c>
      <c r="AT1908" s="25">
        <f t="shared" si="183"/>
        <v>1901</v>
      </c>
      <c r="AU1908" s="25">
        <f t="shared" si="181"/>
        <v>0</v>
      </c>
      <c r="AV1908" s="25">
        <f t="shared" si="184"/>
        <v>0</v>
      </c>
      <c r="BB1908" s="51"/>
    </row>
    <row r="1909" spans="1:54" x14ac:dyDescent="0.25">
      <c r="A1909" t="str">
        <f t="shared" si="179"/>
        <v>1909</v>
      </c>
      <c r="B1909" s="25">
        <f>IF(OR(ISBLANK($AG1909),$AI1909="closed",$AI1909="old",AND($B$3=Data!$N$6,OR(database!AG1909=Data!$K$8,Data!$K$9=database!AG1909))),0,MAX(B$8:B1908)+1)</f>
        <v>0</v>
      </c>
      <c r="C1909" s="25">
        <f ca="1">IF(AND($AL1909-C$3&lt;=TODAY(),$AL1909&gt;0,AI1909&lt;&gt;"closed",AI1909&lt;&gt;"old",AND($B$3&lt;&gt;Data!$N$6,OR(database!$AG1909&lt;&gt;Data!$K$9,database!$AG1909&lt;&gt;Data!$K$8))),MAX(C$8:C1908)+1,0)</f>
        <v>0</v>
      </c>
      <c r="D1909" s="25">
        <f ca="1">IF(AND($AL1909-D$3&lt;=TODAY(),$AL1909&gt;0,$AI1909&lt;&gt;"closed",AI1909&lt;&gt;"old",AND($B$3&lt;&gt;Data!$N$6,OR(database!$AG1909&lt;&gt;Data!$K$9,database!$AG1909&lt;&gt;Data!$K$8))),MAX(D$8:D1908)+1,0)</f>
        <v>0</v>
      </c>
      <c r="E1909" s="25">
        <f ca="1">IF(AND($AL1909-E$3&lt;=TODAY(),$AL1909&gt;0,AI1909&lt;&gt;"closed",AI1909&lt;&gt;"old",AND($B$3&lt;&gt;Data!$N$6,OR(database!$AG1909&lt;&gt;Data!$K$9,database!$AG1909&lt;&gt;Data!$K$8))),MAX(E$8:E1908)+1,0)</f>
        <v>0</v>
      </c>
      <c r="F1909" s="25">
        <f>IF(AH1909="X",MAX(F$8:F1908)+1,0)</f>
        <v>0</v>
      </c>
      <c r="G1909" s="25">
        <f ca="1">IF(AND(AG1909=Data!$K$8,database!AI1909&lt;&gt;"Closed",AI1909&lt;&gt;"old",database!AL1909&lt;(TODAY()+Data!$X$4)),MAX(G$8:G1908)+1,0)</f>
        <v>0</v>
      </c>
      <c r="H1909" s="25">
        <f ca="1">IF(AND(AG1909=Data!$K$9,database!AI1909&lt;&gt;"Closed",AI1909&lt;&gt;"old",database!AL1909&lt;(TODAY()+Data!$X$5)),MAX(H$8:H1908)+1,0)</f>
        <v>0</v>
      </c>
      <c r="Y1909">
        <f>IF(AS1909&gt;0,VLOOKUP(AS1909,$AT:$AV,3,0)+COUNTIF(AS$8:AS1908,AS1909),0)</f>
        <v>0</v>
      </c>
      <c r="AA1909" s="17"/>
      <c r="AB1909" s="18"/>
      <c r="AC1909" s="17"/>
      <c r="AD1909" s="18"/>
      <c r="AE1909" s="17"/>
      <c r="AF1909" s="18"/>
      <c r="AG1909" s="139"/>
      <c r="AH1909" s="24"/>
      <c r="AI1909" s="17"/>
      <c r="AJ1909" s="24"/>
      <c r="AK1909" s="27"/>
      <c r="AL1909" s="47"/>
      <c r="AQ1909" s="25">
        <f>IF(FollowUp!$AK$3="(Off)",IF(FollowUp!$AA$3=Data!$D$5,C1909,IF(FollowUp!$AA$3=Data!$D$6,D1909,IF(FollowUp!$AA$3=Data!$D$7,E1909,B1909))),IF(FollowUp!$AK$3=Data!$N$9,F1909,IF(FollowUp!$AK$3=Data!$N$8,H1909,IF(FollowUp!$AK$3=Data!$N$7,G1909,B1909))))</f>
        <v>0</v>
      </c>
      <c r="AR1909" s="51">
        <f t="shared" si="182"/>
        <v>0</v>
      </c>
      <c r="AS1909" s="25">
        <f t="shared" si="180"/>
        <v>-1</v>
      </c>
      <c r="AT1909" s="25">
        <f t="shared" si="183"/>
        <v>1902</v>
      </c>
      <c r="AU1909" s="25">
        <f t="shared" si="181"/>
        <v>0</v>
      </c>
      <c r="AV1909" s="25">
        <f t="shared" si="184"/>
        <v>0</v>
      </c>
      <c r="BB1909" s="51"/>
    </row>
    <row r="1910" spans="1:54" x14ac:dyDescent="0.25">
      <c r="A1910" t="str">
        <f t="shared" si="179"/>
        <v>1910</v>
      </c>
      <c r="B1910" s="25">
        <f>IF(OR(ISBLANK($AG1910),$AI1910="closed",$AI1910="old",AND($B$3=Data!$N$6,OR(database!AG1910=Data!$K$8,Data!$K$9=database!AG1910))),0,MAX(B$8:B1909)+1)</f>
        <v>0</v>
      </c>
      <c r="C1910" s="25">
        <f ca="1">IF(AND($AL1910-C$3&lt;=TODAY(),$AL1910&gt;0,AI1910&lt;&gt;"closed",AI1910&lt;&gt;"old",AND($B$3&lt;&gt;Data!$N$6,OR(database!$AG1910&lt;&gt;Data!$K$9,database!$AG1910&lt;&gt;Data!$K$8))),MAX(C$8:C1909)+1,0)</f>
        <v>0</v>
      </c>
      <c r="D1910" s="25">
        <f ca="1">IF(AND($AL1910-D$3&lt;=TODAY(),$AL1910&gt;0,$AI1910&lt;&gt;"closed",AI1910&lt;&gt;"old",AND($B$3&lt;&gt;Data!$N$6,OR(database!$AG1910&lt;&gt;Data!$K$9,database!$AG1910&lt;&gt;Data!$K$8))),MAX(D$8:D1909)+1,0)</f>
        <v>0</v>
      </c>
      <c r="E1910" s="25">
        <f ca="1">IF(AND($AL1910-E$3&lt;=TODAY(),$AL1910&gt;0,AI1910&lt;&gt;"closed",AI1910&lt;&gt;"old",AND($B$3&lt;&gt;Data!$N$6,OR(database!$AG1910&lt;&gt;Data!$K$9,database!$AG1910&lt;&gt;Data!$K$8))),MAX(E$8:E1909)+1,0)</f>
        <v>0</v>
      </c>
      <c r="F1910" s="25">
        <f>IF(AH1910="X",MAX(F$8:F1909)+1,0)</f>
        <v>0</v>
      </c>
      <c r="G1910" s="25">
        <f ca="1">IF(AND(AG1910=Data!$K$8,database!AI1910&lt;&gt;"Closed",AI1910&lt;&gt;"old",database!AL1910&lt;(TODAY()+Data!$X$4)),MAX(G$8:G1909)+1,0)</f>
        <v>0</v>
      </c>
      <c r="H1910" s="25">
        <f ca="1">IF(AND(AG1910=Data!$K$9,database!AI1910&lt;&gt;"Closed",AI1910&lt;&gt;"old",database!AL1910&lt;(TODAY()+Data!$X$5)),MAX(H$8:H1909)+1,0)</f>
        <v>0</v>
      </c>
      <c r="Y1910">
        <f>IF(AS1910&gt;0,VLOOKUP(AS1910,$AT:$AV,3,0)+COUNTIF(AS$8:AS1909,AS1910),0)</f>
        <v>0</v>
      </c>
      <c r="AA1910" s="16"/>
      <c r="AB1910" s="22"/>
      <c r="AC1910" s="16"/>
      <c r="AD1910" s="22"/>
      <c r="AE1910" s="16"/>
      <c r="AF1910" s="22"/>
      <c r="AG1910" s="138"/>
      <c r="AH1910" s="23"/>
      <c r="AI1910" s="16"/>
      <c r="AJ1910" s="23"/>
      <c r="AK1910" s="28"/>
      <c r="AL1910" s="35"/>
      <c r="AQ1910" s="25">
        <f>IF(FollowUp!$AK$3="(Off)",IF(FollowUp!$AA$3=Data!$D$5,C1910,IF(FollowUp!$AA$3=Data!$D$6,D1910,IF(FollowUp!$AA$3=Data!$D$7,E1910,B1910))),IF(FollowUp!$AK$3=Data!$N$9,F1910,IF(FollowUp!$AK$3=Data!$N$8,H1910,IF(FollowUp!$AK$3=Data!$N$7,G1910,B1910))))</f>
        <v>0</v>
      </c>
      <c r="AR1910" s="51">
        <f t="shared" si="182"/>
        <v>0</v>
      </c>
      <c r="AS1910" s="25">
        <f t="shared" si="180"/>
        <v>-1</v>
      </c>
      <c r="AT1910" s="25">
        <f t="shared" si="183"/>
        <v>1903</v>
      </c>
      <c r="AU1910" s="25">
        <f t="shared" si="181"/>
        <v>0</v>
      </c>
      <c r="AV1910" s="25">
        <f t="shared" si="184"/>
        <v>0</v>
      </c>
      <c r="BB1910" s="51"/>
    </row>
    <row r="1911" spans="1:54" x14ac:dyDescent="0.25">
      <c r="A1911" t="str">
        <f t="shared" si="179"/>
        <v>1911</v>
      </c>
      <c r="B1911" s="25">
        <f>IF(OR(ISBLANK($AG1911),$AI1911="closed",$AI1911="old",AND($B$3=Data!$N$6,OR(database!AG1911=Data!$K$8,Data!$K$9=database!AG1911))),0,MAX(B$8:B1910)+1)</f>
        <v>0</v>
      </c>
      <c r="C1911" s="25">
        <f ca="1">IF(AND($AL1911-C$3&lt;=TODAY(),$AL1911&gt;0,AI1911&lt;&gt;"closed",AI1911&lt;&gt;"old",AND($B$3&lt;&gt;Data!$N$6,OR(database!$AG1911&lt;&gt;Data!$K$9,database!$AG1911&lt;&gt;Data!$K$8))),MAX(C$8:C1910)+1,0)</f>
        <v>0</v>
      </c>
      <c r="D1911" s="25">
        <f ca="1">IF(AND($AL1911-D$3&lt;=TODAY(),$AL1911&gt;0,$AI1911&lt;&gt;"closed",AI1911&lt;&gt;"old",AND($B$3&lt;&gt;Data!$N$6,OR(database!$AG1911&lt;&gt;Data!$K$9,database!$AG1911&lt;&gt;Data!$K$8))),MAX(D$8:D1910)+1,0)</f>
        <v>0</v>
      </c>
      <c r="E1911" s="25">
        <f ca="1">IF(AND($AL1911-E$3&lt;=TODAY(),$AL1911&gt;0,AI1911&lt;&gt;"closed",AI1911&lt;&gt;"old",AND($B$3&lt;&gt;Data!$N$6,OR(database!$AG1911&lt;&gt;Data!$K$9,database!$AG1911&lt;&gt;Data!$K$8))),MAX(E$8:E1910)+1,0)</f>
        <v>0</v>
      </c>
      <c r="F1911" s="25">
        <f>IF(AH1911="X",MAX(F$8:F1910)+1,0)</f>
        <v>0</v>
      </c>
      <c r="G1911" s="25">
        <f ca="1">IF(AND(AG1911=Data!$K$8,database!AI1911&lt;&gt;"Closed",AI1911&lt;&gt;"old",database!AL1911&lt;(TODAY()+Data!$X$4)),MAX(G$8:G1910)+1,0)</f>
        <v>0</v>
      </c>
      <c r="H1911" s="25">
        <f ca="1">IF(AND(AG1911=Data!$K$9,database!AI1911&lt;&gt;"Closed",AI1911&lt;&gt;"old",database!AL1911&lt;(TODAY()+Data!$X$5)),MAX(H$8:H1910)+1,0)</f>
        <v>0</v>
      </c>
      <c r="Y1911">
        <f>IF(AS1911&gt;0,VLOOKUP(AS1911,$AT:$AV,3,0)+COUNTIF(AS$8:AS1910,AS1911),0)</f>
        <v>0</v>
      </c>
      <c r="AA1911" s="17"/>
      <c r="AB1911" s="18"/>
      <c r="AC1911" s="17"/>
      <c r="AD1911" s="18"/>
      <c r="AE1911" s="17"/>
      <c r="AF1911" s="18"/>
      <c r="AG1911" s="139"/>
      <c r="AH1911" s="24"/>
      <c r="AI1911" s="17"/>
      <c r="AJ1911" s="24"/>
      <c r="AK1911" s="27"/>
      <c r="AL1911" s="47"/>
      <c r="AQ1911" s="25">
        <f>IF(FollowUp!$AK$3="(Off)",IF(FollowUp!$AA$3=Data!$D$5,C1911,IF(FollowUp!$AA$3=Data!$D$6,D1911,IF(FollowUp!$AA$3=Data!$D$7,E1911,B1911))),IF(FollowUp!$AK$3=Data!$N$9,F1911,IF(FollowUp!$AK$3=Data!$N$8,H1911,IF(FollowUp!$AK$3=Data!$N$7,G1911,B1911))))</f>
        <v>0</v>
      </c>
      <c r="AR1911" s="51">
        <f t="shared" si="182"/>
        <v>0</v>
      </c>
      <c r="AS1911" s="25">
        <f t="shared" si="180"/>
        <v>-1</v>
      </c>
      <c r="AT1911" s="25">
        <f t="shared" si="183"/>
        <v>1904</v>
      </c>
      <c r="AU1911" s="25">
        <f t="shared" si="181"/>
        <v>0</v>
      </c>
      <c r="AV1911" s="25">
        <f t="shared" si="184"/>
        <v>0</v>
      </c>
      <c r="BB1911" s="51"/>
    </row>
    <row r="1912" spans="1:54" x14ac:dyDescent="0.25">
      <c r="A1912" t="str">
        <f t="shared" si="179"/>
        <v>1912</v>
      </c>
      <c r="B1912" s="25">
        <f>IF(OR(ISBLANK($AG1912),$AI1912="closed",$AI1912="old",AND($B$3=Data!$N$6,OR(database!AG1912=Data!$K$8,Data!$K$9=database!AG1912))),0,MAX(B$8:B1911)+1)</f>
        <v>0</v>
      </c>
      <c r="C1912" s="25">
        <f ca="1">IF(AND($AL1912-C$3&lt;=TODAY(),$AL1912&gt;0,AI1912&lt;&gt;"closed",AI1912&lt;&gt;"old",AND($B$3&lt;&gt;Data!$N$6,OR(database!$AG1912&lt;&gt;Data!$K$9,database!$AG1912&lt;&gt;Data!$K$8))),MAX(C$8:C1911)+1,0)</f>
        <v>0</v>
      </c>
      <c r="D1912" s="25">
        <f ca="1">IF(AND($AL1912-D$3&lt;=TODAY(),$AL1912&gt;0,$AI1912&lt;&gt;"closed",AI1912&lt;&gt;"old",AND($B$3&lt;&gt;Data!$N$6,OR(database!$AG1912&lt;&gt;Data!$K$9,database!$AG1912&lt;&gt;Data!$K$8))),MAX(D$8:D1911)+1,0)</f>
        <v>0</v>
      </c>
      <c r="E1912" s="25">
        <f ca="1">IF(AND($AL1912-E$3&lt;=TODAY(),$AL1912&gt;0,AI1912&lt;&gt;"closed",AI1912&lt;&gt;"old",AND($B$3&lt;&gt;Data!$N$6,OR(database!$AG1912&lt;&gt;Data!$K$9,database!$AG1912&lt;&gt;Data!$K$8))),MAX(E$8:E1911)+1,0)</f>
        <v>0</v>
      </c>
      <c r="F1912" s="25">
        <f>IF(AH1912="X",MAX(F$8:F1911)+1,0)</f>
        <v>0</v>
      </c>
      <c r="G1912" s="25">
        <f ca="1">IF(AND(AG1912=Data!$K$8,database!AI1912&lt;&gt;"Closed",AI1912&lt;&gt;"old",database!AL1912&lt;(TODAY()+Data!$X$4)),MAX(G$8:G1911)+1,0)</f>
        <v>0</v>
      </c>
      <c r="H1912" s="25">
        <f ca="1">IF(AND(AG1912=Data!$K$9,database!AI1912&lt;&gt;"Closed",AI1912&lt;&gt;"old",database!AL1912&lt;(TODAY()+Data!$X$5)),MAX(H$8:H1911)+1,0)</f>
        <v>0</v>
      </c>
      <c r="Y1912">
        <f>IF(AS1912&gt;0,VLOOKUP(AS1912,$AT:$AV,3,0)+COUNTIF(AS$8:AS1911,AS1912),0)</f>
        <v>0</v>
      </c>
      <c r="AA1912" s="16"/>
      <c r="AB1912" s="22"/>
      <c r="AC1912" s="16"/>
      <c r="AD1912" s="22"/>
      <c r="AE1912" s="16"/>
      <c r="AF1912" s="22"/>
      <c r="AG1912" s="138"/>
      <c r="AH1912" s="23"/>
      <c r="AI1912" s="16"/>
      <c r="AJ1912" s="23"/>
      <c r="AK1912" s="28"/>
      <c r="AL1912" s="35"/>
      <c r="AQ1912" s="25">
        <f>IF(FollowUp!$AK$3="(Off)",IF(FollowUp!$AA$3=Data!$D$5,C1912,IF(FollowUp!$AA$3=Data!$D$6,D1912,IF(FollowUp!$AA$3=Data!$D$7,E1912,B1912))),IF(FollowUp!$AK$3=Data!$N$9,F1912,IF(FollowUp!$AK$3=Data!$N$8,H1912,IF(FollowUp!$AK$3=Data!$N$7,G1912,B1912))))</f>
        <v>0</v>
      </c>
      <c r="AR1912" s="51">
        <f t="shared" si="182"/>
        <v>0</v>
      </c>
      <c r="AS1912" s="25">
        <f t="shared" si="180"/>
        <v>-1</v>
      </c>
      <c r="AT1912" s="25">
        <f t="shared" si="183"/>
        <v>1905</v>
      </c>
      <c r="AU1912" s="25">
        <f t="shared" si="181"/>
        <v>0</v>
      </c>
      <c r="AV1912" s="25">
        <f t="shared" si="184"/>
        <v>0</v>
      </c>
      <c r="BB1912" s="51"/>
    </row>
    <row r="1913" spans="1:54" x14ac:dyDescent="0.25">
      <c r="A1913" t="str">
        <f t="shared" si="179"/>
        <v>1913</v>
      </c>
      <c r="B1913" s="25">
        <f>IF(OR(ISBLANK($AG1913),$AI1913="closed",$AI1913="old",AND($B$3=Data!$N$6,OR(database!AG1913=Data!$K$8,Data!$K$9=database!AG1913))),0,MAX(B$8:B1912)+1)</f>
        <v>0</v>
      </c>
      <c r="C1913" s="25">
        <f ca="1">IF(AND($AL1913-C$3&lt;=TODAY(),$AL1913&gt;0,AI1913&lt;&gt;"closed",AI1913&lt;&gt;"old",AND($B$3&lt;&gt;Data!$N$6,OR(database!$AG1913&lt;&gt;Data!$K$9,database!$AG1913&lt;&gt;Data!$K$8))),MAX(C$8:C1912)+1,0)</f>
        <v>0</v>
      </c>
      <c r="D1913" s="25">
        <f ca="1">IF(AND($AL1913-D$3&lt;=TODAY(),$AL1913&gt;0,$AI1913&lt;&gt;"closed",AI1913&lt;&gt;"old",AND($B$3&lt;&gt;Data!$N$6,OR(database!$AG1913&lt;&gt;Data!$K$9,database!$AG1913&lt;&gt;Data!$K$8))),MAX(D$8:D1912)+1,0)</f>
        <v>0</v>
      </c>
      <c r="E1913" s="25">
        <f ca="1">IF(AND($AL1913-E$3&lt;=TODAY(),$AL1913&gt;0,AI1913&lt;&gt;"closed",AI1913&lt;&gt;"old",AND($B$3&lt;&gt;Data!$N$6,OR(database!$AG1913&lt;&gt;Data!$K$9,database!$AG1913&lt;&gt;Data!$K$8))),MAX(E$8:E1912)+1,0)</f>
        <v>0</v>
      </c>
      <c r="F1913" s="25">
        <f>IF(AH1913="X",MAX(F$8:F1912)+1,0)</f>
        <v>0</v>
      </c>
      <c r="G1913" s="25">
        <f ca="1">IF(AND(AG1913=Data!$K$8,database!AI1913&lt;&gt;"Closed",AI1913&lt;&gt;"old",database!AL1913&lt;(TODAY()+Data!$X$4)),MAX(G$8:G1912)+1,0)</f>
        <v>0</v>
      </c>
      <c r="H1913" s="25">
        <f ca="1">IF(AND(AG1913=Data!$K$9,database!AI1913&lt;&gt;"Closed",AI1913&lt;&gt;"old",database!AL1913&lt;(TODAY()+Data!$X$5)),MAX(H$8:H1912)+1,0)</f>
        <v>0</v>
      </c>
      <c r="Y1913">
        <f>IF(AS1913&gt;0,VLOOKUP(AS1913,$AT:$AV,3,0)+COUNTIF(AS$8:AS1912,AS1913),0)</f>
        <v>0</v>
      </c>
      <c r="AA1913" s="17"/>
      <c r="AB1913" s="18"/>
      <c r="AC1913" s="17"/>
      <c r="AD1913" s="18"/>
      <c r="AE1913" s="17"/>
      <c r="AF1913" s="18"/>
      <c r="AG1913" s="139"/>
      <c r="AH1913" s="24"/>
      <c r="AI1913" s="17"/>
      <c r="AJ1913" s="24"/>
      <c r="AK1913" s="27"/>
      <c r="AL1913" s="47"/>
      <c r="AQ1913" s="25">
        <f>IF(FollowUp!$AK$3="(Off)",IF(FollowUp!$AA$3=Data!$D$5,C1913,IF(FollowUp!$AA$3=Data!$D$6,D1913,IF(FollowUp!$AA$3=Data!$D$7,E1913,B1913))),IF(FollowUp!$AK$3=Data!$N$9,F1913,IF(FollowUp!$AK$3=Data!$N$8,H1913,IF(FollowUp!$AK$3=Data!$N$7,G1913,B1913))))</f>
        <v>0</v>
      </c>
      <c r="AR1913" s="51">
        <f t="shared" si="182"/>
        <v>0</v>
      </c>
      <c r="AS1913" s="25">
        <f t="shared" si="180"/>
        <v>-1</v>
      </c>
      <c r="AT1913" s="25">
        <f t="shared" si="183"/>
        <v>1906</v>
      </c>
      <c r="AU1913" s="25">
        <f t="shared" si="181"/>
        <v>0</v>
      </c>
      <c r="AV1913" s="25">
        <f t="shared" si="184"/>
        <v>0</v>
      </c>
      <c r="BB1913" s="51"/>
    </row>
    <row r="1914" spans="1:54" x14ac:dyDescent="0.25">
      <c r="A1914" t="str">
        <f t="shared" si="179"/>
        <v>1914</v>
      </c>
      <c r="B1914" s="25">
        <f>IF(OR(ISBLANK($AG1914),$AI1914="closed",$AI1914="old",AND($B$3=Data!$N$6,OR(database!AG1914=Data!$K$8,Data!$K$9=database!AG1914))),0,MAX(B$8:B1913)+1)</f>
        <v>0</v>
      </c>
      <c r="C1914" s="25">
        <f ca="1">IF(AND($AL1914-C$3&lt;=TODAY(),$AL1914&gt;0,AI1914&lt;&gt;"closed",AI1914&lt;&gt;"old",AND($B$3&lt;&gt;Data!$N$6,OR(database!$AG1914&lt;&gt;Data!$K$9,database!$AG1914&lt;&gt;Data!$K$8))),MAX(C$8:C1913)+1,0)</f>
        <v>0</v>
      </c>
      <c r="D1914" s="25">
        <f ca="1">IF(AND($AL1914-D$3&lt;=TODAY(),$AL1914&gt;0,$AI1914&lt;&gt;"closed",AI1914&lt;&gt;"old",AND($B$3&lt;&gt;Data!$N$6,OR(database!$AG1914&lt;&gt;Data!$K$9,database!$AG1914&lt;&gt;Data!$K$8))),MAX(D$8:D1913)+1,0)</f>
        <v>0</v>
      </c>
      <c r="E1914" s="25">
        <f ca="1">IF(AND($AL1914-E$3&lt;=TODAY(),$AL1914&gt;0,AI1914&lt;&gt;"closed",AI1914&lt;&gt;"old",AND($B$3&lt;&gt;Data!$N$6,OR(database!$AG1914&lt;&gt;Data!$K$9,database!$AG1914&lt;&gt;Data!$K$8))),MAX(E$8:E1913)+1,0)</f>
        <v>0</v>
      </c>
      <c r="F1914" s="25">
        <f>IF(AH1914="X",MAX(F$8:F1913)+1,0)</f>
        <v>0</v>
      </c>
      <c r="G1914" s="25">
        <f ca="1">IF(AND(AG1914=Data!$K$8,database!AI1914&lt;&gt;"Closed",AI1914&lt;&gt;"old",database!AL1914&lt;(TODAY()+Data!$X$4)),MAX(G$8:G1913)+1,0)</f>
        <v>0</v>
      </c>
      <c r="H1914" s="25">
        <f ca="1">IF(AND(AG1914=Data!$K$9,database!AI1914&lt;&gt;"Closed",AI1914&lt;&gt;"old",database!AL1914&lt;(TODAY()+Data!$X$5)),MAX(H$8:H1913)+1,0)</f>
        <v>0</v>
      </c>
      <c r="Y1914">
        <f>IF(AS1914&gt;0,VLOOKUP(AS1914,$AT:$AV,3,0)+COUNTIF(AS$8:AS1913,AS1914),0)</f>
        <v>0</v>
      </c>
      <c r="AA1914" s="16"/>
      <c r="AB1914" s="22"/>
      <c r="AC1914" s="16"/>
      <c r="AD1914" s="22"/>
      <c r="AE1914" s="16"/>
      <c r="AF1914" s="22"/>
      <c r="AG1914" s="138"/>
      <c r="AH1914" s="23"/>
      <c r="AI1914" s="16"/>
      <c r="AJ1914" s="23"/>
      <c r="AK1914" s="28"/>
      <c r="AL1914" s="35"/>
      <c r="AQ1914" s="25">
        <f>IF(FollowUp!$AK$3="(Off)",IF(FollowUp!$AA$3=Data!$D$5,C1914,IF(FollowUp!$AA$3=Data!$D$6,D1914,IF(FollowUp!$AA$3=Data!$D$7,E1914,B1914))),IF(FollowUp!$AK$3=Data!$N$9,F1914,IF(FollowUp!$AK$3=Data!$N$8,H1914,IF(FollowUp!$AK$3=Data!$N$7,G1914,B1914))))</f>
        <v>0</v>
      </c>
      <c r="AR1914" s="51">
        <f t="shared" si="182"/>
        <v>0</v>
      </c>
      <c r="AS1914" s="25">
        <f t="shared" si="180"/>
        <v>-1</v>
      </c>
      <c r="AT1914" s="25">
        <f t="shared" si="183"/>
        <v>1907</v>
      </c>
      <c r="AU1914" s="25">
        <f t="shared" si="181"/>
        <v>0</v>
      </c>
      <c r="AV1914" s="25">
        <f t="shared" si="184"/>
        <v>0</v>
      </c>
      <c r="BB1914" s="51"/>
    </row>
    <row r="1915" spans="1:54" x14ac:dyDescent="0.25">
      <c r="A1915" t="str">
        <f t="shared" si="179"/>
        <v>1915</v>
      </c>
      <c r="B1915" s="25">
        <f>IF(OR(ISBLANK($AG1915),$AI1915="closed",$AI1915="old",AND($B$3=Data!$N$6,OR(database!AG1915=Data!$K$8,Data!$K$9=database!AG1915))),0,MAX(B$8:B1914)+1)</f>
        <v>0</v>
      </c>
      <c r="C1915" s="25">
        <f ca="1">IF(AND($AL1915-C$3&lt;=TODAY(),$AL1915&gt;0,AI1915&lt;&gt;"closed",AI1915&lt;&gt;"old",AND($B$3&lt;&gt;Data!$N$6,OR(database!$AG1915&lt;&gt;Data!$K$9,database!$AG1915&lt;&gt;Data!$K$8))),MAX(C$8:C1914)+1,0)</f>
        <v>0</v>
      </c>
      <c r="D1915" s="25">
        <f ca="1">IF(AND($AL1915-D$3&lt;=TODAY(),$AL1915&gt;0,$AI1915&lt;&gt;"closed",AI1915&lt;&gt;"old",AND($B$3&lt;&gt;Data!$N$6,OR(database!$AG1915&lt;&gt;Data!$K$9,database!$AG1915&lt;&gt;Data!$K$8))),MAX(D$8:D1914)+1,0)</f>
        <v>0</v>
      </c>
      <c r="E1915" s="25">
        <f ca="1">IF(AND($AL1915-E$3&lt;=TODAY(),$AL1915&gt;0,AI1915&lt;&gt;"closed",AI1915&lt;&gt;"old",AND($B$3&lt;&gt;Data!$N$6,OR(database!$AG1915&lt;&gt;Data!$K$9,database!$AG1915&lt;&gt;Data!$K$8))),MAX(E$8:E1914)+1,0)</f>
        <v>0</v>
      </c>
      <c r="F1915" s="25">
        <f>IF(AH1915="X",MAX(F$8:F1914)+1,0)</f>
        <v>0</v>
      </c>
      <c r="G1915" s="25">
        <f ca="1">IF(AND(AG1915=Data!$K$8,database!AI1915&lt;&gt;"Closed",AI1915&lt;&gt;"old",database!AL1915&lt;(TODAY()+Data!$X$4)),MAX(G$8:G1914)+1,0)</f>
        <v>0</v>
      </c>
      <c r="H1915" s="25">
        <f ca="1">IF(AND(AG1915=Data!$K$9,database!AI1915&lt;&gt;"Closed",AI1915&lt;&gt;"old",database!AL1915&lt;(TODAY()+Data!$X$5)),MAX(H$8:H1914)+1,0)</f>
        <v>0</v>
      </c>
      <c r="Y1915">
        <f>IF(AS1915&gt;0,VLOOKUP(AS1915,$AT:$AV,3,0)+COUNTIF(AS$8:AS1914,AS1915),0)</f>
        <v>0</v>
      </c>
      <c r="AA1915" s="17"/>
      <c r="AB1915" s="18"/>
      <c r="AC1915" s="17"/>
      <c r="AD1915" s="18"/>
      <c r="AE1915" s="17"/>
      <c r="AF1915" s="18"/>
      <c r="AG1915" s="139"/>
      <c r="AH1915" s="24"/>
      <c r="AI1915" s="17"/>
      <c r="AJ1915" s="24"/>
      <c r="AK1915" s="27"/>
      <c r="AL1915" s="47"/>
      <c r="AQ1915" s="25">
        <f>IF(FollowUp!$AK$3="(Off)",IF(FollowUp!$AA$3=Data!$D$5,C1915,IF(FollowUp!$AA$3=Data!$D$6,D1915,IF(FollowUp!$AA$3=Data!$D$7,E1915,B1915))),IF(FollowUp!$AK$3=Data!$N$9,F1915,IF(FollowUp!$AK$3=Data!$N$8,H1915,IF(FollowUp!$AK$3=Data!$N$7,G1915,B1915))))</f>
        <v>0</v>
      </c>
      <c r="AR1915" s="51">
        <f t="shared" si="182"/>
        <v>0</v>
      </c>
      <c r="AS1915" s="25">
        <f t="shared" si="180"/>
        <v>-1</v>
      </c>
      <c r="AT1915" s="25">
        <f t="shared" si="183"/>
        <v>1908</v>
      </c>
      <c r="AU1915" s="25">
        <f t="shared" si="181"/>
        <v>0</v>
      </c>
      <c r="AV1915" s="25">
        <f t="shared" si="184"/>
        <v>0</v>
      </c>
      <c r="BB1915" s="51"/>
    </row>
    <row r="1916" spans="1:54" x14ac:dyDescent="0.25">
      <c r="A1916" t="str">
        <f t="shared" si="179"/>
        <v>1916</v>
      </c>
      <c r="B1916" s="25">
        <f>IF(OR(ISBLANK($AG1916),$AI1916="closed",$AI1916="old",AND($B$3=Data!$N$6,OR(database!AG1916=Data!$K$8,Data!$K$9=database!AG1916))),0,MAX(B$8:B1915)+1)</f>
        <v>0</v>
      </c>
      <c r="C1916" s="25">
        <f ca="1">IF(AND($AL1916-C$3&lt;=TODAY(),$AL1916&gt;0,AI1916&lt;&gt;"closed",AI1916&lt;&gt;"old",AND($B$3&lt;&gt;Data!$N$6,OR(database!$AG1916&lt;&gt;Data!$K$9,database!$AG1916&lt;&gt;Data!$K$8))),MAX(C$8:C1915)+1,0)</f>
        <v>0</v>
      </c>
      <c r="D1916" s="25">
        <f ca="1">IF(AND($AL1916-D$3&lt;=TODAY(),$AL1916&gt;0,$AI1916&lt;&gt;"closed",AI1916&lt;&gt;"old",AND($B$3&lt;&gt;Data!$N$6,OR(database!$AG1916&lt;&gt;Data!$K$9,database!$AG1916&lt;&gt;Data!$K$8))),MAX(D$8:D1915)+1,0)</f>
        <v>0</v>
      </c>
      <c r="E1916" s="25">
        <f ca="1">IF(AND($AL1916-E$3&lt;=TODAY(),$AL1916&gt;0,AI1916&lt;&gt;"closed",AI1916&lt;&gt;"old",AND($B$3&lt;&gt;Data!$N$6,OR(database!$AG1916&lt;&gt;Data!$K$9,database!$AG1916&lt;&gt;Data!$K$8))),MAX(E$8:E1915)+1,0)</f>
        <v>0</v>
      </c>
      <c r="F1916" s="25">
        <f>IF(AH1916="X",MAX(F$8:F1915)+1,0)</f>
        <v>0</v>
      </c>
      <c r="G1916" s="25">
        <f ca="1">IF(AND(AG1916=Data!$K$8,database!AI1916&lt;&gt;"Closed",AI1916&lt;&gt;"old",database!AL1916&lt;(TODAY()+Data!$X$4)),MAX(G$8:G1915)+1,0)</f>
        <v>0</v>
      </c>
      <c r="H1916" s="25">
        <f ca="1">IF(AND(AG1916=Data!$K$9,database!AI1916&lt;&gt;"Closed",AI1916&lt;&gt;"old",database!AL1916&lt;(TODAY()+Data!$X$5)),MAX(H$8:H1915)+1,0)</f>
        <v>0</v>
      </c>
      <c r="Y1916">
        <f>IF(AS1916&gt;0,VLOOKUP(AS1916,$AT:$AV,3,0)+COUNTIF(AS$8:AS1915,AS1916),0)</f>
        <v>0</v>
      </c>
      <c r="AA1916" s="16"/>
      <c r="AB1916" s="22"/>
      <c r="AC1916" s="16"/>
      <c r="AD1916" s="22"/>
      <c r="AE1916" s="16"/>
      <c r="AF1916" s="22"/>
      <c r="AG1916" s="138"/>
      <c r="AH1916" s="23"/>
      <c r="AI1916" s="16"/>
      <c r="AJ1916" s="23"/>
      <c r="AK1916" s="28"/>
      <c r="AL1916" s="35"/>
      <c r="AQ1916" s="25">
        <f>IF(FollowUp!$AK$3="(Off)",IF(FollowUp!$AA$3=Data!$D$5,C1916,IF(FollowUp!$AA$3=Data!$D$6,D1916,IF(FollowUp!$AA$3=Data!$D$7,E1916,B1916))),IF(FollowUp!$AK$3=Data!$N$9,F1916,IF(FollowUp!$AK$3=Data!$N$8,H1916,IF(FollowUp!$AK$3=Data!$N$7,G1916,B1916))))</f>
        <v>0</v>
      </c>
      <c r="AR1916" s="51">
        <f t="shared" si="182"/>
        <v>0</v>
      </c>
      <c r="AS1916" s="25">
        <f t="shared" si="180"/>
        <v>-1</v>
      </c>
      <c r="AT1916" s="25">
        <f t="shared" si="183"/>
        <v>1909</v>
      </c>
      <c r="AU1916" s="25">
        <f t="shared" si="181"/>
        <v>0</v>
      </c>
      <c r="AV1916" s="25">
        <f t="shared" si="184"/>
        <v>0</v>
      </c>
      <c r="BB1916" s="51"/>
    </row>
    <row r="1917" spans="1:54" x14ac:dyDescent="0.25">
      <c r="A1917" t="str">
        <f t="shared" si="179"/>
        <v>1917</v>
      </c>
      <c r="B1917" s="25">
        <f>IF(OR(ISBLANK($AG1917),$AI1917="closed",$AI1917="old",AND($B$3=Data!$N$6,OR(database!AG1917=Data!$K$8,Data!$K$9=database!AG1917))),0,MAX(B$8:B1916)+1)</f>
        <v>0</v>
      </c>
      <c r="C1917" s="25">
        <f ca="1">IF(AND($AL1917-C$3&lt;=TODAY(),$AL1917&gt;0,AI1917&lt;&gt;"closed",AI1917&lt;&gt;"old",AND($B$3&lt;&gt;Data!$N$6,OR(database!$AG1917&lt;&gt;Data!$K$9,database!$AG1917&lt;&gt;Data!$K$8))),MAX(C$8:C1916)+1,0)</f>
        <v>0</v>
      </c>
      <c r="D1917" s="25">
        <f ca="1">IF(AND($AL1917-D$3&lt;=TODAY(),$AL1917&gt;0,$AI1917&lt;&gt;"closed",AI1917&lt;&gt;"old",AND($B$3&lt;&gt;Data!$N$6,OR(database!$AG1917&lt;&gt;Data!$K$9,database!$AG1917&lt;&gt;Data!$K$8))),MAX(D$8:D1916)+1,0)</f>
        <v>0</v>
      </c>
      <c r="E1917" s="25">
        <f ca="1">IF(AND($AL1917-E$3&lt;=TODAY(),$AL1917&gt;0,AI1917&lt;&gt;"closed",AI1917&lt;&gt;"old",AND($B$3&lt;&gt;Data!$N$6,OR(database!$AG1917&lt;&gt;Data!$K$9,database!$AG1917&lt;&gt;Data!$K$8))),MAX(E$8:E1916)+1,0)</f>
        <v>0</v>
      </c>
      <c r="F1917" s="25">
        <f>IF(AH1917="X",MAX(F$8:F1916)+1,0)</f>
        <v>0</v>
      </c>
      <c r="G1917" s="25">
        <f ca="1">IF(AND(AG1917=Data!$K$8,database!AI1917&lt;&gt;"Closed",AI1917&lt;&gt;"old",database!AL1917&lt;(TODAY()+Data!$X$4)),MAX(G$8:G1916)+1,0)</f>
        <v>0</v>
      </c>
      <c r="H1917" s="25">
        <f ca="1">IF(AND(AG1917=Data!$K$9,database!AI1917&lt;&gt;"Closed",AI1917&lt;&gt;"old",database!AL1917&lt;(TODAY()+Data!$X$5)),MAX(H$8:H1916)+1,0)</f>
        <v>0</v>
      </c>
      <c r="Y1917">
        <f>IF(AS1917&gt;0,VLOOKUP(AS1917,$AT:$AV,3,0)+COUNTIF(AS$8:AS1916,AS1917),0)</f>
        <v>0</v>
      </c>
      <c r="AA1917" s="17"/>
      <c r="AB1917" s="18"/>
      <c r="AC1917" s="17"/>
      <c r="AD1917" s="18"/>
      <c r="AE1917" s="17"/>
      <c r="AF1917" s="18"/>
      <c r="AG1917" s="139"/>
      <c r="AH1917" s="24"/>
      <c r="AI1917" s="17"/>
      <c r="AJ1917" s="24"/>
      <c r="AK1917" s="27"/>
      <c r="AL1917" s="47"/>
      <c r="AQ1917" s="25">
        <f>IF(FollowUp!$AK$3="(Off)",IF(FollowUp!$AA$3=Data!$D$5,C1917,IF(FollowUp!$AA$3=Data!$D$6,D1917,IF(FollowUp!$AA$3=Data!$D$7,E1917,B1917))),IF(FollowUp!$AK$3=Data!$N$9,F1917,IF(FollowUp!$AK$3=Data!$N$8,H1917,IF(FollowUp!$AK$3=Data!$N$7,G1917,B1917))))</f>
        <v>0</v>
      </c>
      <c r="AR1917" s="51">
        <f t="shared" si="182"/>
        <v>0</v>
      </c>
      <c r="AS1917" s="25">
        <f t="shared" si="180"/>
        <v>-1</v>
      </c>
      <c r="AT1917" s="25">
        <f t="shared" si="183"/>
        <v>1910</v>
      </c>
      <c r="AU1917" s="25">
        <f t="shared" si="181"/>
        <v>0</v>
      </c>
      <c r="AV1917" s="25">
        <f t="shared" si="184"/>
        <v>0</v>
      </c>
      <c r="BB1917" s="51"/>
    </row>
    <row r="1918" spans="1:54" x14ac:dyDescent="0.25">
      <c r="A1918" t="str">
        <f t="shared" si="179"/>
        <v>1918</v>
      </c>
      <c r="B1918" s="25">
        <f>IF(OR(ISBLANK($AG1918),$AI1918="closed",$AI1918="old",AND($B$3=Data!$N$6,OR(database!AG1918=Data!$K$8,Data!$K$9=database!AG1918))),0,MAX(B$8:B1917)+1)</f>
        <v>0</v>
      </c>
      <c r="C1918" s="25">
        <f ca="1">IF(AND($AL1918-C$3&lt;=TODAY(),$AL1918&gt;0,AI1918&lt;&gt;"closed",AI1918&lt;&gt;"old",AND($B$3&lt;&gt;Data!$N$6,OR(database!$AG1918&lt;&gt;Data!$K$9,database!$AG1918&lt;&gt;Data!$K$8))),MAX(C$8:C1917)+1,0)</f>
        <v>0</v>
      </c>
      <c r="D1918" s="25">
        <f ca="1">IF(AND($AL1918-D$3&lt;=TODAY(),$AL1918&gt;0,$AI1918&lt;&gt;"closed",AI1918&lt;&gt;"old",AND($B$3&lt;&gt;Data!$N$6,OR(database!$AG1918&lt;&gt;Data!$K$9,database!$AG1918&lt;&gt;Data!$K$8))),MAX(D$8:D1917)+1,0)</f>
        <v>0</v>
      </c>
      <c r="E1918" s="25">
        <f ca="1">IF(AND($AL1918-E$3&lt;=TODAY(),$AL1918&gt;0,AI1918&lt;&gt;"closed",AI1918&lt;&gt;"old",AND($B$3&lt;&gt;Data!$N$6,OR(database!$AG1918&lt;&gt;Data!$K$9,database!$AG1918&lt;&gt;Data!$K$8))),MAX(E$8:E1917)+1,0)</f>
        <v>0</v>
      </c>
      <c r="F1918" s="25">
        <f>IF(AH1918="X",MAX(F$8:F1917)+1,0)</f>
        <v>0</v>
      </c>
      <c r="G1918" s="25">
        <f ca="1">IF(AND(AG1918=Data!$K$8,database!AI1918&lt;&gt;"Closed",AI1918&lt;&gt;"old",database!AL1918&lt;(TODAY()+Data!$X$4)),MAX(G$8:G1917)+1,0)</f>
        <v>0</v>
      </c>
      <c r="H1918" s="25">
        <f ca="1">IF(AND(AG1918=Data!$K$9,database!AI1918&lt;&gt;"Closed",AI1918&lt;&gt;"old",database!AL1918&lt;(TODAY()+Data!$X$5)),MAX(H$8:H1917)+1,0)</f>
        <v>0</v>
      </c>
      <c r="Y1918">
        <f>IF(AS1918&gt;0,VLOOKUP(AS1918,$AT:$AV,3,0)+COUNTIF(AS$8:AS1917,AS1918),0)</f>
        <v>0</v>
      </c>
      <c r="AA1918" s="16"/>
      <c r="AB1918" s="22"/>
      <c r="AC1918" s="16"/>
      <c r="AD1918" s="22"/>
      <c r="AE1918" s="16"/>
      <c r="AF1918" s="22"/>
      <c r="AG1918" s="138"/>
      <c r="AH1918" s="23"/>
      <c r="AI1918" s="16"/>
      <c r="AJ1918" s="23"/>
      <c r="AK1918" s="28"/>
      <c r="AL1918" s="35"/>
      <c r="AQ1918" s="25">
        <f>IF(FollowUp!$AK$3="(Off)",IF(FollowUp!$AA$3=Data!$D$5,C1918,IF(FollowUp!$AA$3=Data!$D$6,D1918,IF(FollowUp!$AA$3=Data!$D$7,E1918,B1918))),IF(FollowUp!$AK$3=Data!$N$9,F1918,IF(FollowUp!$AK$3=Data!$N$8,H1918,IF(FollowUp!$AK$3=Data!$N$7,G1918,B1918))))</f>
        <v>0</v>
      </c>
      <c r="AR1918" s="51">
        <f t="shared" si="182"/>
        <v>0</v>
      </c>
      <c r="AS1918" s="25">
        <f t="shared" si="180"/>
        <v>-1</v>
      </c>
      <c r="AT1918" s="25">
        <f t="shared" si="183"/>
        <v>1911</v>
      </c>
      <c r="AU1918" s="25">
        <f t="shared" si="181"/>
        <v>0</v>
      </c>
      <c r="AV1918" s="25">
        <f t="shared" si="184"/>
        <v>0</v>
      </c>
      <c r="BB1918" s="51"/>
    </row>
    <row r="1919" spans="1:54" x14ac:dyDescent="0.25">
      <c r="A1919" t="str">
        <f t="shared" si="179"/>
        <v>1919</v>
      </c>
      <c r="B1919" s="25">
        <f>IF(OR(ISBLANK($AG1919),$AI1919="closed",$AI1919="old",AND($B$3=Data!$N$6,OR(database!AG1919=Data!$K$8,Data!$K$9=database!AG1919))),0,MAX(B$8:B1918)+1)</f>
        <v>0</v>
      </c>
      <c r="C1919" s="25">
        <f ca="1">IF(AND($AL1919-C$3&lt;=TODAY(),$AL1919&gt;0,AI1919&lt;&gt;"closed",AI1919&lt;&gt;"old",AND($B$3&lt;&gt;Data!$N$6,OR(database!$AG1919&lt;&gt;Data!$K$9,database!$AG1919&lt;&gt;Data!$K$8))),MAX(C$8:C1918)+1,0)</f>
        <v>0</v>
      </c>
      <c r="D1919" s="25">
        <f ca="1">IF(AND($AL1919-D$3&lt;=TODAY(),$AL1919&gt;0,$AI1919&lt;&gt;"closed",AI1919&lt;&gt;"old",AND($B$3&lt;&gt;Data!$N$6,OR(database!$AG1919&lt;&gt;Data!$K$9,database!$AG1919&lt;&gt;Data!$K$8))),MAX(D$8:D1918)+1,0)</f>
        <v>0</v>
      </c>
      <c r="E1919" s="25">
        <f ca="1">IF(AND($AL1919-E$3&lt;=TODAY(),$AL1919&gt;0,AI1919&lt;&gt;"closed",AI1919&lt;&gt;"old",AND($B$3&lt;&gt;Data!$N$6,OR(database!$AG1919&lt;&gt;Data!$K$9,database!$AG1919&lt;&gt;Data!$K$8))),MAX(E$8:E1918)+1,0)</f>
        <v>0</v>
      </c>
      <c r="F1919" s="25">
        <f>IF(AH1919="X",MAX(F$8:F1918)+1,0)</f>
        <v>0</v>
      </c>
      <c r="G1919" s="25">
        <f ca="1">IF(AND(AG1919=Data!$K$8,database!AI1919&lt;&gt;"Closed",AI1919&lt;&gt;"old",database!AL1919&lt;(TODAY()+Data!$X$4)),MAX(G$8:G1918)+1,0)</f>
        <v>0</v>
      </c>
      <c r="H1919" s="25">
        <f ca="1">IF(AND(AG1919=Data!$K$9,database!AI1919&lt;&gt;"Closed",AI1919&lt;&gt;"old",database!AL1919&lt;(TODAY()+Data!$X$5)),MAX(H$8:H1918)+1,0)</f>
        <v>0</v>
      </c>
      <c r="Y1919">
        <f>IF(AS1919&gt;0,VLOOKUP(AS1919,$AT:$AV,3,0)+COUNTIF(AS$8:AS1918,AS1919),0)</f>
        <v>0</v>
      </c>
      <c r="AA1919" s="17"/>
      <c r="AB1919" s="18"/>
      <c r="AC1919" s="17"/>
      <c r="AD1919" s="18"/>
      <c r="AE1919" s="17"/>
      <c r="AF1919" s="18"/>
      <c r="AG1919" s="139"/>
      <c r="AH1919" s="24"/>
      <c r="AI1919" s="17"/>
      <c r="AJ1919" s="24"/>
      <c r="AK1919" s="27"/>
      <c r="AL1919" s="47"/>
      <c r="AQ1919" s="25">
        <f>IF(FollowUp!$AK$3="(Off)",IF(FollowUp!$AA$3=Data!$D$5,C1919,IF(FollowUp!$AA$3=Data!$D$6,D1919,IF(FollowUp!$AA$3=Data!$D$7,E1919,B1919))),IF(FollowUp!$AK$3=Data!$N$9,F1919,IF(FollowUp!$AK$3=Data!$N$8,H1919,IF(FollowUp!$AK$3=Data!$N$7,G1919,B1919))))</f>
        <v>0</v>
      </c>
      <c r="AR1919" s="51">
        <f t="shared" si="182"/>
        <v>0</v>
      </c>
      <c r="AS1919" s="25">
        <f t="shared" si="180"/>
        <v>-1</v>
      </c>
      <c r="AT1919" s="25">
        <f t="shared" si="183"/>
        <v>1912</v>
      </c>
      <c r="AU1919" s="25">
        <f t="shared" si="181"/>
        <v>0</v>
      </c>
      <c r="AV1919" s="25">
        <f t="shared" si="184"/>
        <v>0</v>
      </c>
      <c r="BB1919" s="51"/>
    </row>
    <row r="1920" spans="1:54" x14ac:dyDescent="0.25">
      <c r="A1920" t="str">
        <f t="shared" si="179"/>
        <v>1920</v>
      </c>
      <c r="B1920" s="25">
        <f>IF(OR(ISBLANK($AG1920),$AI1920="closed",$AI1920="old",AND($B$3=Data!$N$6,OR(database!AG1920=Data!$K$8,Data!$K$9=database!AG1920))),0,MAX(B$8:B1919)+1)</f>
        <v>0</v>
      </c>
      <c r="C1920" s="25">
        <f ca="1">IF(AND($AL1920-C$3&lt;=TODAY(),$AL1920&gt;0,AI1920&lt;&gt;"closed",AI1920&lt;&gt;"old",AND($B$3&lt;&gt;Data!$N$6,OR(database!$AG1920&lt;&gt;Data!$K$9,database!$AG1920&lt;&gt;Data!$K$8))),MAX(C$8:C1919)+1,0)</f>
        <v>0</v>
      </c>
      <c r="D1920" s="25">
        <f ca="1">IF(AND($AL1920-D$3&lt;=TODAY(),$AL1920&gt;0,$AI1920&lt;&gt;"closed",AI1920&lt;&gt;"old",AND($B$3&lt;&gt;Data!$N$6,OR(database!$AG1920&lt;&gt;Data!$K$9,database!$AG1920&lt;&gt;Data!$K$8))),MAX(D$8:D1919)+1,0)</f>
        <v>0</v>
      </c>
      <c r="E1920" s="25">
        <f ca="1">IF(AND($AL1920-E$3&lt;=TODAY(),$AL1920&gt;0,AI1920&lt;&gt;"closed",AI1920&lt;&gt;"old",AND($B$3&lt;&gt;Data!$N$6,OR(database!$AG1920&lt;&gt;Data!$K$9,database!$AG1920&lt;&gt;Data!$K$8))),MAX(E$8:E1919)+1,0)</f>
        <v>0</v>
      </c>
      <c r="F1920" s="25">
        <f>IF(AH1920="X",MAX(F$8:F1919)+1,0)</f>
        <v>0</v>
      </c>
      <c r="G1920" s="25">
        <f ca="1">IF(AND(AG1920=Data!$K$8,database!AI1920&lt;&gt;"Closed",AI1920&lt;&gt;"old",database!AL1920&lt;(TODAY()+Data!$X$4)),MAX(G$8:G1919)+1,0)</f>
        <v>0</v>
      </c>
      <c r="H1920" s="25">
        <f ca="1">IF(AND(AG1920=Data!$K$9,database!AI1920&lt;&gt;"Closed",AI1920&lt;&gt;"old",database!AL1920&lt;(TODAY()+Data!$X$5)),MAX(H$8:H1919)+1,0)</f>
        <v>0</v>
      </c>
      <c r="Y1920">
        <f>IF(AS1920&gt;0,VLOOKUP(AS1920,$AT:$AV,3,0)+COUNTIF(AS$8:AS1919,AS1920),0)</f>
        <v>0</v>
      </c>
      <c r="AA1920" s="16"/>
      <c r="AB1920" s="22"/>
      <c r="AC1920" s="16"/>
      <c r="AD1920" s="22"/>
      <c r="AE1920" s="16"/>
      <c r="AF1920" s="22"/>
      <c r="AG1920" s="138"/>
      <c r="AH1920" s="23"/>
      <c r="AI1920" s="16"/>
      <c r="AJ1920" s="23"/>
      <c r="AK1920" s="28"/>
      <c r="AL1920" s="35"/>
      <c r="AQ1920" s="25">
        <f>IF(FollowUp!$AK$3="(Off)",IF(FollowUp!$AA$3=Data!$D$5,C1920,IF(FollowUp!$AA$3=Data!$D$6,D1920,IF(FollowUp!$AA$3=Data!$D$7,E1920,B1920))),IF(FollowUp!$AK$3=Data!$N$9,F1920,IF(FollowUp!$AK$3=Data!$N$8,H1920,IF(FollowUp!$AK$3=Data!$N$7,G1920,B1920))))</f>
        <v>0</v>
      </c>
      <c r="AR1920" s="51">
        <f t="shared" si="182"/>
        <v>0</v>
      </c>
      <c r="AS1920" s="25">
        <f t="shared" si="180"/>
        <v>-1</v>
      </c>
      <c r="AT1920" s="25">
        <f t="shared" si="183"/>
        <v>1913</v>
      </c>
      <c r="AU1920" s="25">
        <f t="shared" si="181"/>
        <v>0</v>
      </c>
      <c r="AV1920" s="25">
        <f t="shared" si="184"/>
        <v>0</v>
      </c>
      <c r="BB1920" s="51"/>
    </row>
    <row r="1921" spans="1:54" x14ac:dyDescent="0.25">
      <c r="A1921" t="str">
        <f t="shared" si="179"/>
        <v>1921</v>
      </c>
      <c r="B1921" s="25">
        <f>IF(OR(ISBLANK($AG1921),$AI1921="closed",$AI1921="old",AND($B$3=Data!$N$6,OR(database!AG1921=Data!$K$8,Data!$K$9=database!AG1921))),0,MAX(B$8:B1920)+1)</f>
        <v>0</v>
      </c>
      <c r="C1921" s="25">
        <f ca="1">IF(AND($AL1921-C$3&lt;=TODAY(),$AL1921&gt;0,AI1921&lt;&gt;"closed",AI1921&lt;&gt;"old",AND($B$3&lt;&gt;Data!$N$6,OR(database!$AG1921&lt;&gt;Data!$K$9,database!$AG1921&lt;&gt;Data!$K$8))),MAX(C$8:C1920)+1,0)</f>
        <v>0</v>
      </c>
      <c r="D1921" s="25">
        <f ca="1">IF(AND($AL1921-D$3&lt;=TODAY(),$AL1921&gt;0,$AI1921&lt;&gt;"closed",AI1921&lt;&gt;"old",AND($B$3&lt;&gt;Data!$N$6,OR(database!$AG1921&lt;&gt;Data!$K$9,database!$AG1921&lt;&gt;Data!$K$8))),MAX(D$8:D1920)+1,0)</f>
        <v>0</v>
      </c>
      <c r="E1921" s="25">
        <f ca="1">IF(AND($AL1921-E$3&lt;=TODAY(),$AL1921&gt;0,AI1921&lt;&gt;"closed",AI1921&lt;&gt;"old",AND($B$3&lt;&gt;Data!$N$6,OR(database!$AG1921&lt;&gt;Data!$K$9,database!$AG1921&lt;&gt;Data!$K$8))),MAX(E$8:E1920)+1,0)</f>
        <v>0</v>
      </c>
      <c r="F1921" s="25">
        <f>IF(AH1921="X",MAX(F$8:F1920)+1,0)</f>
        <v>0</v>
      </c>
      <c r="G1921" s="25">
        <f ca="1">IF(AND(AG1921=Data!$K$8,database!AI1921&lt;&gt;"Closed",AI1921&lt;&gt;"old",database!AL1921&lt;(TODAY()+Data!$X$4)),MAX(G$8:G1920)+1,0)</f>
        <v>0</v>
      </c>
      <c r="H1921" s="25">
        <f ca="1">IF(AND(AG1921=Data!$K$9,database!AI1921&lt;&gt;"Closed",AI1921&lt;&gt;"old",database!AL1921&lt;(TODAY()+Data!$X$5)),MAX(H$8:H1920)+1,0)</f>
        <v>0</v>
      </c>
      <c r="Y1921">
        <f>IF(AS1921&gt;0,VLOOKUP(AS1921,$AT:$AV,3,0)+COUNTIF(AS$8:AS1920,AS1921),0)</f>
        <v>0</v>
      </c>
      <c r="AA1921" s="17"/>
      <c r="AB1921" s="18"/>
      <c r="AC1921" s="17"/>
      <c r="AD1921" s="18"/>
      <c r="AE1921" s="17"/>
      <c r="AF1921" s="18"/>
      <c r="AG1921" s="139"/>
      <c r="AH1921" s="24"/>
      <c r="AI1921" s="17"/>
      <c r="AJ1921" s="24"/>
      <c r="AK1921" s="27"/>
      <c r="AL1921" s="47"/>
      <c r="AQ1921" s="25">
        <f>IF(FollowUp!$AK$3="(Off)",IF(FollowUp!$AA$3=Data!$D$5,C1921,IF(FollowUp!$AA$3=Data!$D$6,D1921,IF(FollowUp!$AA$3=Data!$D$7,E1921,B1921))),IF(FollowUp!$AK$3=Data!$N$9,F1921,IF(FollowUp!$AK$3=Data!$N$8,H1921,IF(FollowUp!$AK$3=Data!$N$7,G1921,B1921))))</f>
        <v>0</v>
      </c>
      <c r="AR1921" s="51">
        <f t="shared" si="182"/>
        <v>0</v>
      </c>
      <c r="AS1921" s="25">
        <f t="shared" si="180"/>
        <v>-1</v>
      </c>
      <c r="AT1921" s="25">
        <f t="shared" si="183"/>
        <v>1914</v>
      </c>
      <c r="AU1921" s="25">
        <f t="shared" si="181"/>
        <v>0</v>
      </c>
      <c r="AV1921" s="25">
        <f t="shared" si="184"/>
        <v>0</v>
      </c>
      <c r="BB1921" s="51"/>
    </row>
    <row r="1922" spans="1:54" x14ac:dyDescent="0.25">
      <c r="A1922" t="str">
        <f t="shared" si="179"/>
        <v>1922</v>
      </c>
      <c r="B1922" s="25">
        <f>IF(OR(ISBLANK($AG1922),$AI1922="closed",$AI1922="old",AND($B$3=Data!$N$6,OR(database!AG1922=Data!$K$8,Data!$K$9=database!AG1922))),0,MAX(B$8:B1921)+1)</f>
        <v>0</v>
      </c>
      <c r="C1922" s="25">
        <f ca="1">IF(AND($AL1922-C$3&lt;=TODAY(),$AL1922&gt;0,AI1922&lt;&gt;"closed",AI1922&lt;&gt;"old",AND($B$3&lt;&gt;Data!$N$6,OR(database!$AG1922&lt;&gt;Data!$K$9,database!$AG1922&lt;&gt;Data!$K$8))),MAX(C$8:C1921)+1,0)</f>
        <v>0</v>
      </c>
      <c r="D1922" s="25">
        <f ca="1">IF(AND($AL1922-D$3&lt;=TODAY(),$AL1922&gt;0,$AI1922&lt;&gt;"closed",AI1922&lt;&gt;"old",AND($B$3&lt;&gt;Data!$N$6,OR(database!$AG1922&lt;&gt;Data!$K$9,database!$AG1922&lt;&gt;Data!$K$8))),MAX(D$8:D1921)+1,0)</f>
        <v>0</v>
      </c>
      <c r="E1922" s="25">
        <f ca="1">IF(AND($AL1922-E$3&lt;=TODAY(),$AL1922&gt;0,AI1922&lt;&gt;"closed",AI1922&lt;&gt;"old",AND($B$3&lt;&gt;Data!$N$6,OR(database!$AG1922&lt;&gt;Data!$K$9,database!$AG1922&lt;&gt;Data!$K$8))),MAX(E$8:E1921)+1,0)</f>
        <v>0</v>
      </c>
      <c r="F1922" s="25">
        <f>IF(AH1922="X",MAX(F$8:F1921)+1,0)</f>
        <v>0</v>
      </c>
      <c r="G1922" s="25">
        <f ca="1">IF(AND(AG1922=Data!$K$8,database!AI1922&lt;&gt;"Closed",AI1922&lt;&gt;"old",database!AL1922&lt;(TODAY()+Data!$X$4)),MAX(G$8:G1921)+1,0)</f>
        <v>0</v>
      </c>
      <c r="H1922" s="25">
        <f ca="1">IF(AND(AG1922=Data!$K$9,database!AI1922&lt;&gt;"Closed",AI1922&lt;&gt;"old",database!AL1922&lt;(TODAY()+Data!$X$5)),MAX(H$8:H1921)+1,0)</f>
        <v>0</v>
      </c>
      <c r="Y1922">
        <f>IF(AS1922&gt;0,VLOOKUP(AS1922,$AT:$AV,3,0)+COUNTIF(AS$8:AS1921,AS1922),0)</f>
        <v>0</v>
      </c>
      <c r="AA1922" s="16"/>
      <c r="AB1922" s="22"/>
      <c r="AC1922" s="16"/>
      <c r="AD1922" s="22"/>
      <c r="AE1922" s="16"/>
      <c r="AF1922" s="22"/>
      <c r="AG1922" s="138"/>
      <c r="AH1922" s="23"/>
      <c r="AI1922" s="16"/>
      <c r="AJ1922" s="23"/>
      <c r="AK1922" s="28"/>
      <c r="AL1922" s="35"/>
      <c r="AQ1922" s="25">
        <f>IF(FollowUp!$AK$3="(Off)",IF(FollowUp!$AA$3=Data!$D$5,C1922,IF(FollowUp!$AA$3=Data!$D$6,D1922,IF(FollowUp!$AA$3=Data!$D$7,E1922,B1922))),IF(FollowUp!$AK$3=Data!$N$9,F1922,IF(FollowUp!$AK$3=Data!$N$8,H1922,IF(FollowUp!$AK$3=Data!$N$7,G1922,B1922))))</f>
        <v>0</v>
      </c>
      <c r="AR1922" s="51">
        <f t="shared" si="182"/>
        <v>0</v>
      </c>
      <c r="AS1922" s="25">
        <f t="shared" si="180"/>
        <v>-1</v>
      </c>
      <c r="AT1922" s="25">
        <f t="shared" si="183"/>
        <v>1915</v>
      </c>
      <c r="AU1922" s="25">
        <f t="shared" si="181"/>
        <v>0</v>
      </c>
      <c r="AV1922" s="25">
        <f t="shared" si="184"/>
        <v>0</v>
      </c>
      <c r="BB1922" s="51"/>
    </row>
    <row r="1923" spans="1:54" x14ac:dyDescent="0.25">
      <c r="A1923" t="str">
        <f t="shared" si="179"/>
        <v>1923</v>
      </c>
      <c r="B1923" s="25">
        <f>IF(OR(ISBLANK($AG1923),$AI1923="closed",$AI1923="old",AND($B$3=Data!$N$6,OR(database!AG1923=Data!$K$8,Data!$K$9=database!AG1923))),0,MAX(B$8:B1922)+1)</f>
        <v>0</v>
      </c>
      <c r="C1923" s="25">
        <f ca="1">IF(AND($AL1923-C$3&lt;=TODAY(),$AL1923&gt;0,AI1923&lt;&gt;"closed",AI1923&lt;&gt;"old",AND($B$3&lt;&gt;Data!$N$6,OR(database!$AG1923&lt;&gt;Data!$K$9,database!$AG1923&lt;&gt;Data!$K$8))),MAX(C$8:C1922)+1,0)</f>
        <v>0</v>
      </c>
      <c r="D1923" s="25">
        <f ca="1">IF(AND($AL1923-D$3&lt;=TODAY(),$AL1923&gt;0,$AI1923&lt;&gt;"closed",AI1923&lt;&gt;"old",AND($B$3&lt;&gt;Data!$N$6,OR(database!$AG1923&lt;&gt;Data!$K$9,database!$AG1923&lt;&gt;Data!$K$8))),MAX(D$8:D1922)+1,0)</f>
        <v>0</v>
      </c>
      <c r="E1923" s="25">
        <f ca="1">IF(AND($AL1923-E$3&lt;=TODAY(),$AL1923&gt;0,AI1923&lt;&gt;"closed",AI1923&lt;&gt;"old",AND($B$3&lt;&gt;Data!$N$6,OR(database!$AG1923&lt;&gt;Data!$K$9,database!$AG1923&lt;&gt;Data!$K$8))),MAX(E$8:E1922)+1,0)</f>
        <v>0</v>
      </c>
      <c r="F1923" s="25">
        <f>IF(AH1923="X",MAX(F$8:F1922)+1,0)</f>
        <v>0</v>
      </c>
      <c r="G1923" s="25">
        <f ca="1">IF(AND(AG1923=Data!$K$8,database!AI1923&lt;&gt;"Closed",AI1923&lt;&gt;"old",database!AL1923&lt;(TODAY()+Data!$X$4)),MAX(G$8:G1922)+1,0)</f>
        <v>0</v>
      </c>
      <c r="H1923" s="25">
        <f ca="1">IF(AND(AG1923=Data!$K$9,database!AI1923&lt;&gt;"Closed",AI1923&lt;&gt;"old",database!AL1923&lt;(TODAY()+Data!$X$5)),MAX(H$8:H1922)+1,0)</f>
        <v>0</v>
      </c>
      <c r="Y1923">
        <f>IF(AS1923&gt;0,VLOOKUP(AS1923,$AT:$AV,3,0)+COUNTIF(AS$8:AS1922,AS1923),0)</f>
        <v>0</v>
      </c>
      <c r="AA1923" s="17"/>
      <c r="AB1923" s="18"/>
      <c r="AC1923" s="17"/>
      <c r="AD1923" s="18"/>
      <c r="AE1923" s="17"/>
      <c r="AF1923" s="18"/>
      <c r="AG1923" s="139"/>
      <c r="AH1923" s="24"/>
      <c r="AI1923" s="17"/>
      <c r="AJ1923" s="24"/>
      <c r="AK1923" s="27"/>
      <c r="AL1923" s="47"/>
      <c r="AQ1923" s="25">
        <f>IF(FollowUp!$AK$3="(Off)",IF(FollowUp!$AA$3=Data!$D$5,C1923,IF(FollowUp!$AA$3=Data!$D$6,D1923,IF(FollowUp!$AA$3=Data!$D$7,E1923,B1923))),IF(FollowUp!$AK$3=Data!$N$9,F1923,IF(FollowUp!$AK$3=Data!$N$8,H1923,IF(FollowUp!$AK$3=Data!$N$7,G1923,B1923))))</f>
        <v>0</v>
      </c>
      <c r="AR1923" s="51">
        <f t="shared" si="182"/>
        <v>0</v>
      </c>
      <c r="AS1923" s="25">
        <f t="shared" si="180"/>
        <v>-1</v>
      </c>
      <c r="AT1923" s="25">
        <f t="shared" si="183"/>
        <v>1916</v>
      </c>
      <c r="AU1923" s="25">
        <f t="shared" si="181"/>
        <v>0</v>
      </c>
      <c r="AV1923" s="25">
        <f t="shared" si="184"/>
        <v>0</v>
      </c>
      <c r="BB1923" s="51"/>
    </row>
    <row r="1924" spans="1:54" x14ac:dyDescent="0.25">
      <c r="A1924" t="str">
        <f t="shared" si="179"/>
        <v>1924</v>
      </c>
      <c r="B1924" s="25">
        <f>IF(OR(ISBLANK($AG1924),$AI1924="closed",$AI1924="old",AND($B$3=Data!$N$6,OR(database!AG1924=Data!$K$8,Data!$K$9=database!AG1924))),0,MAX(B$8:B1923)+1)</f>
        <v>0</v>
      </c>
      <c r="C1924" s="25">
        <f ca="1">IF(AND($AL1924-C$3&lt;=TODAY(),$AL1924&gt;0,AI1924&lt;&gt;"closed",AI1924&lt;&gt;"old",AND($B$3&lt;&gt;Data!$N$6,OR(database!$AG1924&lt;&gt;Data!$K$9,database!$AG1924&lt;&gt;Data!$K$8))),MAX(C$8:C1923)+1,0)</f>
        <v>0</v>
      </c>
      <c r="D1924" s="25">
        <f ca="1">IF(AND($AL1924-D$3&lt;=TODAY(),$AL1924&gt;0,$AI1924&lt;&gt;"closed",AI1924&lt;&gt;"old",AND($B$3&lt;&gt;Data!$N$6,OR(database!$AG1924&lt;&gt;Data!$K$9,database!$AG1924&lt;&gt;Data!$K$8))),MAX(D$8:D1923)+1,0)</f>
        <v>0</v>
      </c>
      <c r="E1924" s="25">
        <f ca="1">IF(AND($AL1924-E$3&lt;=TODAY(),$AL1924&gt;0,AI1924&lt;&gt;"closed",AI1924&lt;&gt;"old",AND($B$3&lt;&gt;Data!$N$6,OR(database!$AG1924&lt;&gt;Data!$K$9,database!$AG1924&lt;&gt;Data!$K$8))),MAX(E$8:E1923)+1,0)</f>
        <v>0</v>
      </c>
      <c r="F1924" s="25">
        <f>IF(AH1924="X",MAX(F$8:F1923)+1,0)</f>
        <v>0</v>
      </c>
      <c r="G1924" s="25">
        <f ca="1">IF(AND(AG1924=Data!$K$8,database!AI1924&lt;&gt;"Closed",AI1924&lt;&gt;"old",database!AL1924&lt;(TODAY()+Data!$X$4)),MAX(G$8:G1923)+1,0)</f>
        <v>0</v>
      </c>
      <c r="H1924" s="25">
        <f ca="1">IF(AND(AG1924=Data!$K$9,database!AI1924&lt;&gt;"Closed",AI1924&lt;&gt;"old",database!AL1924&lt;(TODAY()+Data!$X$5)),MAX(H$8:H1923)+1,0)</f>
        <v>0</v>
      </c>
      <c r="Y1924">
        <f>IF(AS1924&gt;0,VLOOKUP(AS1924,$AT:$AV,3,0)+COUNTIF(AS$8:AS1923,AS1924),0)</f>
        <v>0</v>
      </c>
      <c r="AA1924" s="16"/>
      <c r="AB1924" s="22"/>
      <c r="AC1924" s="16"/>
      <c r="AD1924" s="22"/>
      <c r="AE1924" s="16"/>
      <c r="AF1924" s="22"/>
      <c r="AG1924" s="138"/>
      <c r="AH1924" s="23"/>
      <c r="AI1924" s="16"/>
      <c r="AJ1924" s="23"/>
      <c r="AK1924" s="28"/>
      <c r="AL1924" s="35"/>
      <c r="AQ1924" s="25">
        <f>IF(FollowUp!$AK$3="(Off)",IF(FollowUp!$AA$3=Data!$D$5,C1924,IF(FollowUp!$AA$3=Data!$D$6,D1924,IF(FollowUp!$AA$3=Data!$D$7,E1924,B1924))),IF(FollowUp!$AK$3=Data!$N$9,F1924,IF(FollowUp!$AK$3=Data!$N$8,H1924,IF(FollowUp!$AK$3=Data!$N$7,G1924,B1924))))</f>
        <v>0</v>
      </c>
      <c r="AR1924" s="51">
        <f t="shared" si="182"/>
        <v>0</v>
      </c>
      <c r="AS1924" s="25">
        <f t="shared" si="180"/>
        <v>-1</v>
      </c>
      <c r="AT1924" s="25">
        <f t="shared" si="183"/>
        <v>1917</v>
      </c>
      <c r="AU1924" s="25">
        <f t="shared" si="181"/>
        <v>0</v>
      </c>
      <c r="AV1924" s="25">
        <f t="shared" si="184"/>
        <v>0</v>
      </c>
      <c r="BB1924" s="51"/>
    </row>
    <row r="1925" spans="1:54" x14ac:dyDescent="0.25">
      <c r="A1925" t="str">
        <f t="shared" si="179"/>
        <v>1925</v>
      </c>
      <c r="B1925" s="25">
        <f>IF(OR(ISBLANK($AG1925),$AI1925="closed",$AI1925="old",AND($B$3=Data!$N$6,OR(database!AG1925=Data!$K$8,Data!$K$9=database!AG1925))),0,MAX(B$8:B1924)+1)</f>
        <v>0</v>
      </c>
      <c r="C1925" s="25">
        <f ca="1">IF(AND($AL1925-C$3&lt;=TODAY(),$AL1925&gt;0,AI1925&lt;&gt;"closed",AI1925&lt;&gt;"old",AND($B$3&lt;&gt;Data!$N$6,OR(database!$AG1925&lt;&gt;Data!$K$9,database!$AG1925&lt;&gt;Data!$K$8))),MAX(C$8:C1924)+1,0)</f>
        <v>0</v>
      </c>
      <c r="D1925" s="25">
        <f ca="1">IF(AND($AL1925-D$3&lt;=TODAY(),$AL1925&gt;0,$AI1925&lt;&gt;"closed",AI1925&lt;&gt;"old",AND($B$3&lt;&gt;Data!$N$6,OR(database!$AG1925&lt;&gt;Data!$K$9,database!$AG1925&lt;&gt;Data!$K$8))),MAX(D$8:D1924)+1,0)</f>
        <v>0</v>
      </c>
      <c r="E1925" s="25">
        <f ca="1">IF(AND($AL1925-E$3&lt;=TODAY(),$AL1925&gt;0,AI1925&lt;&gt;"closed",AI1925&lt;&gt;"old",AND($B$3&lt;&gt;Data!$N$6,OR(database!$AG1925&lt;&gt;Data!$K$9,database!$AG1925&lt;&gt;Data!$K$8))),MAX(E$8:E1924)+1,0)</f>
        <v>0</v>
      </c>
      <c r="F1925" s="25">
        <f>IF(AH1925="X",MAX(F$8:F1924)+1,0)</f>
        <v>0</v>
      </c>
      <c r="G1925" s="25">
        <f ca="1">IF(AND(AG1925=Data!$K$8,database!AI1925&lt;&gt;"Closed",AI1925&lt;&gt;"old",database!AL1925&lt;(TODAY()+Data!$X$4)),MAX(G$8:G1924)+1,0)</f>
        <v>0</v>
      </c>
      <c r="H1925" s="25">
        <f ca="1">IF(AND(AG1925=Data!$K$9,database!AI1925&lt;&gt;"Closed",AI1925&lt;&gt;"old",database!AL1925&lt;(TODAY()+Data!$X$5)),MAX(H$8:H1924)+1,0)</f>
        <v>0</v>
      </c>
      <c r="Y1925">
        <f>IF(AS1925&gt;0,VLOOKUP(AS1925,$AT:$AV,3,0)+COUNTIF(AS$8:AS1924,AS1925),0)</f>
        <v>0</v>
      </c>
      <c r="AA1925" s="17"/>
      <c r="AB1925" s="18"/>
      <c r="AC1925" s="17"/>
      <c r="AD1925" s="18"/>
      <c r="AE1925" s="17"/>
      <c r="AF1925" s="18"/>
      <c r="AG1925" s="139"/>
      <c r="AH1925" s="24"/>
      <c r="AI1925" s="17"/>
      <c r="AJ1925" s="24"/>
      <c r="AK1925" s="27"/>
      <c r="AL1925" s="47"/>
      <c r="AQ1925" s="25">
        <f>IF(FollowUp!$AK$3="(Off)",IF(FollowUp!$AA$3=Data!$D$5,C1925,IF(FollowUp!$AA$3=Data!$D$6,D1925,IF(FollowUp!$AA$3=Data!$D$7,E1925,B1925))),IF(FollowUp!$AK$3=Data!$N$9,F1925,IF(FollowUp!$AK$3=Data!$N$8,H1925,IF(FollowUp!$AK$3=Data!$N$7,G1925,B1925))))</f>
        <v>0</v>
      </c>
      <c r="AR1925" s="51">
        <f t="shared" si="182"/>
        <v>0</v>
      </c>
      <c r="AS1925" s="25">
        <f t="shared" si="180"/>
        <v>-1</v>
      </c>
      <c r="AT1925" s="25">
        <f t="shared" si="183"/>
        <v>1918</v>
      </c>
      <c r="AU1925" s="25">
        <f t="shared" si="181"/>
        <v>0</v>
      </c>
      <c r="AV1925" s="25">
        <f t="shared" si="184"/>
        <v>0</v>
      </c>
      <c r="BB1925" s="51"/>
    </row>
    <row r="1926" spans="1:54" x14ac:dyDescent="0.25">
      <c r="A1926" t="str">
        <f t="shared" si="179"/>
        <v>1926</v>
      </c>
      <c r="B1926" s="25">
        <f>IF(OR(ISBLANK($AG1926),$AI1926="closed",$AI1926="old",AND($B$3=Data!$N$6,OR(database!AG1926=Data!$K$8,Data!$K$9=database!AG1926))),0,MAX(B$8:B1925)+1)</f>
        <v>0</v>
      </c>
      <c r="C1926" s="25">
        <f ca="1">IF(AND($AL1926-C$3&lt;=TODAY(),$AL1926&gt;0,AI1926&lt;&gt;"closed",AI1926&lt;&gt;"old",AND($B$3&lt;&gt;Data!$N$6,OR(database!$AG1926&lt;&gt;Data!$K$9,database!$AG1926&lt;&gt;Data!$K$8))),MAX(C$8:C1925)+1,0)</f>
        <v>0</v>
      </c>
      <c r="D1926" s="25">
        <f ca="1">IF(AND($AL1926-D$3&lt;=TODAY(),$AL1926&gt;0,$AI1926&lt;&gt;"closed",AI1926&lt;&gt;"old",AND($B$3&lt;&gt;Data!$N$6,OR(database!$AG1926&lt;&gt;Data!$K$9,database!$AG1926&lt;&gt;Data!$K$8))),MAX(D$8:D1925)+1,0)</f>
        <v>0</v>
      </c>
      <c r="E1926" s="25">
        <f ca="1">IF(AND($AL1926-E$3&lt;=TODAY(),$AL1926&gt;0,AI1926&lt;&gt;"closed",AI1926&lt;&gt;"old",AND($B$3&lt;&gt;Data!$N$6,OR(database!$AG1926&lt;&gt;Data!$K$9,database!$AG1926&lt;&gt;Data!$K$8))),MAX(E$8:E1925)+1,0)</f>
        <v>0</v>
      </c>
      <c r="F1926" s="25">
        <f>IF(AH1926="X",MAX(F$8:F1925)+1,0)</f>
        <v>0</v>
      </c>
      <c r="G1926" s="25">
        <f ca="1">IF(AND(AG1926=Data!$K$8,database!AI1926&lt;&gt;"Closed",AI1926&lt;&gt;"old",database!AL1926&lt;(TODAY()+Data!$X$4)),MAX(G$8:G1925)+1,0)</f>
        <v>0</v>
      </c>
      <c r="H1926" s="25">
        <f ca="1">IF(AND(AG1926=Data!$K$9,database!AI1926&lt;&gt;"Closed",AI1926&lt;&gt;"old",database!AL1926&lt;(TODAY()+Data!$X$5)),MAX(H$8:H1925)+1,0)</f>
        <v>0</v>
      </c>
      <c r="Y1926">
        <f>IF(AS1926&gt;0,VLOOKUP(AS1926,$AT:$AV,3,0)+COUNTIF(AS$8:AS1925,AS1926),0)</f>
        <v>0</v>
      </c>
      <c r="AA1926" s="16"/>
      <c r="AB1926" s="22"/>
      <c r="AC1926" s="16"/>
      <c r="AD1926" s="22"/>
      <c r="AE1926" s="16"/>
      <c r="AF1926" s="22"/>
      <c r="AG1926" s="138"/>
      <c r="AH1926" s="23"/>
      <c r="AI1926" s="16"/>
      <c r="AJ1926" s="23"/>
      <c r="AK1926" s="28"/>
      <c r="AL1926" s="35"/>
      <c r="AQ1926" s="25">
        <f>IF(FollowUp!$AK$3="(Off)",IF(FollowUp!$AA$3=Data!$D$5,C1926,IF(FollowUp!$AA$3=Data!$D$6,D1926,IF(FollowUp!$AA$3=Data!$D$7,E1926,B1926))),IF(FollowUp!$AK$3=Data!$N$9,F1926,IF(FollowUp!$AK$3=Data!$N$8,H1926,IF(FollowUp!$AK$3=Data!$N$7,G1926,B1926))))</f>
        <v>0</v>
      </c>
      <c r="AR1926" s="51">
        <f t="shared" si="182"/>
        <v>0</v>
      </c>
      <c r="AS1926" s="25">
        <f t="shared" si="180"/>
        <v>-1</v>
      </c>
      <c r="AT1926" s="25">
        <f t="shared" si="183"/>
        <v>1919</v>
      </c>
      <c r="AU1926" s="25">
        <f t="shared" si="181"/>
        <v>0</v>
      </c>
      <c r="AV1926" s="25">
        <f t="shared" si="184"/>
        <v>0</v>
      </c>
      <c r="BB1926" s="51"/>
    </row>
    <row r="1927" spans="1:54" x14ac:dyDescent="0.25">
      <c r="A1927" t="str">
        <f t="shared" si="179"/>
        <v>1927</v>
      </c>
      <c r="B1927" s="25">
        <f>IF(OR(ISBLANK($AG1927),$AI1927="closed",$AI1927="old",AND($B$3=Data!$N$6,OR(database!AG1927=Data!$K$8,Data!$K$9=database!AG1927))),0,MAX(B$8:B1926)+1)</f>
        <v>0</v>
      </c>
      <c r="C1927" s="25">
        <f ca="1">IF(AND($AL1927-C$3&lt;=TODAY(),$AL1927&gt;0,AI1927&lt;&gt;"closed",AI1927&lt;&gt;"old",AND($B$3&lt;&gt;Data!$N$6,OR(database!$AG1927&lt;&gt;Data!$K$9,database!$AG1927&lt;&gt;Data!$K$8))),MAX(C$8:C1926)+1,0)</f>
        <v>0</v>
      </c>
      <c r="D1927" s="25">
        <f ca="1">IF(AND($AL1927-D$3&lt;=TODAY(),$AL1927&gt;0,$AI1927&lt;&gt;"closed",AI1927&lt;&gt;"old",AND($B$3&lt;&gt;Data!$N$6,OR(database!$AG1927&lt;&gt;Data!$K$9,database!$AG1927&lt;&gt;Data!$K$8))),MAX(D$8:D1926)+1,0)</f>
        <v>0</v>
      </c>
      <c r="E1927" s="25">
        <f ca="1">IF(AND($AL1927-E$3&lt;=TODAY(),$AL1927&gt;0,AI1927&lt;&gt;"closed",AI1927&lt;&gt;"old",AND($B$3&lt;&gt;Data!$N$6,OR(database!$AG1927&lt;&gt;Data!$K$9,database!$AG1927&lt;&gt;Data!$K$8))),MAX(E$8:E1926)+1,0)</f>
        <v>0</v>
      </c>
      <c r="F1927" s="25">
        <f>IF(AH1927="X",MAX(F$8:F1926)+1,0)</f>
        <v>0</v>
      </c>
      <c r="G1927" s="25">
        <f ca="1">IF(AND(AG1927=Data!$K$8,database!AI1927&lt;&gt;"Closed",AI1927&lt;&gt;"old",database!AL1927&lt;(TODAY()+Data!$X$4)),MAX(G$8:G1926)+1,0)</f>
        <v>0</v>
      </c>
      <c r="H1927" s="25">
        <f ca="1">IF(AND(AG1927=Data!$K$9,database!AI1927&lt;&gt;"Closed",AI1927&lt;&gt;"old",database!AL1927&lt;(TODAY()+Data!$X$5)),MAX(H$8:H1926)+1,0)</f>
        <v>0</v>
      </c>
      <c r="Y1927">
        <f>IF(AS1927&gt;0,VLOOKUP(AS1927,$AT:$AV,3,0)+COUNTIF(AS$8:AS1926,AS1927),0)</f>
        <v>0</v>
      </c>
      <c r="AA1927" s="17"/>
      <c r="AB1927" s="18"/>
      <c r="AC1927" s="17"/>
      <c r="AD1927" s="18"/>
      <c r="AE1927" s="17"/>
      <c r="AF1927" s="18"/>
      <c r="AG1927" s="139"/>
      <c r="AH1927" s="24"/>
      <c r="AI1927" s="17"/>
      <c r="AJ1927" s="24"/>
      <c r="AK1927" s="27"/>
      <c r="AL1927" s="47"/>
      <c r="AQ1927" s="25">
        <f>IF(FollowUp!$AK$3="(Off)",IF(FollowUp!$AA$3=Data!$D$5,C1927,IF(FollowUp!$AA$3=Data!$D$6,D1927,IF(FollowUp!$AA$3=Data!$D$7,E1927,B1927))),IF(FollowUp!$AK$3=Data!$N$9,F1927,IF(FollowUp!$AK$3=Data!$N$8,H1927,IF(FollowUp!$AK$3=Data!$N$7,G1927,B1927))))</f>
        <v>0</v>
      </c>
      <c r="AR1927" s="51">
        <f t="shared" si="182"/>
        <v>0</v>
      </c>
      <c r="AS1927" s="25">
        <f t="shared" si="180"/>
        <v>-1</v>
      </c>
      <c r="AT1927" s="25">
        <f t="shared" si="183"/>
        <v>1920</v>
      </c>
      <c r="AU1927" s="25">
        <f t="shared" si="181"/>
        <v>0</v>
      </c>
      <c r="AV1927" s="25">
        <f t="shared" si="184"/>
        <v>0</v>
      </c>
      <c r="BB1927" s="51"/>
    </row>
    <row r="1928" spans="1:54" x14ac:dyDescent="0.25">
      <c r="A1928" t="str">
        <f t="shared" ref="A1928:A1991" si="185">ROW(C1928)&amp;AC1928</f>
        <v>1928</v>
      </c>
      <c r="B1928" s="25">
        <f>IF(OR(ISBLANK($AG1928),$AI1928="closed",$AI1928="old",AND($B$3=Data!$N$6,OR(database!AG1928=Data!$K$8,Data!$K$9=database!AG1928))),0,MAX(B$8:B1927)+1)</f>
        <v>0</v>
      </c>
      <c r="C1928" s="25">
        <f ca="1">IF(AND($AL1928-C$3&lt;=TODAY(),$AL1928&gt;0,AI1928&lt;&gt;"closed",AI1928&lt;&gt;"old",AND($B$3&lt;&gt;Data!$N$6,OR(database!$AG1928&lt;&gt;Data!$K$9,database!$AG1928&lt;&gt;Data!$K$8))),MAX(C$8:C1927)+1,0)</f>
        <v>0</v>
      </c>
      <c r="D1928" s="25">
        <f ca="1">IF(AND($AL1928-D$3&lt;=TODAY(),$AL1928&gt;0,$AI1928&lt;&gt;"closed",AI1928&lt;&gt;"old",AND($B$3&lt;&gt;Data!$N$6,OR(database!$AG1928&lt;&gt;Data!$K$9,database!$AG1928&lt;&gt;Data!$K$8))),MAX(D$8:D1927)+1,0)</f>
        <v>0</v>
      </c>
      <c r="E1928" s="25">
        <f ca="1">IF(AND($AL1928-E$3&lt;=TODAY(),$AL1928&gt;0,AI1928&lt;&gt;"closed",AI1928&lt;&gt;"old",AND($B$3&lt;&gt;Data!$N$6,OR(database!$AG1928&lt;&gt;Data!$K$9,database!$AG1928&lt;&gt;Data!$K$8))),MAX(E$8:E1927)+1,0)</f>
        <v>0</v>
      </c>
      <c r="F1928" s="25">
        <f>IF(AH1928="X",MAX(F$8:F1927)+1,0)</f>
        <v>0</v>
      </c>
      <c r="G1928" s="25">
        <f ca="1">IF(AND(AG1928=Data!$K$8,database!AI1928&lt;&gt;"Closed",AI1928&lt;&gt;"old",database!AL1928&lt;(TODAY()+Data!$X$4)),MAX(G$8:G1927)+1,0)</f>
        <v>0</v>
      </c>
      <c r="H1928" s="25">
        <f ca="1">IF(AND(AG1928=Data!$K$9,database!AI1928&lt;&gt;"Closed",AI1928&lt;&gt;"old",database!AL1928&lt;(TODAY()+Data!$X$5)),MAX(H$8:H1927)+1,0)</f>
        <v>0</v>
      </c>
      <c r="Y1928">
        <f>IF(AS1928&gt;0,VLOOKUP(AS1928,$AT:$AV,3,0)+COUNTIF(AS$8:AS1927,AS1928),0)</f>
        <v>0</v>
      </c>
      <c r="AA1928" s="16"/>
      <c r="AB1928" s="22"/>
      <c r="AC1928" s="16"/>
      <c r="AD1928" s="22"/>
      <c r="AE1928" s="16"/>
      <c r="AF1928" s="22"/>
      <c r="AG1928" s="138"/>
      <c r="AH1928" s="23"/>
      <c r="AI1928" s="16"/>
      <c r="AJ1928" s="23"/>
      <c r="AK1928" s="28"/>
      <c r="AL1928" s="35"/>
      <c r="AQ1928" s="25">
        <f>IF(FollowUp!$AK$3="(Off)",IF(FollowUp!$AA$3=Data!$D$5,C1928,IF(FollowUp!$AA$3=Data!$D$6,D1928,IF(FollowUp!$AA$3=Data!$D$7,E1928,B1928))),IF(FollowUp!$AK$3=Data!$N$9,F1928,IF(FollowUp!$AK$3=Data!$N$8,H1928,IF(FollowUp!$AK$3=Data!$N$7,G1928,B1928))))</f>
        <v>0</v>
      </c>
      <c r="AR1928" s="51">
        <f t="shared" si="182"/>
        <v>0</v>
      </c>
      <c r="AS1928" s="25">
        <f t="shared" si="180"/>
        <v>-1</v>
      </c>
      <c r="AT1928" s="25">
        <f t="shared" si="183"/>
        <v>1921</v>
      </c>
      <c r="AU1928" s="25">
        <f t="shared" si="181"/>
        <v>0</v>
      </c>
      <c r="AV1928" s="25">
        <f t="shared" si="184"/>
        <v>0</v>
      </c>
      <c r="BB1928" s="51"/>
    </row>
    <row r="1929" spans="1:54" x14ac:dyDescent="0.25">
      <c r="A1929" t="str">
        <f t="shared" si="185"/>
        <v>1929</v>
      </c>
      <c r="B1929" s="25">
        <f>IF(OR(ISBLANK($AG1929),$AI1929="closed",$AI1929="old",AND($B$3=Data!$N$6,OR(database!AG1929=Data!$K$8,Data!$K$9=database!AG1929))),0,MAX(B$8:B1928)+1)</f>
        <v>0</v>
      </c>
      <c r="C1929" s="25">
        <f ca="1">IF(AND($AL1929-C$3&lt;=TODAY(),$AL1929&gt;0,AI1929&lt;&gt;"closed",AI1929&lt;&gt;"old",AND($B$3&lt;&gt;Data!$N$6,OR(database!$AG1929&lt;&gt;Data!$K$9,database!$AG1929&lt;&gt;Data!$K$8))),MAX(C$8:C1928)+1,0)</f>
        <v>0</v>
      </c>
      <c r="D1929" s="25">
        <f ca="1">IF(AND($AL1929-D$3&lt;=TODAY(),$AL1929&gt;0,$AI1929&lt;&gt;"closed",AI1929&lt;&gt;"old",AND($B$3&lt;&gt;Data!$N$6,OR(database!$AG1929&lt;&gt;Data!$K$9,database!$AG1929&lt;&gt;Data!$K$8))),MAX(D$8:D1928)+1,0)</f>
        <v>0</v>
      </c>
      <c r="E1929" s="25">
        <f ca="1">IF(AND($AL1929-E$3&lt;=TODAY(),$AL1929&gt;0,AI1929&lt;&gt;"closed",AI1929&lt;&gt;"old",AND($B$3&lt;&gt;Data!$N$6,OR(database!$AG1929&lt;&gt;Data!$K$9,database!$AG1929&lt;&gt;Data!$K$8))),MAX(E$8:E1928)+1,0)</f>
        <v>0</v>
      </c>
      <c r="F1929" s="25">
        <f>IF(AH1929="X",MAX(F$8:F1928)+1,0)</f>
        <v>0</v>
      </c>
      <c r="G1929" s="25">
        <f ca="1">IF(AND(AG1929=Data!$K$8,database!AI1929&lt;&gt;"Closed",AI1929&lt;&gt;"old",database!AL1929&lt;(TODAY()+Data!$X$4)),MAX(G$8:G1928)+1,0)</f>
        <v>0</v>
      </c>
      <c r="H1929" s="25">
        <f ca="1">IF(AND(AG1929=Data!$K$9,database!AI1929&lt;&gt;"Closed",AI1929&lt;&gt;"old",database!AL1929&lt;(TODAY()+Data!$X$5)),MAX(H$8:H1928)+1,0)</f>
        <v>0</v>
      </c>
      <c r="Y1929">
        <f>IF(AS1929&gt;0,VLOOKUP(AS1929,$AT:$AV,3,0)+COUNTIF(AS$8:AS1928,AS1929),0)</f>
        <v>0</v>
      </c>
      <c r="AA1929" s="17"/>
      <c r="AB1929" s="18"/>
      <c r="AC1929" s="17"/>
      <c r="AD1929" s="18"/>
      <c r="AE1929" s="17"/>
      <c r="AF1929" s="18"/>
      <c r="AG1929" s="139"/>
      <c r="AH1929" s="24"/>
      <c r="AI1929" s="17"/>
      <c r="AJ1929" s="24"/>
      <c r="AK1929" s="27"/>
      <c r="AL1929" s="47"/>
      <c r="AQ1929" s="25">
        <f>IF(FollowUp!$AK$3="(Off)",IF(FollowUp!$AA$3=Data!$D$5,C1929,IF(FollowUp!$AA$3=Data!$D$6,D1929,IF(FollowUp!$AA$3=Data!$D$7,E1929,B1929))),IF(FollowUp!$AK$3=Data!$N$9,F1929,IF(FollowUp!$AK$3=Data!$N$8,H1929,IF(FollowUp!$AK$3=Data!$N$7,G1929,B1929))))</f>
        <v>0</v>
      </c>
      <c r="AR1929" s="51">
        <f t="shared" si="182"/>
        <v>0</v>
      </c>
      <c r="AS1929" s="25">
        <f t="shared" ref="AS1929:AS1992" si="186">IF(AR1929=0,-1,RANK(AR1929,$AR$8:$AR$5000))</f>
        <v>-1</v>
      </c>
      <c r="AT1929" s="25">
        <f t="shared" si="183"/>
        <v>1922</v>
      </c>
      <c r="AU1929" s="25">
        <f t="shared" ref="AU1929:AU1992" si="187">COUNTIF(AS:AS,AT1929)</f>
        <v>0</v>
      </c>
      <c r="AV1929" s="25">
        <f t="shared" si="184"/>
        <v>0</v>
      </c>
      <c r="BB1929" s="51"/>
    </row>
    <row r="1930" spans="1:54" x14ac:dyDescent="0.25">
      <c r="A1930" t="str">
        <f t="shared" si="185"/>
        <v>1930</v>
      </c>
      <c r="B1930" s="25">
        <f>IF(OR(ISBLANK($AG1930),$AI1930="closed",$AI1930="old",AND($B$3=Data!$N$6,OR(database!AG1930=Data!$K$8,Data!$K$9=database!AG1930))),0,MAX(B$8:B1929)+1)</f>
        <v>0</v>
      </c>
      <c r="C1930" s="25">
        <f ca="1">IF(AND($AL1930-C$3&lt;=TODAY(),$AL1930&gt;0,AI1930&lt;&gt;"closed",AI1930&lt;&gt;"old",AND($B$3&lt;&gt;Data!$N$6,OR(database!$AG1930&lt;&gt;Data!$K$9,database!$AG1930&lt;&gt;Data!$K$8))),MAX(C$8:C1929)+1,0)</f>
        <v>0</v>
      </c>
      <c r="D1930" s="25">
        <f ca="1">IF(AND($AL1930-D$3&lt;=TODAY(),$AL1930&gt;0,$AI1930&lt;&gt;"closed",AI1930&lt;&gt;"old",AND($B$3&lt;&gt;Data!$N$6,OR(database!$AG1930&lt;&gt;Data!$K$9,database!$AG1930&lt;&gt;Data!$K$8))),MAX(D$8:D1929)+1,0)</f>
        <v>0</v>
      </c>
      <c r="E1930" s="25">
        <f ca="1">IF(AND($AL1930-E$3&lt;=TODAY(),$AL1930&gt;0,AI1930&lt;&gt;"closed",AI1930&lt;&gt;"old",AND($B$3&lt;&gt;Data!$N$6,OR(database!$AG1930&lt;&gt;Data!$K$9,database!$AG1930&lt;&gt;Data!$K$8))),MAX(E$8:E1929)+1,0)</f>
        <v>0</v>
      </c>
      <c r="F1930" s="25">
        <f>IF(AH1930="X",MAX(F$8:F1929)+1,0)</f>
        <v>0</v>
      </c>
      <c r="G1930" s="25">
        <f ca="1">IF(AND(AG1930=Data!$K$8,database!AI1930&lt;&gt;"Closed",AI1930&lt;&gt;"old",database!AL1930&lt;(TODAY()+Data!$X$4)),MAX(G$8:G1929)+1,0)</f>
        <v>0</v>
      </c>
      <c r="H1930" s="25">
        <f ca="1">IF(AND(AG1930=Data!$K$9,database!AI1930&lt;&gt;"Closed",AI1930&lt;&gt;"old",database!AL1930&lt;(TODAY()+Data!$X$5)),MAX(H$8:H1929)+1,0)</f>
        <v>0</v>
      </c>
      <c r="Y1930">
        <f>IF(AS1930&gt;0,VLOOKUP(AS1930,$AT:$AV,3,0)+COUNTIF(AS$8:AS1929,AS1930),0)</f>
        <v>0</v>
      </c>
      <c r="AA1930" s="16"/>
      <c r="AB1930" s="22"/>
      <c r="AC1930" s="16"/>
      <c r="AD1930" s="22"/>
      <c r="AE1930" s="16"/>
      <c r="AF1930" s="22"/>
      <c r="AG1930" s="138"/>
      <c r="AH1930" s="23"/>
      <c r="AI1930" s="16"/>
      <c r="AJ1930" s="23"/>
      <c r="AK1930" s="28"/>
      <c r="AL1930" s="35"/>
      <c r="AQ1930" s="25">
        <f>IF(FollowUp!$AK$3="(Off)",IF(FollowUp!$AA$3=Data!$D$5,C1930,IF(FollowUp!$AA$3=Data!$D$6,D1930,IF(FollowUp!$AA$3=Data!$D$7,E1930,B1930))),IF(FollowUp!$AK$3=Data!$N$9,F1930,IF(FollowUp!$AK$3=Data!$N$8,H1930,IF(FollowUp!$AK$3=Data!$N$7,G1930,B1930))))</f>
        <v>0</v>
      </c>
      <c r="AR1930" s="51">
        <f t="shared" si="182"/>
        <v>0</v>
      </c>
      <c r="AS1930" s="25">
        <f t="shared" si="186"/>
        <v>-1</v>
      </c>
      <c r="AT1930" s="25">
        <f t="shared" si="183"/>
        <v>1923</v>
      </c>
      <c r="AU1930" s="25">
        <f t="shared" si="187"/>
        <v>0</v>
      </c>
      <c r="AV1930" s="25">
        <f t="shared" si="184"/>
        <v>0</v>
      </c>
      <c r="BB1930" s="51"/>
    </row>
    <row r="1931" spans="1:54" x14ac:dyDescent="0.25">
      <c r="A1931" t="str">
        <f t="shared" si="185"/>
        <v>1931</v>
      </c>
      <c r="B1931" s="25">
        <f>IF(OR(ISBLANK($AG1931),$AI1931="closed",$AI1931="old",AND($B$3=Data!$N$6,OR(database!AG1931=Data!$K$8,Data!$K$9=database!AG1931))),0,MAX(B$8:B1930)+1)</f>
        <v>0</v>
      </c>
      <c r="C1931" s="25">
        <f ca="1">IF(AND($AL1931-C$3&lt;=TODAY(),$AL1931&gt;0,AI1931&lt;&gt;"closed",AI1931&lt;&gt;"old",AND($B$3&lt;&gt;Data!$N$6,OR(database!$AG1931&lt;&gt;Data!$K$9,database!$AG1931&lt;&gt;Data!$K$8))),MAX(C$8:C1930)+1,0)</f>
        <v>0</v>
      </c>
      <c r="D1931" s="25">
        <f ca="1">IF(AND($AL1931-D$3&lt;=TODAY(),$AL1931&gt;0,$AI1931&lt;&gt;"closed",AI1931&lt;&gt;"old",AND($B$3&lt;&gt;Data!$N$6,OR(database!$AG1931&lt;&gt;Data!$K$9,database!$AG1931&lt;&gt;Data!$K$8))),MAX(D$8:D1930)+1,0)</f>
        <v>0</v>
      </c>
      <c r="E1931" s="25">
        <f ca="1">IF(AND($AL1931-E$3&lt;=TODAY(),$AL1931&gt;0,AI1931&lt;&gt;"closed",AI1931&lt;&gt;"old",AND($B$3&lt;&gt;Data!$N$6,OR(database!$AG1931&lt;&gt;Data!$K$9,database!$AG1931&lt;&gt;Data!$K$8))),MAX(E$8:E1930)+1,0)</f>
        <v>0</v>
      </c>
      <c r="F1931" s="25">
        <f>IF(AH1931="X",MAX(F$8:F1930)+1,0)</f>
        <v>0</v>
      </c>
      <c r="G1931" s="25">
        <f ca="1">IF(AND(AG1931=Data!$K$8,database!AI1931&lt;&gt;"Closed",AI1931&lt;&gt;"old",database!AL1931&lt;(TODAY()+Data!$X$4)),MAX(G$8:G1930)+1,0)</f>
        <v>0</v>
      </c>
      <c r="H1931" s="25">
        <f ca="1">IF(AND(AG1931=Data!$K$9,database!AI1931&lt;&gt;"Closed",AI1931&lt;&gt;"old",database!AL1931&lt;(TODAY()+Data!$X$5)),MAX(H$8:H1930)+1,0)</f>
        <v>0</v>
      </c>
      <c r="Y1931">
        <f>IF(AS1931&gt;0,VLOOKUP(AS1931,$AT:$AV,3,0)+COUNTIF(AS$8:AS1930,AS1931),0)</f>
        <v>0</v>
      </c>
      <c r="AA1931" s="17"/>
      <c r="AB1931" s="18"/>
      <c r="AC1931" s="17"/>
      <c r="AD1931" s="18"/>
      <c r="AE1931" s="17"/>
      <c r="AF1931" s="18"/>
      <c r="AG1931" s="139"/>
      <c r="AH1931" s="24"/>
      <c r="AI1931" s="17"/>
      <c r="AJ1931" s="24"/>
      <c r="AK1931" s="27"/>
      <c r="AL1931" s="47"/>
      <c r="AQ1931" s="25">
        <f>IF(FollowUp!$AK$3="(Off)",IF(FollowUp!$AA$3=Data!$D$5,C1931,IF(FollowUp!$AA$3=Data!$D$6,D1931,IF(FollowUp!$AA$3=Data!$D$7,E1931,B1931))),IF(FollowUp!$AK$3=Data!$N$9,F1931,IF(FollowUp!$AK$3=Data!$N$8,H1931,IF(FollowUp!$AK$3=Data!$N$7,G1931,B1931))))</f>
        <v>0</v>
      </c>
      <c r="AR1931" s="51">
        <f t="shared" si="182"/>
        <v>0</v>
      </c>
      <c r="AS1931" s="25">
        <f t="shared" si="186"/>
        <v>-1</v>
      </c>
      <c r="AT1931" s="25">
        <f t="shared" si="183"/>
        <v>1924</v>
      </c>
      <c r="AU1931" s="25">
        <f t="shared" si="187"/>
        <v>0</v>
      </c>
      <c r="AV1931" s="25">
        <f t="shared" si="184"/>
        <v>0</v>
      </c>
      <c r="BB1931" s="51"/>
    </row>
    <row r="1932" spans="1:54" x14ac:dyDescent="0.25">
      <c r="A1932" t="str">
        <f t="shared" si="185"/>
        <v>1932</v>
      </c>
      <c r="B1932" s="25">
        <f>IF(OR(ISBLANK($AG1932),$AI1932="closed",$AI1932="old",AND($B$3=Data!$N$6,OR(database!AG1932=Data!$K$8,Data!$K$9=database!AG1932))),0,MAX(B$8:B1931)+1)</f>
        <v>0</v>
      </c>
      <c r="C1932" s="25">
        <f ca="1">IF(AND($AL1932-C$3&lt;=TODAY(),$AL1932&gt;0,AI1932&lt;&gt;"closed",AI1932&lt;&gt;"old",AND($B$3&lt;&gt;Data!$N$6,OR(database!$AG1932&lt;&gt;Data!$K$9,database!$AG1932&lt;&gt;Data!$K$8))),MAX(C$8:C1931)+1,0)</f>
        <v>0</v>
      </c>
      <c r="D1932" s="25">
        <f ca="1">IF(AND($AL1932-D$3&lt;=TODAY(),$AL1932&gt;0,$AI1932&lt;&gt;"closed",AI1932&lt;&gt;"old",AND($B$3&lt;&gt;Data!$N$6,OR(database!$AG1932&lt;&gt;Data!$K$9,database!$AG1932&lt;&gt;Data!$K$8))),MAX(D$8:D1931)+1,0)</f>
        <v>0</v>
      </c>
      <c r="E1932" s="25">
        <f ca="1">IF(AND($AL1932-E$3&lt;=TODAY(),$AL1932&gt;0,AI1932&lt;&gt;"closed",AI1932&lt;&gt;"old",AND($B$3&lt;&gt;Data!$N$6,OR(database!$AG1932&lt;&gt;Data!$K$9,database!$AG1932&lt;&gt;Data!$K$8))),MAX(E$8:E1931)+1,0)</f>
        <v>0</v>
      </c>
      <c r="F1932" s="25">
        <f>IF(AH1932="X",MAX(F$8:F1931)+1,0)</f>
        <v>0</v>
      </c>
      <c r="G1932" s="25">
        <f ca="1">IF(AND(AG1932=Data!$K$8,database!AI1932&lt;&gt;"Closed",AI1932&lt;&gt;"old",database!AL1932&lt;(TODAY()+Data!$X$4)),MAX(G$8:G1931)+1,0)</f>
        <v>0</v>
      </c>
      <c r="H1932" s="25">
        <f ca="1">IF(AND(AG1932=Data!$K$9,database!AI1932&lt;&gt;"Closed",AI1932&lt;&gt;"old",database!AL1932&lt;(TODAY()+Data!$X$5)),MAX(H$8:H1931)+1,0)</f>
        <v>0</v>
      </c>
      <c r="Y1932">
        <f>IF(AS1932&gt;0,VLOOKUP(AS1932,$AT:$AV,3,0)+COUNTIF(AS$8:AS1931,AS1932),0)</f>
        <v>0</v>
      </c>
      <c r="AA1932" s="16"/>
      <c r="AB1932" s="22"/>
      <c r="AC1932" s="16"/>
      <c r="AD1932" s="22"/>
      <c r="AE1932" s="16"/>
      <c r="AF1932" s="22"/>
      <c r="AG1932" s="138"/>
      <c r="AH1932" s="23"/>
      <c r="AI1932" s="16"/>
      <c r="AJ1932" s="23"/>
      <c r="AK1932" s="28"/>
      <c r="AL1932" s="35"/>
      <c r="AQ1932" s="25">
        <f>IF(FollowUp!$AK$3="(Off)",IF(FollowUp!$AA$3=Data!$D$5,C1932,IF(FollowUp!$AA$3=Data!$D$6,D1932,IF(FollowUp!$AA$3=Data!$D$7,E1932,B1932))),IF(FollowUp!$AK$3=Data!$N$9,F1932,IF(FollowUp!$AK$3=Data!$N$8,H1932,IF(FollowUp!$AK$3=Data!$N$7,G1932,B1932))))</f>
        <v>0</v>
      </c>
      <c r="AR1932" s="51">
        <f t="shared" si="182"/>
        <v>0</v>
      </c>
      <c r="AS1932" s="25">
        <f t="shared" si="186"/>
        <v>-1</v>
      </c>
      <c r="AT1932" s="25">
        <f t="shared" si="183"/>
        <v>1925</v>
      </c>
      <c r="AU1932" s="25">
        <f t="shared" si="187"/>
        <v>0</v>
      </c>
      <c r="AV1932" s="25">
        <f t="shared" si="184"/>
        <v>0</v>
      </c>
      <c r="BB1932" s="51"/>
    </row>
    <row r="1933" spans="1:54" x14ac:dyDescent="0.25">
      <c r="A1933" t="str">
        <f t="shared" si="185"/>
        <v>1933</v>
      </c>
      <c r="B1933" s="25">
        <f>IF(OR(ISBLANK($AG1933),$AI1933="closed",$AI1933="old",AND($B$3=Data!$N$6,OR(database!AG1933=Data!$K$8,Data!$K$9=database!AG1933))),0,MAX(B$8:B1932)+1)</f>
        <v>0</v>
      </c>
      <c r="C1933" s="25">
        <f ca="1">IF(AND($AL1933-C$3&lt;=TODAY(),$AL1933&gt;0,AI1933&lt;&gt;"closed",AI1933&lt;&gt;"old",AND($B$3&lt;&gt;Data!$N$6,OR(database!$AG1933&lt;&gt;Data!$K$9,database!$AG1933&lt;&gt;Data!$K$8))),MAX(C$8:C1932)+1,0)</f>
        <v>0</v>
      </c>
      <c r="D1933" s="25">
        <f ca="1">IF(AND($AL1933-D$3&lt;=TODAY(),$AL1933&gt;0,$AI1933&lt;&gt;"closed",AI1933&lt;&gt;"old",AND($B$3&lt;&gt;Data!$N$6,OR(database!$AG1933&lt;&gt;Data!$K$9,database!$AG1933&lt;&gt;Data!$K$8))),MAX(D$8:D1932)+1,0)</f>
        <v>0</v>
      </c>
      <c r="E1933" s="25">
        <f ca="1">IF(AND($AL1933-E$3&lt;=TODAY(),$AL1933&gt;0,AI1933&lt;&gt;"closed",AI1933&lt;&gt;"old",AND($B$3&lt;&gt;Data!$N$6,OR(database!$AG1933&lt;&gt;Data!$K$9,database!$AG1933&lt;&gt;Data!$K$8))),MAX(E$8:E1932)+1,0)</f>
        <v>0</v>
      </c>
      <c r="F1933" s="25">
        <f>IF(AH1933="X",MAX(F$8:F1932)+1,0)</f>
        <v>0</v>
      </c>
      <c r="G1933" s="25">
        <f ca="1">IF(AND(AG1933=Data!$K$8,database!AI1933&lt;&gt;"Closed",AI1933&lt;&gt;"old",database!AL1933&lt;(TODAY()+Data!$X$4)),MAX(G$8:G1932)+1,0)</f>
        <v>0</v>
      </c>
      <c r="H1933" s="25">
        <f ca="1">IF(AND(AG1933=Data!$K$9,database!AI1933&lt;&gt;"Closed",AI1933&lt;&gt;"old",database!AL1933&lt;(TODAY()+Data!$X$5)),MAX(H$8:H1932)+1,0)</f>
        <v>0</v>
      </c>
      <c r="Y1933">
        <f>IF(AS1933&gt;0,VLOOKUP(AS1933,$AT:$AV,3,0)+COUNTIF(AS$8:AS1932,AS1933),0)</f>
        <v>0</v>
      </c>
      <c r="AA1933" s="17"/>
      <c r="AB1933" s="18"/>
      <c r="AC1933" s="17"/>
      <c r="AD1933" s="18"/>
      <c r="AE1933" s="17"/>
      <c r="AF1933" s="18"/>
      <c r="AG1933" s="139"/>
      <c r="AH1933" s="24"/>
      <c r="AI1933" s="17"/>
      <c r="AJ1933" s="24"/>
      <c r="AK1933" s="27"/>
      <c r="AL1933" s="47"/>
      <c r="AQ1933" s="25">
        <f>IF(FollowUp!$AK$3="(Off)",IF(FollowUp!$AA$3=Data!$D$5,C1933,IF(FollowUp!$AA$3=Data!$D$6,D1933,IF(FollowUp!$AA$3=Data!$D$7,E1933,B1933))),IF(FollowUp!$AK$3=Data!$N$9,F1933,IF(FollowUp!$AK$3=Data!$N$8,H1933,IF(FollowUp!$AK$3=Data!$N$7,G1933,B1933))))</f>
        <v>0</v>
      </c>
      <c r="AR1933" s="51">
        <f t="shared" si="182"/>
        <v>0</v>
      </c>
      <c r="AS1933" s="25">
        <f t="shared" si="186"/>
        <v>-1</v>
      </c>
      <c r="AT1933" s="25">
        <f t="shared" si="183"/>
        <v>1926</v>
      </c>
      <c r="AU1933" s="25">
        <f t="shared" si="187"/>
        <v>0</v>
      </c>
      <c r="AV1933" s="25">
        <f t="shared" si="184"/>
        <v>0</v>
      </c>
      <c r="BB1933" s="51"/>
    </row>
    <row r="1934" spans="1:54" x14ac:dyDescent="0.25">
      <c r="A1934" t="str">
        <f t="shared" si="185"/>
        <v>1934</v>
      </c>
      <c r="B1934" s="25">
        <f>IF(OR(ISBLANK($AG1934),$AI1934="closed",$AI1934="old",AND($B$3=Data!$N$6,OR(database!AG1934=Data!$K$8,Data!$K$9=database!AG1934))),0,MAX(B$8:B1933)+1)</f>
        <v>0</v>
      </c>
      <c r="C1934" s="25">
        <f ca="1">IF(AND($AL1934-C$3&lt;=TODAY(),$AL1934&gt;0,AI1934&lt;&gt;"closed",AI1934&lt;&gt;"old",AND($B$3&lt;&gt;Data!$N$6,OR(database!$AG1934&lt;&gt;Data!$K$9,database!$AG1934&lt;&gt;Data!$K$8))),MAX(C$8:C1933)+1,0)</f>
        <v>0</v>
      </c>
      <c r="D1934" s="25">
        <f ca="1">IF(AND($AL1934-D$3&lt;=TODAY(),$AL1934&gt;0,$AI1934&lt;&gt;"closed",AI1934&lt;&gt;"old",AND($B$3&lt;&gt;Data!$N$6,OR(database!$AG1934&lt;&gt;Data!$K$9,database!$AG1934&lt;&gt;Data!$K$8))),MAX(D$8:D1933)+1,0)</f>
        <v>0</v>
      </c>
      <c r="E1934" s="25">
        <f ca="1">IF(AND($AL1934-E$3&lt;=TODAY(),$AL1934&gt;0,AI1934&lt;&gt;"closed",AI1934&lt;&gt;"old",AND($B$3&lt;&gt;Data!$N$6,OR(database!$AG1934&lt;&gt;Data!$K$9,database!$AG1934&lt;&gt;Data!$K$8))),MAX(E$8:E1933)+1,0)</f>
        <v>0</v>
      </c>
      <c r="F1934" s="25">
        <f>IF(AH1934="X",MAX(F$8:F1933)+1,0)</f>
        <v>0</v>
      </c>
      <c r="G1934" s="25">
        <f ca="1">IF(AND(AG1934=Data!$K$8,database!AI1934&lt;&gt;"Closed",AI1934&lt;&gt;"old",database!AL1934&lt;(TODAY()+Data!$X$4)),MAX(G$8:G1933)+1,0)</f>
        <v>0</v>
      </c>
      <c r="H1934" s="25">
        <f ca="1">IF(AND(AG1934=Data!$K$9,database!AI1934&lt;&gt;"Closed",AI1934&lt;&gt;"old",database!AL1934&lt;(TODAY()+Data!$X$5)),MAX(H$8:H1933)+1,0)</f>
        <v>0</v>
      </c>
      <c r="Y1934">
        <f>IF(AS1934&gt;0,VLOOKUP(AS1934,$AT:$AV,3,0)+COUNTIF(AS$8:AS1933,AS1934),0)</f>
        <v>0</v>
      </c>
      <c r="AA1934" s="16"/>
      <c r="AB1934" s="22"/>
      <c r="AC1934" s="16"/>
      <c r="AD1934" s="22"/>
      <c r="AE1934" s="16"/>
      <c r="AF1934" s="22"/>
      <c r="AG1934" s="138"/>
      <c r="AH1934" s="23"/>
      <c r="AI1934" s="16"/>
      <c r="AJ1934" s="23"/>
      <c r="AK1934" s="28"/>
      <c r="AL1934" s="35"/>
      <c r="AQ1934" s="25">
        <f>IF(FollowUp!$AK$3="(Off)",IF(FollowUp!$AA$3=Data!$D$5,C1934,IF(FollowUp!$AA$3=Data!$D$6,D1934,IF(FollowUp!$AA$3=Data!$D$7,E1934,B1934))),IF(FollowUp!$AK$3=Data!$N$9,F1934,IF(FollowUp!$AK$3=Data!$N$8,H1934,IF(FollowUp!$AK$3=Data!$N$7,G1934,B1934))))</f>
        <v>0</v>
      </c>
      <c r="AR1934" s="51">
        <f t="shared" si="182"/>
        <v>0</v>
      </c>
      <c r="AS1934" s="25">
        <f t="shared" si="186"/>
        <v>-1</v>
      </c>
      <c r="AT1934" s="25">
        <f t="shared" si="183"/>
        <v>1927</v>
      </c>
      <c r="AU1934" s="25">
        <f t="shared" si="187"/>
        <v>0</v>
      </c>
      <c r="AV1934" s="25">
        <f t="shared" si="184"/>
        <v>0</v>
      </c>
      <c r="BB1934" s="51"/>
    </row>
    <row r="1935" spans="1:54" x14ac:dyDescent="0.25">
      <c r="A1935" t="str">
        <f t="shared" si="185"/>
        <v>1935</v>
      </c>
      <c r="B1935" s="25">
        <f>IF(OR(ISBLANK($AG1935),$AI1935="closed",$AI1935="old",AND($B$3=Data!$N$6,OR(database!AG1935=Data!$K$8,Data!$K$9=database!AG1935))),0,MAX(B$8:B1934)+1)</f>
        <v>0</v>
      </c>
      <c r="C1935" s="25">
        <f ca="1">IF(AND($AL1935-C$3&lt;=TODAY(),$AL1935&gt;0,AI1935&lt;&gt;"closed",AI1935&lt;&gt;"old",AND($B$3&lt;&gt;Data!$N$6,OR(database!$AG1935&lt;&gt;Data!$K$9,database!$AG1935&lt;&gt;Data!$K$8))),MAX(C$8:C1934)+1,0)</f>
        <v>0</v>
      </c>
      <c r="D1935" s="25">
        <f ca="1">IF(AND($AL1935-D$3&lt;=TODAY(),$AL1935&gt;0,$AI1935&lt;&gt;"closed",AI1935&lt;&gt;"old",AND($B$3&lt;&gt;Data!$N$6,OR(database!$AG1935&lt;&gt;Data!$K$9,database!$AG1935&lt;&gt;Data!$K$8))),MAX(D$8:D1934)+1,0)</f>
        <v>0</v>
      </c>
      <c r="E1935" s="25">
        <f ca="1">IF(AND($AL1935-E$3&lt;=TODAY(),$AL1935&gt;0,AI1935&lt;&gt;"closed",AI1935&lt;&gt;"old",AND($B$3&lt;&gt;Data!$N$6,OR(database!$AG1935&lt;&gt;Data!$K$9,database!$AG1935&lt;&gt;Data!$K$8))),MAX(E$8:E1934)+1,0)</f>
        <v>0</v>
      </c>
      <c r="F1935" s="25">
        <f>IF(AH1935="X",MAX(F$8:F1934)+1,0)</f>
        <v>0</v>
      </c>
      <c r="G1935" s="25">
        <f ca="1">IF(AND(AG1935=Data!$K$8,database!AI1935&lt;&gt;"Closed",AI1935&lt;&gt;"old",database!AL1935&lt;(TODAY()+Data!$X$4)),MAX(G$8:G1934)+1,0)</f>
        <v>0</v>
      </c>
      <c r="H1935" s="25">
        <f ca="1">IF(AND(AG1935=Data!$K$9,database!AI1935&lt;&gt;"Closed",AI1935&lt;&gt;"old",database!AL1935&lt;(TODAY()+Data!$X$5)),MAX(H$8:H1934)+1,0)</f>
        <v>0</v>
      </c>
      <c r="Y1935">
        <f>IF(AS1935&gt;0,VLOOKUP(AS1935,$AT:$AV,3,0)+COUNTIF(AS$8:AS1934,AS1935),0)</f>
        <v>0</v>
      </c>
      <c r="AA1935" s="17"/>
      <c r="AB1935" s="18"/>
      <c r="AC1935" s="17"/>
      <c r="AD1935" s="18"/>
      <c r="AE1935" s="17"/>
      <c r="AF1935" s="18"/>
      <c r="AG1935" s="139"/>
      <c r="AH1935" s="24"/>
      <c r="AI1935" s="17"/>
      <c r="AJ1935" s="24"/>
      <c r="AK1935" s="27"/>
      <c r="AL1935" s="47"/>
      <c r="AQ1935" s="25">
        <f>IF(FollowUp!$AK$3="(Off)",IF(FollowUp!$AA$3=Data!$D$5,C1935,IF(FollowUp!$AA$3=Data!$D$6,D1935,IF(FollowUp!$AA$3=Data!$D$7,E1935,B1935))),IF(FollowUp!$AK$3=Data!$N$9,F1935,IF(FollowUp!$AK$3=Data!$N$8,H1935,IF(FollowUp!$AK$3=Data!$N$7,G1935,B1935))))</f>
        <v>0</v>
      </c>
      <c r="AR1935" s="51">
        <f t="shared" si="182"/>
        <v>0</v>
      </c>
      <c r="AS1935" s="25">
        <f t="shared" si="186"/>
        <v>-1</v>
      </c>
      <c r="AT1935" s="25">
        <f t="shared" si="183"/>
        <v>1928</v>
      </c>
      <c r="AU1935" s="25">
        <f t="shared" si="187"/>
        <v>0</v>
      </c>
      <c r="AV1935" s="25">
        <f t="shared" si="184"/>
        <v>0</v>
      </c>
      <c r="BB1935" s="51"/>
    </row>
    <row r="1936" spans="1:54" x14ac:dyDescent="0.25">
      <c r="A1936" t="str">
        <f t="shared" si="185"/>
        <v>1936</v>
      </c>
      <c r="B1936" s="25">
        <f>IF(OR(ISBLANK($AG1936),$AI1936="closed",$AI1936="old",AND($B$3=Data!$N$6,OR(database!AG1936=Data!$K$8,Data!$K$9=database!AG1936))),0,MAX(B$8:B1935)+1)</f>
        <v>0</v>
      </c>
      <c r="C1936" s="25">
        <f ca="1">IF(AND($AL1936-C$3&lt;=TODAY(),$AL1936&gt;0,AI1936&lt;&gt;"closed",AI1936&lt;&gt;"old",AND($B$3&lt;&gt;Data!$N$6,OR(database!$AG1936&lt;&gt;Data!$K$9,database!$AG1936&lt;&gt;Data!$K$8))),MAX(C$8:C1935)+1,0)</f>
        <v>0</v>
      </c>
      <c r="D1936" s="25">
        <f ca="1">IF(AND($AL1936-D$3&lt;=TODAY(),$AL1936&gt;0,$AI1936&lt;&gt;"closed",AI1936&lt;&gt;"old",AND($B$3&lt;&gt;Data!$N$6,OR(database!$AG1936&lt;&gt;Data!$K$9,database!$AG1936&lt;&gt;Data!$K$8))),MAX(D$8:D1935)+1,0)</f>
        <v>0</v>
      </c>
      <c r="E1936" s="25">
        <f ca="1">IF(AND($AL1936-E$3&lt;=TODAY(),$AL1936&gt;0,AI1936&lt;&gt;"closed",AI1936&lt;&gt;"old",AND($B$3&lt;&gt;Data!$N$6,OR(database!$AG1936&lt;&gt;Data!$K$9,database!$AG1936&lt;&gt;Data!$K$8))),MAX(E$8:E1935)+1,0)</f>
        <v>0</v>
      </c>
      <c r="F1936" s="25">
        <f>IF(AH1936="X",MAX(F$8:F1935)+1,0)</f>
        <v>0</v>
      </c>
      <c r="G1936" s="25">
        <f ca="1">IF(AND(AG1936=Data!$K$8,database!AI1936&lt;&gt;"Closed",AI1936&lt;&gt;"old",database!AL1936&lt;(TODAY()+Data!$X$4)),MAX(G$8:G1935)+1,0)</f>
        <v>0</v>
      </c>
      <c r="H1936" s="25">
        <f ca="1">IF(AND(AG1936=Data!$K$9,database!AI1936&lt;&gt;"Closed",AI1936&lt;&gt;"old",database!AL1936&lt;(TODAY()+Data!$X$5)),MAX(H$8:H1935)+1,0)</f>
        <v>0</v>
      </c>
      <c r="Y1936">
        <f>IF(AS1936&gt;0,VLOOKUP(AS1936,$AT:$AV,3,0)+COUNTIF(AS$8:AS1935,AS1936),0)</f>
        <v>0</v>
      </c>
      <c r="AA1936" s="16"/>
      <c r="AB1936" s="22"/>
      <c r="AC1936" s="16"/>
      <c r="AD1936" s="22"/>
      <c r="AE1936" s="16"/>
      <c r="AF1936" s="22"/>
      <c r="AG1936" s="138"/>
      <c r="AH1936" s="23"/>
      <c r="AI1936" s="16"/>
      <c r="AJ1936" s="23"/>
      <c r="AK1936" s="28"/>
      <c r="AL1936" s="35"/>
      <c r="AQ1936" s="25">
        <f>IF(FollowUp!$AK$3="(Off)",IF(FollowUp!$AA$3=Data!$D$5,C1936,IF(FollowUp!$AA$3=Data!$D$6,D1936,IF(FollowUp!$AA$3=Data!$D$7,E1936,B1936))),IF(FollowUp!$AK$3=Data!$N$9,F1936,IF(FollowUp!$AK$3=Data!$N$8,H1936,IF(FollowUp!$AK$3=Data!$N$7,G1936,B1936))))</f>
        <v>0</v>
      </c>
      <c r="AR1936" s="51">
        <f t="shared" si="182"/>
        <v>0</v>
      </c>
      <c r="AS1936" s="25">
        <f t="shared" si="186"/>
        <v>-1</v>
      </c>
      <c r="AT1936" s="25">
        <f t="shared" si="183"/>
        <v>1929</v>
      </c>
      <c r="AU1936" s="25">
        <f t="shared" si="187"/>
        <v>0</v>
      </c>
      <c r="AV1936" s="25">
        <f t="shared" si="184"/>
        <v>0</v>
      </c>
      <c r="BB1936" s="51"/>
    </row>
    <row r="1937" spans="1:54" x14ac:dyDescent="0.25">
      <c r="A1937" t="str">
        <f t="shared" si="185"/>
        <v>1937</v>
      </c>
      <c r="B1937" s="25">
        <f>IF(OR(ISBLANK($AG1937),$AI1937="closed",$AI1937="old",AND($B$3=Data!$N$6,OR(database!AG1937=Data!$K$8,Data!$K$9=database!AG1937))),0,MAX(B$8:B1936)+1)</f>
        <v>0</v>
      </c>
      <c r="C1937" s="25">
        <f ca="1">IF(AND($AL1937-C$3&lt;=TODAY(),$AL1937&gt;0,AI1937&lt;&gt;"closed",AI1937&lt;&gt;"old",AND($B$3&lt;&gt;Data!$N$6,OR(database!$AG1937&lt;&gt;Data!$K$9,database!$AG1937&lt;&gt;Data!$K$8))),MAX(C$8:C1936)+1,0)</f>
        <v>0</v>
      </c>
      <c r="D1937" s="25">
        <f ca="1">IF(AND($AL1937-D$3&lt;=TODAY(),$AL1937&gt;0,$AI1937&lt;&gt;"closed",AI1937&lt;&gt;"old",AND($B$3&lt;&gt;Data!$N$6,OR(database!$AG1937&lt;&gt;Data!$K$9,database!$AG1937&lt;&gt;Data!$K$8))),MAX(D$8:D1936)+1,0)</f>
        <v>0</v>
      </c>
      <c r="E1937" s="25">
        <f ca="1">IF(AND($AL1937-E$3&lt;=TODAY(),$AL1937&gt;0,AI1937&lt;&gt;"closed",AI1937&lt;&gt;"old",AND($B$3&lt;&gt;Data!$N$6,OR(database!$AG1937&lt;&gt;Data!$K$9,database!$AG1937&lt;&gt;Data!$K$8))),MAX(E$8:E1936)+1,0)</f>
        <v>0</v>
      </c>
      <c r="F1937" s="25">
        <f>IF(AH1937="X",MAX(F$8:F1936)+1,0)</f>
        <v>0</v>
      </c>
      <c r="G1937" s="25">
        <f ca="1">IF(AND(AG1937=Data!$K$8,database!AI1937&lt;&gt;"Closed",AI1937&lt;&gt;"old",database!AL1937&lt;(TODAY()+Data!$X$4)),MAX(G$8:G1936)+1,0)</f>
        <v>0</v>
      </c>
      <c r="H1937" s="25">
        <f ca="1">IF(AND(AG1937=Data!$K$9,database!AI1937&lt;&gt;"Closed",AI1937&lt;&gt;"old",database!AL1937&lt;(TODAY()+Data!$X$5)),MAX(H$8:H1936)+1,0)</f>
        <v>0</v>
      </c>
      <c r="Y1937">
        <f>IF(AS1937&gt;0,VLOOKUP(AS1937,$AT:$AV,3,0)+COUNTIF(AS$8:AS1936,AS1937),0)</f>
        <v>0</v>
      </c>
      <c r="AA1937" s="17"/>
      <c r="AB1937" s="18"/>
      <c r="AC1937" s="17"/>
      <c r="AD1937" s="18"/>
      <c r="AE1937" s="17"/>
      <c r="AF1937" s="18"/>
      <c r="AG1937" s="139"/>
      <c r="AH1937" s="24"/>
      <c r="AI1937" s="17"/>
      <c r="AJ1937" s="24"/>
      <c r="AK1937" s="27"/>
      <c r="AL1937" s="47"/>
      <c r="AQ1937" s="25">
        <f>IF(FollowUp!$AK$3="(Off)",IF(FollowUp!$AA$3=Data!$D$5,C1937,IF(FollowUp!$AA$3=Data!$D$6,D1937,IF(FollowUp!$AA$3=Data!$D$7,E1937,B1937))),IF(FollowUp!$AK$3=Data!$N$9,F1937,IF(FollowUp!$AK$3=Data!$N$8,H1937,IF(FollowUp!$AK$3=Data!$N$7,G1937,B1937))))</f>
        <v>0</v>
      </c>
      <c r="AR1937" s="51">
        <f t="shared" si="182"/>
        <v>0</v>
      </c>
      <c r="AS1937" s="25">
        <f t="shared" si="186"/>
        <v>-1</v>
      </c>
      <c r="AT1937" s="25">
        <f t="shared" si="183"/>
        <v>1930</v>
      </c>
      <c r="AU1937" s="25">
        <f t="shared" si="187"/>
        <v>0</v>
      </c>
      <c r="AV1937" s="25">
        <f t="shared" si="184"/>
        <v>0</v>
      </c>
      <c r="BB1937" s="51"/>
    </row>
    <row r="1938" spans="1:54" x14ac:dyDescent="0.25">
      <c r="A1938" t="str">
        <f t="shared" si="185"/>
        <v>1938</v>
      </c>
      <c r="B1938" s="25">
        <f>IF(OR(ISBLANK($AG1938),$AI1938="closed",$AI1938="old",AND($B$3=Data!$N$6,OR(database!AG1938=Data!$K$8,Data!$K$9=database!AG1938))),0,MAX(B$8:B1937)+1)</f>
        <v>0</v>
      </c>
      <c r="C1938" s="25">
        <f ca="1">IF(AND($AL1938-C$3&lt;=TODAY(),$AL1938&gt;0,AI1938&lt;&gt;"closed",AI1938&lt;&gt;"old",AND($B$3&lt;&gt;Data!$N$6,OR(database!$AG1938&lt;&gt;Data!$K$9,database!$AG1938&lt;&gt;Data!$K$8))),MAX(C$8:C1937)+1,0)</f>
        <v>0</v>
      </c>
      <c r="D1938" s="25">
        <f ca="1">IF(AND($AL1938-D$3&lt;=TODAY(),$AL1938&gt;0,$AI1938&lt;&gt;"closed",AI1938&lt;&gt;"old",AND($B$3&lt;&gt;Data!$N$6,OR(database!$AG1938&lt;&gt;Data!$K$9,database!$AG1938&lt;&gt;Data!$K$8))),MAX(D$8:D1937)+1,0)</f>
        <v>0</v>
      </c>
      <c r="E1938" s="25">
        <f ca="1">IF(AND($AL1938-E$3&lt;=TODAY(),$AL1938&gt;0,AI1938&lt;&gt;"closed",AI1938&lt;&gt;"old",AND($B$3&lt;&gt;Data!$N$6,OR(database!$AG1938&lt;&gt;Data!$K$9,database!$AG1938&lt;&gt;Data!$K$8))),MAX(E$8:E1937)+1,0)</f>
        <v>0</v>
      </c>
      <c r="F1938" s="25">
        <f>IF(AH1938="X",MAX(F$8:F1937)+1,0)</f>
        <v>0</v>
      </c>
      <c r="G1938" s="25">
        <f ca="1">IF(AND(AG1938=Data!$K$8,database!AI1938&lt;&gt;"Closed",AI1938&lt;&gt;"old",database!AL1938&lt;(TODAY()+Data!$X$4)),MAX(G$8:G1937)+1,0)</f>
        <v>0</v>
      </c>
      <c r="H1938" s="25">
        <f ca="1">IF(AND(AG1938=Data!$K$9,database!AI1938&lt;&gt;"Closed",AI1938&lt;&gt;"old",database!AL1938&lt;(TODAY()+Data!$X$5)),MAX(H$8:H1937)+1,0)</f>
        <v>0</v>
      </c>
      <c r="Y1938">
        <f>IF(AS1938&gt;0,VLOOKUP(AS1938,$AT:$AV,3,0)+COUNTIF(AS$8:AS1937,AS1938),0)</f>
        <v>0</v>
      </c>
      <c r="AA1938" s="16"/>
      <c r="AB1938" s="22"/>
      <c r="AC1938" s="16"/>
      <c r="AD1938" s="22"/>
      <c r="AE1938" s="16"/>
      <c r="AF1938" s="22"/>
      <c r="AG1938" s="138"/>
      <c r="AH1938" s="23"/>
      <c r="AI1938" s="16"/>
      <c r="AJ1938" s="23"/>
      <c r="AK1938" s="28"/>
      <c r="AL1938" s="35"/>
      <c r="AQ1938" s="25">
        <f>IF(FollowUp!$AK$3="(Off)",IF(FollowUp!$AA$3=Data!$D$5,C1938,IF(FollowUp!$AA$3=Data!$D$6,D1938,IF(FollowUp!$AA$3=Data!$D$7,E1938,B1938))),IF(FollowUp!$AK$3=Data!$N$9,F1938,IF(FollowUp!$AK$3=Data!$N$8,H1938,IF(FollowUp!$AK$3=Data!$N$7,G1938,B1938))))</f>
        <v>0</v>
      </c>
      <c r="AR1938" s="51">
        <f t="shared" si="182"/>
        <v>0</v>
      </c>
      <c r="AS1938" s="25">
        <f t="shared" si="186"/>
        <v>-1</v>
      </c>
      <c r="AT1938" s="25">
        <f t="shared" si="183"/>
        <v>1931</v>
      </c>
      <c r="AU1938" s="25">
        <f t="shared" si="187"/>
        <v>0</v>
      </c>
      <c r="AV1938" s="25">
        <f t="shared" si="184"/>
        <v>0</v>
      </c>
      <c r="BB1938" s="51"/>
    </row>
    <row r="1939" spans="1:54" x14ac:dyDescent="0.25">
      <c r="A1939" t="str">
        <f t="shared" si="185"/>
        <v>1939</v>
      </c>
      <c r="B1939" s="25">
        <f>IF(OR(ISBLANK($AG1939),$AI1939="closed",$AI1939="old",AND($B$3=Data!$N$6,OR(database!AG1939=Data!$K$8,Data!$K$9=database!AG1939))),0,MAX(B$8:B1938)+1)</f>
        <v>0</v>
      </c>
      <c r="C1939" s="25">
        <f ca="1">IF(AND($AL1939-C$3&lt;=TODAY(),$AL1939&gt;0,AI1939&lt;&gt;"closed",AI1939&lt;&gt;"old",AND($B$3&lt;&gt;Data!$N$6,OR(database!$AG1939&lt;&gt;Data!$K$9,database!$AG1939&lt;&gt;Data!$K$8))),MAX(C$8:C1938)+1,0)</f>
        <v>0</v>
      </c>
      <c r="D1939" s="25">
        <f ca="1">IF(AND($AL1939-D$3&lt;=TODAY(),$AL1939&gt;0,$AI1939&lt;&gt;"closed",AI1939&lt;&gt;"old",AND($B$3&lt;&gt;Data!$N$6,OR(database!$AG1939&lt;&gt;Data!$K$9,database!$AG1939&lt;&gt;Data!$K$8))),MAX(D$8:D1938)+1,0)</f>
        <v>0</v>
      </c>
      <c r="E1939" s="25">
        <f ca="1">IF(AND($AL1939-E$3&lt;=TODAY(),$AL1939&gt;0,AI1939&lt;&gt;"closed",AI1939&lt;&gt;"old",AND($B$3&lt;&gt;Data!$N$6,OR(database!$AG1939&lt;&gt;Data!$K$9,database!$AG1939&lt;&gt;Data!$K$8))),MAX(E$8:E1938)+1,0)</f>
        <v>0</v>
      </c>
      <c r="F1939" s="25">
        <f>IF(AH1939="X",MAX(F$8:F1938)+1,0)</f>
        <v>0</v>
      </c>
      <c r="G1939" s="25">
        <f ca="1">IF(AND(AG1939=Data!$K$8,database!AI1939&lt;&gt;"Closed",AI1939&lt;&gt;"old",database!AL1939&lt;(TODAY()+Data!$X$4)),MAX(G$8:G1938)+1,0)</f>
        <v>0</v>
      </c>
      <c r="H1939" s="25">
        <f ca="1">IF(AND(AG1939=Data!$K$9,database!AI1939&lt;&gt;"Closed",AI1939&lt;&gt;"old",database!AL1939&lt;(TODAY()+Data!$X$5)),MAX(H$8:H1938)+1,0)</f>
        <v>0</v>
      </c>
      <c r="Y1939">
        <f>IF(AS1939&gt;0,VLOOKUP(AS1939,$AT:$AV,3,0)+COUNTIF(AS$8:AS1938,AS1939),0)</f>
        <v>0</v>
      </c>
      <c r="AA1939" s="17"/>
      <c r="AB1939" s="18"/>
      <c r="AC1939" s="17"/>
      <c r="AD1939" s="18"/>
      <c r="AE1939" s="17"/>
      <c r="AF1939" s="18"/>
      <c r="AG1939" s="139"/>
      <c r="AH1939" s="24"/>
      <c r="AI1939" s="17"/>
      <c r="AJ1939" s="24"/>
      <c r="AK1939" s="27"/>
      <c r="AL1939" s="47"/>
      <c r="AQ1939" s="25">
        <f>IF(FollowUp!$AK$3="(Off)",IF(FollowUp!$AA$3=Data!$D$5,C1939,IF(FollowUp!$AA$3=Data!$D$6,D1939,IF(FollowUp!$AA$3=Data!$D$7,E1939,B1939))),IF(FollowUp!$AK$3=Data!$N$9,F1939,IF(FollowUp!$AK$3=Data!$N$8,H1939,IF(FollowUp!$AK$3=Data!$N$7,G1939,B1939))))</f>
        <v>0</v>
      </c>
      <c r="AR1939" s="51">
        <f t="shared" si="182"/>
        <v>0</v>
      </c>
      <c r="AS1939" s="25">
        <f t="shared" si="186"/>
        <v>-1</v>
      </c>
      <c r="AT1939" s="25">
        <f t="shared" si="183"/>
        <v>1932</v>
      </c>
      <c r="AU1939" s="25">
        <f t="shared" si="187"/>
        <v>0</v>
      </c>
      <c r="AV1939" s="25">
        <f t="shared" si="184"/>
        <v>0</v>
      </c>
      <c r="BB1939" s="51"/>
    </row>
    <row r="1940" spans="1:54" x14ac:dyDescent="0.25">
      <c r="A1940" t="str">
        <f t="shared" si="185"/>
        <v>1940</v>
      </c>
      <c r="B1940" s="25">
        <f>IF(OR(ISBLANK($AG1940),$AI1940="closed",$AI1940="old",AND($B$3=Data!$N$6,OR(database!AG1940=Data!$K$8,Data!$K$9=database!AG1940))),0,MAX(B$8:B1939)+1)</f>
        <v>0</v>
      </c>
      <c r="C1940" s="25">
        <f ca="1">IF(AND($AL1940-C$3&lt;=TODAY(),$AL1940&gt;0,AI1940&lt;&gt;"closed",AI1940&lt;&gt;"old",AND($B$3&lt;&gt;Data!$N$6,OR(database!$AG1940&lt;&gt;Data!$K$9,database!$AG1940&lt;&gt;Data!$K$8))),MAX(C$8:C1939)+1,0)</f>
        <v>0</v>
      </c>
      <c r="D1940" s="25">
        <f ca="1">IF(AND($AL1940-D$3&lt;=TODAY(),$AL1940&gt;0,$AI1940&lt;&gt;"closed",AI1940&lt;&gt;"old",AND($B$3&lt;&gt;Data!$N$6,OR(database!$AG1940&lt;&gt;Data!$K$9,database!$AG1940&lt;&gt;Data!$K$8))),MAX(D$8:D1939)+1,0)</f>
        <v>0</v>
      </c>
      <c r="E1940" s="25">
        <f ca="1">IF(AND($AL1940-E$3&lt;=TODAY(),$AL1940&gt;0,AI1940&lt;&gt;"closed",AI1940&lt;&gt;"old",AND($B$3&lt;&gt;Data!$N$6,OR(database!$AG1940&lt;&gt;Data!$K$9,database!$AG1940&lt;&gt;Data!$K$8))),MAX(E$8:E1939)+1,0)</f>
        <v>0</v>
      </c>
      <c r="F1940" s="25">
        <f>IF(AH1940="X",MAX(F$8:F1939)+1,0)</f>
        <v>0</v>
      </c>
      <c r="G1940" s="25">
        <f ca="1">IF(AND(AG1940=Data!$K$8,database!AI1940&lt;&gt;"Closed",AI1940&lt;&gt;"old",database!AL1940&lt;(TODAY()+Data!$X$4)),MAX(G$8:G1939)+1,0)</f>
        <v>0</v>
      </c>
      <c r="H1940" s="25">
        <f ca="1">IF(AND(AG1940=Data!$K$9,database!AI1940&lt;&gt;"Closed",AI1940&lt;&gt;"old",database!AL1940&lt;(TODAY()+Data!$X$5)),MAX(H$8:H1939)+1,0)</f>
        <v>0</v>
      </c>
      <c r="Y1940">
        <f>IF(AS1940&gt;0,VLOOKUP(AS1940,$AT:$AV,3,0)+COUNTIF(AS$8:AS1939,AS1940),0)</f>
        <v>0</v>
      </c>
      <c r="AA1940" s="16"/>
      <c r="AB1940" s="22"/>
      <c r="AC1940" s="16"/>
      <c r="AD1940" s="22"/>
      <c r="AE1940" s="16"/>
      <c r="AF1940" s="22"/>
      <c r="AG1940" s="138"/>
      <c r="AH1940" s="23"/>
      <c r="AI1940" s="16"/>
      <c r="AJ1940" s="23"/>
      <c r="AK1940" s="28"/>
      <c r="AL1940" s="35"/>
      <c r="AQ1940" s="25">
        <f>IF(FollowUp!$AK$3="(Off)",IF(FollowUp!$AA$3=Data!$D$5,C1940,IF(FollowUp!$AA$3=Data!$D$6,D1940,IF(FollowUp!$AA$3=Data!$D$7,E1940,B1940))),IF(FollowUp!$AK$3=Data!$N$9,F1940,IF(FollowUp!$AK$3=Data!$N$8,H1940,IF(FollowUp!$AK$3=Data!$N$7,G1940,B1940))))</f>
        <v>0</v>
      </c>
      <c r="AR1940" s="51">
        <f t="shared" si="182"/>
        <v>0</v>
      </c>
      <c r="AS1940" s="25">
        <f t="shared" si="186"/>
        <v>-1</v>
      </c>
      <c r="AT1940" s="25">
        <f t="shared" si="183"/>
        <v>1933</v>
      </c>
      <c r="AU1940" s="25">
        <f t="shared" si="187"/>
        <v>0</v>
      </c>
      <c r="AV1940" s="25">
        <f t="shared" si="184"/>
        <v>0</v>
      </c>
      <c r="BB1940" s="51"/>
    </row>
    <row r="1941" spans="1:54" x14ac:dyDescent="0.25">
      <c r="A1941" t="str">
        <f t="shared" si="185"/>
        <v>1941</v>
      </c>
      <c r="B1941" s="25">
        <f>IF(OR(ISBLANK($AG1941),$AI1941="closed",$AI1941="old",AND($B$3=Data!$N$6,OR(database!AG1941=Data!$K$8,Data!$K$9=database!AG1941))),0,MAX(B$8:B1940)+1)</f>
        <v>0</v>
      </c>
      <c r="C1941" s="25">
        <f ca="1">IF(AND($AL1941-C$3&lt;=TODAY(),$AL1941&gt;0,AI1941&lt;&gt;"closed",AI1941&lt;&gt;"old",AND($B$3&lt;&gt;Data!$N$6,OR(database!$AG1941&lt;&gt;Data!$K$9,database!$AG1941&lt;&gt;Data!$K$8))),MAX(C$8:C1940)+1,0)</f>
        <v>0</v>
      </c>
      <c r="D1941" s="25">
        <f ca="1">IF(AND($AL1941-D$3&lt;=TODAY(),$AL1941&gt;0,$AI1941&lt;&gt;"closed",AI1941&lt;&gt;"old",AND($B$3&lt;&gt;Data!$N$6,OR(database!$AG1941&lt;&gt;Data!$K$9,database!$AG1941&lt;&gt;Data!$K$8))),MAX(D$8:D1940)+1,0)</f>
        <v>0</v>
      </c>
      <c r="E1941" s="25">
        <f ca="1">IF(AND($AL1941-E$3&lt;=TODAY(),$AL1941&gt;0,AI1941&lt;&gt;"closed",AI1941&lt;&gt;"old",AND($B$3&lt;&gt;Data!$N$6,OR(database!$AG1941&lt;&gt;Data!$K$9,database!$AG1941&lt;&gt;Data!$K$8))),MAX(E$8:E1940)+1,0)</f>
        <v>0</v>
      </c>
      <c r="F1941" s="25">
        <f>IF(AH1941="X",MAX(F$8:F1940)+1,0)</f>
        <v>0</v>
      </c>
      <c r="G1941" s="25">
        <f ca="1">IF(AND(AG1941=Data!$K$8,database!AI1941&lt;&gt;"Closed",AI1941&lt;&gt;"old",database!AL1941&lt;(TODAY()+Data!$X$4)),MAX(G$8:G1940)+1,0)</f>
        <v>0</v>
      </c>
      <c r="H1941" s="25">
        <f ca="1">IF(AND(AG1941=Data!$K$9,database!AI1941&lt;&gt;"Closed",AI1941&lt;&gt;"old",database!AL1941&lt;(TODAY()+Data!$X$5)),MAX(H$8:H1940)+1,0)</f>
        <v>0</v>
      </c>
      <c r="Y1941">
        <f>IF(AS1941&gt;0,VLOOKUP(AS1941,$AT:$AV,3,0)+COUNTIF(AS$8:AS1940,AS1941),0)</f>
        <v>0</v>
      </c>
      <c r="AA1941" s="17"/>
      <c r="AB1941" s="18"/>
      <c r="AC1941" s="17"/>
      <c r="AD1941" s="18"/>
      <c r="AE1941" s="17"/>
      <c r="AF1941" s="18"/>
      <c r="AG1941" s="139"/>
      <c r="AH1941" s="24"/>
      <c r="AI1941" s="17"/>
      <c r="AJ1941" s="24"/>
      <c r="AK1941" s="27"/>
      <c r="AL1941" s="47"/>
      <c r="AQ1941" s="25">
        <f>IF(FollowUp!$AK$3="(Off)",IF(FollowUp!$AA$3=Data!$D$5,C1941,IF(FollowUp!$AA$3=Data!$D$6,D1941,IF(FollowUp!$AA$3=Data!$D$7,E1941,B1941))),IF(FollowUp!$AK$3=Data!$N$9,F1941,IF(FollowUp!$AK$3=Data!$N$8,H1941,IF(FollowUp!$AK$3=Data!$N$7,G1941,B1941))))</f>
        <v>0</v>
      </c>
      <c r="AR1941" s="51">
        <f t="shared" si="182"/>
        <v>0</v>
      </c>
      <c r="AS1941" s="25">
        <f t="shared" si="186"/>
        <v>-1</v>
      </c>
      <c r="AT1941" s="25">
        <f t="shared" si="183"/>
        <v>1934</v>
      </c>
      <c r="AU1941" s="25">
        <f t="shared" si="187"/>
        <v>0</v>
      </c>
      <c r="AV1941" s="25">
        <f t="shared" si="184"/>
        <v>0</v>
      </c>
      <c r="BB1941" s="51"/>
    </row>
    <row r="1942" spans="1:54" x14ac:dyDescent="0.25">
      <c r="A1942" t="str">
        <f t="shared" si="185"/>
        <v>1942</v>
      </c>
      <c r="B1942" s="25">
        <f>IF(OR(ISBLANK($AG1942),$AI1942="closed",$AI1942="old",AND($B$3=Data!$N$6,OR(database!AG1942=Data!$K$8,Data!$K$9=database!AG1942))),0,MAX(B$8:B1941)+1)</f>
        <v>0</v>
      </c>
      <c r="C1942" s="25">
        <f ca="1">IF(AND($AL1942-C$3&lt;=TODAY(),$AL1942&gt;0,AI1942&lt;&gt;"closed",AI1942&lt;&gt;"old",AND($B$3&lt;&gt;Data!$N$6,OR(database!$AG1942&lt;&gt;Data!$K$9,database!$AG1942&lt;&gt;Data!$K$8))),MAX(C$8:C1941)+1,0)</f>
        <v>0</v>
      </c>
      <c r="D1942" s="25">
        <f ca="1">IF(AND($AL1942-D$3&lt;=TODAY(),$AL1942&gt;0,$AI1942&lt;&gt;"closed",AI1942&lt;&gt;"old",AND($B$3&lt;&gt;Data!$N$6,OR(database!$AG1942&lt;&gt;Data!$K$9,database!$AG1942&lt;&gt;Data!$K$8))),MAX(D$8:D1941)+1,0)</f>
        <v>0</v>
      </c>
      <c r="E1942" s="25">
        <f ca="1">IF(AND($AL1942-E$3&lt;=TODAY(),$AL1942&gt;0,AI1942&lt;&gt;"closed",AI1942&lt;&gt;"old",AND($B$3&lt;&gt;Data!$N$6,OR(database!$AG1942&lt;&gt;Data!$K$9,database!$AG1942&lt;&gt;Data!$K$8))),MAX(E$8:E1941)+1,0)</f>
        <v>0</v>
      </c>
      <c r="F1942" s="25">
        <f>IF(AH1942="X",MAX(F$8:F1941)+1,0)</f>
        <v>0</v>
      </c>
      <c r="G1942" s="25">
        <f ca="1">IF(AND(AG1942=Data!$K$8,database!AI1942&lt;&gt;"Closed",AI1942&lt;&gt;"old",database!AL1942&lt;(TODAY()+Data!$X$4)),MAX(G$8:G1941)+1,0)</f>
        <v>0</v>
      </c>
      <c r="H1942" s="25">
        <f ca="1">IF(AND(AG1942=Data!$K$9,database!AI1942&lt;&gt;"Closed",AI1942&lt;&gt;"old",database!AL1942&lt;(TODAY()+Data!$X$5)),MAX(H$8:H1941)+1,0)</f>
        <v>0</v>
      </c>
      <c r="Y1942">
        <f>IF(AS1942&gt;0,VLOOKUP(AS1942,$AT:$AV,3,0)+COUNTIF(AS$8:AS1941,AS1942),0)</f>
        <v>0</v>
      </c>
      <c r="AA1942" s="16"/>
      <c r="AB1942" s="22"/>
      <c r="AC1942" s="16"/>
      <c r="AD1942" s="22"/>
      <c r="AE1942" s="16"/>
      <c r="AF1942" s="22"/>
      <c r="AG1942" s="138"/>
      <c r="AH1942" s="23"/>
      <c r="AI1942" s="16"/>
      <c r="AJ1942" s="23"/>
      <c r="AK1942" s="28"/>
      <c r="AL1942" s="35"/>
      <c r="AQ1942" s="25">
        <f>IF(FollowUp!$AK$3="(Off)",IF(FollowUp!$AA$3=Data!$D$5,C1942,IF(FollowUp!$AA$3=Data!$D$6,D1942,IF(FollowUp!$AA$3=Data!$D$7,E1942,B1942))),IF(FollowUp!$AK$3=Data!$N$9,F1942,IF(FollowUp!$AK$3=Data!$N$8,H1942,IF(FollowUp!$AK$3=Data!$N$7,G1942,B1942))))</f>
        <v>0</v>
      </c>
      <c r="AR1942" s="51">
        <f t="shared" si="182"/>
        <v>0</v>
      </c>
      <c r="AS1942" s="25">
        <f t="shared" si="186"/>
        <v>-1</v>
      </c>
      <c r="AT1942" s="25">
        <f t="shared" si="183"/>
        <v>1935</v>
      </c>
      <c r="AU1942" s="25">
        <f t="shared" si="187"/>
        <v>0</v>
      </c>
      <c r="AV1942" s="25">
        <f t="shared" si="184"/>
        <v>0</v>
      </c>
      <c r="BB1942" s="51"/>
    </row>
    <row r="1943" spans="1:54" x14ac:dyDescent="0.25">
      <c r="A1943" t="str">
        <f t="shared" si="185"/>
        <v>1943</v>
      </c>
      <c r="B1943" s="25">
        <f>IF(OR(ISBLANK($AG1943),$AI1943="closed",$AI1943="old",AND($B$3=Data!$N$6,OR(database!AG1943=Data!$K$8,Data!$K$9=database!AG1943))),0,MAX(B$8:B1942)+1)</f>
        <v>0</v>
      </c>
      <c r="C1943" s="25">
        <f ca="1">IF(AND($AL1943-C$3&lt;=TODAY(),$AL1943&gt;0,AI1943&lt;&gt;"closed",AI1943&lt;&gt;"old",AND($B$3&lt;&gt;Data!$N$6,OR(database!$AG1943&lt;&gt;Data!$K$9,database!$AG1943&lt;&gt;Data!$K$8))),MAX(C$8:C1942)+1,0)</f>
        <v>0</v>
      </c>
      <c r="D1943" s="25">
        <f ca="1">IF(AND($AL1943-D$3&lt;=TODAY(),$AL1943&gt;0,$AI1943&lt;&gt;"closed",AI1943&lt;&gt;"old",AND($B$3&lt;&gt;Data!$N$6,OR(database!$AG1943&lt;&gt;Data!$K$9,database!$AG1943&lt;&gt;Data!$K$8))),MAX(D$8:D1942)+1,0)</f>
        <v>0</v>
      </c>
      <c r="E1943" s="25">
        <f ca="1">IF(AND($AL1943-E$3&lt;=TODAY(),$AL1943&gt;0,AI1943&lt;&gt;"closed",AI1943&lt;&gt;"old",AND($B$3&lt;&gt;Data!$N$6,OR(database!$AG1943&lt;&gt;Data!$K$9,database!$AG1943&lt;&gt;Data!$K$8))),MAX(E$8:E1942)+1,0)</f>
        <v>0</v>
      </c>
      <c r="F1943" s="25">
        <f>IF(AH1943="X",MAX(F$8:F1942)+1,0)</f>
        <v>0</v>
      </c>
      <c r="G1943" s="25">
        <f ca="1">IF(AND(AG1943=Data!$K$8,database!AI1943&lt;&gt;"Closed",AI1943&lt;&gt;"old",database!AL1943&lt;(TODAY()+Data!$X$4)),MAX(G$8:G1942)+1,0)</f>
        <v>0</v>
      </c>
      <c r="H1943" s="25">
        <f ca="1">IF(AND(AG1943=Data!$K$9,database!AI1943&lt;&gt;"Closed",AI1943&lt;&gt;"old",database!AL1943&lt;(TODAY()+Data!$X$5)),MAX(H$8:H1942)+1,0)</f>
        <v>0</v>
      </c>
      <c r="Y1943">
        <f>IF(AS1943&gt;0,VLOOKUP(AS1943,$AT:$AV,3,0)+COUNTIF(AS$8:AS1942,AS1943),0)</f>
        <v>0</v>
      </c>
      <c r="AA1943" s="17"/>
      <c r="AB1943" s="18"/>
      <c r="AC1943" s="17"/>
      <c r="AD1943" s="18"/>
      <c r="AE1943" s="17"/>
      <c r="AF1943" s="18"/>
      <c r="AG1943" s="139"/>
      <c r="AH1943" s="24"/>
      <c r="AI1943" s="17"/>
      <c r="AJ1943" s="24"/>
      <c r="AK1943" s="27"/>
      <c r="AL1943" s="47"/>
      <c r="AQ1943" s="25">
        <f>IF(FollowUp!$AK$3="(Off)",IF(FollowUp!$AA$3=Data!$D$5,C1943,IF(FollowUp!$AA$3=Data!$D$6,D1943,IF(FollowUp!$AA$3=Data!$D$7,E1943,B1943))),IF(FollowUp!$AK$3=Data!$N$9,F1943,IF(FollowUp!$AK$3=Data!$N$8,H1943,IF(FollowUp!$AK$3=Data!$N$7,G1943,B1943))))</f>
        <v>0</v>
      </c>
      <c r="AR1943" s="51">
        <f t="shared" si="182"/>
        <v>0</v>
      </c>
      <c r="AS1943" s="25">
        <f t="shared" si="186"/>
        <v>-1</v>
      </c>
      <c r="AT1943" s="25">
        <f t="shared" si="183"/>
        <v>1936</v>
      </c>
      <c r="AU1943" s="25">
        <f t="shared" si="187"/>
        <v>0</v>
      </c>
      <c r="AV1943" s="25">
        <f t="shared" si="184"/>
        <v>0</v>
      </c>
      <c r="BB1943" s="51"/>
    </row>
    <row r="1944" spans="1:54" x14ac:dyDescent="0.25">
      <c r="A1944" t="str">
        <f t="shared" si="185"/>
        <v>1944</v>
      </c>
      <c r="B1944" s="25">
        <f>IF(OR(ISBLANK($AG1944),$AI1944="closed",$AI1944="old",AND($B$3=Data!$N$6,OR(database!AG1944=Data!$K$8,Data!$K$9=database!AG1944))),0,MAX(B$8:B1943)+1)</f>
        <v>0</v>
      </c>
      <c r="C1944" s="25">
        <f ca="1">IF(AND($AL1944-C$3&lt;=TODAY(),$AL1944&gt;0,AI1944&lt;&gt;"closed",AI1944&lt;&gt;"old",AND($B$3&lt;&gt;Data!$N$6,OR(database!$AG1944&lt;&gt;Data!$K$9,database!$AG1944&lt;&gt;Data!$K$8))),MAX(C$8:C1943)+1,0)</f>
        <v>0</v>
      </c>
      <c r="D1944" s="25">
        <f ca="1">IF(AND($AL1944-D$3&lt;=TODAY(),$AL1944&gt;0,$AI1944&lt;&gt;"closed",AI1944&lt;&gt;"old",AND($B$3&lt;&gt;Data!$N$6,OR(database!$AG1944&lt;&gt;Data!$K$9,database!$AG1944&lt;&gt;Data!$K$8))),MAX(D$8:D1943)+1,0)</f>
        <v>0</v>
      </c>
      <c r="E1944" s="25">
        <f ca="1">IF(AND($AL1944-E$3&lt;=TODAY(),$AL1944&gt;0,AI1944&lt;&gt;"closed",AI1944&lt;&gt;"old",AND($B$3&lt;&gt;Data!$N$6,OR(database!$AG1944&lt;&gt;Data!$K$9,database!$AG1944&lt;&gt;Data!$K$8))),MAX(E$8:E1943)+1,0)</f>
        <v>0</v>
      </c>
      <c r="F1944" s="25">
        <f>IF(AH1944="X",MAX(F$8:F1943)+1,0)</f>
        <v>0</v>
      </c>
      <c r="G1944" s="25">
        <f ca="1">IF(AND(AG1944=Data!$K$8,database!AI1944&lt;&gt;"Closed",AI1944&lt;&gt;"old",database!AL1944&lt;(TODAY()+Data!$X$4)),MAX(G$8:G1943)+1,0)</f>
        <v>0</v>
      </c>
      <c r="H1944" s="25">
        <f ca="1">IF(AND(AG1944=Data!$K$9,database!AI1944&lt;&gt;"Closed",AI1944&lt;&gt;"old",database!AL1944&lt;(TODAY()+Data!$X$5)),MAX(H$8:H1943)+1,0)</f>
        <v>0</v>
      </c>
      <c r="Y1944">
        <f>IF(AS1944&gt;0,VLOOKUP(AS1944,$AT:$AV,3,0)+COUNTIF(AS$8:AS1943,AS1944),0)</f>
        <v>0</v>
      </c>
      <c r="AA1944" s="16"/>
      <c r="AB1944" s="22"/>
      <c r="AC1944" s="16"/>
      <c r="AD1944" s="22"/>
      <c r="AE1944" s="16"/>
      <c r="AF1944" s="22"/>
      <c r="AG1944" s="138"/>
      <c r="AH1944" s="23"/>
      <c r="AI1944" s="16"/>
      <c r="AJ1944" s="23"/>
      <c r="AK1944" s="28"/>
      <c r="AL1944" s="35"/>
      <c r="AQ1944" s="25">
        <f>IF(FollowUp!$AK$3="(Off)",IF(FollowUp!$AA$3=Data!$D$5,C1944,IF(FollowUp!$AA$3=Data!$D$6,D1944,IF(FollowUp!$AA$3=Data!$D$7,E1944,B1944))),IF(FollowUp!$AK$3=Data!$N$9,F1944,IF(FollowUp!$AK$3=Data!$N$8,H1944,IF(FollowUp!$AK$3=Data!$N$7,G1944,B1944))))</f>
        <v>0</v>
      </c>
      <c r="AR1944" s="51">
        <f t="shared" si="182"/>
        <v>0</v>
      </c>
      <c r="AS1944" s="25">
        <f t="shared" si="186"/>
        <v>-1</v>
      </c>
      <c r="AT1944" s="25">
        <f t="shared" si="183"/>
        <v>1937</v>
      </c>
      <c r="AU1944" s="25">
        <f t="shared" si="187"/>
        <v>0</v>
      </c>
      <c r="AV1944" s="25">
        <f t="shared" si="184"/>
        <v>0</v>
      </c>
      <c r="BB1944" s="51"/>
    </row>
    <row r="1945" spans="1:54" x14ac:dyDescent="0.25">
      <c r="A1945" t="str">
        <f t="shared" si="185"/>
        <v>1945</v>
      </c>
      <c r="B1945" s="25">
        <f>IF(OR(ISBLANK($AG1945),$AI1945="closed",$AI1945="old",AND($B$3=Data!$N$6,OR(database!AG1945=Data!$K$8,Data!$K$9=database!AG1945))),0,MAX(B$8:B1944)+1)</f>
        <v>0</v>
      </c>
      <c r="C1945" s="25">
        <f ca="1">IF(AND($AL1945-C$3&lt;=TODAY(),$AL1945&gt;0,AI1945&lt;&gt;"closed",AI1945&lt;&gt;"old",AND($B$3&lt;&gt;Data!$N$6,OR(database!$AG1945&lt;&gt;Data!$K$9,database!$AG1945&lt;&gt;Data!$K$8))),MAX(C$8:C1944)+1,0)</f>
        <v>0</v>
      </c>
      <c r="D1945" s="25">
        <f ca="1">IF(AND($AL1945-D$3&lt;=TODAY(),$AL1945&gt;0,$AI1945&lt;&gt;"closed",AI1945&lt;&gt;"old",AND($B$3&lt;&gt;Data!$N$6,OR(database!$AG1945&lt;&gt;Data!$K$9,database!$AG1945&lt;&gt;Data!$K$8))),MAX(D$8:D1944)+1,0)</f>
        <v>0</v>
      </c>
      <c r="E1945" s="25">
        <f ca="1">IF(AND($AL1945-E$3&lt;=TODAY(),$AL1945&gt;0,AI1945&lt;&gt;"closed",AI1945&lt;&gt;"old",AND($B$3&lt;&gt;Data!$N$6,OR(database!$AG1945&lt;&gt;Data!$K$9,database!$AG1945&lt;&gt;Data!$K$8))),MAX(E$8:E1944)+1,0)</f>
        <v>0</v>
      </c>
      <c r="F1945" s="25">
        <f>IF(AH1945="X",MAX(F$8:F1944)+1,0)</f>
        <v>0</v>
      </c>
      <c r="G1945" s="25">
        <f ca="1">IF(AND(AG1945=Data!$K$8,database!AI1945&lt;&gt;"Closed",AI1945&lt;&gt;"old",database!AL1945&lt;(TODAY()+Data!$X$4)),MAX(G$8:G1944)+1,0)</f>
        <v>0</v>
      </c>
      <c r="H1945" s="25">
        <f ca="1">IF(AND(AG1945=Data!$K$9,database!AI1945&lt;&gt;"Closed",AI1945&lt;&gt;"old",database!AL1945&lt;(TODAY()+Data!$X$5)),MAX(H$8:H1944)+1,0)</f>
        <v>0</v>
      </c>
      <c r="Y1945">
        <f>IF(AS1945&gt;0,VLOOKUP(AS1945,$AT:$AV,3,0)+COUNTIF(AS$8:AS1944,AS1945),0)</f>
        <v>0</v>
      </c>
      <c r="AA1945" s="17"/>
      <c r="AB1945" s="18"/>
      <c r="AC1945" s="17"/>
      <c r="AD1945" s="18"/>
      <c r="AE1945" s="17"/>
      <c r="AF1945" s="18"/>
      <c r="AG1945" s="139"/>
      <c r="AH1945" s="24"/>
      <c r="AI1945" s="17"/>
      <c r="AJ1945" s="24"/>
      <c r="AK1945" s="27"/>
      <c r="AL1945" s="47"/>
      <c r="AQ1945" s="25">
        <f>IF(FollowUp!$AK$3="(Off)",IF(FollowUp!$AA$3=Data!$D$5,C1945,IF(FollowUp!$AA$3=Data!$D$6,D1945,IF(FollowUp!$AA$3=Data!$D$7,E1945,B1945))),IF(FollowUp!$AK$3=Data!$N$9,F1945,IF(FollowUp!$AK$3=Data!$N$8,H1945,IF(FollowUp!$AK$3=Data!$N$7,G1945,B1945))))</f>
        <v>0</v>
      </c>
      <c r="AR1945" s="51">
        <f t="shared" ref="AR1945:AR2008" si="188">IF(AQ1945&gt;0,AL1945,0)</f>
        <v>0</v>
      </c>
      <c r="AS1945" s="25">
        <f t="shared" si="186"/>
        <v>-1</v>
      </c>
      <c r="AT1945" s="25">
        <f t="shared" ref="AT1945:AT2008" si="189">AT1944+1</f>
        <v>1938</v>
      </c>
      <c r="AU1945" s="25">
        <f t="shared" si="187"/>
        <v>0</v>
      </c>
      <c r="AV1945" s="25">
        <f t="shared" ref="AV1945:AV2008" si="190">IF(AND(AU1945&gt;0,AV1946=0),1,(AU1946+AV1946))</f>
        <v>0</v>
      </c>
      <c r="BB1945" s="51"/>
    </row>
    <row r="1946" spans="1:54" x14ac:dyDescent="0.25">
      <c r="A1946" t="str">
        <f t="shared" si="185"/>
        <v>1946</v>
      </c>
      <c r="B1946" s="25">
        <f>IF(OR(ISBLANK($AG1946),$AI1946="closed",$AI1946="old",AND($B$3=Data!$N$6,OR(database!AG1946=Data!$K$8,Data!$K$9=database!AG1946))),0,MAX(B$8:B1945)+1)</f>
        <v>0</v>
      </c>
      <c r="C1946" s="25">
        <f ca="1">IF(AND($AL1946-C$3&lt;=TODAY(),$AL1946&gt;0,AI1946&lt;&gt;"closed",AI1946&lt;&gt;"old",AND($B$3&lt;&gt;Data!$N$6,OR(database!$AG1946&lt;&gt;Data!$K$9,database!$AG1946&lt;&gt;Data!$K$8))),MAX(C$8:C1945)+1,0)</f>
        <v>0</v>
      </c>
      <c r="D1946" s="25">
        <f ca="1">IF(AND($AL1946-D$3&lt;=TODAY(),$AL1946&gt;0,$AI1946&lt;&gt;"closed",AI1946&lt;&gt;"old",AND($B$3&lt;&gt;Data!$N$6,OR(database!$AG1946&lt;&gt;Data!$K$9,database!$AG1946&lt;&gt;Data!$K$8))),MAX(D$8:D1945)+1,0)</f>
        <v>0</v>
      </c>
      <c r="E1946" s="25">
        <f ca="1">IF(AND($AL1946-E$3&lt;=TODAY(),$AL1946&gt;0,AI1946&lt;&gt;"closed",AI1946&lt;&gt;"old",AND($B$3&lt;&gt;Data!$N$6,OR(database!$AG1946&lt;&gt;Data!$K$9,database!$AG1946&lt;&gt;Data!$K$8))),MAX(E$8:E1945)+1,0)</f>
        <v>0</v>
      </c>
      <c r="F1946" s="25">
        <f>IF(AH1946="X",MAX(F$8:F1945)+1,0)</f>
        <v>0</v>
      </c>
      <c r="G1946" s="25">
        <f ca="1">IF(AND(AG1946=Data!$K$8,database!AI1946&lt;&gt;"Closed",AI1946&lt;&gt;"old",database!AL1946&lt;(TODAY()+Data!$X$4)),MAX(G$8:G1945)+1,0)</f>
        <v>0</v>
      </c>
      <c r="H1946" s="25">
        <f ca="1">IF(AND(AG1946=Data!$K$9,database!AI1946&lt;&gt;"Closed",AI1946&lt;&gt;"old",database!AL1946&lt;(TODAY()+Data!$X$5)),MAX(H$8:H1945)+1,0)</f>
        <v>0</v>
      </c>
      <c r="Y1946">
        <f>IF(AS1946&gt;0,VLOOKUP(AS1946,$AT:$AV,3,0)+COUNTIF(AS$8:AS1945,AS1946),0)</f>
        <v>0</v>
      </c>
      <c r="AA1946" s="16"/>
      <c r="AB1946" s="22"/>
      <c r="AC1946" s="16"/>
      <c r="AD1946" s="22"/>
      <c r="AE1946" s="16"/>
      <c r="AF1946" s="22"/>
      <c r="AG1946" s="138"/>
      <c r="AH1946" s="23"/>
      <c r="AI1946" s="16"/>
      <c r="AJ1946" s="23"/>
      <c r="AK1946" s="28"/>
      <c r="AL1946" s="35"/>
      <c r="AQ1946" s="25">
        <f>IF(FollowUp!$AK$3="(Off)",IF(FollowUp!$AA$3=Data!$D$5,C1946,IF(FollowUp!$AA$3=Data!$D$6,D1946,IF(FollowUp!$AA$3=Data!$D$7,E1946,B1946))),IF(FollowUp!$AK$3=Data!$N$9,F1946,IF(FollowUp!$AK$3=Data!$N$8,H1946,IF(FollowUp!$AK$3=Data!$N$7,G1946,B1946))))</f>
        <v>0</v>
      </c>
      <c r="AR1946" s="51">
        <f t="shared" si="188"/>
        <v>0</v>
      </c>
      <c r="AS1946" s="25">
        <f t="shared" si="186"/>
        <v>-1</v>
      </c>
      <c r="AT1946" s="25">
        <f t="shared" si="189"/>
        <v>1939</v>
      </c>
      <c r="AU1946" s="25">
        <f t="shared" si="187"/>
        <v>0</v>
      </c>
      <c r="AV1946" s="25">
        <f t="shared" si="190"/>
        <v>0</v>
      </c>
      <c r="BB1946" s="51"/>
    </row>
    <row r="1947" spans="1:54" x14ac:dyDescent="0.25">
      <c r="A1947" t="str">
        <f t="shared" si="185"/>
        <v>1947</v>
      </c>
      <c r="B1947" s="25">
        <f>IF(OR(ISBLANK($AG1947),$AI1947="closed",$AI1947="old",AND($B$3=Data!$N$6,OR(database!AG1947=Data!$K$8,Data!$K$9=database!AG1947))),0,MAX(B$8:B1946)+1)</f>
        <v>0</v>
      </c>
      <c r="C1947" s="25">
        <f ca="1">IF(AND($AL1947-C$3&lt;=TODAY(),$AL1947&gt;0,AI1947&lt;&gt;"closed",AI1947&lt;&gt;"old",AND($B$3&lt;&gt;Data!$N$6,OR(database!$AG1947&lt;&gt;Data!$K$9,database!$AG1947&lt;&gt;Data!$K$8))),MAX(C$8:C1946)+1,0)</f>
        <v>0</v>
      </c>
      <c r="D1947" s="25">
        <f ca="1">IF(AND($AL1947-D$3&lt;=TODAY(),$AL1947&gt;0,$AI1947&lt;&gt;"closed",AI1947&lt;&gt;"old",AND($B$3&lt;&gt;Data!$N$6,OR(database!$AG1947&lt;&gt;Data!$K$9,database!$AG1947&lt;&gt;Data!$K$8))),MAX(D$8:D1946)+1,0)</f>
        <v>0</v>
      </c>
      <c r="E1947" s="25">
        <f ca="1">IF(AND($AL1947-E$3&lt;=TODAY(),$AL1947&gt;0,AI1947&lt;&gt;"closed",AI1947&lt;&gt;"old",AND($B$3&lt;&gt;Data!$N$6,OR(database!$AG1947&lt;&gt;Data!$K$9,database!$AG1947&lt;&gt;Data!$K$8))),MAX(E$8:E1946)+1,0)</f>
        <v>0</v>
      </c>
      <c r="F1947" s="25">
        <f>IF(AH1947="X",MAX(F$8:F1946)+1,0)</f>
        <v>0</v>
      </c>
      <c r="G1947" s="25">
        <f ca="1">IF(AND(AG1947=Data!$K$8,database!AI1947&lt;&gt;"Closed",AI1947&lt;&gt;"old",database!AL1947&lt;(TODAY()+Data!$X$4)),MAX(G$8:G1946)+1,0)</f>
        <v>0</v>
      </c>
      <c r="H1947" s="25">
        <f ca="1">IF(AND(AG1947=Data!$K$9,database!AI1947&lt;&gt;"Closed",AI1947&lt;&gt;"old",database!AL1947&lt;(TODAY()+Data!$X$5)),MAX(H$8:H1946)+1,0)</f>
        <v>0</v>
      </c>
      <c r="Y1947">
        <f>IF(AS1947&gt;0,VLOOKUP(AS1947,$AT:$AV,3,0)+COUNTIF(AS$8:AS1946,AS1947),0)</f>
        <v>0</v>
      </c>
      <c r="AA1947" s="17"/>
      <c r="AB1947" s="18"/>
      <c r="AC1947" s="17"/>
      <c r="AD1947" s="18"/>
      <c r="AE1947" s="17"/>
      <c r="AF1947" s="18"/>
      <c r="AG1947" s="139"/>
      <c r="AH1947" s="24"/>
      <c r="AI1947" s="17"/>
      <c r="AJ1947" s="24"/>
      <c r="AK1947" s="27"/>
      <c r="AL1947" s="47"/>
      <c r="AQ1947" s="25">
        <f>IF(FollowUp!$AK$3="(Off)",IF(FollowUp!$AA$3=Data!$D$5,C1947,IF(FollowUp!$AA$3=Data!$D$6,D1947,IF(FollowUp!$AA$3=Data!$D$7,E1947,B1947))),IF(FollowUp!$AK$3=Data!$N$9,F1947,IF(FollowUp!$AK$3=Data!$N$8,H1947,IF(FollowUp!$AK$3=Data!$N$7,G1947,B1947))))</f>
        <v>0</v>
      </c>
      <c r="AR1947" s="51">
        <f t="shared" si="188"/>
        <v>0</v>
      </c>
      <c r="AS1947" s="25">
        <f t="shared" si="186"/>
        <v>-1</v>
      </c>
      <c r="AT1947" s="25">
        <f t="shared" si="189"/>
        <v>1940</v>
      </c>
      <c r="AU1947" s="25">
        <f t="shared" si="187"/>
        <v>0</v>
      </c>
      <c r="AV1947" s="25">
        <f t="shared" si="190"/>
        <v>0</v>
      </c>
      <c r="BB1947" s="51"/>
    </row>
    <row r="1948" spans="1:54" x14ac:dyDescent="0.25">
      <c r="A1948" t="str">
        <f t="shared" si="185"/>
        <v>1948</v>
      </c>
      <c r="B1948" s="25">
        <f>IF(OR(ISBLANK($AG1948),$AI1948="closed",$AI1948="old",AND($B$3=Data!$N$6,OR(database!AG1948=Data!$K$8,Data!$K$9=database!AG1948))),0,MAX(B$8:B1947)+1)</f>
        <v>0</v>
      </c>
      <c r="C1948" s="25">
        <f ca="1">IF(AND($AL1948-C$3&lt;=TODAY(),$AL1948&gt;0,AI1948&lt;&gt;"closed",AI1948&lt;&gt;"old",AND($B$3&lt;&gt;Data!$N$6,OR(database!$AG1948&lt;&gt;Data!$K$9,database!$AG1948&lt;&gt;Data!$K$8))),MAX(C$8:C1947)+1,0)</f>
        <v>0</v>
      </c>
      <c r="D1948" s="25">
        <f ca="1">IF(AND($AL1948-D$3&lt;=TODAY(),$AL1948&gt;0,$AI1948&lt;&gt;"closed",AI1948&lt;&gt;"old",AND($B$3&lt;&gt;Data!$N$6,OR(database!$AG1948&lt;&gt;Data!$K$9,database!$AG1948&lt;&gt;Data!$K$8))),MAX(D$8:D1947)+1,0)</f>
        <v>0</v>
      </c>
      <c r="E1948" s="25">
        <f ca="1">IF(AND($AL1948-E$3&lt;=TODAY(),$AL1948&gt;0,AI1948&lt;&gt;"closed",AI1948&lt;&gt;"old",AND($B$3&lt;&gt;Data!$N$6,OR(database!$AG1948&lt;&gt;Data!$K$9,database!$AG1948&lt;&gt;Data!$K$8))),MAX(E$8:E1947)+1,0)</f>
        <v>0</v>
      </c>
      <c r="F1948" s="25">
        <f>IF(AH1948="X",MAX(F$8:F1947)+1,0)</f>
        <v>0</v>
      </c>
      <c r="G1948" s="25">
        <f ca="1">IF(AND(AG1948=Data!$K$8,database!AI1948&lt;&gt;"Closed",AI1948&lt;&gt;"old",database!AL1948&lt;(TODAY()+Data!$X$4)),MAX(G$8:G1947)+1,0)</f>
        <v>0</v>
      </c>
      <c r="H1948" s="25">
        <f ca="1">IF(AND(AG1948=Data!$K$9,database!AI1948&lt;&gt;"Closed",AI1948&lt;&gt;"old",database!AL1948&lt;(TODAY()+Data!$X$5)),MAX(H$8:H1947)+1,0)</f>
        <v>0</v>
      </c>
      <c r="Y1948">
        <f>IF(AS1948&gt;0,VLOOKUP(AS1948,$AT:$AV,3,0)+COUNTIF(AS$8:AS1947,AS1948),0)</f>
        <v>0</v>
      </c>
      <c r="AA1948" s="16"/>
      <c r="AB1948" s="22"/>
      <c r="AC1948" s="16"/>
      <c r="AD1948" s="22"/>
      <c r="AE1948" s="16"/>
      <c r="AF1948" s="22"/>
      <c r="AG1948" s="138"/>
      <c r="AH1948" s="23"/>
      <c r="AI1948" s="16"/>
      <c r="AJ1948" s="23"/>
      <c r="AK1948" s="28"/>
      <c r="AL1948" s="35"/>
      <c r="AQ1948" s="25">
        <f>IF(FollowUp!$AK$3="(Off)",IF(FollowUp!$AA$3=Data!$D$5,C1948,IF(FollowUp!$AA$3=Data!$D$6,D1948,IF(FollowUp!$AA$3=Data!$D$7,E1948,B1948))),IF(FollowUp!$AK$3=Data!$N$9,F1948,IF(FollowUp!$AK$3=Data!$N$8,H1948,IF(FollowUp!$AK$3=Data!$N$7,G1948,B1948))))</f>
        <v>0</v>
      </c>
      <c r="AR1948" s="51">
        <f t="shared" si="188"/>
        <v>0</v>
      </c>
      <c r="AS1948" s="25">
        <f t="shared" si="186"/>
        <v>-1</v>
      </c>
      <c r="AT1948" s="25">
        <f t="shared" si="189"/>
        <v>1941</v>
      </c>
      <c r="AU1948" s="25">
        <f t="shared" si="187"/>
        <v>0</v>
      </c>
      <c r="AV1948" s="25">
        <f t="shared" si="190"/>
        <v>0</v>
      </c>
      <c r="BB1948" s="51"/>
    </row>
    <row r="1949" spans="1:54" x14ac:dyDescent="0.25">
      <c r="A1949" t="str">
        <f t="shared" si="185"/>
        <v>1949</v>
      </c>
      <c r="B1949" s="25">
        <f>IF(OR(ISBLANK($AG1949),$AI1949="closed",$AI1949="old",AND($B$3=Data!$N$6,OR(database!AG1949=Data!$K$8,Data!$K$9=database!AG1949))),0,MAX(B$8:B1948)+1)</f>
        <v>0</v>
      </c>
      <c r="C1949" s="25">
        <f ca="1">IF(AND($AL1949-C$3&lt;=TODAY(),$AL1949&gt;0,AI1949&lt;&gt;"closed",AI1949&lt;&gt;"old",AND($B$3&lt;&gt;Data!$N$6,OR(database!$AG1949&lt;&gt;Data!$K$9,database!$AG1949&lt;&gt;Data!$K$8))),MAX(C$8:C1948)+1,0)</f>
        <v>0</v>
      </c>
      <c r="D1949" s="25">
        <f ca="1">IF(AND($AL1949-D$3&lt;=TODAY(),$AL1949&gt;0,$AI1949&lt;&gt;"closed",AI1949&lt;&gt;"old",AND($B$3&lt;&gt;Data!$N$6,OR(database!$AG1949&lt;&gt;Data!$K$9,database!$AG1949&lt;&gt;Data!$K$8))),MAX(D$8:D1948)+1,0)</f>
        <v>0</v>
      </c>
      <c r="E1949" s="25">
        <f ca="1">IF(AND($AL1949-E$3&lt;=TODAY(),$AL1949&gt;0,AI1949&lt;&gt;"closed",AI1949&lt;&gt;"old",AND($B$3&lt;&gt;Data!$N$6,OR(database!$AG1949&lt;&gt;Data!$K$9,database!$AG1949&lt;&gt;Data!$K$8))),MAX(E$8:E1948)+1,0)</f>
        <v>0</v>
      </c>
      <c r="F1949" s="25">
        <f>IF(AH1949="X",MAX(F$8:F1948)+1,0)</f>
        <v>0</v>
      </c>
      <c r="G1949" s="25">
        <f ca="1">IF(AND(AG1949=Data!$K$8,database!AI1949&lt;&gt;"Closed",AI1949&lt;&gt;"old",database!AL1949&lt;(TODAY()+Data!$X$4)),MAX(G$8:G1948)+1,0)</f>
        <v>0</v>
      </c>
      <c r="H1949" s="25">
        <f ca="1">IF(AND(AG1949=Data!$K$9,database!AI1949&lt;&gt;"Closed",AI1949&lt;&gt;"old",database!AL1949&lt;(TODAY()+Data!$X$5)),MAX(H$8:H1948)+1,0)</f>
        <v>0</v>
      </c>
      <c r="Y1949">
        <f>IF(AS1949&gt;0,VLOOKUP(AS1949,$AT:$AV,3,0)+COUNTIF(AS$8:AS1948,AS1949),0)</f>
        <v>0</v>
      </c>
      <c r="AA1949" s="17"/>
      <c r="AB1949" s="18"/>
      <c r="AC1949" s="17"/>
      <c r="AD1949" s="18"/>
      <c r="AE1949" s="17"/>
      <c r="AF1949" s="18"/>
      <c r="AG1949" s="139"/>
      <c r="AH1949" s="24"/>
      <c r="AI1949" s="17"/>
      <c r="AJ1949" s="24"/>
      <c r="AK1949" s="27"/>
      <c r="AL1949" s="47"/>
      <c r="AQ1949" s="25">
        <f>IF(FollowUp!$AK$3="(Off)",IF(FollowUp!$AA$3=Data!$D$5,C1949,IF(FollowUp!$AA$3=Data!$D$6,D1949,IF(FollowUp!$AA$3=Data!$D$7,E1949,B1949))),IF(FollowUp!$AK$3=Data!$N$9,F1949,IF(FollowUp!$AK$3=Data!$N$8,H1949,IF(FollowUp!$AK$3=Data!$N$7,G1949,B1949))))</f>
        <v>0</v>
      </c>
      <c r="AR1949" s="51">
        <f t="shared" si="188"/>
        <v>0</v>
      </c>
      <c r="AS1949" s="25">
        <f t="shared" si="186"/>
        <v>-1</v>
      </c>
      <c r="AT1949" s="25">
        <f t="shared" si="189"/>
        <v>1942</v>
      </c>
      <c r="AU1949" s="25">
        <f t="shared" si="187"/>
        <v>0</v>
      </c>
      <c r="AV1949" s="25">
        <f t="shared" si="190"/>
        <v>0</v>
      </c>
      <c r="BB1949" s="51"/>
    </row>
    <row r="1950" spans="1:54" x14ac:dyDescent="0.25">
      <c r="A1950" t="str">
        <f t="shared" si="185"/>
        <v>1950</v>
      </c>
      <c r="B1950" s="25">
        <f>IF(OR(ISBLANK($AG1950),$AI1950="closed",$AI1950="old",AND($B$3=Data!$N$6,OR(database!AG1950=Data!$K$8,Data!$K$9=database!AG1950))),0,MAX(B$8:B1949)+1)</f>
        <v>0</v>
      </c>
      <c r="C1950" s="25">
        <f ca="1">IF(AND($AL1950-C$3&lt;=TODAY(),$AL1950&gt;0,AI1950&lt;&gt;"closed",AI1950&lt;&gt;"old",AND($B$3&lt;&gt;Data!$N$6,OR(database!$AG1950&lt;&gt;Data!$K$9,database!$AG1950&lt;&gt;Data!$K$8))),MAX(C$8:C1949)+1,0)</f>
        <v>0</v>
      </c>
      <c r="D1950" s="25">
        <f ca="1">IF(AND($AL1950-D$3&lt;=TODAY(),$AL1950&gt;0,$AI1950&lt;&gt;"closed",AI1950&lt;&gt;"old",AND($B$3&lt;&gt;Data!$N$6,OR(database!$AG1950&lt;&gt;Data!$K$9,database!$AG1950&lt;&gt;Data!$K$8))),MAX(D$8:D1949)+1,0)</f>
        <v>0</v>
      </c>
      <c r="E1950" s="25">
        <f ca="1">IF(AND($AL1950-E$3&lt;=TODAY(),$AL1950&gt;0,AI1950&lt;&gt;"closed",AI1950&lt;&gt;"old",AND($B$3&lt;&gt;Data!$N$6,OR(database!$AG1950&lt;&gt;Data!$K$9,database!$AG1950&lt;&gt;Data!$K$8))),MAX(E$8:E1949)+1,0)</f>
        <v>0</v>
      </c>
      <c r="F1950" s="25">
        <f>IF(AH1950="X",MAX(F$8:F1949)+1,0)</f>
        <v>0</v>
      </c>
      <c r="G1950" s="25">
        <f ca="1">IF(AND(AG1950=Data!$K$8,database!AI1950&lt;&gt;"Closed",AI1950&lt;&gt;"old",database!AL1950&lt;(TODAY()+Data!$X$4)),MAX(G$8:G1949)+1,0)</f>
        <v>0</v>
      </c>
      <c r="H1950" s="25">
        <f ca="1">IF(AND(AG1950=Data!$K$9,database!AI1950&lt;&gt;"Closed",AI1950&lt;&gt;"old",database!AL1950&lt;(TODAY()+Data!$X$5)),MAX(H$8:H1949)+1,0)</f>
        <v>0</v>
      </c>
      <c r="Y1950">
        <f>IF(AS1950&gt;0,VLOOKUP(AS1950,$AT:$AV,3,0)+COUNTIF(AS$8:AS1949,AS1950),0)</f>
        <v>0</v>
      </c>
      <c r="AA1950" s="16"/>
      <c r="AB1950" s="22"/>
      <c r="AC1950" s="16"/>
      <c r="AD1950" s="22"/>
      <c r="AE1950" s="16"/>
      <c r="AF1950" s="22"/>
      <c r="AG1950" s="138"/>
      <c r="AH1950" s="23"/>
      <c r="AI1950" s="16"/>
      <c r="AJ1950" s="23"/>
      <c r="AK1950" s="28"/>
      <c r="AL1950" s="35"/>
      <c r="AQ1950" s="25">
        <f>IF(FollowUp!$AK$3="(Off)",IF(FollowUp!$AA$3=Data!$D$5,C1950,IF(FollowUp!$AA$3=Data!$D$6,D1950,IF(FollowUp!$AA$3=Data!$D$7,E1950,B1950))),IF(FollowUp!$AK$3=Data!$N$9,F1950,IF(FollowUp!$AK$3=Data!$N$8,H1950,IF(FollowUp!$AK$3=Data!$N$7,G1950,B1950))))</f>
        <v>0</v>
      </c>
      <c r="AR1950" s="51">
        <f t="shared" si="188"/>
        <v>0</v>
      </c>
      <c r="AS1950" s="25">
        <f t="shared" si="186"/>
        <v>-1</v>
      </c>
      <c r="AT1950" s="25">
        <f t="shared" si="189"/>
        <v>1943</v>
      </c>
      <c r="AU1950" s="25">
        <f t="shared" si="187"/>
        <v>0</v>
      </c>
      <c r="AV1950" s="25">
        <f t="shared" si="190"/>
        <v>0</v>
      </c>
      <c r="BB1950" s="51"/>
    </row>
    <row r="1951" spans="1:54" x14ac:dyDescent="0.25">
      <c r="A1951" t="str">
        <f t="shared" si="185"/>
        <v>1951</v>
      </c>
      <c r="B1951" s="25">
        <f>IF(OR(ISBLANK($AG1951),$AI1951="closed",$AI1951="old",AND($B$3=Data!$N$6,OR(database!AG1951=Data!$K$8,Data!$K$9=database!AG1951))),0,MAX(B$8:B1950)+1)</f>
        <v>0</v>
      </c>
      <c r="C1951" s="25">
        <f ca="1">IF(AND($AL1951-C$3&lt;=TODAY(),$AL1951&gt;0,AI1951&lt;&gt;"closed",AI1951&lt;&gt;"old",AND($B$3&lt;&gt;Data!$N$6,OR(database!$AG1951&lt;&gt;Data!$K$9,database!$AG1951&lt;&gt;Data!$K$8))),MAX(C$8:C1950)+1,0)</f>
        <v>0</v>
      </c>
      <c r="D1951" s="25">
        <f ca="1">IF(AND($AL1951-D$3&lt;=TODAY(),$AL1951&gt;0,$AI1951&lt;&gt;"closed",AI1951&lt;&gt;"old",AND($B$3&lt;&gt;Data!$N$6,OR(database!$AG1951&lt;&gt;Data!$K$9,database!$AG1951&lt;&gt;Data!$K$8))),MAX(D$8:D1950)+1,0)</f>
        <v>0</v>
      </c>
      <c r="E1951" s="25">
        <f ca="1">IF(AND($AL1951-E$3&lt;=TODAY(),$AL1951&gt;0,AI1951&lt;&gt;"closed",AI1951&lt;&gt;"old",AND($B$3&lt;&gt;Data!$N$6,OR(database!$AG1951&lt;&gt;Data!$K$9,database!$AG1951&lt;&gt;Data!$K$8))),MAX(E$8:E1950)+1,0)</f>
        <v>0</v>
      </c>
      <c r="F1951" s="25">
        <f>IF(AH1951="X",MAX(F$8:F1950)+1,0)</f>
        <v>0</v>
      </c>
      <c r="G1951" s="25">
        <f ca="1">IF(AND(AG1951=Data!$K$8,database!AI1951&lt;&gt;"Closed",AI1951&lt;&gt;"old",database!AL1951&lt;(TODAY()+Data!$X$4)),MAX(G$8:G1950)+1,0)</f>
        <v>0</v>
      </c>
      <c r="H1951" s="25">
        <f ca="1">IF(AND(AG1951=Data!$K$9,database!AI1951&lt;&gt;"Closed",AI1951&lt;&gt;"old",database!AL1951&lt;(TODAY()+Data!$X$5)),MAX(H$8:H1950)+1,0)</f>
        <v>0</v>
      </c>
      <c r="Y1951">
        <f>IF(AS1951&gt;0,VLOOKUP(AS1951,$AT:$AV,3,0)+COUNTIF(AS$8:AS1950,AS1951),0)</f>
        <v>0</v>
      </c>
      <c r="AA1951" s="17"/>
      <c r="AB1951" s="18"/>
      <c r="AC1951" s="17"/>
      <c r="AD1951" s="18"/>
      <c r="AE1951" s="17"/>
      <c r="AF1951" s="18"/>
      <c r="AG1951" s="139"/>
      <c r="AH1951" s="24"/>
      <c r="AI1951" s="17"/>
      <c r="AJ1951" s="24"/>
      <c r="AK1951" s="27"/>
      <c r="AL1951" s="47"/>
      <c r="AQ1951" s="25">
        <f>IF(FollowUp!$AK$3="(Off)",IF(FollowUp!$AA$3=Data!$D$5,C1951,IF(FollowUp!$AA$3=Data!$D$6,D1951,IF(FollowUp!$AA$3=Data!$D$7,E1951,B1951))),IF(FollowUp!$AK$3=Data!$N$9,F1951,IF(FollowUp!$AK$3=Data!$N$8,H1951,IF(FollowUp!$AK$3=Data!$N$7,G1951,B1951))))</f>
        <v>0</v>
      </c>
      <c r="AR1951" s="51">
        <f t="shared" si="188"/>
        <v>0</v>
      </c>
      <c r="AS1951" s="25">
        <f t="shared" si="186"/>
        <v>-1</v>
      </c>
      <c r="AT1951" s="25">
        <f t="shared" si="189"/>
        <v>1944</v>
      </c>
      <c r="AU1951" s="25">
        <f t="shared" si="187"/>
        <v>0</v>
      </c>
      <c r="AV1951" s="25">
        <f t="shared" si="190"/>
        <v>0</v>
      </c>
      <c r="BB1951" s="51"/>
    </row>
    <row r="1952" spans="1:54" x14ac:dyDescent="0.25">
      <c r="A1952" t="str">
        <f t="shared" si="185"/>
        <v>1952</v>
      </c>
      <c r="B1952" s="25">
        <f>IF(OR(ISBLANK($AG1952),$AI1952="closed",$AI1952="old",AND($B$3=Data!$N$6,OR(database!AG1952=Data!$K$8,Data!$K$9=database!AG1952))),0,MAX(B$8:B1951)+1)</f>
        <v>0</v>
      </c>
      <c r="C1952" s="25">
        <f ca="1">IF(AND($AL1952-C$3&lt;=TODAY(),$AL1952&gt;0,AI1952&lt;&gt;"closed",AI1952&lt;&gt;"old",AND($B$3&lt;&gt;Data!$N$6,OR(database!$AG1952&lt;&gt;Data!$K$9,database!$AG1952&lt;&gt;Data!$K$8))),MAX(C$8:C1951)+1,0)</f>
        <v>0</v>
      </c>
      <c r="D1952" s="25">
        <f ca="1">IF(AND($AL1952-D$3&lt;=TODAY(),$AL1952&gt;0,$AI1952&lt;&gt;"closed",AI1952&lt;&gt;"old",AND($B$3&lt;&gt;Data!$N$6,OR(database!$AG1952&lt;&gt;Data!$K$9,database!$AG1952&lt;&gt;Data!$K$8))),MAX(D$8:D1951)+1,0)</f>
        <v>0</v>
      </c>
      <c r="E1952" s="25">
        <f ca="1">IF(AND($AL1952-E$3&lt;=TODAY(),$AL1952&gt;0,AI1952&lt;&gt;"closed",AI1952&lt;&gt;"old",AND($B$3&lt;&gt;Data!$N$6,OR(database!$AG1952&lt;&gt;Data!$K$9,database!$AG1952&lt;&gt;Data!$K$8))),MAX(E$8:E1951)+1,0)</f>
        <v>0</v>
      </c>
      <c r="F1952" s="25">
        <f>IF(AH1952="X",MAX(F$8:F1951)+1,0)</f>
        <v>0</v>
      </c>
      <c r="G1952" s="25">
        <f ca="1">IF(AND(AG1952=Data!$K$8,database!AI1952&lt;&gt;"Closed",AI1952&lt;&gt;"old",database!AL1952&lt;(TODAY()+Data!$X$4)),MAX(G$8:G1951)+1,0)</f>
        <v>0</v>
      </c>
      <c r="H1952" s="25">
        <f ca="1">IF(AND(AG1952=Data!$K$9,database!AI1952&lt;&gt;"Closed",AI1952&lt;&gt;"old",database!AL1952&lt;(TODAY()+Data!$X$5)),MAX(H$8:H1951)+1,0)</f>
        <v>0</v>
      </c>
      <c r="Y1952">
        <f>IF(AS1952&gt;0,VLOOKUP(AS1952,$AT:$AV,3,0)+COUNTIF(AS$8:AS1951,AS1952),0)</f>
        <v>0</v>
      </c>
      <c r="AA1952" s="16"/>
      <c r="AB1952" s="22"/>
      <c r="AC1952" s="16"/>
      <c r="AD1952" s="22"/>
      <c r="AE1952" s="16"/>
      <c r="AF1952" s="22"/>
      <c r="AG1952" s="138"/>
      <c r="AH1952" s="23"/>
      <c r="AI1952" s="16"/>
      <c r="AJ1952" s="23"/>
      <c r="AK1952" s="28"/>
      <c r="AL1952" s="35"/>
      <c r="AQ1952" s="25">
        <f>IF(FollowUp!$AK$3="(Off)",IF(FollowUp!$AA$3=Data!$D$5,C1952,IF(FollowUp!$AA$3=Data!$D$6,D1952,IF(FollowUp!$AA$3=Data!$D$7,E1952,B1952))),IF(FollowUp!$AK$3=Data!$N$9,F1952,IF(FollowUp!$AK$3=Data!$N$8,H1952,IF(FollowUp!$AK$3=Data!$N$7,G1952,B1952))))</f>
        <v>0</v>
      </c>
      <c r="AR1952" s="51">
        <f t="shared" si="188"/>
        <v>0</v>
      </c>
      <c r="AS1952" s="25">
        <f t="shared" si="186"/>
        <v>-1</v>
      </c>
      <c r="AT1952" s="25">
        <f t="shared" si="189"/>
        <v>1945</v>
      </c>
      <c r="AU1952" s="25">
        <f t="shared" si="187"/>
        <v>0</v>
      </c>
      <c r="AV1952" s="25">
        <f t="shared" si="190"/>
        <v>0</v>
      </c>
      <c r="BB1952" s="51"/>
    </row>
    <row r="1953" spans="1:54" x14ac:dyDescent="0.25">
      <c r="A1953" t="str">
        <f t="shared" si="185"/>
        <v>1953</v>
      </c>
      <c r="B1953" s="25">
        <f>IF(OR(ISBLANK($AG1953),$AI1953="closed",$AI1953="old",AND($B$3=Data!$N$6,OR(database!AG1953=Data!$K$8,Data!$K$9=database!AG1953))),0,MAX(B$8:B1952)+1)</f>
        <v>0</v>
      </c>
      <c r="C1953" s="25">
        <f ca="1">IF(AND($AL1953-C$3&lt;=TODAY(),$AL1953&gt;0,AI1953&lt;&gt;"closed",AI1953&lt;&gt;"old",AND($B$3&lt;&gt;Data!$N$6,OR(database!$AG1953&lt;&gt;Data!$K$9,database!$AG1953&lt;&gt;Data!$K$8))),MAX(C$8:C1952)+1,0)</f>
        <v>0</v>
      </c>
      <c r="D1953" s="25">
        <f ca="1">IF(AND($AL1953-D$3&lt;=TODAY(),$AL1953&gt;0,$AI1953&lt;&gt;"closed",AI1953&lt;&gt;"old",AND($B$3&lt;&gt;Data!$N$6,OR(database!$AG1953&lt;&gt;Data!$K$9,database!$AG1953&lt;&gt;Data!$K$8))),MAX(D$8:D1952)+1,0)</f>
        <v>0</v>
      </c>
      <c r="E1953" s="25">
        <f ca="1">IF(AND($AL1953-E$3&lt;=TODAY(),$AL1953&gt;0,AI1953&lt;&gt;"closed",AI1953&lt;&gt;"old",AND($B$3&lt;&gt;Data!$N$6,OR(database!$AG1953&lt;&gt;Data!$K$9,database!$AG1953&lt;&gt;Data!$K$8))),MAX(E$8:E1952)+1,0)</f>
        <v>0</v>
      </c>
      <c r="F1953" s="25">
        <f>IF(AH1953="X",MAX(F$8:F1952)+1,0)</f>
        <v>0</v>
      </c>
      <c r="G1953" s="25">
        <f ca="1">IF(AND(AG1953=Data!$K$8,database!AI1953&lt;&gt;"Closed",AI1953&lt;&gt;"old",database!AL1953&lt;(TODAY()+Data!$X$4)),MAX(G$8:G1952)+1,0)</f>
        <v>0</v>
      </c>
      <c r="H1953" s="25">
        <f ca="1">IF(AND(AG1953=Data!$K$9,database!AI1953&lt;&gt;"Closed",AI1953&lt;&gt;"old",database!AL1953&lt;(TODAY()+Data!$X$5)),MAX(H$8:H1952)+1,0)</f>
        <v>0</v>
      </c>
      <c r="Y1953">
        <f>IF(AS1953&gt;0,VLOOKUP(AS1953,$AT:$AV,3,0)+COUNTIF(AS$8:AS1952,AS1953),0)</f>
        <v>0</v>
      </c>
      <c r="AA1953" s="17"/>
      <c r="AB1953" s="18"/>
      <c r="AC1953" s="17"/>
      <c r="AD1953" s="18"/>
      <c r="AE1953" s="17"/>
      <c r="AF1953" s="18"/>
      <c r="AG1953" s="139"/>
      <c r="AH1953" s="24"/>
      <c r="AI1953" s="17"/>
      <c r="AJ1953" s="24"/>
      <c r="AK1953" s="27"/>
      <c r="AL1953" s="47"/>
      <c r="AQ1953" s="25">
        <f>IF(FollowUp!$AK$3="(Off)",IF(FollowUp!$AA$3=Data!$D$5,C1953,IF(FollowUp!$AA$3=Data!$D$6,D1953,IF(FollowUp!$AA$3=Data!$D$7,E1953,B1953))),IF(FollowUp!$AK$3=Data!$N$9,F1953,IF(FollowUp!$AK$3=Data!$N$8,H1953,IF(FollowUp!$AK$3=Data!$N$7,G1953,B1953))))</f>
        <v>0</v>
      </c>
      <c r="AR1953" s="51">
        <f t="shared" si="188"/>
        <v>0</v>
      </c>
      <c r="AS1953" s="25">
        <f t="shared" si="186"/>
        <v>-1</v>
      </c>
      <c r="AT1953" s="25">
        <f t="shared" si="189"/>
        <v>1946</v>
      </c>
      <c r="AU1953" s="25">
        <f t="shared" si="187"/>
        <v>0</v>
      </c>
      <c r="AV1953" s="25">
        <f t="shared" si="190"/>
        <v>0</v>
      </c>
      <c r="BB1953" s="51"/>
    </row>
    <row r="1954" spans="1:54" x14ac:dyDescent="0.25">
      <c r="A1954" t="str">
        <f t="shared" si="185"/>
        <v>1954</v>
      </c>
      <c r="B1954" s="25">
        <f>IF(OR(ISBLANK($AG1954),$AI1954="closed",$AI1954="old",AND($B$3=Data!$N$6,OR(database!AG1954=Data!$K$8,Data!$K$9=database!AG1954))),0,MAX(B$8:B1953)+1)</f>
        <v>0</v>
      </c>
      <c r="C1954" s="25">
        <f ca="1">IF(AND($AL1954-C$3&lt;=TODAY(),$AL1954&gt;0,AI1954&lt;&gt;"closed",AI1954&lt;&gt;"old",AND($B$3&lt;&gt;Data!$N$6,OR(database!$AG1954&lt;&gt;Data!$K$9,database!$AG1954&lt;&gt;Data!$K$8))),MAX(C$8:C1953)+1,0)</f>
        <v>0</v>
      </c>
      <c r="D1954" s="25">
        <f ca="1">IF(AND($AL1954-D$3&lt;=TODAY(),$AL1954&gt;0,$AI1954&lt;&gt;"closed",AI1954&lt;&gt;"old",AND($B$3&lt;&gt;Data!$N$6,OR(database!$AG1954&lt;&gt;Data!$K$9,database!$AG1954&lt;&gt;Data!$K$8))),MAX(D$8:D1953)+1,0)</f>
        <v>0</v>
      </c>
      <c r="E1954" s="25">
        <f ca="1">IF(AND($AL1954-E$3&lt;=TODAY(),$AL1954&gt;0,AI1954&lt;&gt;"closed",AI1954&lt;&gt;"old",AND($B$3&lt;&gt;Data!$N$6,OR(database!$AG1954&lt;&gt;Data!$K$9,database!$AG1954&lt;&gt;Data!$K$8))),MAX(E$8:E1953)+1,0)</f>
        <v>0</v>
      </c>
      <c r="F1954" s="25">
        <f>IF(AH1954="X",MAX(F$8:F1953)+1,0)</f>
        <v>0</v>
      </c>
      <c r="G1954" s="25">
        <f ca="1">IF(AND(AG1954=Data!$K$8,database!AI1954&lt;&gt;"Closed",AI1954&lt;&gt;"old",database!AL1954&lt;(TODAY()+Data!$X$4)),MAX(G$8:G1953)+1,0)</f>
        <v>0</v>
      </c>
      <c r="H1954" s="25">
        <f ca="1">IF(AND(AG1954=Data!$K$9,database!AI1954&lt;&gt;"Closed",AI1954&lt;&gt;"old",database!AL1954&lt;(TODAY()+Data!$X$5)),MAX(H$8:H1953)+1,0)</f>
        <v>0</v>
      </c>
      <c r="Y1954">
        <f>IF(AS1954&gt;0,VLOOKUP(AS1954,$AT:$AV,3,0)+COUNTIF(AS$8:AS1953,AS1954),0)</f>
        <v>0</v>
      </c>
      <c r="AA1954" s="16"/>
      <c r="AB1954" s="22"/>
      <c r="AC1954" s="16"/>
      <c r="AD1954" s="22"/>
      <c r="AE1954" s="16"/>
      <c r="AF1954" s="22"/>
      <c r="AG1954" s="138"/>
      <c r="AH1954" s="23"/>
      <c r="AI1954" s="16"/>
      <c r="AJ1954" s="23"/>
      <c r="AK1954" s="28"/>
      <c r="AL1954" s="35"/>
      <c r="AQ1954" s="25">
        <f>IF(FollowUp!$AK$3="(Off)",IF(FollowUp!$AA$3=Data!$D$5,C1954,IF(FollowUp!$AA$3=Data!$D$6,D1954,IF(FollowUp!$AA$3=Data!$D$7,E1954,B1954))),IF(FollowUp!$AK$3=Data!$N$9,F1954,IF(FollowUp!$AK$3=Data!$N$8,H1954,IF(FollowUp!$AK$3=Data!$N$7,G1954,B1954))))</f>
        <v>0</v>
      </c>
      <c r="AR1954" s="51">
        <f t="shared" si="188"/>
        <v>0</v>
      </c>
      <c r="AS1954" s="25">
        <f t="shared" si="186"/>
        <v>-1</v>
      </c>
      <c r="AT1954" s="25">
        <f t="shared" si="189"/>
        <v>1947</v>
      </c>
      <c r="AU1954" s="25">
        <f t="shared" si="187"/>
        <v>0</v>
      </c>
      <c r="AV1954" s="25">
        <f t="shared" si="190"/>
        <v>0</v>
      </c>
      <c r="BB1954" s="51"/>
    </row>
    <row r="1955" spans="1:54" x14ac:dyDescent="0.25">
      <c r="A1955" t="str">
        <f t="shared" si="185"/>
        <v>1955</v>
      </c>
      <c r="B1955" s="25">
        <f>IF(OR(ISBLANK($AG1955),$AI1955="closed",$AI1955="old",AND($B$3=Data!$N$6,OR(database!AG1955=Data!$K$8,Data!$K$9=database!AG1955))),0,MAX(B$8:B1954)+1)</f>
        <v>0</v>
      </c>
      <c r="C1955" s="25">
        <f ca="1">IF(AND($AL1955-C$3&lt;=TODAY(),$AL1955&gt;0,AI1955&lt;&gt;"closed",AI1955&lt;&gt;"old",AND($B$3&lt;&gt;Data!$N$6,OR(database!$AG1955&lt;&gt;Data!$K$9,database!$AG1955&lt;&gt;Data!$K$8))),MAX(C$8:C1954)+1,0)</f>
        <v>0</v>
      </c>
      <c r="D1955" s="25">
        <f ca="1">IF(AND($AL1955-D$3&lt;=TODAY(),$AL1955&gt;0,$AI1955&lt;&gt;"closed",AI1955&lt;&gt;"old",AND($B$3&lt;&gt;Data!$N$6,OR(database!$AG1955&lt;&gt;Data!$K$9,database!$AG1955&lt;&gt;Data!$K$8))),MAX(D$8:D1954)+1,0)</f>
        <v>0</v>
      </c>
      <c r="E1955" s="25">
        <f ca="1">IF(AND($AL1955-E$3&lt;=TODAY(),$AL1955&gt;0,AI1955&lt;&gt;"closed",AI1955&lt;&gt;"old",AND($B$3&lt;&gt;Data!$N$6,OR(database!$AG1955&lt;&gt;Data!$K$9,database!$AG1955&lt;&gt;Data!$K$8))),MAX(E$8:E1954)+1,0)</f>
        <v>0</v>
      </c>
      <c r="F1955" s="25">
        <f>IF(AH1955="X",MAX(F$8:F1954)+1,0)</f>
        <v>0</v>
      </c>
      <c r="G1955" s="25">
        <f ca="1">IF(AND(AG1955=Data!$K$8,database!AI1955&lt;&gt;"Closed",AI1955&lt;&gt;"old",database!AL1955&lt;(TODAY()+Data!$X$4)),MAX(G$8:G1954)+1,0)</f>
        <v>0</v>
      </c>
      <c r="H1955" s="25">
        <f ca="1">IF(AND(AG1955=Data!$K$9,database!AI1955&lt;&gt;"Closed",AI1955&lt;&gt;"old",database!AL1955&lt;(TODAY()+Data!$X$5)),MAX(H$8:H1954)+1,0)</f>
        <v>0</v>
      </c>
      <c r="Y1955">
        <f>IF(AS1955&gt;0,VLOOKUP(AS1955,$AT:$AV,3,0)+COUNTIF(AS$8:AS1954,AS1955),0)</f>
        <v>0</v>
      </c>
      <c r="AA1955" s="17"/>
      <c r="AB1955" s="18"/>
      <c r="AC1955" s="17"/>
      <c r="AD1955" s="18"/>
      <c r="AE1955" s="17"/>
      <c r="AF1955" s="18"/>
      <c r="AG1955" s="139"/>
      <c r="AH1955" s="24"/>
      <c r="AI1955" s="17"/>
      <c r="AJ1955" s="24"/>
      <c r="AK1955" s="27"/>
      <c r="AL1955" s="47"/>
      <c r="AQ1955" s="25">
        <f>IF(FollowUp!$AK$3="(Off)",IF(FollowUp!$AA$3=Data!$D$5,C1955,IF(FollowUp!$AA$3=Data!$D$6,D1955,IF(FollowUp!$AA$3=Data!$D$7,E1955,B1955))),IF(FollowUp!$AK$3=Data!$N$9,F1955,IF(FollowUp!$AK$3=Data!$N$8,H1955,IF(FollowUp!$AK$3=Data!$N$7,G1955,B1955))))</f>
        <v>0</v>
      </c>
      <c r="AR1955" s="51">
        <f t="shared" si="188"/>
        <v>0</v>
      </c>
      <c r="AS1955" s="25">
        <f t="shared" si="186"/>
        <v>-1</v>
      </c>
      <c r="AT1955" s="25">
        <f t="shared" si="189"/>
        <v>1948</v>
      </c>
      <c r="AU1955" s="25">
        <f t="shared" si="187"/>
        <v>0</v>
      </c>
      <c r="AV1955" s="25">
        <f t="shared" si="190"/>
        <v>0</v>
      </c>
      <c r="BB1955" s="51"/>
    </row>
    <row r="1956" spans="1:54" x14ac:dyDescent="0.25">
      <c r="A1956" t="str">
        <f t="shared" si="185"/>
        <v>1956</v>
      </c>
      <c r="B1956" s="25">
        <f>IF(OR(ISBLANK($AG1956),$AI1956="closed",$AI1956="old",AND($B$3=Data!$N$6,OR(database!AG1956=Data!$K$8,Data!$K$9=database!AG1956))),0,MAX(B$8:B1955)+1)</f>
        <v>0</v>
      </c>
      <c r="C1956" s="25">
        <f ca="1">IF(AND($AL1956-C$3&lt;=TODAY(),$AL1956&gt;0,AI1956&lt;&gt;"closed",AI1956&lt;&gt;"old",AND($B$3&lt;&gt;Data!$N$6,OR(database!$AG1956&lt;&gt;Data!$K$9,database!$AG1956&lt;&gt;Data!$K$8))),MAX(C$8:C1955)+1,0)</f>
        <v>0</v>
      </c>
      <c r="D1956" s="25">
        <f ca="1">IF(AND($AL1956-D$3&lt;=TODAY(),$AL1956&gt;0,$AI1956&lt;&gt;"closed",AI1956&lt;&gt;"old",AND($B$3&lt;&gt;Data!$N$6,OR(database!$AG1956&lt;&gt;Data!$K$9,database!$AG1956&lt;&gt;Data!$K$8))),MAX(D$8:D1955)+1,0)</f>
        <v>0</v>
      </c>
      <c r="E1956" s="25">
        <f ca="1">IF(AND($AL1956-E$3&lt;=TODAY(),$AL1956&gt;0,AI1956&lt;&gt;"closed",AI1956&lt;&gt;"old",AND($B$3&lt;&gt;Data!$N$6,OR(database!$AG1956&lt;&gt;Data!$K$9,database!$AG1956&lt;&gt;Data!$K$8))),MAX(E$8:E1955)+1,0)</f>
        <v>0</v>
      </c>
      <c r="F1956" s="25">
        <f>IF(AH1956="X",MAX(F$8:F1955)+1,0)</f>
        <v>0</v>
      </c>
      <c r="G1956" s="25">
        <f ca="1">IF(AND(AG1956=Data!$K$8,database!AI1956&lt;&gt;"Closed",AI1956&lt;&gt;"old",database!AL1956&lt;(TODAY()+Data!$X$4)),MAX(G$8:G1955)+1,0)</f>
        <v>0</v>
      </c>
      <c r="H1956" s="25">
        <f ca="1">IF(AND(AG1956=Data!$K$9,database!AI1956&lt;&gt;"Closed",AI1956&lt;&gt;"old",database!AL1956&lt;(TODAY()+Data!$X$5)),MAX(H$8:H1955)+1,0)</f>
        <v>0</v>
      </c>
      <c r="Y1956">
        <f>IF(AS1956&gt;0,VLOOKUP(AS1956,$AT:$AV,3,0)+COUNTIF(AS$8:AS1955,AS1956),0)</f>
        <v>0</v>
      </c>
      <c r="AA1956" s="16"/>
      <c r="AB1956" s="22"/>
      <c r="AC1956" s="16"/>
      <c r="AD1956" s="22"/>
      <c r="AE1956" s="16"/>
      <c r="AF1956" s="22"/>
      <c r="AG1956" s="138"/>
      <c r="AH1956" s="23"/>
      <c r="AI1956" s="16"/>
      <c r="AJ1956" s="23"/>
      <c r="AK1956" s="28"/>
      <c r="AL1956" s="35"/>
      <c r="AQ1956" s="25">
        <f>IF(FollowUp!$AK$3="(Off)",IF(FollowUp!$AA$3=Data!$D$5,C1956,IF(FollowUp!$AA$3=Data!$D$6,D1956,IF(FollowUp!$AA$3=Data!$D$7,E1956,B1956))),IF(FollowUp!$AK$3=Data!$N$9,F1956,IF(FollowUp!$AK$3=Data!$N$8,H1956,IF(FollowUp!$AK$3=Data!$N$7,G1956,B1956))))</f>
        <v>0</v>
      </c>
      <c r="AR1956" s="51">
        <f t="shared" si="188"/>
        <v>0</v>
      </c>
      <c r="AS1956" s="25">
        <f t="shared" si="186"/>
        <v>-1</v>
      </c>
      <c r="AT1956" s="25">
        <f t="shared" si="189"/>
        <v>1949</v>
      </c>
      <c r="AU1956" s="25">
        <f t="shared" si="187"/>
        <v>0</v>
      </c>
      <c r="AV1956" s="25">
        <f t="shared" si="190"/>
        <v>0</v>
      </c>
      <c r="BB1956" s="51"/>
    </row>
    <row r="1957" spans="1:54" x14ac:dyDescent="0.25">
      <c r="A1957" t="str">
        <f t="shared" si="185"/>
        <v>1957</v>
      </c>
      <c r="B1957" s="25">
        <f>IF(OR(ISBLANK($AG1957),$AI1957="closed",$AI1957="old",AND($B$3=Data!$N$6,OR(database!AG1957=Data!$K$8,Data!$K$9=database!AG1957))),0,MAX(B$8:B1956)+1)</f>
        <v>0</v>
      </c>
      <c r="C1957" s="25">
        <f ca="1">IF(AND($AL1957-C$3&lt;=TODAY(),$AL1957&gt;0,AI1957&lt;&gt;"closed",AI1957&lt;&gt;"old",AND($B$3&lt;&gt;Data!$N$6,OR(database!$AG1957&lt;&gt;Data!$K$9,database!$AG1957&lt;&gt;Data!$K$8))),MAX(C$8:C1956)+1,0)</f>
        <v>0</v>
      </c>
      <c r="D1957" s="25">
        <f ca="1">IF(AND($AL1957-D$3&lt;=TODAY(),$AL1957&gt;0,$AI1957&lt;&gt;"closed",AI1957&lt;&gt;"old",AND($B$3&lt;&gt;Data!$N$6,OR(database!$AG1957&lt;&gt;Data!$K$9,database!$AG1957&lt;&gt;Data!$K$8))),MAX(D$8:D1956)+1,0)</f>
        <v>0</v>
      </c>
      <c r="E1957" s="25">
        <f ca="1">IF(AND($AL1957-E$3&lt;=TODAY(),$AL1957&gt;0,AI1957&lt;&gt;"closed",AI1957&lt;&gt;"old",AND($B$3&lt;&gt;Data!$N$6,OR(database!$AG1957&lt;&gt;Data!$K$9,database!$AG1957&lt;&gt;Data!$K$8))),MAX(E$8:E1956)+1,0)</f>
        <v>0</v>
      </c>
      <c r="F1957" s="25">
        <f>IF(AH1957="X",MAX(F$8:F1956)+1,0)</f>
        <v>0</v>
      </c>
      <c r="G1957" s="25">
        <f ca="1">IF(AND(AG1957=Data!$K$8,database!AI1957&lt;&gt;"Closed",AI1957&lt;&gt;"old",database!AL1957&lt;(TODAY()+Data!$X$4)),MAX(G$8:G1956)+1,0)</f>
        <v>0</v>
      </c>
      <c r="H1957" s="25">
        <f ca="1">IF(AND(AG1957=Data!$K$9,database!AI1957&lt;&gt;"Closed",AI1957&lt;&gt;"old",database!AL1957&lt;(TODAY()+Data!$X$5)),MAX(H$8:H1956)+1,0)</f>
        <v>0</v>
      </c>
      <c r="Y1957">
        <f>IF(AS1957&gt;0,VLOOKUP(AS1957,$AT:$AV,3,0)+COUNTIF(AS$8:AS1956,AS1957),0)</f>
        <v>0</v>
      </c>
      <c r="AA1957" s="17"/>
      <c r="AB1957" s="18"/>
      <c r="AC1957" s="17"/>
      <c r="AD1957" s="18"/>
      <c r="AE1957" s="17"/>
      <c r="AF1957" s="18"/>
      <c r="AG1957" s="139"/>
      <c r="AH1957" s="24"/>
      <c r="AI1957" s="17"/>
      <c r="AJ1957" s="24"/>
      <c r="AK1957" s="27"/>
      <c r="AL1957" s="47"/>
      <c r="AQ1957" s="25">
        <f>IF(FollowUp!$AK$3="(Off)",IF(FollowUp!$AA$3=Data!$D$5,C1957,IF(FollowUp!$AA$3=Data!$D$6,D1957,IF(FollowUp!$AA$3=Data!$D$7,E1957,B1957))),IF(FollowUp!$AK$3=Data!$N$9,F1957,IF(FollowUp!$AK$3=Data!$N$8,H1957,IF(FollowUp!$AK$3=Data!$N$7,G1957,B1957))))</f>
        <v>0</v>
      </c>
      <c r="AR1957" s="51">
        <f t="shared" si="188"/>
        <v>0</v>
      </c>
      <c r="AS1957" s="25">
        <f t="shared" si="186"/>
        <v>-1</v>
      </c>
      <c r="AT1957" s="25">
        <f t="shared" si="189"/>
        <v>1950</v>
      </c>
      <c r="AU1957" s="25">
        <f t="shared" si="187"/>
        <v>0</v>
      </c>
      <c r="AV1957" s="25">
        <f t="shared" si="190"/>
        <v>0</v>
      </c>
      <c r="BB1957" s="51"/>
    </row>
    <row r="1958" spans="1:54" x14ac:dyDescent="0.25">
      <c r="A1958" t="str">
        <f t="shared" si="185"/>
        <v>1958</v>
      </c>
      <c r="B1958" s="25">
        <f>IF(OR(ISBLANK($AG1958),$AI1958="closed",$AI1958="old",AND($B$3=Data!$N$6,OR(database!AG1958=Data!$K$8,Data!$K$9=database!AG1958))),0,MAX(B$8:B1957)+1)</f>
        <v>0</v>
      </c>
      <c r="C1958" s="25">
        <f ca="1">IF(AND($AL1958-C$3&lt;=TODAY(),$AL1958&gt;0,AI1958&lt;&gt;"closed",AI1958&lt;&gt;"old",AND($B$3&lt;&gt;Data!$N$6,OR(database!$AG1958&lt;&gt;Data!$K$9,database!$AG1958&lt;&gt;Data!$K$8))),MAX(C$8:C1957)+1,0)</f>
        <v>0</v>
      </c>
      <c r="D1958" s="25">
        <f ca="1">IF(AND($AL1958-D$3&lt;=TODAY(),$AL1958&gt;0,$AI1958&lt;&gt;"closed",AI1958&lt;&gt;"old",AND($B$3&lt;&gt;Data!$N$6,OR(database!$AG1958&lt;&gt;Data!$K$9,database!$AG1958&lt;&gt;Data!$K$8))),MAX(D$8:D1957)+1,0)</f>
        <v>0</v>
      </c>
      <c r="E1958" s="25">
        <f ca="1">IF(AND($AL1958-E$3&lt;=TODAY(),$AL1958&gt;0,AI1958&lt;&gt;"closed",AI1958&lt;&gt;"old",AND($B$3&lt;&gt;Data!$N$6,OR(database!$AG1958&lt;&gt;Data!$K$9,database!$AG1958&lt;&gt;Data!$K$8))),MAX(E$8:E1957)+1,0)</f>
        <v>0</v>
      </c>
      <c r="F1958" s="25">
        <f>IF(AH1958="X",MAX(F$8:F1957)+1,0)</f>
        <v>0</v>
      </c>
      <c r="G1958" s="25">
        <f ca="1">IF(AND(AG1958=Data!$K$8,database!AI1958&lt;&gt;"Closed",AI1958&lt;&gt;"old",database!AL1958&lt;(TODAY()+Data!$X$4)),MAX(G$8:G1957)+1,0)</f>
        <v>0</v>
      </c>
      <c r="H1958" s="25">
        <f ca="1">IF(AND(AG1958=Data!$K$9,database!AI1958&lt;&gt;"Closed",AI1958&lt;&gt;"old",database!AL1958&lt;(TODAY()+Data!$X$5)),MAX(H$8:H1957)+1,0)</f>
        <v>0</v>
      </c>
      <c r="Y1958">
        <f>IF(AS1958&gt;0,VLOOKUP(AS1958,$AT:$AV,3,0)+COUNTIF(AS$8:AS1957,AS1958),0)</f>
        <v>0</v>
      </c>
      <c r="AA1958" s="16"/>
      <c r="AB1958" s="22"/>
      <c r="AC1958" s="16"/>
      <c r="AD1958" s="22"/>
      <c r="AE1958" s="16"/>
      <c r="AF1958" s="22"/>
      <c r="AG1958" s="138"/>
      <c r="AH1958" s="23"/>
      <c r="AI1958" s="16"/>
      <c r="AJ1958" s="23"/>
      <c r="AK1958" s="28"/>
      <c r="AL1958" s="35"/>
      <c r="AQ1958" s="25">
        <f>IF(FollowUp!$AK$3="(Off)",IF(FollowUp!$AA$3=Data!$D$5,C1958,IF(FollowUp!$AA$3=Data!$D$6,D1958,IF(FollowUp!$AA$3=Data!$D$7,E1958,B1958))),IF(FollowUp!$AK$3=Data!$N$9,F1958,IF(FollowUp!$AK$3=Data!$N$8,H1958,IF(FollowUp!$AK$3=Data!$N$7,G1958,B1958))))</f>
        <v>0</v>
      </c>
      <c r="AR1958" s="51">
        <f t="shared" si="188"/>
        <v>0</v>
      </c>
      <c r="AS1958" s="25">
        <f t="shared" si="186"/>
        <v>-1</v>
      </c>
      <c r="AT1958" s="25">
        <f t="shared" si="189"/>
        <v>1951</v>
      </c>
      <c r="AU1958" s="25">
        <f t="shared" si="187"/>
        <v>0</v>
      </c>
      <c r="AV1958" s="25">
        <f t="shared" si="190"/>
        <v>0</v>
      </c>
      <c r="BB1958" s="51"/>
    </row>
    <row r="1959" spans="1:54" x14ac:dyDescent="0.25">
      <c r="A1959" t="str">
        <f t="shared" si="185"/>
        <v>1959</v>
      </c>
      <c r="B1959" s="25">
        <f>IF(OR(ISBLANK($AG1959),$AI1959="closed",$AI1959="old",AND($B$3=Data!$N$6,OR(database!AG1959=Data!$K$8,Data!$K$9=database!AG1959))),0,MAX(B$8:B1958)+1)</f>
        <v>0</v>
      </c>
      <c r="C1959" s="25">
        <f ca="1">IF(AND($AL1959-C$3&lt;=TODAY(),$AL1959&gt;0,AI1959&lt;&gt;"closed",AI1959&lt;&gt;"old",AND($B$3&lt;&gt;Data!$N$6,OR(database!$AG1959&lt;&gt;Data!$K$9,database!$AG1959&lt;&gt;Data!$K$8))),MAX(C$8:C1958)+1,0)</f>
        <v>0</v>
      </c>
      <c r="D1959" s="25">
        <f ca="1">IF(AND($AL1959-D$3&lt;=TODAY(),$AL1959&gt;0,$AI1959&lt;&gt;"closed",AI1959&lt;&gt;"old",AND($B$3&lt;&gt;Data!$N$6,OR(database!$AG1959&lt;&gt;Data!$K$9,database!$AG1959&lt;&gt;Data!$K$8))),MAX(D$8:D1958)+1,0)</f>
        <v>0</v>
      </c>
      <c r="E1959" s="25">
        <f ca="1">IF(AND($AL1959-E$3&lt;=TODAY(),$AL1959&gt;0,AI1959&lt;&gt;"closed",AI1959&lt;&gt;"old",AND($B$3&lt;&gt;Data!$N$6,OR(database!$AG1959&lt;&gt;Data!$K$9,database!$AG1959&lt;&gt;Data!$K$8))),MAX(E$8:E1958)+1,0)</f>
        <v>0</v>
      </c>
      <c r="F1959" s="25">
        <f>IF(AH1959="X",MAX(F$8:F1958)+1,0)</f>
        <v>0</v>
      </c>
      <c r="G1959" s="25">
        <f ca="1">IF(AND(AG1959=Data!$K$8,database!AI1959&lt;&gt;"Closed",AI1959&lt;&gt;"old",database!AL1959&lt;(TODAY()+Data!$X$4)),MAX(G$8:G1958)+1,0)</f>
        <v>0</v>
      </c>
      <c r="H1959" s="25">
        <f ca="1">IF(AND(AG1959=Data!$K$9,database!AI1959&lt;&gt;"Closed",AI1959&lt;&gt;"old",database!AL1959&lt;(TODAY()+Data!$X$5)),MAX(H$8:H1958)+1,0)</f>
        <v>0</v>
      </c>
      <c r="Y1959">
        <f>IF(AS1959&gt;0,VLOOKUP(AS1959,$AT:$AV,3,0)+COUNTIF(AS$8:AS1958,AS1959),0)</f>
        <v>0</v>
      </c>
      <c r="AA1959" s="17"/>
      <c r="AB1959" s="18"/>
      <c r="AC1959" s="17"/>
      <c r="AD1959" s="18"/>
      <c r="AE1959" s="17"/>
      <c r="AF1959" s="18"/>
      <c r="AG1959" s="139"/>
      <c r="AH1959" s="24"/>
      <c r="AI1959" s="17"/>
      <c r="AJ1959" s="24"/>
      <c r="AK1959" s="27"/>
      <c r="AL1959" s="47"/>
      <c r="AQ1959" s="25">
        <f>IF(FollowUp!$AK$3="(Off)",IF(FollowUp!$AA$3=Data!$D$5,C1959,IF(FollowUp!$AA$3=Data!$D$6,D1959,IF(FollowUp!$AA$3=Data!$D$7,E1959,B1959))),IF(FollowUp!$AK$3=Data!$N$9,F1959,IF(FollowUp!$AK$3=Data!$N$8,H1959,IF(FollowUp!$AK$3=Data!$N$7,G1959,B1959))))</f>
        <v>0</v>
      </c>
      <c r="AR1959" s="51">
        <f t="shared" si="188"/>
        <v>0</v>
      </c>
      <c r="AS1959" s="25">
        <f t="shared" si="186"/>
        <v>-1</v>
      </c>
      <c r="AT1959" s="25">
        <f t="shared" si="189"/>
        <v>1952</v>
      </c>
      <c r="AU1959" s="25">
        <f t="shared" si="187"/>
        <v>0</v>
      </c>
      <c r="AV1959" s="25">
        <f t="shared" si="190"/>
        <v>0</v>
      </c>
      <c r="BB1959" s="51"/>
    </row>
    <row r="1960" spans="1:54" x14ac:dyDescent="0.25">
      <c r="A1960" t="str">
        <f t="shared" si="185"/>
        <v>1960</v>
      </c>
      <c r="B1960" s="25">
        <f>IF(OR(ISBLANK($AG1960),$AI1960="closed",$AI1960="old",AND($B$3=Data!$N$6,OR(database!AG1960=Data!$K$8,Data!$K$9=database!AG1960))),0,MAX(B$8:B1959)+1)</f>
        <v>0</v>
      </c>
      <c r="C1960" s="25">
        <f ca="1">IF(AND($AL1960-C$3&lt;=TODAY(),$AL1960&gt;0,AI1960&lt;&gt;"closed",AI1960&lt;&gt;"old",AND($B$3&lt;&gt;Data!$N$6,OR(database!$AG1960&lt;&gt;Data!$K$9,database!$AG1960&lt;&gt;Data!$K$8))),MAX(C$8:C1959)+1,0)</f>
        <v>0</v>
      </c>
      <c r="D1960" s="25">
        <f ca="1">IF(AND($AL1960-D$3&lt;=TODAY(),$AL1960&gt;0,$AI1960&lt;&gt;"closed",AI1960&lt;&gt;"old",AND($B$3&lt;&gt;Data!$N$6,OR(database!$AG1960&lt;&gt;Data!$K$9,database!$AG1960&lt;&gt;Data!$K$8))),MAX(D$8:D1959)+1,0)</f>
        <v>0</v>
      </c>
      <c r="E1960" s="25">
        <f ca="1">IF(AND($AL1960-E$3&lt;=TODAY(),$AL1960&gt;0,AI1960&lt;&gt;"closed",AI1960&lt;&gt;"old",AND($B$3&lt;&gt;Data!$N$6,OR(database!$AG1960&lt;&gt;Data!$K$9,database!$AG1960&lt;&gt;Data!$K$8))),MAX(E$8:E1959)+1,0)</f>
        <v>0</v>
      </c>
      <c r="F1960" s="25">
        <f>IF(AH1960="X",MAX(F$8:F1959)+1,0)</f>
        <v>0</v>
      </c>
      <c r="G1960" s="25">
        <f ca="1">IF(AND(AG1960=Data!$K$8,database!AI1960&lt;&gt;"Closed",AI1960&lt;&gt;"old",database!AL1960&lt;(TODAY()+Data!$X$4)),MAX(G$8:G1959)+1,0)</f>
        <v>0</v>
      </c>
      <c r="H1960" s="25">
        <f ca="1">IF(AND(AG1960=Data!$K$9,database!AI1960&lt;&gt;"Closed",AI1960&lt;&gt;"old",database!AL1960&lt;(TODAY()+Data!$X$5)),MAX(H$8:H1959)+1,0)</f>
        <v>0</v>
      </c>
      <c r="Y1960">
        <f>IF(AS1960&gt;0,VLOOKUP(AS1960,$AT:$AV,3,0)+COUNTIF(AS$8:AS1959,AS1960),0)</f>
        <v>0</v>
      </c>
      <c r="AA1960" s="16"/>
      <c r="AB1960" s="22"/>
      <c r="AC1960" s="16"/>
      <c r="AD1960" s="22"/>
      <c r="AE1960" s="16"/>
      <c r="AF1960" s="22"/>
      <c r="AG1960" s="138"/>
      <c r="AH1960" s="23"/>
      <c r="AI1960" s="16"/>
      <c r="AJ1960" s="23"/>
      <c r="AK1960" s="28"/>
      <c r="AL1960" s="35"/>
      <c r="AQ1960" s="25">
        <f>IF(FollowUp!$AK$3="(Off)",IF(FollowUp!$AA$3=Data!$D$5,C1960,IF(FollowUp!$AA$3=Data!$D$6,D1960,IF(FollowUp!$AA$3=Data!$D$7,E1960,B1960))),IF(FollowUp!$AK$3=Data!$N$9,F1960,IF(FollowUp!$AK$3=Data!$N$8,H1960,IF(FollowUp!$AK$3=Data!$N$7,G1960,B1960))))</f>
        <v>0</v>
      </c>
      <c r="AR1960" s="51">
        <f t="shared" si="188"/>
        <v>0</v>
      </c>
      <c r="AS1960" s="25">
        <f t="shared" si="186"/>
        <v>-1</v>
      </c>
      <c r="AT1960" s="25">
        <f t="shared" si="189"/>
        <v>1953</v>
      </c>
      <c r="AU1960" s="25">
        <f t="shared" si="187"/>
        <v>0</v>
      </c>
      <c r="AV1960" s="25">
        <f t="shared" si="190"/>
        <v>0</v>
      </c>
      <c r="BB1960" s="51"/>
    </row>
    <row r="1961" spans="1:54" x14ac:dyDescent="0.25">
      <c r="A1961" t="str">
        <f t="shared" si="185"/>
        <v>1961</v>
      </c>
      <c r="B1961" s="25">
        <f>IF(OR(ISBLANK($AG1961),$AI1961="closed",$AI1961="old",AND($B$3=Data!$N$6,OR(database!AG1961=Data!$K$8,Data!$K$9=database!AG1961))),0,MAX(B$8:B1960)+1)</f>
        <v>0</v>
      </c>
      <c r="C1961" s="25">
        <f ca="1">IF(AND($AL1961-C$3&lt;=TODAY(),$AL1961&gt;0,AI1961&lt;&gt;"closed",AI1961&lt;&gt;"old",AND($B$3&lt;&gt;Data!$N$6,OR(database!$AG1961&lt;&gt;Data!$K$9,database!$AG1961&lt;&gt;Data!$K$8))),MAX(C$8:C1960)+1,0)</f>
        <v>0</v>
      </c>
      <c r="D1961" s="25">
        <f ca="1">IF(AND($AL1961-D$3&lt;=TODAY(),$AL1961&gt;0,$AI1961&lt;&gt;"closed",AI1961&lt;&gt;"old",AND($B$3&lt;&gt;Data!$N$6,OR(database!$AG1961&lt;&gt;Data!$K$9,database!$AG1961&lt;&gt;Data!$K$8))),MAX(D$8:D1960)+1,0)</f>
        <v>0</v>
      </c>
      <c r="E1961" s="25">
        <f ca="1">IF(AND($AL1961-E$3&lt;=TODAY(),$AL1961&gt;0,AI1961&lt;&gt;"closed",AI1961&lt;&gt;"old",AND($B$3&lt;&gt;Data!$N$6,OR(database!$AG1961&lt;&gt;Data!$K$9,database!$AG1961&lt;&gt;Data!$K$8))),MAX(E$8:E1960)+1,0)</f>
        <v>0</v>
      </c>
      <c r="F1961" s="25">
        <f>IF(AH1961="X",MAX(F$8:F1960)+1,0)</f>
        <v>0</v>
      </c>
      <c r="G1961" s="25">
        <f ca="1">IF(AND(AG1961=Data!$K$8,database!AI1961&lt;&gt;"Closed",AI1961&lt;&gt;"old",database!AL1961&lt;(TODAY()+Data!$X$4)),MAX(G$8:G1960)+1,0)</f>
        <v>0</v>
      </c>
      <c r="H1961" s="25">
        <f ca="1">IF(AND(AG1961=Data!$K$9,database!AI1961&lt;&gt;"Closed",AI1961&lt;&gt;"old",database!AL1961&lt;(TODAY()+Data!$X$5)),MAX(H$8:H1960)+1,0)</f>
        <v>0</v>
      </c>
      <c r="Y1961">
        <f>IF(AS1961&gt;0,VLOOKUP(AS1961,$AT:$AV,3,0)+COUNTIF(AS$8:AS1960,AS1961),0)</f>
        <v>0</v>
      </c>
      <c r="AA1961" s="17"/>
      <c r="AB1961" s="18"/>
      <c r="AC1961" s="17"/>
      <c r="AD1961" s="18"/>
      <c r="AE1961" s="17"/>
      <c r="AF1961" s="18"/>
      <c r="AG1961" s="139"/>
      <c r="AH1961" s="24"/>
      <c r="AI1961" s="17"/>
      <c r="AJ1961" s="24"/>
      <c r="AK1961" s="27"/>
      <c r="AL1961" s="47"/>
      <c r="AQ1961" s="25">
        <f>IF(FollowUp!$AK$3="(Off)",IF(FollowUp!$AA$3=Data!$D$5,C1961,IF(FollowUp!$AA$3=Data!$D$6,D1961,IF(FollowUp!$AA$3=Data!$D$7,E1961,B1961))),IF(FollowUp!$AK$3=Data!$N$9,F1961,IF(FollowUp!$AK$3=Data!$N$8,H1961,IF(FollowUp!$AK$3=Data!$N$7,G1961,B1961))))</f>
        <v>0</v>
      </c>
      <c r="AR1961" s="51">
        <f t="shared" si="188"/>
        <v>0</v>
      </c>
      <c r="AS1961" s="25">
        <f t="shared" si="186"/>
        <v>-1</v>
      </c>
      <c r="AT1961" s="25">
        <f t="shared" si="189"/>
        <v>1954</v>
      </c>
      <c r="AU1961" s="25">
        <f t="shared" si="187"/>
        <v>0</v>
      </c>
      <c r="AV1961" s="25">
        <f t="shared" si="190"/>
        <v>0</v>
      </c>
      <c r="BB1961" s="51"/>
    </row>
    <row r="1962" spans="1:54" x14ac:dyDescent="0.25">
      <c r="A1962" t="str">
        <f t="shared" si="185"/>
        <v>1962</v>
      </c>
      <c r="B1962" s="25">
        <f>IF(OR(ISBLANK($AG1962),$AI1962="closed",$AI1962="old",AND($B$3=Data!$N$6,OR(database!AG1962=Data!$K$8,Data!$K$9=database!AG1962))),0,MAX(B$8:B1961)+1)</f>
        <v>0</v>
      </c>
      <c r="C1962" s="25">
        <f ca="1">IF(AND($AL1962-C$3&lt;=TODAY(),$AL1962&gt;0,AI1962&lt;&gt;"closed",AI1962&lt;&gt;"old",AND($B$3&lt;&gt;Data!$N$6,OR(database!$AG1962&lt;&gt;Data!$K$9,database!$AG1962&lt;&gt;Data!$K$8))),MAX(C$8:C1961)+1,0)</f>
        <v>0</v>
      </c>
      <c r="D1962" s="25">
        <f ca="1">IF(AND($AL1962-D$3&lt;=TODAY(),$AL1962&gt;0,$AI1962&lt;&gt;"closed",AI1962&lt;&gt;"old",AND($B$3&lt;&gt;Data!$N$6,OR(database!$AG1962&lt;&gt;Data!$K$9,database!$AG1962&lt;&gt;Data!$K$8))),MAX(D$8:D1961)+1,0)</f>
        <v>0</v>
      </c>
      <c r="E1962" s="25">
        <f ca="1">IF(AND($AL1962-E$3&lt;=TODAY(),$AL1962&gt;0,AI1962&lt;&gt;"closed",AI1962&lt;&gt;"old",AND($B$3&lt;&gt;Data!$N$6,OR(database!$AG1962&lt;&gt;Data!$K$9,database!$AG1962&lt;&gt;Data!$K$8))),MAX(E$8:E1961)+1,0)</f>
        <v>0</v>
      </c>
      <c r="F1962" s="25">
        <f>IF(AH1962="X",MAX(F$8:F1961)+1,0)</f>
        <v>0</v>
      </c>
      <c r="G1962" s="25">
        <f ca="1">IF(AND(AG1962=Data!$K$8,database!AI1962&lt;&gt;"Closed",AI1962&lt;&gt;"old",database!AL1962&lt;(TODAY()+Data!$X$4)),MAX(G$8:G1961)+1,0)</f>
        <v>0</v>
      </c>
      <c r="H1962" s="25">
        <f ca="1">IF(AND(AG1962=Data!$K$9,database!AI1962&lt;&gt;"Closed",AI1962&lt;&gt;"old",database!AL1962&lt;(TODAY()+Data!$X$5)),MAX(H$8:H1961)+1,0)</f>
        <v>0</v>
      </c>
      <c r="Y1962">
        <f>IF(AS1962&gt;0,VLOOKUP(AS1962,$AT:$AV,3,0)+COUNTIF(AS$8:AS1961,AS1962),0)</f>
        <v>0</v>
      </c>
      <c r="AA1962" s="16"/>
      <c r="AB1962" s="22"/>
      <c r="AC1962" s="16"/>
      <c r="AD1962" s="22"/>
      <c r="AE1962" s="16"/>
      <c r="AF1962" s="22"/>
      <c r="AG1962" s="138"/>
      <c r="AH1962" s="23"/>
      <c r="AI1962" s="16"/>
      <c r="AJ1962" s="23"/>
      <c r="AK1962" s="28"/>
      <c r="AL1962" s="35"/>
      <c r="AQ1962" s="25">
        <f>IF(FollowUp!$AK$3="(Off)",IF(FollowUp!$AA$3=Data!$D$5,C1962,IF(FollowUp!$AA$3=Data!$D$6,D1962,IF(FollowUp!$AA$3=Data!$D$7,E1962,B1962))),IF(FollowUp!$AK$3=Data!$N$9,F1962,IF(FollowUp!$AK$3=Data!$N$8,H1962,IF(FollowUp!$AK$3=Data!$N$7,G1962,B1962))))</f>
        <v>0</v>
      </c>
      <c r="AR1962" s="51">
        <f t="shared" si="188"/>
        <v>0</v>
      </c>
      <c r="AS1962" s="25">
        <f t="shared" si="186"/>
        <v>-1</v>
      </c>
      <c r="AT1962" s="25">
        <f t="shared" si="189"/>
        <v>1955</v>
      </c>
      <c r="AU1962" s="25">
        <f t="shared" si="187"/>
        <v>0</v>
      </c>
      <c r="AV1962" s="25">
        <f t="shared" si="190"/>
        <v>0</v>
      </c>
      <c r="BB1962" s="51"/>
    </row>
    <row r="1963" spans="1:54" x14ac:dyDescent="0.25">
      <c r="A1963" t="str">
        <f t="shared" si="185"/>
        <v>1963</v>
      </c>
      <c r="B1963" s="25">
        <f>IF(OR(ISBLANK($AG1963),$AI1963="closed",$AI1963="old",AND($B$3=Data!$N$6,OR(database!AG1963=Data!$K$8,Data!$K$9=database!AG1963))),0,MAX(B$8:B1962)+1)</f>
        <v>0</v>
      </c>
      <c r="C1963" s="25">
        <f ca="1">IF(AND($AL1963-C$3&lt;=TODAY(),$AL1963&gt;0,AI1963&lt;&gt;"closed",AI1963&lt;&gt;"old",AND($B$3&lt;&gt;Data!$N$6,OR(database!$AG1963&lt;&gt;Data!$K$9,database!$AG1963&lt;&gt;Data!$K$8))),MAX(C$8:C1962)+1,0)</f>
        <v>0</v>
      </c>
      <c r="D1963" s="25">
        <f ca="1">IF(AND($AL1963-D$3&lt;=TODAY(),$AL1963&gt;0,$AI1963&lt;&gt;"closed",AI1963&lt;&gt;"old",AND($B$3&lt;&gt;Data!$N$6,OR(database!$AG1963&lt;&gt;Data!$K$9,database!$AG1963&lt;&gt;Data!$K$8))),MAX(D$8:D1962)+1,0)</f>
        <v>0</v>
      </c>
      <c r="E1963" s="25">
        <f ca="1">IF(AND($AL1963-E$3&lt;=TODAY(),$AL1963&gt;0,AI1963&lt;&gt;"closed",AI1963&lt;&gt;"old",AND($B$3&lt;&gt;Data!$N$6,OR(database!$AG1963&lt;&gt;Data!$K$9,database!$AG1963&lt;&gt;Data!$K$8))),MAX(E$8:E1962)+1,0)</f>
        <v>0</v>
      </c>
      <c r="F1963" s="25">
        <f>IF(AH1963="X",MAX(F$8:F1962)+1,0)</f>
        <v>0</v>
      </c>
      <c r="G1963" s="25">
        <f ca="1">IF(AND(AG1963=Data!$K$8,database!AI1963&lt;&gt;"Closed",AI1963&lt;&gt;"old",database!AL1963&lt;(TODAY()+Data!$X$4)),MAX(G$8:G1962)+1,0)</f>
        <v>0</v>
      </c>
      <c r="H1963" s="25">
        <f ca="1">IF(AND(AG1963=Data!$K$9,database!AI1963&lt;&gt;"Closed",AI1963&lt;&gt;"old",database!AL1963&lt;(TODAY()+Data!$X$5)),MAX(H$8:H1962)+1,0)</f>
        <v>0</v>
      </c>
      <c r="Y1963">
        <f>IF(AS1963&gt;0,VLOOKUP(AS1963,$AT:$AV,3,0)+COUNTIF(AS$8:AS1962,AS1963),0)</f>
        <v>0</v>
      </c>
      <c r="AA1963" s="17"/>
      <c r="AB1963" s="18"/>
      <c r="AC1963" s="17"/>
      <c r="AD1963" s="18"/>
      <c r="AE1963" s="17"/>
      <c r="AF1963" s="18"/>
      <c r="AG1963" s="139"/>
      <c r="AH1963" s="24"/>
      <c r="AI1963" s="17"/>
      <c r="AJ1963" s="24"/>
      <c r="AK1963" s="27"/>
      <c r="AL1963" s="47"/>
      <c r="AQ1963" s="25">
        <f>IF(FollowUp!$AK$3="(Off)",IF(FollowUp!$AA$3=Data!$D$5,C1963,IF(FollowUp!$AA$3=Data!$D$6,D1963,IF(FollowUp!$AA$3=Data!$D$7,E1963,B1963))),IF(FollowUp!$AK$3=Data!$N$9,F1963,IF(FollowUp!$AK$3=Data!$N$8,H1963,IF(FollowUp!$AK$3=Data!$N$7,G1963,B1963))))</f>
        <v>0</v>
      </c>
      <c r="AR1963" s="51">
        <f t="shared" si="188"/>
        <v>0</v>
      </c>
      <c r="AS1963" s="25">
        <f t="shared" si="186"/>
        <v>-1</v>
      </c>
      <c r="AT1963" s="25">
        <f t="shared" si="189"/>
        <v>1956</v>
      </c>
      <c r="AU1963" s="25">
        <f t="shared" si="187"/>
        <v>0</v>
      </c>
      <c r="AV1963" s="25">
        <f t="shared" si="190"/>
        <v>0</v>
      </c>
      <c r="BB1963" s="51"/>
    </row>
    <row r="1964" spans="1:54" x14ac:dyDescent="0.25">
      <c r="A1964" t="str">
        <f t="shared" si="185"/>
        <v>1964</v>
      </c>
      <c r="B1964" s="25">
        <f>IF(OR(ISBLANK($AG1964),$AI1964="closed",$AI1964="old",AND($B$3=Data!$N$6,OR(database!AG1964=Data!$K$8,Data!$K$9=database!AG1964))),0,MAX(B$8:B1963)+1)</f>
        <v>0</v>
      </c>
      <c r="C1964" s="25">
        <f ca="1">IF(AND($AL1964-C$3&lt;=TODAY(),$AL1964&gt;0,AI1964&lt;&gt;"closed",AI1964&lt;&gt;"old",AND($B$3&lt;&gt;Data!$N$6,OR(database!$AG1964&lt;&gt;Data!$K$9,database!$AG1964&lt;&gt;Data!$K$8))),MAX(C$8:C1963)+1,0)</f>
        <v>0</v>
      </c>
      <c r="D1964" s="25">
        <f ca="1">IF(AND($AL1964-D$3&lt;=TODAY(),$AL1964&gt;0,$AI1964&lt;&gt;"closed",AI1964&lt;&gt;"old",AND($B$3&lt;&gt;Data!$N$6,OR(database!$AG1964&lt;&gt;Data!$K$9,database!$AG1964&lt;&gt;Data!$K$8))),MAX(D$8:D1963)+1,0)</f>
        <v>0</v>
      </c>
      <c r="E1964" s="25">
        <f ca="1">IF(AND($AL1964-E$3&lt;=TODAY(),$AL1964&gt;0,AI1964&lt;&gt;"closed",AI1964&lt;&gt;"old",AND($B$3&lt;&gt;Data!$N$6,OR(database!$AG1964&lt;&gt;Data!$K$9,database!$AG1964&lt;&gt;Data!$K$8))),MAX(E$8:E1963)+1,0)</f>
        <v>0</v>
      </c>
      <c r="F1964" s="25">
        <f>IF(AH1964="X",MAX(F$8:F1963)+1,0)</f>
        <v>0</v>
      </c>
      <c r="G1964" s="25">
        <f ca="1">IF(AND(AG1964=Data!$K$8,database!AI1964&lt;&gt;"Closed",AI1964&lt;&gt;"old",database!AL1964&lt;(TODAY()+Data!$X$4)),MAX(G$8:G1963)+1,0)</f>
        <v>0</v>
      </c>
      <c r="H1964" s="25">
        <f ca="1">IF(AND(AG1964=Data!$K$9,database!AI1964&lt;&gt;"Closed",AI1964&lt;&gt;"old",database!AL1964&lt;(TODAY()+Data!$X$5)),MAX(H$8:H1963)+1,0)</f>
        <v>0</v>
      </c>
      <c r="Y1964">
        <f>IF(AS1964&gt;0,VLOOKUP(AS1964,$AT:$AV,3,0)+COUNTIF(AS$8:AS1963,AS1964),0)</f>
        <v>0</v>
      </c>
      <c r="AA1964" s="16"/>
      <c r="AB1964" s="22"/>
      <c r="AC1964" s="16"/>
      <c r="AD1964" s="22"/>
      <c r="AE1964" s="16"/>
      <c r="AF1964" s="22"/>
      <c r="AG1964" s="138"/>
      <c r="AH1964" s="23"/>
      <c r="AI1964" s="16"/>
      <c r="AJ1964" s="23"/>
      <c r="AK1964" s="28"/>
      <c r="AL1964" s="35"/>
      <c r="AQ1964" s="25">
        <f>IF(FollowUp!$AK$3="(Off)",IF(FollowUp!$AA$3=Data!$D$5,C1964,IF(FollowUp!$AA$3=Data!$D$6,D1964,IF(FollowUp!$AA$3=Data!$D$7,E1964,B1964))),IF(FollowUp!$AK$3=Data!$N$9,F1964,IF(FollowUp!$AK$3=Data!$N$8,H1964,IF(FollowUp!$AK$3=Data!$N$7,G1964,B1964))))</f>
        <v>0</v>
      </c>
      <c r="AR1964" s="51">
        <f t="shared" si="188"/>
        <v>0</v>
      </c>
      <c r="AS1964" s="25">
        <f t="shared" si="186"/>
        <v>-1</v>
      </c>
      <c r="AT1964" s="25">
        <f t="shared" si="189"/>
        <v>1957</v>
      </c>
      <c r="AU1964" s="25">
        <f t="shared" si="187"/>
        <v>0</v>
      </c>
      <c r="AV1964" s="25">
        <f t="shared" si="190"/>
        <v>0</v>
      </c>
      <c r="BB1964" s="51"/>
    </row>
    <row r="1965" spans="1:54" x14ac:dyDescent="0.25">
      <c r="A1965" t="str">
        <f t="shared" si="185"/>
        <v>1965</v>
      </c>
      <c r="B1965" s="25">
        <f>IF(OR(ISBLANK($AG1965),$AI1965="closed",$AI1965="old",AND($B$3=Data!$N$6,OR(database!AG1965=Data!$K$8,Data!$K$9=database!AG1965))),0,MAX(B$8:B1964)+1)</f>
        <v>0</v>
      </c>
      <c r="C1965" s="25">
        <f ca="1">IF(AND($AL1965-C$3&lt;=TODAY(),$AL1965&gt;0,AI1965&lt;&gt;"closed",AI1965&lt;&gt;"old",AND($B$3&lt;&gt;Data!$N$6,OR(database!$AG1965&lt;&gt;Data!$K$9,database!$AG1965&lt;&gt;Data!$K$8))),MAX(C$8:C1964)+1,0)</f>
        <v>0</v>
      </c>
      <c r="D1965" s="25">
        <f ca="1">IF(AND($AL1965-D$3&lt;=TODAY(),$AL1965&gt;0,$AI1965&lt;&gt;"closed",AI1965&lt;&gt;"old",AND($B$3&lt;&gt;Data!$N$6,OR(database!$AG1965&lt;&gt;Data!$K$9,database!$AG1965&lt;&gt;Data!$K$8))),MAX(D$8:D1964)+1,0)</f>
        <v>0</v>
      </c>
      <c r="E1965" s="25">
        <f ca="1">IF(AND($AL1965-E$3&lt;=TODAY(),$AL1965&gt;0,AI1965&lt;&gt;"closed",AI1965&lt;&gt;"old",AND($B$3&lt;&gt;Data!$N$6,OR(database!$AG1965&lt;&gt;Data!$K$9,database!$AG1965&lt;&gt;Data!$K$8))),MAX(E$8:E1964)+1,0)</f>
        <v>0</v>
      </c>
      <c r="F1965" s="25">
        <f>IF(AH1965="X",MAX(F$8:F1964)+1,0)</f>
        <v>0</v>
      </c>
      <c r="G1965" s="25">
        <f ca="1">IF(AND(AG1965=Data!$K$8,database!AI1965&lt;&gt;"Closed",AI1965&lt;&gt;"old",database!AL1965&lt;(TODAY()+Data!$X$4)),MAX(G$8:G1964)+1,0)</f>
        <v>0</v>
      </c>
      <c r="H1965" s="25">
        <f ca="1">IF(AND(AG1965=Data!$K$9,database!AI1965&lt;&gt;"Closed",AI1965&lt;&gt;"old",database!AL1965&lt;(TODAY()+Data!$X$5)),MAX(H$8:H1964)+1,0)</f>
        <v>0</v>
      </c>
      <c r="Y1965">
        <f>IF(AS1965&gt;0,VLOOKUP(AS1965,$AT:$AV,3,0)+COUNTIF(AS$8:AS1964,AS1965),0)</f>
        <v>0</v>
      </c>
      <c r="AA1965" s="17"/>
      <c r="AB1965" s="18"/>
      <c r="AC1965" s="17"/>
      <c r="AD1965" s="18"/>
      <c r="AE1965" s="17"/>
      <c r="AF1965" s="18"/>
      <c r="AG1965" s="139"/>
      <c r="AH1965" s="24"/>
      <c r="AI1965" s="17"/>
      <c r="AJ1965" s="24"/>
      <c r="AK1965" s="27"/>
      <c r="AL1965" s="47"/>
      <c r="AQ1965" s="25">
        <f>IF(FollowUp!$AK$3="(Off)",IF(FollowUp!$AA$3=Data!$D$5,C1965,IF(FollowUp!$AA$3=Data!$D$6,D1965,IF(FollowUp!$AA$3=Data!$D$7,E1965,B1965))),IF(FollowUp!$AK$3=Data!$N$9,F1965,IF(FollowUp!$AK$3=Data!$N$8,H1965,IF(FollowUp!$AK$3=Data!$N$7,G1965,B1965))))</f>
        <v>0</v>
      </c>
      <c r="AR1965" s="51">
        <f t="shared" si="188"/>
        <v>0</v>
      </c>
      <c r="AS1965" s="25">
        <f t="shared" si="186"/>
        <v>-1</v>
      </c>
      <c r="AT1965" s="25">
        <f t="shared" si="189"/>
        <v>1958</v>
      </c>
      <c r="AU1965" s="25">
        <f t="shared" si="187"/>
        <v>0</v>
      </c>
      <c r="AV1965" s="25">
        <f t="shared" si="190"/>
        <v>0</v>
      </c>
      <c r="BB1965" s="51"/>
    </row>
    <row r="1966" spans="1:54" x14ac:dyDescent="0.25">
      <c r="A1966" t="str">
        <f t="shared" si="185"/>
        <v>1966</v>
      </c>
      <c r="B1966" s="25">
        <f>IF(OR(ISBLANK($AG1966),$AI1966="closed",$AI1966="old",AND($B$3=Data!$N$6,OR(database!AG1966=Data!$K$8,Data!$K$9=database!AG1966))),0,MAX(B$8:B1965)+1)</f>
        <v>0</v>
      </c>
      <c r="C1966" s="25">
        <f ca="1">IF(AND($AL1966-C$3&lt;=TODAY(),$AL1966&gt;0,AI1966&lt;&gt;"closed",AI1966&lt;&gt;"old",AND($B$3&lt;&gt;Data!$N$6,OR(database!$AG1966&lt;&gt;Data!$K$9,database!$AG1966&lt;&gt;Data!$K$8))),MAX(C$8:C1965)+1,0)</f>
        <v>0</v>
      </c>
      <c r="D1966" s="25">
        <f ca="1">IF(AND($AL1966-D$3&lt;=TODAY(),$AL1966&gt;0,$AI1966&lt;&gt;"closed",AI1966&lt;&gt;"old",AND($B$3&lt;&gt;Data!$N$6,OR(database!$AG1966&lt;&gt;Data!$K$9,database!$AG1966&lt;&gt;Data!$K$8))),MAX(D$8:D1965)+1,0)</f>
        <v>0</v>
      </c>
      <c r="E1966" s="25">
        <f ca="1">IF(AND($AL1966-E$3&lt;=TODAY(),$AL1966&gt;0,AI1966&lt;&gt;"closed",AI1966&lt;&gt;"old",AND($B$3&lt;&gt;Data!$N$6,OR(database!$AG1966&lt;&gt;Data!$K$9,database!$AG1966&lt;&gt;Data!$K$8))),MAX(E$8:E1965)+1,0)</f>
        <v>0</v>
      </c>
      <c r="F1966" s="25">
        <f>IF(AH1966="X",MAX(F$8:F1965)+1,0)</f>
        <v>0</v>
      </c>
      <c r="G1966" s="25">
        <f ca="1">IF(AND(AG1966=Data!$K$8,database!AI1966&lt;&gt;"Closed",AI1966&lt;&gt;"old",database!AL1966&lt;(TODAY()+Data!$X$4)),MAX(G$8:G1965)+1,0)</f>
        <v>0</v>
      </c>
      <c r="H1966" s="25">
        <f ca="1">IF(AND(AG1966=Data!$K$9,database!AI1966&lt;&gt;"Closed",AI1966&lt;&gt;"old",database!AL1966&lt;(TODAY()+Data!$X$5)),MAX(H$8:H1965)+1,0)</f>
        <v>0</v>
      </c>
      <c r="Y1966">
        <f>IF(AS1966&gt;0,VLOOKUP(AS1966,$AT:$AV,3,0)+COUNTIF(AS$8:AS1965,AS1966),0)</f>
        <v>0</v>
      </c>
      <c r="AA1966" s="16"/>
      <c r="AB1966" s="22"/>
      <c r="AC1966" s="16"/>
      <c r="AD1966" s="22"/>
      <c r="AE1966" s="16"/>
      <c r="AF1966" s="22"/>
      <c r="AG1966" s="138"/>
      <c r="AH1966" s="23"/>
      <c r="AI1966" s="16"/>
      <c r="AJ1966" s="23"/>
      <c r="AK1966" s="28"/>
      <c r="AL1966" s="35"/>
      <c r="AQ1966" s="25">
        <f>IF(FollowUp!$AK$3="(Off)",IF(FollowUp!$AA$3=Data!$D$5,C1966,IF(FollowUp!$AA$3=Data!$D$6,D1966,IF(FollowUp!$AA$3=Data!$D$7,E1966,B1966))),IF(FollowUp!$AK$3=Data!$N$9,F1966,IF(FollowUp!$AK$3=Data!$N$8,H1966,IF(FollowUp!$AK$3=Data!$N$7,G1966,B1966))))</f>
        <v>0</v>
      </c>
      <c r="AR1966" s="51">
        <f t="shared" si="188"/>
        <v>0</v>
      </c>
      <c r="AS1966" s="25">
        <f t="shared" si="186"/>
        <v>-1</v>
      </c>
      <c r="AT1966" s="25">
        <f t="shared" si="189"/>
        <v>1959</v>
      </c>
      <c r="AU1966" s="25">
        <f t="shared" si="187"/>
        <v>0</v>
      </c>
      <c r="AV1966" s="25">
        <f t="shared" si="190"/>
        <v>0</v>
      </c>
      <c r="BB1966" s="51"/>
    </row>
    <row r="1967" spans="1:54" x14ac:dyDescent="0.25">
      <c r="A1967" t="str">
        <f t="shared" si="185"/>
        <v>1967</v>
      </c>
      <c r="B1967" s="25">
        <f>IF(OR(ISBLANK($AG1967),$AI1967="closed",$AI1967="old",AND($B$3=Data!$N$6,OR(database!AG1967=Data!$K$8,Data!$K$9=database!AG1967))),0,MAX(B$8:B1966)+1)</f>
        <v>0</v>
      </c>
      <c r="C1967" s="25">
        <f ca="1">IF(AND($AL1967-C$3&lt;=TODAY(),$AL1967&gt;0,AI1967&lt;&gt;"closed",AI1967&lt;&gt;"old",AND($B$3&lt;&gt;Data!$N$6,OR(database!$AG1967&lt;&gt;Data!$K$9,database!$AG1967&lt;&gt;Data!$K$8))),MAX(C$8:C1966)+1,0)</f>
        <v>0</v>
      </c>
      <c r="D1967" s="25">
        <f ca="1">IF(AND($AL1967-D$3&lt;=TODAY(),$AL1967&gt;0,$AI1967&lt;&gt;"closed",AI1967&lt;&gt;"old",AND($B$3&lt;&gt;Data!$N$6,OR(database!$AG1967&lt;&gt;Data!$K$9,database!$AG1967&lt;&gt;Data!$K$8))),MAX(D$8:D1966)+1,0)</f>
        <v>0</v>
      </c>
      <c r="E1967" s="25">
        <f ca="1">IF(AND($AL1967-E$3&lt;=TODAY(),$AL1967&gt;0,AI1967&lt;&gt;"closed",AI1967&lt;&gt;"old",AND($B$3&lt;&gt;Data!$N$6,OR(database!$AG1967&lt;&gt;Data!$K$9,database!$AG1967&lt;&gt;Data!$K$8))),MAX(E$8:E1966)+1,0)</f>
        <v>0</v>
      </c>
      <c r="F1967" s="25">
        <f>IF(AH1967="X",MAX(F$8:F1966)+1,0)</f>
        <v>0</v>
      </c>
      <c r="G1967" s="25">
        <f ca="1">IF(AND(AG1967=Data!$K$8,database!AI1967&lt;&gt;"Closed",AI1967&lt;&gt;"old",database!AL1967&lt;(TODAY()+Data!$X$4)),MAX(G$8:G1966)+1,0)</f>
        <v>0</v>
      </c>
      <c r="H1967" s="25">
        <f ca="1">IF(AND(AG1967=Data!$K$9,database!AI1967&lt;&gt;"Closed",AI1967&lt;&gt;"old",database!AL1967&lt;(TODAY()+Data!$X$5)),MAX(H$8:H1966)+1,0)</f>
        <v>0</v>
      </c>
      <c r="Y1967">
        <f>IF(AS1967&gt;0,VLOOKUP(AS1967,$AT:$AV,3,0)+COUNTIF(AS$8:AS1966,AS1967),0)</f>
        <v>0</v>
      </c>
      <c r="AA1967" s="17"/>
      <c r="AB1967" s="18"/>
      <c r="AC1967" s="17"/>
      <c r="AD1967" s="18"/>
      <c r="AE1967" s="17"/>
      <c r="AF1967" s="18"/>
      <c r="AG1967" s="139"/>
      <c r="AH1967" s="24"/>
      <c r="AI1967" s="17"/>
      <c r="AJ1967" s="24"/>
      <c r="AK1967" s="27"/>
      <c r="AL1967" s="47"/>
      <c r="AQ1967" s="25">
        <f>IF(FollowUp!$AK$3="(Off)",IF(FollowUp!$AA$3=Data!$D$5,C1967,IF(FollowUp!$AA$3=Data!$D$6,D1967,IF(FollowUp!$AA$3=Data!$D$7,E1967,B1967))),IF(FollowUp!$AK$3=Data!$N$9,F1967,IF(FollowUp!$AK$3=Data!$N$8,H1967,IF(FollowUp!$AK$3=Data!$N$7,G1967,B1967))))</f>
        <v>0</v>
      </c>
      <c r="AR1967" s="51">
        <f t="shared" si="188"/>
        <v>0</v>
      </c>
      <c r="AS1967" s="25">
        <f t="shared" si="186"/>
        <v>-1</v>
      </c>
      <c r="AT1967" s="25">
        <f t="shared" si="189"/>
        <v>1960</v>
      </c>
      <c r="AU1967" s="25">
        <f t="shared" si="187"/>
        <v>0</v>
      </c>
      <c r="AV1967" s="25">
        <f t="shared" si="190"/>
        <v>0</v>
      </c>
      <c r="BB1967" s="51"/>
    </row>
    <row r="1968" spans="1:54" x14ac:dyDescent="0.25">
      <c r="A1968" t="str">
        <f t="shared" si="185"/>
        <v>1968</v>
      </c>
      <c r="B1968" s="25">
        <f>IF(OR(ISBLANK($AG1968),$AI1968="closed",$AI1968="old",AND($B$3=Data!$N$6,OR(database!AG1968=Data!$K$8,Data!$K$9=database!AG1968))),0,MAX(B$8:B1967)+1)</f>
        <v>0</v>
      </c>
      <c r="C1968" s="25">
        <f ca="1">IF(AND($AL1968-C$3&lt;=TODAY(),$AL1968&gt;0,AI1968&lt;&gt;"closed",AI1968&lt;&gt;"old",AND($B$3&lt;&gt;Data!$N$6,OR(database!$AG1968&lt;&gt;Data!$K$9,database!$AG1968&lt;&gt;Data!$K$8))),MAX(C$8:C1967)+1,0)</f>
        <v>0</v>
      </c>
      <c r="D1968" s="25">
        <f ca="1">IF(AND($AL1968-D$3&lt;=TODAY(),$AL1968&gt;0,$AI1968&lt;&gt;"closed",AI1968&lt;&gt;"old",AND($B$3&lt;&gt;Data!$N$6,OR(database!$AG1968&lt;&gt;Data!$K$9,database!$AG1968&lt;&gt;Data!$K$8))),MAX(D$8:D1967)+1,0)</f>
        <v>0</v>
      </c>
      <c r="E1968" s="25">
        <f ca="1">IF(AND($AL1968-E$3&lt;=TODAY(),$AL1968&gt;0,AI1968&lt;&gt;"closed",AI1968&lt;&gt;"old",AND($B$3&lt;&gt;Data!$N$6,OR(database!$AG1968&lt;&gt;Data!$K$9,database!$AG1968&lt;&gt;Data!$K$8))),MAX(E$8:E1967)+1,0)</f>
        <v>0</v>
      </c>
      <c r="F1968" s="25">
        <f>IF(AH1968="X",MAX(F$8:F1967)+1,0)</f>
        <v>0</v>
      </c>
      <c r="G1968" s="25">
        <f ca="1">IF(AND(AG1968=Data!$K$8,database!AI1968&lt;&gt;"Closed",AI1968&lt;&gt;"old",database!AL1968&lt;(TODAY()+Data!$X$4)),MAX(G$8:G1967)+1,0)</f>
        <v>0</v>
      </c>
      <c r="H1968" s="25">
        <f ca="1">IF(AND(AG1968=Data!$K$9,database!AI1968&lt;&gt;"Closed",AI1968&lt;&gt;"old",database!AL1968&lt;(TODAY()+Data!$X$5)),MAX(H$8:H1967)+1,0)</f>
        <v>0</v>
      </c>
      <c r="Y1968">
        <f>IF(AS1968&gt;0,VLOOKUP(AS1968,$AT:$AV,3,0)+COUNTIF(AS$8:AS1967,AS1968),0)</f>
        <v>0</v>
      </c>
      <c r="AA1968" s="16"/>
      <c r="AB1968" s="22"/>
      <c r="AC1968" s="16"/>
      <c r="AD1968" s="22"/>
      <c r="AE1968" s="16"/>
      <c r="AF1968" s="22"/>
      <c r="AG1968" s="138"/>
      <c r="AH1968" s="23"/>
      <c r="AI1968" s="16"/>
      <c r="AJ1968" s="23"/>
      <c r="AK1968" s="28"/>
      <c r="AL1968" s="35"/>
      <c r="AQ1968" s="25">
        <f>IF(FollowUp!$AK$3="(Off)",IF(FollowUp!$AA$3=Data!$D$5,C1968,IF(FollowUp!$AA$3=Data!$D$6,D1968,IF(FollowUp!$AA$3=Data!$D$7,E1968,B1968))),IF(FollowUp!$AK$3=Data!$N$9,F1968,IF(FollowUp!$AK$3=Data!$N$8,H1968,IF(FollowUp!$AK$3=Data!$N$7,G1968,B1968))))</f>
        <v>0</v>
      </c>
      <c r="AR1968" s="51">
        <f t="shared" si="188"/>
        <v>0</v>
      </c>
      <c r="AS1968" s="25">
        <f t="shared" si="186"/>
        <v>-1</v>
      </c>
      <c r="AT1968" s="25">
        <f t="shared" si="189"/>
        <v>1961</v>
      </c>
      <c r="AU1968" s="25">
        <f t="shared" si="187"/>
        <v>0</v>
      </c>
      <c r="AV1968" s="25">
        <f t="shared" si="190"/>
        <v>0</v>
      </c>
      <c r="BB1968" s="51"/>
    </row>
    <row r="1969" spans="1:54" x14ac:dyDescent="0.25">
      <c r="A1969" t="str">
        <f t="shared" si="185"/>
        <v>1969</v>
      </c>
      <c r="B1969" s="25">
        <f>IF(OR(ISBLANK($AG1969),$AI1969="closed",$AI1969="old",AND($B$3=Data!$N$6,OR(database!AG1969=Data!$K$8,Data!$K$9=database!AG1969))),0,MAX(B$8:B1968)+1)</f>
        <v>0</v>
      </c>
      <c r="C1969" s="25">
        <f ca="1">IF(AND($AL1969-C$3&lt;=TODAY(),$AL1969&gt;0,AI1969&lt;&gt;"closed",AI1969&lt;&gt;"old",AND($B$3&lt;&gt;Data!$N$6,OR(database!$AG1969&lt;&gt;Data!$K$9,database!$AG1969&lt;&gt;Data!$K$8))),MAX(C$8:C1968)+1,0)</f>
        <v>0</v>
      </c>
      <c r="D1969" s="25">
        <f ca="1">IF(AND($AL1969-D$3&lt;=TODAY(),$AL1969&gt;0,$AI1969&lt;&gt;"closed",AI1969&lt;&gt;"old",AND($B$3&lt;&gt;Data!$N$6,OR(database!$AG1969&lt;&gt;Data!$K$9,database!$AG1969&lt;&gt;Data!$K$8))),MAX(D$8:D1968)+1,0)</f>
        <v>0</v>
      </c>
      <c r="E1969" s="25">
        <f ca="1">IF(AND($AL1969-E$3&lt;=TODAY(),$AL1969&gt;0,AI1969&lt;&gt;"closed",AI1969&lt;&gt;"old",AND($B$3&lt;&gt;Data!$N$6,OR(database!$AG1969&lt;&gt;Data!$K$9,database!$AG1969&lt;&gt;Data!$K$8))),MAX(E$8:E1968)+1,0)</f>
        <v>0</v>
      </c>
      <c r="F1969" s="25">
        <f>IF(AH1969="X",MAX(F$8:F1968)+1,0)</f>
        <v>0</v>
      </c>
      <c r="G1969" s="25">
        <f ca="1">IF(AND(AG1969=Data!$K$8,database!AI1969&lt;&gt;"Closed",AI1969&lt;&gt;"old",database!AL1969&lt;(TODAY()+Data!$X$4)),MAX(G$8:G1968)+1,0)</f>
        <v>0</v>
      </c>
      <c r="H1969" s="25">
        <f ca="1">IF(AND(AG1969=Data!$K$9,database!AI1969&lt;&gt;"Closed",AI1969&lt;&gt;"old",database!AL1969&lt;(TODAY()+Data!$X$5)),MAX(H$8:H1968)+1,0)</f>
        <v>0</v>
      </c>
      <c r="Y1969">
        <f>IF(AS1969&gt;0,VLOOKUP(AS1969,$AT:$AV,3,0)+COUNTIF(AS$8:AS1968,AS1969),0)</f>
        <v>0</v>
      </c>
      <c r="AA1969" s="17"/>
      <c r="AB1969" s="18"/>
      <c r="AC1969" s="17"/>
      <c r="AD1969" s="18"/>
      <c r="AE1969" s="17"/>
      <c r="AF1969" s="18"/>
      <c r="AG1969" s="139"/>
      <c r="AH1969" s="24"/>
      <c r="AI1969" s="17"/>
      <c r="AJ1969" s="24"/>
      <c r="AK1969" s="27"/>
      <c r="AL1969" s="47"/>
      <c r="AQ1969" s="25">
        <f>IF(FollowUp!$AK$3="(Off)",IF(FollowUp!$AA$3=Data!$D$5,C1969,IF(FollowUp!$AA$3=Data!$D$6,D1969,IF(FollowUp!$AA$3=Data!$D$7,E1969,B1969))),IF(FollowUp!$AK$3=Data!$N$9,F1969,IF(FollowUp!$AK$3=Data!$N$8,H1969,IF(FollowUp!$AK$3=Data!$N$7,G1969,B1969))))</f>
        <v>0</v>
      </c>
      <c r="AR1969" s="51">
        <f t="shared" si="188"/>
        <v>0</v>
      </c>
      <c r="AS1969" s="25">
        <f t="shared" si="186"/>
        <v>-1</v>
      </c>
      <c r="AT1969" s="25">
        <f t="shared" si="189"/>
        <v>1962</v>
      </c>
      <c r="AU1969" s="25">
        <f t="shared" si="187"/>
        <v>0</v>
      </c>
      <c r="AV1969" s="25">
        <f t="shared" si="190"/>
        <v>0</v>
      </c>
      <c r="BB1969" s="51"/>
    </row>
    <row r="1970" spans="1:54" x14ac:dyDescent="0.25">
      <c r="A1970" t="str">
        <f t="shared" si="185"/>
        <v>1970</v>
      </c>
      <c r="B1970" s="25">
        <f>IF(OR(ISBLANK($AG1970),$AI1970="closed",$AI1970="old",AND($B$3=Data!$N$6,OR(database!AG1970=Data!$K$8,Data!$K$9=database!AG1970))),0,MAX(B$8:B1969)+1)</f>
        <v>0</v>
      </c>
      <c r="C1970" s="25">
        <f ca="1">IF(AND($AL1970-C$3&lt;=TODAY(),$AL1970&gt;0,AI1970&lt;&gt;"closed",AI1970&lt;&gt;"old",AND($B$3&lt;&gt;Data!$N$6,OR(database!$AG1970&lt;&gt;Data!$K$9,database!$AG1970&lt;&gt;Data!$K$8))),MAX(C$8:C1969)+1,0)</f>
        <v>0</v>
      </c>
      <c r="D1970" s="25">
        <f ca="1">IF(AND($AL1970-D$3&lt;=TODAY(),$AL1970&gt;0,$AI1970&lt;&gt;"closed",AI1970&lt;&gt;"old",AND($B$3&lt;&gt;Data!$N$6,OR(database!$AG1970&lt;&gt;Data!$K$9,database!$AG1970&lt;&gt;Data!$K$8))),MAX(D$8:D1969)+1,0)</f>
        <v>0</v>
      </c>
      <c r="E1970" s="25">
        <f ca="1">IF(AND($AL1970-E$3&lt;=TODAY(),$AL1970&gt;0,AI1970&lt;&gt;"closed",AI1970&lt;&gt;"old",AND($B$3&lt;&gt;Data!$N$6,OR(database!$AG1970&lt;&gt;Data!$K$9,database!$AG1970&lt;&gt;Data!$K$8))),MAX(E$8:E1969)+1,0)</f>
        <v>0</v>
      </c>
      <c r="F1970" s="25">
        <f>IF(AH1970="X",MAX(F$8:F1969)+1,0)</f>
        <v>0</v>
      </c>
      <c r="G1970" s="25">
        <f ca="1">IF(AND(AG1970=Data!$K$8,database!AI1970&lt;&gt;"Closed",AI1970&lt;&gt;"old",database!AL1970&lt;(TODAY()+Data!$X$4)),MAX(G$8:G1969)+1,0)</f>
        <v>0</v>
      </c>
      <c r="H1970" s="25">
        <f ca="1">IF(AND(AG1970=Data!$K$9,database!AI1970&lt;&gt;"Closed",AI1970&lt;&gt;"old",database!AL1970&lt;(TODAY()+Data!$X$5)),MAX(H$8:H1969)+1,0)</f>
        <v>0</v>
      </c>
      <c r="Y1970">
        <f>IF(AS1970&gt;0,VLOOKUP(AS1970,$AT:$AV,3,0)+COUNTIF(AS$8:AS1969,AS1970),0)</f>
        <v>0</v>
      </c>
      <c r="AA1970" s="16"/>
      <c r="AB1970" s="22"/>
      <c r="AC1970" s="16"/>
      <c r="AD1970" s="22"/>
      <c r="AE1970" s="16"/>
      <c r="AF1970" s="22"/>
      <c r="AG1970" s="138"/>
      <c r="AH1970" s="23"/>
      <c r="AI1970" s="16"/>
      <c r="AJ1970" s="23"/>
      <c r="AK1970" s="28"/>
      <c r="AL1970" s="35"/>
      <c r="AQ1970" s="25">
        <f>IF(FollowUp!$AK$3="(Off)",IF(FollowUp!$AA$3=Data!$D$5,C1970,IF(FollowUp!$AA$3=Data!$D$6,D1970,IF(FollowUp!$AA$3=Data!$D$7,E1970,B1970))),IF(FollowUp!$AK$3=Data!$N$9,F1970,IF(FollowUp!$AK$3=Data!$N$8,H1970,IF(FollowUp!$AK$3=Data!$N$7,G1970,B1970))))</f>
        <v>0</v>
      </c>
      <c r="AR1970" s="51">
        <f t="shared" si="188"/>
        <v>0</v>
      </c>
      <c r="AS1970" s="25">
        <f t="shared" si="186"/>
        <v>-1</v>
      </c>
      <c r="AT1970" s="25">
        <f t="shared" si="189"/>
        <v>1963</v>
      </c>
      <c r="AU1970" s="25">
        <f t="shared" si="187"/>
        <v>0</v>
      </c>
      <c r="AV1970" s="25">
        <f t="shared" si="190"/>
        <v>0</v>
      </c>
      <c r="BB1970" s="51"/>
    </row>
    <row r="1971" spans="1:54" x14ac:dyDescent="0.25">
      <c r="A1971" t="str">
        <f t="shared" si="185"/>
        <v>1971</v>
      </c>
      <c r="B1971" s="25">
        <f>IF(OR(ISBLANK($AG1971),$AI1971="closed",$AI1971="old",AND($B$3=Data!$N$6,OR(database!AG1971=Data!$K$8,Data!$K$9=database!AG1971))),0,MAX(B$8:B1970)+1)</f>
        <v>0</v>
      </c>
      <c r="C1971" s="25">
        <f ca="1">IF(AND($AL1971-C$3&lt;=TODAY(),$AL1971&gt;0,AI1971&lt;&gt;"closed",AI1971&lt;&gt;"old",AND($B$3&lt;&gt;Data!$N$6,OR(database!$AG1971&lt;&gt;Data!$K$9,database!$AG1971&lt;&gt;Data!$K$8))),MAX(C$8:C1970)+1,0)</f>
        <v>0</v>
      </c>
      <c r="D1971" s="25">
        <f ca="1">IF(AND($AL1971-D$3&lt;=TODAY(),$AL1971&gt;0,$AI1971&lt;&gt;"closed",AI1971&lt;&gt;"old",AND($B$3&lt;&gt;Data!$N$6,OR(database!$AG1971&lt;&gt;Data!$K$9,database!$AG1971&lt;&gt;Data!$K$8))),MAX(D$8:D1970)+1,0)</f>
        <v>0</v>
      </c>
      <c r="E1971" s="25">
        <f ca="1">IF(AND($AL1971-E$3&lt;=TODAY(),$AL1971&gt;0,AI1971&lt;&gt;"closed",AI1971&lt;&gt;"old",AND($B$3&lt;&gt;Data!$N$6,OR(database!$AG1971&lt;&gt;Data!$K$9,database!$AG1971&lt;&gt;Data!$K$8))),MAX(E$8:E1970)+1,0)</f>
        <v>0</v>
      </c>
      <c r="F1971" s="25">
        <f>IF(AH1971="X",MAX(F$8:F1970)+1,0)</f>
        <v>0</v>
      </c>
      <c r="G1971" s="25">
        <f ca="1">IF(AND(AG1971=Data!$K$8,database!AI1971&lt;&gt;"Closed",AI1971&lt;&gt;"old",database!AL1971&lt;(TODAY()+Data!$X$4)),MAX(G$8:G1970)+1,0)</f>
        <v>0</v>
      </c>
      <c r="H1971" s="25">
        <f ca="1">IF(AND(AG1971=Data!$K$9,database!AI1971&lt;&gt;"Closed",AI1971&lt;&gt;"old",database!AL1971&lt;(TODAY()+Data!$X$5)),MAX(H$8:H1970)+1,0)</f>
        <v>0</v>
      </c>
      <c r="Y1971">
        <f>IF(AS1971&gt;0,VLOOKUP(AS1971,$AT:$AV,3,0)+COUNTIF(AS$8:AS1970,AS1971),0)</f>
        <v>0</v>
      </c>
      <c r="AA1971" s="17"/>
      <c r="AB1971" s="18"/>
      <c r="AC1971" s="17"/>
      <c r="AD1971" s="18"/>
      <c r="AE1971" s="17"/>
      <c r="AF1971" s="18"/>
      <c r="AG1971" s="139"/>
      <c r="AH1971" s="24"/>
      <c r="AI1971" s="17"/>
      <c r="AJ1971" s="24"/>
      <c r="AK1971" s="27"/>
      <c r="AL1971" s="47"/>
      <c r="AQ1971" s="25">
        <f>IF(FollowUp!$AK$3="(Off)",IF(FollowUp!$AA$3=Data!$D$5,C1971,IF(FollowUp!$AA$3=Data!$D$6,D1971,IF(FollowUp!$AA$3=Data!$D$7,E1971,B1971))),IF(FollowUp!$AK$3=Data!$N$9,F1971,IF(FollowUp!$AK$3=Data!$N$8,H1971,IF(FollowUp!$AK$3=Data!$N$7,G1971,B1971))))</f>
        <v>0</v>
      </c>
      <c r="AR1971" s="51">
        <f t="shared" si="188"/>
        <v>0</v>
      </c>
      <c r="AS1971" s="25">
        <f t="shared" si="186"/>
        <v>-1</v>
      </c>
      <c r="AT1971" s="25">
        <f t="shared" si="189"/>
        <v>1964</v>
      </c>
      <c r="AU1971" s="25">
        <f t="shared" si="187"/>
        <v>0</v>
      </c>
      <c r="AV1971" s="25">
        <f t="shared" si="190"/>
        <v>0</v>
      </c>
      <c r="BB1971" s="51"/>
    </row>
    <row r="1972" spans="1:54" x14ac:dyDescent="0.25">
      <c r="A1972" t="str">
        <f t="shared" si="185"/>
        <v>1972</v>
      </c>
      <c r="B1972" s="25">
        <f>IF(OR(ISBLANK($AG1972),$AI1972="closed",$AI1972="old",AND($B$3=Data!$N$6,OR(database!AG1972=Data!$K$8,Data!$K$9=database!AG1972))),0,MAX(B$8:B1971)+1)</f>
        <v>0</v>
      </c>
      <c r="C1972" s="25">
        <f ca="1">IF(AND($AL1972-C$3&lt;=TODAY(),$AL1972&gt;0,AI1972&lt;&gt;"closed",AI1972&lt;&gt;"old",AND($B$3&lt;&gt;Data!$N$6,OR(database!$AG1972&lt;&gt;Data!$K$9,database!$AG1972&lt;&gt;Data!$K$8))),MAX(C$8:C1971)+1,0)</f>
        <v>0</v>
      </c>
      <c r="D1972" s="25">
        <f ca="1">IF(AND($AL1972-D$3&lt;=TODAY(),$AL1972&gt;0,$AI1972&lt;&gt;"closed",AI1972&lt;&gt;"old",AND($B$3&lt;&gt;Data!$N$6,OR(database!$AG1972&lt;&gt;Data!$K$9,database!$AG1972&lt;&gt;Data!$K$8))),MAX(D$8:D1971)+1,0)</f>
        <v>0</v>
      </c>
      <c r="E1972" s="25">
        <f ca="1">IF(AND($AL1972-E$3&lt;=TODAY(),$AL1972&gt;0,AI1972&lt;&gt;"closed",AI1972&lt;&gt;"old",AND($B$3&lt;&gt;Data!$N$6,OR(database!$AG1972&lt;&gt;Data!$K$9,database!$AG1972&lt;&gt;Data!$K$8))),MAX(E$8:E1971)+1,0)</f>
        <v>0</v>
      </c>
      <c r="F1972" s="25">
        <f>IF(AH1972="X",MAX(F$8:F1971)+1,0)</f>
        <v>0</v>
      </c>
      <c r="G1972" s="25">
        <f ca="1">IF(AND(AG1972=Data!$K$8,database!AI1972&lt;&gt;"Closed",AI1972&lt;&gt;"old",database!AL1972&lt;(TODAY()+Data!$X$4)),MAX(G$8:G1971)+1,0)</f>
        <v>0</v>
      </c>
      <c r="H1972" s="25">
        <f ca="1">IF(AND(AG1972=Data!$K$9,database!AI1972&lt;&gt;"Closed",AI1972&lt;&gt;"old",database!AL1972&lt;(TODAY()+Data!$X$5)),MAX(H$8:H1971)+1,0)</f>
        <v>0</v>
      </c>
      <c r="Y1972">
        <f>IF(AS1972&gt;0,VLOOKUP(AS1972,$AT:$AV,3,0)+COUNTIF(AS$8:AS1971,AS1972),0)</f>
        <v>0</v>
      </c>
      <c r="AA1972" s="16"/>
      <c r="AB1972" s="22"/>
      <c r="AC1972" s="16"/>
      <c r="AD1972" s="22"/>
      <c r="AE1972" s="16"/>
      <c r="AF1972" s="22"/>
      <c r="AG1972" s="138"/>
      <c r="AH1972" s="23"/>
      <c r="AI1972" s="16"/>
      <c r="AJ1972" s="23"/>
      <c r="AK1972" s="28"/>
      <c r="AL1972" s="35"/>
      <c r="AQ1972" s="25">
        <f>IF(FollowUp!$AK$3="(Off)",IF(FollowUp!$AA$3=Data!$D$5,C1972,IF(FollowUp!$AA$3=Data!$D$6,D1972,IF(FollowUp!$AA$3=Data!$D$7,E1972,B1972))),IF(FollowUp!$AK$3=Data!$N$9,F1972,IF(FollowUp!$AK$3=Data!$N$8,H1972,IF(FollowUp!$AK$3=Data!$N$7,G1972,B1972))))</f>
        <v>0</v>
      </c>
      <c r="AR1972" s="51">
        <f t="shared" si="188"/>
        <v>0</v>
      </c>
      <c r="AS1972" s="25">
        <f t="shared" si="186"/>
        <v>-1</v>
      </c>
      <c r="AT1972" s="25">
        <f t="shared" si="189"/>
        <v>1965</v>
      </c>
      <c r="AU1972" s="25">
        <f t="shared" si="187"/>
        <v>0</v>
      </c>
      <c r="AV1972" s="25">
        <f t="shared" si="190"/>
        <v>0</v>
      </c>
      <c r="BB1972" s="51"/>
    </row>
    <row r="1973" spans="1:54" x14ac:dyDescent="0.25">
      <c r="A1973" t="str">
        <f t="shared" si="185"/>
        <v>1973</v>
      </c>
      <c r="B1973" s="25">
        <f>IF(OR(ISBLANK($AG1973),$AI1973="closed",$AI1973="old",AND($B$3=Data!$N$6,OR(database!AG1973=Data!$K$8,Data!$K$9=database!AG1973))),0,MAX(B$8:B1972)+1)</f>
        <v>0</v>
      </c>
      <c r="C1973" s="25">
        <f ca="1">IF(AND($AL1973-C$3&lt;=TODAY(),$AL1973&gt;0,AI1973&lt;&gt;"closed",AI1973&lt;&gt;"old",AND($B$3&lt;&gt;Data!$N$6,OR(database!$AG1973&lt;&gt;Data!$K$9,database!$AG1973&lt;&gt;Data!$K$8))),MAX(C$8:C1972)+1,0)</f>
        <v>0</v>
      </c>
      <c r="D1973" s="25">
        <f ca="1">IF(AND($AL1973-D$3&lt;=TODAY(),$AL1973&gt;0,$AI1973&lt;&gt;"closed",AI1973&lt;&gt;"old",AND($B$3&lt;&gt;Data!$N$6,OR(database!$AG1973&lt;&gt;Data!$K$9,database!$AG1973&lt;&gt;Data!$K$8))),MAX(D$8:D1972)+1,0)</f>
        <v>0</v>
      </c>
      <c r="E1973" s="25">
        <f ca="1">IF(AND($AL1973-E$3&lt;=TODAY(),$AL1973&gt;0,AI1973&lt;&gt;"closed",AI1973&lt;&gt;"old",AND($B$3&lt;&gt;Data!$N$6,OR(database!$AG1973&lt;&gt;Data!$K$9,database!$AG1973&lt;&gt;Data!$K$8))),MAX(E$8:E1972)+1,0)</f>
        <v>0</v>
      </c>
      <c r="F1973" s="25">
        <f>IF(AH1973="X",MAX(F$8:F1972)+1,0)</f>
        <v>0</v>
      </c>
      <c r="G1973" s="25">
        <f ca="1">IF(AND(AG1973=Data!$K$8,database!AI1973&lt;&gt;"Closed",AI1973&lt;&gt;"old",database!AL1973&lt;(TODAY()+Data!$X$4)),MAX(G$8:G1972)+1,0)</f>
        <v>0</v>
      </c>
      <c r="H1973" s="25">
        <f ca="1">IF(AND(AG1973=Data!$K$9,database!AI1973&lt;&gt;"Closed",AI1973&lt;&gt;"old",database!AL1973&lt;(TODAY()+Data!$X$5)),MAX(H$8:H1972)+1,0)</f>
        <v>0</v>
      </c>
      <c r="Y1973">
        <f>IF(AS1973&gt;0,VLOOKUP(AS1973,$AT:$AV,3,0)+COUNTIF(AS$8:AS1972,AS1973),0)</f>
        <v>0</v>
      </c>
      <c r="AA1973" s="17"/>
      <c r="AB1973" s="18"/>
      <c r="AC1973" s="17"/>
      <c r="AD1973" s="18"/>
      <c r="AE1973" s="17"/>
      <c r="AF1973" s="18"/>
      <c r="AG1973" s="139"/>
      <c r="AH1973" s="24"/>
      <c r="AI1973" s="17"/>
      <c r="AJ1973" s="24"/>
      <c r="AK1973" s="27"/>
      <c r="AL1973" s="47"/>
      <c r="AQ1973" s="25">
        <f>IF(FollowUp!$AK$3="(Off)",IF(FollowUp!$AA$3=Data!$D$5,C1973,IF(FollowUp!$AA$3=Data!$D$6,D1973,IF(FollowUp!$AA$3=Data!$D$7,E1973,B1973))),IF(FollowUp!$AK$3=Data!$N$9,F1973,IF(FollowUp!$AK$3=Data!$N$8,H1973,IF(FollowUp!$AK$3=Data!$N$7,G1973,B1973))))</f>
        <v>0</v>
      </c>
      <c r="AR1973" s="51">
        <f t="shared" si="188"/>
        <v>0</v>
      </c>
      <c r="AS1973" s="25">
        <f t="shared" si="186"/>
        <v>-1</v>
      </c>
      <c r="AT1973" s="25">
        <f t="shared" si="189"/>
        <v>1966</v>
      </c>
      <c r="AU1973" s="25">
        <f t="shared" si="187"/>
        <v>0</v>
      </c>
      <c r="AV1973" s="25">
        <f t="shared" si="190"/>
        <v>0</v>
      </c>
      <c r="BB1973" s="51"/>
    </row>
    <row r="1974" spans="1:54" x14ac:dyDescent="0.25">
      <c r="A1974" t="str">
        <f t="shared" si="185"/>
        <v>1974</v>
      </c>
      <c r="B1974" s="25">
        <f>IF(OR(ISBLANK($AG1974),$AI1974="closed",$AI1974="old",AND($B$3=Data!$N$6,OR(database!AG1974=Data!$K$8,Data!$K$9=database!AG1974))),0,MAX(B$8:B1973)+1)</f>
        <v>0</v>
      </c>
      <c r="C1974" s="25">
        <f ca="1">IF(AND($AL1974-C$3&lt;=TODAY(),$AL1974&gt;0,AI1974&lt;&gt;"closed",AI1974&lt;&gt;"old",AND($B$3&lt;&gt;Data!$N$6,OR(database!$AG1974&lt;&gt;Data!$K$9,database!$AG1974&lt;&gt;Data!$K$8))),MAX(C$8:C1973)+1,0)</f>
        <v>0</v>
      </c>
      <c r="D1974" s="25">
        <f ca="1">IF(AND($AL1974-D$3&lt;=TODAY(),$AL1974&gt;0,$AI1974&lt;&gt;"closed",AI1974&lt;&gt;"old",AND($B$3&lt;&gt;Data!$N$6,OR(database!$AG1974&lt;&gt;Data!$K$9,database!$AG1974&lt;&gt;Data!$K$8))),MAX(D$8:D1973)+1,0)</f>
        <v>0</v>
      </c>
      <c r="E1974" s="25">
        <f ca="1">IF(AND($AL1974-E$3&lt;=TODAY(),$AL1974&gt;0,AI1974&lt;&gt;"closed",AI1974&lt;&gt;"old",AND($B$3&lt;&gt;Data!$N$6,OR(database!$AG1974&lt;&gt;Data!$K$9,database!$AG1974&lt;&gt;Data!$K$8))),MAX(E$8:E1973)+1,0)</f>
        <v>0</v>
      </c>
      <c r="F1974" s="25">
        <f>IF(AH1974="X",MAX(F$8:F1973)+1,0)</f>
        <v>0</v>
      </c>
      <c r="G1974" s="25">
        <f ca="1">IF(AND(AG1974=Data!$K$8,database!AI1974&lt;&gt;"Closed",AI1974&lt;&gt;"old",database!AL1974&lt;(TODAY()+Data!$X$4)),MAX(G$8:G1973)+1,0)</f>
        <v>0</v>
      </c>
      <c r="H1974" s="25">
        <f ca="1">IF(AND(AG1974=Data!$K$9,database!AI1974&lt;&gt;"Closed",AI1974&lt;&gt;"old",database!AL1974&lt;(TODAY()+Data!$X$5)),MAX(H$8:H1973)+1,0)</f>
        <v>0</v>
      </c>
      <c r="Y1974">
        <f>IF(AS1974&gt;0,VLOOKUP(AS1974,$AT:$AV,3,0)+COUNTIF(AS$8:AS1973,AS1974),0)</f>
        <v>0</v>
      </c>
      <c r="AA1974" s="16"/>
      <c r="AB1974" s="22"/>
      <c r="AC1974" s="16"/>
      <c r="AD1974" s="22"/>
      <c r="AE1974" s="16"/>
      <c r="AF1974" s="22"/>
      <c r="AG1974" s="138"/>
      <c r="AH1974" s="23"/>
      <c r="AI1974" s="16"/>
      <c r="AJ1974" s="23"/>
      <c r="AK1974" s="28"/>
      <c r="AL1974" s="35"/>
      <c r="AQ1974" s="25">
        <f>IF(FollowUp!$AK$3="(Off)",IF(FollowUp!$AA$3=Data!$D$5,C1974,IF(FollowUp!$AA$3=Data!$D$6,D1974,IF(FollowUp!$AA$3=Data!$D$7,E1974,B1974))),IF(FollowUp!$AK$3=Data!$N$9,F1974,IF(FollowUp!$AK$3=Data!$N$8,H1974,IF(FollowUp!$AK$3=Data!$N$7,G1974,B1974))))</f>
        <v>0</v>
      </c>
      <c r="AR1974" s="51">
        <f t="shared" si="188"/>
        <v>0</v>
      </c>
      <c r="AS1974" s="25">
        <f t="shared" si="186"/>
        <v>-1</v>
      </c>
      <c r="AT1974" s="25">
        <f t="shared" si="189"/>
        <v>1967</v>
      </c>
      <c r="AU1974" s="25">
        <f t="shared" si="187"/>
        <v>0</v>
      </c>
      <c r="AV1974" s="25">
        <f t="shared" si="190"/>
        <v>0</v>
      </c>
      <c r="BB1974" s="51"/>
    </row>
    <row r="1975" spans="1:54" x14ac:dyDescent="0.25">
      <c r="A1975" t="str">
        <f t="shared" si="185"/>
        <v>1975</v>
      </c>
      <c r="B1975" s="25">
        <f>IF(OR(ISBLANK($AG1975),$AI1975="closed",$AI1975="old",AND($B$3=Data!$N$6,OR(database!AG1975=Data!$K$8,Data!$K$9=database!AG1975))),0,MAX(B$8:B1974)+1)</f>
        <v>0</v>
      </c>
      <c r="C1975" s="25">
        <f ca="1">IF(AND($AL1975-C$3&lt;=TODAY(),$AL1975&gt;0,AI1975&lt;&gt;"closed",AI1975&lt;&gt;"old",AND($B$3&lt;&gt;Data!$N$6,OR(database!$AG1975&lt;&gt;Data!$K$9,database!$AG1975&lt;&gt;Data!$K$8))),MAX(C$8:C1974)+1,0)</f>
        <v>0</v>
      </c>
      <c r="D1975" s="25">
        <f ca="1">IF(AND($AL1975-D$3&lt;=TODAY(),$AL1975&gt;0,$AI1975&lt;&gt;"closed",AI1975&lt;&gt;"old",AND($B$3&lt;&gt;Data!$N$6,OR(database!$AG1975&lt;&gt;Data!$K$9,database!$AG1975&lt;&gt;Data!$K$8))),MAX(D$8:D1974)+1,0)</f>
        <v>0</v>
      </c>
      <c r="E1975" s="25">
        <f ca="1">IF(AND($AL1975-E$3&lt;=TODAY(),$AL1975&gt;0,AI1975&lt;&gt;"closed",AI1975&lt;&gt;"old",AND($B$3&lt;&gt;Data!$N$6,OR(database!$AG1975&lt;&gt;Data!$K$9,database!$AG1975&lt;&gt;Data!$K$8))),MAX(E$8:E1974)+1,0)</f>
        <v>0</v>
      </c>
      <c r="F1975" s="25">
        <f>IF(AH1975="X",MAX(F$8:F1974)+1,0)</f>
        <v>0</v>
      </c>
      <c r="G1975" s="25">
        <f ca="1">IF(AND(AG1975=Data!$K$8,database!AI1975&lt;&gt;"Closed",AI1975&lt;&gt;"old",database!AL1975&lt;(TODAY()+Data!$X$4)),MAX(G$8:G1974)+1,0)</f>
        <v>0</v>
      </c>
      <c r="H1975" s="25">
        <f ca="1">IF(AND(AG1975=Data!$K$9,database!AI1975&lt;&gt;"Closed",AI1975&lt;&gt;"old",database!AL1975&lt;(TODAY()+Data!$X$5)),MAX(H$8:H1974)+1,0)</f>
        <v>0</v>
      </c>
      <c r="Y1975">
        <f>IF(AS1975&gt;0,VLOOKUP(AS1975,$AT:$AV,3,0)+COUNTIF(AS$8:AS1974,AS1975),0)</f>
        <v>0</v>
      </c>
      <c r="AA1975" s="17"/>
      <c r="AB1975" s="18"/>
      <c r="AC1975" s="17"/>
      <c r="AD1975" s="18"/>
      <c r="AE1975" s="17"/>
      <c r="AF1975" s="18"/>
      <c r="AG1975" s="139"/>
      <c r="AH1975" s="24"/>
      <c r="AI1975" s="17"/>
      <c r="AJ1975" s="24"/>
      <c r="AK1975" s="27"/>
      <c r="AL1975" s="47"/>
      <c r="AQ1975" s="25">
        <f>IF(FollowUp!$AK$3="(Off)",IF(FollowUp!$AA$3=Data!$D$5,C1975,IF(FollowUp!$AA$3=Data!$D$6,D1975,IF(FollowUp!$AA$3=Data!$D$7,E1975,B1975))),IF(FollowUp!$AK$3=Data!$N$9,F1975,IF(FollowUp!$AK$3=Data!$N$8,H1975,IF(FollowUp!$AK$3=Data!$N$7,G1975,B1975))))</f>
        <v>0</v>
      </c>
      <c r="AR1975" s="51">
        <f t="shared" si="188"/>
        <v>0</v>
      </c>
      <c r="AS1975" s="25">
        <f t="shared" si="186"/>
        <v>-1</v>
      </c>
      <c r="AT1975" s="25">
        <f t="shared" si="189"/>
        <v>1968</v>
      </c>
      <c r="AU1975" s="25">
        <f t="shared" si="187"/>
        <v>0</v>
      </c>
      <c r="AV1975" s="25">
        <f t="shared" si="190"/>
        <v>0</v>
      </c>
      <c r="BB1975" s="51"/>
    </row>
    <row r="1976" spans="1:54" x14ac:dyDescent="0.25">
      <c r="A1976" t="str">
        <f t="shared" si="185"/>
        <v>1976</v>
      </c>
      <c r="B1976" s="25">
        <f>IF(OR(ISBLANK($AG1976),$AI1976="closed",$AI1976="old",AND($B$3=Data!$N$6,OR(database!AG1976=Data!$K$8,Data!$K$9=database!AG1976))),0,MAX(B$8:B1975)+1)</f>
        <v>0</v>
      </c>
      <c r="C1976" s="25">
        <f ca="1">IF(AND($AL1976-C$3&lt;=TODAY(),$AL1976&gt;0,AI1976&lt;&gt;"closed",AI1976&lt;&gt;"old",AND($B$3&lt;&gt;Data!$N$6,OR(database!$AG1976&lt;&gt;Data!$K$9,database!$AG1976&lt;&gt;Data!$K$8))),MAX(C$8:C1975)+1,0)</f>
        <v>0</v>
      </c>
      <c r="D1976" s="25">
        <f ca="1">IF(AND($AL1976-D$3&lt;=TODAY(),$AL1976&gt;0,$AI1976&lt;&gt;"closed",AI1976&lt;&gt;"old",AND($B$3&lt;&gt;Data!$N$6,OR(database!$AG1976&lt;&gt;Data!$K$9,database!$AG1976&lt;&gt;Data!$K$8))),MAX(D$8:D1975)+1,0)</f>
        <v>0</v>
      </c>
      <c r="E1976" s="25">
        <f ca="1">IF(AND($AL1976-E$3&lt;=TODAY(),$AL1976&gt;0,AI1976&lt;&gt;"closed",AI1976&lt;&gt;"old",AND($B$3&lt;&gt;Data!$N$6,OR(database!$AG1976&lt;&gt;Data!$K$9,database!$AG1976&lt;&gt;Data!$K$8))),MAX(E$8:E1975)+1,0)</f>
        <v>0</v>
      </c>
      <c r="F1976" s="25">
        <f>IF(AH1976="X",MAX(F$8:F1975)+1,0)</f>
        <v>0</v>
      </c>
      <c r="G1976" s="25">
        <f ca="1">IF(AND(AG1976=Data!$K$8,database!AI1976&lt;&gt;"Closed",AI1976&lt;&gt;"old",database!AL1976&lt;(TODAY()+Data!$X$4)),MAX(G$8:G1975)+1,0)</f>
        <v>0</v>
      </c>
      <c r="H1976" s="25">
        <f ca="1">IF(AND(AG1976=Data!$K$9,database!AI1976&lt;&gt;"Closed",AI1976&lt;&gt;"old",database!AL1976&lt;(TODAY()+Data!$X$5)),MAX(H$8:H1975)+1,0)</f>
        <v>0</v>
      </c>
      <c r="Y1976">
        <f>IF(AS1976&gt;0,VLOOKUP(AS1976,$AT:$AV,3,0)+COUNTIF(AS$8:AS1975,AS1976),0)</f>
        <v>0</v>
      </c>
      <c r="AA1976" s="16"/>
      <c r="AB1976" s="22"/>
      <c r="AC1976" s="16"/>
      <c r="AD1976" s="22"/>
      <c r="AE1976" s="16"/>
      <c r="AF1976" s="22"/>
      <c r="AG1976" s="138"/>
      <c r="AH1976" s="23"/>
      <c r="AI1976" s="16"/>
      <c r="AJ1976" s="23"/>
      <c r="AK1976" s="28"/>
      <c r="AL1976" s="35"/>
      <c r="AQ1976" s="25">
        <f>IF(FollowUp!$AK$3="(Off)",IF(FollowUp!$AA$3=Data!$D$5,C1976,IF(FollowUp!$AA$3=Data!$D$6,D1976,IF(FollowUp!$AA$3=Data!$D$7,E1976,B1976))),IF(FollowUp!$AK$3=Data!$N$9,F1976,IF(FollowUp!$AK$3=Data!$N$8,H1976,IF(FollowUp!$AK$3=Data!$N$7,G1976,B1976))))</f>
        <v>0</v>
      </c>
      <c r="AR1976" s="51">
        <f t="shared" si="188"/>
        <v>0</v>
      </c>
      <c r="AS1976" s="25">
        <f t="shared" si="186"/>
        <v>-1</v>
      </c>
      <c r="AT1976" s="25">
        <f t="shared" si="189"/>
        <v>1969</v>
      </c>
      <c r="AU1976" s="25">
        <f t="shared" si="187"/>
        <v>0</v>
      </c>
      <c r="AV1976" s="25">
        <f t="shared" si="190"/>
        <v>0</v>
      </c>
      <c r="BB1976" s="51"/>
    </row>
    <row r="1977" spans="1:54" x14ac:dyDescent="0.25">
      <c r="A1977" t="str">
        <f t="shared" si="185"/>
        <v>1977</v>
      </c>
      <c r="B1977" s="25">
        <f>IF(OR(ISBLANK($AG1977),$AI1977="closed",$AI1977="old",AND($B$3=Data!$N$6,OR(database!AG1977=Data!$K$8,Data!$K$9=database!AG1977))),0,MAX(B$8:B1976)+1)</f>
        <v>0</v>
      </c>
      <c r="C1977" s="25">
        <f ca="1">IF(AND($AL1977-C$3&lt;=TODAY(),$AL1977&gt;0,AI1977&lt;&gt;"closed",AI1977&lt;&gt;"old",AND($B$3&lt;&gt;Data!$N$6,OR(database!$AG1977&lt;&gt;Data!$K$9,database!$AG1977&lt;&gt;Data!$K$8))),MAX(C$8:C1976)+1,0)</f>
        <v>0</v>
      </c>
      <c r="D1977" s="25">
        <f ca="1">IF(AND($AL1977-D$3&lt;=TODAY(),$AL1977&gt;0,$AI1977&lt;&gt;"closed",AI1977&lt;&gt;"old",AND($B$3&lt;&gt;Data!$N$6,OR(database!$AG1977&lt;&gt;Data!$K$9,database!$AG1977&lt;&gt;Data!$K$8))),MAX(D$8:D1976)+1,0)</f>
        <v>0</v>
      </c>
      <c r="E1977" s="25">
        <f ca="1">IF(AND($AL1977-E$3&lt;=TODAY(),$AL1977&gt;0,AI1977&lt;&gt;"closed",AI1977&lt;&gt;"old",AND($B$3&lt;&gt;Data!$N$6,OR(database!$AG1977&lt;&gt;Data!$K$9,database!$AG1977&lt;&gt;Data!$K$8))),MAX(E$8:E1976)+1,0)</f>
        <v>0</v>
      </c>
      <c r="F1977" s="25">
        <f>IF(AH1977="X",MAX(F$8:F1976)+1,0)</f>
        <v>0</v>
      </c>
      <c r="G1977" s="25">
        <f ca="1">IF(AND(AG1977=Data!$K$8,database!AI1977&lt;&gt;"Closed",AI1977&lt;&gt;"old",database!AL1977&lt;(TODAY()+Data!$X$4)),MAX(G$8:G1976)+1,0)</f>
        <v>0</v>
      </c>
      <c r="H1977" s="25">
        <f ca="1">IF(AND(AG1977=Data!$K$9,database!AI1977&lt;&gt;"Closed",AI1977&lt;&gt;"old",database!AL1977&lt;(TODAY()+Data!$X$5)),MAX(H$8:H1976)+1,0)</f>
        <v>0</v>
      </c>
      <c r="Y1977">
        <f>IF(AS1977&gt;0,VLOOKUP(AS1977,$AT:$AV,3,0)+COUNTIF(AS$8:AS1976,AS1977),0)</f>
        <v>0</v>
      </c>
      <c r="AA1977" s="17"/>
      <c r="AB1977" s="18"/>
      <c r="AC1977" s="17"/>
      <c r="AD1977" s="18"/>
      <c r="AE1977" s="17"/>
      <c r="AF1977" s="18"/>
      <c r="AG1977" s="139"/>
      <c r="AH1977" s="24"/>
      <c r="AI1977" s="17"/>
      <c r="AJ1977" s="24"/>
      <c r="AK1977" s="27"/>
      <c r="AL1977" s="47"/>
      <c r="AQ1977" s="25">
        <f>IF(FollowUp!$AK$3="(Off)",IF(FollowUp!$AA$3=Data!$D$5,C1977,IF(FollowUp!$AA$3=Data!$D$6,D1977,IF(FollowUp!$AA$3=Data!$D$7,E1977,B1977))),IF(FollowUp!$AK$3=Data!$N$9,F1977,IF(FollowUp!$AK$3=Data!$N$8,H1977,IF(FollowUp!$AK$3=Data!$N$7,G1977,B1977))))</f>
        <v>0</v>
      </c>
      <c r="AR1977" s="51">
        <f t="shared" si="188"/>
        <v>0</v>
      </c>
      <c r="AS1977" s="25">
        <f t="shared" si="186"/>
        <v>-1</v>
      </c>
      <c r="AT1977" s="25">
        <f t="shared" si="189"/>
        <v>1970</v>
      </c>
      <c r="AU1977" s="25">
        <f t="shared" si="187"/>
        <v>0</v>
      </c>
      <c r="AV1977" s="25">
        <f t="shared" si="190"/>
        <v>0</v>
      </c>
      <c r="BB1977" s="51"/>
    </row>
    <row r="1978" spans="1:54" x14ac:dyDescent="0.25">
      <c r="A1978" t="str">
        <f t="shared" si="185"/>
        <v>1978</v>
      </c>
      <c r="B1978" s="25">
        <f>IF(OR(ISBLANK($AG1978),$AI1978="closed",$AI1978="old",AND($B$3=Data!$N$6,OR(database!AG1978=Data!$K$8,Data!$K$9=database!AG1978))),0,MAX(B$8:B1977)+1)</f>
        <v>0</v>
      </c>
      <c r="C1978" s="25">
        <f ca="1">IF(AND($AL1978-C$3&lt;=TODAY(),$AL1978&gt;0,AI1978&lt;&gt;"closed",AI1978&lt;&gt;"old",AND($B$3&lt;&gt;Data!$N$6,OR(database!$AG1978&lt;&gt;Data!$K$9,database!$AG1978&lt;&gt;Data!$K$8))),MAX(C$8:C1977)+1,0)</f>
        <v>0</v>
      </c>
      <c r="D1978" s="25">
        <f ca="1">IF(AND($AL1978-D$3&lt;=TODAY(),$AL1978&gt;0,$AI1978&lt;&gt;"closed",AI1978&lt;&gt;"old",AND($B$3&lt;&gt;Data!$N$6,OR(database!$AG1978&lt;&gt;Data!$K$9,database!$AG1978&lt;&gt;Data!$K$8))),MAX(D$8:D1977)+1,0)</f>
        <v>0</v>
      </c>
      <c r="E1978" s="25">
        <f ca="1">IF(AND($AL1978-E$3&lt;=TODAY(),$AL1978&gt;0,AI1978&lt;&gt;"closed",AI1978&lt;&gt;"old",AND($B$3&lt;&gt;Data!$N$6,OR(database!$AG1978&lt;&gt;Data!$K$9,database!$AG1978&lt;&gt;Data!$K$8))),MAX(E$8:E1977)+1,0)</f>
        <v>0</v>
      </c>
      <c r="F1978" s="25">
        <f>IF(AH1978="X",MAX(F$8:F1977)+1,0)</f>
        <v>0</v>
      </c>
      <c r="G1978" s="25">
        <f ca="1">IF(AND(AG1978=Data!$K$8,database!AI1978&lt;&gt;"Closed",AI1978&lt;&gt;"old",database!AL1978&lt;(TODAY()+Data!$X$4)),MAX(G$8:G1977)+1,0)</f>
        <v>0</v>
      </c>
      <c r="H1978" s="25">
        <f ca="1">IF(AND(AG1978=Data!$K$9,database!AI1978&lt;&gt;"Closed",AI1978&lt;&gt;"old",database!AL1978&lt;(TODAY()+Data!$X$5)),MAX(H$8:H1977)+1,0)</f>
        <v>0</v>
      </c>
      <c r="Y1978">
        <f>IF(AS1978&gt;0,VLOOKUP(AS1978,$AT:$AV,3,0)+COUNTIF(AS$8:AS1977,AS1978),0)</f>
        <v>0</v>
      </c>
      <c r="AA1978" s="16"/>
      <c r="AB1978" s="22"/>
      <c r="AC1978" s="16"/>
      <c r="AD1978" s="22"/>
      <c r="AE1978" s="16"/>
      <c r="AF1978" s="22"/>
      <c r="AG1978" s="138"/>
      <c r="AH1978" s="23"/>
      <c r="AI1978" s="16"/>
      <c r="AJ1978" s="23"/>
      <c r="AK1978" s="28"/>
      <c r="AL1978" s="35"/>
      <c r="AQ1978" s="25">
        <f>IF(FollowUp!$AK$3="(Off)",IF(FollowUp!$AA$3=Data!$D$5,C1978,IF(FollowUp!$AA$3=Data!$D$6,D1978,IF(FollowUp!$AA$3=Data!$D$7,E1978,B1978))),IF(FollowUp!$AK$3=Data!$N$9,F1978,IF(FollowUp!$AK$3=Data!$N$8,H1978,IF(FollowUp!$AK$3=Data!$N$7,G1978,B1978))))</f>
        <v>0</v>
      </c>
      <c r="AR1978" s="51">
        <f t="shared" si="188"/>
        <v>0</v>
      </c>
      <c r="AS1978" s="25">
        <f t="shared" si="186"/>
        <v>-1</v>
      </c>
      <c r="AT1978" s="25">
        <f t="shared" si="189"/>
        <v>1971</v>
      </c>
      <c r="AU1978" s="25">
        <f t="shared" si="187"/>
        <v>0</v>
      </c>
      <c r="AV1978" s="25">
        <f t="shared" si="190"/>
        <v>0</v>
      </c>
      <c r="BB1978" s="51"/>
    </row>
    <row r="1979" spans="1:54" x14ac:dyDescent="0.25">
      <c r="A1979" t="str">
        <f t="shared" si="185"/>
        <v>1979</v>
      </c>
      <c r="B1979" s="25">
        <f>IF(OR(ISBLANK($AG1979),$AI1979="closed",$AI1979="old",AND($B$3=Data!$N$6,OR(database!AG1979=Data!$K$8,Data!$K$9=database!AG1979))),0,MAX(B$8:B1978)+1)</f>
        <v>0</v>
      </c>
      <c r="C1979" s="25">
        <f ca="1">IF(AND($AL1979-C$3&lt;=TODAY(),$AL1979&gt;0,AI1979&lt;&gt;"closed",AI1979&lt;&gt;"old",AND($B$3&lt;&gt;Data!$N$6,OR(database!$AG1979&lt;&gt;Data!$K$9,database!$AG1979&lt;&gt;Data!$K$8))),MAX(C$8:C1978)+1,0)</f>
        <v>0</v>
      </c>
      <c r="D1979" s="25">
        <f ca="1">IF(AND($AL1979-D$3&lt;=TODAY(),$AL1979&gt;0,$AI1979&lt;&gt;"closed",AI1979&lt;&gt;"old",AND($B$3&lt;&gt;Data!$N$6,OR(database!$AG1979&lt;&gt;Data!$K$9,database!$AG1979&lt;&gt;Data!$K$8))),MAX(D$8:D1978)+1,0)</f>
        <v>0</v>
      </c>
      <c r="E1979" s="25">
        <f ca="1">IF(AND($AL1979-E$3&lt;=TODAY(),$AL1979&gt;0,AI1979&lt;&gt;"closed",AI1979&lt;&gt;"old",AND($B$3&lt;&gt;Data!$N$6,OR(database!$AG1979&lt;&gt;Data!$K$9,database!$AG1979&lt;&gt;Data!$K$8))),MAX(E$8:E1978)+1,0)</f>
        <v>0</v>
      </c>
      <c r="F1979" s="25">
        <f>IF(AH1979="X",MAX(F$8:F1978)+1,0)</f>
        <v>0</v>
      </c>
      <c r="G1979" s="25">
        <f ca="1">IF(AND(AG1979=Data!$K$8,database!AI1979&lt;&gt;"Closed",AI1979&lt;&gt;"old",database!AL1979&lt;(TODAY()+Data!$X$4)),MAX(G$8:G1978)+1,0)</f>
        <v>0</v>
      </c>
      <c r="H1979" s="25">
        <f ca="1">IF(AND(AG1979=Data!$K$9,database!AI1979&lt;&gt;"Closed",AI1979&lt;&gt;"old",database!AL1979&lt;(TODAY()+Data!$X$5)),MAX(H$8:H1978)+1,0)</f>
        <v>0</v>
      </c>
      <c r="Y1979">
        <f>IF(AS1979&gt;0,VLOOKUP(AS1979,$AT:$AV,3,0)+COUNTIF(AS$8:AS1978,AS1979),0)</f>
        <v>0</v>
      </c>
      <c r="AA1979" s="17"/>
      <c r="AB1979" s="18"/>
      <c r="AC1979" s="17"/>
      <c r="AD1979" s="18"/>
      <c r="AE1979" s="17"/>
      <c r="AF1979" s="18"/>
      <c r="AG1979" s="139"/>
      <c r="AH1979" s="24"/>
      <c r="AI1979" s="17"/>
      <c r="AJ1979" s="24"/>
      <c r="AK1979" s="27"/>
      <c r="AL1979" s="47"/>
      <c r="AQ1979" s="25">
        <f>IF(FollowUp!$AK$3="(Off)",IF(FollowUp!$AA$3=Data!$D$5,C1979,IF(FollowUp!$AA$3=Data!$D$6,D1979,IF(FollowUp!$AA$3=Data!$D$7,E1979,B1979))),IF(FollowUp!$AK$3=Data!$N$9,F1979,IF(FollowUp!$AK$3=Data!$N$8,H1979,IF(FollowUp!$AK$3=Data!$N$7,G1979,B1979))))</f>
        <v>0</v>
      </c>
      <c r="AR1979" s="51">
        <f t="shared" si="188"/>
        <v>0</v>
      </c>
      <c r="AS1979" s="25">
        <f t="shared" si="186"/>
        <v>-1</v>
      </c>
      <c r="AT1979" s="25">
        <f t="shared" si="189"/>
        <v>1972</v>
      </c>
      <c r="AU1979" s="25">
        <f t="shared" si="187"/>
        <v>0</v>
      </c>
      <c r="AV1979" s="25">
        <f t="shared" si="190"/>
        <v>0</v>
      </c>
      <c r="BB1979" s="51"/>
    </row>
    <row r="1980" spans="1:54" x14ac:dyDescent="0.25">
      <c r="A1980" t="str">
        <f t="shared" si="185"/>
        <v>1980</v>
      </c>
      <c r="B1980" s="25">
        <f>IF(OR(ISBLANK($AG1980),$AI1980="closed",$AI1980="old",AND($B$3=Data!$N$6,OR(database!AG1980=Data!$K$8,Data!$K$9=database!AG1980))),0,MAX(B$8:B1979)+1)</f>
        <v>0</v>
      </c>
      <c r="C1980" s="25">
        <f ca="1">IF(AND($AL1980-C$3&lt;=TODAY(),$AL1980&gt;0,AI1980&lt;&gt;"closed",AI1980&lt;&gt;"old",AND($B$3&lt;&gt;Data!$N$6,OR(database!$AG1980&lt;&gt;Data!$K$9,database!$AG1980&lt;&gt;Data!$K$8))),MAX(C$8:C1979)+1,0)</f>
        <v>0</v>
      </c>
      <c r="D1980" s="25">
        <f ca="1">IF(AND($AL1980-D$3&lt;=TODAY(),$AL1980&gt;0,$AI1980&lt;&gt;"closed",AI1980&lt;&gt;"old",AND($B$3&lt;&gt;Data!$N$6,OR(database!$AG1980&lt;&gt;Data!$K$9,database!$AG1980&lt;&gt;Data!$K$8))),MAX(D$8:D1979)+1,0)</f>
        <v>0</v>
      </c>
      <c r="E1980" s="25">
        <f ca="1">IF(AND($AL1980-E$3&lt;=TODAY(),$AL1980&gt;0,AI1980&lt;&gt;"closed",AI1980&lt;&gt;"old",AND($B$3&lt;&gt;Data!$N$6,OR(database!$AG1980&lt;&gt;Data!$K$9,database!$AG1980&lt;&gt;Data!$K$8))),MAX(E$8:E1979)+1,0)</f>
        <v>0</v>
      </c>
      <c r="F1980" s="25">
        <f>IF(AH1980="X",MAX(F$8:F1979)+1,0)</f>
        <v>0</v>
      </c>
      <c r="G1980" s="25">
        <f ca="1">IF(AND(AG1980=Data!$K$8,database!AI1980&lt;&gt;"Closed",AI1980&lt;&gt;"old",database!AL1980&lt;(TODAY()+Data!$X$4)),MAX(G$8:G1979)+1,0)</f>
        <v>0</v>
      </c>
      <c r="H1980" s="25">
        <f ca="1">IF(AND(AG1980=Data!$K$9,database!AI1980&lt;&gt;"Closed",AI1980&lt;&gt;"old",database!AL1980&lt;(TODAY()+Data!$X$5)),MAX(H$8:H1979)+1,0)</f>
        <v>0</v>
      </c>
      <c r="Y1980">
        <f>IF(AS1980&gt;0,VLOOKUP(AS1980,$AT:$AV,3,0)+COUNTIF(AS$8:AS1979,AS1980),0)</f>
        <v>0</v>
      </c>
      <c r="AA1980" s="16"/>
      <c r="AB1980" s="22"/>
      <c r="AC1980" s="16"/>
      <c r="AD1980" s="22"/>
      <c r="AE1980" s="16"/>
      <c r="AF1980" s="22"/>
      <c r="AG1980" s="138"/>
      <c r="AH1980" s="23"/>
      <c r="AI1980" s="16"/>
      <c r="AJ1980" s="23"/>
      <c r="AK1980" s="28"/>
      <c r="AL1980" s="35"/>
      <c r="AQ1980" s="25">
        <f>IF(FollowUp!$AK$3="(Off)",IF(FollowUp!$AA$3=Data!$D$5,C1980,IF(FollowUp!$AA$3=Data!$D$6,D1980,IF(FollowUp!$AA$3=Data!$D$7,E1980,B1980))),IF(FollowUp!$AK$3=Data!$N$9,F1980,IF(FollowUp!$AK$3=Data!$N$8,H1980,IF(FollowUp!$AK$3=Data!$N$7,G1980,B1980))))</f>
        <v>0</v>
      </c>
      <c r="AR1980" s="51">
        <f t="shared" si="188"/>
        <v>0</v>
      </c>
      <c r="AS1980" s="25">
        <f t="shared" si="186"/>
        <v>-1</v>
      </c>
      <c r="AT1980" s="25">
        <f t="shared" si="189"/>
        <v>1973</v>
      </c>
      <c r="AU1980" s="25">
        <f t="shared" si="187"/>
        <v>0</v>
      </c>
      <c r="AV1980" s="25">
        <f t="shared" si="190"/>
        <v>0</v>
      </c>
      <c r="BB1980" s="51"/>
    </row>
    <row r="1981" spans="1:54" x14ac:dyDescent="0.25">
      <c r="A1981" t="str">
        <f t="shared" si="185"/>
        <v>1981</v>
      </c>
      <c r="B1981" s="25">
        <f>IF(OR(ISBLANK($AG1981),$AI1981="closed",$AI1981="old",AND($B$3=Data!$N$6,OR(database!AG1981=Data!$K$8,Data!$K$9=database!AG1981))),0,MAX(B$8:B1980)+1)</f>
        <v>0</v>
      </c>
      <c r="C1981" s="25">
        <f ca="1">IF(AND($AL1981-C$3&lt;=TODAY(),$AL1981&gt;0,AI1981&lt;&gt;"closed",AI1981&lt;&gt;"old",AND($B$3&lt;&gt;Data!$N$6,OR(database!$AG1981&lt;&gt;Data!$K$9,database!$AG1981&lt;&gt;Data!$K$8))),MAX(C$8:C1980)+1,0)</f>
        <v>0</v>
      </c>
      <c r="D1981" s="25">
        <f ca="1">IF(AND($AL1981-D$3&lt;=TODAY(),$AL1981&gt;0,$AI1981&lt;&gt;"closed",AI1981&lt;&gt;"old",AND($B$3&lt;&gt;Data!$N$6,OR(database!$AG1981&lt;&gt;Data!$K$9,database!$AG1981&lt;&gt;Data!$K$8))),MAX(D$8:D1980)+1,0)</f>
        <v>0</v>
      </c>
      <c r="E1981" s="25">
        <f ca="1">IF(AND($AL1981-E$3&lt;=TODAY(),$AL1981&gt;0,AI1981&lt;&gt;"closed",AI1981&lt;&gt;"old",AND($B$3&lt;&gt;Data!$N$6,OR(database!$AG1981&lt;&gt;Data!$K$9,database!$AG1981&lt;&gt;Data!$K$8))),MAX(E$8:E1980)+1,0)</f>
        <v>0</v>
      </c>
      <c r="F1981" s="25">
        <f>IF(AH1981="X",MAX(F$8:F1980)+1,0)</f>
        <v>0</v>
      </c>
      <c r="G1981" s="25">
        <f ca="1">IF(AND(AG1981=Data!$K$8,database!AI1981&lt;&gt;"Closed",AI1981&lt;&gt;"old",database!AL1981&lt;(TODAY()+Data!$X$4)),MAX(G$8:G1980)+1,0)</f>
        <v>0</v>
      </c>
      <c r="H1981" s="25">
        <f ca="1">IF(AND(AG1981=Data!$K$9,database!AI1981&lt;&gt;"Closed",AI1981&lt;&gt;"old",database!AL1981&lt;(TODAY()+Data!$X$5)),MAX(H$8:H1980)+1,0)</f>
        <v>0</v>
      </c>
      <c r="Y1981">
        <f>IF(AS1981&gt;0,VLOOKUP(AS1981,$AT:$AV,3,0)+COUNTIF(AS$8:AS1980,AS1981),0)</f>
        <v>0</v>
      </c>
      <c r="AA1981" s="17"/>
      <c r="AB1981" s="18"/>
      <c r="AC1981" s="17"/>
      <c r="AD1981" s="18"/>
      <c r="AE1981" s="17"/>
      <c r="AF1981" s="18"/>
      <c r="AG1981" s="139"/>
      <c r="AH1981" s="24"/>
      <c r="AI1981" s="17"/>
      <c r="AJ1981" s="24"/>
      <c r="AK1981" s="27"/>
      <c r="AL1981" s="47"/>
      <c r="AQ1981" s="25">
        <f>IF(FollowUp!$AK$3="(Off)",IF(FollowUp!$AA$3=Data!$D$5,C1981,IF(FollowUp!$AA$3=Data!$D$6,D1981,IF(FollowUp!$AA$3=Data!$D$7,E1981,B1981))),IF(FollowUp!$AK$3=Data!$N$9,F1981,IF(FollowUp!$AK$3=Data!$N$8,H1981,IF(FollowUp!$AK$3=Data!$N$7,G1981,B1981))))</f>
        <v>0</v>
      </c>
      <c r="AR1981" s="51">
        <f t="shared" si="188"/>
        <v>0</v>
      </c>
      <c r="AS1981" s="25">
        <f t="shared" si="186"/>
        <v>-1</v>
      </c>
      <c r="AT1981" s="25">
        <f t="shared" si="189"/>
        <v>1974</v>
      </c>
      <c r="AU1981" s="25">
        <f t="shared" si="187"/>
        <v>0</v>
      </c>
      <c r="AV1981" s="25">
        <f t="shared" si="190"/>
        <v>0</v>
      </c>
      <c r="BB1981" s="51"/>
    </row>
    <row r="1982" spans="1:54" x14ac:dyDescent="0.25">
      <c r="A1982" t="str">
        <f t="shared" si="185"/>
        <v>1982</v>
      </c>
      <c r="B1982" s="25">
        <f>IF(OR(ISBLANK($AG1982),$AI1982="closed",$AI1982="old",AND($B$3=Data!$N$6,OR(database!AG1982=Data!$K$8,Data!$K$9=database!AG1982))),0,MAX(B$8:B1981)+1)</f>
        <v>0</v>
      </c>
      <c r="C1982" s="25">
        <f ca="1">IF(AND($AL1982-C$3&lt;=TODAY(),$AL1982&gt;0,AI1982&lt;&gt;"closed",AI1982&lt;&gt;"old",AND($B$3&lt;&gt;Data!$N$6,OR(database!$AG1982&lt;&gt;Data!$K$9,database!$AG1982&lt;&gt;Data!$K$8))),MAX(C$8:C1981)+1,0)</f>
        <v>0</v>
      </c>
      <c r="D1982" s="25">
        <f ca="1">IF(AND($AL1982-D$3&lt;=TODAY(),$AL1982&gt;0,$AI1982&lt;&gt;"closed",AI1982&lt;&gt;"old",AND($B$3&lt;&gt;Data!$N$6,OR(database!$AG1982&lt;&gt;Data!$K$9,database!$AG1982&lt;&gt;Data!$K$8))),MAX(D$8:D1981)+1,0)</f>
        <v>0</v>
      </c>
      <c r="E1982" s="25">
        <f ca="1">IF(AND($AL1982-E$3&lt;=TODAY(),$AL1982&gt;0,AI1982&lt;&gt;"closed",AI1982&lt;&gt;"old",AND($B$3&lt;&gt;Data!$N$6,OR(database!$AG1982&lt;&gt;Data!$K$9,database!$AG1982&lt;&gt;Data!$K$8))),MAX(E$8:E1981)+1,0)</f>
        <v>0</v>
      </c>
      <c r="F1982" s="25">
        <f>IF(AH1982="X",MAX(F$8:F1981)+1,0)</f>
        <v>0</v>
      </c>
      <c r="G1982" s="25">
        <f ca="1">IF(AND(AG1982=Data!$K$8,database!AI1982&lt;&gt;"Closed",AI1982&lt;&gt;"old",database!AL1982&lt;(TODAY()+Data!$X$4)),MAX(G$8:G1981)+1,0)</f>
        <v>0</v>
      </c>
      <c r="H1982" s="25">
        <f ca="1">IF(AND(AG1982=Data!$K$9,database!AI1982&lt;&gt;"Closed",AI1982&lt;&gt;"old",database!AL1982&lt;(TODAY()+Data!$X$5)),MAX(H$8:H1981)+1,0)</f>
        <v>0</v>
      </c>
      <c r="Y1982">
        <f>IF(AS1982&gt;0,VLOOKUP(AS1982,$AT:$AV,3,0)+COUNTIF(AS$8:AS1981,AS1982),0)</f>
        <v>0</v>
      </c>
      <c r="AA1982" s="16"/>
      <c r="AB1982" s="22"/>
      <c r="AC1982" s="16"/>
      <c r="AD1982" s="22"/>
      <c r="AE1982" s="16"/>
      <c r="AF1982" s="22"/>
      <c r="AG1982" s="138"/>
      <c r="AH1982" s="23"/>
      <c r="AI1982" s="16"/>
      <c r="AJ1982" s="23"/>
      <c r="AK1982" s="28"/>
      <c r="AL1982" s="35"/>
      <c r="AQ1982" s="25">
        <f>IF(FollowUp!$AK$3="(Off)",IF(FollowUp!$AA$3=Data!$D$5,C1982,IF(FollowUp!$AA$3=Data!$D$6,D1982,IF(FollowUp!$AA$3=Data!$D$7,E1982,B1982))),IF(FollowUp!$AK$3=Data!$N$9,F1982,IF(FollowUp!$AK$3=Data!$N$8,H1982,IF(FollowUp!$AK$3=Data!$N$7,G1982,B1982))))</f>
        <v>0</v>
      </c>
      <c r="AR1982" s="51">
        <f t="shared" si="188"/>
        <v>0</v>
      </c>
      <c r="AS1982" s="25">
        <f t="shared" si="186"/>
        <v>-1</v>
      </c>
      <c r="AT1982" s="25">
        <f t="shared" si="189"/>
        <v>1975</v>
      </c>
      <c r="AU1982" s="25">
        <f t="shared" si="187"/>
        <v>0</v>
      </c>
      <c r="AV1982" s="25">
        <f t="shared" si="190"/>
        <v>0</v>
      </c>
      <c r="BB1982" s="51"/>
    </row>
    <row r="1983" spans="1:54" x14ac:dyDescent="0.25">
      <c r="A1983" t="str">
        <f t="shared" si="185"/>
        <v>1983</v>
      </c>
      <c r="B1983" s="25">
        <f>IF(OR(ISBLANK($AG1983),$AI1983="closed",$AI1983="old",AND($B$3=Data!$N$6,OR(database!AG1983=Data!$K$8,Data!$K$9=database!AG1983))),0,MAX(B$8:B1982)+1)</f>
        <v>0</v>
      </c>
      <c r="C1983" s="25">
        <f ca="1">IF(AND($AL1983-C$3&lt;=TODAY(),$AL1983&gt;0,AI1983&lt;&gt;"closed",AI1983&lt;&gt;"old",AND($B$3&lt;&gt;Data!$N$6,OR(database!$AG1983&lt;&gt;Data!$K$9,database!$AG1983&lt;&gt;Data!$K$8))),MAX(C$8:C1982)+1,0)</f>
        <v>0</v>
      </c>
      <c r="D1983" s="25">
        <f ca="1">IF(AND($AL1983-D$3&lt;=TODAY(),$AL1983&gt;0,$AI1983&lt;&gt;"closed",AI1983&lt;&gt;"old",AND($B$3&lt;&gt;Data!$N$6,OR(database!$AG1983&lt;&gt;Data!$K$9,database!$AG1983&lt;&gt;Data!$K$8))),MAX(D$8:D1982)+1,0)</f>
        <v>0</v>
      </c>
      <c r="E1983" s="25">
        <f ca="1">IF(AND($AL1983-E$3&lt;=TODAY(),$AL1983&gt;0,AI1983&lt;&gt;"closed",AI1983&lt;&gt;"old",AND($B$3&lt;&gt;Data!$N$6,OR(database!$AG1983&lt;&gt;Data!$K$9,database!$AG1983&lt;&gt;Data!$K$8))),MAX(E$8:E1982)+1,0)</f>
        <v>0</v>
      </c>
      <c r="F1983" s="25">
        <f>IF(AH1983="X",MAX(F$8:F1982)+1,0)</f>
        <v>0</v>
      </c>
      <c r="G1983" s="25">
        <f ca="1">IF(AND(AG1983=Data!$K$8,database!AI1983&lt;&gt;"Closed",AI1983&lt;&gt;"old",database!AL1983&lt;(TODAY()+Data!$X$4)),MAX(G$8:G1982)+1,0)</f>
        <v>0</v>
      </c>
      <c r="H1983" s="25">
        <f ca="1">IF(AND(AG1983=Data!$K$9,database!AI1983&lt;&gt;"Closed",AI1983&lt;&gt;"old",database!AL1983&lt;(TODAY()+Data!$X$5)),MAX(H$8:H1982)+1,0)</f>
        <v>0</v>
      </c>
      <c r="Y1983">
        <f>IF(AS1983&gt;0,VLOOKUP(AS1983,$AT:$AV,3,0)+COUNTIF(AS$8:AS1982,AS1983),0)</f>
        <v>0</v>
      </c>
      <c r="AA1983" s="17"/>
      <c r="AB1983" s="18"/>
      <c r="AC1983" s="17"/>
      <c r="AD1983" s="18"/>
      <c r="AE1983" s="17"/>
      <c r="AF1983" s="18"/>
      <c r="AG1983" s="139"/>
      <c r="AH1983" s="24"/>
      <c r="AI1983" s="17"/>
      <c r="AJ1983" s="24"/>
      <c r="AK1983" s="27"/>
      <c r="AL1983" s="47"/>
      <c r="AQ1983" s="25">
        <f>IF(FollowUp!$AK$3="(Off)",IF(FollowUp!$AA$3=Data!$D$5,C1983,IF(FollowUp!$AA$3=Data!$D$6,D1983,IF(FollowUp!$AA$3=Data!$D$7,E1983,B1983))),IF(FollowUp!$AK$3=Data!$N$9,F1983,IF(FollowUp!$AK$3=Data!$N$8,H1983,IF(FollowUp!$AK$3=Data!$N$7,G1983,B1983))))</f>
        <v>0</v>
      </c>
      <c r="AR1983" s="51">
        <f t="shared" si="188"/>
        <v>0</v>
      </c>
      <c r="AS1983" s="25">
        <f t="shared" si="186"/>
        <v>-1</v>
      </c>
      <c r="AT1983" s="25">
        <f t="shared" si="189"/>
        <v>1976</v>
      </c>
      <c r="AU1983" s="25">
        <f t="shared" si="187"/>
        <v>0</v>
      </c>
      <c r="AV1983" s="25">
        <f t="shared" si="190"/>
        <v>0</v>
      </c>
      <c r="BB1983" s="51"/>
    </row>
    <row r="1984" spans="1:54" x14ac:dyDescent="0.25">
      <c r="A1984" t="str">
        <f t="shared" si="185"/>
        <v>1984</v>
      </c>
      <c r="B1984" s="25">
        <f>IF(OR(ISBLANK($AG1984),$AI1984="closed",$AI1984="old",AND($B$3=Data!$N$6,OR(database!AG1984=Data!$K$8,Data!$K$9=database!AG1984))),0,MAX(B$8:B1983)+1)</f>
        <v>0</v>
      </c>
      <c r="C1984" s="25">
        <f ca="1">IF(AND($AL1984-C$3&lt;=TODAY(),$AL1984&gt;0,AI1984&lt;&gt;"closed",AI1984&lt;&gt;"old",AND($B$3&lt;&gt;Data!$N$6,OR(database!$AG1984&lt;&gt;Data!$K$9,database!$AG1984&lt;&gt;Data!$K$8))),MAX(C$8:C1983)+1,0)</f>
        <v>0</v>
      </c>
      <c r="D1984" s="25">
        <f ca="1">IF(AND($AL1984-D$3&lt;=TODAY(),$AL1984&gt;0,$AI1984&lt;&gt;"closed",AI1984&lt;&gt;"old",AND($B$3&lt;&gt;Data!$N$6,OR(database!$AG1984&lt;&gt;Data!$K$9,database!$AG1984&lt;&gt;Data!$K$8))),MAX(D$8:D1983)+1,0)</f>
        <v>0</v>
      </c>
      <c r="E1984" s="25">
        <f ca="1">IF(AND($AL1984-E$3&lt;=TODAY(),$AL1984&gt;0,AI1984&lt;&gt;"closed",AI1984&lt;&gt;"old",AND($B$3&lt;&gt;Data!$N$6,OR(database!$AG1984&lt;&gt;Data!$K$9,database!$AG1984&lt;&gt;Data!$K$8))),MAX(E$8:E1983)+1,0)</f>
        <v>0</v>
      </c>
      <c r="F1984" s="25">
        <f>IF(AH1984="X",MAX(F$8:F1983)+1,0)</f>
        <v>0</v>
      </c>
      <c r="G1984" s="25">
        <f ca="1">IF(AND(AG1984=Data!$K$8,database!AI1984&lt;&gt;"Closed",AI1984&lt;&gt;"old",database!AL1984&lt;(TODAY()+Data!$X$4)),MAX(G$8:G1983)+1,0)</f>
        <v>0</v>
      </c>
      <c r="H1984" s="25">
        <f ca="1">IF(AND(AG1984=Data!$K$9,database!AI1984&lt;&gt;"Closed",AI1984&lt;&gt;"old",database!AL1984&lt;(TODAY()+Data!$X$5)),MAX(H$8:H1983)+1,0)</f>
        <v>0</v>
      </c>
      <c r="Y1984">
        <f>IF(AS1984&gt;0,VLOOKUP(AS1984,$AT:$AV,3,0)+COUNTIF(AS$8:AS1983,AS1984),0)</f>
        <v>0</v>
      </c>
      <c r="AA1984" s="16"/>
      <c r="AB1984" s="22"/>
      <c r="AC1984" s="16"/>
      <c r="AD1984" s="22"/>
      <c r="AE1984" s="16"/>
      <c r="AF1984" s="22"/>
      <c r="AG1984" s="138"/>
      <c r="AH1984" s="23"/>
      <c r="AI1984" s="16"/>
      <c r="AJ1984" s="23"/>
      <c r="AK1984" s="28"/>
      <c r="AL1984" s="35"/>
      <c r="AQ1984" s="25">
        <f>IF(FollowUp!$AK$3="(Off)",IF(FollowUp!$AA$3=Data!$D$5,C1984,IF(FollowUp!$AA$3=Data!$D$6,D1984,IF(FollowUp!$AA$3=Data!$D$7,E1984,B1984))),IF(FollowUp!$AK$3=Data!$N$9,F1984,IF(FollowUp!$AK$3=Data!$N$8,H1984,IF(FollowUp!$AK$3=Data!$N$7,G1984,B1984))))</f>
        <v>0</v>
      </c>
      <c r="AR1984" s="51">
        <f t="shared" si="188"/>
        <v>0</v>
      </c>
      <c r="AS1984" s="25">
        <f t="shared" si="186"/>
        <v>-1</v>
      </c>
      <c r="AT1984" s="25">
        <f t="shared" si="189"/>
        <v>1977</v>
      </c>
      <c r="AU1984" s="25">
        <f t="shared" si="187"/>
        <v>0</v>
      </c>
      <c r="AV1984" s="25">
        <f t="shared" si="190"/>
        <v>0</v>
      </c>
      <c r="BB1984" s="51"/>
    </row>
    <row r="1985" spans="1:54" x14ac:dyDescent="0.25">
      <c r="A1985" t="str">
        <f t="shared" si="185"/>
        <v>1985</v>
      </c>
      <c r="B1985" s="25">
        <f>IF(OR(ISBLANK($AG1985),$AI1985="closed",$AI1985="old",AND($B$3=Data!$N$6,OR(database!AG1985=Data!$K$8,Data!$K$9=database!AG1985))),0,MAX(B$8:B1984)+1)</f>
        <v>0</v>
      </c>
      <c r="C1985" s="25">
        <f ca="1">IF(AND($AL1985-C$3&lt;=TODAY(),$AL1985&gt;0,AI1985&lt;&gt;"closed",AI1985&lt;&gt;"old",AND($B$3&lt;&gt;Data!$N$6,OR(database!$AG1985&lt;&gt;Data!$K$9,database!$AG1985&lt;&gt;Data!$K$8))),MAX(C$8:C1984)+1,0)</f>
        <v>0</v>
      </c>
      <c r="D1985" s="25">
        <f ca="1">IF(AND($AL1985-D$3&lt;=TODAY(),$AL1985&gt;0,$AI1985&lt;&gt;"closed",AI1985&lt;&gt;"old",AND($B$3&lt;&gt;Data!$N$6,OR(database!$AG1985&lt;&gt;Data!$K$9,database!$AG1985&lt;&gt;Data!$K$8))),MAX(D$8:D1984)+1,0)</f>
        <v>0</v>
      </c>
      <c r="E1985" s="25">
        <f ca="1">IF(AND($AL1985-E$3&lt;=TODAY(),$AL1985&gt;0,AI1985&lt;&gt;"closed",AI1985&lt;&gt;"old",AND($B$3&lt;&gt;Data!$N$6,OR(database!$AG1985&lt;&gt;Data!$K$9,database!$AG1985&lt;&gt;Data!$K$8))),MAX(E$8:E1984)+1,0)</f>
        <v>0</v>
      </c>
      <c r="F1985" s="25">
        <f>IF(AH1985="X",MAX(F$8:F1984)+1,0)</f>
        <v>0</v>
      </c>
      <c r="G1985" s="25">
        <f ca="1">IF(AND(AG1985=Data!$K$8,database!AI1985&lt;&gt;"Closed",AI1985&lt;&gt;"old",database!AL1985&lt;(TODAY()+Data!$X$4)),MAX(G$8:G1984)+1,0)</f>
        <v>0</v>
      </c>
      <c r="H1985" s="25">
        <f ca="1">IF(AND(AG1985=Data!$K$9,database!AI1985&lt;&gt;"Closed",AI1985&lt;&gt;"old",database!AL1985&lt;(TODAY()+Data!$X$5)),MAX(H$8:H1984)+1,0)</f>
        <v>0</v>
      </c>
      <c r="Y1985">
        <f>IF(AS1985&gt;0,VLOOKUP(AS1985,$AT:$AV,3,0)+COUNTIF(AS$8:AS1984,AS1985),0)</f>
        <v>0</v>
      </c>
      <c r="AA1985" s="17"/>
      <c r="AB1985" s="18"/>
      <c r="AC1985" s="17"/>
      <c r="AD1985" s="18"/>
      <c r="AE1985" s="17"/>
      <c r="AF1985" s="18"/>
      <c r="AG1985" s="139"/>
      <c r="AH1985" s="24"/>
      <c r="AI1985" s="17"/>
      <c r="AJ1985" s="24"/>
      <c r="AK1985" s="27"/>
      <c r="AL1985" s="47"/>
      <c r="AQ1985" s="25">
        <f>IF(FollowUp!$AK$3="(Off)",IF(FollowUp!$AA$3=Data!$D$5,C1985,IF(FollowUp!$AA$3=Data!$D$6,D1985,IF(FollowUp!$AA$3=Data!$D$7,E1985,B1985))),IF(FollowUp!$AK$3=Data!$N$9,F1985,IF(FollowUp!$AK$3=Data!$N$8,H1985,IF(FollowUp!$AK$3=Data!$N$7,G1985,B1985))))</f>
        <v>0</v>
      </c>
      <c r="AR1985" s="51">
        <f t="shared" si="188"/>
        <v>0</v>
      </c>
      <c r="AS1985" s="25">
        <f t="shared" si="186"/>
        <v>-1</v>
      </c>
      <c r="AT1985" s="25">
        <f t="shared" si="189"/>
        <v>1978</v>
      </c>
      <c r="AU1985" s="25">
        <f t="shared" si="187"/>
        <v>0</v>
      </c>
      <c r="AV1985" s="25">
        <f t="shared" si="190"/>
        <v>0</v>
      </c>
      <c r="BB1985" s="51"/>
    </row>
    <row r="1986" spans="1:54" x14ac:dyDescent="0.25">
      <c r="A1986" t="str">
        <f t="shared" si="185"/>
        <v>1986</v>
      </c>
      <c r="B1986" s="25">
        <f>IF(OR(ISBLANK($AG1986),$AI1986="closed",$AI1986="old",AND($B$3=Data!$N$6,OR(database!AG1986=Data!$K$8,Data!$K$9=database!AG1986))),0,MAX(B$8:B1985)+1)</f>
        <v>0</v>
      </c>
      <c r="C1986" s="25">
        <f ca="1">IF(AND($AL1986-C$3&lt;=TODAY(),$AL1986&gt;0,AI1986&lt;&gt;"closed",AI1986&lt;&gt;"old",AND($B$3&lt;&gt;Data!$N$6,OR(database!$AG1986&lt;&gt;Data!$K$9,database!$AG1986&lt;&gt;Data!$K$8))),MAX(C$8:C1985)+1,0)</f>
        <v>0</v>
      </c>
      <c r="D1986" s="25">
        <f ca="1">IF(AND($AL1986-D$3&lt;=TODAY(),$AL1986&gt;0,$AI1986&lt;&gt;"closed",AI1986&lt;&gt;"old",AND($B$3&lt;&gt;Data!$N$6,OR(database!$AG1986&lt;&gt;Data!$K$9,database!$AG1986&lt;&gt;Data!$K$8))),MAX(D$8:D1985)+1,0)</f>
        <v>0</v>
      </c>
      <c r="E1986" s="25">
        <f ca="1">IF(AND($AL1986-E$3&lt;=TODAY(),$AL1986&gt;0,AI1986&lt;&gt;"closed",AI1986&lt;&gt;"old",AND($B$3&lt;&gt;Data!$N$6,OR(database!$AG1986&lt;&gt;Data!$K$9,database!$AG1986&lt;&gt;Data!$K$8))),MAX(E$8:E1985)+1,0)</f>
        <v>0</v>
      </c>
      <c r="F1986" s="25">
        <f>IF(AH1986="X",MAX(F$8:F1985)+1,0)</f>
        <v>0</v>
      </c>
      <c r="G1986" s="25">
        <f ca="1">IF(AND(AG1986=Data!$K$8,database!AI1986&lt;&gt;"Closed",AI1986&lt;&gt;"old",database!AL1986&lt;(TODAY()+Data!$X$4)),MAX(G$8:G1985)+1,0)</f>
        <v>0</v>
      </c>
      <c r="H1986" s="25">
        <f ca="1">IF(AND(AG1986=Data!$K$9,database!AI1986&lt;&gt;"Closed",AI1986&lt;&gt;"old",database!AL1986&lt;(TODAY()+Data!$X$5)),MAX(H$8:H1985)+1,0)</f>
        <v>0</v>
      </c>
      <c r="Y1986">
        <f>IF(AS1986&gt;0,VLOOKUP(AS1986,$AT:$AV,3,0)+COUNTIF(AS$8:AS1985,AS1986),0)</f>
        <v>0</v>
      </c>
      <c r="AA1986" s="16"/>
      <c r="AB1986" s="22"/>
      <c r="AC1986" s="16"/>
      <c r="AD1986" s="22"/>
      <c r="AE1986" s="16"/>
      <c r="AF1986" s="22"/>
      <c r="AG1986" s="138"/>
      <c r="AH1986" s="23"/>
      <c r="AI1986" s="16"/>
      <c r="AJ1986" s="23"/>
      <c r="AK1986" s="28"/>
      <c r="AL1986" s="35"/>
      <c r="AQ1986" s="25">
        <f>IF(FollowUp!$AK$3="(Off)",IF(FollowUp!$AA$3=Data!$D$5,C1986,IF(FollowUp!$AA$3=Data!$D$6,D1986,IF(FollowUp!$AA$3=Data!$D$7,E1986,B1986))),IF(FollowUp!$AK$3=Data!$N$9,F1986,IF(FollowUp!$AK$3=Data!$N$8,H1986,IF(FollowUp!$AK$3=Data!$N$7,G1986,B1986))))</f>
        <v>0</v>
      </c>
      <c r="AR1986" s="51">
        <f t="shared" si="188"/>
        <v>0</v>
      </c>
      <c r="AS1986" s="25">
        <f t="shared" si="186"/>
        <v>-1</v>
      </c>
      <c r="AT1986" s="25">
        <f t="shared" si="189"/>
        <v>1979</v>
      </c>
      <c r="AU1986" s="25">
        <f t="shared" si="187"/>
        <v>0</v>
      </c>
      <c r="AV1986" s="25">
        <f t="shared" si="190"/>
        <v>0</v>
      </c>
      <c r="BB1986" s="51"/>
    </row>
    <row r="1987" spans="1:54" x14ac:dyDescent="0.25">
      <c r="A1987" t="str">
        <f t="shared" si="185"/>
        <v>1987</v>
      </c>
      <c r="B1987" s="25">
        <f>IF(OR(ISBLANK($AG1987),$AI1987="closed",$AI1987="old",AND($B$3=Data!$N$6,OR(database!AG1987=Data!$K$8,Data!$K$9=database!AG1987))),0,MAX(B$8:B1986)+1)</f>
        <v>0</v>
      </c>
      <c r="C1987" s="25">
        <f ca="1">IF(AND($AL1987-C$3&lt;=TODAY(),$AL1987&gt;0,AI1987&lt;&gt;"closed",AI1987&lt;&gt;"old",AND($B$3&lt;&gt;Data!$N$6,OR(database!$AG1987&lt;&gt;Data!$K$9,database!$AG1987&lt;&gt;Data!$K$8))),MAX(C$8:C1986)+1,0)</f>
        <v>0</v>
      </c>
      <c r="D1987" s="25">
        <f ca="1">IF(AND($AL1987-D$3&lt;=TODAY(),$AL1987&gt;0,$AI1987&lt;&gt;"closed",AI1987&lt;&gt;"old",AND($B$3&lt;&gt;Data!$N$6,OR(database!$AG1987&lt;&gt;Data!$K$9,database!$AG1987&lt;&gt;Data!$K$8))),MAX(D$8:D1986)+1,0)</f>
        <v>0</v>
      </c>
      <c r="E1987" s="25">
        <f ca="1">IF(AND($AL1987-E$3&lt;=TODAY(),$AL1987&gt;0,AI1987&lt;&gt;"closed",AI1987&lt;&gt;"old",AND($B$3&lt;&gt;Data!$N$6,OR(database!$AG1987&lt;&gt;Data!$K$9,database!$AG1987&lt;&gt;Data!$K$8))),MAX(E$8:E1986)+1,0)</f>
        <v>0</v>
      </c>
      <c r="F1987" s="25">
        <f>IF(AH1987="X",MAX(F$8:F1986)+1,0)</f>
        <v>0</v>
      </c>
      <c r="G1987" s="25">
        <f ca="1">IF(AND(AG1987=Data!$K$8,database!AI1987&lt;&gt;"Closed",AI1987&lt;&gt;"old",database!AL1987&lt;(TODAY()+Data!$X$4)),MAX(G$8:G1986)+1,0)</f>
        <v>0</v>
      </c>
      <c r="H1987" s="25">
        <f ca="1">IF(AND(AG1987=Data!$K$9,database!AI1987&lt;&gt;"Closed",AI1987&lt;&gt;"old",database!AL1987&lt;(TODAY()+Data!$X$5)),MAX(H$8:H1986)+1,0)</f>
        <v>0</v>
      </c>
      <c r="Y1987">
        <f>IF(AS1987&gt;0,VLOOKUP(AS1987,$AT:$AV,3,0)+COUNTIF(AS$8:AS1986,AS1987),0)</f>
        <v>0</v>
      </c>
      <c r="AA1987" s="17"/>
      <c r="AB1987" s="18"/>
      <c r="AC1987" s="17"/>
      <c r="AD1987" s="18"/>
      <c r="AE1987" s="17"/>
      <c r="AF1987" s="18"/>
      <c r="AG1987" s="139"/>
      <c r="AH1987" s="24"/>
      <c r="AI1987" s="17"/>
      <c r="AJ1987" s="24"/>
      <c r="AK1987" s="27"/>
      <c r="AL1987" s="47"/>
      <c r="AQ1987" s="25">
        <f>IF(FollowUp!$AK$3="(Off)",IF(FollowUp!$AA$3=Data!$D$5,C1987,IF(FollowUp!$AA$3=Data!$D$6,D1987,IF(FollowUp!$AA$3=Data!$D$7,E1987,B1987))),IF(FollowUp!$AK$3=Data!$N$9,F1987,IF(FollowUp!$AK$3=Data!$N$8,H1987,IF(FollowUp!$AK$3=Data!$N$7,G1987,B1987))))</f>
        <v>0</v>
      </c>
      <c r="AR1987" s="51">
        <f t="shared" si="188"/>
        <v>0</v>
      </c>
      <c r="AS1987" s="25">
        <f t="shared" si="186"/>
        <v>-1</v>
      </c>
      <c r="AT1987" s="25">
        <f t="shared" si="189"/>
        <v>1980</v>
      </c>
      <c r="AU1987" s="25">
        <f t="shared" si="187"/>
        <v>0</v>
      </c>
      <c r="AV1987" s="25">
        <f t="shared" si="190"/>
        <v>0</v>
      </c>
      <c r="BB1987" s="51"/>
    </row>
    <row r="1988" spans="1:54" x14ac:dyDescent="0.25">
      <c r="A1988" t="str">
        <f t="shared" si="185"/>
        <v>1988</v>
      </c>
      <c r="B1988" s="25">
        <f>IF(OR(ISBLANK($AG1988),$AI1988="closed",$AI1988="old",AND($B$3=Data!$N$6,OR(database!AG1988=Data!$K$8,Data!$K$9=database!AG1988))),0,MAX(B$8:B1987)+1)</f>
        <v>0</v>
      </c>
      <c r="C1988" s="25">
        <f ca="1">IF(AND($AL1988-C$3&lt;=TODAY(),$AL1988&gt;0,AI1988&lt;&gt;"closed",AI1988&lt;&gt;"old",AND($B$3&lt;&gt;Data!$N$6,OR(database!$AG1988&lt;&gt;Data!$K$9,database!$AG1988&lt;&gt;Data!$K$8))),MAX(C$8:C1987)+1,0)</f>
        <v>0</v>
      </c>
      <c r="D1988" s="25">
        <f ca="1">IF(AND($AL1988-D$3&lt;=TODAY(),$AL1988&gt;0,$AI1988&lt;&gt;"closed",AI1988&lt;&gt;"old",AND($B$3&lt;&gt;Data!$N$6,OR(database!$AG1988&lt;&gt;Data!$K$9,database!$AG1988&lt;&gt;Data!$K$8))),MAX(D$8:D1987)+1,0)</f>
        <v>0</v>
      </c>
      <c r="E1988" s="25">
        <f ca="1">IF(AND($AL1988-E$3&lt;=TODAY(),$AL1988&gt;0,AI1988&lt;&gt;"closed",AI1988&lt;&gt;"old",AND($B$3&lt;&gt;Data!$N$6,OR(database!$AG1988&lt;&gt;Data!$K$9,database!$AG1988&lt;&gt;Data!$K$8))),MAX(E$8:E1987)+1,0)</f>
        <v>0</v>
      </c>
      <c r="F1988" s="25">
        <f>IF(AH1988="X",MAX(F$8:F1987)+1,0)</f>
        <v>0</v>
      </c>
      <c r="G1988" s="25">
        <f ca="1">IF(AND(AG1988=Data!$K$8,database!AI1988&lt;&gt;"Closed",AI1988&lt;&gt;"old",database!AL1988&lt;(TODAY()+Data!$X$4)),MAX(G$8:G1987)+1,0)</f>
        <v>0</v>
      </c>
      <c r="H1988" s="25">
        <f ca="1">IF(AND(AG1988=Data!$K$9,database!AI1988&lt;&gt;"Closed",AI1988&lt;&gt;"old",database!AL1988&lt;(TODAY()+Data!$X$5)),MAX(H$8:H1987)+1,0)</f>
        <v>0</v>
      </c>
      <c r="Y1988">
        <f>IF(AS1988&gt;0,VLOOKUP(AS1988,$AT:$AV,3,0)+COUNTIF(AS$8:AS1987,AS1988),0)</f>
        <v>0</v>
      </c>
      <c r="AA1988" s="16"/>
      <c r="AB1988" s="22"/>
      <c r="AC1988" s="16"/>
      <c r="AD1988" s="22"/>
      <c r="AE1988" s="16"/>
      <c r="AF1988" s="22"/>
      <c r="AG1988" s="138"/>
      <c r="AH1988" s="23"/>
      <c r="AI1988" s="16"/>
      <c r="AJ1988" s="23"/>
      <c r="AK1988" s="28"/>
      <c r="AL1988" s="35"/>
      <c r="AQ1988" s="25">
        <f>IF(FollowUp!$AK$3="(Off)",IF(FollowUp!$AA$3=Data!$D$5,C1988,IF(FollowUp!$AA$3=Data!$D$6,D1988,IF(FollowUp!$AA$3=Data!$D$7,E1988,B1988))),IF(FollowUp!$AK$3=Data!$N$9,F1988,IF(FollowUp!$AK$3=Data!$N$8,H1988,IF(FollowUp!$AK$3=Data!$N$7,G1988,B1988))))</f>
        <v>0</v>
      </c>
      <c r="AR1988" s="51">
        <f t="shared" si="188"/>
        <v>0</v>
      </c>
      <c r="AS1988" s="25">
        <f t="shared" si="186"/>
        <v>-1</v>
      </c>
      <c r="AT1988" s="25">
        <f t="shared" si="189"/>
        <v>1981</v>
      </c>
      <c r="AU1988" s="25">
        <f t="shared" si="187"/>
        <v>0</v>
      </c>
      <c r="AV1988" s="25">
        <f t="shared" si="190"/>
        <v>0</v>
      </c>
      <c r="BB1988" s="51"/>
    </row>
    <row r="1989" spans="1:54" x14ac:dyDescent="0.25">
      <c r="A1989" t="str">
        <f t="shared" si="185"/>
        <v>1989</v>
      </c>
      <c r="B1989" s="25">
        <f>IF(OR(ISBLANK($AG1989),$AI1989="closed",$AI1989="old",AND($B$3=Data!$N$6,OR(database!AG1989=Data!$K$8,Data!$K$9=database!AG1989))),0,MAX(B$8:B1988)+1)</f>
        <v>0</v>
      </c>
      <c r="C1989" s="25">
        <f ca="1">IF(AND($AL1989-C$3&lt;=TODAY(),$AL1989&gt;0,AI1989&lt;&gt;"closed",AI1989&lt;&gt;"old",AND($B$3&lt;&gt;Data!$N$6,OR(database!$AG1989&lt;&gt;Data!$K$9,database!$AG1989&lt;&gt;Data!$K$8))),MAX(C$8:C1988)+1,0)</f>
        <v>0</v>
      </c>
      <c r="D1989" s="25">
        <f ca="1">IF(AND($AL1989-D$3&lt;=TODAY(),$AL1989&gt;0,$AI1989&lt;&gt;"closed",AI1989&lt;&gt;"old",AND($B$3&lt;&gt;Data!$N$6,OR(database!$AG1989&lt;&gt;Data!$K$9,database!$AG1989&lt;&gt;Data!$K$8))),MAX(D$8:D1988)+1,0)</f>
        <v>0</v>
      </c>
      <c r="E1989" s="25">
        <f ca="1">IF(AND($AL1989-E$3&lt;=TODAY(),$AL1989&gt;0,AI1989&lt;&gt;"closed",AI1989&lt;&gt;"old",AND($B$3&lt;&gt;Data!$N$6,OR(database!$AG1989&lt;&gt;Data!$K$9,database!$AG1989&lt;&gt;Data!$K$8))),MAX(E$8:E1988)+1,0)</f>
        <v>0</v>
      </c>
      <c r="F1989" s="25">
        <f>IF(AH1989="X",MAX(F$8:F1988)+1,0)</f>
        <v>0</v>
      </c>
      <c r="G1989" s="25">
        <f ca="1">IF(AND(AG1989=Data!$K$8,database!AI1989&lt;&gt;"Closed",AI1989&lt;&gt;"old",database!AL1989&lt;(TODAY()+Data!$X$4)),MAX(G$8:G1988)+1,0)</f>
        <v>0</v>
      </c>
      <c r="H1989" s="25">
        <f ca="1">IF(AND(AG1989=Data!$K$9,database!AI1989&lt;&gt;"Closed",AI1989&lt;&gt;"old",database!AL1989&lt;(TODAY()+Data!$X$5)),MAX(H$8:H1988)+1,0)</f>
        <v>0</v>
      </c>
      <c r="Y1989">
        <f>IF(AS1989&gt;0,VLOOKUP(AS1989,$AT:$AV,3,0)+COUNTIF(AS$8:AS1988,AS1989),0)</f>
        <v>0</v>
      </c>
      <c r="AA1989" s="17"/>
      <c r="AB1989" s="18"/>
      <c r="AC1989" s="17"/>
      <c r="AD1989" s="18"/>
      <c r="AE1989" s="17"/>
      <c r="AF1989" s="18"/>
      <c r="AG1989" s="139"/>
      <c r="AH1989" s="24"/>
      <c r="AI1989" s="17"/>
      <c r="AJ1989" s="24"/>
      <c r="AK1989" s="27"/>
      <c r="AL1989" s="47"/>
      <c r="AQ1989" s="25">
        <f>IF(FollowUp!$AK$3="(Off)",IF(FollowUp!$AA$3=Data!$D$5,C1989,IF(FollowUp!$AA$3=Data!$D$6,D1989,IF(FollowUp!$AA$3=Data!$D$7,E1989,B1989))),IF(FollowUp!$AK$3=Data!$N$9,F1989,IF(FollowUp!$AK$3=Data!$N$8,H1989,IF(FollowUp!$AK$3=Data!$N$7,G1989,B1989))))</f>
        <v>0</v>
      </c>
      <c r="AR1989" s="51">
        <f t="shared" si="188"/>
        <v>0</v>
      </c>
      <c r="AS1989" s="25">
        <f t="shared" si="186"/>
        <v>-1</v>
      </c>
      <c r="AT1989" s="25">
        <f t="shared" si="189"/>
        <v>1982</v>
      </c>
      <c r="AU1989" s="25">
        <f t="shared" si="187"/>
        <v>0</v>
      </c>
      <c r="AV1989" s="25">
        <f t="shared" si="190"/>
        <v>0</v>
      </c>
      <c r="BB1989" s="51"/>
    </row>
    <row r="1990" spans="1:54" x14ac:dyDescent="0.25">
      <c r="A1990" t="str">
        <f t="shared" si="185"/>
        <v>1990</v>
      </c>
      <c r="B1990" s="25">
        <f>IF(OR(ISBLANK($AG1990),$AI1990="closed",$AI1990="old",AND($B$3=Data!$N$6,OR(database!AG1990=Data!$K$8,Data!$K$9=database!AG1990))),0,MAX(B$8:B1989)+1)</f>
        <v>0</v>
      </c>
      <c r="C1990" s="25">
        <f ca="1">IF(AND($AL1990-C$3&lt;=TODAY(),$AL1990&gt;0,AI1990&lt;&gt;"closed",AI1990&lt;&gt;"old",AND($B$3&lt;&gt;Data!$N$6,OR(database!$AG1990&lt;&gt;Data!$K$9,database!$AG1990&lt;&gt;Data!$K$8))),MAX(C$8:C1989)+1,0)</f>
        <v>0</v>
      </c>
      <c r="D1990" s="25">
        <f ca="1">IF(AND($AL1990-D$3&lt;=TODAY(),$AL1990&gt;0,$AI1990&lt;&gt;"closed",AI1990&lt;&gt;"old",AND($B$3&lt;&gt;Data!$N$6,OR(database!$AG1990&lt;&gt;Data!$K$9,database!$AG1990&lt;&gt;Data!$K$8))),MAX(D$8:D1989)+1,0)</f>
        <v>0</v>
      </c>
      <c r="E1990" s="25">
        <f ca="1">IF(AND($AL1990-E$3&lt;=TODAY(),$AL1990&gt;0,AI1990&lt;&gt;"closed",AI1990&lt;&gt;"old",AND($B$3&lt;&gt;Data!$N$6,OR(database!$AG1990&lt;&gt;Data!$K$9,database!$AG1990&lt;&gt;Data!$K$8))),MAX(E$8:E1989)+1,0)</f>
        <v>0</v>
      </c>
      <c r="F1990" s="25">
        <f>IF(AH1990="X",MAX(F$8:F1989)+1,0)</f>
        <v>0</v>
      </c>
      <c r="G1990" s="25">
        <f ca="1">IF(AND(AG1990=Data!$K$8,database!AI1990&lt;&gt;"Closed",AI1990&lt;&gt;"old",database!AL1990&lt;(TODAY()+Data!$X$4)),MAX(G$8:G1989)+1,0)</f>
        <v>0</v>
      </c>
      <c r="H1990" s="25">
        <f ca="1">IF(AND(AG1990=Data!$K$9,database!AI1990&lt;&gt;"Closed",AI1990&lt;&gt;"old",database!AL1990&lt;(TODAY()+Data!$X$5)),MAX(H$8:H1989)+1,0)</f>
        <v>0</v>
      </c>
      <c r="Y1990">
        <f>IF(AS1990&gt;0,VLOOKUP(AS1990,$AT:$AV,3,0)+COUNTIF(AS$8:AS1989,AS1990),0)</f>
        <v>0</v>
      </c>
      <c r="AA1990" s="16"/>
      <c r="AB1990" s="22"/>
      <c r="AC1990" s="16"/>
      <c r="AD1990" s="22"/>
      <c r="AE1990" s="16"/>
      <c r="AF1990" s="22"/>
      <c r="AG1990" s="138"/>
      <c r="AH1990" s="23"/>
      <c r="AI1990" s="16"/>
      <c r="AJ1990" s="23"/>
      <c r="AK1990" s="28"/>
      <c r="AL1990" s="35"/>
      <c r="AQ1990" s="25">
        <f>IF(FollowUp!$AK$3="(Off)",IF(FollowUp!$AA$3=Data!$D$5,C1990,IF(FollowUp!$AA$3=Data!$D$6,D1990,IF(FollowUp!$AA$3=Data!$D$7,E1990,B1990))),IF(FollowUp!$AK$3=Data!$N$9,F1990,IF(FollowUp!$AK$3=Data!$N$8,H1990,IF(FollowUp!$AK$3=Data!$N$7,G1990,B1990))))</f>
        <v>0</v>
      </c>
      <c r="AR1990" s="51">
        <f t="shared" si="188"/>
        <v>0</v>
      </c>
      <c r="AS1990" s="25">
        <f t="shared" si="186"/>
        <v>-1</v>
      </c>
      <c r="AT1990" s="25">
        <f t="shared" si="189"/>
        <v>1983</v>
      </c>
      <c r="AU1990" s="25">
        <f t="shared" si="187"/>
        <v>0</v>
      </c>
      <c r="AV1990" s="25">
        <f t="shared" si="190"/>
        <v>0</v>
      </c>
      <c r="BB1990" s="51"/>
    </row>
    <row r="1991" spans="1:54" x14ac:dyDescent="0.25">
      <c r="A1991" t="str">
        <f t="shared" si="185"/>
        <v>1991</v>
      </c>
      <c r="B1991" s="25">
        <f>IF(OR(ISBLANK($AG1991),$AI1991="closed",$AI1991="old",AND($B$3=Data!$N$6,OR(database!AG1991=Data!$K$8,Data!$K$9=database!AG1991))),0,MAX(B$8:B1990)+1)</f>
        <v>0</v>
      </c>
      <c r="C1991" s="25">
        <f ca="1">IF(AND($AL1991-C$3&lt;=TODAY(),$AL1991&gt;0,AI1991&lt;&gt;"closed",AI1991&lt;&gt;"old",AND($B$3&lt;&gt;Data!$N$6,OR(database!$AG1991&lt;&gt;Data!$K$9,database!$AG1991&lt;&gt;Data!$K$8))),MAX(C$8:C1990)+1,0)</f>
        <v>0</v>
      </c>
      <c r="D1991" s="25">
        <f ca="1">IF(AND($AL1991-D$3&lt;=TODAY(),$AL1991&gt;0,$AI1991&lt;&gt;"closed",AI1991&lt;&gt;"old",AND($B$3&lt;&gt;Data!$N$6,OR(database!$AG1991&lt;&gt;Data!$K$9,database!$AG1991&lt;&gt;Data!$K$8))),MAX(D$8:D1990)+1,0)</f>
        <v>0</v>
      </c>
      <c r="E1991" s="25">
        <f ca="1">IF(AND($AL1991-E$3&lt;=TODAY(),$AL1991&gt;0,AI1991&lt;&gt;"closed",AI1991&lt;&gt;"old",AND($B$3&lt;&gt;Data!$N$6,OR(database!$AG1991&lt;&gt;Data!$K$9,database!$AG1991&lt;&gt;Data!$K$8))),MAX(E$8:E1990)+1,0)</f>
        <v>0</v>
      </c>
      <c r="F1991" s="25">
        <f>IF(AH1991="X",MAX(F$8:F1990)+1,0)</f>
        <v>0</v>
      </c>
      <c r="G1991" s="25">
        <f ca="1">IF(AND(AG1991=Data!$K$8,database!AI1991&lt;&gt;"Closed",AI1991&lt;&gt;"old",database!AL1991&lt;(TODAY()+Data!$X$4)),MAX(G$8:G1990)+1,0)</f>
        <v>0</v>
      </c>
      <c r="H1991" s="25">
        <f ca="1">IF(AND(AG1991=Data!$K$9,database!AI1991&lt;&gt;"Closed",AI1991&lt;&gt;"old",database!AL1991&lt;(TODAY()+Data!$X$5)),MAX(H$8:H1990)+1,0)</f>
        <v>0</v>
      </c>
      <c r="Y1991">
        <f>IF(AS1991&gt;0,VLOOKUP(AS1991,$AT:$AV,3,0)+COUNTIF(AS$8:AS1990,AS1991),0)</f>
        <v>0</v>
      </c>
      <c r="AA1991" s="17"/>
      <c r="AB1991" s="18"/>
      <c r="AC1991" s="17"/>
      <c r="AD1991" s="18"/>
      <c r="AE1991" s="17"/>
      <c r="AF1991" s="18"/>
      <c r="AG1991" s="139"/>
      <c r="AH1991" s="24"/>
      <c r="AI1991" s="17"/>
      <c r="AJ1991" s="24"/>
      <c r="AK1991" s="27"/>
      <c r="AL1991" s="47"/>
      <c r="AQ1991" s="25">
        <f>IF(FollowUp!$AK$3="(Off)",IF(FollowUp!$AA$3=Data!$D$5,C1991,IF(FollowUp!$AA$3=Data!$D$6,D1991,IF(FollowUp!$AA$3=Data!$D$7,E1991,B1991))),IF(FollowUp!$AK$3=Data!$N$9,F1991,IF(FollowUp!$AK$3=Data!$N$8,H1991,IF(FollowUp!$AK$3=Data!$N$7,G1991,B1991))))</f>
        <v>0</v>
      </c>
      <c r="AR1991" s="51">
        <f t="shared" si="188"/>
        <v>0</v>
      </c>
      <c r="AS1991" s="25">
        <f t="shared" si="186"/>
        <v>-1</v>
      </c>
      <c r="AT1991" s="25">
        <f t="shared" si="189"/>
        <v>1984</v>
      </c>
      <c r="AU1991" s="25">
        <f t="shared" si="187"/>
        <v>0</v>
      </c>
      <c r="AV1991" s="25">
        <f t="shared" si="190"/>
        <v>0</v>
      </c>
      <c r="BB1991" s="51"/>
    </row>
    <row r="1992" spans="1:54" x14ac:dyDescent="0.25">
      <c r="A1992" t="str">
        <f t="shared" ref="A1992:A2055" si="191">ROW(C1992)&amp;AC1992</f>
        <v>1992</v>
      </c>
      <c r="B1992" s="25">
        <f>IF(OR(ISBLANK($AG1992),$AI1992="closed",$AI1992="old",AND($B$3=Data!$N$6,OR(database!AG1992=Data!$K$8,Data!$K$9=database!AG1992))),0,MAX(B$8:B1991)+1)</f>
        <v>0</v>
      </c>
      <c r="C1992" s="25">
        <f ca="1">IF(AND($AL1992-C$3&lt;=TODAY(),$AL1992&gt;0,AI1992&lt;&gt;"closed",AI1992&lt;&gt;"old",AND($B$3&lt;&gt;Data!$N$6,OR(database!$AG1992&lt;&gt;Data!$K$9,database!$AG1992&lt;&gt;Data!$K$8))),MAX(C$8:C1991)+1,0)</f>
        <v>0</v>
      </c>
      <c r="D1992" s="25">
        <f ca="1">IF(AND($AL1992-D$3&lt;=TODAY(),$AL1992&gt;0,$AI1992&lt;&gt;"closed",AI1992&lt;&gt;"old",AND($B$3&lt;&gt;Data!$N$6,OR(database!$AG1992&lt;&gt;Data!$K$9,database!$AG1992&lt;&gt;Data!$K$8))),MAX(D$8:D1991)+1,0)</f>
        <v>0</v>
      </c>
      <c r="E1992" s="25">
        <f ca="1">IF(AND($AL1992-E$3&lt;=TODAY(),$AL1992&gt;0,AI1992&lt;&gt;"closed",AI1992&lt;&gt;"old",AND($B$3&lt;&gt;Data!$N$6,OR(database!$AG1992&lt;&gt;Data!$K$9,database!$AG1992&lt;&gt;Data!$K$8))),MAX(E$8:E1991)+1,0)</f>
        <v>0</v>
      </c>
      <c r="F1992" s="25">
        <f>IF(AH1992="X",MAX(F$8:F1991)+1,0)</f>
        <v>0</v>
      </c>
      <c r="G1992" s="25">
        <f ca="1">IF(AND(AG1992=Data!$K$8,database!AI1992&lt;&gt;"Closed",AI1992&lt;&gt;"old",database!AL1992&lt;(TODAY()+Data!$X$4)),MAX(G$8:G1991)+1,0)</f>
        <v>0</v>
      </c>
      <c r="H1992" s="25">
        <f ca="1">IF(AND(AG1992=Data!$K$9,database!AI1992&lt;&gt;"Closed",AI1992&lt;&gt;"old",database!AL1992&lt;(TODAY()+Data!$X$5)),MAX(H$8:H1991)+1,0)</f>
        <v>0</v>
      </c>
      <c r="Y1992">
        <f>IF(AS1992&gt;0,VLOOKUP(AS1992,$AT:$AV,3,0)+COUNTIF(AS$8:AS1991,AS1992),0)</f>
        <v>0</v>
      </c>
      <c r="AA1992" s="16"/>
      <c r="AB1992" s="22"/>
      <c r="AC1992" s="16"/>
      <c r="AD1992" s="22"/>
      <c r="AE1992" s="16"/>
      <c r="AF1992" s="22"/>
      <c r="AG1992" s="138"/>
      <c r="AH1992" s="23"/>
      <c r="AI1992" s="16"/>
      <c r="AJ1992" s="23"/>
      <c r="AK1992" s="28"/>
      <c r="AL1992" s="35"/>
      <c r="AQ1992" s="25">
        <f>IF(FollowUp!$AK$3="(Off)",IF(FollowUp!$AA$3=Data!$D$5,C1992,IF(FollowUp!$AA$3=Data!$D$6,D1992,IF(FollowUp!$AA$3=Data!$D$7,E1992,B1992))),IF(FollowUp!$AK$3=Data!$N$9,F1992,IF(FollowUp!$AK$3=Data!$N$8,H1992,IF(FollowUp!$AK$3=Data!$N$7,G1992,B1992))))</f>
        <v>0</v>
      </c>
      <c r="AR1992" s="51">
        <f t="shared" si="188"/>
        <v>0</v>
      </c>
      <c r="AS1992" s="25">
        <f t="shared" si="186"/>
        <v>-1</v>
      </c>
      <c r="AT1992" s="25">
        <f t="shared" si="189"/>
        <v>1985</v>
      </c>
      <c r="AU1992" s="25">
        <f t="shared" si="187"/>
        <v>0</v>
      </c>
      <c r="AV1992" s="25">
        <f t="shared" si="190"/>
        <v>0</v>
      </c>
      <c r="BB1992" s="51"/>
    </row>
    <row r="1993" spans="1:54" x14ac:dyDescent="0.25">
      <c r="A1993" t="str">
        <f t="shared" si="191"/>
        <v>1993</v>
      </c>
      <c r="B1993" s="25">
        <f>IF(OR(ISBLANK($AG1993),$AI1993="closed",$AI1993="old",AND($B$3=Data!$N$6,OR(database!AG1993=Data!$K$8,Data!$K$9=database!AG1993))),0,MAX(B$8:B1992)+1)</f>
        <v>0</v>
      </c>
      <c r="C1993" s="25">
        <f ca="1">IF(AND($AL1993-C$3&lt;=TODAY(),$AL1993&gt;0,AI1993&lt;&gt;"closed",AI1993&lt;&gt;"old",AND($B$3&lt;&gt;Data!$N$6,OR(database!$AG1993&lt;&gt;Data!$K$9,database!$AG1993&lt;&gt;Data!$K$8))),MAX(C$8:C1992)+1,0)</f>
        <v>0</v>
      </c>
      <c r="D1993" s="25">
        <f ca="1">IF(AND($AL1993-D$3&lt;=TODAY(),$AL1993&gt;0,$AI1993&lt;&gt;"closed",AI1993&lt;&gt;"old",AND($B$3&lt;&gt;Data!$N$6,OR(database!$AG1993&lt;&gt;Data!$K$9,database!$AG1993&lt;&gt;Data!$K$8))),MAX(D$8:D1992)+1,0)</f>
        <v>0</v>
      </c>
      <c r="E1993" s="25">
        <f ca="1">IF(AND($AL1993-E$3&lt;=TODAY(),$AL1993&gt;0,AI1993&lt;&gt;"closed",AI1993&lt;&gt;"old",AND($B$3&lt;&gt;Data!$N$6,OR(database!$AG1993&lt;&gt;Data!$K$9,database!$AG1993&lt;&gt;Data!$K$8))),MAX(E$8:E1992)+1,0)</f>
        <v>0</v>
      </c>
      <c r="F1993" s="25">
        <f>IF(AH1993="X",MAX(F$8:F1992)+1,0)</f>
        <v>0</v>
      </c>
      <c r="G1993" s="25">
        <f ca="1">IF(AND(AG1993=Data!$K$8,database!AI1993&lt;&gt;"Closed",AI1993&lt;&gt;"old",database!AL1993&lt;(TODAY()+Data!$X$4)),MAX(G$8:G1992)+1,0)</f>
        <v>0</v>
      </c>
      <c r="H1993" s="25">
        <f ca="1">IF(AND(AG1993=Data!$K$9,database!AI1993&lt;&gt;"Closed",AI1993&lt;&gt;"old",database!AL1993&lt;(TODAY()+Data!$X$5)),MAX(H$8:H1992)+1,0)</f>
        <v>0</v>
      </c>
      <c r="Y1993">
        <f>IF(AS1993&gt;0,VLOOKUP(AS1993,$AT:$AV,3,0)+COUNTIF(AS$8:AS1992,AS1993),0)</f>
        <v>0</v>
      </c>
      <c r="AA1993" s="17"/>
      <c r="AB1993" s="18"/>
      <c r="AC1993" s="17"/>
      <c r="AD1993" s="18"/>
      <c r="AE1993" s="17"/>
      <c r="AF1993" s="18"/>
      <c r="AG1993" s="139"/>
      <c r="AH1993" s="24"/>
      <c r="AI1993" s="17"/>
      <c r="AJ1993" s="24"/>
      <c r="AK1993" s="27"/>
      <c r="AL1993" s="47"/>
      <c r="AQ1993" s="25">
        <f>IF(FollowUp!$AK$3="(Off)",IF(FollowUp!$AA$3=Data!$D$5,C1993,IF(FollowUp!$AA$3=Data!$D$6,D1993,IF(FollowUp!$AA$3=Data!$D$7,E1993,B1993))),IF(FollowUp!$AK$3=Data!$N$9,F1993,IF(FollowUp!$AK$3=Data!$N$8,H1993,IF(FollowUp!$AK$3=Data!$N$7,G1993,B1993))))</f>
        <v>0</v>
      </c>
      <c r="AR1993" s="51">
        <f t="shared" si="188"/>
        <v>0</v>
      </c>
      <c r="AS1993" s="25">
        <f t="shared" ref="AS1993:AS2056" si="192">IF(AR1993=0,-1,RANK(AR1993,$AR$8:$AR$5000))</f>
        <v>-1</v>
      </c>
      <c r="AT1993" s="25">
        <f t="shared" si="189"/>
        <v>1986</v>
      </c>
      <c r="AU1993" s="25">
        <f t="shared" ref="AU1993:AU2056" si="193">COUNTIF(AS:AS,AT1993)</f>
        <v>0</v>
      </c>
      <c r="AV1993" s="25">
        <f t="shared" si="190"/>
        <v>0</v>
      </c>
      <c r="BB1993" s="51"/>
    </row>
    <row r="1994" spans="1:54" x14ac:dyDescent="0.25">
      <c r="A1994" t="str">
        <f t="shared" si="191"/>
        <v>1994</v>
      </c>
      <c r="B1994" s="25">
        <f>IF(OR(ISBLANK($AG1994),$AI1994="closed",$AI1994="old",AND($B$3=Data!$N$6,OR(database!AG1994=Data!$K$8,Data!$K$9=database!AG1994))),0,MAX(B$8:B1993)+1)</f>
        <v>0</v>
      </c>
      <c r="C1994" s="25">
        <f ca="1">IF(AND($AL1994-C$3&lt;=TODAY(),$AL1994&gt;0,AI1994&lt;&gt;"closed",AI1994&lt;&gt;"old",AND($B$3&lt;&gt;Data!$N$6,OR(database!$AG1994&lt;&gt;Data!$K$9,database!$AG1994&lt;&gt;Data!$K$8))),MAX(C$8:C1993)+1,0)</f>
        <v>0</v>
      </c>
      <c r="D1994" s="25">
        <f ca="1">IF(AND($AL1994-D$3&lt;=TODAY(),$AL1994&gt;0,$AI1994&lt;&gt;"closed",AI1994&lt;&gt;"old",AND($B$3&lt;&gt;Data!$N$6,OR(database!$AG1994&lt;&gt;Data!$K$9,database!$AG1994&lt;&gt;Data!$K$8))),MAX(D$8:D1993)+1,0)</f>
        <v>0</v>
      </c>
      <c r="E1994" s="25">
        <f ca="1">IF(AND($AL1994-E$3&lt;=TODAY(),$AL1994&gt;0,AI1994&lt;&gt;"closed",AI1994&lt;&gt;"old",AND($B$3&lt;&gt;Data!$N$6,OR(database!$AG1994&lt;&gt;Data!$K$9,database!$AG1994&lt;&gt;Data!$K$8))),MAX(E$8:E1993)+1,0)</f>
        <v>0</v>
      </c>
      <c r="F1994" s="25">
        <f>IF(AH1994="X",MAX(F$8:F1993)+1,0)</f>
        <v>0</v>
      </c>
      <c r="G1994" s="25">
        <f ca="1">IF(AND(AG1994=Data!$K$8,database!AI1994&lt;&gt;"Closed",AI1994&lt;&gt;"old",database!AL1994&lt;(TODAY()+Data!$X$4)),MAX(G$8:G1993)+1,0)</f>
        <v>0</v>
      </c>
      <c r="H1994" s="25">
        <f ca="1">IF(AND(AG1994=Data!$K$9,database!AI1994&lt;&gt;"Closed",AI1994&lt;&gt;"old",database!AL1994&lt;(TODAY()+Data!$X$5)),MAX(H$8:H1993)+1,0)</f>
        <v>0</v>
      </c>
      <c r="Y1994">
        <f>IF(AS1994&gt;0,VLOOKUP(AS1994,$AT:$AV,3,0)+COUNTIF(AS$8:AS1993,AS1994),0)</f>
        <v>0</v>
      </c>
      <c r="AA1994" s="16"/>
      <c r="AB1994" s="22"/>
      <c r="AC1994" s="16"/>
      <c r="AD1994" s="22"/>
      <c r="AE1994" s="16"/>
      <c r="AF1994" s="22"/>
      <c r="AG1994" s="138"/>
      <c r="AH1994" s="23"/>
      <c r="AI1994" s="16"/>
      <c r="AJ1994" s="23"/>
      <c r="AK1994" s="28"/>
      <c r="AL1994" s="35"/>
      <c r="AQ1994" s="25">
        <f>IF(FollowUp!$AK$3="(Off)",IF(FollowUp!$AA$3=Data!$D$5,C1994,IF(FollowUp!$AA$3=Data!$D$6,D1994,IF(FollowUp!$AA$3=Data!$D$7,E1994,B1994))),IF(FollowUp!$AK$3=Data!$N$9,F1994,IF(FollowUp!$AK$3=Data!$N$8,H1994,IF(FollowUp!$AK$3=Data!$N$7,G1994,B1994))))</f>
        <v>0</v>
      </c>
      <c r="AR1994" s="51">
        <f t="shared" si="188"/>
        <v>0</v>
      </c>
      <c r="AS1994" s="25">
        <f t="shared" si="192"/>
        <v>-1</v>
      </c>
      <c r="AT1994" s="25">
        <f t="shared" si="189"/>
        <v>1987</v>
      </c>
      <c r="AU1994" s="25">
        <f t="shared" si="193"/>
        <v>0</v>
      </c>
      <c r="AV1994" s="25">
        <f t="shared" si="190"/>
        <v>0</v>
      </c>
      <c r="BB1994" s="51"/>
    </row>
    <row r="1995" spans="1:54" x14ac:dyDescent="0.25">
      <c r="A1995" t="str">
        <f t="shared" si="191"/>
        <v>1995</v>
      </c>
      <c r="B1995" s="25">
        <f>IF(OR(ISBLANK($AG1995),$AI1995="closed",$AI1995="old",AND($B$3=Data!$N$6,OR(database!AG1995=Data!$K$8,Data!$K$9=database!AG1995))),0,MAX(B$8:B1994)+1)</f>
        <v>0</v>
      </c>
      <c r="C1995" s="25">
        <f ca="1">IF(AND($AL1995-C$3&lt;=TODAY(),$AL1995&gt;0,AI1995&lt;&gt;"closed",AI1995&lt;&gt;"old",AND($B$3&lt;&gt;Data!$N$6,OR(database!$AG1995&lt;&gt;Data!$K$9,database!$AG1995&lt;&gt;Data!$K$8))),MAX(C$8:C1994)+1,0)</f>
        <v>0</v>
      </c>
      <c r="D1995" s="25">
        <f ca="1">IF(AND($AL1995-D$3&lt;=TODAY(),$AL1995&gt;0,$AI1995&lt;&gt;"closed",AI1995&lt;&gt;"old",AND($B$3&lt;&gt;Data!$N$6,OR(database!$AG1995&lt;&gt;Data!$K$9,database!$AG1995&lt;&gt;Data!$K$8))),MAX(D$8:D1994)+1,0)</f>
        <v>0</v>
      </c>
      <c r="E1995" s="25">
        <f ca="1">IF(AND($AL1995-E$3&lt;=TODAY(),$AL1995&gt;0,AI1995&lt;&gt;"closed",AI1995&lt;&gt;"old",AND($B$3&lt;&gt;Data!$N$6,OR(database!$AG1995&lt;&gt;Data!$K$9,database!$AG1995&lt;&gt;Data!$K$8))),MAX(E$8:E1994)+1,0)</f>
        <v>0</v>
      </c>
      <c r="F1995" s="25">
        <f>IF(AH1995="X",MAX(F$8:F1994)+1,0)</f>
        <v>0</v>
      </c>
      <c r="G1995" s="25">
        <f ca="1">IF(AND(AG1995=Data!$K$8,database!AI1995&lt;&gt;"Closed",AI1995&lt;&gt;"old",database!AL1995&lt;(TODAY()+Data!$X$4)),MAX(G$8:G1994)+1,0)</f>
        <v>0</v>
      </c>
      <c r="H1995" s="25">
        <f ca="1">IF(AND(AG1995=Data!$K$9,database!AI1995&lt;&gt;"Closed",AI1995&lt;&gt;"old",database!AL1995&lt;(TODAY()+Data!$X$5)),MAX(H$8:H1994)+1,0)</f>
        <v>0</v>
      </c>
      <c r="Y1995">
        <f>IF(AS1995&gt;0,VLOOKUP(AS1995,$AT:$AV,3,0)+COUNTIF(AS$8:AS1994,AS1995),0)</f>
        <v>0</v>
      </c>
      <c r="AA1995" s="17"/>
      <c r="AB1995" s="18"/>
      <c r="AC1995" s="17"/>
      <c r="AD1995" s="18"/>
      <c r="AE1995" s="17"/>
      <c r="AF1995" s="18"/>
      <c r="AG1995" s="139"/>
      <c r="AH1995" s="24"/>
      <c r="AI1995" s="17"/>
      <c r="AJ1995" s="24"/>
      <c r="AK1995" s="27"/>
      <c r="AL1995" s="47"/>
      <c r="AQ1995" s="25">
        <f>IF(FollowUp!$AK$3="(Off)",IF(FollowUp!$AA$3=Data!$D$5,C1995,IF(FollowUp!$AA$3=Data!$D$6,D1995,IF(FollowUp!$AA$3=Data!$D$7,E1995,B1995))),IF(FollowUp!$AK$3=Data!$N$9,F1995,IF(FollowUp!$AK$3=Data!$N$8,H1995,IF(FollowUp!$AK$3=Data!$N$7,G1995,B1995))))</f>
        <v>0</v>
      </c>
      <c r="AR1995" s="51">
        <f t="shared" si="188"/>
        <v>0</v>
      </c>
      <c r="AS1995" s="25">
        <f t="shared" si="192"/>
        <v>-1</v>
      </c>
      <c r="AT1995" s="25">
        <f t="shared" si="189"/>
        <v>1988</v>
      </c>
      <c r="AU1995" s="25">
        <f t="shared" si="193"/>
        <v>0</v>
      </c>
      <c r="AV1995" s="25">
        <f t="shared" si="190"/>
        <v>0</v>
      </c>
      <c r="BB1995" s="51"/>
    </row>
    <row r="1996" spans="1:54" x14ac:dyDescent="0.25">
      <c r="A1996" t="str">
        <f t="shared" si="191"/>
        <v>1996</v>
      </c>
      <c r="B1996" s="25">
        <f>IF(OR(ISBLANK($AG1996),$AI1996="closed",$AI1996="old",AND($B$3=Data!$N$6,OR(database!AG1996=Data!$K$8,Data!$K$9=database!AG1996))),0,MAX(B$8:B1995)+1)</f>
        <v>0</v>
      </c>
      <c r="C1996" s="25">
        <f ca="1">IF(AND($AL1996-C$3&lt;=TODAY(),$AL1996&gt;0,AI1996&lt;&gt;"closed",AI1996&lt;&gt;"old",AND($B$3&lt;&gt;Data!$N$6,OR(database!$AG1996&lt;&gt;Data!$K$9,database!$AG1996&lt;&gt;Data!$K$8))),MAX(C$8:C1995)+1,0)</f>
        <v>0</v>
      </c>
      <c r="D1996" s="25">
        <f ca="1">IF(AND($AL1996-D$3&lt;=TODAY(),$AL1996&gt;0,$AI1996&lt;&gt;"closed",AI1996&lt;&gt;"old",AND($B$3&lt;&gt;Data!$N$6,OR(database!$AG1996&lt;&gt;Data!$K$9,database!$AG1996&lt;&gt;Data!$K$8))),MAX(D$8:D1995)+1,0)</f>
        <v>0</v>
      </c>
      <c r="E1996" s="25">
        <f ca="1">IF(AND($AL1996-E$3&lt;=TODAY(),$AL1996&gt;0,AI1996&lt;&gt;"closed",AI1996&lt;&gt;"old",AND($B$3&lt;&gt;Data!$N$6,OR(database!$AG1996&lt;&gt;Data!$K$9,database!$AG1996&lt;&gt;Data!$K$8))),MAX(E$8:E1995)+1,0)</f>
        <v>0</v>
      </c>
      <c r="F1996" s="25">
        <f>IF(AH1996="X",MAX(F$8:F1995)+1,0)</f>
        <v>0</v>
      </c>
      <c r="G1996" s="25">
        <f ca="1">IF(AND(AG1996=Data!$K$8,database!AI1996&lt;&gt;"Closed",AI1996&lt;&gt;"old",database!AL1996&lt;(TODAY()+Data!$X$4)),MAX(G$8:G1995)+1,0)</f>
        <v>0</v>
      </c>
      <c r="H1996" s="25">
        <f ca="1">IF(AND(AG1996=Data!$K$9,database!AI1996&lt;&gt;"Closed",AI1996&lt;&gt;"old",database!AL1996&lt;(TODAY()+Data!$X$5)),MAX(H$8:H1995)+1,0)</f>
        <v>0</v>
      </c>
      <c r="Y1996">
        <f>IF(AS1996&gt;0,VLOOKUP(AS1996,$AT:$AV,3,0)+COUNTIF(AS$8:AS1995,AS1996),0)</f>
        <v>0</v>
      </c>
      <c r="AA1996" s="16"/>
      <c r="AB1996" s="22"/>
      <c r="AC1996" s="16"/>
      <c r="AD1996" s="22"/>
      <c r="AE1996" s="16"/>
      <c r="AF1996" s="22"/>
      <c r="AG1996" s="138"/>
      <c r="AH1996" s="23"/>
      <c r="AI1996" s="16"/>
      <c r="AJ1996" s="23"/>
      <c r="AK1996" s="28"/>
      <c r="AL1996" s="35"/>
      <c r="AQ1996" s="25">
        <f>IF(FollowUp!$AK$3="(Off)",IF(FollowUp!$AA$3=Data!$D$5,C1996,IF(FollowUp!$AA$3=Data!$D$6,D1996,IF(FollowUp!$AA$3=Data!$D$7,E1996,B1996))),IF(FollowUp!$AK$3=Data!$N$9,F1996,IF(FollowUp!$AK$3=Data!$N$8,H1996,IF(FollowUp!$AK$3=Data!$N$7,G1996,B1996))))</f>
        <v>0</v>
      </c>
      <c r="AR1996" s="51">
        <f t="shared" si="188"/>
        <v>0</v>
      </c>
      <c r="AS1996" s="25">
        <f t="shared" si="192"/>
        <v>-1</v>
      </c>
      <c r="AT1996" s="25">
        <f t="shared" si="189"/>
        <v>1989</v>
      </c>
      <c r="AU1996" s="25">
        <f t="shared" si="193"/>
        <v>0</v>
      </c>
      <c r="AV1996" s="25">
        <f t="shared" si="190"/>
        <v>0</v>
      </c>
      <c r="BB1996" s="51"/>
    </row>
    <row r="1997" spans="1:54" x14ac:dyDescent="0.25">
      <c r="A1997" t="str">
        <f t="shared" si="191"/>
        <v>1997</v>
      </c>
      <c r="B1997" s="25">
        <f>IF(OR(ISBLANK($AG1997),$AI1997="closed",$AI1997="old",AND($B$3=Data!$N$6,OR(database!AG1997=Data!$K$8,Data!$K$9=database!AG1997))),0,MAX(B$8:B1996)+1)</f>
        <v>0</v>
      </c>
      <c r="C1997" s="25">
        <f ca="1">IF(AND($AL1997-C$3&lt;=TODAY(),$AL1997&gt;0,AI1997&lt;&gt;"closed",AI1997&lt;&gt;"old",AND($B$3&lt;&gt;Data!$N$6,OR(database!$AG1997&lt;&gt;Data!$K$9,database!$AG1997&lt;&gt;Data!$K$8))),MAX(C$8:C1996)+1,0)</f>
        <v>0</v>
      </c>
      <c r="D1997" s="25">
        <f ca="1">IF(AND($AL1997-D$3&lt;=TODAY(),$AL1997&gt;0,$AI1997&lt;&gt;"closed",AI1997&lt;&gt;"old",AND($B$3&lt;&gt;Data!$N$6,OR(database!$AG1997&lt;&gt;Data!$K$9,database!$AG1997&lt;&gt;Data!$K$8))),MAX(D$8:D1996)+1,0)</f>
        <v>0</v>
      </c>
      <c r="E1997" s="25">
        <f ca="1">IF(AND($AL1997-E$3&lt;=TODAY(),$AL1997&gt;0,AI1997&lt;&gt;"closed",AI1997&lt;&gt;"old",AND($B$3&lt;&gt;Data!$N$6,OR(database!$AG1997&lt;&gt;Data!$K$9,database!$AG1997&lt;&gt;Data!$K$8))),MAX(E$8:E1996)+1,0)</f>
        <v>0</v>
      </c>
      <c r="F1997" s="25">
        <f>IF(AH1997="X",MAX(F$8:F1996)+1,0)</f>
        <v>0</v>
      </c>
      <c r="G1997" s="25">
        <f ca="1">IF(AND(AG1997=Data!$K$8,database!AI1997&lt;&gt;"Closed",AI1997&lt;&gt;"old",database!AL1997&lt;(TODAY()+Data!$X$4)),MAX(G$8:G1996)+1,0)</f>
        <v>0</v>
      </c>
      <c r="H1997" s="25">
        <f ca="1">IF(AND(AG1997=Data!$K$9,database!AI1997&lt;&gt;"Closed",AI1997&lt;&gt;"old",database!AL1997&lt;(TODAY()+Data!$X$5)),MAX(H$8:H1996)+1,0)</f>
        <v>0</v>
      </c>
      <c r="Y1997">
        <f>IF(AS1997&gt;0,VLOOKUP(AS1997,$AT:$AV,3,0)+COUNTIF(AS$8:AS1996,AS1997),0)</f>
        <v>0</v>
      </c>
      <c r="AA1997" s="17"/>
      <c r="AB1997" s="18"/>
      <c r="AC1997" s="17"/>
      <c r="AD1997" s="18"/>
      <c r="AE1997" s="17"/>
      <c r="AF1997" s="18"/>
      <c r="AG1997" s="139"/>
      <c r="AH1997" s="24"/>
      <c r="AI1997" s="17"/>
      <c r="AJ1997" s="24"/>
      <c r="AK1997" s="27"/>
      <c r="AL1997" s="47"/>
      <c r="AQ1997" s="25">
        <f>IF(FollowUp!$AK$3="(Off)",IF(FollowUp!$AA$3=Data!$D$5,C1997,IF(FollowUp!$AA$3=Data!$D$6,D1997,IF(FollowUp!$AA$3=Data!$D$7,E1997,B1997))),IF(FollowUp!$AK$3=Data!$N$9,F1997,IF(FollowUp!$AK$3=Data!$N$8,H1997,IF(FollowUp!$AK$3=Data!$N$7,G1997,B1997))))</f>
        <v>0</v>
      </c>
      <c r="AR1997" s="51">
        <f t="shared" si="188"/>
        <v>0</v>
      </c>
      <c r="AS1997" s="25">
        <f t="shared" si="192"/>
        <v>-1</v>
      </c>
      <c r="AT1997" s="25">
        <f t="shared" si="189"/>
        <v>1990</v>
      </c>
      <c r="AU1997" s="25">
        <f t="shared" si="193"/>
        <v>0</v>
      </c>
      <c r="AV1997" s="25">
        <f t="shared" si="190"/>
        <v>0</v>
      </c>
      <c r="BB1997" s="51"/>
    </row>
    <row r="1998" spans="1:54" x14ac:dyDescent="0.25">
      <c r="A1998" t="str">
        <f t="shared" si="191"/>
        <v>1998</v>
      </c>
      <c r="B1998" s="25">
        <f>IF(OR(ISBLANK($AG1998),$AI1998="closed",$AI1998="old",AND($B$3=Data!$N$6,OR(database!AG1998=Data!$K$8,Data!$K$9=database!AG1998))),0,MAX(B$8:B1997)+1)</f>
        <v>0</v>
      </c>
      <c r="C1998" s="25">
        <f ca="1">IF(AND($AL1998-C$3&lt;=TODAY(),$AL1998&gt;0,AI1998&lt;&gt;"closed",AI1998&lt;&gt;"old",AND($B$3&lt;&gt;Data!$N$6,OR(database!$AG1998&lt;&gt;Data!$K$9,database!$AG1998&lt;&gt;Data!$K$8))),MAX(C$8:C1997)+1,0)</f>
        <v>0</v>
      </c>
      <c r="D1998" s="25">
        <f ca="1">IF(AND($AL1998-D$3&lt;=TODAY(),$AL1998&gt;0,$AI1998&lt;&gt;"closed",AI1998&lt;&gt;"old",AND($B$3&lt;&gt;Data!$N$6,OR(database!$AG1998&lt;&gt;Data!$K$9,database!$AG1998&lt;&gt;Data!$K$8))),MAX(D$8:D1997)+1,0)</f>
        <v>0</v>
      </c>
      <c r="E1998" s="25">
        <f ca="1">IF(AND($AL1998-E$3&lt;=TODAY(),$AL1998&gt;0,AI1998&lt;&gt;"closed",AI1998&lt;&gt;"old",AND($B$3&lt;&gt;Data!$N$6,OR(database!$AG1998&lt;&gt;Data!$K$9,database!$AG1998&lt;&gt;Data!$K$8))),MAX(E$8:E1997)+1,0)</f>
        <v>0</v>
      </c>
      <c r="F1998" s="25">
        <f>IF(AH1998="X",MAX(F$8:F1997)+1,0)</f>
        <v>0</v>
      </c>
      <c r="G1998" s="25">
        <f ca="1">IF(AND(AG1998=Data!$K$8,database!AI1998&lt;&gt;"Closed",AI1998&lt;&gt;"old",database!AL1998&lt;(TODAY()+Data!$X$4)),MAX(G$8:G1997)+1,0)</f>
        <v>0</v>
      </c>
      <c r="H1998" s="25">
        <f ca="1">IF(AND(AG1998=Data!$K$9,database!AI1998&lt;&gt;"Closed",AI1998&lt;&gt;"old",database!AL1998&lt;(TODAY()+Data!$X$5)),MAX(H$8:H1997)+1,0)</f>
        <v>0</v>
      </c>
      <c r="Y1998">
        <f>IF(AS1998&gt;0,VLOOKUP(AS1998,$AT:$AV,3,0)+COUNTIF(AS$8:AS1997,AS1998),0)</f>
        <v>0</v>
      </c>
      <c r="AA1998" s="16"/>
      <c r="AB1998" s="22"/>
      <c r="AC1998" s="16"/>
      <c r="AD1998" s="22"/>
      <c r="AE1998" s="16"/>
      <c r="AF1998" s="22"/>
      <c r="AG1998" s="138"/>
      <c r="AH1998" s="23"/>
      <c r="AI1998" s="16"/>
      <c r="AJ1998" s="23"/>
      <c r="AK1998" s="28"/>
      <c r="AL1998" s="35"/>
      <c r="AQ1998" s="25">
        <f>IF(FollowUp!$AK$3="(Off)",IF(FollowUp!$AA$3=Data!$D$5,C1998,IF(FollowUp!$AA$3=Data!$D$6,D1998,IF(FollowUp!$AA$3=Data!$D$7,E1998,B1998))),IF(FollowUp!$AK$3=Data!$N$9,F1998,IF(FollowUp!$AK$3=Data!$N$8,H1998,IF(FollowUp!$AK$3=Data!$N$7,G1998,B1998))))</f>
        <v>0</v>
      </c>
      <c r="AR1998" s="51">
        <f t="shared" si="188"/>
        <v>0</v>
      </c>
      <c r="AS1998" s="25">
        <f t="shared" si="192"/>
        <v>-1</v>
      </c>
      <c r="AT1998" s="25">
        <f t="shared" si="189"/>
        <v>1991</v>
      </c>
      <c r="AU1998" s="25">
        <f t="shared" si="193"/>
        <v>0</v>
      </c>
      <c r="AV1998" s="25">
        <f t="shared" si="190"/>
        <v>0</v>
      </c>
      <c r="BB1998" s="51"/>
    </row>
    <row r="1999" spans="1:54" x14ac:dyDescent="0.25">
      <c r="A1999" t="str">
        <f t="shared" si="191"/>
        <v>1999</v>
      </c>
      <c r="B1999" s="25">
        <f>IF(OR(ISBLANK($AG1999),$AI1999="closed",$AI1999="old",AND($B$3=Data!$N$6,OR(database!AG1999=Data!$K$8,Data!$K$9=database!AG1999))),0,MAX(B$8:B1998)+1)</f>
        <v>0</v>
      </c>
      <c r="C1999" s="25">
        <f ca="1">IF(AND($AL1999-C$3&lt;=TODAY(),$AL1999&gt;0,AI1999&lt;&gt;"closed",AI1999&lt;&gt;"old",AND($B$3&lt;&gt;Data!$N$6,OR(database!$AG1999&lt;&gt;Data!$K$9,database!$AG1999&lt;&gt;Data!$K$8))),MAX(C$8:C1998)+1,0)</f>
        <v>0</v>
      </c>
      <c r="D1999" s="25">
        <f ca="1">IF(AND($AL1999-D$3&lt;=TODAY(),$AL1999&gt;0,$AI1999&lt;&gt;"closed",AI1999&lt;&gt;"old",AND($B$3&lt;&gt;Data!$N$6,OR(database!$AG1999&lt;&gt;Data!$K$9,database!$AG1999&lt;&gt;Data!$K$8))),MAX(D$8:D1998)+1,0)</f>
        <v>0</v>
      </c>
      <c r="E1999" s="25">
        <f ca="1">IF(AND($AL1999-E$3&lt;=TODAY(),$AL1999&gt;0,AI1999&lt;&gt;"closed",AI1999&lt;&gt;"old",AND($B$3&lt;&gt;Data!$N$6,OR(database!$AG1999&lt;&gt;Data!$K$9,database!$AG1999&lt;&gt;Data!$K$8))),MAX(E$8:E1998)+1,0)</f>
        <v>0</v>
      </c>
      <c r="F1999" s="25">
        <f>IF(AH1999="X",MAX(F$8:F1998)+1,0)</f>
        <v>0</v>
      </c>
      <c r="G1999" s="25">
        <f ca="1">IF(AND(AG1999=Data!$K$8,database!AI1999&lt;&gt;"Closed",AI1999&lt;&gt;"old",database!AL1999&lt;(TODAY()+Data!$X$4)),MAX(G$8:G1998)+1,0)</f>
        <v>0</v>
      </c>
      <c r="H1999" s="25">
        <f ca="1">IF(AND(AG1999=Data!$K$9,database!AI1999&lt;&gt;"Closed",AI1999&lt;&gt;"old",database!AL1999&lt;(TODAY()+Data!$X$5)),MAX(H$8:H1998)+1,0)</f>
        <v>0</v>
      </c>
      <c r="Y1999">
        <f>IF(AS1999&gt;0,VLOOKUP(AS1999,$AT:$AV,3,0)+COUNTIF(AS$8:AS1998,AS1999),0)</f>
        <v>0</v>
      </c>
      <c r="AA1999" s="17"/>
      <c r="AB1999" s="18"/>
      <c r="AC1999" s="17"/>
      <c r="AD1999" s="18"/>
      <c r="AE1999" s="17"/>
      <c r="AF1999" s="18"/>
      <c r="AG1999" s="139"/>
      <c r="AH1999" s="24"/>
      <c r="AI1999" s="17"/>
      <c r="AJ1999" s="24"/>
      <c r="AK1999" s="27"/>
      <c r="AL1999" s="47"/>
      <c r="AQ1999" s="25">
        <f>IF(FollowUp!$AK$3="(Off)",IF(FollowUp!$AA$3=Data!$D$5,C1999,IF(FollowUp!$AA$3=Data!$D$6,D1999,IF(FollowUp!$AA$3=Data!$D$7,E1999,B1999))),IF(FollowUp!$AK$3=Data!$N$9,F1999,IF(FollowUp!$AK$3=Data!$N$8,H1999,IF(FollowUp!$AK$3=Data!$N$7,G1999,B1999))))</f>
        <v>0</v>
      </c>
      <c r="AR1999" s="51">
        <f t="shared" si="188"/>
        <v>0</v>
      </c>
      <c r="AS1999" s="25">
        <f t="shared" si="192"/>
        <v>-1</v>
      </c>
      <c r="AT1999" s="25">
        <f t="shared" si="189"/>
        <v>1992</v>
      </c>
      <c r="AU1999" s="25">
        <f t="shared" si="193"/>
        <v>0</v>
      </c>
      <c r="AV1999" s="25">
        <f t="shared" si="190"/>
        <v>0</v>
      </c>
      <c r="BB1999" s="51"/>
    </row>
    <row r="2000" spans="1:54" x14ac:dyDescent="0.25">
      <c r="A2000" t="str">
        <f t="shared" si="191"/>
        <v>2000</v>
      </c>
      <c r="B2000" s="25">
        <f>IF(OR(ISBLANK($AG2000),$AI2000="closed",$AI2000="old",AND($B$3=Data!$N$6,OR(database!AG2000=Data!$K$8,Data!$K$9=database!AG2000))),0,MAX(B$8:B1999)+1)</f>
        <v>0</v>
      </c>
      <c r="C2000" s="25">
        <f ca="1">IF(AND($AL2000-C$3&lt;=TODAY(),$AL2000&gt;0,AI2000&lt;&gt;"closed",AI2000&lt;&gt;"old",AND($B$3&lt;&gt;Data!$N$6,OR(database!$AG2000&lt;&gt;Data!$K$9,database!$AG2000&lt;&gt;Data!$K$8))),MAX(C$8:C1999)+1,0)</f>
        <v>0</v>
      </c>
      <c r="D2000" s="25">
        <f ca="1">IF(AND($AL2000-D$3&lt;=TODAY(),$AL2000&gt;0,$AI2000&lt;&gt;"closed",AI2000&lt;&gt;"old",AND($B$3&lt;&gt;Data!$N$6,OR(database!$AG2000&lt;&gt;Data!$K$9,database!$AG2000&lt;&gt;Data!$K$8))),MAX(D$8:D1999)+1,0)</f>
        <v>0</v>
      </c>
      <c r="E2000" s="25">
        <f ca="1">IF(AND($AL2000-E$3&lt;=TODAY(),$AL2000&gt;0,AI2000&lt;&gt;"closed",AI2000&lt;&gt;"old",AND($B$3&lt;&gt;Data!$N$6,OR(database!$AG2000&lt;&gt;Data!$K$9,database!$AG2000&lt;&gt;Data!$K$8))),MAX(E$8:E1999)+1,0)</f>
        <v>0</v>
      </c>
      <c r="F2000" s="25">
        <f>IF(AH2000="X",MAX(F$8:F1999)+1,0)</f>
        <v>0</v>
      </c>
      <c r="G2000" s="25">
        <f ca="1">IF(AND(AG2000=Data!$K$8,database!AI2000&lt;&gt;"Closed",AI2000&lt;&gt;"old",database!AL2000&lt;(TODAY()+Data!$X$4)),MAX(G$8:G1999)+1,0)</f>
        <v>0</v>
      </c>
      <c r="H2000" s="25">
        <f ca="1">IF(AND(AG2000=Data!$K$9,database!AI2000&lt;&gt;"Closed",AI2000&lt;&gt;"old",database!AL2000&lt;(TODAY()+Data!$X$5)),MAX(H$8:H1999)+1,0)</f>
        <v>0</v>
      </c>
      <c r="Y2000">
        <f>IF(AS2000&gt;0,VLOOKUP(AS2000,$AT:$AV,3,0)+COUNTIF(AS$8:AS1999,AS2000),0)</f>
        <v>0</v>
      </c>
      <c r="AA2000" s="16"/>
      <c r="AB2000" s="22"/>
      <c r="AC2000" s="16"/>
      <c r="AD2000" s="22"/>
      <c r="AE2000" s="16"/>
      <c r="AF2000" s="22"/>
      <c r="AG2000" s="138"/>
      <c r="AH2000" s="23"/>
      <c r="AI2000" s="16"/>
      <c r="AJ2000" s="23"/>
      <c r="AK2000" s="28"/>
      <c r="AL2000" s="35"/>
      <c r="AQ2000" s="25">
        <f>IF(FollowUp!$AK$3="(Off)",IF(FollowUp!$AA$3=Data!$D$5,C2000,IF(FollowUp!$AA$3=Data!$D$6,D2000,IF(FollowUp!$AA$3=Data!$D$7,E2000,B2000))),IF(FollowUp!$AK$3=Data!$N$9,F2000,IF(FollowUp!$AK$3=Data!$N$8,H2000,IF(FollowUp!$AK$3=Data!$N$7,G2000,B2000))))</f>
        <v>0</v>
      </c>
      <c r="AR2000" s="51">
        <f t="shared" si="188"/>
        <v>0</v>
      </c>
      <c r="AS2000" s="25">
        <f t="shared" si="192"/>
        <v>-1</v>
      </c>
      <c r="AT2000" s="25">
        <f t="shared" si="189"/>
        <v>1993</v>
      </c>
      <c r="AU2000" s="25">
        <f t="shared" si="193"/>
        <v>0</v>
      </c>
      <c r="AV2000" s="25">
        <f t="shared" si="190"/>
        <v>0</v>
      </c>
      <c r="BB2000" s="51"/>
    </row>
    <row r="2001" spans="1:54" x14ac:dyDescent="0.25">
      <c r="A2001" t="str">
        <f t="shared" si="191"/>
        <v>2001</v>
      </c>
      <c r="B2001" s="25">
        <f>IF(OR(ISBLANK($AG2001),$AI2001="closed",$AI2001="old",AND($B$3=Data!$N$6,OR(database!AG2001=Data!$K$8,Data!$K$9=database!AG2001))),0,MAX(B$8:B2000)+1)</f>
        <v>0</v>
      </c>
      <c r="C2001" s="25">
        <f ca="1">IF(AND($AL2001-C$3&lt;=TODAY(),$AL2001&gt;0,AI2001&lt;&gt;"closed",AI2001&lt;&gt;"old",AND($B$3&lt;&gt;Data!$N$6,OR(database!$AG2001&lt;&gt;Data!$K$9,database!$AG2001&lt;&gt;Data!$K$8))),MAX(C$8:C2000)+1,0)</f>
        <v>0</v>
      </c>
      <c r="D2001" s="25">
        <f ca="1">IF(AND($AL2001-D$3&lt;=TODAY(),$AL2001&gt;0,$AI2001&lt;&gt;"closed",AI2001&lt;&gt;"old",AND($B$3&lt;&gt;Data!$N$6,OR(database!$AG2001&lt;&gt;Data!$K$9,database!$AG2001&lt;&gt;Data!$K$8))),MAX(D$8:D2000)+1,0)</f>
        <v>0</v>
      </c>
      <c r="E2001" s="25">
        <f ca="1">IF(AND($AL2001-E$3&lt;=TODAY(),$AL2001&gt;0,AI2001&lt;&gt;"closed",AI2001&lt;&gt;"old",AND($B$3&lt;&gt;Data!$N$6,OR(database!$AG2001&lt;&gt;Data!$K$9,database!$AG2001&lt;&gt;Data!$K$8))),MAX(E$8:E2000)+1,0)</f>
        <v>0</v>
      </c>
      <c r="F2001" s="25">
        <f>IF(AH2001="X",MAX(F$8:F2000)+1,0)</f>
        <v>0</v>
      </c>
      <c r="G2001" s="25">
        <f ca="1">IF(AND(AG2001=Data!$K$8,database!AI2001&lt;&gt;"Closed",AI2001&lt;&gt;"old",database!AL2001&lt;(TODAY()+Data!$X$4)),MAX(G$8:G2000)+1,0)</f>
        <v>0</v>
      </c>
      <c r="H2001" s="25">
        <f ca="1">IF(AND(AG2001=Data!$K$9,database!AI2001&lt;&gt;"Closed",AI2001&lt;&gt;"old",database!AL2001&lt;(TODAY()+Data!$X$5)),MAX(H$8:H2000)+1,0)</f>
        <v>0</v>
      </c>
      <c r="Y2001">
        <f>IF(AS2001&gt;0,VLOOKUP(AS2001,$AT:$AV,3,0)+COUNTIF(AS$8:AS2000,AS2001),0)</f>
        <v>0</v>
      </c>
      <c r="AA2001" s="17"/>
      <c r="AB2001" s="18"/>
      <c r="AC2001" s="17"/>
      <c r="AD2001" s="18"/>
      <c r="AE2001" s="17"/>
      <c r="AF2001" s="18"/>
      <c r="AG2001" s="139"/>
      <c r="AH2001" s="24"/>
      <c r="AI2001" s="17"/>
      <c r="AJ2001" s="24"/>
      <c r="AK2001" s="27"/>
      <c r="AL2001" s="47"/>
      <c r="AQ2001" s="25">
        <f>IF(FollowUp!$AK$3="(Off)",IF(FollowUp!$AA$3=Data!$D$5,C2001,IF(FollowUp!$AA$3=Data!$D$6,D2001,IF(FollowUp!$AA$3=Data!$D$7,E2001,B2001))),IF(FollowUp!$AK$3=Data!$N$9,F2001,IF(FollowUp!$AK$3=Data!$N$8,H2001,IF(FollowUp!$AK$3=Data!$N$7,G2001,B2001))))</f>
        <v>0</v>
      </c>
      <c r="AR2001" s="51">
        <f t="shared" si="188"/>
        <v>0</v>
      </c>
      <c r="AS2001" s="25">
        <f t="shared" si="192"/>
        <v>-1</v>
      </c>
      <c r="AT2001" s="25">
        <f t="shared" si="189"/>
        <v>1994</v>
      </c>
      <c r="AU2001" s="25">
        <f t="shared" si="193"/>
        <v>0</v>
      </c>
      <c r="AV2001" s="25">
        <f t="shared" si="190"/>
        <v>0</v>
      </c>
      <c r="BB2001" s="51"/>
    </row>
    <row r="2002" spans="1:54" x14ac:dyDescent="0.25">
      <c r="A2002" t="str">
        <f t="shared" si="191"/>
        <v>2002</v>
      </c>
      <c r="B2002" s="25">
        <f>IF(OR(ISBLANK($AG2002),$AI2002="closed",$AI2002="old",AND($B$3=Data!$N$6,OR(database!AG2002=Data!$K$8,Data!$K$9=database!AG2002))),0,MAX(B$8:B2001)+1)</f>
        <v>0</v>
      </c>
      <c r="C2002" s="25">
        <f ca="1">IF(AND($AL2002-C$3&lt;=TODAY(),$AL2002&gt;0,AI2002&lt;&gt;"closed",AI2002&lt;&gt;"old",AND($B$3&lt;&gt;Data!$N$6,OR(database!$AG2002&lt;&gt;Data!$K$9,database!$AG2002&lt;&gt;Data!$K$8))),MAX(C$8:C2001)+1,0)</f>
        <v>0</v>
      </c>
      <c r="D2002" s="25">
        <f ca="1">IF(AND($AL2002-D$3&lt;=TODAY(),$AL2002&gt;0,$AI2002&lt;&gt;"closed",AI2002&lt;&gt;"old",AND($B$3&lt;&gt;Data!$N$6,OR(database!$AG2002&lt;&gt;Data!$K$9,database!$AG2002&lt;&gt;Data!$K$8))),MAX(D$8:D2001)+1,0)</f>
        <v>0</v>
      </c>
      <c r="E2002" s="25">
        <f ca="1">IF(AND($AL2002-E$3&lt;=TODAY(),$AL2002&gt;0,AI2002&lt;&gt;"closed",AI2002&lt;&gt;"old",AND($B$3&lt;&gt;Data!$N$6,OR(database!$AG2002&lt;&gt;Data!$K$9,database!$AG2002&lt;&gt;Data!$K$8))),MAX(E$8:E2001)+1,0)</f>
        <v>0</v>
      </c>
      <c r="F2002" s="25">
        <f>IF(AH2002="X",MAX(F$8:F2001)+1,0)</f>
        <v>0</v>
      </c>
      <c r="G2002" s="25">
        <f ca="1">IF(AND(AG2002=Data!$K$8,database!AI2002&lt;&gt;"Closed",AI2002&lt;&gt;"old",database!AL2002&lt;(TODAY()+Data!$X$4)),MAX(G$8:G2001)+1,0)</f>
        <v>0</v>
      </c>
      <c r="H2002" s="25">
        <f ca="1">IF(AND(AG2002=Data!$K$9,database!AI2002&lt;&gt;"Closed",AI2002&lt;&gt;"old",database!AL2002&lt;(TODAY()+Data!$X$5)),MAX(H$8:H2001)+1,0)</f>
        <v>0</v>
      </c>
      <c r="Y2002">
        <f>IF(AS2002&gt;0,VLOOKUP(AS2002,$AT:$AV,3,0)+COUNTIF(AS$8:AS2001,AS2002),0)</f>
        <v>0</v>
      </c>
      <c r="AA2002" s="16"/>
      <c r="AB2002" s="22"/>
      <c r="AC2002" s="16"/>
      <c r="AD2002" s="22"/>
      <c r="AE2002" s="16"/>
      <c r="AF2002" s="22"/>
      <c r="AG2002" s="138"/>
      <c r="AH2002" s="23"/>
      <c r="AI2002" s="16"/>
      <c r="AJ2002" s="23"/>
      <c r="AK2002" s="28"/>
      <c r="AL2002" s="35"/>
      <c r="AQ2002" s="25">
        <f>IF(FollowUp!$AK$3="(Off)",IF(FollowUp!$AA$3=Data!$D$5,C2002,IF(FollowUp!$AA$3=Data!$D$6,D2002,IF(FollowUp!$AA$3=Data!$D$7,E2002,B2002))),IF(FollowUp!$AK$3=Data!$N$9,F2002,IF(FollowUp!$AK$3=Data!$N$8,H2002,IF(FollowUp!$AK$3=Data!$N$7,G2002,B2002))))</f>
        <v>0</v>
      </c>
      <c r="AR2002" s="51">
        <f t="shared" si="188"/>
        <v>0</v>
      </c>
      <c r="AS2002" s="25">
        <f t="shared" si="192"/>
        <v>-1</v>
      </c>
      <c r="AT2002" s="25">
        <f t="shared" si="189"/>
        <v>1995</v>
      </c>
      <c r="AU2002" s="25">
        <f t="shared" si="193"/>
        <v>0</v>
      </c>
      <c r="AV2002" s="25">
        <f t="shared" si="190"/>
        <v>0</v>
      </c>
      <c r="BB2002" s="51"/>
    </row>
    <row r="2003" spans="1:54" x14ac:dyDescent="0.25">
      <c r="A2003" t="str">
        <f t="shared" si="191"/>
        <v>2003</v>
      </c>
      <c r="B2003" s="25">
        <f>IF(OR(ISBLANK($AG2003),$AI2003="closed",$AI2003="old",AND($B$3=Data!$N$6,OR(database!AG2003=Data!$K$8,Data!$K$9=database!AG2003))),0,MAX(B$8:B2002)+1)</f>
        <v>0</v>
      </c>
      <c r="C2003" s="25">
        <f ca="1">IF(AND($AL2003-C$3&lt;=TODAY(),$AL2003&gt;0,AI2003&lt;&gt;"closed",AI2003&lt;&gt;"old",AND($B$3&lt;&gt;Data!$N$6,OR(database!$AG2003&lt;&gt;Data!$K$9,database!$AG2003&lt;&gt;Data!$K$8))),MAX(C$8:C2002)+1,0)</f>
        <v>0</v>
      </c>
      <c r="D2003" s="25">
        <f ca="1">IF(AND($AL2003-D$3&lt;=TODAY(),$AL2003&gt;0,$AI2003&lt;&gt;"closed",AI2003&lt;&gt;"old",AND($B$3&lt;&gt;Data!$N$6,OR(database!$AG2003&lt;&gt;Data!$K$9,database!$AG2003&lt;&gt;Data!$K$8))),MAX(D$8:D2002)+1,0)</f>
        <v>0</v>
      </c>
      <c r="E2003" s="25">
        <f ca="1">IF(AND($AL2003-E$3&lt;=TODAY(),$AL2003&gt;0,AI2003&lt;&gt;"closed",AI2003&lt;&gt;"old",AND($B$3&lt;&gt;Data!$N$6,OR(database!$AG2003&lt;&gt;Data!$K$9,database!$AG2003&lt;&gt;Data!$K$8))),MAX(E$8:E2002)+1,0)</f>
        <v>0</v>
      </c>
      <c r="F2003" s="25">
        <f>IF(AH2003="X",MAX(F$8:F2002)+1,0)</f>
        <v>0</v>
      </c>
      <c r="G2003" s="25">
        <f ca="1">IF(AND(AG2003=Data!$K$8,database!AI2003&lt;&gt;"Closed",AI2003&lt;&gt;"old",database!AL2003&lt;(TODAY()+Data!$X$4)),MAX(G$8:G2002)+1,0)</f>
        <v>0</v>
      </c>
      <c r="H2003" s="25">
        <f ca="1">IF(AND(AG2003=Data!$K$9,database!AI2003&lt;&gt;"Closed",AI2003&lt;&gt;"old",database!AL2003&lt;(TODAY()+Data!$X$5)),MAX(H$8:H2002)+1,0)</f>
        <v>0</v>
      </c>
      <c r="Y2003">
        <f>IF(AS2003&gt;0,VLOOKUP(AS2003,$AT:$AV,3,0)+COUNTIF(AS$8:AS2002,AS2003),0)</f>
        <v>0</v>
      </c>
      <c r="AA2003" s="17"/>
      <c r="AB2003" s="18"/>
      <c r="AC2003" s="17"/>
      <c r="AD2003" s="18"/>
      <c r="AE2003" s="17"/>
      <c r="AF2003" s="18"/>
      <c r="AG2003" s="139"/>
      <c r="AH2003" s="24"/>
      <c r="AI2003" s="17"/>
      <c r="AJ2003" s="24"/>
      <c r="AK2003" s="27"/>
      <c r="AL2003" s="47"/>
      <c r="AQ2003" s="25">
        <f>IF(FollowUp!$AK$3="(Off)",IF(FollowUp!$AA$3=Data!$D$5,C2003,IF(FollowUp!$AA$3=Data!$D$6,D2003,IF(FollowUp!$AA$3=Data!$D$7,E2003,B2003))),IF(FollowUp!$AK$3=Data!$N$9,F2003,IF(FollowUp!$AK$3=Data!$N$8,H2003,IF(FollowUp!$AK$3=Data!$N$7,G2003,B2003))))</f>
        <v>0</v>
      </c>
      <c r="AR2003" s="51">
        <f t="shared" si="188"/>
        <v>0</v>
      </c>
      <c r="AS2003" s="25">
        <f t="shared" si="192"/>
        <v>-1</v>
      </c>
      <c r="AT2003" s="25">
        <f t="shared" si="189"/>
        <v>1996</v>
      </c>
      <c r="AU2003" s="25">
        <f t="shared" si="193"/>
        <v>0</v>
      </c>
      <c r="AV2003" s="25">
        <f t="shared" si="190"/>
        <v>0</v>
      </c>
      <c r="BB2003" s="51"/>
    </row>
    <row r="2004" spans="1:54" x14ac:dyDescent="0.25">
      <c r="A2004" t="str">
        <f t="shared" si="191"/>
        <v>2004</v>
      </c>
      <c r="B2004" s="25">
        <f>IF(OR(ISBLANK($AG2004),$AI2004="closed",$AI2004="old",AND($B$3=Data!$N$6,OR(database!AG2004=Data!$K$8,Data!$K$9=database!AG2004))),0,MAX(B$8:B2003)+1)</f>
        <v>0</v>
      </c>
      <c r="C2004" s="25">
        <f ca="1">IF(AND($AL2004-C$3&lt;=TODAY(),$AL2004&gt;0,AI2004&lt;&gt;"closed",AI2004&lt;&gt;"old",AND($B$3&lt;&gt;Data!$N$6,OR(database!$AG2004&lt;&gt;Data!$K$9,database!$AG2004&lt;&gt;Data!$K$8))),MAX(C$8:C2003)+1,0)</f>
        <v>0</v>
      </c>
      <c r="D2004" s="25">
        <f ca="1">IF(AND($AL2004-D$3&lt;=TODAY(),$AL2004&gt;0,$AI2004&lt;&gt;"closed",AI2004&lt;&gt;"old",AND($B$3&lt;&gt;Data!$N$6,OR(database!$AG2004&lt;&gt;Data!$K$9,database!$AG2004&lt;&gt;Data!$K$8))),MAX(D$8:D2003)+1,0)</f>
        <v>0</v>
      </c>
      <c r="E2004" s="25">
        <f ca="1">IF(AND($AL2004-E$3&lt;=TODAY(),$AL2004&gt;0,AI2004&lt;&gt;"closed",AI2004&lt;&gt;"old",AND($B$3&lt;&gt;Data!$N$6,OR(database!$AG2004&lt;&gt;Data!$K$9,database!$AG2004&lt;&gt;Data!$K$8))),MAX(E$8:E2003)+1,0)</f>
        <v>0</v>
      </c>
      <c r="F2004" s="25">
        <f>IF(AH2004="X",MAX(F$8:F2003)+1,0)</f>
        <v>0</v>
      </c>
      <c r="G2004" s="25">
        <f ca="1">IF(AND(AG2004=Data!$K$8,database!AI2004&lt;&gt;"Closed",AI2004&lt;&gt;"old",database!AL2004&lt;(TODAY()+Data!$X$4)),MAX(G$8:G2003)+1,0)</f>
        <v>0</v>
      </c>
      <c r="H2004" s="25">
        <f ca="1">IF(AND(AG2004=Data!$K$9,database!AI2004&lt;&gt;"Closed",AI2004&lt;&gt;"old",database!AL2004&lt;(TODAY()+Data!$X$5)),MAX(H$8:H2003)+1,0)</f>
        <v>0</v>
      </c>
      <c r="Y2004">
        <f>IF(AS2004&gt;0,VLOOKUP(AS2004,$AT:$AV,3,0)+COUNTIF(AS$8:AS2003,AS2004),0)</f>
        <v>0</v>
      </c>
      <c r="AA2004" s="16"/>
      <c r="AB2004" s="22"/>
      <c r="AC2004" s="16"/>
      <c r="AD2004" s="22"/>
      <c r="AE2004" s="16"/>
      <c r="AF2004" s="22"/>
      <c r="AG2004" s="138"/>
      <c r="AH2004" s="23"/>
      <c r="AI2004" s="16"/>
      <c r="AJ2004" s="23"/>
      <c r="AK2004" s="28"/>
      <c r="AL2004" s="35"/>
      <c r="AQ2004" s="25">
        <f>IF(FollowUp!$AK$3="(Off)",IF(FollowUp!$AA$3=Data!$D$5,C2004,IF(FollowUp!$AA$3=Data!$D$6,D2004,IF(FollowUp!$AA$3=Data!$D$7,E2004,B2004))),IF(FollowUp!$AK$3=Data!$N$9,F2004,IF(FollowUp!$AK$3=Data!$N$8,H2004,IF(FollowUp!$AK$3=Data!$N$7,G2004,B2004))))</f>
        <v>0</v>
      </c>
      <c r="AR2004" s="51">
        <f t="shared" si="188"/>
        <v>0</v>
      </c>
      <c r="AS2004" s="25">
        <f t="shared" si="192"/>
        <v>-1</v>
      </c>
      <c r="AT2004" s="25">
        <f t="shared" si="189"/>
        <v>1997</v>
      </c>
      <c r="AU2004" s="25">
        <f t="shared" si="193"/>
        <v>0</v>
      </c>
      <c r="AV2004" s="25">
        <f t="shared" si="190"/>
        <v>0</v>
      </c>
      <c r="BB2004" s="51"/>
    </row>
    <row r="2005" spans="1:54" x14ac:dyDescent="0.25">
      <c r="A2005" t="str">
        <f t="shared" si="191"/>
        <v>2005</v>
      </c>
      <c r="B2005" s="25">
        <f>IF(OR(ISBLANK($AG2005),$AI2005="closed",$AI2005="old",AND($B$3=Data!$N$6,OR(database!AG2005=Data!$K$8,Data!$K$9=database!AG2005))),0,MAX(B$8:B2004)+1)</f>
        <v>0</v>
      </c>
      <c r="C2005" s="25">
        <f ca="1">IF(AND($AL2005-C$3&lt;=TODAY(),$AL2005&gt;0,AI2005&lt;&gt;"closed",AI2005&lt;&gt;"old",AND($B$3&lt;&gt;Data!$N$6,OR(database!$AG2005&lt;&gt;Data!$K$9,database!$AG2005&lt;&gt;Data!$K$8))),MAX(C$8:C2004)+1,0)</f>
        <v>0</v>
      </c>
      <c r="D2005" s="25">
        <f ca="1">IF(AND($AL2005-D$3&lt;=TODAY(),$AL2005&gt;0,$AI2005&lt;&gt;"closed",AI2005&lt;&gt;"old",AND($B$3&lt;&gt;Data!$N$6,OR(database!$AG2005&lt;&gt;Data!$K$9,database!$AG2005&lt;&gt;Data!$K$8))),MAX(D$8:D2004)+1,0)</f>
        <v>0</v>
      </c>
      <c r="E2005" s="25">
        <f ca="1">IF(AND($AL2005-E$3&lt;=TODAY(),$AL2005&gt;0,AI2005&lt;&gt;"closed",AI2005&lt;&gt;"old",AND($B$3&lt;&gt;Data!$N$6,OR(database!$AG2005&lt;&gt;Data!$K$9,database!$AG2005&lt;&gt;Data!$K$8))),MAX(E$8:E2004)+1,0)</f>
        <v>0</v>
      </c>
      <c r="F2005" s="25">
        <f>IF(AH2005="X",MAX(F$8:F2004)+1,0)</f>
        <v>0</v>
      </c>
      <c r="G2005" s="25">
        <f ca="1">IF(AND(AG2005=Data!$K$8,database!AI2005&lt;&gt;"Closed",AI2005&lt;&gt;"old",database!AL2005&lt;(TODAY()+Data!$X$4)),MAX(G$8:G2004)+1,0)</f>
        <v>0</v>
      </c>
      <c r="H2005" s="25">
        <f ca="1">IF(AND(AG2005=Data!$K$9,database!AI2005&lt;&gt;"Closed",AI2005&lt;&gt;"old",database!AL2005&lt;(TODAY()+Data!$X$5)),MAX(H$8:H2004)+1,0)</f>
        <v>0</v>
      </c>
      <c r="Y2005">
        <f>IF(AS2005&gt;0,VLOOKUP(AS2005,$AT:$AV,3,0)+COUNTIF(AS$8:AS2004,AS2005),0)</f>
        <v>0</v>
      </c>
      <c r="AA2005" s="17"/>
      <c r="AB2005" s="18"/>
      <c r="AC2005" s="17"/>
      <c r="AD2005" s="18"/>
      <c r="AE2005" s="17"/>
      <c r="AF2005" s="18"/>
      <c r="AG2005" s="139"/>
      <c r="AH2005" s="24"/>
      <c r="AI2005" s="17"/>
      <c r="AJ2005" s="24"/>
      <c r="AK2005" s="27"/>
      <c r="AL2005" s="47"/>
      <c r="AQ2005" s="25">
        <f>IF(FollowUp!$AK$3="(Off)",IF(FollowUp!$AA$3=Data!$D$5,C2005,IF(FollowUp!$AA$3=Data!$D$6,D2005,IF(FollowUp!$AA$3=Data!$D$7,E2005,B2005))),IF(FollowUp!$AK$3=Data!$N$9,F2005,IF(FollowUp!$AK$3=Data!$N$8,H2005,IF(FollowUp!$AK$3=Data!$N$7,G2005,B2005))))</f>
        <v>0</v>
      </c>
      <c r="AR2005" s="51">
        <f t="shared" si="188"/>
        <v>0</v>
      </c>
      <c r="AS2005" s="25">
        <f t="shared" si="192"/>
        <v>-1</v>
      </c>
      <c r="AT2005" s="25">
        <f t="shared" si="189"/>
        <v>1998</v>
      </c>
      <c r="AU2005" s="25">
        <f t="shared" si="193"/>
        <v>0</v>
      </c>
      <c r="AV2005" s="25">
        <f t="shared" si="190"/>
        <v>0</v>
      </c>
      <c r="BB2005" s="51"/>
    </row>
    <row r="2006" spans="1:54" x14ac:dyDescent="0.25">
      <c r="A2006" t="str">
        <f t="shared" si="191"/>
        <v>2006</v>
      </c>
      <c r="B2006" s="25">
        <f>IF(OR(ISBLANK($AG2006),$AI2006="closed",$AI2006="old",AND($B$3=Data!$N$6,OR(database!AG2006=Data!$K$8,Data!$K$9=database!AG2006))),0,MAX(B$8:B2005)+1)</f>
        <v>0</v>
      </c>
      <c r="C2006" s="25">
        <f ca="1">IF(AND($AL2006-C$3&lt;=TODAY(),$AL2006&gt;0,AI2006&lt;&gt;"closed",AI2006&lt;&gt;"old",AND($B$3&lt;&gt;Data!$N$6,OR(database!$AG2006&lt;&gt;Data!$K$9,database!$AG2006&lt;&gt;Data!$K$8))),MAX(C$8:C2005)+1,0)</f>
        <v>0</v>
      </c>
      <c r="D2006" s="25">
        <f ca="1">IF(AND($AL2006-D$3&lt;=TODAY(),$AL2006&gt;0,$AI2006&lt;&gt;"closed",AI2006&lt;&gt;"old",AND($B$3&lt;&gt;Data!$N$6,OR(database!$AG2006&lt;&gt;Data!$K$9,database!$AG2006&lt;&gt;Data!$K$8))),MAX(D$8:D2005)+1,0)</f>
        <v>0</v>
      </c>
      <c r="E2006" s="25">
        <f ca="1">IF(AND($AL2006-E$3&lt;=TODAY(),$AL2006&gt;0,AI2006&lt;&gt;"closed",AI2006&lt;&gt;"old",AND($B$3&lt;&gt;Data!$N$6,OR(database!$AG2006&lt;&gt;Data!$K$9,database!$AG2006&lt;&gt;Data!$K$8))),MAX(E$8:E2005)+1,0)</f>
        <v>0</v>
      </c>
      <c r="F2006" s="25">
        <f>IF(AH2006="X",MAX(F$8:F2005)+1,0)</f>
        <v>0</v>
      </c>
      <c r="G2006" s="25">
        <f ca="1">IF(AND(AG2006=Data!$K$8,database!AI2006&lt;&gt;"Closed",AI2006&lt;&gt;"old",database!AL2006&lt;(TODAY()+Data!$X$4)),MAX(G$8:G2005)+1,0)</f>
        <v>0</v>
      </c>
      <c r="H2006" s="25">
        <f ca="1">IF(AND(AG2006=Data!$K$9,database!AI2006&lt;&gt;"Closed",AI2006&lt;&gt;"old",database!AL2006&lt;(TODAY()+Data!$X$5)),MAX(H$8:H2005)+1,0)</f>
        <v>0</v>
      </c>
      <c r="Y2006">
        <f>IF(AS2006&gt;0,VLOOKUP(AS2006,$AT:$AV,3,0)+COUNTIF(AS$8:AS2005,AS2006),0)</f>
        <v>0</v>
      </c>
      <c r="AA2006" s="16"/>
      <c r="AB2006" s="22"/>
      <c r="AC2006" s="16"/>
      <c r="AD2006" s="22"/>
      <c r="AE2006" s="16"/>
      <c r="AF2006" s="22"/>
      <c r="AG2006" s="138"/>
      <c r="AH2006" s="23"/>
      <c r="AI2006" s="16"/>
      <c r="AJ2006" s="23"/>
      <c r="AK2006" s="28"/>
      <c r="AL2006" s="35"/>
      <c r="AQ2006" s="25">
        <f>IF(FollowUp!$AK$3="(Off)",IF(FollowUp!$AA$3=Data!$D$5,C2006,IF(FollowUp!$AA$3=Data!$D$6,D2006,IF(FollowUp!$AA$3=Data!$D$7,E2006,B2006))),IF(FollowUp!$AK$3=Data!$N$9,F2006,IF(FollowUp!$AK$3=Data!$N$8,H2006,IF(FollowUp!$AK$3=Data!$N$7,G2006,B2006))))</f>
        <v>0</v>
      </c>
      <c r="AR2006" s="51">
        <f t="shared" si="188"/>
        <v>0</v>
      </c>
      <c r="AS2006" s="25">
        <f t="shared" si="192"/>
        <v>-1</v>
      </c>
      <c r="AT2006" s="25">
        <f t="shared" si="189"/>
        <v>1999</v>
      </c>
      <c r="AU2006" s="25">
        <f t="shared" si="193"/>
        <v>0</v>
      </c>
      <c r="AV2006" s="25">
        <f t="shared" si="190"/>
        <v>0</v>
      </c>
      <c r="BB2006" s="51"/>
    </row>
    <row r="2007" spans="1:54" x14ac:dyDescent="0.25">
      <c r="A2007" t="str">
        <f t="shared" si="191"/>
        <v>2007</v>
      </c>
      <c r="B2007" s="25">
        <f>IF(OR(ISBLANK($AG2007),$AI2007="closed",$AI2007="old",AND($B$3=Data!$N$6,OR(database!AG2007=Data!$K$8,Data!$K$9=database!AG2007))),0,MAX(B$8:B2006)+1)</f>
        <v>0</v>
      </c>
      <c r="C2007" s="25">
        <f ca="1">IF(AND($AL2007-C$3&lt;=TODAY(),$AL2007&gt;0,AI2007&lt;&gt;"closed",AI2007&lt;&gt;"old",AND($B$3&lt;&gt;Data!$N$6,OR(database!$AG2007&lt;&gt;Data!$K$9,database!$AG2007&lt;&gt;Data!$K$8))),MAX(C$8:C2006)+1,0)</f>
        <v>0</v>
      </c>
      <c r="D2007" s="25">
        <f ca="1">IF(AND($AL2007-D$3&lt;=TODAY(),$AL2007&gt;0,$AI2007&lt;&gt;"closed",AI2007&lt;&gt;"old",AND($B$3&lt;&gt;Data!$N$6,OR(database!$AG2007&lt;&gt;Data!$K$9,database!$AG2007&lt;&gt;Data!$K$8))),MAX(D$8:D2006)+1,0)</f>
        <v>0</v>
      </c>
      <c r="E2007" s="25">
        <f ca="1">IF(AND($AL2007-E$3&lt;=TODAY(),$AL2007&gt;0,AI2007&lt;&gt;"closed",AI2007&lt;&gt;"old",AND($B$3&lt;&gt;Data!$N$6,OR(database!$AG2007&lt;&gt;Data!$K$9,database!$AG2007&lt;&gt;Data!$K$8))),MAX(E$8:E2006)+1,0)</f>
        <v>0</v>
      </c>
      <c r="F2007" s="25">
        <f>IF(AH2007="X",MAX(F$8:F2006)+1,0)</f>
        <v>0</v>
      </c>
      <c r="G2007" s="25">
        <f ca="1">IF(AND(AG2007=Data!$K$8,database!AI2007&lt;&gt;"Closed",AI2007&lt;&gt;"old",database!AL2007&lt;(TODAY()+Data!$X$4)),MAX(G$8:G2006)+1,0)</f>
        <v>0</v>
      </c>
      <c r="H2007" s="25">
        <f ca="1">IF(AND(AG2007=Data!$K$9,database!AI2007&lt;&gt;"Closed",AI2007&lt;&gt;"old",database!AL2007&lt;(TODAY()+Data!$X$5)),MAX(H$8:H2006)+1,0)</f>
        <v>0</v>
      </c>
      <c r="Y2007">
        <f>IF(AS2007&gt;0,VLOOKUP(AS2007,$AT:$AV,3,0)+COUNTIF(AS$8:AS2006,AS2007),0)</f>
        <v>0</v>
      </c>
      <c r="AA2007" s="17"/>
      <c r="AB2007" s="18"/>
      <c r="AC2007" s="17"/>
      <c r="AD2007" s="18"/>
      <c r="AE2007" s="17"/>
      <c r="AF2007" s="18"/>
      <c r="AG2007" s="139"/>
      <c r="AH2007" s="24"/>
      <c r="AI2007" s="17"/>
      <c r="AJ2007" s="24"/>
      <c r="AK2007" s="27"/>
      <c r="AL2007" s="47"/>
      <c r="AQ2007" s="25">
        <f>IF(FollowUp!$AK$3="(Off)",IF(FollowUp!$AA$3=Data!$D$5,C2007,IF(FollowUp!$AA$3=Data!$D$6,D2007,IF(FollowUp!$AA$3=Data!$D$7,E2007,B2007))),IF(FollowUp!$AK$3=Data!$N$9,F2007,IF(FollowUp!$AK$3=Data!$N$8,H2007,IF(FollowUp!$AK$3=Data!$N$7,G2007,B2007))))</f>
        <v>0</v>
      </c>
      <c r="AR2007" s="51">
        <f t="shared" si="188"/>
        <v>0</v>
      </c>
      <c r="AS2007" s="25">
        <f t="shared" si="192"/>
        <v>-1</v>
      </c>
      <c r="AT2007" s="25">
        <f t="shared" si="189"/>
        <v>2000</v>
      </c>
      <c r="AU2007" s="25">
        <f t="shared" si="193"/>
        <v>0</v>
      </c>
      <c r="AV2007" s="25">
        <f t="shared" si="190"/>
        <v>0</v>
      </c>
      <c r="BB2007" s="51"/>
    </row>
    <row r="2008" spans="1:54" x14ac:dyDescent="0.25">
      <c r="A2008" t="str">
        <f t="shared" si="191"/>
        <v>2008</v>
      </c>
      <c r="B2008" s="25">
        <f>IF(OR(ISBLANK($AG2008),$AI2008="closed",$AI2008="old",AND($B$3=Data!$N$6,OR(database!AG2008=Data!$K$8,Data!$K$9=database!AG2008))),0,MAX(B$8:B2007)+1)</f>
        <v>0</v>
      </c>
      <c r="C2008" s="25">
        <f ca="1">IF(AND($AL2008-C$3&lt;=TODAY(),$AL2008&gt;0,AI2008&lt;&gt;"closed",AI2008&lt;&gt;"old",AND($B$3&lt;&gt;Data!$N$6,OR(database!$AG2008&lt;&gt;Data!$K$9,database!$AG2008&lt;&gt;Data!$K$8))),MAX(C$8:C2007)+1,0)</f>
        <v>0</v>
      </c>
      <c r="D2008" s="25">
        <f ca="1">IF(AND($AL2008-D$3&lt;=TODAY(),$AL2008&gt;0,$AI2008&lt;&gt;"closed",AI2008&lt;&gt;"old",AND($B$3&lt;&gt;Data!$N$6,OR(database!$AG2008&lt;&gt;Data!$K$9,database!$AG2008&lt;&gt;Data!$K$8))),MAX(D$8:D2007)+1,0)</f>
        <v>0</v>
      </c>
      <c r="E2008" s="25">
        <f ca="1">IF(AND($AL2008-E$3&lt;=TODAY(),$AL2008&gt;0,AI2008&lt;&gt;"closed",AI2008&lt;&gt;"old",AND($B$3&lt;&gt;Data!$N$6,OR(database!$AG2008&lt;&gt;Data!$K$9,database!$AG2008&lt;&gt;Data!$K$8))),MAX(E$8:E2007)+1,0)</f>
        <v>0</v>
      </c>
      <c r="F2008" s="25">
        <f>IF(AH2008="X",MAX(F$8:F2007)+1,0)</f>
        <v>0</v>
      </c>
      <c r="G2008" s="25">
        <f ca="1">IF(AND(AG2008=Data!$K$8,database!AI2008&lt;&gt;"Closed",AI2008&lt;&gt;"old",database!AL2008&lt;(TODAY()+Data!$X$4)),MAX(G$8:G2007)+1,0)</f>
        <v>0</v>
      </c>
      <c r="H2008" s="25">
        <f ca="1">IF(AND(AG2008=Data!$K$9,database!AI2008&lt;&gt;"Closed",AI2008&lt;&gt;"old",database!AL2008&lt;(TODAY()+Data!$X$5)),MAX(H$8:H2007)+1,0)</f>
        <v>0</v>
      </c>
      <c r="Y2008">
        <f>IF(AS2008&gt;0,VLOOKUP(AS2008,$AT:$AV,3,0)+COUNTIF(AS$8:AS2007,AS2008),0)</f>
        <v>0</v>
      </c>
      <c r="AA2008" s="16"/>
      <c r="AB2008" s="22"/>
      <c r="AC2008" s="16"/>
      <c r="AD2008" s="22"/>
      <c r="AE2008" s="16"/>
      <c r="AF2008" s="22"/>
      <c r="AG2008" s="138"/>
      <c r="AH2008" s="23"/>
      <c r="AI2008" s="16"/>
      <c r="AJ2008" s="23"/>
      <c r="AK2008" s="28"/>
      <c r="AL2008" s="35"/>
      <c r="AQ2008" s="25">
        <f>IF(FollowUp!$AK$3="(Off)",IF(FollowUp!$AA$3=Data!$D$5,C2008,IF(FollowUp!$AA$3=Data!$D$6,D2008,IF(FollowUp!$AA$3=Data!$D$7,E2008,B2008))),IF(FollowUp!$AK$3=Data!$N$9,F2008,IF(FollowUp!$AK$3=Data!$N$8,H2008,IF(FollowUp!$AK$3=Data!$N$7,G2008,B2008))))</f>
        <v>0</v>
      </c>
      <c r="AR2008" s="51">
        <f t="shared" si="188"/>
        <v>0</v>
      </c>
      <c r="AS2008" s="25">
        <f t="shared" si="192"/>
        <v>-1</v>
      </c>
      <c r="AT2008" s="25">
        <f t="shared" si="189"/>
        <v>2001</v>
      </c>
      <c r="AU2008" s="25">
        <f t="shared" si="193"/>
        <v>0</v>
      </c>
      <c r="AV2008" s="25">
        <f t="shared" si="190"/>
        <v>0</v>
      </c>
      <c r="BB2008" s="51"/>
    </row>
    <row r="2009" spans="1:54" x14ac:dyDescent="0.25">
      <c r="A2009" t="str">
        <f t="shared" si="191"/>
        <v>2009</v>
      </c>
      <c r="B2009" s="25">
        <f>IF(OR(ISBLANK($AG2009),$AI2009="closed",$AI2009="old",AND($B$3=Data!$N$6,OR(database!AG2009=Data!$K$8,Data!$K$9=database!AG2009))),0,MAX(B$8:B2008)+1)</f>
        <v>0</v>
      </c>
      <c r="C2009" s="25">
        <f ca="1">IF(AND($AL2009-C$3&lt;=TODAY(),$AL2009&gt;0,AI2009&lt;&gt;"closed",AI2009&lt;&gt;"old",AND($B$3&lt;&gt;Data!$N$6,OR(database!$AG2009&lt;&gt;Data!$K$9,database!$AG2009&lt;&gt;Data!$K$8))),MAX(C$8:C2008)+1,0)</f>
        <v>0</v>
      </c>
      <c r="D2009" s="25">
        <f ca="1">IF(AND($AL2009-D$3&lt;=TODAY(),$AL2009&gt;0,$AI2009&lt;&gt;"closed",AI2009&lt;&gt;"old",AND($B$3&lt;&gt;Data!$N$6,OR(database!$AG2009&lt;&gt;Data!$K$9,database!$AG2009&lt;&gt;Data!$K$8))),MAX(D$8:D2008)+1,0)</f>
        <v>0</v>
      </c>
      <c r="E2009" s="25">
        <f ca="1">IF(AND($AL2009-E$3&lt;=TODAY(),$AL2009&gt;0,AI2009&lt;&gt;"closed",AI2009&lt;&gt;"old",AND($B$3&lt;&gt;Data!$N$6,OR(database!$AG2009&lt;&gt;Data!$K$9,database!$AG2009&lt;&gt;Data!$K$8))),MAX(E$8:E2008)+1,0)</f>
        <v>0</v>
      </c>
      <c r="F2009" s="25">
        <f>IF(AH2009="X",MAX(F$8:F2008)+1,0)</f>
        <v>0</v>
      </c>
      <c r="G2009" s="25">
        <f ca="1">IF(AND(AG2009=Data!$K$8,database!AI2009&lt;&gt;"Closed",AI2009&lt;&gt;"old",database!AL2009&lt;(TODAY()+Data!$X$4)),MAX(G$8:G2008)+1,0)</f>
        <v>0</v>
      </c>
      <c r="H2009" s="25">
        <f ca="1">IF(AND(AG2009=Data!$K$9,database!AI2009&lt;&gt;"Closed",AI2009&lt;&gt;"old",database!AL2009&lt;(TODAY()+Data!$X$5)),MAX(H$8:H2008)+1,0)</f>
        <v>0</v>
      </c>
      <c r="Y2009">
        <f>IF(AS2009&gt;0,VLOOKUP(AS2009,$AT:$AV,3,0)+COUNTIF(AS$8:AS2008,AS2009),0)</f>
        <v>0</v>
      </c>
      <c r="AA2009" s="17"/>
      <c r="AB2009" s="18"/>
      <c r="AC2009" s="17"/>
      <c r="AD2009" s="18"/>
      <c r="AE2009" s="17"/>
      <c r="AF2009" s="18"/>
      <c r="AG2009" s="139"/>
      <c r="AH2009" s="24"/>
      <c r="AI2009" s="17"/>
      <c r="AJ2009" s="24"/>
      <c r="AK2009" s="27"/>
      <c r="AL2009" s="47"/>
      <c r="AQ2009" s="25">
        <f>IF(FollowUp!$AK$3="(Off)",IF(FollowUp!$AA$3=Data!$D$5,C2009,IF(FollowUp!$AA$3=Data!$D$6,D2009,IF(FollowUp!$AA$3=Data!$D$7,E2009,B2009))),IF(FollowUp!$AK$3=Data!$N$9,F2009,IF(FollowUp!$AK$3=Data!$N$8,H2009,IF(FollowUp!$AK$3=Data!$N$7,G2009,B2009))))</f>
        <v>0</v>
      </c>
      <c r="AR2009" s="51">
        <f t="shared" ref="AR2009:AR2072" si="194">IF(AQ2009&gt;0,AL2009,0)</f>
        <v>0</v>
      </c>
      <c r="AS2009" s="25">
        <f t="shared" si="192"/>
        <v>-1</v>
      </c>
      <c r="AT2009" s="25">
        <f t="shared" ref="AT2009:AT2072" si="195">AT2008+1</f>
        <v>2002</v>
      </c>
      <c r="AU2009" s="25">
        <f t="shared" si="193"/>
        <v>0</v>
      </c>
      <c r="AV2009" s="25">
        <f t="shared" ref="AV2009:AV2072" si="196">IF(AND(AU2009&gt;0,AV2010=0),1,(AU2010+AV2010))</f>
        <v>0</v>
      </c>
      <c r="BB2009" s="51"/>
    </row>
    <row r="2010" spans="1:54" x14ac:dyDescent="0.25">
      <c r="A2010" t="str">
        <f t="shared" si="191"/>
        <v>2010</v>
      </c>
      <c r="B2010" s="25">
        <f>IF(OR(ISBLANK($AG2010),$AI2010="closed",$AI2010="old",AND($B$3=Data!$N$6,OR(database!AG2010=Data!$K$8,Data!$K$9=database!AG2010))),0,MAX(B$8:B2009)+1)</f>
        <v>0</v>
      </c>
      <c r="C2010" s="25">
        <f ca="1">IF(AND($AL2010-C$3&lt;=TODAY(),$AL2010&gt;0,AI2010&lt;&gt;"closed",AI2010&lt;&gt;"old",AND($B$3&lt;&gt;Data!$N$6,OR(database!$AG2010&lt;&gt;Data!$K$9,database!$AG2010&lt;&gt;Data!$K$8))),MAX(C$8:C2009)+1,0)</f>
        <v>0</v>
      </c>
      <c r="D2010" s="25">
        <f ca="1">IF(AND($AL2010-D$3&lt;=TODAY(),$AL2010&gt;0,$AI2010&lt;&gt;"closed",AI2010&lt;&gt;"old",AND($B$3&lt;&gt;Data!$N$6,OR(database!$AG2010&lt;&gt;Data!$K$9,database!$AG2010&lt;&gt;Data!$K$8))),MAX(D$8:D2009)+1,0)</f>
        <v>0</v>
      </c>
      <c r="E2010" s="25">
        <f ca="1">IF(AND($AL2010-E$3&lt;=TODAY(),$AL2010&gt;0,AI2010&lt;&gt;"closed",AI2010&lt;&gt;"old",AND($B$3&lt;&gt;Data!$N$6,OR(database!$AG2010&lt;&gt;Data!$K$9,database!$AG2010&lt;&gt;Data!$K$8))),MAX(E$8:E2009)+1,0)</f>
        <v>0</v>
      </c>
      <c r="F2010" s="25">
        <f>IF(AH2010="X",MAX(F$8:F2009)+1,0)</f>
        <v>0</v>
      </c>
      <c r="G2010" s="25">
        <f ca="1">IF(AND(AG2010=Data!$K$8,database!AI2010&lt;&gt;"Closed",AI2010&lt;&gt;"old",database!AL2010&lt;(TODAY()+Data!$X$4)),MAX(G$8:G2009)+1,0)</f>
        <v>0</v>
      </c>
      <c r="H2010" s="25">
        <f ca="1">IF(AND(AG2010=Data!$K$9,database!AI2010&lt;&gt;"Closed",AI2010&lt;&gt;"old",database!AL2010&lt;(TODAY()+Data!$X$5)),MAX(H$8:H2009)+1,0)</f>
        <v>0</v>
      </c>
      <c r="Y2010">
        <f>IF(AS2010&gt;0,VLOOKUP(AS2010,$AT:$AV,3,0)+COUNTIF(AS$8:AS2009,AS2010),0)</f>
        <v>0</v>
      </c>
      <c r="AA2010" s="16"/>
      <c r="AB2010" s="22"/>
      <c r="AC2010" s="16"/>
      <c r="AD2010" s="22"/>
      <c r="AE2010" s="16"/>
      <c r="AF2010" s="22"/>
      <c r="AG2010" s="138"/>
      <c r="AH2010" s="23"/>
      <c r="AI2010" s="16"/>
      <c r="AJ2010" s="23"/>
      <c r="AK2010" s="28"/>
      <c r="AL2010" s="35"/>
      <c r="AQ2010" s="25">
        <f>IF(FollowUp!$AK$3="(Off)",IF(FollowUp!$AA$3=Data!$D$5,C2010,IF(FollowUp!$AA$3=Data!$D$6,D2010,IF(FollowUp!$AA$3=Data!$D$7,E2010,B2010))),IF(FollowUp!$AK$3=Data!$N$9,F2010,IF(FollowUp!$AK$3=Data!$N$8,H2010,IF(FollowUp!$AK$3=Data!$N$7,G2010,B2010))))</f>
        <v>0</v>
      </c>
      <c r="AR2010" s="51">
        <f t="shared" si="194"/>
        <v>0</v>
      </c>
      <c r="AS2010" s="25">
        <f t="shared" si="192"/>
        <v>-1</v>
      </c>
      <c r="AT2010" s="25">
        <f t="shared" si="195"/>
        <v>2003</v>
      </c>
      <c r="AU2010" s="25">
        <f t="shared" si="193"/>
        <v>0</v>
      </c>
      <c r="AV2010" s="25">
        <f t="shared" si="196"/>
        <v>0</v>
      </c>
      <c r="BB2010" s="51"/>
    </row>
    <row r="2011" spans="1:54" x14ac:dyDescent="0.25">
      <c r="A2011" t="str">
        <f t="shared" si="191"/>
        <v>2011</v>
      </c>
      <c r="B2011" s="25">
        <f>IF(OR(ISBLANK($AG2011),$AI2011="closed",$AI2011="old",AND($B$3=Data!$N$6,OR(database!AG2011=Data!$K$8,Data!$K$9=database!AG2011))),0,MAX(B$8:B2010)+1)</f>
        <v>0</v>
      </c>
      <c r="C2011" s="25">
        <f ca="1">IF(AND($AL2011-C$3&lt;=TODAY(),$AL2011&gt;0,AI2011&lt;&gt;"closed",AI2011&lt;&gt;"old",AND($B$3&lt;&gt;Data!$N$6,OR(database!$AG2011&lt;&gt;Data!$K$9,database!$AG2011&lt;&gt;Data!$K$8))),MAX(C$8:C2010)+1,0)</f>
        <v>0</v>
      </c>
      <c r="D2011" s="25">
        <f ca="1">IF(AND($AL2011-D$3&lt;=TODAY(),$AL2011&gt;0,$AI2011&lt;&gt;"closed",AI2011&lt;&gt;"old",AND($B$3&lt;&gt;Data!$N$6,OR(database!$AG2011&lt;&gt;Data!$K$9,database!$AG2011&lt;&gt;Data!$K$8))),MAX(D$8:D2010)+1,0)</f>
        <v>0</v>
      </c>
      <c r="E2011" s="25">
        <f ca="1">IF(AND($AL2011-E$3&lt;=TODAY(),$AL2011&gt;0,AI2011&lt;&gt;"closed",AI2011&lt;&gt;"old",AND($B$3&lt;&gt;Data!$N$6,OR(database!$AG2011&lt;&gt;Data!$K$9,database!$AG2011&lt;&gt;Data!$K$8))),MAX(E$8:E2010)+1,0)</f>
        <v>0</v>
      </c>
      <c r="F2011" s="25">
        <f>IF(AH2011="X",MAX(F$8:F2010)+1,0)</f>
        <v>0</v>
      </c>
      <c r="G2011" s="25">
        <f ca="1">IF(AND(AG2011=Data!$K$8,database!AI2011&lt;&gt;"Closed",AI2011&lt;&gt;"old",database!AL2011&lt;(TODAY()+Data!$X$4)),MAX(G$8:G2010)+1,0)</f>
        <v>0</v>
      </c>
      <c r="H2011" s="25">
        <f ca="1">IF(AND(AG2011=Data!$K$9,database!AI2011&lt;&gt;"Closed",AI2011&lt;&gt;"old",database!AL2011&lt;(TODAY()+Data!$X$5)),MAX(H$8:H2010)+1,0)</f>
        <v>0</v>
      </c>
      <c r="Y2011">
        <f>IF(AS2011&gt;0,VLOOKUP(AS2011,$AT:$AV,3,0)+COUNTIF(AS$8:AS2010,AS2011),0)</f>
        <v>0</v>
      </c>
      <c r="AA2011" s="17"/>
      <c r="AB2011" s="18"/>
      <c r="AC2011" s="17"/>
      <c r="AD2011" s="18"/>
      <c r="AE2011" s="17"/>
      <c r="AF2011" s="18"/>
      <c r="AG2011" s="139"/>
      <c r="AH2011" s="24"/>
      <c r="AI2011" s="17"/>
      <c r="AJ2011" s="24"/>
      <c r="AK2011" s="27"/>
      <c r="AL2011" s="47"/>
      <c r="AQ2011" s="25">
        <f>IF(FollowUp!$AK$3="(Off)",IF(FollowUp!$AA$3=Data!$D$5,C2011,IF(FollowUp!$AA$3=Data!$D$6,D2011,IF(FollowUp!$AA$3=Data!$D$7,E2011,B2011))),IF(FollowUp!$AK$3=Data!$N$9,F2011,IF(FollowUp!$AK$3=Data!$N$8,H2011,IF(FollowUp!$AK$3=Data!$N$7,G2011,B2011))))</f>
        <v>0</v>
      </c>
      <c r="AR2011" s="51">
        <f t="shared" si="194"/>
        <v>0</v>
      </c>
      <c r="AS2011" s="25">
        <f t="shared" si="192"/>
        <v>-1</v>
      </c>
      <c r="AT2011" s="25">
        <f t="shared" si="195"/>
        <v>2004</v>
      </c>
      <c r="AU2011" s="25">
        <f t="shared" si="193"/>
        <v>0</v>
      </c>
      <c r="AV2011" s="25">
        <f t="shared" si="196"/>
        <v>0</v>
      </c>
      <c r="BB2011" s="51"/>
    </row>
    <row r="2012" spans="1:54" x14ac:dyDescent="0.25">
      <c r="A2012" t="str">
        <f t="shared" si="191"/>
        <v>2012</v>
      </c>
      <c r="B2012" s="25">
        <f>IF(OR(ISBLANK($AG2012),$AI2012="closed",$AI2012="old",AND($B$3=Data!$N$6,OR(database!AG2012=Data!$K$8,Data!$K$9=database!AG2012))),0,MAX(B$8:B2011)+1)</f>
        <v>0</v>
      </c>
      <c r="C2012" s="25">
        <f ca="1">IF(AND($AL2012-C$3&lt;=TODAY(),$AL2012&gt;0,AI2012&lt;&gt;"closed",AI2012&lt;&gt;"old",AND($B$3&lt;&gt;Data!$N$6,OR(database!$AG2012&lt;&gt;Data!$K$9,database!$AG2012&lt;&gt;Data!$K$8))),MAX(C$8:C2011)+1,0)</f>
        <v>0</v>
      </c>
      <c r="D2012" s="25">
        <f ca="1">IF(AND($AL2012-D$3&lt;=TODAY(),$AL2012&gt;0,$AI2012&lt;&gt;"closed",AI2012&lt;&gt;"old",AND($B$3&lt;&gt;Data!$N$6,OR(database!$AG2012&lt;&gt;Data!$K$9,database!$AG2012&lt;&gt;Data!$K$8))),MAX(D$8:D2011)+1,0)</f>
        <v>0</v>
      </c>
      <c r="E2012" s="25">
        <f ca="1">IF(AND($AL2012-E$3&lt;=TODAY(),$AL2012&gt;0,AI2012&lt;&gt;"closed",AI2012&lt;&gt;"old",AND($B$3&lt;&gt;Data!$N$6,OR(database!$AG2012&lt;&gt;Data!$K$9,database!$AG2012&lt;&gt;Data!$K$8))),MAX(E$8:E2011)+1,0)</f>
        <v>0</v>
      </c>
      <c r="F2012" s="25">
        <f>IF(AH2012="X",MAX(F$8:F2011)+1,0)</f>
        <v>0</v>
      </c>
      <c r="G2012" s="25">
        <f ca="1">IF(AND(AG2012=Data!$K$8,database!AI2012&lt;&gt;"Closed",AI2012&lt;&gt;"old",database!AL2012&lt;(TODAY()+Data!$X$4)),MAX(G$8:G2011)+1,0)</f>
        <v>0</v>
      </c>
      <c r="H2012" s="25">
        <f ca="1">IF(AND(AG2012=Data!$K$9,database!AI2012&lt;&gt;"Closed",AI2012&lt;&gt;"old",database!AL2012&lt;(TODAY()+Data!$X$5)),MAX(H$8:H2011)+1,0)</f>
        <v>0</v>
      </c>
      <c r="Y2012">
        <f>IF(AS2012&gt;0,VLOOKUP(AS2012,$AT:$AV,3,0)+COUNTIF(AS$8:AS2011,AS2012),0)</f>
        <v>0</v>
      </c>
      <c r="AA2012" s="16"/>
      <c r="AB2012" s="22"/>
      <c r="AC2012" s="16"/>
      <c r="AD2012" s="22"/>
      <c r="AE2012" s="16"/>
      <c r="AF2012" s="22"/>
      <c r="AG2012" s="138"/>
      <c r="AH2012" s="23"/>
      <c r="AI2012" s="16"/>
      <c r="AJ2012" s="23"/>
      <c r="AK2012" s="28"/>
      <c r="AL2012" s="35"/>
      <c r="AQ2012" s="25">
        <f>IF(FollowUp!$AK$3="(Off)",IF(FollowUp!$AA$3=Data!$D$5,C2012,IF(FollowUp!$AA$3=Data!$D$6,D2012,IF(FollowUp!$AA$3=Data!$D$7,E2012,B2012))),IF(FollowUp!$AK$3=Data!$N$9,F2012,IF(FollowUp!$AK$3=Data!$N$8,H2012,IF(FollowUp!$AK$3=Data!$N$7,G2012,B2012))))</f>
        <v>0</v>
      </c>
      <c r="AR2012" s="51">
        <f t="shared" si="194"/>
        <v>0</v>
      </c>
      <c r="AS2012" s="25">
        <f t="shared" si="192"/>
        <v>-1</v>
      </c>
      <c r="AT2012" s="25">
        <f t="shared" si="195"/>
        <v>2005</v>
      </c>
      <c r="AU2012" s="25">
        <f t="shared" si="193"/>
        <v>0</v>
      </c>
      <c r="AV2012" s="25">
        <f t="shared" si="196"/>
        <v>0</v>
      </c>
      <c r="BB2012" s="51"/>
    </row>
    <row r="2013" spans="1:54" x14ac:dyDescent="0.25">
      <c r="A2013" t="str">
        <f t="shared" si="191"/>
        <v>2013</v>
      </c>
      <c r="B2013" s="25">
        <f>IF(OR(ISBLANK($AG2013),$AI2013="closed",$AI2013="old",AND($B$3=Data!$N$6,OR(database!AG2013=Data!$K$8,Data!$K$9=database!AG2013))),0,MAX(B$8:B2012)+1)</f>
        <v>0</v>
      </c>
      <c r="C2013" s="25">
        <f ca="1">IF(AND($AL2013-C$3&lt;=TODAY(),$AL2013&gt;0,AI2013&lt;&gt;"closed",AI2013&lt;&gt;"old",AND($B$3&lt;&gt;Data!$N$6,OR(database!$AG2013&lt;&gt;Data!$K$9,database!$AG2013&lt;&gt;Data!$K$8))),MAX(C$8:C2012)+1,0)</f>
        <v>0</v>
      </c>
      <c r="D2013" s="25">
        <f ca="1">IF(AND($AL2013-D$3&lt;=TODAY(),$AL2013&gt;0,$AI2013&lt;&gt;"closed",AI2013&lt;&gt;"old",AND($B$3&lt;&gt;Data!$N$6,OR(database!$AG2013&lt;&gt;Data!$K$9,database!$AG2013&lt;&gt;Data!$K$8))),MAX(D$8:D2012)+1,0)</f>
        <v>0</v>
      </c>
      <c r="E2013" s="25">
        <f ca="1">IF(AND($AL2013-E$3&lt;=TODAY(),$AL2013&gt;0,AI2013&lt;&gt;"closed",AI2013&lt;&gt;"old",AND($B$3&lt;&gt;Data!$N$6,OR(database!$AG2013&lt;&gt;Data!$K$9,database!$AG2013&lt;&gt;Data!$K$8))),MAX(E$8:E2012)+1,0)</f>
        <v>0</v>
      </c>
      <c r="F2013" s="25">
        <f>IF(AH2013="X",MAX(F$8:F2012)+1,0)</f>
        <v>0</v>
      </c>
      <c r="G2013" s="25">
        <f ca="1">IF(AND(AG2013=Data!$K$8,database!AI2013&lt;&gt;"Closed",AI2013&lt;&gt;"old",database!AL2013&lt;(TODAY()+Data!$X$4)),MAX(G$8:G2012)+1,0)</f>
        <v>0</v>
      </c>
      <c r="H2013" s="25">
        <f ca="1">IF(AND(AG2013=Data!$K$9,database!AI2013&lt;&gt;"Closed",AI2013&lt;&gt;"old",database!AL2013&lt;(TODAY()+Data!$X$5)),MAX(H$8:H2012)+1,0)</f>
        <v>0</v>
      </c>
      <c r="Y2013">
        <f>IF(AS2013&gt;0,VLOOKUP(AS2013,$AT:$AV,3,0)+COUNTIF(AS$8:AS2012,AS2013),0)</f>
        <v>0</v>
      </c>
      <c r="AA2013" s="17"/>
      <c r="AB2013" s="18"/>
      <c r="AC2013" s="17"/>
      <c r="AD2013" s="18"/>
      <c r="AE2013" s="17"/>
      <c r="AF2013" s="18"/>
      <c r="AG2013" s="139"/>
      <c r="AH2013" s="24"/>
      <c r="AI2013" s="17"/>
      <c r="AJ2013" s="24"/>
      <c r="AK2013" s="27"/>
      <c r="AL2013" s="47"/>
      <c r="AQ2013" s="25">
        <f>IF(FollowUp!$AK$3="(Off)",IF(FollowUp!$AA$3=Data!$D$5,C2013,IF(FollowUp!$AA$3=Data!$D$6,D2013,IF(FollowUp!$AA$3=Data!$D$7,E2013,B2013))),IF(FollowUp!$AK$3=Data!$N$9,F2013,IF(FollowUp!$AK$3=Data!$N$8,H2013,IF(FollowUp!$AK$3=Data!$N$7,G2013,B2013))))</f>
        <v>0</v>
      </c>
      <c r="AR2013" s="51">
        <f t="shared" si="194"/>
        <v>0</v>
      </c>
      <c r="AS2013" s="25">
        <f t="shared" si="192"/>
        <v>-1</v>
      </c>
      <c r="AT2013" s="25">
        <f t="shared" si="195"/>
        <v>2006</v>
      </c>
      <c r="AU2013" s="25">
        <f t="shared" si="193"/>
        <v>0</v>
      </c>
      <c r="AV2013" s="25">
        <f t="shared" si="196"/>
        <v>0</v>
      </c>
      <c r="BB2013" s="51"/>
    </row>
    <row r="2014" spans="1:54" x14ac:dyDescent="0.25">
      <c r="A2014" t="str">
        <f t="shared" si="191"/>
        <v>2014</v>
      </c>
      <c r="B2014" s="25">
        <f>IF(OR(ISBLANK($AG2014),$AI2014="closed",$AI2014="old",AND($B$3=Data!$N$6,OR(database!AG2014=Data!$K$8,Data!$K$9=database!AG2014))),0,MAX(B$8:B2013)+1)</f>
        <v>0</v>
      </c>
      <c r="C2014" s="25">
        <f ca="1">IF(AND($AL2014-C$3&lt;=TODAY(),$AL2014&gt;0,AI2014&lt;&gt;"closed",AI2014&lt;&gt;"old",AND($B$3&lt;&gt;Data!$N$6,OR(database!$AG2014&lt;&gt;Data!$K$9,database!$AG2014&lt;&gt;Data!$K$8))),MAX(C$8:C2013)+1,0)</f>
        <v>0</v>
      </c>
      <c r="D2014" s="25">
        <f ca="1">IF(AND($AL2014-D$3&lt;=TODAY(),$AL2014&gt;0,$AI2014&lt;&gt;"closed",AI2014&lt;&gt;"old",AND($B$3&lt;&gt;Data!$N$6,OR(database!$AG2014&lt;&gt;Data!$K$9,database!$AG2014&lt;&gt;Data!$K$8))),MAX(D$8:D2013)+1,0)</f>
        <v>0</v>
      </c>
      <c r="E2014" s="25">
        <f ca="1">IF(AND($AL2014-E$3&lt;=TODAY(),$AL2014&gt;0,AI2014&lt;&gt;"closed",AI2014&lt;&gt;"old",AND($B$3&lt;&gt;Data!$N$6,OR(database!$AG2014&lt;&gt;Data!$K$9,database!$AG2014&lt;&gt;Data!$K$8))),MAX(E$8:E2013)+1,0)</f>
        <v>0</v>
      </c>
      <c r="F2014" s="25">
        <f>IF(AH2014="X",MAX(F$8:F2013)+1,0)</f>
        <v>0</v>
      </c>
      <c r="G2014" s="25">
        <f ca="1">IF(AND(AG2014=Data!$K$8,database!AI2014&lt;&gt;"Closed",AI2014&lt;&gt;"old",database!AL2014&lt;(TODAY()+Data!$X$4)),MAX(G$8:G2013)+1,0)</f>
        <v>0</v>
      </c>
      <c r="H2014" s="25">
        <f ca="1">IF(AND(AG2014=Data!$K$9,database!AI2014&lt;&gt;"Closed",AI2014&lt;&gt;"old",database!AL2014&lt;(TODAY()+Data!$X$5)),MAX(H$8:H2013)+1,0)</f>
        <v>0</v>
      </c>
      <c r="Y2014">
        <f>IF(AS2014&gt;0,VLOOKUP(AS2014,$AT:$AV,3,0)+COUNTIF(AS$8:AS2013,AS2014),0)</f>
        <v>0</v>
      </c>
      <c r="AA2014" s="16"/>
      <c r="AB2014" s="22"/>
      <c r="AC2014" s="16"/>
      <c r="AD2014" s="22"/>
      <c r="AE2014" s="16"/>
      <c r="AF2014" s="22"/>
      <c r="AG2014" s="138"/>
      <c r="AH2014" s="23"/>
      <c r="AI2014" s="16"/>
      <c r="AJ2014" s="23"/>
      <c r="AK2014" s="28"/>
      <c r="AL2014" s="35"/>
      <c r="AQ2014" s="25">
        <f>IF(FollowUp!$AK$3="(Off)",IF(FollowUp!$AA$3=Data!$D$5,C2014,IF(FollowUp!$AA$3=Data!$D$6,D2014,IF(FollowUp!$AA$3=Data!$D$7,E2014,B2014))),IF(FollowUp!$AK$3=Data!$N$9,F2014,IF(FollowUp!$AK$3=Data!$N$8,H2014,IF(FollowUp!$AK$3=Data!$N$7,G2014,B2014))))</f>
        <v>0</v>
      </c>
      <c r="AR2014" s="51">
        <f t="shared" si="194"/>
        <v>0</v>
      </c>
      <c r="AS2014" s="25">
        <f t="shared" si="192"/>
        <v>-1</v>
      </c>
      <c r="AT2014" s="25">
        <f t="shared" si="195"/>
        <v>2007</v>
      </c>
      <c r="AU2014" s="25">
        <f t="shared" si="193"/>
        <v>0</v>
      </c>
      <c r="AV2014" s="25">
        <f t="shared" si="196"/>
        <v>0</v>
      </c>
      <c r="BB2014" s="51"/>
    </row>
    <row r="2015" spans="1:54" x14ac:dyDescent="0.25">
      <c r="A2015" t="str">
        <f t="shared" si="191"/>
        <v>2015</v>
      </c>
      <c r="B2015" s="25">
        <f>IF(OR(ISBLANK($AG2015),$AI2015="closed",$AI2015="old",AND($B$3=Data!$N$6,OR(database!AG2015=Data!$K$8,Data!$K$9=database!AG2015))),0,MAX(B$8:B2014)+1)</f>
        <v>0</v>
      </c>
      <c r="C2015" s="25">
        <f ca="1">IF(AND($AL2015-C$3&lt;=TODAY(),$AL2015&gt;0,AI2015&lt;&gt;"closed",AI2015&lt;&gt;"old",AND($B$3&lt;&gt;Data!$N$6,OR(database!$AG2015&lt;&gt;Data!$K$9,database!$AG2015&lt;&gt;Data!$K$8))),MAX(C$8:C2014)+1,0)</f>
        <v>0</v>
      </c>
      <c r="D2015" s="25">
        <f ca="1">IF(AND($AL2015-D$3&lt;=TODAY(),$AL2015&gt;0,$AI2015&lt;&gt;"closed",AI2015&lt;&gt;"old",AND($B$3&lt;&gt;Data!$N$6,OR(database!$AG2015&lt;&gt;Data!$K$9,database!$AG2015&lt;&gt;Data!$K$8))),MAX(D$8:D2014)+1,0)</f>
        <v>0</v>
      </c>
      <c r="E2015" s="25">
        <f ca="1">IF(AND($AL2015-E$3&lt;=TODAY(),$AL2015&gt;0,AI2015&lt;&gt;"closed",AI2015&lt;&gt;"old",AND($B$3&lt;&gt;Data!$N$6,OR(database!$AG2015&lt;&gt;Data!$K$9,database!$AG2015&lt;&gt;Data!$K$8))),MAX(E$8:E2014)+1,0)</f>
        <v>0</v>
      </c>
      <c r="F2015" s="25">
        <f>IF(AH2015="X",MAX(F$8:F2014)+1,0)</f>
        <v>0</v>
      </c>
      <c r="G2015" s="25">
        <f ca="1">IF(AND(AG2015=Data!$K$8,database!AI2015&lt;&gt;"Closed",AI2015&lt;&gt;"old",database!AL2015&lt;(TODAY()+Data!$X$4)),MAX(G$8:G2014)+1,0)</f>
        <v>0</v>
      </c>
      <c r="H2015" s="25">
        <f ca="1">IF(AND(AG2015=Data!$K$9,database!AI2015&lt;&gt;"Closed",AI2015&lt;&gt;"old",database!AL2015&lt;(TODAY()+Data!$X$5)),MAX(H$8:H2014)+1,0)</f>
        <v>0</v>
      </c>
      <c r="Y2015">
        <f>IF(AS2015&gt;0,VLOOKUP(AS2015,$AT:$AV,3,0)+COUNTIF(AS$8:AS2014,AS2015),0)</f>
        <v>0</v>
      </c>
      <c r="AA2015" s="17"/>
      <c r="AB2015" s="18"/>
      <c r="AC2015" s="17"/>
      <c r="AD2015" s="18"/>
      <c r="AE2015" s="17"/>
      <c r="AF2015" s="18"/>
      <c r="AG2015" s="139"/>
      <c r="AH2015" s="24"/>
      <c r="AI2015" s="17"/>
      <c r="AJ2015" s="24"/>
      <c r="AK2015" s="27"/>
      <c r="AL2015" s="47"/>
      <c r="AQ2015" s="25">
        <f>IF(FollowUp!$AK$3="(Off)",IF(FollowUp!$AA$3=Data!$D$5,C2015,IF(FollowUp!$AA$3=Data!$D$6,D2015,IF(FollowUp!$AA$3=Data!$D$7,E2015,B2015))),IF(FollowUp!$AK$3=Data!$N$9,F2015,IF(FollowUp!$AK$3=Data!$N$8,H2015,IF(FollowUp!$AK$3=Data!$N$7,G2015,B2015))))</f>
        <v>0</v>
      </c>
      <c r="AR2015" s="51">
        <f t="shared" si="194"/>
        <v>0</v>
      </c>
      <c r="AS2015" s="25">
        <f t="shared" si="192"/>
        <v>-1</v>
      </c>
      <c r="AT2015" s="25">
        <f t="shared" si="195"/>
        <v>2008</v>
      </c>
      <c r="AU2015" s="25">
        <f t="shared" si="193"/>
        <v>0</v>
      </c>
      <c r="AV2015" s="25">
        <f t="shared" si="196"/>
        <v>0</v>
      </c>
      <c r="BB2015" s="51"/>
    </row>
    <row r="2016" spans="1:54" x14ac:dyDescent="0.25">
      <c r="A2016" t="str">
        <f t="shared" si="191"/>
        <v>2016</v>
      </c>
      <c r="B2016" s="25">
        <f>IF(OR(ISBLANK($AG2016),$AI2016="closed",$AI2016="old",AND($B$3=Data!$N$6,OR(database!AG2016=Data!$K$8,Data!$K$9=database!AG2016))),0,MAX(B$8:B2015)+1)</f>
        <v>0</v>
      </c>
      <c r="C2016" s="25">
        <f ca="1">IF(AND($AL2016-C$3&lt;=TODAY(),$AL2016&gt;0,AI2016&lt;&gt;"closed",AI2016&lt;&gt;"old",AND($B$3&lt;&gt;Data!$N$6,OR(database!$AG2016&lt;&gt;Data!$K$9,database!$AG2016&lt;&gt;Data!$K$8))),MAX(C$8:C2015)+1,0)</f>
        <v>0</v>
      </c>
      <c r="D2016" s="25">
        <f ca="1">IF(AND($AL2016-D$3&lt;=TODAY(),$AL2016&gt;0,$AI2016&lt;&gt;"closed",AI2016&lt;&gt;"old",AND($B$3&lt;&gt;Data!$N$6,OR(database!$AG2016&lt;&gt;Data!$K$9,database!$AG2016&lt;&gt;Data!$K$8))),MAX(D$8:D2015)+1,0)</f>
        <v>0</v>
      </c>
      <c r="E2016" s="25">
        <f ca="1">IF(AND($AL2016-E$3&lt;=TODAY(),$AL2016&gt;0,AI2016&lt;&gt;"closed",AI2016&lt;&gt;"old",AND($B$3&lt;&gt;Data!$N$6,OR(database!$AG2016&lt;&gt;Data!$K$9,database!$AG2016&lt;&gt;Data!$K$8))),MAX(E$8:E2015)+1,0)</f>
        <v>0</v>
      </c>
      <c r="F2016" s="25">
        <f>IF(AH2016="X",MAX(F$8:F2015)+1,0)</f>
        <v>0</v>
      </c>
      <c r="G2016" s="25">
        <f ca="1">IF(AND(AG2016=Data!$K$8,database!AI2016&lt;&gt;"Closed",AI2016&lt;&gt;"old",database!AL2016&lt;(TODAY()+Data!$X$4)),MAX(G$8:G2015)+1,0)</f>
        <v>0</v>
      </c>
      <c r="H2016" s="25">
        <f ca="1">IF(AND(AG2016=Data!$K$9,database!AI2016&lt;&gt;"Closed",AI2016&lt;&gt;"old",database!AL2016&lt;(TODAY()+Data!$X$5)),MAX(H$8:H2015)+1,0)</f>
        <v>0</v>
      </c>
      <c r="Y2016">
        <f>IF(AS2016&gt;0,VLOOKUP(AS2016,$AT:$AV,3,0)+COUNTIF(AS$8:AS2015,AS2016),0)</f>
        <v>0</v>
      </c>
      <c r="AA2016" s="16"/>
      <c r="AB2016" s="22"/>
      <c r="AC2016" s="16"/>
      <c r="AD2016" s="22"/>
      <c r="AE2016" s="16"/>
      <c r="AF2016" s="22"/>
      <c r="AG2016" s="138"/>
      <c r="AH2016" s="23"/>
      <c r="AI2016" s="16"/>
      <c r="AJ2016" s="23"/>
      <c r="AK2016" s="28"/>
      <c r="AL2016" s="35"/>
      <c r="AQ2016" s="25">
        <f>IF(FollowUp!$AK$3="(Off)",IF(FollowUp!$AA$3=Data!$D$5,C2016,IF(FollowUp!$AA$3=Data!$D$6,D2016,IF(FollowUp!$AA$3=Data!$D$7,E2016,B2016))),IF(FollowUp!$AK$3=Data!$N$9,F2016,IF(FollowUp!$AK$3=Data!$N$8,H2016,IF(FollowUp!$AK$3=Data!$N$7,G2016,B2016))))</f>
        <v>0</v>
      </c>
      <c r="AR2016" s="51">
        <f t="shared" si="194"/>
        <v>0</v>
      </c>
      <c r="AS2016" s="25">
        <f t="shared" si="192"/>
        <v>-1</v>
      </c>
      <c r="AT2016" s="25">
        <f t="shared" si="195"/>
        <v>2009</v>
      </c>
      <c r="AU2016" s="25">
        <f t="shared" si="193"/>
        <v>0</v>
      </c>
      <c r="AV2016" s="25">
        <f t="shared" si="196"/>
        <v>0</v>
      </c>
      <c r="BB2016" s="51"/>
    </row>
    <row r="2017" spans="1:54" x14ac:dyDescent="0.25">
      <c r="A2017" t="str">
        <f t="shared" si="191"/>
        <v>2017</v>
      </c>
      <c r="B2017" s="25">
        <f>IF(OR(ISBLANK($AG2017),$AI2017="closed",$AI2017="old",AND($B$3=Data!$N$6,OR(database!AG2017=Data!$K$8,Data!$K$9=database!AG2017))),0,MAX(B$8:B2016)+1)</f>
        <v>0</v>
      </c>
      <c r="C2017" s="25">
        <f ca="1">IF(AND($AL2017-C$3&lt;=TODAY(),$AL2017&gt;0,AI2017&lt;&gt;"closed",AI2017&lt;&gt;"old",AND($B$3&lt;&gt;Data!$N$6,OR(database!$AG2017&lt;&gt;Data!$K$9,database!$AG2017&lt;&gt;Data!$K$8))),MAX(C$8:C2016)+1,0)</f>
        <v>0</v>
      </c>
      <c r="D2017" s="25">
        <f ca="1">IF(AND($AL2017-D$3&lt;=TODAY(),$AL2017&gt;0,$AI2017&lt;&gt;"closed",AI2017&lt;&gt;"old",AND($B$3&lt;&gt;Data!$N$6,OR(database!$AG2017&lt;&gt;Data!$K$9,database!$AG2017&lt;&gt;Data!$K$8))),MAX(D$8:D2016)+1,0)</f>
        <v>0</v>
      </c>
      <c r="E2017" s="25">
        <f ca="1">IF(AND($AL2017-E$3&lt;=TODAY(),$AL2017&gt;0,AI2017&lt;&gt;"closed",AI2017&lt;&gt;"old",AND($B$3&lt;&gt;Data!$N$6,OR(database!$AG2017&lt;&gt;Data!$K$9,database!$AG2017&lt;&gt;Data!$K$8))),MAX(E$8:E2016)+1,0)</f>
        <v>0</v>
      </c>
      <c r="F2017" s="25">
        <f>IF(AH2017="X",MAX(F$8:F2016)+1,0)</f>
        <v>0</v>
      </c>
      <c r="G2017" s="25">
        <f ca="1">IF(AND(AG2017=Data!$K$8,database!AI2017&lt;&gt;"Closed",AI2017&lt;&gt;"old",database!AL2017&lt;(TODAY()+Data!$X$4)),MAX(G$8:G2016)+1,0)</f>
        <v>0</v>
      </c>
      <c r="H2017" s="25">
        <f ca="1">IF(AND(AG2017=Data!$K$9,database!AI2017&lt;&gt;"Closed",AI2017&lt;&gt;"old",database!AL2017&lt;(TODAY()+Data!$X$5)),MAX(H$8:H2016)+1,0)</f>
        <v>0</v>
      </c>
      <c r="Y2017">
        <f>IF(AS2017&gt;0,VLOOKUP(AS2017,$AT:$AV,3,0)+COUNTIF(AS$8:AS2016,AS2017),0)</f>
        <v>0</v>
      </c>
      <c r="AA2017" s="17"/>
      <c r="AB2017" s="18"/>
      <c r="AC2017" s="17"/>
      <c r="AD2017" s="18"/>
      <c r="AE2017" s="17"/>
      <c r="AF2017" s="18"/>
      <c r="AG2017" s="139"/>
      <c r="AH2017" s="24"/>
      <c r="AI2017" s="17"/>
      <c r="AJ2017" s="24"/>
      <c r="AK2017" s="27"/>
      <c r="AL2017" s="47"/>
      <c r="AQ2017" s="25">
        <f>IF(FollowUp!$AK$3="(Off)",IF(FollowUp!$AA$3=Data!$D$5,C2017,IF(FollowUp!$AA$3=Data!$D$6,D2017,IF(FollowUp!$AA$3=Data!$D$7,E2017,B2017))),IF(FollowUp!$AK$3=Data!$N$9,F2017,IF(FollowUp!$AK$3=Data!$N$8,H2017,IF(FollowUp!$AK$3=Data!$N$7,G2017,B2017))))</f>
        <v>0</v>
      </c>
      <c r="AR2017" s="51">
        <f t="shared" si="194"/>
        <v>0</v>
      </c>
      <c r="AS2017" s="25">
        <f t="shared" si="192"/>
        <v>-1</v>
      </c>
      <c r="AT2017" s="25">
        <f t="shared" si="195"/>
        <v>2010</v>
      </c>
      <c r="AU2017" s="25">
        <f t="shared" si="193"/>
        <v>0</v>
      </c>
      <c r="AV2017" s="25">
        <f t="shared" si="196"/>
        <v>0</v>
      </c>
      <c r="BB2017" s="51"/>
    </row>
    <row r="2018" spans="1:54" x14ac:dyDescent="0.25">
      <c r="A2018" t="str">
        <f t="shared" si="191"/>
        <v>2018</v>
      </c>
      <c r="B2018" s="25">
        <f>IF(OR(ISBLANK($AG2018),$AI2018="closed",$AI2018="old",AND($B$3=Data!$N$6,OR(database!AG2018=Data!$K$8,Data!$K$9=database!AG2018))),0,MAX(B$8:B2017)+1)</f>
        <v>0</v>
      </c>
      <c r="C2018" s="25">
        <f ca="1">IF(AND($AL2018-C$3&lt;=TODAY(),$AL2018&gt;0,AI2018&lt;&gt;"closed",AI2018&lt;&gt;"old",AND($B$3&lt;&gt;Data!$N$6,OR(database!$AG2018&lt;&gt;Data!$K$9,database!$AG2018&lt;&gt;Data!$K$8))),MAX(C$8:C2017)+1,0)</f>
        <v>0</v>
      </c>
      <c r="D2018" s="25">
        <f ca="1">IF(AND($AL2018-D$3&lt;=TODAY(),$AL2018&gt;0,$AI2018&lt;&gt;"closed",AI2018&lt;&gt;"old",AND($B$3&lt;&gt;Data!$N$6,OR(database!$AG2018&lt;&gt;Data!$K$9,database!$AG2018&lt;&gt;Data!$K$8))),MAX(D$8:D2017)+1,0)</f>
        <v>0</v>
      </c>
      <c r="E2018" s="25">
        <f ca="1">IF(AND($AL2018-E$3&lt;=TODAY(),$AL2018&gt;0,AI2018&lt;&gt;"closed",AI2018&lt;&gt;"old",AND($B$3&lt;&gt;Data!$N$6,OR(database!$AG2018&lt;&gt;Data!$K$9,database!$AG2018&lt;&gt;Data!$K$8))),MAX(E$8:E2017)+1,0)</f>
        <v>0</v>
      </c>
      <c r="F2018" s="25">
        <f>IF(AH2018="X",MAX(F$8:F2017)+1,0)</f>
        <v>0</v>
      </c>
      <c r="G2018" s="25">
        <f ca="1">IF(AND(AG2018=Data!$K$8,database!AI2018&lt;&gt;"Closed",AI2018&lt;&gt;"old",database!AL2018&lt;(TODAY()+Data!$X$4)),MAX(G$8:G2017)+1,0)</f>
        <v>0</v>
      </c>
      <c r="H2018" s="25">
        <f ca="1">IF(AND(AG2018=Data!$K$9,database!AI2018&lt;&gt;"Closed",AI2018&lt;&gt;"old",database!AL2018&lt;(TODAY()+Data!$X$5)),MAX(H$8:H2017)+1,0)</f>
        <v>0</v>
      </c>
      <c r="Y2018">
        <f>IF(AS2018&gt;0,VLOOKUP(AS2018,$AT:$AV,3,0)+COUNTIF(AS$8:AS2017,AS2018),0)</f>
        <v>0</v>
      </c>
      <c r="AA2018" s="16"/>
      <c r="AB2018" s="22"/>
      <c r="AC2018" s="16"/>
      <c r="AD2018" s="22"/>
      <c r="AE2018" s="16"/>
      <c r="AF2018" s="22"/>
      <c r="AG2018" s="138"/>
      <c r="AH2018" s="23"/>
      <c r="AI2018" s="16"/>
      <c r="AJ2018" s="23"/>
      <c r="AK2018" s="28"/>
      <c r="AL2018" s="35"/>
      <c r="AQ2018" s="25">
        <f>IF(FollowUp!$AK$3="(Off)",IF(FollowUp!$AA$3=Data!$D$5,C2018,IF(FollowUp!$AA$3=Data!$D$6,D2018,IF(FollowUp!$AA$3=Data!$D$7,E2018,B2018))),IF(FollowUp!$AK$3=Data!$N$9,F2018,IF(FollowUp!$AK$3=Data!$N$8,H2018,IF(FollowUp!$AK$3=Data!$N$7,G2018,B2018))))</f>
        <v>0</v>
      </c>
      <c r="AR2018" s="51">
        <f t="shared" si="194"/>
        <v>0</v>
      </c>
      <c r="AS2018" s="25">
        <f t="shared" si="192"/>
        <v>-1</v>
      </c>
      <c r="AT2018" s="25">
        <f t="shared" si="195"/>
        <v>2011</v>
      </c>
      <c r="AU2018" s="25">
        <f t="shared" si="193"/>
        <v>0</v>
      </c>
      <c r="AV2018" s="25">
        <f t="shared" si="196"/>
        <v>0</v>
      </c>
      <c r="BB2018" s="51"/>
    </row>
    <row r="2019" spans="1:54" x14ac:dyDescent="0.25">
      <c r="A2019" t="str">
        <f t="shared" si="191"/>
        <v>2019</v>
      </c>
      <c r="B2019" s="25">
        <f>IF(OR(ISBLANK($AG2019),$AI2019="closed",$AI2019="old",AND($B$3=Data!$N$6,OR(database!AG2019=Data!$K$8,Data!$K$9=database!AG2019))),0,MAX(B$8:B2018)+1)</f>
        <v>0</v>
      </c>
      <c r="C2019" s="25">
        <f ca="1">IF(AND($AL2019-C$3&lt;=TODAY(),$AL2019&gt;0,AI2019&lt;&gt;"closed",AI2019&lt;&gt;"old",AND($B$3&lt;&gt;Data!$N$6,OR(database!$AG2019&lt;&gt;Data!$K$9,database!$AG2019&lt;&gt;Data!$K$8))),MAX(C$8:C2018)+1,0)</f>
        <v>0</v>
      </c>
      <c r="D2019" s="25">
        <f ca="1">IF(AND($AL2019-D$3&lt;=TODAY(),$AL2019&gt;0,$AI2019&lt;&gt;"closed",AI2019&lt;&gt;"old",AND($B$3&lt;&gt;Data!$N$6,OR(database!$AG2019&lt;&gt;Data!$K$9,database!$AG2019&lt;&gt;Data!$K$8))),MAX(D$8:D2018)+1,0)</f>
        <v>0</v>
      </c>
      <c r="E2019" s="25">
        <f ca="1">IF(AND($AL2019-E$3&lt;=TODAY(),$AL2019&gt;0,AI2019&lt;&gt;"closed",AI2019&lt;&gt;"old",AND($B$3&lt;&gt;Data!$N$6,OR(database!$AG2019&lt;&gt;Data!$K$9,database!$AG2019&lt;&gt;Data!$K$8))),MAX(E$8:E2018)+1,0)</f>
        <v>0</v>
      </c>
      <c r="F2019" s="25">
        <f>IF(AH2019="X",MAX(F$8:F2018)+1,0)</f>
        <v>0</v>
      </c>
      <c r="G2019" s="25">
        <f ca="1">IF(AND(AG2019=Data!$K$8,database!AI2019&lt;&gt;"Closed",AI2019&lt;&gt;"old",database!AL2019&lt;(TODAY()+Data!$X$4)),MAX(G$8:G2018)+1,0)</f>
        <v>0</v>
      </c>
      <c r="H2019" s="25">
        <f ca="1">IF(AND(AG2019=Data!$K$9,database!AI2019&lt;&gt;"Closed",AI2019&lt;&gt;"old",database!AL2019&lt;(TODAY()+Data!$X$5)),MAX(H$8:H2018)+1,0)</f>
        <v>0</v>
      </c>
      <c r="Y2019">
        <f>IF(AS2019&gt;0,VLOOKUP(AS2019,$AT:$AV,3,0)+COUNTIF(AS$8:AS2018,AS2019),0)</f>
        <v>0</v>
      </c>
      <c r="AA2019" s="17"/>
      <c r="AB2019" s="18"/>
      <c r="AC2019" s="17"/>
      <c r="AD2019" s="18"/>
      <c r="AE2019" s="17"/>
      <c r="AF2019" s="18"/>
      <c r="AG2019" s="139"/>
      <c r="AH2019" s="24"/>
      <c r="AI2019" s="17"/>
      <c r="AJ2019" s="24"/>
      <c r="AK2019" s="27"/>
      <c r="AL2019" s="47"/>
      <c r="AQ2019" s="25">
        <f>IF(FollowUp!$AK$3="(Off)",IF(FollowUp!$AA$3=Data!$D$5,C2019,IF(FollowUp!$AA$3=Data!$D$6,D2019,IF(FollowUp!$AA$3=Data!$D$7,E2019,B2019))),IF(FollowUp!$AK$3=Data!$N$9,F2019,IF(FollowUp!$AK$3=Data!$N$8,H2019,IF(FollowUp!$AK$3=Data!$N$7,G2019,B2019))))</f>
        <v>0</v>
      </c>
      <c r="AR2019" s="51">
        <f t="shared" si="194"/>
        <v>0</v>
      </c>
      <c r="AS2019" s="25">
        <f t="shared" si="192"/>
        <v>-1</v>
      </c>
      <c r="AT2019" s="25">
        <f t="shared" si="195"/>
        <v>2012</v>
      </c>
      <c r="AU2019" s="25">
        <f t="shared" si="193"/>
        <v>0</v>
      </c>
      <c r="AV2019" s="25">
        <f t="shared" si="196"/>
        <v>0</v>
      </c>
      <c r="BB2019" s="51"/>
    </row>
    <row r="2020" spans="1:54" x14ac:dyDescent="0.25">
      <c r="A2020" t="str">
        <f t="shared" si="191"/>
        <v>2020</v>
      </c>
      <c r="B2020" s="25">
        <f>IF(OR(ISBLANK($AG2020),$AI2020="closed",$AI2020="old",AND($B$3=Data!$N$6,OR(database!AG2020=Data!$K$8,Data!$K$9=database!AG2020))),0,MAX(B$8:B2019)+1)</f>
        <v>0</v>
      </c>
      <c r="C2020" s="25">
        <f ca="1">IF(AND($AL2020-C$3&lt;=TODAY(),$AL2020&gt;0,AI2020&lt;&gt;"closed",AI2020&lt;&gt;"old",AND($B$3&lt;&gt;Data!$N$6,OR(database!$AG2020&lt;&gt;Data!$K$9,database!$AG2020&lt;&gt;Data!$K$8))),MAX(C$8:C2019)+1,0)</f>
        <v>0</v>
      </c>
      <c r="D2020" s="25">
        <f ca="1">IF(AND($AL2020-D$3&lt;=TODAY(),$AL2020&gt;0,$AI2020&lt;&gt;"closed",AI2020&lt;&gt;"old",AND($B$3&lt;&gt;Data!$N$6,OR(database!$AG2020&lt;&gt;Data!$K$9,database!$AG2020&lt;&gt;Data!$K$8))),MAX(D$8:D2019)+1,0)</f>
        <v>0</v>
      </c>
      <c r="E2020" s="25">
        <f ca="1">IF(AND($AL2020-E$3&lt;=TODAY(),$AL2020&gt;0,AI2020&lt;&gt;"closed",AI2020&lt;&gt;"old",AND($B$3&lt;&gt;Data!$N$6,OR(database!$AG2020&lt;&gt;Data!$K$9,database!$AG2020&lt;&gt;Data!$K$8))),MAX(E$8:E2019)+1,0)</f>
        <v>0</v>
      </c>
      <c r="F2020" s="25">
        <f>IF(AH2020="X",MAX(F$8:F2019)+1,0)</f>
        <v>0</v>
      </c>
      <c r="G2020" s="25">
        <f ca="1">IF(AND(AG2020=Data!$K$8,database!AI2020&lt;&gt;"Closed",AI2020&lt;&gt;"old",database!AL2020&lt;(TODAY()+Data!$X$4)),MAX(G$8:G2019)+1,0)</f>
        <v>0</v>
      </c>
      <c r="H2020" s="25">
        <f ca="1">IF(AND(AG2020=Data!$K$9,database!AI2020&lt;&gt;"Closed",AI2020&lt;&gt;"old",database!AL2020&lt;(TODAY()+Data!$X$5)),MAX(H$8:H2019)+1,0)</f>
        <v>0</v>
      </c>
      <c r="Y2020">
        <f>IF(AS2020&gt;0,VLOOKUP(AS2020,$AT:$AV,3,0)+COUNTIF(AS$8:AS2019,AS2020),0)</f>
        <v>0</v>
      </c>
      <c r="AA2020" s="16"/>
      <c r="AB2020" s="22"/>
      <c r="AC2020" s="16"/>
      <c r="AD2020" s="22"/>
      <c r="AE2020" s="16"/>
      <c r="AF2020" s="22"/>
      <c r="AG2020" s="138"/>
      <c r="AH2020" s="23"/>
      <c r="AI2020" s="16"/>
      <c r="AJ2020" s="23"/>
      <c r="AK2020" s="28"/>
      <c r="AL2020" s="35"/>
      <c r="AQ2020" s="25">
        <f>IF(FollowUp!$AK$3="(Off)",IF(FollowUp!$AA$3=Data!$D$5,C2020,IF(FollowUp!$AA$3=Data!$D$6,D2020,IF(FollowUp!$AA$3=Data!$D$7,E2020,B2020))),IF(FollowUp!$AK$3=Data!$N$9,F2020,IF(FollowUp!$AK$3=Data!$N$8,H2020,IF(FollowUp!$AK$3=Data!$N$7,G2020,B2020))))</f>
        <v>0</v>
      </c>
      <c r="AR2020" s="51">
        <f t="shared" si="194"/>
        <v>0</v>
      </c>
      <c r="AS2020" s="25">
        <f t="shared" si="192"/>
        <v>-1</v>
      </c>
      <c r="AT2020" s="25">
        <f t="shared" si="195"/>
        <v>2013</v>
      </c>
      <c r="AU2020" s="25">
        <f t="shared" si="193"/>
        <v>0</v>
      </c>
      <c r="AV2020" s="25">
        <f t="shared" si="196"/>
        <v>0</v>
      </c>
      <c r="BB2020" s="51"/>
    </row>
    <row r="2021" spans="1:54" x14ac:dyDescent="0.25">
      <c r="A2021" t="str">
        <f t="shared" si="191"/>
        <v>2021</v>
      </c>
      <c r="B2021" s="25">
        <f>IF(OR(ISBLANK($AG2021),$AI2021="closed",$AI2021="old",AND($B$3=Data!$N$6,OR(database!AG2021=Data!$K$8,Data!$K$9=database!AG2021))),0,MAX(B$8:B2020)+1)</f>
        <v>0</v>
      </c>
      <c r="C2021" s="25">
        <f ca="1">IF(AND($AL2021-C$3&lt;=TODAY(),$AL2021&gt;0,AI2021&lt;&gt;"closed",AI2021&lt;&gt;"old",AND($B$3&lt;&gt;Data!$N$6,OR(database!$AG2021&lt;&gt;Data!$K$9,database!$AG2021&lt;&gt;Data!$K$8))),MAX(C$8:C2020)+1,0)</f>
        <v>0</v>
      </c>
      <c r="D2021" s="25">
        <f ca="1">IF(AND($AL2021-D$3&lt;=TODAY(),$AL2021&gt;0,$AI2021&lt;&gt;"closed",AI2021&lt;&gt;"old",AND($B$3&lt;&gt;Data!$N$6,OR(database!$AG2021&lt;&gt;Data!$K$9,database!$AG2021&lt;&gt;Data!$K$8))),MAX(D$8:D2020)+1,0)</f>
        <v>0</v>
      </c>
      <c r="E2021" s="25">
        <f ca="1">IF(AND($AL2021-E$3&lt;=TODAY(),$AL2021&gt;0,AI2021&lt;&gt;"closed",AI2021&lt;&gt;"old",AND($B$3&lt;&gt;Data!$N$6,OR(database!$AG2021&lt;&gt;Data!$K$9,database!$AG2021&lt;&gt;Data!$K$8))),MAX(E$8:E2020)+1,0)</f>
        <v>0</v>
      </c>
      <c r="F2021" s="25">
        <f>IF(AH2021="X",MAX(F$8:F2020)+1,0)</f>
        <v>0</v>
      </c>
      <c r="G2021" s="25">
        <f ca="1">IF(AND(AG2021=Data!$K$8,database!AI2021&lt;&gt;"Closed",AI2021&lt;&gt;"old",database!AL2021&lt;(TODAY()+Data!$X$4)),MAX(G$8:G2020)+1,0)</f>
        <v>0</v>
      </c>
      <c r="H2021" s="25">
        <f ca="1">IF(AND(AG2021=Data!$K$9,database!AI2021&lt;&gt;"Closed",AI2021&lt;&gt;"old",database!AL2021&lt;(TODAY()+Data!$X$5)),MAX(H$8:H2020)+1,0)</f>
        <v>0</v>
      </c>
      <c r="Y2021">
        <f>IF(AS2021&gt;0,VLOOKUP(AS2021,$AT:$AV,3,0)+COUNTIF(AS$8:AS2020,AS2021),0)</f>
        <v>0</v>
      </c>
      <c r="AA2021" s="17"/>
      <c r="AB2021" s="18"/>
      <c r="AC2021" s="17"/>
      <c r="AD2021" s="18"/>
      <c r="AE2021" s="17"/>
      <c r="AF2021" s="18"/>
      <c r="AG2021" s="139"/>
      <c r="AH2021" s="24"/>
      <c r="AI2021" s="17"/>
      <c r="AJ2021" s="24"/>
      <c r="AK2021" s="27"/>
      <c r="AL2021" s="47"/>
      <c r="AQ2021" s="25">
        <f>IF(FollowUp!$AK$3="(Off)",IF(FollowUp!$AA$3=Data!$D$5,C2021,IF(FollowUp!$AA$3=Data!$D$6,D2021,IF(FollowUp!$AA$3=Data!$D$7,E2021,B2021))),IF(FollowUp!$AK$3=Data!$N$9,F2021,IF(FollowUp!$AK$3=Data!$N$8,H2021,IF(FollowUp!$AK$3=Data!$N$7,G2021,B2021))))</f>
        <v>0</v>
      </c>
      <c r="AR2021" s="51">
        <f t="shared" si="194"/>
        <v>0</v>
      </c>
      <c r="AS2021" s="25">
        <f t="shared" si="192"/>
        <v>-1</v>
      </c>
      <c r="AT2021" s="25">
        <f t="shared" si="195"/>
        <v>2014</v>
      </c>
      <c r="AU2021" s="25">
        <f t="shared" si="193"/>
        <v>0</v>
      </c>
      <c r="AV2021" s="25">
        <f t="shared" si="196"/>
        <v>0</v>
      </c>
      <c r="BB2021" s="51"/>
    </row>
    <row r="2022" spans="1:54" x14ac:dyDescent="0.25">
      <c r="A2022" t="str">
        <f t="shared" si="191"/>
        <v>2022</v>
      </c>
      <c r="B2022" s="25">
        <f>IF(OR(ISBLANK($AG2022),$AI2022="closed",$AI2022="old",AND($B$3=Data!$N$6,OR(database!AG2022=Data!$K$8,Data!$K$9=database!AG2022))),0,MAX(B$8:B2021)+1)</f>
        <v>0</v>
      </c>
      <c r="C2022" s="25">
        <f ca="1">IF(AND($AL2022-C$3&lt;=TODAY(),$AL2022&gt;0,AI2022&lt;&gt;"closed",AI2022&lt;&gt;"old",AND($B$3&lt;&gt;Data!$N$6,OR(database!$AG2022&lt;&gt;Data!$K$9,database!$AG2022&lt;&gt;Data!$K$8))),MAX(C$8:C2021)+1,0)</f>
        <v>0</v>
      </c>
      <c r="D2022" s="25">
        <f ca="1">IF(AND($AL2022-D$3&lt;=TODAY(),$AL2022&gt;0,$AI2022&lt;&gt;"closed",AI2022&lt;&gt;"old",AND($B$3&lt;&gt;Data!$N$6,OR(database!$AG2022&lt;&gt;Data!$K$9,database!$AG2022&lt;&gt;Data!$K$8))),MAX(D$8:D2021)+1,0)</f>
        <v>0</v>
      </c>
      <c r="E2022" s="25">
        <f ca="1">IF(AND($AL2022-E$3&lt;=TODAY(),$AL2022&gt;0,AI2022&lt;&gt;"closed",AI2022&lt;&gt;"old",AND($B$3&lt;&gt;Data!$N$6,OR(database!$AG2022&lt;&gt;Data!$K$9,database!$AG2022&lt;&gt;Data!$K$8))),MAX(E$8:E2021)+1,0)</f>
        <v>0</v>
      </c>
      <c r="F2022" s="25">
        <f>IF(AH2022="X",MAX(F$8:F2021)+1,0)</f>
        <v>0</v>
      </c>
      <c r="G2022" s="25">
        <f ca="1">IF(AND(AG2022=Data!$K$8,database!AI2022&lt;&gt;"Closed",AI2022&lt;&gt;"old",database!AL2022&lt;(TODAY()+Data!$X$4)),MAX(G$8:G2021)+1,0)</f>
        <v>0</v>
      </c>
      <c r="H2022" s="25">
        <f ca="1">IF(AND(AG2022=Data!$K$9,database!AI2022&lt;&gt;"Closed",AI2022&lt;&gt;"old",database!AL2022&lt;(TODAY()+Data!$X$5)),MAX(H$8:H2021)+1,0)</f>
        <v>0</v>
      </c>
      <c r="Y2022">
        <f>IF(AS2022&gt;0,VLOOKUP(AS2022,$AT:$AV,3,0)+COUNTIF(AS$8:AS2021,AS2022),0)</f>
        <v>0</v>
      </c>
      <c r="AA2022" s="16"/>
      <c r="AB2022" s="22"/>
      <c r="AC2022" s="16"/>
      <c r="AD2022" s="22"/>
      <c r="AE2022" s="16"/>
      <c r="AF2022" s="22"/>
      <c r="AG2022" s="138"/>
      <c r="AH2022" s="23"/>
      <c r="AI2022" s="16"/>
      <c r="AJ2022" s="23"/>
      <c r="AK2022" s="28"/>
      <c r="AL2022" s="35"/>
      <c r="AQ2022" s="25">
        <f>IF(FollowUp!$AK$3="(Off)",IF(FollowUp!$AA$3=Data!$D$5,C2022,IF(FollowUp!$AA$3=Data!$D$6,D2022,IF(FollowUp!$AA$3=Data!$D$7,E2022,B2022))),IF(FollowUp!$AK$3=Data!$N$9,F2022,IF(FollowUp!$AK$3=Data!$N$8,H2022,IF(FollowUp!$AK$3=Data!$N$7,G2022,B2022))))</f>
        <v>0</v>
      </c>
      <c r="AR2022" s="51">
        <f t="shared" si="194"/>
        <v>0</v>
      </c>
      <c r="AS2022" s="25">
        <f t="shared" si="192"/>
        <v>-1</v>
      </c>
      <c r="AT2022" s="25">
        <f t="shared" si="195"/>
        <v>2015</v>
      </c>
      <c r="AU2022" s="25">
        <f t="shared" si="193"/>
        <v>0</v>
      </c>
      <c r="AV2022" s="25">
        <f t="shared" si="196"/>
        <v>0</v>
      </c>
      <c r="BB2022" s="51"/>
    </row>
    <row r="2023" spans="1:54" x14ac:dyDescent="0.25">
      <c r="A2023" t="str">
        <f t="shared" si="191"/>
        <v>2023</v>
      </c>
      <c r="B2023" s="25">
        <f>IF(OR(ISBLANK($AG2023),$AI2023="closed",$AI2023="old",AND($B$3=Data!$N$6,OR(database!AG2023=Data!$K$8,Data!$K$9=database!AG2023))),0,MAX(B$8:B2022)+1)</f>
        <v>0</v>
      </c>
      <c r="C2023" s="25">
        <f ca="1">IF(AND($AL2023-C$3&lt;=TODAY(),$AL2023&gt;0,AI2023&lt;&gt;"closed",AI2023&lt;&gt;"old",AND($B$3&lt;&gt;Data!$N$6,OR(database!$AG2023&lt;&gt;Data!$K$9,database!$AG2023&lt;&gt;Data!$K$8))),MAX(C$8:C2022)+1,0)</f>
        <v>0</v>
      </c>
      <c r="D2023" s="25">
        <f ca="1">IF(AND($AL2023-D$3&lt;=TODAY(),$AL2023&gt;0,$AI2023&lt;&gt;"closed",AI2023&lt;&gt;"old",AND($B$3&lt;&gt;Data!$N$6,OR(database!$AG2023&lt;&gt;Data!$K$9,database!$AG2023&lt;&gt;Data!$K$8))),MAX(D$8:D2022)+1,0)</f>
        <v>0</v>
      </c>
      <c r="E2023" s="25">
        <f ca="1">IF(AND($AL2023-E$3&lt;=TODAY(),$AL2023&gt;0,AI2023&lt;&gt;"closed",AI2023&lt;&gt;"old",AND($B$3&lt;&gt;Data!$N$6,OR(database!$AG2023&lt;&gt;Data!$K$9,database!$AG2023&lt;&gt;Data!$K$8))),MAX(E$8:E2022)+1,0)</f>
        <v>0</v>
      </c>
      <c r="F2023" s="25">
        <f>IF(AH2023="X",MAX(F$8:F2022)+1,0)</f>
        <v>0</v>
      </c>
      <c r="G2023" s="25">
        <f ca="1">IF(AND(AG2023=Data!$K$8,database!AI2023&lt;&gt;"Closed",AI2023&lt;&gt;"old",database!AL2023&lt;(TODAY()+Data!$X$4)),MAX(G$8:G2022)+1,0)</f>
        <v>0</v>
      </c>
      <c r="H2023" s="25">
        <f ca="1">IF(AND(AG2023=Data!$K$9,database!AI2023&lt;&gt;"Closed",AI2023&lt;&gt;"old",database!AL2023&lt;(TODAY()+Data!$X$5)),MAX(H$8:H2022)+1,0)</f>
        <v>0</v>
      </c>
      <c r="Y2023">
        <f>IF(AS2023&gt;0,VLOOKUP(AS2023,$AT:$AV,3,0)+COUNTIF(AS$8:AS2022,AS2023),0)</f>
        <v>0</v>
      </c>
      <c r="AA2023" s="17"/>
      <c r="AB2023" s="18"/>
      <c r="AC2023" s="17"/>
      <c r="AD2023" s="18"/>
      <c r="AE2023" s="17"/>
      <c r="AF2023" s="18"/>
      <c r="AG2023" s="139"/>
      <c r="AH2023" s="24"/>
      <c r="AI2023" s="17"/>
      <c r="AJ2023" s="24"/>
      <c r="AK2023" s="27"/>
      <c r="AL2023" s="47"/>
      <c r="AQ2023" s="25">
        <f>IF(FollowUp!$AK$3="(Off)",IF(FollowUp!$AA$3=Data!$D$5,C2023,IF(FollowUp!$AA$3=Data!$D$6,D2023,IF(FollowUp!$AA$3=Data!$D$7,E2023,B2023))),IF(FollowUp!$AK$3=Data!$N$9,F2023,IF(FollowUp!$AK$3=Data!$N$8,H2023,IF(FollowUp!$AK$3=Data!$N$7,G2023,B2023))))</f>
        <v>0</v>
      </c>
      <c r="AR2023" s="51">
        <f t="shared" si="194"/>
        <v>0</v>
      </c>
      <c r="AS2023" s="25">
        <f t="shared" si="192"/>
        <v>-1</v>
      </c>
      <c r="AT2023" s="25">
        <f t="shared" si="195"/>
        <v>2016</v>
      </c>
      <c r="AU2023" s="25">
        <f t="shared" si="193"/>
        <v>0</v>
      </c>
      <c r="AV2023" s="25">
        <f t="shared" si="196"/>
        <v>0</v>
      </c>
      <c r="BB2023" s="51"/>
    </row>
    <row r="2024" spans="1:54" x14ac:dyDescent="0.25">
      <c r="A2024" t="str">
        <f t="shared" si="191"/>
        <v>2024</v>
      </c>
      <c r="B2024" s="25">
        <f>IF(OR(ISBLANK($AG2024),$AI2024="closed",$AI2024="old",AND($B$3=Data!$N$6,OR(database!AG2024=Data!$K$8,Data!$K$9=database!AG2024))),0,MAX(B$8:B2023)+1)</f>
        <v>0</v>
      </c>
      <c r="C2024" s="25">
        <f ca="1">IF(AND($AL2024-C$3&lt;=TODAY(),$AL2024&gt;0,AI2024&lt;&gt;"closed",AI2024&lt;&gt;"old",AND($B$3&lt;&gt;Data!$N$6,OR(database!$AG2024&lt;&gt;Data!$K$9,database!$AG2024&lt;&gt;Data!$K$8))),MAX(C$8:C2023)+1,0)</f>
        <v>0</v>
      </c>
      <c r="D2024" s="25">
        <f ca="1">IF(AND($AL2024-D$3&lt;=TODAY(),$AL2024&gt;0,$AI2024&lt;&gt;"closed",AI2024&lt;&gt;"old",AND($B$3&lt;&gt;Data!$N$6,OR(database!$AG2024&lt;&gt;Data!$K$9,database!$AG2024&lt;&gt;Data!$K$8))),MAX(D$8:D2023)+1,0)</f>
        <v>0</v>
      </c>
      <c r="E2024" s="25">
        <f ca="1">IF(AND($AL2024-E$3&lt;=TODAY(),$AL2024&gt;0,AI2024&lt;&gt;"closed",AI2024&lt;&gt;"old",AND($B$3&lt;&gt;Data!$N$6,OR(database!$AG2024&lt;&gt;Data!$K$9,database!$AG2024&lt;&gt;Data!$K$8))),MAX(E$8:E2023)+1,0)</f>
        <v>0</v>
      </c>
      <c r="F2024" s="25">
        <f>IF(AH2024="X",MAX(F$8:F2023)+1,0)</f>
        <v>0</v>
      </c>
      <c r="G2024" s="25">
        <f ca="1">IF(AND(AG2024=Data!$K$8,database!AI2024&lt;&gt;"Closed",AI2024&lt;&gt;"old",database!AL2024&lt;(TODAY()+Data!$X$4)),MAX(G$8:G2023)+1,0)</f>
        <v>0</v>
      </c>
      <c r="H2024" s="25">
        <f ca="1">IF(AND(AG2024=Data!$K$9,database!AI2024&lt;&gt;"Closed",AI2024&lt;&gt;"old",database!AL2024&lt;(TODAY()+Data!$X$5)),MAX(H$8:H2023)+1,0)</f>
        <v>0</v>
      </c>
      <c r="Y2024">
        <f>IF(AS2024&gt;0,VLOOKUP(AS2024,$AT:$AV,3,0)+COUNTIF(AS$8:AS2023,AS2024),0)</f>
        <v>0</v>
      </c>
      <c r="AA2024" s="16"/>
      <c r="AB2024" s="22"/>
      <c r="AC2024" s="16"/>
      <c r="AD2024" s="22"/>
      <c r="AE2024" s="16"/>
      <c r="AF2024" s="22"/>
      <c r="AG2024" s="138"/>
      <c r="AH2024" s="23"/>
      <c r="AI2024" s="16"/>
      <c r="AJ2024" s="23"/>
      <c r="AK2024" s="28"/>
      <c r="AL2024" s="35"/>
      <c r="AQ2024" s="25">
        <f>IF(FollowUp!$AK$3="(Off)",IF(FollowUp!$AA$3=Data!$D$5,C2024,IF(FollowUp!$AA$3=Data!$D$6,D2024,IF(FollowUp!$AA$3=Data!$D$7,E2024,B2024))),IF(FollowUp!$AK$3=Data!$N$9,F2024,IF(FollowUp!$AK$3=Data!$N$8,H2024,IF(FollowUp!$AK$3=Data!$N$7,G2024,B2024))))</f>
        <v>0</v>
      </c>
      <c r="AR2024" s="51">
        <f t="shared" si="194"/>
        <v>0</v>
      </c>
      <c r="AS2024" s="25">
        <f t="shared" si="192"/>
        <v>-1</v>
      </c>
      <c r="AT2024" s="25">
        <f t="shared" si="195"/>
        <v>2017</v>
      </c>
      <c r="AU2024" s="25">
        <f t="shared" si="193"/>
        <v>0</v>
      </c>
      <c r="AV2024" s="25">
        <f t="shared" si="196"/>
        <v>0</v>
      </c>
      <c r="BB2024" s="51"/>
    </row>
    <row r="2025" spans="1:54" x14ac:dyDescent="0.25">
      <c r="A2025" t="str">
        <f t="shared" si="191"/>
        <v>2025</v>
      </c>
      <c r="B2025" s="25">
        <f>IF(OR(ISBLANK($AG2025),$AI2025="closed",$AI2025="old",AND($B$3=Data!$N$6,OR(database!AG2025=Data!$K$8,Data!$K$9=database!AG2025))),0,MAX(B$8:B2024)+1)</f>
        <v>0</v>
      </c>
      <c r="C2025" s="25">
        <f ca="1">IF(AND($AL2025-C$3&lt;=TODAY(),$AL2025&gt;0,AI2025&lt;&gt;"closed",AI2025&lt;&gt;"old",AND($B$3&lt;&gt;Data!$N$6,OR(database!$AG2025&lt;&gt;Data!$K$9,database!$AG2025&lt;&gt;Data!$K$8))),MAX(C$8:C2024)+1,0)</f>
        <v>0</v>
      </c>
      <c r="D2025" s="25">
        <f ca="1">IF(AND($AL2025-D$3&lt;=TODAY(),$AL2025&gt;0,$AI2025&lt;&gt;"closed",AI2025&lt;&gt;"old",AND($B$3&lt;&gt;Data!$N$6,OR(database!$AG2025&lt;&gt;Data!$K$9,database!$AG2025&lt;&gt;Data!$K$8))),MAX(D$8:D2024)+1,0)</f>
        <v>0</v>
      </c>
      <c r="E2025" s="25">
        <f ca="1">IF(AND($AL2025-E$3&lt;=TODAY(),$AL2025&gt;0,AI2025&lt;&gt;"closed",AI2025&lt;&gt;"old",AND($B$3&lt;&gt;Data!$N$6,OR(database!$AG2025&lt;&gt;Data!$K$9,database!$AG2025&lt;&gt;Data!$K$8))),MAX(E$8:E2024)+1,0)</f>
        <v>0</v>
      </c>
      <c r="F2025" s="25">
        <f>IF(AH2025="X",MAX(F$8:F2024)+1,0)</f>
        <v>0</v>
      </c>
      <c r="G2025" s="25">
        <f ca="1">IF(AND(AG2025=Data!$K$8,database!AI2025&lt;&gt;"Closed",AI2025&lt;&gt;"old",database!AL2025&lt;(TODAY()+Data!$X$4)),MAX(G$8:G2024)+1,0)</f>
        <v>0</v>
      </c>
      <c r="H2025" s="25">
        <f ca="1">IF(AND(AG2025=Data!$K$9,database!AI2025&lt;&gt;"Closed",AI2025&lt;&gt;"old",database!AL2025&lt;(TODAY()+Data!$X$5)),MAX(H$8:H2024)+1,0)</f>
        <v>0</v>
      </c>
      <c r="Y2025">
        <f>IF(AS2025&gt;0,VLOOKUP(AS2025,$AT:$AV,3,0)+COUNTIF(AS$8:AS2024,AS2025),0)</f>
        <v>0</v>
      </c>
      <c r="AA2025" s="17"/>
      <c r="AB2025" s="18"/>
      <c r="AC2025" s="17"/>
      <c r="AD2025" s="18"/>
      <c r="AE2025" s="17"/>
      <c r="AF2025" s="18"/>
      <c r="AG2025" s="139"/>
      <c r="AH2025" s="24"/>
      <c r="AI2025" s="17"/>
      <c r="AJ2025" s="24"/>
      <c r="AK2025" s="27"/>
      <c r="AL2025" s="47"/>
      <c r="AQ2025" s="25">
        <f>IF(FollowUp!$AK$3="(Off)",IF(FollowUp!$AA$3=Data!$D$5,C2025,IF(FollowUp!$AA$3=Data!$D$6,D2025,IF(FollowUp!$AA$3=Data!$D$7,E2025,B2025))),IF(FollowUp!$AK$3=Data!$N$9,F2025,IF(FollowUp!$AK$3=Data!$N$8,H2025,IF(FollowUp!$AK$3=Data!$N$7,G2025,B2025))))</f>
        <v>0</v>
      </c>
      <c r="AR2025" s="51">
        <f t="shared" si="194"/>
        <v>0</v>
      </c>
      <c r="AS2025" s="25">
        <f t="shared" si="192"/>
        <v>-1</v>
      </c>
      <c r="AT2025" s="25">
        <f t="shared" si="195"/>
        <v>2018</v>
      </c>
      <c r="AU2025" s="25">
        <f t="shared" si="193"/>
        <v>0</v>
      </c>
      <c r="AV2025" s="25">
        <f t="shared" si="196"/>
        <v>0</v>
      </c>
      <c r="BB2025" s="51"/>
    </row>
    <row r="2026" spans="1:54" x14ac:dyDescent="0.25">
      <c r="A2026" t="str">
        <f t="shared" si="191"/>
        <v>2026</v>
      </c>
      <c r="B2026" s="25">
        <f>IF(OR(ISBLANK($AG2026),$AI2026="closed",$AI2026="old",AND($B$3=Data!$N$6,OR(database!AG2026=Data!$K$8,Data!$K$9=database!AG2026))),0,MAX(B$8:B2025)+1)</f>
        <v>0</v>
      </c>
      <c r="C2026" s="25">
        <f ca="1">IF(AND($AL2026-C$3&lt;=TODAY(),$AL2026&gt;0,AI2026&lt;&gt;"closed",AI2026&lt;&gt;"old",AND($B$3&lt;&gt;Data!$N$6,OR(database!$AG2026&lt;&gt;Data!$K$9,database!$AG2026&lt;&gt;Data!$K$8))),MAX(C$8:C2025)+1,0)</f>
        <v>0</v>
      </c>
      <c r="D2026" s="25">
        <f ca="1">IF(AND($AL2026-D$3&lt;=TODAY(),$AL2026&gt;0,$AI2026&lt;&gt;"closed",AI2026&lt;&gt;"old",AND($B$3&lt;&gt;Data!$N$6,OR(database!$AG2026&lt;&gt;Data!$K$9,database!$AG2026&lt;&gt;Data!$K$8))),MAX(D$8:D2025)+1,0)</f>
        <v>0</v>
      </c>
      <c r="E2026" s="25">
        <f ca="1">IF(AND($AL2026-E$3&lt;=TODAY(),$AL2026&gt;0,AI2026&lt;&gt;"closed",AI2026&lt;&gt;"old",AND($B$3&lt;&gt;Data!$N$6,OR(database!$AG2026&lt;&gt;Data!$K$9,database!$AG2026&lt;&gt;Data!$K$8))),MAX(E$8:E2025)+1,0)</f>
        <v>0</v>
      </c>
      <c r="F2026" s="25">
        <f>IF(AH2026="X",MAX(F$8:F2025)+1,0)</f>
        <v>0</v>
      </c>
      <c r="G2026" s="25">
        <f ca="1">IF(AND(AG2026=Data!$K$8,database!AI2026&lt;&gt;"Closed",AI2026&lt;&gt;"old",database!AL2026&lt;(TODAY()+Data!$X$4)),MAX(G$8:G2025)+1,0)</f>
        <v>0</v>
      </c>
      <c r="H2026" s="25">
        <f ca="1">IF(AND(AG2026=Data!$K$9,database!AI2026&lt;&gt;"Closed",AI2026&lt;&gt;"old",database!AL2026&lt;(TODAY()+Data!$X$5)),MAX(H$8:H2025)+1,0)</f>
        <v>0</v>
      </c>
      <c r="Y2026">
        <f>IF(AS2026&gt;0,VLOOKUP(AS2026,$AT:$AV,3,0)+COUNTIF(AS$8:AS2025,AS2026),0)</f>
        <v>0</v>
      </c>
      <c r="AA2026" s="16"/>
      <c r="AB2026" s="22"/>
      <c r="AC2026" s="16"/>
      <c r="AD2026" s="22"/>
      <c r="AE2026" s="16"/>
      <c r="AF2026" s="22"/>
      <c r="AG2026" s="138"/>
      <c r="AH2026" s="23"/>
      <c r="AI2026" s="16"/>
      <c r="AJ2026" s="23"/>
      <c r="AK2026" s="28"/>
      <c r="AL2026" s="35"/>
      <c r="AQ2026" s="25">
        <f>IF(FollowUp!$AK$3="(Off)",IF(FollowUp!$AA$3=Data!$D$5,C2026,IF(FollowUp!$AA$3=Data!$D$6,D2026,IF(FollowUp!$AA$3=Data!$D$7,E2026,B2026))),IF(FollowUp!$AK$3=Data!$N$9,F2026,IF(FollowUp!$AK$3=Data!$N$8,H2026,IF(FollowUp!$AK$3=Data!$N$7,G2026,B2026))))</f>
        <v>0</v>
      </c>
      <c r="AR2026" s="51">
        <f t="shared" si="194"/>
        <v>0</v>
      </c>
      <c r="AS2026" s="25">
        <f t="shared" si="192"/>
        <v>-1</v>
      </c>
      <c r="AT2026" s="25">
        <f t="shared" si="195"/>
        <v>2019</v>
      </c>
      <c r="AU2026" s="25">
        <f t="shared" si="193"/>
        <v>0</v>
      </c>
      <c r="AV2026" s="25">
        <f t="shared" si="196"/>
        <v>0</v>
      </c>
      <c r="BB2026" s="51"/>
    </row>
    <row r="2027" spans="1:54" x14ac:dyDescent="0.25">
      <c r="A2027" t="str">
        <f t="shared" si="191"/>
        <v>2027</v>
      </c>
      <c r="B2027" s="25">
        <f>IF(OR(ISBLANK($AG2027),$AI2027="closed",$AI2027="old",AND($B$3=Data!$N$6,OR(database!AG2027=Data!$K$8,Data!$K$9=database!AG2027))),0,MAX(B$8:B2026)+1)</f>
        <v>0</v>
      </c>
      <c r="C2027" s="25">
        <f ca="1">IF(AND($AL2027-C$3&lt;=TODAY(),$AL2027&gt;0,AI2027&lt;&gt;"closed",AI2027&lt;&gt;"old",AND($B$3&lt;&gt;Data!$N$6,OR(database!$AG2027&lt;&gt;Data!$K$9,database!$AG2027&lt;&gt;Data!$K$8))),MAX(C$8:C2026)+1,0)</f>
        <v>0</v>
      </c>
      <c r="D2027" s="25">
        <f ca="1">IF(AND($AL2027-D$3&lt;=TODAY(),$AL2027&gt;0,$AI2027&lt;&gt;"closed",AI2027&lt;&gt;"old",AND($B$3&lt;&gt;Data!$N$6,OR(database!$AG2027&lt;&gt;Data!$K$9,database!$AG2027&lt;&gt;Data!$K$8))),MAX(D$8:D2026)+1,0)</f>
        <v>0</v>
      </c>
      <c r="E2027" s="25">
        <f ca="1">IF(AND($AL2027-E$3&lt;=TODAY(),$AL2027&gt;0,AI2027&lt;&gt;"closed",AI2027&lt;&gt;"old",AND($B$3&lt;&gt;Data!$N$6,OR(database!$AG2027&lt;&gt;Data!$K$9,database!$AG2027&lt;&gt;Data!$K$8))),MAX(E$8:E2026)+1,0)</f>
        <v>0</v>
      </c>
      <c r="F2027" s="25">
        <f>IF(AH2027="X",MAX(F$8:F2026)+1,0)</f>
        <v>0</v>
      </c>
      <c r="G2027" s="25">
        <f ca="1">IF(AND(AG2027=Data!$K$8,database!AI2027&lt;&gt;"Closed",AI2027&lt;&gt;"old",database!AL2027&lt;(TODAY()+Data!$X$4)),MAX(G$8:G2026)+1,0)</f>
        <v>0</v>
      </c>
      <c r="H2027" s="25">
        <f ca="1">IF(AND(AG2027=Data!$K$9,database!AI2027&lt;&gt;"Closed",AI2027&lt;&gt;"old",database!AL2027&lt;(TODAY()+Data!$X$5)),MAX(H$8:H2026)+1,0)</f>
        <v>0</v>
      </c>
      <c r="Y2027">
        <f>IF(AS2027&gt;0,VLOOKUP(AS2027,$AT:$AV,3,0)+COUNTIF(AS$8:AS2026,AS2027),0)</f>
        <v>0</v>
      </c>
      <c r="AA2027" s="17"/>
      <c r="AB2027" s="18"/>
      <c r="AC2027" s="17"/>
      <c r="AD2027" s="18"/>
      <c r="AE2027" s="17"/>
      <c r="AF2027" s="18"/>
      <c r="AG2027" s="139"/>
      <c r="AH2027" s="24"/>
      <c r="AI2027" s="17"/>
      <c r="AJ2027" s="24"/>
      <c r="AK2027" s="27"/>
      <c r="AL2027" s="47"/>
      <c r="AQ2027" s="25">
        <f>IF(FollowUp!$AK$3="(Off)",IF(FollowUp!$AA$3=Data!$D$5,C2027,IF(FollowUp!$AA$3=Data!$D$6,D2027,IF(FollowUp!$AA$3=Data!$D$7,E2027,B2027))),IF(FollowUp!$AK$3=Data!$N$9,F2027,IF(FollowUp!$AK$3=Data!$N$8,H2027,IF(FollowUp!$AK$3=Data!$N$7,G2027,B2027))))</f>
        <v>0</v>
      </c>
      <c r="AR2027" s="51">
        <f t="shared" si="194"/>
        <v>0</v>
      </c>
      <c r="AS2027" s="25">
        <f t="shared" si="192"/>
        <v>-1</v>
      </c>
      <c r="AT2027" s="25">
        <f t="shared" si="195"/>
        <v>2020</v>
      </c>
      <c r="AU2027" s="25">
        <f t="shared" si="193"/>
        <v>0</v>
      </c>
      <c r="AV2027" s="25">
        <f t="shared" si="196"/>
        <v>0</v>
      </c>
      <c r="BB2027" s="51"/>
    </row>
    <row r="2028" spans="1:54" x14ac:dyDescent="0.25">
      <c r="A2028" t="str">
        <f t="shared" si="191"/>
        <v>2028</v>
      </c>
      <c r="B2028" s="25">
        <f>IF(OR(ISBLANK($AG2028),$AI2028="closed",$AI2028="old",AND($B$3=Data!$N$6,OR(database!AG2028=Data!$K$8,Data!$K$9=database!AG2028))),0,MAX(B$8:B2027)+1)</f>
        <v>0</v>
      </c>
      <c r="C2028" s="25">
        <f ca="1">IF(AND($AL2028-C$3&lt;=TODAY(),$AL2028&gt;0,AI2028&lt;&gt;"closed",AI2028&lt;&gt;"old",AND($B$3&lt;&gt;Data!$N$6,OR(database!$AG2028&lt;&gt;Data!$K$9,database!$AG2028&lt;&gt;Data!$K$8))),MAX(C$8:C2027)+1,0)</f>
        <v>0</v>
      </c>
      <c r="D2028" s="25">
        <f ca="1">IF(AND($AL2028-D$3&lt;=TODAY(),$AL2028&gt;0,$AI2028&lt;&gt;"closed",AI2028&lt;&gt;"old",AND($B$3&lt;&gt;Data!$N$6,OR(database!$AG2028&lt;&gt;Data!$K$9,database!$AG2028&lt;&gt;Data!$K$8))),MAX(D$8:D2027)+1,0)</f>
        <v>0</v>
      </c>
      <c r="E2028" s="25">
        <f ca="1">IF(AND($AL2028-E$3&lt;=TODAY(),$AL2028&gt;0,AI2028&lt;&gt;"closed",AI2028&lt;&gt;"old",AND($B$3&lt;&gt;Data!$N$6,OR(database!$AG2028&lt;&gt;Data!$K$9,database!$AG2028&lt;&gt;Data!$K$8))),MAX(E$8:E2027)+1,0)</f>
        <v>0</v>
      </c>
      <c r="F2028" s="25">
        <f>IF(AH2028="X",MAX(F$8:F2027)+1,0)</f>
        <v>0</v>
      </c>
      <c r="G2028" s="25">
        <f ca="1">IF(AND(AG2028=Data!$K$8,database!AI2028&lt;&gt;"Closed",AI2028&lt;&gt;"old",database!AL2028&lt;(TODAY()+Data!$X$4)),MAX(G$8:G2027)+1,0)</f>
        <v>0</v>
      </c>
      <c r="H2028" s="25">
        <f ca="1">IF(AND(AG2028=Data!$K$9,database!AI2028&lt;&gt;"Closed",AI2028&lt;&gt;"old",database!AL2028&lt;(TODAY()+Data!$X$5)),MAX(H$8:H2027)+1,0)</f>
        <v>0</v>
      </c>
      <c r="Y2028">
        <f>IF(AS2028&gt;0,VLOOKUP(AS2028,$AT:$AV,3,0)+COUNTIF(AS$8:AS2027,AS2028),0)</f>
        <v>0</v>
      </c>
      <c r="AA2028" s="16"/>
      <c r="AB2028" s="22"/>
      <c r="AC2028" s="16"/>
      <c r="AD2028" s="22"/>
      <c r="AE2028" s="16"/>
      <c r="AF2028" s="22"/>
      <c r="AG2028" s="138"/>
      <c r="AH2028" s="23"/>
      <c r="AI2028" s="16"/>
      <c r="AJ2028" s="23"/>
      <c r="AK2028" s="28"/>
      <c r="AL2028" s="35"/>
      <c r="AQ2028" s="25">
        <f>IF(FollowUp!$AK$3="(Off)",IF(FollowUp!$AA$3=Data!$D$5,C2028,IF(FollowUp!$AA$3=Data!$D$6,D2028,IF(FollowUp!$AA$3=Data!$D$7,E2028,B2028))),IF(FollowUp!$AK$3=Data!$N$9,F2028,IF(FollowUp!$AK$3=Data!$N$8,H2028,IF(FollowUp!$AK$3=Data!$N$7,G2028,B2028))))</f>
        <v>0</v>
      </c>
      <c r="AR2028" s="51">
        <f t="shared" si="194"/>
        <v>0</v>
      </c>
      <c r="AS2028" s="25">
        <f t="shared" si="192"/>
        <v>-1</v>
      </c>
      <c r="AT2028" s="25">
        <f t="shared" si="195"/>
        <v>2021</v>
      </c>
      <c r="AU2028" s="25">
        <f t="shared" si="193"/>
        <v>0</v>
      </c>
      <c r="AV2028" s="25">
        <f t="shared" si="196"/>
        <v>0</v>
      </c>
      <c r="BB2028" s="51"/>
    </row>
    <row r="2029" spans="1:54" x14ac:dyDescent="0.25">
      <c r="A2029" t="str">
        <f t="shared" si="191"/>
        <v>2029</v>
      </c>
      <c r="B2029" s="25">
        <f>IF(OR(ISBLANK($AG2029),$AI2029="closed",$AI2029="old",AND($B$3=Data!$N$6,OR(database!AG2029=Data!$K$8,Data!$K$9=database!AG2029))),0,MAX(B$8:B2028)+1)</f>
        <v>0</v>
      </c>
      <c r="C2029" s="25">
        <f ca="1">IF(AND($AL2029-C$3&lt;=TODAY(),$AL2029&gt;0,AI2029&lt;&gt;"closed",AI2029&lt;&gt;"old",AND($B$3&lt;&gt;Data!$N$6,OR(database!$AG2029&lt;&gt;Data!$K$9,database!$AG2029&lt;&gt;Data!$K$8))),MAX(C$8:C2028)+1,0)</f>
        <v>0</v>
      </c>
      <c r="D2029" s="25">
        <f ca="1">IF(AND($AL2029-D$3&lt;=TODAY(),$AL2029&gt;0,$AI2029&lt;&gt;"closed",AI2029&lt;&gt;"old",AND($B$3&lt;&gt;Data!$N$6,OR(database!$AG2029&lt;&gt;Data!$K$9,database!$AG2029&lt;&gt;Data!$K$8))),MAX(D$8:D2028)+1,0)</f>
        <v>0</v>
      </c>
      <c r="E2029" s="25">
        <f ca="1">IF(AND($AL2029-E$3&lt;=TODAY(),$AL2029&gt;0,AI2029&lt;&gt;"closed",AI2029&lt;&gt;"old",AND($B$3&lt;&gt;Data!$N$6,OR(database!$AG2029&lt;&gt;Data!$K$9,database!$AG2029&lt;&gt;Data!$K$8))),MAX(E$8:E2028)+1,0)</f>
        <v>0</v>
      </c>
      <c r="F2029" s="25">
        <f>IF(AH2029="X",MAX(F$8:F2028)+1,0)</f>
        <v>0</v>
      </c>
      <c r="G2029" s="25">
        <f ca="1">IF(AND(AG2029=Data!$K$8,database!AI2029&lt;&gt;"Closed",AI2029&lt;&gt;"old",database!AL2029&lt;(TODAY()+Data!$X$4)),MAX(G$8:G2028)+1,0)</f>
        <v>0</v>
      </c>
      <c r="H2029" s="25">
        <f ca="1">IF(AND(AG2029=Data!$K$9,database!AI2029&lt;&gt;"Closed",AI2029&lt;&gt;"old",database!AL2029&lt;(TODAY()+Data!$X$5)),MAX(H$8:H2028)+1,0)</f>
        <v>0</v>
      </c>
      <c r="Y2029">
        <f>IF(AS2029&gt;0,VLOOKUP(AS2029,$AT:$AV,3,0)+COUNTIF(AS$8:AS2028,AS2029),0)</f>
        <v>0</v>
      </c>
      <c r="AA2029" s="17"/>
      <c r="AB2029" s="18"/>
      <c r="AC2029" s="17"/>
      <c r="AD2029" s="18"/>
      <c r="AE2029" s="17"/>
      <c r="AF2029" s="18"/>
      <c r="AG2029" s="139"/>
      <c r="AH2029" s="24"/>
      <c r="AI2029" s="17"/>
      <c r="AJ2029" s="24"/>
      <c r="AK2029" s="27"/>
      <c r="AL2029" s="47"/>
      <c r="AQ2029" s="25">
        <f>IF(FollowUp!$AK$3="(Off)",IF(FollowUp!$AA$3=Data!$D$5,C2029,IF(FollowUp!$AA$3=Data!$D$6,D2029,IF(FollowUp!$AA$3=Data!$D$7,E2029,B2029))),IF(FollowUp!$AK$3=Data!$N$9,F2029,IF(FollowUp!$AK$3=Data!$N$8,H2029,IF(FollowUp!$AK$3=Data!$N$7,G2029,B2029))))</f>
        <v>0</v>
      </c>
      <c r="AR2029" s="51">
        <f t="shared" si="194"/>
        <v>0</v>
      </c>
      <c r="AS2029" s="25">
        <f t="shared" si="192"/>
        <v>-1</v>
      </c>
      <c r="AT2029" s="25">
        <f t="shared" si="195"/>
        <v>2022</v>
      </c>
      <c r="AU2029" s="25">
        <f t="shared" si="193"/>
        <v>0</v>
      </c>
      <c r="AV2029" s="25">
        <f t="shared" si="196"/>
        <v>0</v>
      </c>
      <c r="BB2029" s="51"/>
    </row>
    <row r="2030" spans="1:54" x14ac:dyDescent="0.25">
      <c r="A2030" t="str">
        <f t="shared" si="191"/>
        <v>2030</v>
      </c>
      <c r="B2030" s="25">
        <f>IF(OR(ISBLANK($AG2030),$AI2030="closed",$AI2030="old",AND($B$3=Data!$N$6,OR(database!AG2030=Data!$K$8,Data!$K$9=database!AG2030))),0,MAX(B$8:B2029)+1)</f>
        <v>0</v>
      </c>
      <c r="C2030" s="25">
        <f ca="1">IF(AND($AL2030-C$3&lt;=TODAY(),$AL2030&gt;0,AI2030&lt;&gt;"closed",AI2030&lt;&gt;"old",AND($B$3&lt;&gt;Data!$N$6,OR(database!$AG2030&lt;&gt;Data!$K$9,database!$AG2030&lt;&gt;Data!$K$8))),MAX(C$8:C2029)+1,0)</f>
        <v>0</v>
      </c>
      <c r="D2030" s="25">
        <f ca="1">IF(AND($AL2030-D$3&lt;=TODAY(),$AL2030&gt;0,$AI2030&lt;&gt;"closed",AI2030&lt;&gt;"old",AND($B$3&lt;&gt;Data!$N$6,OR(database!$AG2030&lt;&gt;Data!$K$9,database!$AG2030&lt;&gt;Data!$K$8))),MAX(D$8:D2029)+1,0)</f>
        <v>0</v>
      </c>
      <c r="E2030" s="25">
        <f ca="1">IF(AND($AL2030-E$3&lt;=TODAY(),$AL2030&gt;0,AI2030&lt;&gt;"closed",AI2030&lt;&gt;"old",AND($B$3&lt;&gt;Data!$N$6,OR(database!$AG2030&lt;&gt;Data!$K$9,database!$AG2030&lt;&gt;Data!$K$8))),MAX(E$8:E2029)+1,0)</f>
        <v>0</v>
      </c>
      <c r="F2030" s="25">
        <f>IF(AH2030="X",MAX(F$8:F2029)+1,0)</f>
        <v>0</v>
      </c>
      <c r="G2030" s="25">
        <f ca="1">IF(AND(AG2030=Data!$K$8,database!AI2030&lt;&gt;"Closed",AI2030&lt;&gt;"old",database!AL2030&lt;(TODAY()+Data!$X$4)),MAX(G$8:G2029)+1,0)</f>
        <v>0</v>
      </c>
      <c r="H2030" s="25">
        <f ca="1">IF(AND(AG2030=Data!$K$9,database!AI2030&lt;&gt;"Closed",AI2030&lt;&gt;"old",database!AL2030&lt;(TODAY()+Data!$X$5)),MAX(H$8:H2029)+1,0)</f>
        <v>0</v>
      </c>
      <c r="Y2030">
        <f>IF(AS2030&gt;0,VLOOKUP(AS2030,$AT:$AV,3,0)+COUNTIF(AS$8:AS2029,AS2030),0)</f>
        <v>0</v>
      </c>
      <c r="AA2030" s="16"/>
      <c r="AB2030" s="22"/>
      <c r="AC2030" s="16"/>
      <c r="AD2030" s="22"/>
      <c r="AE2030" s="16"/>
      <c r="AF2030" s="22"/>
      <c r="AG2030" s="138"/>
      <c r="AH2030" s="23"/>
      <c r="AI2030" s="16"/>
      <c r="AJ2030" s="23"/>
      <c r="AK2030" s="28"/>
      <c r="AL2030" s="35"/>
      <c r="AQ2030" s="25">
        <f>IF(FollowUp!$AK$3="(Off)",IF(FollowUp!$AA$3=Data!$D$5,C2030,IF(FollowUp!$AA$3=Data!$D$6,D2030,IF(FollowUp!$AA$3=Data!$D$7,E2030,B2030))),IF(FollowUp!$AK$3=Data!$N$9,F2030,IF(FollowUp!$AK$3=Data!$N$8,H2030,IF(FollowUp!$AK$3=Data!$N$7,G2030,B2030))))</f>
        <v>0</v>
      </c>
      <c r="AR2030" s="51">
        <f t="shared" si="194"/>
        <v>0</v>
      </c>
      <c r="AS2030" s="25">
        <f t="shared" si="192"/>
        <v>-1</v>
      </c>
      <c r="AT2030" s="25">
        <f t="shared" si="195"/>
        <v>2023</v>
      </c>
      <c r="AU2030" s="25">
        <f t="shared" si="193"/>
        <v>0</v>
      </c>
      <c r="AV2030" s="25">
        <f t="shared" si="196"/>
        <v>0</v>
      </c>
      <c r="BB2030" s="51"/>
    </row>
    <row r="2031" spans="1:54" x14ac:dyDescent="0.25">
      <c r="A2031" t="str">
        <f t="shared" si="191"/>
        <v>2031</v>
      </c>
      <c r="B2031" s="25">
        <f>IF(OR(ISBLANK($AG2031),$AI2031="closed",$AI2031="old",AND($B$3=Data!$N$6,OR(database!AG2031=Data!$K$8,Data!$K$9=database!AG2031))),0,MAX(B$8:B2030)+1)</f>
        <v>0</v>
      </c>
      <c r="C2031" s="25">
        <f ca="1">IF(AND($AL2031-C$3&lt;=TODAY(),$AL2031&gt;0,AI2031&lt;&gt;"closed",AI2031&lt;&gt;"old",AND($B$3&lt;&gt;Data!$N$6,OR(database!$AG2031&lt;&gt;Data!$K$9,database!$AG2031&lt;&gt;Data!$K$8))),MAX(C$8:C2030)+1,0)</f>
        <v>0</v>
      </c>
      <c r="D2031" s="25">
        <f ca="1">IF(AND($AL2031-D$3&lt;=TODAY(),$AL2031&gt;0,$AI2031&lt;&gt;"closed",AI2031&lt;&gt;"old",AND($B$3&lt;&gt;Data!$N$6,OR(database!$AG2031&lt;&gt;Data!$K$9,database!$AG2031&lt;&gt;Data!$K$8))),MAX(D$8:D2030)+1,0)</f>
        <v>0</v>
      </c>
      <c r="E2031" s="25">
        <f ca="1">IF(AND($AL2031-E$3&lt;=TODAY(),$AL2031&gt;0,AI2031&lt;&gt;"closed",AI2031&lt;&gt;"old",AND($B$3&lt;&gt;Data!$N$6,OR(database!$AG2031&lt;&gt;Data!$K$9,database!$AG2031&lt;&gt;Data!$K$8))),MAX(E$8:E2030)+1,0)</f>
        <v>0</v>
      </c>
      <c r="F2031" s="25">
        <f>IF(AH2031="X",MAX(F$8:F2030)+1,0)</f>
        <v>0</v>
      </c>
      <c r="G2031" s="25">
        <f ca="1">IF(AND(AG2031=Data!$K$8,database!AI2031&lt;&gt;"Closed",AI2031&lt;&gt;"old",database!AL2031&lt;(TODAY()+Data!$X$4)),MAX(G$8:G2030)+1,0)</f>
        <v>0</v>
      </c>
      <c r="H2031" s="25">
        <f ca="1">IF(AND(AG2031=Data!$K$9,database!AI2031&lt;&gt;"Closed",AI2031&lt;&gt;"old",database!AL2031&lt;(TODAY()+Data!$X$5)),MAX(H$8:H2030)+1,0)</f>
        <v>0</v>
      </c>
      <c r="Y2031">
        <f>IF(AS2031&gt;0,VLOOKUP(AS2031,$AT:$AV,3,0)+COUNTIF(AS$8:AS2030,AS2031),0)</f>
        <v>0</v>
      </c>
      <c r="AA2031" s="17"/>
      <c r="AB2031" s="18"/>
      <c r="AC2031" s="17"/>
      <c r="AD2031" s="18"/>
      <c r="AE2031" s="17"/>
      <c r="AF2031" s="18"/>
      <c r="AG2031" s="139"/>
      <c r="AH2031" s="24"/>
      <c r="AI2031" s="17"/>
      <c r="AJ2031" s="24"/>
      <c r="AK2031" s="27"/>
      <c r="AL2031" s="47"/>
      <c r="AQ2031" s="25">
        <f>IF(FollowUp!$AK$3="(Off)",IF(FollowUp!$AA$3=Data!$D$5,C2031,IF(FollowUp!$AA$3=Data!$D$6,D2031,IF(FollowUp!$AA$3=Data!$D$7,E2031,B2031))),IF(FollowUp!$AK$3=Data!$N$9,F2031,IF(FollowUp!$AK$3=Data!$N$8,H2031,IF(FollowUp!$AK$3=Data!$N$7,G2031,B2031))))</f>
        <v>0</v>
      </c>
      <c r="AR2031" s="51">
        <f t="shared" si="194"/>
        <v>0</v>
      </c>
      <c r="AS2031" s="25">
        <f t="shared" si="192"/>
        <v>-1</v>
      </c>
      <c r="AT2031" s="25">
        <f t="shared" si="195"/>
        <v>2024</v>
      </c>
      <c r="AU2031" s="25">
        <f t="shared" si="193"/>
        <v>0</v>
      </c>
      <c r="AV2031" s="25">
        <f t="shared" si="196"/>
        <v>0</v>
      </c>
      <c r="BB2031" s="51"/>
    </row>
    <row r="2032" spans="1:54" x14ac:dyDescent="0.25">
      <c r="A2032" t="str">
        <f t="shared" si="191"/>
        <v>2032</v>
      </c>
      <c r="B2032" s="25">
        <f>IF(OR(ISBLANK($AG2032),$AI2032="closed",$AI2032="old",AND($B$3=Data!$N$6,OR(database!AG2032=Data!$K$8,Data!$K$9=database!AG2032))),0,MAX(B$8:B2031)+1)</f>
        <v>0</v>
      </c>
      <c r="C2032" s="25">
        <f ca="1">IF(AND($AL2032-C$3&lt;=TODAY(),$AL2032&gt;0,AI2032&lt;&gt;"closed",AI2032&lt;&gt;"old",AND($B$3&lt;&gt;Data!$N$6,OR(database!$AG2032&lt;&gt;Data!$K$9,database!$AG2032&lt;&gt;Data!$K$8))),MAX(C$8:C2031)+1,0)</f>
        <v>0</v>
      </c>
      <c r="D2032" s="25">
        <f ca="1">IF(AND($AL2032-D$3&lt;=TODAY(),$AL2032&gt;0,$AI2032&lt;&gt;"closed",AI2032&lt;&gt;"old",AND($B$3&lt;&gt;Data!$N$6,OR(database!$AG2032&lt;&gt;Data!$K$9,database!$AG2032&lt;&gt;Data!$K$8))),MAX(D$8:D2031)+1,0)</f>
        <v>0</v>
      </c>
      <c r="E2032" s="25">
        <f ca="1">IF(AND($AL2032-E$3&lt;=TODAY(),$AL2032&gt;0,AI2032&lt;&gt;"closed",AI2032&lt;&gt;"old",AND($B$3&lt;&gt;Data!$N$6,OR(database!$AG2032&lt;&gt;Data!$K$9,database!$AG2032&lt;&gt;Data!$K$8))),MAX(E$8:E2031)+1,0)</f>
        <v>0</v>
      </c>
      <c r="F2032" s="25">
        <f>IF(AH2032="X",MAX(F$8:F2031)+1,0)</f>
        <v>0</v>
      </c>
      <c r="G2032" s="25">
        <f ca="1">IF(AND(AG2032=Data!$K$8,database!AI2032&lt;&gt;"Closed",AI2032&lt;&gt;"old",database!AL2032&lt;(TODAY()+Data!$X$4)),MAX(G$8:G2031)+1,0)</f>
        <v>0</v>
      </c>
      <c r="H2032" s="25">
        <f ca="1">IF(AND(AG2032=Data!$K$9,database!AI2032&lt;&gt;"Closed",AI2032&lt;&gt;"old",database!AL2032&lt;(TODAY()+Data!$X$5)),MAX(H$8:H2031)+1,0)</f>
        <v>0</v>
      </c>
      <c r="Y2032">
        <f>IF(AS2032&gt;0,VLOOKUP(AS2032,$AT:$AV,3,0)+COUNTIF(AS$8:AS2031,AS2032),0)</f>
        <v>0</v>
      </c>
      <c r="AA2032" s="16"/>
      <c r="AB2032" s="22"/>
      <c r="AC2032" s="16"/>
      <c r="AD2032" s="22"/>
      <c r="AE2032" s="16"/>
      <c r="AF2032" s="22"/>
      <c r="AG2032" s="138"/>
      <c r="AH2032" s="23"/>
      <c r="AI2032" s="16"/>
      <c r="AJ2032" s="23"/>
      <c r="AK2032" s="28"/>
      <c r="AL2032" s="35"/>
      <c r="AQ2032" s="25">
        <f>IF(FollowUp!$AK$3="(Off)",IF(FollowUp!$AA$3=Data!$D$5,C2032,IF(FollowUp!$AA$3=Data!$D$6,D2032,IF(FollowUp!$AA$3=Data!$D$7,E2032,B2032))),IF(FollowUp!$AK$3=Data!$N$9,F2032,IF(FollowUp!$AK$3=Data!$N$8,H2032,IF(FollowUp!$AK$3=Data!$N$7,G2032,B2032))))</f>
        <v>0</v>
      </c>
      <c r="AR2032" s="51">
        <f t="shared" si="194"/>
        <v>0</v>
      </c>
      <c r="AS2032" s="25">
        <f t="shared" si="192"/>
        <v>-1</v>
      </c>
      <c r="AT2032" s="25">
        <f t="shared" si="195"/>
        <v>2025</v>
      </c>
      <c r="AU2032" s="25">
        <f t="shared" si="193"/>
        <v>0</v>
      </c>
      <c r="AV2032" s="25">
        <f t="shared" si="196"/>
        <v>0</v>
      </c>
      <c r="BB2032" s="51"/>
    </row>
    <row r="2033" spans="1:54" x14ac:dyDescent="0.25">
      <c r="A2033" t="str">
        <f t="shared" si="191"/>
        <v>2033</v>
      </c>
      <c r="B2033" s="25">
        <f>IF(OR(ISBLANK($AG2033),$AI2033="closed",$AI2033="old",AND($B$3=Data!$N$6,OR(database!AG2033=Data!$K$8,Data!$K$9=database!AG2033))),0,MAX(B$8:B2032)+1)</f>
        <v>0</v>
      </c>
      <c r="C2033" s="25">
        <f ca="1">IF(AND($AL2033-C$3&lt;=TODAY(),$AL2033&gt;0,AI2033&lt;&gt;"closed",AI2033&lt;&gt;"old",AND($B$3&lt;&gt;Data!$N$6,OR(database!$AG2033&lt;&gt;Data!$K$9,database!$AG2033&lt;&gt;Data!$K$8))),MAX(C$8:C2032)+1,0)</f>
        <v>0</v>
      </c>
      <c r="D2033" s="25">
        <f ca="1">IF(AND($AL2033-D$3&lt;=TODAY(),$AL2033&gt;0,$AI2033&lt;&gt;"closed",AI2033&lt;&gt;"old",AND($B$3&lt;&gt;Data!$N$6,OR(database!$AG2033&lt;&gt;Data!$K$9,database!$AG2033&lt;&gt;Data!$K$8))),MAX(D$8:D2032)+1,0)</f>
        <v>0</v>
      </c>
      <c r="E2033" s="25">
        <f ca="1">IF(AND($AL2033-E$3&lt;=TODAY(),$AL2033&gt;0,AI2033&lt;&gt;"closed",AI2033&lt;&gt;"old",AND($B$3&lt;&gt;Data!$N$6,OR(database!$AG2033&lt;&gt;Data!$K$9,database!$AG2033&lt;&gt;Data!$K$8))),MAX(E$8:E2032)+1,0)</f>
        <v>0</v>
      </c>
      <c r="F2033" s="25">
        <f>IF(AH2033="X",MAX(F$8:F2032)+1,0)</f>
        <v>0</v>
      </c>
      <c r="G2033" s="25">
        <f ca="1">IF(AND(AG2033=Data!$K$8,database!AI2033&lt;&gt;"Closed",AI2033&lt;&gt;"old",database!AL2033&lt;(TODAY()+Data!$X$4)),MAX(G$8:G2032)+1,0)</f>
        <v>0</v>
      </c>
      <c r="H2033" s="25">
        <f ca="1">IF(AND(AG2033=Data!$K$9,database!AI2033&lt;&gt;"Closed",AI2033&lt;&gt;"old",database!AL2033&lt;(TODAY()+Data!$X$5)),MAX(H$8:H2032)+1,0)</f>
        <v>0</v>
      </c>
      <c r="Y2033">
        <f>IF(AS2033&gt;0,VLOOKUP(AS2033,$AT:$AV,3,0)+COUNTIF(AS$8:AS2032,AS2033),0)</f>
        <v>0</v>
      </c>
      <c r="AA2033" s="17"/>
      <c r="AB2033" s="18"/>
      <c r="AC2033" s="17"/>
      <c r="AD2033" s="18"/>
      <c r="AE2033" s="17"/>
      <c r="AF2033" s="18"/>
      <c r="AG2033" s="139"/>
      <c r="AH2033" s="24"/>
      <c r="AI2033" s="17"/>
      <c r="AJ2033" s="24"/>
      <c r="AK2033" s="27"/>
      <c r="AL2033" s="47"/>
      <c r="AQ2033" s="25">
        <f>IF(FollowUp!$AK$3="(Off)",IF(FollowUp!$AA$3=Data!$D$5,C2033,IF(FollowUp!$AA$3=Data!$D$6,D2033,IF(FollowUp!$AA$3=Data!$D$7,E2033,B2033))),IF(FollowUp!$AK$3=Data!$N$9,F2033,IF(FollowUp!$AK$3=Data!$N$8,H2033,IF(FollowUp!$AK$3=Data!$N$7,G2033,B2033))))</f>
        <v>0</v>
      </c>
      <c r="AR2033" s="51">
        <f t="shared" si="194"/>
        <v>0</v>
      </c>
      <c r="AS2033" s="25">
        <f t="shared" si="192"/>
        <v>-1</v>
      </c>
      <c r="AT2033" s="25">
        <f t="shared" si="195"/>
        <v>2026</v>
      </c>
      <c r="AU2033" s="25">
        <f t="shared" si="193"/>
        <v>0</v>
      </c>
      <c r="AV2033" s="25">
        <f t="shared" si="196"/>
        <v>0</v>
      </c>
      <c r="BB2033" s="51"/>
    </row>
    <row r="2034" spans="1:54" x14ac:dyDescent="0.25">
      <c r="A2034" t="str">
        <f t="shared" si="191"/>
        <v>2034</v>
      </c>
      <c r="B2034" s="25">
        <f>IF(OR(ISBLANK($AG2034),$AI2034="closed",$AI2034="old",AND($B$3=Data!$N$6,OR(database!AG2034=Data!$K$8,Data!$K$9=database!AG2034))),0,MAX(B$8:B2033)+1)</f>
        <v>0</v>
      </c>
      <c r="C2034" s="25">
        <f ca="1">IF(AND($AL2034-C$3&lt;=TODAY(),$AL2034&gt;0,AI2034&lt;&gt;"closed",AI2034&lt;&gt;"old",AND($B$3&lt;&gt;Data!$N$6,OR(database!$AG2034&lt;&gt;Data!$K$9,database!$AG2034&lt;&gt;Data!$K$8))),MAX(C$8:C2033)+1,0)</f>
        <v>0</v>
      </c>
      <c r="D2034" s="25">
        <f ca="1">IF(AND($AL2034-D$3&lt;=TODAY(),$AL2034&gt;0,$AI2034&lt;&gt;"closed",AI2034&lt;&gt;"old",AND($B$3&lt;&gt;Data!$N$6,OR(database!$AG2034&lt;&gt;Data!$K$9,database!$AG2034&lt;&gt;Data!$K$8))),MAX(D$8:D2033)+1,0)</f>
        <v>0</v>
      </c>
      <c r="E2034" s="25">
        <f ca="1">IF(AND($AL2034-E$3&lt;=TODAY(),$AL2034&gt;0,AI2034&lt;&gt;"closed",AI2034&lt;&gt;"old",AND($B$3&lt;&gt;Data!$N$6,OR(database!$AG2034&lt;&gt;Data!$K$9,database!$AG2034&lt;&gt;Data!$K$8))),MAX(E$8:E2033)+1,0)</f>
        <v>0</v>
      </c>
      <c r="F2034" s="25">
        <f>IF(AH2034="X",MAX(F$8:F2033)+1,0)</f>
        <v>0</v>
      </c>
      <c r="G2034" s="25">
        <f ca="1">IF(AND(AG2034=Data!$K$8,database!AI2034&lt;&gt;"Closed",AI2034&lt;&gt;"old",database!AL2034&lt;(TODAY()+Data!$X$4)),MAX(G$8:G2033)+1,0)</f>
        <v>0</v>
      </c>
      <c r="H2034" s="25">
        <f ca="1">IF(AND(AG2034=Data!$K$9,database!AI2034&lt;&gt;"Closed",AI2034&lt;&gt;"old",database!AL2034&lt;(TODAY()+Data!$X$5)),MAX(H$8:H2033)+1,0)</f>
        <v>0</v>
      </c>
      <c r="Y2034">
        <f>IF(AS2034&gt;0,VLOOKUP(AS2034,$AT:$AV,3,0)+COUNTIF(AS$8:AS2033,AS2034),0)</f>
        <v>0</v>
      </c>
      <c r="AA2034" s="16"/>
      <c r="AB2034" s="22"/>
      <c r="AC2034" s="16"/>
      <c r="AD2034" s="22"/>
      <c r="AE2034" s="16"/>
      <c r="AF2034" s="22"/>
      <c r="AG2034" s="138"/>
      <c r="AH2034" s="23"/>
      <c r="AI2034" s="16"/>
      <c r="AJ2034" s="23"/>
      <c r="AK2034" s="28"/>
      <c r="AL2034" s="35"/>
      <c r="AQ2034" s="25">
        <f>IF(FollowUp!$AK$3="(Off)",IF(FollowUp!$AA$3=Data!$D$5,C2034,IF(FollowUp!$AA$3=Data!$D$6,D2034,IF(FollowUp!$AA$3=Data!$D$7,E2034,B2034))),IF(FollowUp!$AK$3=Data!$N$9,F2034,IF(FollowUp!$AK$3=Data!$N$8,H2034,IF(FollowUp!$AK$3=Data!$N$7,G2034,B2034))))</f>
        <v>0</v>
      </c>
      <c r="AR2034" s="51">
        <f t="shared" si="194"/>
        <v>0</v>
      </c>
      <c r="AS2034" s="25">
        <f t="shared" si="192"/>
        <v>-1</v>
      </c>
      <c r="AT2034" s="25">
        <f t="shared" si="195"/>
        <v>2027</v>
      </c>
      <c r="AU2034" s="25">
        <f t="shared" si="193"/>
        <v>0</v>
      </c>
      <c r="AV2034" s="25">
        <f t="shared" si="196"/>
        <v>0</v>
      </c>
      <c r="BB2034" s="51"/>
    </row>
    <row r="2035" spans="1:54" x14ac:dyDescent="0.25">
      <c r="A2035" t="str">
        <f t="shared" si="191"/>
        <v>2035</v>
      </c>
      <c r="B2035" s="25">
        <f>IF(OR(ISBLANK($AG2035),$AI2035="closed",$AI2035="old",AND($B$3=Data!$N$6,OR(database!AG2035=Data!$K$8,Data!$K$9=database!AG2035))),0,MAX(B$8:B2034)+1)</f>
        <v>0</v>
      </c>
      <c r="C2035" s="25">
        <f ca="1">IF(AND($AL2035-C$3&lt;=TODAY(),$AL2035&gt;0,AI2035&lt;&gt;"closed",AI2035&lt;&gt;"old",AND($B$3&lt;&gt;Data!$N$6,OR(database!$AG2035&lt;&gt;Data!$K$9,database!$AG2035&lt;&gt;Data!$K$8))),MAX(C$8:C2034)+1,0)</f>
        <v>0</v>
      </c>
      <c r="D2035" s="25">
        <f ca="1">IF(AND($AL2035-D$3&lt;=TODAY(),$AL2035&gt;0,$AI2035&lt;&gt;"closed",AI2035&lt;&gt;"old",AND($B$3&lt;&gt;Data!$N$6,OR(database!$AG2035&lt;&gt;Data!$K$9,database!$AG2035&lt;&gt;Data!$K$8))),MAX(D$8:D2034)+1,0)</f>
        <v>0</v>
      </c>
      <c r="E2035" s="25">
        <f ca="1">IF(AND($AL2035-E$3&lt;=TODAY(),$AL2035&gt;0,AI2035&lt;&gt;"closed",AI2035&lt;&gt;"old",AND($B$3&lt;&gt;Data!$N$6,OR(database!$AG2035&lt;&gt;Data!$K$9,database!$AG2035&lt;&gt;Data!$K$8))),MAX(E$8:E2034)+1,0)</f>
        <v>0</v>
      </c>
      <c r="F2035" s="25">
        <f>IF(AH2035="X",MAX(F$8:F2034)+1,0)</f>
        <v>0</v>
      </c>
      <c r="G2035" s="25">
        <f ca="1">IF(AND(AG2035=Data!$K$8,database!AI2035&lt;&gt;"Closed",AI2035&lt;&gt;"old",database!AL2035&lt;(TODAY()+Data!$X$4)),MAX(G$8:G2034)+1,0)</f>
        <v>0</v>
      </c>
      <c r="H2035" s="25">
        <f ca="1">IF(AND(AG2035=Data!$K$9,database!AI2035&lt;&gt;"Closed",AI2035&lt;&gt;"old",database!AL2035&lt;(TODAY()+Data!$X$5)),MAX(H$8:H2034)+1,0)</f>
        <v>0</v>
      </c>
      <c r="Y2035">
        <f>IF(AS2035&gt;0,VLOOKUP(AS2035,$AT:$AV,3,0)+COUNTIF(AS$8:AS2034,AS2035),0)</f>
        <v>0</v>
      </c>
      <c r="AA2035" s="17"/>
      <c r="AB2035" s="18"/>
      <c r="AC2035" s="17"/>
      <c r="AD2035" s="18"/>
      <c r="AE2035" s="17"/>
      <c r="AF2035" s="18"/>
      <c r="AG2035" s="139"/>
      <c r="AH2035" s="24"/>
      <c r="AI2035" s="17"/>
      <c r="AJ2035" s="24"/>
      <c r="AK2035" s="27"/>
      <c r="AL2035" s="47"/>
      <c r="AQ2035" s="25">
        <f>IF(FollowUp!$AK$3="(Off)",IF(FollowUp!$AA$3=Data!$D$5,C2035,IF(FollowUp!$AA$3=Data!$D$6,D2035,IF(FollowUp!$AA$3=Data!$D$7,E2035,B2035))),IF(FollowUp!$AK$3=Data!$N$9,F2035,IF(FollowUp!$AK$3=Data!$N$8,H2035,IF(FollowUp!$AK$3=Data!$N$7,G2035,B2035))))</f>
        <v>0</v>
      </c>
      <c r="AR2035" s="51">
        <f t="shared" si="194"/>
        <v>0</v>
      </c>
      <c r="AS2035" s="25">
        <f t="shared" si="192"/>
        <v>-1</v>
      </c>
      <c r="AT2035" s="25">
        <f t="shared" si="195"/>
        <v>2028</v>
      </c>
      <c r="AU2035" s="25">
        <f t="shared" si="193"/>
        <v>0</v>
      </c>
      <c r="AV2035" s="25">
        <f t="shared" si="196"/>
        <v>0</v>
      </c>
      <c r="BB2035" s="51"/>
    </row>
    <row r="2036" spans="1:54" x14ac:dyDescent="0.25">
      <c r="A2036" t="str">
        <f t="shared" si="191"/>
        <v>2036</v>
      </c>
      <c r="B2036" s="25">
        <f>IF(OR(ISBLANK($AG2036),$AI2036="closed",$AI2036="old",AND($B$3=Data!$N$6,OR(database!AG2036=Data!$K$8,Data!$K$9=database!AG2036))),0,MAX(B$8:B2035)+1)</f>
        <v>0</v>
      </c>
      <c r="C2036" s="25">
        <f ca="1">IF(AND($AL2036-C$3&lt;=TODAY(),$AL2036&gt;0,AI2036&lt;&gt;"closed",AI2036&lt;&gt;"old",AND($B$3&lt;&gt;Data!$N$6,OR(database!$AG2036&lt;&gt;Data!$K$9,database!$AG2036&lt;&gt;Data!$K$8))),MAX(C$8:C2035)+1,0)</f>
        <v>0</v>
      </c>
      <c r="D2036" s="25">
        <f ca="1">IF(AND($AL2036-D$3&lt;=TODAY(),$AL2036&gt;0,$AI2036&lt;&gt;"closed",AI2036&lt;&gt;"old",AND($B$3&lt;&gt;Data!$N$6,OR(database!$AG2036&lt;&gt;Data!$K$9,database!$AG2036&lt;&gt;Data!$K$8))),MAX(D$8:D2035)+1,0)</f>
        <v>0</v>
      </c>
      <c r="E2036" s="25">
        <f ca="1">IF(AND($AL2036-E$3&lt;=TODAY(),$AL2036&gt;0,AI2036&lt;&gt;"closed",AI2036&lt;&gt;"old",AND($B$3&lt;&gt;Data!$N$6,OR(database!$AG2036&lt;&gt;Data!$K$9,database!$AG2036&lt;&gt;Data!$K$8))),MAX(E$8:E2035)+1,0)</f>
        <v>0</v>
      </c>
      <c r="F2036" s="25">
        <f>IF(AH2036="X",MAX(F$8:F2035)+1,0)</f>
        <v>0</v>
      </c>
      <c r="G2036" s="25">
        <f ca="1">IF(AND(AG2036=Data!$K$8,database!AI2036&lt;&gt;"Closed",AI2036&lt;&gt;"old",database!AL2036&lt;(TODAY()+Data!$X$4)),MAX(G$8:G2035)+1,0)</f>
        <v>0</v>
      </c>
      <c r="H2036" s="25">
        <f ca="1">IF(AND(AG2036=Data!$K$9,database!AI2036&lt;&gt;"Closed",AI2036&lt;&gt;"old",database!AL2036&lt;(TODAY()+Data!$X$5)),MAX(H$8:H2035)+1,0)</f>
        <v>0</v>
      </c>
      <c r="Y2036">
        <f>IF(AS2036&gt;0,VLOOKUP(AS2036,$AT:$AV,3,0)+COUNTIF(AS$8:AS2035,AS2036),0)</f>
        <v>0</v>
      </c>
      <c r="AA2036" s="16"/>
      <c r="AB2036" s="22"/>
      <c r="AC2036" s="16"/>
      <c r="AD2036" s="22"/>
      <c r="AE2036" s="16"/>
      <c r="AF2036" s="22"/>
      <c r="AG2036" s="138"/>
      <c r="AH2036" s="23"/>
      <c r="AI2036" s="16"/>
      <c r="AJ2036" s="23"/>
      <c r="AK2036" s="28"/>
      <c r="AL2036" s="35"/>
      <c r="AQ2036" s="25">
        <f>IF(FollowUp!$AK$3="(Off)",IF(FollowUp!$AA$3=Data!$D$5,C2036,IF(FollowUp!$AA$3=Data!$D$6,D2036,IF(FollowUp!$AA$3=Data!$D$7,E2036,B2036))),IF(FollowUp!$AK$3=Data!$N$9,F2036,IF(FollowUp!$AK$3=Data!$N$8,H2036,IF(FollowUp!$AK$3=Data!$N$7,G2036,B2036))))</f>
        <v>0</v>
      </c>
      <c r="AR2036" s="51">
        <f t="shared" si="194"/>
        <v>0</v>
      </c>
      <c r="AS2036" s="25">
        <f t="shared" si="192"/>
        <v>-1</v>
      </c>
      <c r="AT2036" s="25">
        <f t="shared" si="195"/>
        <v>2029</v>
      </c>
      <c r="AU2036" s="25">
        <f t="shared" si="193"/>
        <v>0</v>
      </c>
      <c r="AV2036" s="25">
        <f t="shared" si="196"/>
        <v>0</v>
      </c>
      <c r="BB2036" s="51"/>
    </row>
    <row r="2037" spans="1:54" x14ac:dyDescent="0.25">
      <c r="A2037" t="str">
        <f t="shared" si="191"/>
        <v>2037</v>
      </c>
      <c r="B2037" s="25">
        <f>IF(OR(ISBLANK($AG2037),$AI2037="closed",$AI2037="old",AND($B$3=Data!$N$6,OR(database!AG2037=Data!$K$8,Data!$K$9=database!AG2037))),0,MAX(B$8:B2036)+1)</f>
        <v>0</v>
      </c>
      <c r="C2037" s="25">
        <f ca="1">IF(AND($AL2037-C$3&lt;=TODAY(),$AL2037&gt;0,AI2037&lt;&gt;"closed",AI2037&lt;&gt;"old",AND($B$3&lt;&gt;Data!$N$6,OR(database!$AG2037&lt;&gt;Data!$K$9,database!$AG2037&lt;&gt;Data!$K$8))),MAX(C$8:C2036)+1,0)</f>
        <v>0</v>
      </c>
      <c r="D2037" s="25">
        <f ca="1">IF(AND($AL2037-D$3&lt;=TODAY(),$AL2037&gt;0,$AI2037&lt;&gt;"closed",AI2037&lt;&gt;"old",AND($B$3&lt;&gt;Data!$N$6,OR(database!$AG2037&lt;&gt;Data!$K$9,database!$AG2037&lt;&gt;Data!$K$8))),MAX(D$8:D2036)+1,0)</f>
        <v>0</v>
      </c>
      <c r="E2037" s="25">
        <f ca="1">IF(AND($AL2037-E$3&lt;=TODAY(),$AL2037&gt;0,AI2037&lt;&gt;"closed",AI2037&lt;&gt;"old",AND($B$3&lt;&gt;Data!$N$6,OR(database!$AG2037&lt;&gt;Data!$K$9,database!$AG2037&lt;&gt;Data!$K$8))),MAX(E$8:E2036)+1,0)</f>
        <v>0</v>
      </c>
      <c r="F2037" s="25">
        <f>IF(AH2037="X",MAX(F$8:F2036)+1,0)</f>
        <v>0</v>
      </c>
      <c r="G2037" s="25">
        <f ca="1">IF(AND(AG2037=Data!$K$8,database!AI2037&lt;&gt;"Closed",AI2037&lt;&gt;"old",database!AL2037&lt;(TODAY()+Data!$X$4)),MAX(G$8:G2036)+1,0)</f>
        <v>0</v>
      </c>
      <c r="H2037" s="25">
        <f ca="1">IF(AND(AG2037=Data!$K$9,database!AI2037&lt;&gt;"Closed",AI2037&lt;&gt;"old",database!AL2037&lt;(TODAY()+Data!$X$5)),MAX(H$8:H2036)+1,0)</f>
        <v>0</v>
      </c>
      <c r="Y2037">
        <f>IF(AS2037&gt;0,VLOOKUP(AS2037,$AT:$AV,3,0)+COUNTIF(AS$8:AS2036,AS2037),0)</f>
        <v>0</v>
      </c>
      <c r="AA2037" s="17"/>
      <c r="AB2037" s="18"/>
      <c r="AC2037" s="17"/>
      <c r="AD2037" s="18"/>
      <c r="AE2037" s="17"/>
      <c r="AF2037" s="18"/>
      <c r="AG2037" s="139"/>
      <c r="AH2037" s="24"/>
      <c r="AI2037" s="17"/>
      <c r="AJ2037" s="24"/>
      <c r="AK2037" s="27"/>
      <c r="AL2037" s="47"/>
      <c r="AQ2037" s="25">
        <f>IF(FollowUp!$AK$3="(Off)",IF(FollowUp!$AA$3=Data!$D$5,C2037,IF(FollowUp!$AA$3=Data!$D$6,D2037,IF(FollowUp!$AA$3=Data!$D$7,E2037,B2037))),IF(FollowUp!$AK$3=Data!$N$9,F2037,IF(FollowUp!$AK$3=Data!$N$8,H2037,IF(FollowUp!$AK$3=Data!$N$7,G2037,B2037))))</f>
        <v>0</v>
      </c>
      <c r="AR2037" s="51">
        <f t="shared" si="194"/>
        <v>0</v>
      </c>
      <c r="AS2037" s="25">
        <f t="shared" si="192"/>
        <v>-1</v>
      </c>
      <c r="AT2037" s="25">
        <f t="shared" si="195"/>
        <v>2030</v>
      </c>
      <c r="AU2037" s="25">
        <f t="shared" si="193"/>
        <v>0</v>
      </c>
      <c r="AV2037" s="25">
        <f t="shared" si="196"/>
        <v>0</v>
      </c>
      <c r="BB2037" s="51"/>
    </row>
    <row r="2038" spans="1:54" x14ac:dyDescent="0.25">
      <c r="A2038" t="str">
        <f t="shared" si="191"/>
        <v>2038</v>
      </c>
      <c r="B2038" s="25">
        <f>IF(OR(ISBLANK($AG2038),$AI2038="closed",$AI2038="old",AND($B$3=Data!$N$6,OR(database!AG2038=Data!$K$8,Data!$K$9=database!AG2038))),0,MAX(B$8:B2037)+1)</f>
        <v>0</v>
      </c>
      <c r="C2038" s="25">
        <f ca="1">IF(AND($AL2038-C$3&lt;=TODAY(),$AL2038&gt;0,AI2038&lt;&gt;"closed",AI2038&lt;&gt;"old",AND($B$3&lt;&gt;Data!$N$6,OR(database!$AG2038&lt;&gt;Data!$K$9,database!$AG2038&lt;&gt;Data!$K$8))),MAX(C$8:C2037)+1,0)</f>
        <v>0</v>
      </c>
      <c r="D2038" s="25">
        <f ca="1">IF(AND($AL2038-D$3&lt;=TODAY(),$AL2038&gt;0,$AI2038&lt;&gt;"closed",AI2038&lt;&gt;"old",AND($B$3&lt;&gt;Data!$N$6,OR(database!$AG2038&lt;&gt;Data!$K$9,database!$AG2038&lt;&gt;Data!$K$8))),MAX(D$8:D2037)+1,0)</f>
        <v>0</v>
      </c>
      <c r="E2038" s="25">
        <f ca="1">IF(AND($AL2038-E$3&lt;=TODAY(),$AL2038&gt;0,AI2038&lt;&gt;"closed",AI2038&lt;&gt;"old",AND($B$3&lt;&gt;Data!$N$6,OR(database!$AG2038&lt;&gt;Data!$K$9,database!$AG2038&lt;&gt;Data!$K$8))),MAX(E$8:E2037)+1,0)</f>
        <v>0</v>
      </c>
      <c r="F2038" s="25">
        <f>IF(AH2038="X",MAX(F$8:F2037)+1,0)</f>
        <v>0</v>
      </c>
      <c r="G2038" s="25">
        <f ca="1">IF(AND(AG2038=Data!$K$8,database!AI2038&lt;&gt;"Closed",AI2038&lt;&gt;"old",database!AL2038&lt;(TODAY()+Data!$X$4)),MAX(G$8:G2037)+1,0)</f>
        <v>0</v>
      </c>
      <c r="H2038" s="25">
        <f ca="1">IF(AND(AG2038=Data!$K$9,database!AI2038&lt;&gt;"Closed",AI2038&lt;&gt;"old",database!AL2038&lt;(TODAY()+Data!$X$5)),MAX(H$8:H2037)+1,0)</f>
        <v>0</v>
      </c>
      <c r="Y2038">
        <f>IF(AS2038&gt;0,VLOOKUP(AS2038,$AT:$AV,3,0)+COUNTIF(AS$8:AS2037,AS2038),0)</f>
        <v>0</v>
      </c>
      <c r="AA2038" s="16"/>
      <c r="AB2038" s="22"/>
      <c r="AC2038" s="16"/>
      <c r="AD2038" s="22"/>
      <c r="AE2038" s="16"/>
      <c r="AF2038" s="22"/>
      <c r="AG2038" s="138"/>
      <c r="AH2038" s="23"/>
      <c r="AI2038" s="16"/>
      <c r="AJ2038" s="23"/>
      <c r="AK2038" s="28"/>
      <c r="AL2038" s="35"/>
      <c r="AQ2038" s="25">
        <f>IF(FollowUp!$AK$3="(Off)",IF(FollowUp!$AA$3=Data!$D$5,C2038,IF(FollowUp!$AA$3=Data!$D$6,D2038,IF(FollowUp!$AA$3=Data!$D$7,E2038,B2038))),IF(FollowUp!$AK$3=Data!$N$9,F2038,IF(FollowUp!$AK$3=Data!$N$8,H2038,IF(FollowUp!$AK$3=Data!$N$7,G2038,B2038))))</f>
        <v>0</v>
      </c>
      <c r="AR2038" s="51">
        <f t="shared" si="194"/>
        <v>0</v>
      </c>
      <c r="AS2038" s="25">
        <f t="shared" si="192"/>
        <v>-1</v>
      </c>
      <c r="AT2038" s="25">
        <f t="shared" si="195"/>
        <v>2031</v>
      </c>
      <c r="AU2038" s="25">
        <f t="shared" si="193"/>
        <v>0</v>
      </c>
      <c r="AV2038" s="25">
        <f t="shared" si="196"/>
        <v>0</v>
      </c>
      <c r="BB2038" s="51"/>
    </row>
    <row r="2039" spans="1:54" x14ac:dyDescent="0.25">
      <c r="A2039" t="str">
        <f t="shared" si="191"/>
        <v>2039</v>
      </c>
      <c r="B2039" s="25">
        <f>IF(OR(ISBLANK($AG2039),$AI2039="closed",$AI2039="old",AND($B$3=Data!$N$6,OR(database!AG2039=Data!$K$8,Data!$K$9=database!AG2039))),0,MAX(B$8:B2038)+1)</f>
        <v>0</v>
      </c>
      <c r="C2039" s="25">
        <f ca="1">IF(AND($AL2039-C$3&lt;=TODAY(),$AL2039&gt;0,AI2039&lt;&gt;"closed",AI2039&lt;&gt;"old",AND($B$3&lt;&gt;Data!$N$6,OR(database!$AG2039&lt;&gt;Data!$K$9,database!$AG2039&lt;&gt;Data!$K$8))),MAX(C$8:C2038)+1,0)</f>
        <v>0</v>
      </c>
      <c r="D2039" s="25">
        <f ca="1">IF(AND($AL2039-D$3&lt;=TODAY(),$AL2039&gt;0,$AI2039&lt;&gt;"closed",AI2039&lt;&gt;"old",AND($B$3&lt;&gt;Data!$N$6,OR(database!$AG2039&lt;&gt;Data!$K$9,database!$AG2039&lt;&gt;Data!$K$8))),MAX(D$8:D2038)+1,0)</f>
        <v>0</v>
      </c>
      <c r="E2039" s="25">
        <f ca="1">IF(AND($AL2039-E$3&lt;=TODAY(),$AL2039&gt;0,AI2039&lt;&gt;"closed",AI2039&lt;&gt;"old",AND($B$3&lt;&gt;Data!$N$6,OR(database!$AG2039&lt;&gt;Data!$K$9,database!$AG2039&lt;&gt;Data!$K$8))),MAX(E$8:E2038)+1,0)</f>
        <v>0</v>
      </c>
      <c r="F2039" s="25">
        <f>IF(AH2039="X",MAX(F$8:F2038)+1,0)</f>
        <v>0</v>
      </c>
      <c r="G2039" s="25">
        <f ca="1">IF(AND(AG2039=Data!$K$8,database!AI2039&lt;&gt;"Closed",AI2039&lt;&gt;"old",database!AL2039&lt;(TODAY()+Data!$X$4)),MAX(G$8:G2038)+1,0)</f>
        <v>0</v>
      </c>
      <c r="H2039" s="25">
        <f ca="1">IF(AND(AG2039=Data!$K$9,database!AI2039&lt;&gt;"Closed",AI2039&lt;&gt;"old",database!AL2039&lt;(TODAY()+Data!$X$5)),MAX(H$8:H2038)+1,0)</f>
        <v>0</v>
      </c>
      <c r="Y2039">
        <f>IF(AS2039&gt;0,VLOOKUP(AS2039,$AT:$AV,3,0)+COUNTIF(AS$8:AS2038,AS2039),0)</f>
        <v>0</v>
      </c>
      <c r="AA2039" s="17"/>
      <c r="AB2039" s="18"/>
      <c r="AC2039" s="17"/>
      <c r="AD2039" s="18"/>
      <c r="AE2039" s="17"/>
      <c r="AF2039" s="18"/>
      <c r="AG2039" s="139"/>
      <c r="AH2039" s="24"/>
      <c r="AI2039" s="17"/>
      <c r="AJ2039" s="24"/>
      <c r="AK2039" s="27"/>
      <c r="AL2039" s="47"/>
      <c r="AQ2039" s="25">
        <f>IF(FollowUp!$AK$3="(Off)",IF(FollowUp!$AA$3=Data!$D$5,C2039,IF(FollowUp!$AA$3=Data!$D$6,D2039,IF(FollowUp!$AA$3=Data!$D$7,E2039,B2039))),IF(FollowUp!$AK$3=Data!$N$9,F2039,IF(FollowUp!$AK$3=Data!$N$8,H2039,IF(FollowUp!$AK$3=Data!$N$7,G2039,B2039))))</f>
        <v>0</v>
      </c>
      <c r="AR2039" s="51">
        <f t="shared" si="194"/>
        <v>0</v>
      </c>
      <c r="AS2039" s="25">
        <f t="shared" si="192"/>
        <v>-1</v>
      </c>
      <c r="AT2039" s="25">
        <f t="shared" si="195"/>
        <v>2032</v>
      </c>
      <c r="AU2039" s="25">
        <f t="shared" si="193"/>
        <v>0</v>
      </c>
      <c r="AV2039" s="25">
        <f t="shared" si="196"/>
        <v>0</v>
      </c>
      <c r="BB2039" s="51"/>
    </row>
    <row r="2040" spans="1:54" x14ac:dyDescent="0.25">
      <c r="A2040" t="str">
        <f t="shared" si="191"/>
        <v>2040</v>
      </c>
      <c r="B2040" s="25">
        <f>IF(OR(ISBLANK($AG2040),$AI2040="closed",$AI2040="old",AND($B$3=Data!$N$6,OR(database!AG2040=Data!$K$8,Data!$K$9=database!AG2040))),0,MAX(B$8:B2039)+1)</f>
        <v>0</v>
      </c>
      <c r="C2040" s="25">
        <f ca="1">IF(AND($AL2040-C$3&lt;=TODAY(),$AL2040&gt;0,AI2040&lt;&gt;"closed",AI2040&lt;&gt;"old",AND($B$3&lt;&gt;Data!$N$6,OR(database!$AG2040&lt;&gt;Data!$K$9,database!$AG2040&lt;&gt;Data!$K$8))),MAX(C$8:C2039)+1,0)</f>
        <v>0</v>
      </c>
      <c r="D2040" s="25">
        <f ca="1">IF(AND($AL2040-D$3&lt;=TODAY(),$AL2040&gt;0,$AI2040&lt;&gt;"closed",AI2040&lt;&gt;"old",AND($B$3&lt;&gt;Data!$N$6,OR(database!$AG2040&lt;&gt;Data!$K$9,database!$AG2040&lt;&gt;Data!$K$8))),MAX(D$8:D2039)+1,0)</f>
        <v>0</v>
      </c>
      <c r="E2040" s="25">
        <f ca="1">IF(AND($AL2040-E$3&lt;=TODAY(),$AL2040&gt;0,AI2040&lt;&gt;"closed",AI2040&lt;&gt;"old",AND($B$3&lt;&gt;Data!$N$6,OR(database!$AG2040&lt;&gt;Data!$K$9,database!$AG2040&lt;&gt;Data!$K$8))),MAX(E$8:E2039)+1,0)</f>
        <v>0</v>
      </c>
      <c r="F2040" s="25">
        <f>IF(AH2040="X",MAX(F$8:F2039)+1,0)</f>
        <v>0</v>
      </c>
      <c r="G2040" s="25">
        <f ca="1">IF(AND(AG2040=Data!$K$8,database!AI2040&lt;&gt;"Closed",AI2040&lt;&gt;"old",database!AL2040&lt;(TODAY()+Data!$X$4)),MAX(G$8:G2039)+1,0)</f>
        <v>0</v>
      </c>
      <c r="H2040" s="25">
        <f ca="1">IF(AND(AG2040=Data!$K$9,database!AI2040&lt;&gt;"Closed",AI2040&lt;&gt;"old",database!AL2040&lt;(TODAY()+Data!$X$5)),MAX(H$8:H2039)+1,0)</f>
        <v>0</v>
      </c>
      <c r="Y2040">
        <f>IF(AS2040&gt;0,VLOOKUP(AS2040,$AT:$AV,3,0)+COUNTIF(AS$8:AS2039,AS2040),0)</f>
        <v>0</v>
      </c>
      <c r="AA2040" s="16"/>
      <c r="AB2040" s="22"/>
      <c r="AC2040" s="16"/>
      <c r="AD2040" s="22"/>
      <c r="AE2040" s="16"/>
      <c r="AF2040" s="22"/>
      <c r="AG2040" s="138"/>
      <c r="AH2040" s="23"/>
      <c r="AI2040" s="16"/>
      <c r="AJ2040" s="23"/>
      <c r="AK2040" s="28"/>
      <c r="AL2040" s="35"/>
      <c r="AQ2040" s="25">
        <f>IF(FollowUp!$AK$3="(Off)",IF(FollowUp!$AA$3=Data!$D$5,C2040,IF(FollowUp!$AA$3=Data!$D$6,D2040,IF(FollowUp!$AA$3=Data!$D$7,E2040,B2040))),IF(FollowUp!$AK$3=Data!$N$9,F2040,IF(FollowUp!$AK$3=Data!$N$8,H2040,IF(FollowUp!$AK$3=Data!$N$7,G2040,B2040))))</f>
        <v>0</v>
      </c>
      <c r="AR2040" s="51">
        <f t="shared" si="194"/>
        <v>0</v>
      </c>
      <c r="AS2040" s="25">
        <f t="shared" si="192"/>
        <v>-1</v>
      </c>
      <c r="AT2040" s="25">
        <f t="shared" si="195"/>
        <v>2033</v>
      </c>
      <c r="AU2040" s="25">
        <f t="shared" si="193"/>
        <v>0</v>
      </c>
      <c r="AV2040" s="25">
        <f t="shared" si="196"/>
        <v>0</v>
      </c>
      <c r="BB2040" s="51"/>
    </row>
    <row r="2041" spans="1:54" x14ac:dyDescent="0.25">
      <c r="A2041" t="str">
        <f t="shared" si="191"/>
        <v>2041</v>
      </c>
      <c r="B2041" s="25">
        <f>IF(OR(ISBLANK($AG2041),$AI2041="closed",$AI2041="old",AND($B$3=Data!$N$6,OR(database!AG2041=Data!$K$8,Data!$K$9=database!AG2041))),0,MAX(B$8:B2040)+1)</f>
        <v>0</v>
      </c>
      <c r="C2041" s="25">
        <f ca="1">IF(AND($AL2041-C$3&lt;=TODAY(),$AL2041&gt;0,AI2041&lt;&gt;"closed",AI2041&lt;&gt;"old",AND($B$3&lt;&gt;Data!$N$6,OR(database!$AG2041&lt;&gt;Data!$K$9,database!$AG2041&lt;&gt;Data!$K$8))),MAX(C$8:C2040)+1,0)</f>
        <v>0</v>
      </c>
      <c r="D2041" s="25">
        <f ca="1">IF(AND($AL2041-D$3&lt;=TODAY(),$AL2041&gt;0,$AI2041&lt;&gt;"closed",AI2041&lt;&gt;"old",AND($B$3&lt;&gt;Data!$N$6,OR(database!$AG2041&lt;&gt;Data!$K$9,database!$AG2041&lt;&gt;Data!$K$8))),MAX(D$8:D2040)+1,0)</f>
        <v>0</v>
      </c>
      <c r="E2041" s="25">
        <f ca="1">IF(AND($AL2041-E$3&lt;=TODAY(),$AL2041&gt;0,AI2041&lt;&gt;"closed",AI2041&lt;&gt;"old",AND($B$3&lt;&gt;Data!$N$6,OR(database!$AG2041&lt;&gt;Data!$K$9,database!$AG2041&lt;&gt;Data!$K$8))),MAX(E$8:E2040)+1,0)</f>
        <v>0</v>
      </c>
      <c r="F2041" s="25">
        <f>IF(AH2041="X",MAX(F$8:F2040)+1,0)</f>
        <v>0</v>
      </c>
      <c r="G2041" s="25">
        <f ca="1">IF(AND(AG2041=Data!$K$8,database!AI2041&lt;&gt;"Closed",AI2041&lt;&gt;"old",database!AL2041&lt;(TODAY()+Data!$X$4)),MAX(G$8:G2040)+1,0)</f>
        <v>0</v>
      </c>
      <c r="H2041" s="25">
        <f ca="1">IF(AND(AG2041=Data!$K$9,database!AI2041&lt;&gt;"Closed",AI2041&lt;&gt;"old",database!AL2041&lt;(TODAY()+Data!$X$5)),MAX(H$8:H2040)+1,0)</f>
        <v>0</v>
      </c>
      <c r="Y2041">
        <f>IF(AS2041&gt;0,VLOOKUP(AS2041,$AT:$AV,3,0)+COUNTIF(AS$8:AS2040,AS2041),0)</f>
        <v>0</v>
      </c>
      <c r="AA2041" s="17"/>
      <c r="AB2041" s="18"/>
      <c r="AC2041" s="17"/>
      <c r="AD2041" s="18"/>
      <c r="AE2041" s="17"/>
      <c r="AF2041" s="18"/>
      <c r="AG2041" s="139"/>
      <c r="AH2041" s="24"/>
      <c r="AI2041" s="17"/>
      <c r="AJ2041" s="24"/>
      <c r="AK2041" s="27"/>
      <c r="AL2041" s="47"/>
      <c r="AQ2041" s="25">
        <f>IF(FollowUp!$AK$3="(Off)",IF(FollowUp!$AA$3=Data!$D$5,C2041,IF(FollowUp!$AA$3=Data!$D$6,D2041,IF(FollowUp!$AA$3=Data!$D$7,E2041,B2041))),IF(FollowUp!$AK$3=Data!$N$9,F2041,IF(FollowUp!$AK$3=Data!$N$8,H2041,IF(FollowUp!$AK$3=Data!$N$7,G2041,B2041))))</f>
        <v>0</v>
      </c>
      <c r="AR2041" s="51">
        <f t="shared" si="194"/>
        <v>0</v>
      </c>
      <c r="AS2041" s="25">
        <f t="shared" si="192"/>
        <v>-1</v>
      </c>
      <c r="AT2041" s="25">
        <f t="shared" si="195"/>
        <v>2034</v>
      </c>
      <c r="AU2041" s="25">
        <f t="shared" si="193"/>
        <v>0</v>
      </c>
      <c r="AV2041" s="25">
        <f t="shared" si="196"/>
        <v>0</v>
      </c>
      <c r="BB2041" s="51"/>
    </row>
    <row r="2042" spans="1:54" x14ac:dyDescent="0.25">
      <c r="A2042" t="str">
        <f t="shared" si="191"/>
        <v>2042</v>
      </c>
      <c r="B2042" s="25">
        <f>IF(OR(ISBLANK($AG2042),$AI2042="closed",$AI2042="old",AND($B$3=Data!$N$6,OR(database!AG2042=Data!$K$8,Data!$K$9=database!AG2042))),0,MAX(B$8:B2041)+1)</f>
        <v>0</v>
      </c>
      <c r="C2042" s="25">
        <f ca="1">IF(AND($AL2042-C$3&lt;=TODAY(),$AL2042&gt;0,AI2042&lt;&gt;"closed",AI2042&lt;&gt;"old",AND($B$3&lt;&gt;Data!$N$6,OR(database!$AG2042&lt;&gt;Data!$K$9,database!$AG2042&lt;&gt;Data!$K$8))),MAX(C$8:C2041)+1,0)</f>
        <v>0</v>
      </c>
      <c r="D2042" s="25">
        <f ca="1">IF(AND($AL2042-D$3&lt;=TODAY(),$AL2042&gt;0,$AI2042&lt;&gt;"closed",AI2042&lt;&gt;"old",AND($B$3&lt;&gt;Data!$N$6,OR(database!$AG2042&lt;&gt;Data!$K$9,database!$AG2042&lt;&gt;Data!$K$8))),MAX(D$8:D2041)+1,0)</f>
        <v>0</v>
      </c>
      <c r="E2042" s="25">
        <f ca="1">IF(AND($AL2042-E$3&lt;=TODAY(),$AL2042&gt;0,AI2042&lt;&gt;"closed",AI2042&lt;&gt;"old",AND($B$3&lt;&gt;Data!$N$6,OR(database!$AG2042&lt;&gt;Data!$K$9,database!$AG2042&lt;&gt;Data!$K$8))),MAX(E$8:E2041)+1,0)</f>
        <v>0</v>
      </c>
      <c r="F2042" s="25">
        <f>IF(AH2042="X",MAX(F$8:F2041)+1,0)</f>
        <v>0</v>
      </c>
      <c r="G2042" s="25">
        <f ca="1">IF(AND(AG2042=Data!$K$8,database!AI2042&lt;&gt;"Closed",AI2042&lt;&gt;"old",database!AL2042&lt;(TODAY()+Data!$X$4)),MAX(G$8:G2041)+1,0)</f>
        <v>0</v>
      </c>
      <c r="H2042" s="25">
        <f ca="1">IF(AND(AG2042=Data!$K$9,database!AI2042&lt;&gt;"Closed",AI2042&lt;&gt;"old",database!AL2042&lt;(TODAY()+Data!$X$5)),MAX(H$8:H2041)+1,0)</f>
        <v>0</v>
      </c>
      <c r="Y2042">
        <f>IF(AS2042&gt;0,VLOOKUP(AS2042,$AT:$AV,3,0)+COUNTIF(AS$8:AS2041,AS2042),0)</f>
        <v>0</v>
      </c>
      <c r="AA2042" s="16"/>
      <c r="AB2042" s="22"/>
      <c r="AC2042" s="16"/>
      <c r="AD2042" s="22"/>
      <c r="AE2042" s="16"/>
      <c r="AF2042" s="22"/>
      <c r="AG2042" s="138"/>
      <c r="AH2042" s="23"/>
      <c r="AI2042" s="16"/>
      <c r="AJ2042" s="23"/>
      <c r="AK2042" s="28"/>
      <c r="AL2042" s="35"/>
      <c r="AQ2042" s="25">
        <f>IF(FollowUp!$AK$3="(Off)",IF(FollowUp!$AA$3=Data!$D$5,C2042,IF(FollowUp!$AA$3=Data!$D$6,D2042,IF(FollowUp!$AA$3=Data!$D$7,E2042,B2042))),IF(FollowUp!$AK$3=Data!$N$9,F2042,IF(FollowUp!$AK$3=Data!$N$8,H2042,IF(FollowUp!$AK$3=Data!$N$7,G2042,B2042))))</f>
        <v>0</v>
      </c>
      <c r="AR2042" s="51">
        <f t="shared" si="194"/>
        <v>0</v>
      </c>
      <c r="AS2042" s="25">
        <f t="shared" si="192"/>
        <v>-1</v>
      </c>
      <c r="AT2042" s="25">
        <f t="shared" si="195"/>
        <v>2035</v>
      </c>
      <c r="AU2042" s="25">
        <f t="shared" si="193"/>
        <v>0</v>
      </c>
      <c r="AV2042" s="25">
        <f t="shared" si="196"/>
        <v>0</v>
      </c>
      <c r="BB2042" s="51"/>
    </row>
    <row r="2043" spans="1:54" x14ac:dyDescent="0.25">
      <c r="A2043" t="str">
        <f t="shared" si="191"/>
        <v>2043</v>
      </c>
      <c r="B2043" s="25">
        <f>IF(OR(ISBLANK($AG2043),$AI2043="closed",$AI2043="old",AND($B$3=Data!$N$6,OR(database!AG2043=Data!$K$8,Data!$K$9=database!AG2043))),0,MAX(B$8:B2042)+1)</f>
        <v>0</v>
      </c>
      <c r="C2043" s="25">
        <f ca="1">IF(AND($AL2043-C$3&lt;=TODAY(),$AL2043&gt;0,AI2043&lt;&gt;"closed",AI2043&lt;&gt;"old",AND($B$3&lt;&gt;Data!$N$6,OR(database!$AG2043&lt;&gt;Data!$K$9,database!$AG2043&lt;&gt;Data!$K$8))),MAX(C$8:C2042)+1,0)</f>
        <v>0</v>
      </c>
      <c r="D2043" s="25">
        <f ca="1">IF(AND($AL2043-D$3&lt;=TODAY(),$AL2043&gt;0,$AI2043&lt;&gt;"closed",AI2043&lt;&gt;"old",AND($B$3&lt;&gt;Data!$N$6,OR(database!$AG2043&lt;&gt;Data!$K$9,database!$AG2043&lt;&gt;Data!$K$8))),MAX(D$8:D2042)+1,0)</f>
        <v>0</v>
      </c>
      <c r="E2043" s="25">
        <f ca="1">IF(AND($AL2043-E$3&lt;=TODAY(),$AL2043&gt;0,AI2043&lt;&gt;"closed",AI2043&lt;&gt;"old",AND($B$3&lt;&gt;Data!$N$6,OR(database!$AG2043&lt;&gt;Data!$K$9,database!$AG2043&lt;&gt;Data!$K$8))),MAX(E$8:E2042)+1,0)</f>
        <v>0</v>
      </c>
      <c r="F2043" s="25">
        <f>IF(AH2043="X",MAX(F$8:F2042)+1,0)</f>
        <v>0</v>
      </c>
      <c r="G2043" s="25">
        <f ca="1">IF(AND(AG2043=Data!$K$8,database!AI2043&lt;&gt;"Closed",AI2043&lt;&gt;"old",database!AL2043&lt;(TODAY()+Data!$X$4)),MAX(G$8:G2042)+1,0)</f>
        <v>0</v>
      </c>
      <c r="H2043" s="25">
        <f ca="1">IF(AND(AG2043=Data!$K$9,database!AI2043&lt;&gt;"Closed",AI2043&lt;&gt;"old",database!AL2043&lt;(TODAY()+Data!$X$5)),MAX(H$8:H2042)+1,0)</f>
        <v>0</v>
      </c>
      <c r="Y2043">
        <f>IF(AS2043&gt;0,VLOOKUP(AS2043,$AT:$AV,3,0)+COUNTIF(AS$8:AS2042,AS2043),0)</f>
        <v>0</v>
      </c>
      <c r="AA2043" s="17"/>
      <c r="AB2043" s="18"/>
      <c r="AC2043" s="17"/>
      <c r="AD2043" s="18"/>
      <c r="AE2043" s="17"/>
      <c r="AF2043" s="18"/>
      <c r="AG2043" s="139"/>
      <c r="AH2043" s="24"/>
      <c r="AI2043" s="17"/>
      <c r="AJ2043" s="24"/>
      <c r="AK2043" s="27"/>
      <c r="AL2043" s="47"/>
      <c r="AQ2043" s="25">
        <f>IF(FollowUp!$AK$3="(Off)",IF(FollowUp!$AA$3=Data!$D$5,C2043,IF(FollowUp!$AA$3=Data!$D$6,D2043,IF(FollowUp!$AA$3=Data!$D$7,E2043,B2043))),IF(FollowUp!$AK$3=Data!$N$9,F2043,IF(FollowUp!$AK$3=Data!$N$8,H2043,IF(FollowUp!$AK$3=Data!$N$7,G2043,B2043))))</f>
        <v>0</v>
      </c>
      <c r="AR2043" s="51">
        <f t="shared" si="194"/>
        <v>0</v>
      </c>
      <c r="AS2043" s="25">
        <f t="shared" si="192"/>
        <v>-1</v>
      </c>
      <c r="AT2043" s="25">
        <f t="shared" si="195"/>
        <v>2036</v>
      </c>
      <c r="AU2043" s="25">
        <f t="shared" si="193"/>
        <v>0</v>
      </c>
      <c r="AV2043" s="25">
        <f t="shared" si="196"/>
        <v>0</v>
      </c>
      <c r="BB2043" s="51"/>
    </row>
    <row r="2044" spans="1:54" x14ac:dyDescent="0.25">
      <c r="A2044" t="str">
        <f t="shared" si="191"/>
        <v>2044</v>
      </c>
      <c r="B2044" s="25">
        <f>IF(OR(ISBLANK($AG2044),$AI2044="closed",$AI2044="old",AND($B$3=Data!$N$6,OR(database!AG2044=Data!$K$8,Data!$K$9=database!AG2044))),0,MAX(B$8:B2043)+1)</f>
        <v>0</v>
      </c>
      <c r="C2044" s="25">
        <f ca="1">IF(AND($AL2044-C$3&lt;=TODAY(),$AL2044&gt;0,AI2044&lt;&gt;"closed",AI2044&lt;&gt;"old",AND($B$3&lt;&gt;Data!$N$6,OR(database!$AG2044&lt;&gt;Data!$K$9,database!$AG2044&lt;&gt;Data!$K$8))),MAX(C$8:C2043)+1,0)</f>
        <v>0</v>
      </c>
      <c r="D2044" s="25">
        <f ca="1">IF(AND($AL2044-D$3&lt;=TODAY(),$AL2044&gt;0,$AI2044&lt;&gt;"closed",AI2044&lt;&gt;"old",AND($B$3&lt;&gt;Data!$N$6,OR(database!$AG2044&lt;&gt;Data!$K$9,database!$AG2044&lt;&gt;Data!$K$8))),MAX(D$8:D2043)+1,0)</f>
        <v>0</v>
      </c>
      <c r="E2044" s="25">
        <f ca="1">IF(AND($AL2044-E$3&lt;=TODAY(),$AL2044&gt;0,AI2044&lt;&gt;"closed",AI2044&lt;&gt;"old",AND($B$3&lt;&gt;Data!$N$6,OR(database!$AG2044&lt;&gt;Data!$K$9,database!$AG2044&lt;&gt;Data!$K$8))),MAX(E$8:E2043)+1,0)</f>
        <v>0</v>
      </c>
      <c r="F2044" s="25">
        <f>IF(AH2044="X",MAX(F$8:F2043)+1,0)</f>
        <v>0</v>
      </c>
      <c r="G2044" s="25">
        <f ca="1">IF(AND(AG2044=Data!$K$8,database!AI2044&lt;&gt;"Closed",AI2044&lt;&gt;"old",database!AL2044&lt;(TODAY()+Data!$X$4)),MAX(G$8:G2043)+1,0)</f>
        <v>0</v>
      </c>
      <c r="H2044" s="25">
        <f ca="1">IF(AND(AG2044=Data!$K$9,database!AI2044&lt;&gt;"Closed",AI2044&lt;&gt;"old",database!AL2044&lt;(TODAY()+Data!$X$5)),MAX(H$8:H2043)+1,0)</f>
        <v>0</v>
      </c>
      <c r="Y2044">
        <f>IF(AS2044&gt;0,VLOOKUP(AS2044,$AT:$AV,3,0)+COUNTIF(AS$8:AS2043,AS2044),0)</f>
        <v>0</v>
      </c>
      <c r="AA2044" s="16"/>
      <c r="AB2044" s="22"/>
      <c r="AC2044" s="16"/>
      <c r="AD2044" s="22"/>
      <c r="AE2044" s="16"/>
      <c r="AF2044" s="22"/>
      <c r="AG2044" s="138"/>
      <c r="AH2044" s="23"/>
      <c r="AI2044" s="16"/>
      <c r="AJ2044" s="23"/>
      <c r="AK2044" s="28"/>
      <c r="AL2044" s="35"/>
      <c r="AQ2044" s="25">
        <f>IF(FollowUp!$AK$3="(Off)",IF(FollowUp!$AA$3=Data!$D$5,C2044,IF(FollowUp!$AA$3=Data!$D$6,D2044,IF(FollowUp!$AA$3=Data!$D$7,E2044,B2044))),IF(FollowUp!$AK$3=Data!$N$9,F2044,IF(FollowUp!$AK$3=Data!$N$8,H2044,IF(FollowUp!$AK$3=Data!$N$7,G2044,B2044))))</f>
        <v>0</v>
      </c>
      <c r="AR2044" s="51">
        <f t="shared" si="194"/>
        <v>0</v>
      </c>
      <c r="AS2044" s="25">
        <f t="shared" si="192"/>
        <v>-1</v>
      </c>
      <c r="AT2044" s="25">
        <f t="shared" si="195"/>
        <v>2037</v>
      </c>
      <c r="AU2044" s="25">
        <f t="shared" si="193"/>
        <v>0</v>
      </c>
      <c r="AV2044" s="25">
        <f t="shared" si="196"/>
        <v>0</v>
      </c>
      <c r="BB2044" s="51"/>
    </row>
    <row r="2045" spans="1:54" x14ac:dyDescent="0.25">
      <c r="A2045" t="str">
        <f t="shared" si="191"/>
        <v>2045</v>
      </c>
      <c r="B2045" s="25">
        <f>IF(OR(ISBLANK($AG2045),$AI2045="closed",$AI2045="old",AND($B$3=Data!$N$6,OR(database!AG2045=Data!$K$8,Data!$K$9=database!AG2045))),0,MAX(B$8:B2044)+1)</f>
        <v>0</v>
      </c>
      <c r="C2045" s="25">
        <f ca="1">IF(AND($AL2045-C$3&lt;=TODAY(),$AL2045&gt;0,AI2045&lt;&gt;"closed",AI2045&lt;&gt;"old",AND($B$3&lt;&gt;Data!$N$6,OR(database!$AG2045&lt;&gt;Data!$K$9,database!$AG2045&lt;&gt;Data!$K$8))),MAX(C$8:C2044)+1,0)</f>
        <v>0</v>
      </c>
      <c r="D2045" s="25">
        <f ca="1">IF(AND($AL2045-D$3&lt;=TODAY(),$AL2045&gt;0,$AI2045&lt;&gt;"closed",AI2045&lt;&gt;"old",AND($B$3&lt;&gt;Data!$N$6,OR(database!$AG2045&lt;&gt;Data!$K$9,database!$AG2045&lt;&gt;Data!$K$8))),MAX(D$8:D2044)+1,0)</f>
        <v>0</v>
      </c>
      <c r="E2045" s="25">
        <f ca="1">IF(AND($AL2045-E$3&lt;=TODAY(),$AL2045&gt;0,AI2045&lt;&gt;"closed",AI2045&lt;&gt;"old",AND($B$3&lt;&gt;Data!$N$6,OR(database!$AG2045&lt;&gt;Data!$K$9,database!$AG2045&lt;&gt;Data!$K$8))),MAX(E$8:E2044)+1,0)</f>
        <v>0</v>
      </c>
      <c r="F2045" s="25">
        <f>IF(AH2045="X",MAX(F$8:F2044)+1,0)</f>
        <v>0</v>
      </c>
      <c r="G2045" s="25">
        <f ca="1">IF(AND(AG2045=Data!$K$8,database!AI2045&lt;&gt;"Closed",AI2045&lt;&gt;"old",database!AL2045&lt;(TODAY()+Data!$X$4)),MAX(G$8:G2044)+1,0)</f>
        <v>0</v>
      </c>
      <c r="H2045" s="25">
        <f ca="1">IF(AND(AG2045=Data!$K$9,database!AI2045&lt;&gt;"Closed",AI2045&lt;&gt;"old",database!AL2045&lt;(TODAY()+Data!$X$5)),MAX(H$8:H2044)+1,0)</f>
        <v>0</v>
      </c>
      <c r="Y2045">
        <f>IF(AS2045&gt;0,VLOOKUP(AS2045,$AT:$AV,3,0)+COUNTIF(AS$8:AS2044,AS2045),0)</f>
        <v>0</v>
      </c>
      <c r="AA2045" s="17"/>
      <c r="AB2045" s="18"/>
      <c r="AC2045" s="17"/>
      <c r="AD2045" s="18"/>
      <c r="AE2045" s="17"/>
      <c r="AF2045" s="18"/>
      <c r="AG2045" s="139"/>
      <c r="AH2045" s="24"/>
      <c r="AI2045" s="17"/>
      <c r="AJ2045" s="24"/>
      <c r="AK2045" s="27"/>
      <c r="AL2045" s="47"/>
      <c r="AQ2045" s="25">
        <f>IF(FollowUp!$AK$3="(Off)",IF(FollowUp!$AA$3=Data!$D$5,C2045,IF(FollowUp!$AA$3=Data!$D$6,D2045,IF(FollowUp!$AA$3=Data!$D$7,E2045,B2045))),IF(FollowUp!$AK$3=Data!$N$9,F2045,IF(FollowUp!$AK$3=Data!$N$8,H2045,IF(FollowUp!$AK$3=Data!$N$7,G2045,B2045))))</f>
        <v>0</v>
      </c>
      <c r="AR2045" s="51">
        <f t="shared" si="194"/>
        <v>0</v>
      </c>
      <c r="AS2045" s="25">
        <f t="shared" si="192"/>
        <v>-1</v>
      </c>
      <c r="AT2045" s="25">
        <f t="shared" si="195"/>
        <v>2038</v>
      </c>
      <c r="AU2045" s="25">
        <f t="shared" si="193"/>
        <v>0</v>
      </c>
      <c r="AV2045" s="25">
        <f t="shared" si="196"/>
        <v>0</v>
      </c>
      <c r="BB2045" s="51"/>
    </row>
    <row r="2046" spans="1:54" x14ac:dyDescent="0.25">
      <c r="A2046" t="str">
        <f t="shared" si="191"/>
        <v>2046</v>
      </c>
      <c r="B2046" s="25">
        <f>IF(OR(ISBLANK($AG2046),$AI2046="closed",$AI2046="old",AND($B$3=Data!$N$6,OR(database!AG2046=Data!$K$8,Data!$K$9=database!AG2046))),0,MAX(B$8:B2045)+1)</f>
        <v>0</v>
      </c>
      <c r="C2046" s="25">
        <f ca="1">IF(AND($AL2046-C$3&lt;=TODAY(),$AL2046&gt;0,AI2046&lt;&gt;"closed",AI2046&lt;&gt;"old",AND($B$3&lt;&gt;Data!$N$6,OR(database!$AG2046&lt;&gt;Data!$K$9,database!$AG2046&lt;&gt;Data!$K$8))),MAX(C$8:C2045)+1,0)</f>
        <v>0</v>
      </c>
      <c r="D2046" s="25">
        <f ca="1">IF(AND($AL2046-D$3&lt;=TODAY(),$AL2046&gt;0,$AI2046&lt;&gt;"closed",AI2046&lt;&gt;"old",AND($B$3&lt;&gt;Data!$N$6,OR(database!$AG2046&lt;&gt;Data!$K$9,database!$AG2046&lt;&gt;Data!$K$8))),MAX(D$8:D2045)+1,0)</f>
        <v>0</v>
      </c>
      <c r="E2046" s="25">
        <f ca="1">IF(AND($AL2046-E$3&lt;=TODAY(),$AL2046&gt;0,AI2046&lt;&gt;"closed",AI2046&lt;&gt;"old",AND($B$3&lt;&gt;Data!$N$6,OR(database!$AG2046&lt;&gt;Data!$K$9,database!$AG2046&lt;&gt;Data!$K$8))),MAX(E$8:E2045)+1,0)</f>
        <v>0</v>
      </c>
      <c r="F2046" s="25">
        <f>IF(AH2046="X",MAX(F$8:F2045)+1,0)</f>
        <v>0</v>
      </c>
      <c r="G2046" s="25">
        <f ca="1">IF(AND(AG2046=Data!$K$8,database!AI2046&lt;&gt;"Closed",AI2046&lt;&gt;"old",database!AL2046&lt;(TODAY()+Data!$X$4)),MAX(G$8:G2045)+1,0)</f>
        <v>0</v>
      </c>
      <c r="H2046" s="25">
        <f ca="1">IF(AND(AG2046=Data!$K$9,database!AI2046&lt;&gt;"Closed",AI2046&lt;&gt;"old",database!AL2046&lt;(TODAY()+Data!$X$5)),MAX(H$8:H2045)+1,0)</f>
        <v>0</v>
      </c>
      <c r="Y2046">
        <f>IF(AS2046&gt;0,VLOOKUP(AS2046,$AT:$AV,3,0)+COUNTIF(AS$8:AS2045,AS2046),0)</f>
        <v>0</v>
      </c>
      <c r="AA2046" s="16"/>
      <c r="AB2046" s="22"/>
      <c r="AC2046" s="16"/>
      <c r="AD2046" s="22"/>
      <c r="AE2046" s="16"/>
      <c r="AF2046" s="22"/>
      <c r="AG2046" s="138"/>
      <c r="AH2046" s="23"/>
      <c r="AI2046" s="16"/>
      <c r="AJ2046" s="23"/>
      <c r="AK2046" s="28"/>
      <c r="AL2046" s="35"/>
      <c r="AQ2046" s="25">
        <f>IF(FollowUp!$AK$3="(Off)",IF(FollowUp!$AA$3=Data!$D$5,C2046,IF(FollowUp!$AA$3=Data!$D$6,D2046,IF(FollowUp!$AA$3=Data!$D$7,E2046,B2046))),IF(FollowUp!$AK$3=Data!$N$9,F2046,IF(FollowUp!$AK$3=Data!$N$8,H2046,IF(FollowUp!$AK$3=Data!$N$7,G2046,B2046))))</f>
        <v>0</v>
      </c>
      <c r="AR2046" s="51">
        <f t="shared" si="194"/>
        <v>0</v>
      </c>
      <c r="AS2046" s="25">
        <f t="shared" si="192"/>
        <v>-1</v>
      </c>
      <c r="AT2046" s="25">
        <f t="shared" si="195"/>
        <v>2039</v>
      </c>
      <c r="AU2046" s="25">
        <f t="shared" si="193"/>
        <v>0</v>
      </c>
      <c r="AV2046" s="25">
        <f t="shared" si="196"/>
        <v>0</v>
      </c>
      <c r="BB2046" s="51"/>
    </row>
    <row r="2047" spans="1:54" x14ac:dyDescent="0.25">
      <c r="A2047" t="str">
        <f t="shared" si="191"/>
        <v>2047</v>
      </c>
      <c r="B2047" s="25">
        <f>IF(OR(ISBLANK($AG2047),$AI2047="closed",$AI2047="old",AND($B$3=Data!$N$6,OR(database!AG2047=Data!$K$8,Data!$K$9=database!AG2047))),0,MAX(B$8:B2046)+1)</f>
        <v>0</v>
      </c>
      <c r="C2047" s="25">
        <f ca="1">IF(AND($AL2047-C$3&lt;=TODAY(),$AL2047&gt;0,AI2047&lt;&gt;"closed",AI2047&lt;&gt;"old",AND($B$3&lt;&gt;Data!$N$6,OR(database!$AG2047&lt;&gt;Data!$K$9,database!$AG2047&lt;&gt;Data!$K$8))),MAX(C$8:C2046)+1,0)</f>
        <v>0</v>
      </c>
      <c r="D2047" s="25">
        <f ca="1">IF(AND($AL2047-D$3&lt;=TODAY(),$AL2047&gt;0,$AI2047&lt;&gt;"closed",AI2047&lt;&gt;"old",AND($B$3&lt;&gt;Data!$N$6,OR(database!$AG2047&lt;&gt;Data!$K$9,database!$AG2047&lt;&gt;Data!$K$8))),MAX(D$8:D2046)+1,0)</f>
        <v>0</v>
      </c>
      <c r="E2047" s="25">
        <f ca="1">IF(AND($AL2047-E$3&lt;=TODAY(),$AL2047&gt;0,AI2047&lt;&gt;"closed",AI2047&lt;&gt;"old",AND($B$3&lt;&gt;Data!$N$6,OR(database!$AG2047&lt;&gt;Data!$K$9,database!$AG2047&lt;&gt;Data!$K$8))),MAX(E$8:E2046)+1,0)</f>
        <v>0</v>
      </c>
      <c r="F2047" s="25">
        <f>IF(AH2047="X",MAX(F$8:F2046)+1,0)</f>
        <v>0</v>
      </c>
      <c r="G2047" s="25">
        <f ca="1">IF(AND(AG2047=Data!$K$8,database!AI2047&lt;&gt;"Closed",AI2047&lt;&gt;"old",database!AL2047&lt;(TODAY()+Data!$X$4)),MAX(G$8:G2046)+1,0)</f>
        <v>0</v>
      </c>
      <c r="H2047" s="25">
        <f ca="1">IF(AND(AG2047=Data!$K$9,database!AI2047&lt;&gt;"Closed",AI2047&lt;&gt;"old",database!AL2047&lt;(TODAY()+Data!$X$5)),MAX(H$8:H2046)+1,0)</f>
        <v>0</v>
      </c>
      <c r="Y2047">
        <f>IF(AS2047&gt;0,VLOOKUP(AS2047,$AT:$AV,3,0)+COUNTIF(AS$8:AS2046,AS2047),0)</f>
        <v>0</v>
      </c>
      <c r="AA2047" s="17"/>
      <c r="AB2047" s="18"/>
      <c r="AC2047" s="17"/>
      <c r="AD2047" s="18"/>
      <c r="AE2047" s="17"/>
      <c r="AF2047" s="18"/>
      <c r="AG2047" s="139"/>
      <c r="AH2047" s="24"/>
      <c r="AI2047" s="17"/>
      <c r="AJ2047" s="24"/>
      <c r="AK2047" s="27"/>
      <c r="AL2047" s="47"/>
      <c r="AQ2047" s="25">
        <f>IF(FollowUp!$AK$3="(Off)",IF(FollowUp!$AA$3=Data!$D$5,C2047,IF(FollowUp!$AA$3=Data!$D$6,D2047,IF(FollowUp!$AA$3=Data!$D$7,E2047,B2047))),IF(FollowUp!$AK$3=Data!$N$9,F2047,IF(FollowUp!$AK$3=Data!$N$8,H2047,IF(FollowUp!$AK$3=Data!$N$7,G2047,B2047))))</f>
        <v>0</v>
      </c>
      <c r="AR2047" s="51">
        <f t="shared" si="194"/>
        <v>0</v>
      </c>
      <c r="AS2047" s="25">
        <f t="shared" si="192"/>
        <v>-1</v>
      </c>
      <c r="AT2047" s="25">
        <f t="shared" si="195"/>
        <v>2040</v>
      </c>
      <c r="AU2047" s="25">
        <f t="shared" si="193"/>
        <v>0</v>
      </c>
      <c r="AV2047" s="25">
        <f t="shared" si="196"/>
        <v>0</v>
      </c>
      <c r="BB2047" s="51"/>
    </row>
    <row r="2048" spans="1:54" x14ac:dyDescent="0.25">
      <c r="A2048" t="str">
        <f t="shared" si="191"/>
        <v>2048</v>
      </c>
      <c r="B2048" s="25">
        <f>IF(OR(ISBLANK($AG2048),$AI2048="closed",$AI2048="old",AND($B$3=Data!$N$6,OR(database!AG2048=Data!$K$8,Data!$K$9=database!AG2048))),0,MAX(B$8:B2047)+1)</f>
        <v>0</v>
      </c>
      <c r="C2048" s="25">
        <f ca="1">IF(AND($AL2048-C$3&lt;=TODAY(),$AL2048&gt;0,AI2048&lt;&gt;"closed",AI2048&lt;&gt;"old",AND($B$3&lt;&gt;Data!$N$6,OR(database!$AG2048&lt;&gt;Data!$K$9,database!$AG2048&lt;&gt;Data!$K$8))),MAX(C$8:C2047)+1,0)</f>
        <v>0</v>
      </c>
      <c r="D2048" s="25">
        <f ca="1">IF(AND($AL2048-D$3&lt;=TODAY(),$AL2048&gt;0,$AI2048&lt;&gt;"closed",AI2048&lt;&gt;"old",AND($B$3&lt;&gt;Data!$N$6,OR(database!$AG2048&lt;&gt;Data!$K$9,database!$AG2048&lt;&gt;Data!$K$8))),MAX(D$8:D2047)+1,0)</f>
        <v>0</v>
      </c>
      <c r="E2048" s="25">
        <f ca="1">IF(AND($AL2048-E$3&lt;=TODAY(),$AL2048&gt;0,AI2048&lt;&gt;"closed",AI2048&lt;&gt;"old",AND($B$3&lt;&gt;Data!$N$6,OR(database!$AG2048&lt;&gt;Data!$K$9,database!$AG2048&lt;&gt;Data!$K$8))),MAX(E$8:E2047)+1,0)</f>
        <v>0</v>
      </c>
      <c r="F2048" s="25">
        <f>IF(AH2048="X",MAX(F$8:F2047)+1,0)</f>
        <v>0</v>
      </c>
      <c r="G2048" s="25">
        <f ca="1">IF(AND(AG2048=Data!$K$8,database!AI2048&lt;&gt;"Closed",AI2048&lt;&gt;"old",database!AL2048&lt;(TODAY()+Data!$X$4)),MAX(G$8:G2047)+1,0)</f>
        <v>0</v>
      </c>
      <c r="H2048" s="25">
        <f ca="1">IF(AND(AG2048=Data!$K$9,database!AI2048&lt;&gt;"Closed",AI2048&lt;&gt;"old",database!AL2048&lt;(TODAY()+Data!$X$5)),MAX(H$8:H2047)+1,0)</f>
        <v>0</v>
      </c>
      <c r="Y2048">
        <f>IF(AS2048&gt;0,VLOOKUP(AS2048,$AT:$AV,3,0)+COUNTIF(AS$8:AS2047,AS2048),0)</f>
        <v>0</v>
      </c>
      <c r="AA2048" s="16"/>
      <c r="AB2048" s="22"/>
      <c r="AC2048" s="16"/>
      <c r="AD2048" s="22"/>
      <c r="AE2048" s="16"/>
      <c r="AF2048" s="22"/>
      <c r="AG2048" s="138"/>
      <c r="AH2048" s="23"/>
      <c r="AI2048" s="16"/>
      <c r="AJ2048" s="23"/>
      <c r="AK2048" s="28"/>
      <c r="AL2048" s="35"/>
      <c r="AQ2048" s="25">
        <f>IF(FollowUp!$AK$3="(Off)",IF(FollowUp!$AA$3=Data!$D$5,C2048,IF(FollowUp!$AA$3=Data!$D$6,D2048,IF(FollowUp!$AA$3=Data!$D$7,E2048,B2048))),IF(FollowUp!$AK$3=Data!$N$9,F2048,IF(FollowUp!$AK$3=Data!$N$8,H2048,IF(FollowUp!$AK$3=Data!$N$7,G2048,B2048))))</f>
        <v>0</v>
      </c>
      <c r="AR2048" s="51">
        <f t="shared" si="194"/>
        <v>0</v>
      </c>
      <c r="AS2048" s="25">
        <f t="shared" si="192"/>
        <v>-1</v>
      </c>
      <c r="AT2048" s="25">
        <f t="shared" si="195"/>
        <v>2041</v>
      </c>
      <c r="AU2048" s="25">
        <f t="shared" si="193"/>
        <v>0</v>
      </c>
      <c r="AV2048" s="25">
        <f t="shared" si="196"/>
        <v>0</v>
      </c>
      <c r="BB2048" s="51"/>
    </row>
    <row r="2049" spans="1:54" x14ac:dyDescent="0.25">
      <c r="A2049" t="str">
        <f t="shared" si="191"/>
        <v>2049</v>
      </c>
      <c r="B2049" s="25">
        <f>IF(OR(ISBLANK($AG2049),$AI2049="closed",$AI2049="old",AND($B$3=Data!$N$6,OR(database!AG2049=Data!$K$8,Data!$K$9=database!AG2049))),0,MAX(B$8:B2048)+1)</f>
        <v>0</v>
      </c>
      <c r="C2049" s="25">
        <f ca="1">IF(AND($AL2049-C$3&lt;=TODAY(),$AL2049&gt;0,AI2049&lt;&gt;"closed",AI2049&lt;&gt;"old",AND($B$3&lt;&gt;Data!$N$6,OR(database!$AG2049&lt;&gt;Data!$K$9,database!$AG2049&lt;&gt;Data!$K$8))),MAX(C$8:C2048)+1,0)</f>
        <v>0</v>
      </c>
      <c r="D2049" s="25">
        <f ca="1">IF(AND($AL2049-D$3&lt;=TODAY(),$AL2049&gt;0,$AI2049&lt;&gt;"closed",AI2049&lt;&gt;"old",AND($B$3&lt;&gt;Data!$N$6,OR(database!$AG2049&lt;&gt;Data!$K$9,database!$AG2049&lt;&gt;Data!$K$8))),MAX(D$8:D2048)+1,0)</f>
        <v>0</v>
      </c>
      <c r="E2049" s="25">
        <f ca="1">IF(AND($AL2049-E$3&lt;=TODAY(),$AL2049&gt;0,AI2049&lt;&gt;"closed",AI2049&lt;&gt;"old",AND($B$3&lt;&gt;Data!$N$6,OR(database!$AG2049&lt;&gt;Data!$K$9,database!$AG2049&lt;&gt;Data!$K$8))),MAX(E$8:E2048)+1,0)</f>
        <v>0</v>
      </c>
      <c r="F2049" s="25">
        <f>IF(AH2049="X",MAX(F$8:F2048)+1,0)</f>
        <v>0</v>
      </c>
      <c r="G2049" s="25">
        <f ca="1">IF(AND(AG2049=Data!$K$8,database!AI2049&lt;&gt;"Closed",AI2049&lt;&gt;"old",database!AL2049&lt;(TODAY()+Data!$X$4)),MAX(G$8:G2048)+1,0)</f>
        <v>0</v>
      </c>
      <c r="H2049" s="25">
        <f ca="1">IF(AND(AG2049=Data!$K$9,database!AI2049&lt;&gt;"Closed",AI2049&lt;&gt;"old",database!AL2049&lt;(TODAY()+Data!$X$5)),MAX(H$8:H2048)+1,0)</f>
        <v>0</v>
      </c>
      <c r="Y2049">
        <f>IF(AS2049&gt;0,VLOOKUP(AS2049,$AT:$AV,3,0)+COUNTIF(AS$8:AS2048,AS2049),0)</f>
        <v>0</v>
      </c>
      <c r="AA2049" s="17"/>
      <c r="AB2049" s="18"/>
      <c r="AC2049" s="17"/>
      <c r="AD2049" s="18"/>
      <c r="AE2049" s="17"/>
      <c r="AF2049" s="18"/>
      <c r="AG2049" s="139"/>
      <c r="AH2049" s="24"/>
      <c r="AI2049" s="17"/>
      <c r="AJ2049" s="24"/>
      <c r="AK2049" s="27"/>
      <c r="AL2049" s="47"/>
      <c r="AQ2049" s="25">
        <f>IF(FollowUp!$AK$3="(Off)",IF(FollowUp!$AA$3=Data!$D$5,C2049,IF(FollowUp!$AA$3=Data!$D$6,D2049,IF(FollowUp!$AA$3=Data!$D$7,E2049,B2049))),IF(FollowUp!$AK$3=Data!$N$9,F2049,IF(FollowUp!$AK$3=Data!$N$8,H2049,IF(FollowUp!$AK$3=Data!$N$7,G2049,B2049))))</f>
        <v>0</v>
      </c>
      <c r="AR2049" s="51">
        <f t="shared" si="194"/>
        <v>0</v>
      </c>
      <c r="AS2049" s="25">
        <f t="shared" si="192"/>
        <v>-1</v>
      </c>
      <c r="AT2049" s="25">
        <f t="shared" si="195"/>
        <v>2042</v>
      </c>
      <c r="AU2049" s="25">
        <f t="shared" si="193"/>
        <v>0</v>
      </c>
      <c r="AV2049" s="25">
        <f t="shared" si="196"/>
        <v>0</v>
      </c>
      <c r="BB2049" s="51"/>
    </row>
    <row r="2050" spans="1:54" x14ac:dyDescent="0.25">
      <c r="A2050" t="str">
        <f t="shared" si="191"/>
        <v>2050</v>
      </c>
      <c r="B2050" s="25">
        <f>IF(OR(ISBLANK($AG2050),$AI2050="closed",$AI2050="old",AND($B$3=Data!$N$6,OR(database!AG2050=Data!$K$8,Data!$K$9=database!AG2050))),0,MAX(B$8:B2049)+1)</f>
        <v>0</v>
      </c>
      <c r="C2050" s="25">
        <f ca="1">IF(AND($AL2050-C$3&lt;=TODAY(),$AL2050&gt;0,AI2050&lt;&gt;"closed",AI2050&lt;&gt;"old",AND($B$3&lt;&gt;Data!$N$6,OR(database!$AG2050&lt;&gt;Data!$K$9,database!$AG2050&lt;&gt;Data!$K$8))),MAX(C$8:C2049)+1,0)</f>
        <v>0</v>
      </c>
      <c r="D2050" s="25">
        <f ca="1">IF(AND($AL2050-D$3&lt;=TODAY(),$AL2050&gt;0,$AI2050&lt;&gt;"closed",AI2050&lt;&gt;"old",AND($B$3&lt;&gt;Data!$N$6,OR(database!$AG2050&lt;&gt;Data!$K$9,database!$AG2050&lt;&gt;Data!$K$8))),MAX(D$8:D2049)+1,0)</f>
        <v>0</v>
      </c>
      <c r="E2050" s="25">
        <f ca="1">IF(AND($AL2050-E$3&lt;=TODAY(),$AL2050&gt;0,AI2050&lt;&gt;"closed",AI2050&lt;&gt;"old",AND($B$3&lt;&gt;Data!$N$6,OR(database!$AG2050&lt;&gt;Data!$K$9,database!$AG2050&lt;&gt;Data!$K$8))),MAX(E$8:E2049)+1,0)</f>
        <v>0</v>
      </c>
      <c r="F2050" s="25">
        <f>IF(AH2050="X",MAX(F$8:F2049)+1,0)</f>
        <v>0</v>
      </c>
      <c r="G2050" s="25">
        <f ca="1">IF(AND(AG2050=Data!$K$8,database!AI2050&lt;&gt;"Closed",AI2050&lt;&gt;"old",database!AL2050&lt;(TODAY()+Data!$X$4)),MAX(G$8:G2049)+1,0)</f>
        <v>0</v>
      </c>
      <c r="H2050" s="25">
        <f ca="1">IF(AND(AG2050=Data!$K$9,database!AI2050&lt;&gt;"Closed",AI2050&lt;&gt;"old",database!AL2050&lt;(TODAY()+Data!$X$5)),MAX(H$8:H2049)+1,0)</f>
        <v>0</v>
      </c>
      <c r="Y2050">
        <f>IF(AS2050&gt;0,VLOOKUP(AS2050,$AT:$AV,3,0)+COUNTIF(AS$8:AS2049,AS2050),0)</f>
        <v>0</v>
      </c>
      <c r="AA2050" s="16"/>
      <c r="AB2050" s="22"/>
      <c r="AC2050" s="16"/>
      <c r="AD2050" s="22"/>
      <c r="AE2050" s="16"/>
      <c r="AF2050" s="22"/>
      <c r="AG2050" s="138"/>
      <c r="AH2050" s="23"/>
      <c r="AI2050" s="16"/>
      <c r="AJ2050" s="23"/>
      <c r="AK2050" s="28"/>
      <c r="AL2050" s="35"/>
      <c r="AQ2050" s="25">
        <f>IF(FollowUp!$AK$3="(Off)",IF(FollowUp!$AA$3=Data!$D$5,C2050,IF(FollowUp!$AA$3=Data!$D$6,D2050,IF(FollowUp!$AA$3=Data!$D$7,E2050,B2050))),IF(FollowUp!$AK$3=Data!$N$9,F2050,IF(FollowUp!$AK$3=Data!$N$8,H2050,IF(FollowUp!$AK$3=Data!$N$7,G2050,B2050))))</f>
        <v>0</v>
      </c>
      <c r="AR2050" s="51">
        <f t="shared" si="194"/>
        <v>0</v>
      </c>
      <c r="AS2050" s="25">
        <f t="shared" si="192"/>
        <v>-1</v>
      </c>
      <c r="AT2050" s="25">
        <f t="shared" si="195"/>
        <v>2043</v>
      </c>
      <c r="AU2050" s="25">
        <f t="shared" si="193"/>
        <v>0</v>
      </c>
      <c r="AV2050" s="25">
        <f t="shared" si="196"/>
        <v>0</v>
      </c>
      <c r="BB2050" s="51"/>
    </row>
    <row r="2051" spans="1:54" x14ac:dyDescent="0.25">
      <c r="A2051" t="str">
        <f t="shared" si="191"/>
        <v>2051</v>
      </c>
      <c r="B2051" s="25">
        <f>IF(OR(ISBLANK($AG2051),$AI2051="closed",$AI2051="old",AND($B$3=Data!$N$6,OR(database!AG2051=Data!$K$8,Data!$K$9=database!AG2051))),0,MAX(B$8:B2050)+1)</f>
        <v>0</v>
      </c>
      <c r="C2051" s="25">
        <f ca="1">IF(AND($AL2051-C$3&lt;=TODAY(),$AL2051&gt;0,AI2051&lt;&gt;"closed",AI2051&lt;&gt;"old",AND($B$3&lt;&gt;Data!$N$6,OR(database!$AG2051&lt;&gt;Data!$K$9,database!$AG2051&lt;&gt;Data!$K$8))),MAX(C$8:C2050)+1,0)</f>
        <v>0</v>
      </c>
      <c r="D2051" s="25">
        <f ca="1">IF(AND($AL2051-D$3&lt;=TODAY(),$AL2051&gt;0,$AI2051&lt;&gt;"closed",AI2051&lt;&gt;"old",AND($B$3&lt;&gt;Data!$N$6,OR(database!$AG2051&lt;&gt;Data!$K$9,database!$AG2051&lt;&gt;Data!$K$8))),MAX(D$8:D2050)+1,0)</f>
        <v>0</v>
      </c>
      <c r="E2051" s="25">
        <f ca="1">IF(AND($AL2051-E$3&lt;=TODAY(),$AL2051&gt;0,AI2051&lt;&gt;"closed",AI2051&lt;&gt;"old",AND($B$3&lt;&gt;Data!$N$6,OR(database!$AG2051&lt;&gt;Data!$K$9,database!$AG2051&lt;&gt;Data!$K$8))),MAX(E$8:E2050)+1,0)</f>
        <v>0</v>
      </c>
      <c r="F2051" s="25">
        <f>IF(AH2051="X",MAX(F$8:F2050)+1,0)</f>
        <v>0</v>
      </c>
      <c r="G2051" s="25">
        <f ca="1">IF(AND(AG2051=Data!$K$8,database!AI2051&lt;&gt;"Closed",AI2051&lt;&gt;"old",database!AL2051&lt;(TODAY()+Data!$X$4)),MAX(G$8:G2050)+1,0)</f>
        <v>0</v>
      </c>
      <c r="H2051" s="25">
        <f ca="1">IF(AND(AG2051=Data!$K$9,database!AI2051&lt;&gt;"Closed",AI2051&lt;&gt;"old",database!AL2051&lt;(TODAY()+Data!$X$5)),MAX(H$8:H2050)+1,0)</f>
        <v>0</v>
      </c>
      <c r="Y2051">
        <f>IF(AS2051&gt;0,VLOOKUP(AS2051,$AT:$AV,3,0)+COUNTIF(AS$8:AS2050,AS2051),0)</f>
        <v>0</v>
      </c>
      <c r="AA2051" s="17"/>
      <c r="AB2051" s="18"/>
      <c r="AC2051" s="17"/>
      <c r="AD2051" s="18"/>
      <c r="AE2051" s="17"/>
      <c r="AF2051" s="18"/>
      <c r="AG2051" s="139"/>
      <c r="AH2051" s="24"/>
      <c r="AI2051" s="17"/>
      <c r="AJ2051" s="24"/>
      <c r="AK2051" s="27"/>
      <c r="AL2051" s="47"/>
      <c r="AQ2051" s="25">
        <f>IF(FollowUp!$AK$3="(Off)",IF(FollowUp!$AA$3=Data!$D$5,C2051,IF(FollowUp!$AA$3=Data!$D$6,D2051,IF(FollowUp!$AA$3=Data!$D$7,E2051,B2051))),IF(FollowUp!$AK$3=Data!$N$9,F2051,IF(FollowUp!$AK$3=Data!$N$8,H2051,IF(FollowUp!$AK$3=Data!$N$7,G2051,B2051))))</f>
        <v>0</v>
      </c>
      <c r="AR2051" s="51">
        <f t="shared" si="194"/>
        <v>0</v>
      </c>
      <c r="AS2051" s="25">
        <f t="shared" si="192"/>
        <v>-1</v>
      </c>
      <c r="AT2051" s="25">
        <f t="shared" si="195"/>
        <v>2044</v>
      </c>
      <c r="AU2051" s="25">
        <f t="shared" si="193"/>
        <v>0</v>
      </c>
      <c r="AV2051" s="25">
        <f t="shared" si="196"/>
        <v>0</v>
      </c>
      <c r="BB2051" s="51"/>
    </row>
    <row r="2052" spans="1:54" x14ac:dyDescent="0.25">
      <c r="A2052" t="str">
        <f t="shared" si="191"/>
        <v>2052</v>
      </c>
      <c r="B2052" s="25">
        <f>IF(OR(ISBLANK($AG2052),$AI2052="closed",$AI2052="old",AND($B$3=Data!$N$6,OR(database!AG2052=Data!$K$8,Data!$K$9=database!AG2052))),0,MAX(B$8:B2051)+1)</f>
        <v>0</v>
      </c>
      <c r="C2052" s="25">
        <f ca="1">IF(AND($AL2052-C$3&lt;=TODAY(),$AL2052&gt;0,AI2052&lt;&gt;"closed",AI2052&lt;&gt;"old",AND($B$3&lt;&gt;Data!$N$6,OR(database!$AG2052&lt;&gt;Data!$K$9,database!$AG2052&lt;&gt;Data!$K$8))),MAX(C$8:C2051)+1,0)</f>
        <v>0</v>
      </c>
      <c r="D2052" s="25">
        <f ca="1">IF(AND($AL2052-D$3&lt;=TODAY(),$AL2052&gt;0,$AI2052&lt;&gt;"closed",AI2052&lt;&gt;"old",AND($B$3&lt;&gt;Data!$N$6,OR(database!$AG2052&lt;&gt;Data!$K$9,database!$AG2052&lt;&gt;Data!$K$8))),MAX(D$8:D2051)+1,0)</f>
        <v>0</v>
      </c>
      <c r="E2052" s="25">
        <f ca="1">IF(AND($AL2052-E$3&lt;=TODAY(),$AL2052&gt;0,AI2052&lt;&gt;"closed",AI2052&lt;&gt;"old",AND($B$3&lt;&gt;Data!$N$6,OR(database!$AG2052&lt;&gt;Data!$K$9,database!$AG2052&lt;&gt;Data!$K$8))),MAX(E$8:E2051)+1,0)</f>
        <v>0</v>
      </c>
      <c r="F2052" s="25">
        <f>IF(AH2052="X",MAX(F$8:F2051)+1,0)</f>
        <v>0</v>
      </c>
      <c r="G2052" s="25">
        <f ca="1">IF(AND(AG2052=Data!$K$8,database!AI2052&lt;&gt;"Closed",AI2052&lt;&gt;"old",database!AL2052&lt;(TODAY()+Data!$X$4)),MAX(G$8:G2051)+1,0)</f>
        <v>0</v>
      </c>
      <c r="H2052" s="25">
        <f ca="1">IF(AND(AG2052=Data!$K$9,database!AI2052&lt;&gt;"Closed",AI2052&lt;&gt;"old",database!AL2052&lt;(TODAY()+Data!$X$5)),MAX(H$8:H2051)+1,0)</f>
        <v>0</v>
      </c>
      <c r="Y2052">
        <f>IF(AS2052&gt;0,VLOOKUP(AS2052,$AT:$AV,3,0)+COUNTIF(AS$8:AS2051,AS2052),0)</f>
        <v>0</v>
      </c>
      <c r="AA2052" s="16"/>
      <c r="AB2052" s="22"/>
      <c r="AC2052" s="16"/>
      <c r="AD2052" s="22"/>
      <c r="AE2052" s="16"/>
      <c r="AF2052" s="22"/>
      <c r="AG2052" s="138"/>
      <c r="AH2052" s="23"/>
      <c r="AI2052" s="16"/>
      <c r="AJ2052" s="23"/>
      <c r="AK2052" s="28"/>
      <c r="AL2052" s="35"/>
      <c r="AQ2052" s="25">
        <f>IF(FollowUp!$AK$3="(Off)",IF(FollowUp!$AA$3=Data!$D$5,C2052,IF(FollowUp!$AA$3=Data!$D$6,D2052,IF(FollowUp!$AA$3=Data!$D$7,E2052,B2052))),IF(FollowUp!$AK$3=Data!$N$9,F2052,IF(FollowUp!$AK$3=Data!$N$8,H2052,IF(FollowUp!$AK$3=Data!$N$7,G2052,B2052))))</f>
        <v>0</v>
      </c>
      <c r="AR2052" s="51">
        <f t="shared" si="194"/>
        <v>0</v>
      </c>
      <c r="AS2052" s="25">
        <f t="shared" si="192"/>
        <v>-1</v>
      </c>
      <c r="AT2052" s="25">
        <f t="shared" si="195"/>
        <v>2045</v>
      </c>
      <c r="AU2052" s="25">
        <f t="shared" si="193"/>
        <v>0</v>
      </c>
      <c r="AV2052" s="25">
        <f t="shared" si="196"/>
        <v>0</v>
      </c>
      <c r="BB2052" s="51"/>
    </row>
    <row r="2053" spans="1:54" x14ac:dyDescent="0.25">
      <c r="A2053" t="str">
        <f t="shared" si="191"/>
        <v>2053</v>
      </c>
      <c r="B2053" s="25">
        <f>IF(OR(ISBLANK($AG2053),$AI2053="closed",$AI2053="old",AND($B$3=Data!$N$6,OR(database!AG2053=Data!$K$8,Data!$K$9=database!AG2053))),0,MAX(B$8:B2052)+1)</f>
        <v>0</v>
      </c>
      <c r="C2053" s="25">
        <f ca="1">IF(AND($AL2053-C$3&lt;=TODAY(),$AL2053&gt;0,AI2053&lt;&gt;"closed",AI2053&lt;&gt;"old",AND($B$3&lt;&gt;Data!$N$6,OR(database!$AG2053&lt;&gt;Data!$K$9,database!$AG2053&lt;&gt;Data!$K$8))),MAX(C$8:C2052)+1,0)</f>
        <v>0</v>
      </c>
      <c r="D2053" s="25">
        <f ca="1">IF(AND($AL2053-D$3&lt;=TODAY(),$AL2053&gt;0,$AI2053&lt;&gt;"closed",AI2053&lt;&gt;"old",AND($B$3&lt;&gt;Data!$N$6,OR(database!$AG2053&lt;&gt;Data!$K$9,database!$AG2053&lt;&gt;Data!$K$8))),MAX(D$8:D2052)+1,0)</f>
        <v>0</v>
      </c>
      <c r="E2053" s="25">
        <f ca="1">IF(AND($AL2053-E$3&lt;=TODAY(),$AL2053&gt;0,AI2053&lt;&gt;"closed",AI2053&lt;&gt;"old",AND($B$3&lt;&gt;Data!$N$6,OR(database!$AG2053&lt;&gt;Data!$K$9,database!$AG2053&lt;&gt;Data!$K$8))),MAX(E$8:E2052)+1,0)</f>
        <v>0</v>
      </c>
      <c r="F2053" s="25">
        <f>IF(AH2053="X",MAX(F$8:F2052)+1,0)</f>
        <v>0</v>
      </c>
      <c r="G2053" s="25">
        <f ca="1">IF(AND(AG2053=Data!$K$8,database!AI2053&lt;&gt;"Closed",AI2053&lt;&gt;"old",database!AL2053&lt;(TODAY()+Data!$X$4)),MAX(G$8:G2052)+1,0)</f>
        <v>0</v>
      </c>
      <c r="H2053" s="25">
        <f ca="1">IF(AND(AG2053=Data!$K$9,database!AI2053&lt;&gt;"Closed",AI2053&lt;&gt;"old",database!AL2053&lt;(TODAY()+Data!$X$5)),MAX(H$8:H2052)+1,0)</f>
        <v>0</v>
      </c>
      <c r="Y2053">
        <f>IF(AS2053&gt;0,VLOOKUP(AS2053,$AT:$AV,3,0)+COUNTIF(AS$8:AS2052,AS2053),0)</f>
        <v>0</v>
      </c>
      <c r="AA2053" s="17"/>
      <c r="AB2053" s="18"/>
      <c r="AC2053" s="17"/>
      <c r="AD2053" s="18"/>
      <c r="AE2053" s="17"/>
      <c r="AF2053" s="18"/>
      <c r="AG2053" s="139"/>
      <c r="AH2053" s="24"/>
      <c r="AI2053" s="17"/>
      <c r="AJ2053" s="24"/>
      <c r="AK2053" s="27"/>
      <c r="AL2053" s="47"/>
      <c r="AQ2053" s="25">
        <f>IF(FollowUp!$AK$3="(Off)",IF(FollowUp!$AA$3=Data!$D$5,C2053,IF(FollowUp!$AA$3=Data!$D$6,D2053,IF(FollowUp!$AA$3=Data!$D$7,E2053,B2053))),IF(FollowUp!$AK$3=Data!$N$9,F2053,IF(FollowUp!$AK$3=Data!$N$8,H2053,IF(FollowUp!$AK$3=Data!$N$7,G2053,B2053))))</f>
        <v>0</v>
      </c>
      <c r="AR2053" s="51">
        <f t="shared" si="194"/>
        <v>0</v>
      </c>
      <c r="AS2053" s="25">
        <f t="shared" si="192"/>
        <v>-1</v>
      </c>
      <c r="AT2053" s="25">
        <f t="shared" si="195"/>
        <v>2046</v>
      </c>
      <c r="AU2053" s="25">
        <f t="shared" si="193"/>
        <v>0</v>
      </c>
      <c r="AV2053" s="25">
        <f t="shared" si="196"/>
        <v>0</v>
      </c>
      <c r="BB2053" s="51"/>
    </row>
    <row r="2054" spans="1:54" x14ac:dyDescent="0.25">
      <c r="A2054" t="str">
        <f t="shared" si="191"/>
        <v>2054</v>
      </c>
      <c r="B2054" s="25">
        <f>IF(OR(ISBLANK($AG2054),$AI2054="closed",$AI2054="old",AND($B$3=Data!$N$6,OR(database!AG2054=Data!$K$8,Data!$K$9=database!AG2054))),0,MAX(B$8:B2053)+1)</f>
        <v>0</v>
      </c>
      <c r="C2054" s="25">
        <f ca="1">IF(AND($AL2054-C$3&lt;=TODAY(),$AL2054&gt;0,AI2054&lt;&gt;"closed",AI2054&lt;&gt;"old",AND($B$3&lt;&gt;Data!$N$6,OR(database!$AG2054&lt;&gt;Data!$K$9,database!$AG2054&lt;&gt;Data!$K$8))),MAX(C$8:C2053)+1,0)</f>
        <v>0</v>
      </c>
      <c r="D2054" s="25">
        <f ca="1">IF(AND($AL2054-D$3&lt;=TODAY(),$AL2054&gt;0,$AI2054&lt;&gt;"closed",AI2054&lt;&gt;"old",AND($B$3&lt;&gt;Data!$N$6,OR(database!$AG2054&lt;&gt;Data!$K$9,database!$AG2054&lt;&gt;Data!$K$8))),MAX(D$8:D2053)+1,0)</f>
        <v>0</v>
      </c>
      <c r="E2054" s="25">
        <f ca="1">IF(AND($AL2054-E$3&lt;=TODAY(),$AL2054&gt;0,AI2054&lt;&gt;"closed",AI2054&lt;&gt;"old",AND($B$3&lt;&gt;Data!$N$6,OR(database!$AG2054&lt;&gt;Data!$K$9,database!$AG2054&lt;&gt;Data!$K$8))),MAX(E$8:E2053)+1,0)</f>
        <v>0</v>
      </c>
      <c r="F2054" s="25">
        <f>IF(AH2054="X",MAX(F$8:F2053)+1,0)</f>
        <v>0</v>
      </c>
      <c r="G2054" s="25">
        <f ca="1">IF(AND(AG2054=Data!$K$8,database!AI2054&lt;&gt;"Closed",AI2054&lt;&gt;"old",database!AL2054&lt;(TODAY()+Data!$X$4)),MAX(G$8:G2053)+1,0)</f>
        <v>0</v>
      </c>
      <c r="H2054" s="25">
        <f ca="1">IF(AND(AG2054=Data!$K$9,database!AI2054&lt;&gt;"Closed",AI2054&lt;&gt;"old",database!AL2054&lt;(TODAY()+Data!$X$5)),MAX(H$8:H2053)+1,0)</f>
        <v>0</v>
      </c>
      <c r="Y2054">
        <f>IF(AS2054&gt;0,VLOOKUP(AS2054,$AT:$AV,3,0)+COUNTIF(AS$8:AS2053,AS2054),0)</f>
        <v>0</v>
      </c>
      <c r="AA2054" s="16"/>
      <c r="AB2054" s="22"/>
      <c r="AC2054" s="16"/>
      <c r="AD2054" s="22"/>
      <c r="AE2054" s="16"/>
      <c r="AF2054" s="22"/>
      <c r="AG2054" s="138"/>
      <c r="AH2054" s="23"/>
      <c r="AI2054" s="16"/>
      <c r="AJ2054" s="23"/>
      <c r="AK2054" s="28"/>
      <c r="AL2054" s="35"/>
      <c r="AQ2054" s="25">
        <f>IF(FollowUp!$AK$3="(Off)",IF(FollowUp!$AA$3=Data!$D$5,C2054,IF(FollowUp!$AA$3=Data!$D$6,D2054,IF(FollowUp!$AA$3=Data!$D$7,E2054,B2054))),IF(FollowUp!$AK$3=Data!$N$9,F2054,IF(FollowUp!$AK$3=Data!$N$8,H2054,IF(FollowUp!$AK$3=Data!$N$7,G2054,B2054))))</f>
        <v>0</v>
      </c>
      <c r="AR2054" s="51">
        <f t="shared" si="194"/>
        <v>0</v>
      </c>
      <c r="AS2054" s="25">
        <f t="shared" si="192"/>
        <v>-1</v>
      </c>
      <c r="AT2054" s="25">
        <f t="shared" si="195"/>
        <v>2047</v>
      </c>
      <c r="AU2054" s="25">
        <f t="shared" si="193"/>
        <v>0</v>
      </c>
      <c r="AV2054" s="25">
        <f t="shared" si="196"/>
        <v>0</v>
      </c>
      <c r="BB2054" s="51"/>
    </row>
    <row r="2055" spans="1:54" x14ac:dyDescent="0.25">
      <c r="A2055" t="str">
        <f t="shared" si="191"/>
        <v>2055</v>
      </c>
      <c r="B2055" s="25">
        <f>IF(OR(ISBLANK($AG2055),$AI2055="closed",$AI2055="old",AND($B$3=Data!$N$6,OR(database!AG2055=Data!$K$8,Data!$K$9=database!AG2055))),0,MAX(B$8:B2054)+1)</f>
        <v>0</v>
      </c>
      <c r="C2055" s="25">
        <f ca="1">IF(AND($AL2055-C$3&lt;=TODAY(),$AL2055&gt;0,AI2055&lt;&gt;"closed",AI2055&lt;&gt;"old",AND($B$3&lt;&gt;Data!$N$6,OR(database!$AG2055&lt;&gt;Data!$K$9,database!$AG2055&lt;&gt;Data!$K$8))),MAX(C$8:C2054)+1,0)</f>
        <v>0</v>
      </c>
      <c r="D2055" s="25">
        <f ca="1">IF(AND($AL2055-D$3&lt;=TODAY(),$AL2055&gt;0,$AI2055&lt;&gt;"closed",AI2055&lt;&gt;"old",AND($B$3&lt;&gt;Data!$N$6,OR(database!$AG2055&lt;&gt;Data!$K$9,database!$AG2055&lt;&gt;Data!$K$8))),MAX(D$8:D2054)+1,0)</f>
        <v>0</v>
      </c>
      <c r="E2055" s="25">
        <f ca="1">IF(AND($AL2055-E$3&lt;=TODAY(),$AL2055&gt;0,AI2055&lt;&gt;"closed",AI2055&lt;&gt;"old",AND($B$3&lt;&gt;Data!$N$6,OR(database!$AG2055&lt;&gt;Data!$K$9,database!$AG2055&lt;&gt;Data!$K$8))),MAX(E$8:E2054)+1,0)</f>
        <v>0</v>
      </c>
      <c r="F2055" s="25">
        <f>IF(AH2055="X",MAX(F$8:F2054)+1,0)</f>
        <v>0</v>
      </c>
      <c r="G2055" s="25">
        <f ca="1">IF(AND(AG2055=Data!$K$8,database!AI2055&lt;&gt;"Closed",AI2055&lt;&gt;"old",database!AL2055&lt;(TODAY()+Data!$X$4)),MAX(G$8:G2054)+1,0)</f>
        <v>0</v>
      </c>
      <c r="H2055" s="25">
        <f ca="1">IF(AND(AG2055=Data!$K$9,database!AI2055&lt;&gt;"Closed",AI2055&lt;&gt;"old",database!AL2055&lt;(TODAY()+Data!$X$5)),MAX(H$8:H2054)+1,0)</f>
        <v>0</v>
      </c>
      <c r="Y2055">
        <f>IF(AS2055&gt;0,VLOOKUP(AS2055,$AT:$AV,3,0)+COUNTIF(AS$8:AS2054,AS2055),0)</f>
        <v>0</v>
      </c>
      <c r="AA2055" s="17"/>
      <c r="AB2055" s="18"/>
      <c r="AC2055" s="17"/>
      <c r="AD2055" s="18"/>
      <c r="AE2055" s="17"/>
      <c r="AF2055" s="18"/>
      <c r="AG2055" s="139"/>
      <c r="AH2055" s="24"/>
      <c r="AI2055" s="17"/>
      <c r="AJ2055" s="24"/>
      <c r="AK2055" s="27"/>
      <c r="AL2055" s="47"/>
      <c r="AQ2055" s="25">
        <f>IF(FollowUp!$AK$3="(Off)",IF(FollowUp!$AA$3=Data!$D$5,C2055,IF(FollowUp!$AA$3=Data!$D$6,D2055,IF(FollowUp!$AA$3=Data!$D$7,E2055,B2055))),IF(FollowUp!$AK$3=Data!$N$9,F2055,IF(FollowUp!$AK$3=Data!$N$8,H2055,IF(FollowUp!$AK$3=Data!$N$7,G2055,B2055))))</f>
        <v>0</v>
      </c>
      <c r="AR2055" s="51">
        <f t="shared" si="194"/>
        <v>0</v>
      </c>
      <c r="AS2055" s="25">
        <f t="shared" si="192"/>
        <v>-1</v>
      </c>
      <c r="AT2055" s="25">
        <f t="shared" si="195"/>
        <v>2048</v>
      </c>
      <c r="AU2055" s="25">
        <f t="shared" si="193"/>
        <v>0</v>
      </c>
      <c r="AV2055" s="25">
        <f t="shared" si="196"/>
        <v>0</v>
      </c>
      <c r="BB2055" s="51"/>
    </row>
    <row r="2056" spans="1:54" x14ac:dyDescent="0.25">
      <c r="A2056" t="str">
        <f t="shared" ref="A2056:A2119" si="197">ROW(C2056)&amp;AC2056</f>
        <v>2056</v>
      </c>
      <c r="B2056" s="25">
        <f>IF(OR(ISBLANK($AG2056),$AI2056="closed",$AI2056="old",AND($B$3=Data!$N$6,OR(database!AG2056=Data!$K$8,Data!$K$9=database!AG2056))),0,MAX(B$8:B2055)+1)</f>
        <v>0</v>
      </c>
      <c r="C2056" s="25">
        <f ca="1">IF(AND($AL2056-C$3&lt;=TODAY(),$AL2056&gt;0,AI2056&lt;&gt;"closed",AI2056&lt;&gt;"old",AND($B$3&lt;&gt;Data!$N$6,OR(database!$AG2056&lt;&gt;Data!$K$9,database!$AG2056&lt;&gt;Data!$K$8))),MAX(C$8:C2055)+1,0)</f>
        <v>0</v>
      </c>
      <c r="D2056" s="25">
        <f ca="1">IF(AND($AL2056-D$3&lt;=TODAY(),$AL2056&gt;0,$AI2056&lt;&gt;"closed",AI2056&lt;&gt;"old",AND($B$3&lt;&gt;Data!$N$6,OR(database!$AG2056&lt;&gt;Data!$K$9,database!$AG2056&lt;&gt;Data!$K$8))),MAX(D$8:D2055)+1,0)</f>
        <v>0</v>
      </c>
      <c r="E2056" s="25">
        <f ca="1">IF(AND($AL2056-E$3&lt;=TODAY(),$AL2056&gt;0,AI2056&lt;&gt;"closed",AI2056&lt;&gt;"old",AND($B$3&lt;&gt;Data!$N$6,OR(database!$AG2056&lt;&gt;Data!$K$9,database!$AG2056&lt;&gt;Data!$K$8))),MAX(E$8:E2055)+1,0)</f>
        <v>0</v>
      </c>
      <c r="F2056" s="25">
        <f>IF(AH2056="X",MAX(F$8:F2055)+1,0)</f>
        <v>0</v>
      </c>
      <c r="G2056" s="25">
        <f ca="1">IF(AND(AG2056=Data!$K$8,database!AI2056&lt;&gt;"Closed",AI2056&lt;&gt;"old",database!AL2056&lt;(TODAY()+Data!$X$4)),MAX(G$8:G2055)+1,0)</f>
        <v>0</v>
      </c>
      <c r="H2056" s="25">
        <f ca="1">IF(AND(AG2056=Data!$K$9,database!AI2056&lt;&gt;"Closed",AI2056&lt;&gt;"old",database!AL2056&lt;(TODAY()+Data!$X$5)),MAX(H$8:H2055)+1,0)</f>
        <v>0</v>
      </c>
      <c r="Y2056">
        <f>IF(AS2056&gt;0,VLOOKUP(AS2056,$AT:$AV,3,0)+COUNTIF(AS$8:AS2055,AS2056),0)</f>
        <v>0</v>
      </c>
      <c r="AA2056" s="16"/>
      <c r="AB2056" s="22"/>
      <c r="AC2056" s="16"/>
      <c r="AD2056" s="22"/>
      <c r="AE2056" s="16"/>
      <c r="AF2056" s="22"/>
      <c r="AG2056" s="138"/>
      <c r="AH2056" s="23"/>
      <c r="AI2056" s="16"/>
      <c r="AJ2056" s="23"/>
      <c r="AK2056" s="28"/>
      <c r="AL2056" s="35"/>
      <c r="AQ2056" s="25">
        <f>IF(FollowUp!$AK$3="(Off)",IF(FollowUp!$AA$3=Data!$D$5,C2056,IF(FollowUp!$AA$3=Data!$D$6,D2056,IF(FollowUp!$AA$3=Data!$D$7,E2056,B2056))),IF(FollowUp!$AK$3=Data!$N$9,F2056,IF(FollowUp!$AK$3=Data!$N$8,H2056,IF(FollowUp!$AK$3=Data!$N$7,G2056,B2056))))</f>
        <v>0</v>
      </c>
      <c r="AR2056" s="51">
        <f t="shared" si="194"/>
        <v>0</v>
      </c>
      <c r="AS2056" s="25">
        <f t="shared" si="192"/>
        <v>-1</v>
      </c>
      <c r="AT2056" s="25">
        <f t="shared" si="195"/>
        <v>2049</v>
      </c>
      <c r="AU2056" s="25">
        <f t="shared" si="193"/>
        <v>0</v>
      </c>
      <c r="AV2056" s="25">
        <f t="shared" si="196"/>
        <v>0</v>
      </c>
      <c r="BB2056" s="51"/>
    </row>
    <row r="2057" spans="1:54" x14ac:dyDescent="0.25">
      <c r="A2057" t="str">
        <f t="shared" si="197"/>
        <v>2057</v>
      </c>
      <c r="B2057" s="25">
        <f>IF(OR(ISBLANK($AG2057),$AI2057="closed",$AI2057="old",AND($B$3=Data!$N$6,OR(database!AG2057=Data!$K$8,Data!$K$9=database!AG2057))),0,MAX(B$8:B2056)+1)</f>
        <v>0</v>
      </c>
      <c r="C2057" s="25">
        <f ca="1">IF(AND($AL2057-C$3&lt;=TODAY(),$AL2057&gt;0,AI2057&lt;&gt;"closed",AI2057&lt;&gt;"old",AND($B$3&lt;&gt;Data!$N$6,OR(database!$AG2057&lt;&gt;Data!$K$9,database!$AG2057&lt;&gt;Data!$K$8))),MAX(C$8:C2056)+1,0)</f>
        <v>0</v>
      </c>
      <c r="D2057" s="25">
        <f ca="1">IF(AND($AL2057-D$3&lt;=TODAY(),$AL2057&gt;0,$AI2057&lt;&gt;"closed",AI2057&lt;&gt;"old",AND($B$3&lt;&gt;Data!$N$6,OR(database!$AG2057&lt;&gt;Data!$K$9,database!$AG2057&lt;&gt;Data!$K$8))),MAX(D$8:D2056)+1,0)</f>
        <v>0</v>
      </c>
      <c r="E2057" s="25">
        <f ca="1">IF(AND($AL2057-E$3&lt;=TODAY(),$AL2057&gt;0,AI2057&lt;&gt;"closed",AI2057&lt;&gt;"old",AND($B$3&lt;&gt;Data!$N$6,OR(database!$AG2057&lt;&gt;Data!$K$9,database!$AG2057&lt;&gt;Data!$K$8))),MAX(E$8:E2056)+1,0)</f>
        <v>0</v>
      </c>
      <c r="F2057" s="25">
        <f>IF(AH2057="X",MAX(F$8:F2056)+1,0)</f>
        <v>0</v>
      </c>
      <c r="G2057" s="25">
        <f ca="1">IF(AND(AG2057=Data!$K$8,database!AI2057&lt;&gt;"Closed",AI2057&lt;&gt;"old",database!AL2057&lt;(TODAY()+Data!$X$4)),MAX(G$8:G2056)+1,0)</f>
        <v>0</v>
      </c>
      <c r="H2057" s="25">
        <f ca="1">IF(AND(AG2057=Data!$K$9,database!AI2057&lt;&gt;"Closed",AI2057&lt;&gt;"old",database!AL2057&lt;(TODAY()+Data!$X$5)),MAX(H$8:H2056)+1,0)</f>
        <v>0</v>
      </c>
      <c r="Y2057">
        <f>IF(AS2057&gt;0,VLOOKUP(AS2057,$AT:$AV,3,0)+COUNTIF(AS$8:AS2056,AS2057),0)</f>
        <v>0</v>
      </c>
      <c r="AA2057" s="17"/>
      <c r="AB2057" s="18"/>
      <c r="AC2057" s="17"/>
      <c r="AD2057" s="18"/>
      <c r="AE2057" s="17"/>
      <c r="AF2057" s="18"/>
      <c r="AG2057" s="139"/>
      <c r="AH2057" s="24"/>
      <c r="AI2057" s="17"/>
      <c r="AJ2057" s="24"/>
      <c r="AK2057" s="27"/>
      <c r="AL2057" s="47"/>
      <c r="AQ2057" s="25">
        <f>IF(FollowUp!$AK$3="(Off)",IF(FollowUp!$AA$3=Data!$D$5,C2057,IF(FollowUp!$AA$3=Data!$D$6,D2057,IF(FollowUp!$AA$3=Data!$D$7,E2057,B2057))),IF(FollowUp!$AK$3=Data!$N$9,F2057,IF(FollowUp!$AK$3=Data!$N$8,H2057,IF(FollowUp!$AK$3=Data!$N$7,G2057,B2057))))</f>
        <v>0</v>
      </c>
      <c r="AR2057" s="51">
        <f t="shared" si="194"/>
        <v>0</v>
      </c>
      <c r="AS2057" s="25">
        <f t="shared" ref="AS2057:AS2120" si="198">IF(AR2057=0,-1,RANK(AR2057,$AR$8:$AR$5000))</f>
        <v>-1</v>
      </c>
      <c r="AT2057" s="25">
        <f t="shared" si="195"/>
        <v>2050</v>
      </c>
      <c r="AU2057" s="25">
        <f t="shared" ref="AU2057:AU2120" si="199">COUNTIF(AS:AS,AT2057)</f>
        <v>0</v>
      </c>
      <c r="AV2057" s="25">
        <f t="shared" si="196"/>
        <v>0</v>
      </c>
      <c r="BB2057" s="51"/>
    </row>
    <row r="2058" spans="1:54" x14ac:dyDescent="0.25">
      <c r="A2058" t="str">
        <f t="shared" si="197"/>
        <v>2058</v>
      </c>
      <c r="B2058" s="25">
        <f>IF(OR(ISBLANK($AG2058),$AI2058="closed",$AI2058="old",AND($B$3=Data!$N$6,OR(database!AG2058=Data!$K$8,Data!$K$9=database!AG2058))),0,MAX(B$8:B2057)+1)</f>
        <v>0</v>
      </c>
      <c r="C2058" s="25">
        <f ca="1">IF(AND($AL2058-C$3&lt;=TODAY(),$AL2058&gt;0,AI2058&lt;&gt;"closed",AI2058&lt;&gt;"old",AND($B$3&lt;&gt;Data!$N$6,OR(database!$AG2058&lt;&gt;Data!$K$9,database!$AG2058&lt;&gt;Data!$K$8))),MAX(C$8:C2057)+1,0)</f>
        <v>0</v>
      </c>
      <c r="D2058" s="25">
        <f ca="1">IF(AND($AL2058-D$3&lt;=TODAY(),$AL2058&gt;0,$AI2058&lt;&gt;"closed",AI2058&lt;&gt;"old",AND($B$3&lt;&gt;Data!$N$6,OR(database!$AG2058&lt;&gt;Data!$K$9,database!$AG2058&lt;&gt;Data!$K$8))),MAX(D$8:D2057)+1,0)</f>
        <v>0</v>
      </c>
      <c r="E2058" s="25">
        <f ca="1">IF(AND($AL2058-E$3&lt;=TODAY(),$AL2058&gt;0,AI2058&lt;&gt;"closed",AI2058&lt;&gt;"old",AND($B$3&lt;&gt;Data!$N$6,OR(database!$AG2058&lt;&gt;Data!$K$9,database!$AG2058&lt;&gt;Data!$K$8))),MAX(E$8:E2057)+1,0)</f>
        <v>0</v>
      </c>
      <c r="F2058" s="25">
        <f>IF(AH2058="X",MAX(F$8:F2057)+1,0)</f>
        <v>0</v>
      </c>
      <c r="G2058" s="25">
        <f ca="1">IF(AND(AG2058=Data!$K$8,database!AI2058&lt;&gt;"Closed",AI2058&lt;&gt;"old",database!AL2058&lt;(TODAY()+Data!$X$4)),MAX(G$8:G2057)+1,0)</f>
        <v>0</v>
      </c>
      <c r="H2058" s="25">
        <f ca="1">IF(AND(AG2058=Data!$K$9,database!AI2058&lt;&gt;"Closed",AI2058&lt;&gt;"old",database!AL2058&lt;(TODAY()+Data!$X$5)),MAX(H$8:H2057)+1,0)</f>
        <v>0</v>
      </c>
      <c r="Y2058">
        <f>IF(AS2058&gt;0,VLOOKUP(AS2058,$AT:$AV,3,0)+COUNTIF(AS$8:AS2057,AS2058),0)</f>
        <v>0</v>
      </c>
      <c r="AA2058" s="16"/>
      <c r="AB2058" s="22"/>
      <c r="AC2058" s="16"/>
      <c r="AD2058" s="22"/>
      <c r="AE2058" s="16"/>
      <c r="AF2058" s="22"/>
      <c r="AG2058" s="138"/>
      <c r="AH2058" s="23"/>
      <c r="AI2058" s="16"/>
      <c r="AJ2058" s="23"/>
      <c r="AK2058" s="28"/>
      <c r="AL2058" s="35"/>
      <c r="AQ2058" s="25">
        <f>IF(FollowUp!$AK$3="(Off)",IF(FollowUp!$AA$3=Data!$D$5,C2058,IF(FollowUp!$AA$3=Data!$D$6,D2058,IF(FollowUp!$AA$3=Data!$D$7,E2058,B2058))),IF(FollowUp!$AK$3=Data!$N$9,F2058,IF(FollowUp!$AK$3=Data!$N$8,H2058,IF(FollowUp!$AK$3=Data!$N$7,G2058,B2058))))</f>
        <v>0</v>
      </c>
      <c r="AR2058" s="51">
        <f t="shared" si="194"/>
        <v>0</v>
      </c>
      <c r="AS2058" s="25">
        <f t="shared" si="198"/>
        <v>-1</v>
      </c>
      <c r="AT2058" s="25">
        <f t="shared" si="195"/>
        <v>2051</v>
      </c>
      <c r="AU2058" s="25">
        <f t="shared" si="199"/>
        <v>0</v>
      </c>
      <c r="AV2058" s="25">
        <f t="shared" si="196"/>
        <v>0</v>
      </c>
      <c r="BB2058" s="51"/>
    </row>
    <row r="2059" spans="1:54" x14ac:dyDescent="0.25">
      <c r="A2059" t="str">
        <f t="shared" si="197"/>
        <v>2059</v>
      </c>
      <c r="B2059" s="25">
        <f>IF(OR(ISBLANK($AG2059),$AI2059="closed",$AI2059="old",AND($B$3=Data!$N$6,OR(database!AG2059=Data!$K$8,Data!$K$9=database!AG2059))),0,MAX(B$8:B2058)+1)</f>
        <v>0</v>
      </c>
      <c r="C2059" s="25">
        <f ca="1">IF(AND($AL2059-C$3&lt;=TODAY(),$AL2059&gt;0,AI2059&lt;&gt;"closed",AI2059&lt;&gt;"old",AND($B$3&lt;&gt;Data!$N$6,OR(database!$AG2059&lt;&gt;Data!$K$9,database!$AG2059&lt;&gt;Data!$K$8))),MAX(C$8:C2058)+1,0)</f>
        <v>0</v>
      </c>
      <c r="D2059" s="25">
        <f ca="1">IF(AND($AL2059-D$3&lt;=TODAY(),$AL2059&gt;0,$AI2059&lt;&gt;"closed",AI2059&lt;&gt;"old",AND($B$3&lt;&gt;Data!$N$6,OR(database!$AG2059&lt;&gt;Data!$K$9,database!$AG2059&lt;&gt;Data!$K$8))),MAX(D$8:D2058)+1,0)</f>
        <v>0</v>
      </c>
      <c r="E2059" s="25">
        <f ca="1">IF(AND($AL2059-E$3&lt;=TODAY(),$AL2059&gt;0,AI2059&lt;&gt;"closed",AI2059&lt;&gt;"old",AND($B$3&lt;&gt;Data!$N$6,OR(database!$AG2059&lt;&gt;Data!$K$9,database!$AG2059&lt;&gt;Data!$K$8))),MAX(E$8:E2058)+1,0)</f>
        <v>0</v>
      </c>
      <c r="F2059" s="25">
        <f>IF(AH2059="X",MAX(F$8:F2058)+1,0)</f>
        <v>0</v>
      </c>
      <c r="G2059" s="25">
        <f ca="1">IF(AND(AG2059=Data!$K$8,database!AI2059&lt;&gt;"Closed",AI2059&lt;&gt;"old",database!AL2059&lt;(TODAY()+Data!$X$4)),MAX(G$8:G2058)+1,0)</f>
        <v>0</v>
      </c>
      <c r="H2059" s="25">
        <f ca="1">IF(AND(AG2059=Data!$K$9,database!AI2059&lt;&gt;"Closed",AI2059&lt;&gt;"old",database!AL2059&lt;(TODAY()+Data!$X$5)),MAX(H$8:H2058)+1,0)</f>
        <v>0</v>
      </c>
      <c r="Y2059">
        <f>IF(AS2059&gt;0,VLOOKUP(AS2059,$AT:$AV,3,0)+COUNTIF(AS$8:AS2058,AS2059),0)</f>
        <v>0</v>
      </c>
      <c r="AA2059" s="17"/>
      <c r="AB2059" s="18"/>
      <c r="AC2059" s="17"/>
      <c r="AD2059" s="18"/>
      <c r="AE2059" s="17"/>
      <c r="AF2059" s="18"/>
      <c r="AG2059" s="139"/>
      <c r="AH2059" s="24"/>
      <c r="AI2059" s="17"/>
      <c r="AJ2059" s="24"/>
      <c r="AK2059" s="27"/>
      <c r="AL2059" s="47"/>
      <c r="AQ2059" s="25">
        <f>IF(FollowUp!$AK$3="(Off)",IF(FollowUp!$AA$3=Data!$D$5,C2059,IF(FollowUp!$AA$3=Data!$D$6,D2059,IF(FollowUp!$AA$3=Data!$D$7,E2059,B2059))),IF(FollowUp!$AK$3=Data!$N$9,F2059,IF(FollowUp!$AK$3=Data!$N$8,H2059,IF(FollowUp!$AK$3=Data!$N$7,G2059,B2059))))</f>
        <v>0</v>
      </c>
      <c r="AR2059" s="51">
        <f t="shared" si="194"/>
        <v>0</v>
      </c>
      <c r="AS2059" s="25">
        <f t="shared" si="198"/>
        <v>-1</v>
      </c>
      <c r="AT2059" s="25">
        <f t="shared" si="195"/>
        <v>2052</v>
      </c>
      <c r="AU2059" s="25">
        <f t="shared" si="199"/>
        <v>0</v>
      </c>
      <c r="AV2059" s="25">
        <f t="shared" si="196"/>
        <v>0</v>
      </c>
      <c r="BB2059" s="51"/>
    </row>
    <row r="2060" spans="1:54" x14ac:dyDescent="0.25">
      <c r="A2060" t="str">
        <f t="shared" si="197"/>
        <v>2060</v>
      </c>
      <c r="B2060" s="25">
        <f>IF(OR(ISBLANK($AG2060),$AI2060="closed",$AI2060="old",AND($B$3=Data!$N$6,OR(database!AG2060=Data!$K$8,Data!$K$9=database!AG2060))),0,MAX(B$8:B2059)+1)</f>
        <v>0</v>
      </c>
      <c r="C2060" s="25">
        <f ca="1">IF(AND($AL2060-C$3&lt;=TODAY(),$AL2060&gt;0,AI2060&lt;&gt;"closed",AI2060&lt;&gt;"old",AND($B$3&lt;&gt;Data!$N$6,OR(database!$AG2060&lt;&gt;Data!$K$9,database!$AG2060&lt;&gt;Data!$K$8))),MAX(C$8:C2059)+1,0)</f>
        <v>0</v>
      </c>
      <c r="D2060" s="25">
        <f ca="1">IF(AND($AL2060-D$3&lt;=TODAY(),$AL2060&gt;0,$AI2060&lt;&gt;"closed",AI2060&lt;&gt;"old",AND($B$3&lt;&gt;Data!$N$6,OR(database!$AG2060&lt;&gt;Data!$K$9,database!$AG2060&lt;&gt;Data!$K$8))),MAX(D$8:D2059)+1,0)</f>
        <v>0</v>
      </c>
      <c r="E2060" s="25">
        <f ca="1">IF(AND($AL2060-E$3&lt;=TODAY(),$AL2060&gt;0,AI2060&lt;&gt;"closed",AI2060&lt;&gt;"old",AND($B$3&lt;&gt;Data!$N$6,OR(database!$AG2060&lt;&gt;Data!$K$9,database!$AG2060&lt;&gt;Data!$K$8))),MAX(E$8:E2059)+1,0)</f>
        <v>0</v>
      </c>
      <c r="F2060" s="25">
        <f>IF(AH2060="X",MAX(F$8:F2059)+1,0)</f>
        <v>0</v>
      </c>
      <c r="G2060" s="25">
        <f ca="1">IF(AND(AG2060=Data!$K$8,database!AI2060&lt;&gt;"Closed",AI2060&lt;&gt;"old",database!AL2060&lt;(TODAY()+Data!$X$4)),MAX(G$8:G2059)+1,0)</f>
        <v>0</v>
      </c>
      <c r="H2060" s="25">
        <f ca="1">IF(AND(AG2060=Data!$K$9,database!AI2060&lt;&gt;"Closed",AI2060&lt;&gt;"old",database!AL2060&lt;(TODAY()+Data!$X$5)),MAX(H$8:H2059)+1,0)</f>
        <v>0</v>
      </c>
      <c r="Y2060">
        <f>IF(AS2060&gt;0,VLOOKUP(AS2060,$AT:$AV,3,0)+COUNTIF(AS$8:AS2059,AS2060),0)</f>
        <v>0</v>
      </c>
      <c r="AA2060" s="16"/>
      <c r="AB2060" s="22"/>
      <c r="AC2060" s="16"/>
      <c r="AD2060" s="22"/>
      <c r="AE2060" s="16"/>
      <c r="AF2060" s="22"/>
      <c r="AG2060" s="138"/>
      <c r="AH2060" s="23"/>
      <c r="AI2060" s="16"/>
      <c r="AJ2060" s="23"/>
      <c r="AK2060" s="28"/>
      <c r="AL2060" s="35"/>
      <c r="AQ2060" s="25">
        <f>IF(FollowUp!$AK$3="(Off)",IF(FollowUp!$AA$3=Data!$D$5,C2060,IF(FollowUp!$AA$3=Data!$D$6,D2060,IF(FollowUp!$AA$3=Data!$D$7,E2060,B2060))),IF(FollowUp!$AK$3=Data!$N$9,F2060,IF(FollowUp!$AK$3=Data!$N$8,H2060,IF(FollowUp!$AK$3=Data!$N$7,G2060,B2060))))</f>
        <v>0</v>
      </c>
      <c r="AR2060" s="51">
        <f t="shared" si="194"/>
        <v>0</v>
      </c>
      <c r="AS2060" s="25">
        <f t="shared" si="198"/>
        <v>-1</v>
      </c>
      <c r="AT2060" s="25">
        <f t="shared" si="195"/>
        <v>2053</v>
      </c>
      <c r="AU2060" s="25">
        <f t="shared" si="199"/>
        <v>0</v>
      </c>
      <c r="AV2060" s="25">
        <f t="shared" si="196"/>
        <v>0</v>
      </c>
      <c r="BB2060" s="51"/>
    </row>
    <row r="2061" spans="1:54" x14ac:dyDescent="0.25">
      <c r="A2061" t="str">
        <f t="shared" si="197"/>
        <v>2061</v>
      </c>
      <c r="B2061" s="25">
        <f>IF(OR(ISBLANK($AG2061),$AI2061="closed",$AI2061="old",AND($B$3=Data!$N$6,OR(database!AG2061=Data!$K$8,Data!$K$9=database!AG2061))),0,MAX(B$8:B2060)+1)</f>
        <v>0</v>
      </c>
      <c r="C2061" s="25">
        <f ca="1">IF(AND($AL2061-C$3&lt;=TODAY(),$AL2061&gt;0,AI2061&lt;&gt;"closed",AI2061&lt;&gt;"old",AND($B$3&lt;&gt;Data!$N$6,OR(database!$AG2061&lt;&gt;Data!$K$9,database!$AG2061&lt;&gt;Data!$K$8))),MAX(C$8:C2060)+1,0)</f>
        <v>0</v>
      </c>
      <c r="D2061" s="25">
        <f ca="1">IF(AND($AL2061-D$3&lt;=TODAY(),$AL2061&gt;0,$AI2061&lt;&gt;"closed",AI2061&lt;&gt;"old",AND($B$3&lt;&gt;Data!$N$6,OR(database!$AG2061&lt;&gt;Data!$K$9,database!$AG2061&lt;&gt;Data!$K$8))),MAX(D$8:D2060)+1,0)</f>
        <v>0</v>
      </c>
      <c r="E2061" s="25">
        <f ca="1">IF(AND($AL2061-E$3&lt;=TODAY(),$AL2061&gt;0,AI2061&lt;&gt;"closed",AI2061&lt;&gt;"old",AND($B$3&lt;&gt;Data!$N$6,OR(database!$AG2061&lt;&gt;Data!$K$9,database!$AG2061&lt;&gt;Data!$K$8))),MAX(E$8:E2060)+1,0)</f>
        <v>0</v>
      </c>
      <c r="F2061" s="25">
        <f>IF(AH2061="X",MAX(F$8:F2060)+1,0)</f>
        <v>0</v>
      </c>
      <c r="G2061" s="25">
        <f ca="1">IF(AND(AG2061=Data!$K$8,database!AI2061&lt;&gt;"Closed",AI2061&lt;&gt;"old",database!AL2061&lt;(TODAY()+Data!$X$4)),MAX(G$8:G2060)+1,0)</f>
        <v>0</v>
      </c>
      <c r="H2061" s="25">
        <f ca="1">IF(AND(AG2061=Data!$K$9,database!AI2061&lt;&gt;"Closed",AI2061&lt;&gt;"old",database!AL2061&lt;(TODAY()+Data!$X$5)),MAX(H$8:H2060)+1,0)</f>
        <v>0</v>
      </c>
      <c r="Y2061">
        <f>IF(AS2061&gt;0,VLOOKUP(AS2061,$AT:$AV,3,0)+COUNTIF(AS$8:AS2060,AS2061),0)</f>
        <v>0</v>
      </c>
      <c r="AA2061" s="17"/>
      <c r="AB2061" s="18"/>
      <c r="AC2061" s="17"/>
      <c r="AD2061" s="18"/>
      <c r="AE2061" s="17"/>
      <c r="AF2061" s="18"/>
      <c r="AG2061" s="139"/>
      <c r="AH2061" s="24"/>
      <c r="AI2061" s="17"/>
      <c r="AJ2061" s="24"/>
      <c r="AK2061" s="27"/>
      <c r="AL2061" s="47"/>
      <c r="AQ2061" s="25">
        <f>IF(FollowUp!$AK$3="(Off)",IF(FollowUp!$AA$3=Data!$D$5,C2061,IF(FollowUp!$AA$3=Data!$D$6,D2061,IF(FollowUp!$AA$3=Data!$D$7,E2061,B2061))),IF(FollowUp!$AK$3=Data!$N$9,F2061,IF(FollowUp!$AK$3=Data!$N$8,H2061,IF(FollowUp!$AK$3=Data!$N$7,G2061,B2061))))</f>
        <v>0</v>
      </c>
      <c r="AR2061" s="51">
        <f t="shared" si="194"/>
        <v>0</v>
      </c>
      <c r="AS2061" s="25">
        <f t="shared" si="198"/>
        <v>-1</v>
      </c>
      <c r="AT2061" s="25">
        <f t="shared" si="195"/>
        <v>2054</v>
      </c>
      <c r="AU2061" s="25">
        <f t="shared" si="199"/>
        <v>0</v>
      </c>
      <c r="AV2061" s="25">
        <f t="shared" si="196"/>
        <v>0</v>
      </c>
      <c r="BB2061" s="51"/>
    </row>
    <row r="2062" spans="1:54" x14ac:dyDescent="0.25">
      <c r="A2062" t="str">
        <f t="shared" si="197"/>
        <v>2062</v>
      </c>
      <c r="B2062" s="25">
        <f>IF(OR(ISBLANK($AG2062),$AI2062="closed",$AI2062="old",AND($B$3=Data!$N$6,OR(database!AG2062=Data!$K$8,Data!$K$9=database!AG2062))),0,MAX(B$8:B2061)+1)</f>
        <v>0</v>
      </c>
      <c r="C2062" s="25">
        <f ca="1">IF(AND($AL2062-C$3&lt;=TODAY(),$AL2062&gt;0,AI2062&lt;&gt;"closed",AI2062&lt;&gt;"old",AND($B$3&lt;&gt;Data!$N$6,OR(database!$AG2062&lt;&gt;Data!$K$9,database!$AG2062&lt;&gt;Data!$K$8))),MAX(C$8:C2061)+1,0)</f>
        <v>0</v>
      </c>
      <c r="D2062" s="25">
        <f ca="1">IF(AND($AL2062-D$3&lt;=TODAY(),$AL2062&gt;0,$AI2062&lt;&gt;"closed",AI2062&lt;&gt;"old",AND($B$3&lt;&gt;Data!$N$6,OR(database!$AG2062&lt;&gt;Data!$K$9,database!$AG2062&lt;&gt;Data!$K$8))),MAX(D$8:D2061)+1,0)</f>
        <v>0</v>
      </c>
      <c r="E2062" s="25">
        <f ca="1">IF(AND($AL2062-E$3&lt;=TODAY(),$AL2062&gt;0,AI2062&lt;&gt;"closed",AI2062&lt;&gt;"old",AND($B$3&lt;&gt;Data!$N$6,OR(database!$AG2062&lt;&gt;Data!$K$9,database!$AG2062&lt;&gt;Data!$K$8))),MAX(E$8:E2061)+1,0)</f>
        <v>0</v>
      </c>
      <c r="F2062" s="25">
        <f>IF(AH2062="X",MAX(F$8:F2061)+1,0)</f>
        <v>0</v>
      </c>
      <c r="G2062" s="25">
        <f ca="1">IF(AND(AG2062=Data!$K$8,database!AI2062&lt;&gt;"Closed",AI2062&lt;&gt;"old",database!AL2062&lt;(TODAY()+Data!$X$4)),MAX(G$8:G2061)+1,0)</f>
        <v>0</v>
      </c>
      <c r="H2062" s="25">
        <f ca="1">IF(AND(AG2062=Data!$K$9,database!AI2062&lt;&gt;"Closed",AI2062&lt;&gt;"old",database!AL2062&lt;(TODAY()+Data!$X$5)),MAX(H$8:H2061)+1,0)</f>
        <v>0</v>
      </c>
      <c r="Y2062">
        <f>IF(AS2062&gt;0,VLOOKUP(AS2062,$AT:$AV,3,0)+COUNTIF(AS$8:AS2061,AS2062),0)</f>
        <v>0</v>
      </c>
      <c r="AA2062" s="16"/>
      <c r="AB2062" s="22"/>
      <c r="AC2062" s="16"/>
      <c r="AD2062" s="22"/>
      <c r="AE2062" s="16"/>
      <c r="AF2062" s="22"/>
      <c r="AG2062" s="138"/>
      <c r="AH2062" s="23"/>
      <c r="AI2062" s="16"/>
      <c r="AJ2062" s="23"/>
      <c r="AK2062" s="28"/>
      <c r="AL2062" s="35"/>
      <c r="AQ2062" s="25">
        <f>IF(FollowUp!$AK$3="(Off)",IF(FollowUp!$AA$3=Data!$D$5,C2062,IF(FollowUp!$AA$3=Data!$D$6,D2062,IF(FollowUp!$AA$3=Data!$D$7,E2062,B2062))),IF(FollowUp!$AK$3=Data!$N$9,F2062,IF(FollowUp!$AK$3=Data!$N$8,H2062,IF(FollowUp!$AK$3=Data!$N$7,G2062,B2062))))</f>
        <v>0</v>
      </c>
      <c r="AR2062" s="51">
        <f t="shared" si="194"/>
        <v>0</v>
      </c>
      <c r="AS2062" s="25">
        <f t="shared" si="198"/>
        <v>-1</v>
      </c>
      <c r="AT2062" s="25">
        <f t="shared" si="195"/>
        <v>2055</v>
      </c>
      <c r="AU2062" s="25">
        <f t="shared" si="199"/>
        <v>0</v>
      </c>
      <c r="AV2062" s="25">
        <f t="shared" si="196"/>
        <v>0</v>
      </c>
      <c r="BB2062" s="51"/>
    </row>
    <row r="2063" spans="1:54" x14ac:dyDescent="0.25">
      <c r="A2063" t="str">
        <f t="shared" si="197"/>
        <v>2063</v>
      </c>
      <c r="B2063" s="25">
        <f>IF(OR(ISBLANK($AG2063),$AI2063="closed",$AI2063="old",AND($B$3=Data!$N$6,OR(database!AG2063=Data!$K$8,Data!$K$9=database!AG2063))),0,MAX(B$8:B2062)+1)</f>
        <v>0</v>
      </c>
      <c r="C2063" s="25">
        <f ca="1">IF(AND($AL2063-C$3&lt;=TODAY(),$AL2063&gt;0,AI2063&lt;&gt;"closed",AI2063&lt;&gt;"old",AND($B$3&lt;&gt;Data!$N$6,OR(database!$AG2063&lt;&gt;Data!$K$9,database!$AG2063&lt;&gt;Data!$K$8))),MAX(C$8:C2062)+1,0)</f>
        <v>0</v>
      </c>
      <c r="D2063" s="25">
        <f ca="1">IF(AND($AL2063-D$3&lt;=TODAY(),$AL2063&gt;0,$AI2063&lt;&gt;"closed",AI2063&lt;&gt;"old",AND($B$3&lt;&gt;Data!$N$6,OR(database!$AG2063&lt;&gt;Data!$K$9,database!$AG2063&lt;&gt;Data!$K$8))),MAX(D$8:D2062)+1,0)</f>
        <v>0</v>
      </c>
      <c r="E2063" s="25">
        <f ca="1">IF(AND($AL2063-E$3&lt;=TODAY(),$AL2063&gt;0,AI2063&lt;&gt;"closed",AI2063&lt;&gt;"old",AND($B$3&lt;&gt;Data!$N$6,OR(database!$AG2063&lt;&gt;Data!$K$9,database!$AG2063&lt;&gt;Data!$K$8))),MAX(E$8:E2062)+1,0)</f>
        <v>0</v>
      </c>
      <c r="F2063" s="25">
        <f>IF(AH2063="X",MAX(F$8:F2062)+1,0)</f>
        <v>0</v>
      </c>
      <c r="G2063" s="25">
        <f ca="1">IF(AND(AG2063=Data!$K$8,database!AI2063&lt;&gt;"Closed",AI2063&lt;&gt;"old",database!AL2063&lt;(TODAY()+Data!$X$4)),MAX(G$8:G2062)+1,0)</f>
        <v>0</v>
      </c>
      <c r="H2063" s="25">
        <f ca="1">IF(AND(AG2063=Data!$K$9,database!AI2063&lt;&gt;"Closed",AI2063&lt;&gt;"old",database!AL2063&lt;(TODAY()+Data!$X$5)),MAX(H$8:H2062)+1,0)</f>
        <v>0</v>
      </c>
      <c r="Y2063">
        <f>IF(AS2063&gt;0,VLOOKUP(AS2063,$AT:$AV,3,0)+COUNTIF(AS$8:AS2062,AS2063),0)</f>
        <v>0</v>
      </c>
      <c r="AA2063" s="17"/>
      <c r="AB2063" s="18"/>
      <c r="AC2063" s="17"/>
      <c r="AD2063" s="18"/>
      <c r="AE2063" s="17"/>
      <c r="AF2063" s="18"/>
      <c r="AG2063" s="139"/>
      <c r="AH2063" s="24"/>
      <c r="AI2063" s="17"/>
      <c r="AJ2063" s="24"/>
      <c r="AK2063" s="27"/>
      <c r="AL2063" s="47"/>
      <c r="AQ2063" s="25">
        <f>IF(FollowUp!$AK$3="(Off)",IF(FollowUp!$AA$3=Data!$D$5,C2063,IF(FollowUp!$AA$3=Data!$D$6,D2063,IF(FollowUp!$AA$3=Data!$D$7,E2063,B2063))),IF(FollowUp!$AK$3=Data!$N$9,F2063,IF(FollowUp!$AK$3=Data!$N$8,H2063,IF(FollowUp!$AK$3=Data!$N$7,G2063,B2063))))</f>
        <v>0</v>
      </c>
      <c r="AR2063" s="51">
        <f t="shared" si="194"/>
        <v>0</v>
      </c>
      <c r="AS2063" s="25">
        <f t="shared" si="198"/>
        <v>-1</v>
      </c>
      <c r="AT2063" s="25">
        <f t="shared" si="195"/>
        <v>2056</v>
      </c>
      <c r="AU2063" s="25">
        <f t="shared" si="199"/>
        <v>0</v>
      </c>
      <c r="AV2063" s="25">
        <f t="shared" si="196"/>
        <v>0</v>
      </c>
      <c r="BB2063" s="51"/>
    </row>
    <row r="2064" spans="1:54" x14ac:dyDescent="0.25">
      <c r="A2064" t="str">
        <f t="shared" si="197"/>
        <v>2064</v>
      </c>
      <c r="B2064" s="25">
        <f>IF(OR(ISBLANK($AG2064),$AI2064="closed",$AI2064="old",AND($B$3=Data!$N$6,OR(database!AG2064=Data!$K$8,Data!$K$9=database!AG2064))),0,MAX(B$8:B2063)+1)</f>
        <v>0</v>
      </c>
      <c r="C2064" s="25">
        <f ca="1">IF(AND($AL2064-C$3&lt;=TODAY(),$AL2064&gt;0,AI2064&lt;&gt;"closed",AI2064&lt;&gt;"old",AND($B$3&lt;&gt;Data!$N$6,OR(database!$AG2064&lt;&gt;Data!$K$9,database!$AG2064&lt;&gt;Data!$K$8))),MAX(C$8:C2063)+1,0)</f>
        <v>0</v>
      </c>
      <c r="D2064" s="25">
        <f ca="1">IF(AND($AL2064-D$3&lt;=TODAY(),$AL2064&gt;0,$AI2064&lt;&gt;"closed",AI2064&lt;&gt;"old",AND($B$3&lt;&gt;Data!$N$6,OR(database!$AG2064&lt;&gt;Data!$K$9,database!$AG2064&lt;&gt;Data!$K$8))),MAX(D$8:D2063)+1,0)</f>
        <v>0</v>
      </c>
      <c r="E2064" s="25">
        <f ca="1">IF(AND($AL2064-E$3&lt;=TODAY(),$AL2064&gt;0,AI2064&lt;&gt;"closed",AI2064&lt;&gt;"old",AND($B$3&lt;&gt;Data!$N$6,OR(database!$AG2064&lt;&gt;Data!$K$9,database!$AG2064&lt;&gt;Data!$K$8))),MAX(E$8:E2063)+1,0)</f>
        <v>0</v>
      </c>
      <c r="F2064" s="25">
        <f>IF(AH2064="X",MAX(F$8:F2063)+1,0)</f>
        <v>0</v>
      </c>
      <c r="G2064" s="25">
        <f ca="1">IF(AND(AG2064=Data!$K$8,database!AI2064&lt;&gt;"Closed",AI2064&lt;&gt;"old",database!AL2064&lt;(TODAY()+Data!$X$4)),MAX(G$8:G2063)+1,0)</f>
        <v>0</v>
      </c>
      <c r="H2064" s="25">
        <f ca="1">IF(AND(AG2064=Data!$K$9,database!AI2064&lt;&gt;"Closed",AI2064&lt;&gt;"old",database!AL2064&lt;(TODAY()+Data!$X$5)),MAX(H$8:H2063)+1,0)</f>
        <v>0</v>
      </c>
      <c r="Y2064">
        <f>IF(AS2064&gt;0,VLOOKUP(AS2064,$AT:$AV,3,0)+COUNTIF(AS$8:AS2063,AS2064),0)</f>
        <v>0</v>
      </c>
      <c r="AA2064" s="16"/>
      <c r="AB2064" s="22"/>
      <c r="AC2064" s="16"/>
      <c r="AD2064" s="22"/>
      <c r="AE2064" s="16"/>
      <c r="AF2064" s="22"/>
      <c r="AG2064" s="138"/>
      <c r="AH2064" s="23"/>
      <c r="AI2064" s="16"/>
      <c r="AJ2064" s="23"/>
      <c r="AK2064" s="28"/>
      <c r="AL2064" s="35"/>
      <c r="AQ2064" s="25">
        <f>IF(FollowUp!$AK$3="(Off)",IF(FollowUp!$AA$3=Data!$D$5,C2064,IF(FollowUp!$AA$3=Data!$D$6,D2064,IF(FollowUp!$AA$3=Data!$D$7,E2064,B2064))),IF(FollowUp!$AK$3=Data!$N$9,F2064,IF(FollowUp!$AK$3=Data!$N$8,H2064,IF(FollowUp!$AK$3=Data!$N$7,G2064,B2064))))</f>
        <v>0</v>
      </c>
      <c r="AR2064" s="51">
        <f t="shared" si="194"/>
        <v>0</v>
      </c>
      <c r="AS2064" s="25">
        <f t="shared" si="198"/>
        <v>-1</v>
      </c>
      <c r="AT2064" s="25">
        <f t="shared" si="195"/>
        <v>2057</v>
      </c>
      <c r="AU2064" s="25">
        <f t="shared" si="199"/>
        <v>0</v>
      </c>
      <c r="AV2064" s="25">
        <f t="shared" si="196"/>
        <v>0</v>
      </c>
      <c r="BB2064" s="51"/>
    </row>
    <row r="2065" spans="1:54" x14ac:dyDescent="0.25">
      <c r="A2065" t="str">
        <f t="shared" si="197"/>
        <v>2065</v>
      </c>
      <c r="B2065" s="25">
        <f>IF(OR(ISBLANK($AG2065),$AI2065="closed",$AI2065="old",AND($B$3=Data!$N$6,OR(database!AG2065=Data!$K$8,Data!$K$9=database!AG2065))),0,MAX(B$8:B2064)+1)</f>
        <v>0</v>
      </c>
      <c r="C2065" s="25">
        <f ca="1">IF(AND($AL2065-C$3&lt;=TODAY(),$AL2065&gt;0,AI2065&lt;&gt;"closed",AI2065&lt;&gt;"old",AND($B$3&lt;&gt;Data!$N$6,OR(database!$AG2065&lt;&gt;Data!$K$9,database!$AG2065&lt;&gt;Data!$K$8))),MAX(C$8:C2064)+1,0)</f>
        <v>0</v>
      </c>
      <c r="D2065" s="25">
        <f ca="1">IF(AND($AL2065-D$3&lt;=TODAY(),$AL2065&gt;0,$AI2065&lt;&gt;"closed",AI2065&lt;&gt;"old",AND($B$3&lt;&gt;Data!$N$6,OR(database!$AG2065&lt;&gt;Data!$K$9,database!$AG2065&lt;&gt;Data!$K$8))),MAX(D$8:D2064)+1,0)</f>
        <v>0</v>
      </c>
      <c r="E2065" s="25">
        <f ca="1">IF(AND($AL2065-E$3&lt;=TODAY(),$AL2065&gt;0,AI2065&lt;&gt;"closed",AI2065&lt;&gt;"old",AND($B$3&lt;&gt;Data!$N$6,OR(database!$AG2065&lt;&gt;Data!$K$9,database!$AG2065&lt;&gt;Data!$K$8))),MAX(E$8:E2064)+1,0)</f>
        <v>0</v>
      </c>
      <c r="F2065" s="25">
        <f>IF(AH2065="X",MAX(F$8:F2064)+1,0)</f>
        <v>0</v>
      </c>
      <c r="G2065" s="25">
        <f ca="1">IF(AND(AG2065=Data!$K$8,database!AI2065&lt;&gt;"Closed",AI2065&lt;&gt;"old",database!AL2065&lt;(TODAY()+Data!$X$4)),MAX(G$8:G2064)+1,0)</f>
        <v>0</v>
      </c>
      <c r="H2065" s="25">
        <f ca="1">IF(AND(AG2065=Data!$K$9,database!AI2065&lt;&gt;"Closed",AI2065&lt;&gt;"old",database!AL2065&lt;(TODAY()+Data!$X$5)),MAX(H$8:H2064)+1,0)</f>
        <v>0</v>
      </c>
      <c r="Y2065">
        <f>IF(AS2065&gt;0,VLOOKUP(AS2065,$AT:$AV,3,0)+COUNTIF(AS$8:AS2064,AS2065),0)</f>
        <v>0</v>
      </c>
      <c r="AA2065" s="17"/>
      <c r="AB2065" s="18"/>
      <c r="AC2065" s="17"/>
      <c r="AD2065" s="18"/>
      <c r="AE2065" s="17"/>
      <c r="AF2065" s="18"/>
      <c r="AG2065" s="139"/>
      <c r="AH2065" s="24"/>
      <c r="AI2065" s="17"/>
      <c r="AJ2065" s="24"/>
      <c r="AK2065" s="27"/>
      <c r="AL2065" s="47"/>
      <c r="AQ2065" s="25">
        <f>IF(FollowUp!$AK$3="(Off)",IF(FollowUp!$AA$3=Data!$D$5,C2065,IF(FollowUp!$AA$3=Data!$D$6,D2065,IF(FollowUp!$AA$3=Data!$D$7,E2065,B2065))),IF(FollowUp!$AK$3=Data!$N$9,F2065,IF(FollowUp!$AK$3=Data!$N$8,H2065,IF(FollowUp!$AK$3=Data!$N$7,G2065,B2065))))</f>
        <v>0</v>
      </c>
      <c r="AR2065" s="51">
        <f t="shared" si="194"/>
        <v>0</v>
      </c>
      <c r="AS2065" s="25">
        <f t="shared" si="198"/>
        <v>-1</v>
      </c>
      <c r="AT2065" s="25">
        <f t="shared" si="195"/>
        <v>2058</v>
      </c>
      <c r="AU2065" s="25">
        <f t="shared" si="199"/>
        <v>0</v>
      </c>
      <c r="AV2065" s="25">
        <f t="shared" si="196"/>
        <v>0</v>
      </c>
      <c r="BB2065" s="51"/>
    </row>
    <row r="2066" spans="1:54" x14ac:dyDescent="0.25">
      <c r="A2066" t="str">
        <f t="shared" si="197"/>
        <v>2066</v>
      </c>
      <c r="B2066" s="25">
        <f>IF(OR(ISBLANK($AG2066),$AI2066="closed",$AI2066="old",AND($B$3=Data!$N$6,OR(database!AG2066=Data!$K$8,Data!$K$9=database!AG2066))),0,MAX(B$8:B2065)+1)</f>
        <v>0</v>
      </c>
      <c r="C2066" s="25">
        <f ca="1">IF(AND($AL2066-C$3&lt;=TODAY(),$AL2066&gt;0,AI2066&lt;&gt;"closed",AI2066&lt;&gt;"old",AND($B$3&lt;&gt;Data!$N$6,OR(database!$AG2066&lt;&gt;Data!$K$9,database!$AG2066&lt;&gt;Data!$K$8))),MAX(C$8:C2065)+1,0)</f>
        <v>0</v>
      </c>
      <c r="D2066" s="25">
        <f ca="1">IF(AND($AL2066-D$3&lt;=TODAY(),$AL2066&gt;0,$AI2066&lt;&gt;"closed",AI2066&lt;&gt;"old",AND($B$3&lt;&gt;Data!$N$6,OR(database!$AG2066&lt;&gt;Data!$K$9,database!$AG2066&lt;&gt;Data!$K$8))),MAX(D$8:D2065)+1,0)</f>
        <v>0</v>
      </c>
      <c r="E2066" s="25">
        <f ca="1">IF(AND($AL2066-E$3&lt;=TODAY(),$AL2066&gt;0,AI2066&lt;&gt;"closed",AI2066&lt;&gt;"old",AND($B$3&lt;&gt;Data!$N$6,OR(database!$AG2066&lt;&gt;Data!$K$9,database!$AG2066&lt;&gt;Data!$K$8))),MAX(E$8:E2065)+1,0)</f>
        <v>0</v>
      </c>
      <c r="F2066" s="25">
        <f>IF(AH2066="X",MAX(F$8:F2065)+1,0)</f>
        <v>0</v>
      </c>
      <c r="G2066" s="25">
        <f ca="1">IF(AND(AG2066=Data!$K$8,database!AI2066&lt;&gt;"Closed",AI2066&lt;&gt;"old",database!AL2066&lt;(TODAY()+Data!$X$4)),MAX(G$8:G2065)+1,0)</f>
        <v>0</v>
      </c>
      <c r="H2066" s="25">
        <f ca="1">IF(AND(AG2066=Data!$K$9,database!AI2066&lt;&gt;"Closed",AI2066&lt;&gt;"old",database!AL2066&lt;(TODAY()+Data!$X$5)),MAX(H$8:H2065)+1,0)</f>
        <v>0</v>
      </c>
      <c r="Y2066">
        <f>IF(AS2066&gt;0,VLOOKUP(AS2066,$AT:$AV,3,0)+COUNTIF(AS$8:AS2065,AS2066),0)</f>
        <v>0</v>
      </c>
      <c r="AA2066" s="16"/>
      <c r="AB2066" s="22"/>
      <c r="AC2066" s="16"/>
      <c r="AD2066" s="22"/>
      <c r="AE2066" s="16"/>
      <c r="AF2066" s="22"/>
      <c r="AG2066" s="138"/>
      <c r="AH2066" s="23"/>
      <c r="AI2066" s="16"/>
      <c r="AJ2066" s="23"/>
      <c r="AK2066" s="28"/>
      <c r="AL2066" s="35"/>
      <c r="AQ2066" s="25">
        <f>IF(FollowUp!$AK$3="(Off)",IF(FollowUp!$AA$3=Data!$D$5,C2066,IF(FollowUp!$AA$3=Data!$D$6,D2066,IF(FollowUp!$AA$3=Data!$D$7,E2066,B2066))),IF(FollowUp!$AK$3=Data!$N$9,F2066,IF(FollowUp!$AK$3=Data!$N$8,H2066,IF(FollowUp!$AK$3=Data!$N$7,G2066,B2066))))</f>
        <v>0</v>
      </c>
      <c r="AR2066" s="51">
        <f t="shared" si="194"/>
        <v>0</v>
      </c>
      <c r="AS2066" s="25">
        <f t="shared" si="198"/>
        <v>-1</v>
      </c>
      <c r="AT2066" s="25">
        <f t="shared" si="195"/>
        <v>2059</v>
      </c>
      <c r="AU2066" s="25">
        <f t="shared" si="199"/>
        <v>0</v>
      </c>
      <c r="AV2066" s="25">
        <f t="shared" si="196"/>
        <v>0</v>
      </c>
      <c r="BB2066" s="51"/>
    </row>
    <row r="2067" spans="1:54" x14ac:dyDescent="0.25">
      <c r="A2067" t="str">
        <f t="shared" si="197"/>
        <v>2067</v>
      </c>
      <c r="B2067" s="25">
        <f>IF(OR(ISBLANK($AG2067),$AI2067="closed",$AI2067="old",AND($B$3=Data!$N$6,OR(database!AG2067=Data!$K$8,Data!$K$9=database!AG2067))),0,MAX(B$8:B2066)+1)</f>
        <v>0</v>
      </c>
      <c r="C2067" s="25">
        <f ca="1">IF(AND($AL2067-C$3&lt;=TODAY(),$AL2067&gt;0,AI2067&lt;&gt;"closed",AI2067&lt;&gt;"old",AND($B$3&lt;&gt;Data!$N$6,OR(database!$AG2067&lt;&gt;Data!$K$9,database!$AG2067&lt;&gt;Data!$K$8))),MAX(C$8:C2066)+1,0)</f>
        <v>0</v>
      </c>
      <c r="D2067" s="25">
        <f ca="1">IF(AND($AL2067-D$3&lt;=TODAY(),$AL2067&gt;0,$AI2067&lt;&gt;"closed",AI2067&lt;&gt;"old",AND($B$3&lt;&gt;Data!$N$6,OR(database!$AG2067&lt;&gt;Data!$K$9,database!$AG2067&lt;&gt;Data!$K$8))),MAX(D$8:D2066)+1,0)</f>
        <v>0</v>
      </c>
      <c r="E2067" s="25">
        <f ca="1">IF(AND($AL2067-E$3&lt;=TODAY(),$AL2067&gt;0,AI2067&lt;&gt;"closed",AI2067&lt;&gt;"old",AND($B$3&lt;&gt;Data!$N$6,OR(database!$AG2067&lt;&gt;Data!$K$9,database!$AG2067&lt;&gt;Data!$K$8))),MAX(E$8:E2066)+1,0)</f>
        <v>0</v>
      </c>
      <c r="F2067" s="25">
        <f>IF(AH2067="X",MAX(F$8:F2066)+1,0)</f>
        <v>0</v>
      </c>
      <c r="G2067" s="25">
        <f ca="1">IF(AND(AG2067=Data!$K$8,database!AI2067&lt;&gt;"Closed",AI2067&lt;&gt;"old",database!AL2067&lt;(TODAY()+Data!$X$4)),MAX(G$8:G2066)+1,0)</f>
        <v>0</v>
      </c>
      <c r="H2067" s="25">
        <f ca="1">IF(AND(AG2067=Data!$K$9,database!AI2067&lt;&gt;"Closed",AI2067&lt;&gt;"old",database!AL2067&lt;(TODAY()+Data!$X$5)),MAX(H$8:H2066)+1,0)</f>
        <v>0</v>
      </c>
      <c r="Y2067">
        <f>IF(AS2067&gt;0,VLOOKUP(AS2067,$AT:$AV,3,0)+COUNTIF(AS$8:AS2066,AS2067),0)</f>
        <v>0</v>
      </c>
      <c r="AA2067" s="17"/>
      <c r="AB2067" s="18"/>
      <c r="AC2067" s="17"/>
      <c r="AD2067" s="18"/>
      <c r="AE2067" s="17"/>
      <c r="AF2067" s="18"/>
      <c r="AG2067" s="139"/>
      <c r="AH2067" s="24"/>
      <c r="AI2067" s="17"/>
      <c r="AJ2067" s="24"/>
      <c r="AK2067" s="27"/>
      <c r="AL2067" s="47"/>
      <c r="AQ2067" s="25">
        <f>IF(FollowUp!$AK$3="(Off)",IF(FollowUp!$AA$3=Data!$D$5,C2067,IF(FollowUp!$AA$3=Data!$D$6,D2067,IF(FollowUp!$AA$3=Data!$D$7,E2067,B2067))),IF(FollowUp!$AK$3=Data!$N$9,F2067,IF(FollowUp!$AK$3=Data!$N$8,H2067,IF(FollowUp!$AK$3=Data!$N$7,G2067,B2067))))</f>
        <v>0</v>
      </c>
      <c r="AR2067" s="51">
        <f t="shared" si="194"/>
        <v>0</v>
      </c>
      <c r="AS2067" s="25">
        <f t="shared" si="198"/>
        <v>-1</v>
      </c>
      <c r="AT2067" s="25">
        <f t="shared" si="195"/>
        <v>2060</v>
      </c>
      <c r="AU2067" s="25">
        <f t="shared" si="199"/>
        <v>0</v>
      </c>
      <c r="AV2067" s="25">
        <f t="shared" si="196"/>
        <v>0</v>
      </c>
      <c r="BB2067" s="51"/>
    </row>
    <row r="2068" spans="1:54" x14ac:dyDescent="0.25">
      <c r="A2068" t="str">
        <f t="shared" si="197"/>
        <v>2068</v>
      </c>
      <c r="B2068" s="25">
        <f>IF(OR(ISBLANK($AG2068),$AI2068="closed",$AI2068="old",AND($B$3=Data!$N$6,OR(database!AG2068=Data!$K$8,Data!$K$9=database!AG2068))),0,MAX(B$8:B2067)+1)</f>
        <v>0</v>
      </c>
      <c r="C2068" s="25">
        <f ca="1">IF(AND($AL2068-C$3&lt;=TODAY(),$AL2068&gt;0,AI2068&lt;&gt;"closed",AI2068&lt;&gt;"old",AND($B$3&lt;&gt;Data!$N$6,OR(database!$AG2068&lt;&gt;Data!$K$9,database!$AG2068&lt;&gt;Data!$K$8))),MAX(C$8:C2067)+1,0)</f>
        <v>0</v>
      </c>
      <c r="D2068" s="25">
        <f ca="1">IF(AND($AL2068-D$3&lt;=TODAY(),$AL2068&gt;0,$AI2068&lt;&gt;"closed",AI2068&lt;&gt;"old",AND($B$3&lt;&gt;Data!$N$6,OR(database!$AG2068&lt;&gt;Data!$K$9,database!$AG2068&lt;&gt;Data!$K$8))),MAX(D$8:D2067)+1,0)</f>
        <v>0</v>
      </c>
      <c r="E2068" s="25">
        <f ca="1">IF(AND($AL2068-E$3&lt;=TODAY(),$AL2068&gt;0,AI2068&lt;&gt;"closed",AI2068&lt;&gt;"old",AND($B$3&lt;&gt;Data!$N$6,OR(database!$AG2068&lt;&gt;Data!$K$9,database!$AG2068&lt;&gt;Data!$K$8))),MAX(E$8:E2067)+1,0)</f>
        <v>0</v>
      </c>
      <c r="F2068" s="25">
        <f>IF(AH2068="X",MAX(F$8:F2067)+1,0)</f>
        <v>0</v>
      </c>
      <c r="G2068" s="25">
        <f ca="1">IF(AND(AG2068=Data!$K$8,database!AI2068&lt;&gt;"Closed",AI2068&lt;&gt;"old",database!AL2068&lt;(TODAY()+Data!$X$4)),MAX(G$8:G2067)+1,0)</f>
        <v>0</v>
      </c>
      <c r="H2068" s="25">
        <f ca="1">IF(AND(AG2068=Data!$K$9,database!AI2068&lt;&gt;"Closed",AI2068&lt;&gt;"old",database!AL2068&lt;(TODAY()+Data!$X$5)),MAX(H$8:H2067)+1,0)</f>
        <v>0</v>
      </c>
      <c r="Y2068">
        <f>IF(AS2068&gt;0,VLOOKUP(AS2068,$AT:$AV,3,0)+COUNTIF(AS$8:AS2067,AS2068),0)</f>
        <v>0</v>
      </c>
      <c r="AA2068" s="16"/>
      <c r="AB2068" s="22"/>
      <c r="AC2068" s="16"/>
      <c r="AD2068" s="22"/>
      <c r="AE2068" s="16"/>
      <c r="AF2068" s="22"/>
      <c r="AG2068" s="138"/>
      <c r="AH2068" s="23"/>
      <c r="AI2068" s="16"/>
      <c r="AJ2068" s="23"/>
      <c r="AK2068" s="28"/>
      <c r="AL2068" s="35"/>
      <c r="AQ2068" s="25">
        <f>IF(FollowUp!$AK$3="(Off)",IF(FollowUp!$AA$3=Data!$D$5,C2068,IF(FollowUp!$AA$3=Data!$D$6,D2068,IF(FollowUp!$AA$3=Data!$D$7,E2068,B2068))),IF(FollowUp!$AK$3=Data!$N$9,F2068,IF(FollowUp!$AK$3=Data!$N$8,H2068,IF(FollowUp!$AK$3=Data!$N$7,G2068,B2068))))</f>
        <v>0</v>
      </c>
      <c r="AR2068" s="51">
        <f t="shared" si="194"/>
        <v>0</v>
      </c>
      <c r="AS2068" s="25">
        <f t="shared" si="198"/>
        <v>-1</v>
      </c>
      <c r="AT2068" s="25">
        <f t="shared" si="195"/>
        <v>2061</v>
      </c>
      <c r="AU2068" s="25">
        <f t="shared" si="199"/>
        <v>0</v>
      </c>
      <c r="AV2068" s="25">
        <f t="shared" si="196"/>
        <v>0</v>
      </c>
      <c r="BB2068" s="51"/>
    </row>
    <row r="2069" spans="1:54" x14ac:dyDescent="0.25">
      <c r="A2069" t="str">
        <f t="shared" si="197"/>
        <v>2069</v>
      </c>
      <c r="B2069" s="25">
        <f>IF(OR(ISBLANK($AG2069),$AI2069="closed",$AI2069="old",AND($B$3=Data!$N$6,OR(database!AG2069=Data!$K$8,Data!$K$9=database!AG2069))),0,MAX(B$8:B2068)+1)</f>
        <v>0</v>
      </c>
      <c r="C2069" s="25">
        <f ca="1">IF(AND($AL2069-C$3&lt;=TODAY(),$AL2069&gt;0,AI2069&lt;&gt;"closed",AI2069&lt;&gt;"old",AND($B$3&lt;&gt;Data!$N$6,OR(database!$AG2069&lt;&gt;Data!$K$9,database!$AG2069&lt;&gt;Data!$K$8))),MAX(C$8:C2068)+1,0)</f>
        <v>0</v>
      </c>
      <c r="D2069" s="25">
        <f ca="1">IF(AND($AL2069-D$3&lt;=TODAY(),$AL2069&gt;0,$AI2069&lt;&gt;"closed",AI2069&lt;&gt;"old",AND($B$3&lt;&gt;Data!$N$6,OR(database!$AG2069&lt;&gt;Data!$K$9,database!$AG2069&lt;&gt;Data!$K$8))),MAX(D$8:D2068)+1,0)</f>
        <v>0</v>
      </c>
      <c r="E2069" s="25">
        <f ca="1">IF(AND($AL2069-E$3&lt;=TODAY(),$AL2069&gt;0,AI2069&lt;&gt;"closed",AI2069&lt;&gt;"old",AND($B$3&lt;&gt;Data!$N$6,OR(database!$AG2069&lt;&gt;Data!$K$9,database!$AG2069&lt;&gt;Data!$K$8))),MAX(E$8:E2068)+1,0)</f>
        <v>0</v>
      </c>
      <c r="F2069" s="25">
        <f>IF(AH2069="X",MAX(F$8:F2068)+1,0)</f>
        <v>0</v>
      </c>
      <c r="G2069" s="25">
        <f ca="1">IF(AND(AG2069=Data!$K$8,database!AI2069&lt;&gt;"Closed",AI2069&lt;&gt;"old",database!AL2069&lt;(TODAY()+Data!$X$4)),MAX(G$8:G2068)+1,0)</f>
        <v>0</v>
      </c>
      <c r="H2069" s="25">
        <f ca="1">IF(AND(AG2069=Data!$K$9,database!AI2069&lt;&gt;"Closed",AI2069&lt;&gt;"old",database!AL2069&lt;(TODAY()+Data!$X$5)),MAX(H$8:H2068)+1,0)</f>
        <v>0</v>
      </c>
      <c r="Y2069">
        <f>IF(AS2069&gt;0,VLOOKUP(AS2069,$AT:$AV,3,0)+COUNTIF(AS$8:AS2068,AS2069),0)</f>
        <v>0</v>
      </c>
      <c r="AA2069" s="17"/>
      <c r="AB2069" s="18"/>
      <c r="AC2069" s="17"/>
      <c r="AD2069" s="18"/>
      <c r="AE2069" s="17"/>
      <c r="AF2069" s="18"/>
      <c r="AG2069" s="139"/>
      <c r="AH2069" s="24"/>
      <c r="AI2069" s="17"/>
      <c r="AJ2069" s="24"/>
      <c r="AK2069" s="27"/>
      <c r="AL2069" s="47"/>
      <c r="AQ2069" s="25">
        <f>IF(FollowUp!$AK$3="(Off)",IF(FollowUp!$AA$3=Data!$D$5,C2069,IF(FollowUp!$AA$3=Data!$D$6,D2069,IF(FollowUp!$AA$3=Data!$D$7,E2069,B2069))),IF(FollowUp!$AK$3=Data!$N$9,F2069,IF(FollowUp!$AK$3=Data!$N$8,H2069,IF(FollowUp!$AK$3=Data!$N$7,G2069,B2069))))</f>
        <v>0</v>
      </c>
      <c r="AR2069" s="51">
        <f t="shared" si="194"/>
        <v>0</v>
      </c>
      <c r="AS2069" s="25">
        <f t="shared" si="198"/>
        <v>-1</v>
      </c>
      <c r="AT2069" s="25">
        <f t="shared" si="195"/>
        <v>2062</v>
      </c>
      <c r="AU2069" s="25">
        <f t="shared" si="199"/>
        <v>0</v>
      </c>
      <c r="AV2069" s="25">
        <f t="shared" si="196"/>
        <v>0</v>
      </c>
      <c r="BB2069" s="51"/>
    </row>
    <row r="2070" spans="1:54" x14ac:dyDescent="0.25">
      <c r="A2070" t="str">
        <f t="shared" si="197"/>
        <v>2070</v>
      </c>
      <c r="B2070" s="25">
        <f>IF(OR(ISBLANK($AG2070),$AI2070="closed",$AI2070="old",AND($B$3=Data!$N$6,OR(database!AG2070=Data!$K$8,Data!$K$9=database!AG2070))),0,MAX(B$8:B2069)+1)</f>
        <v>0</v>
      </c>
      <c r="C2070" s="25">
        <f ca="1">IF(AND($AL2070-C$3&lt;=TODAY(),$AL2070&gt;0,AI2070&lt;&gt;"closed",AI2070&lt;&gt;"old",AND($B$3&lt;&gt;Data!$N$6,OR(database!$AG2070&lt;&gt;Data!$K$9,database!$AG2070&lt;&gt;Data!$K$8))),MAX(C$8:C2069)+1,0)</f>
        <v>0</v>
      </c>
      <c r="D2070" s="25">
        <f ca="1">IF(AND($AL2070-D$3&lt;=TODAY(),$AL2070&gt;0,$AI2070&lt;&gt;"closed",AI2070&lt;&gt;"old",AND($B$3&lt;&gt;Data!$N$6,OR(database!$AG2070&lt;&gt;Data!$K$9,database!$AG2070&lt;&gt;Data!$K$8))),MAX(D$8:D2069)+1,0)</f>
        <v>0</v>
      </c>
      <c r="E2070" s="25">
        <f ca="1">IF(AND($AL2070-E$3&lt;=TODAY(),$AL2070&gt;0,AI2070&lt;&gt;"closed",AI2070&lt;&gt;"old",AND($B$3&lt;&gt;Data!$N$6,OR(database!$AG2070&lt;&gt;Data!$K$9,database!$AG2070&lt;&gt;Data!$K$8))),MAX(E$8:E2069)+1,0)</f>
        <v>0</v>
      </c>
      <c r="F2070" s="25">
        <f>IF(AH2070="X",MAX(F$8:F2069)+1,0)</f>
        <v>0</v>
      </c>
      <c r="G2070" s="25">
        <f ca="1">IF(AND(AG2070=Data!$K$8,database!AI2070&lt;&gt;"Closed",AI2070&lt;&gt;"old",database!AL2070&lt;(TODAY()+Data!$X$4)),MAX(G$8:G2069)+1,0)</f>
        <v>0</v>
      </c>
      <c r="H2070" s="25">
        <f ca="1">IF(AND(AG2070=Data!$K$9,database!AI2070&lt;&gt;"Closed",AI2070&lt;&gt;"old",database!AL2070&lt;(TODAY()+Data!$X$5)),MAX(H$8:H2069)+1,0)</f>
        <v>0</v>
      </c>
      <c r="Y2070">
        <f>IF(AS2070&gt;0,VLOOKUP(AS2070,$AT:$AV,3,0)+COUNTIF(AS$8:AS2069,AS2070),0)</f>
        <v>0</v>
      </c>
      <c r="AA2070" s="16"/>
      <c r="AB2070" s="22"/>
      <c r="AC2070" s="16"/>
      <c r="AD2070" s="22"/>
      <c r="AE2070" s="16"/>
      <c r="AF2070" s="22"/>
      <c r="AG2070" s="138"/>
      <c r="AH2070" s="23"/>
      <c r="AI2070" s="16"/>
      <c r="AJ2070" s="23"/>
      <c r="AK2070" s="28"/>
      <c r="AL2070" s="35"/>
      <c r="AQ2070" s="25">
        <f>IF(FollowUp!$AK$3="(Off)",IF(FollowUp!$AA$3=Data!$D$5,C2070,IF(FollowUp!$AA$3=Data!$D$6,D2070,IF(FollowUp!$AA$3=Data!$D$7,E2070,B2070))),IF(FollowUp!$AK$3=Data!$N$9,F2070,IF(FollowUp!$AK$3=Data!$N$8,H2070,IF(FollowUp!$AK$3=Data!$N$7,G2070,B2070))))</f>
        <v>0</v>
      </c>
      <c r="AR2070" s="51">
        <f t="shared" si="194"/>
        <v>0</v>
      </c>
      <c r="AS2070" s="25">
        <f t="shared" si="198"/>
        <v>-1</v>
      </c>
      <c r="AT2070" s="25">
        <f t="shared" si="195"/>
        <v>2063</v>
      </c>
      <c r="AU2070" s="25">
        <f t="shared" si="199"/>
        <v>0</v>
      </c>
      <c r="AV2070" s="25">
        <f t="shared" si="196"/>
        <v>0</v>
      </c>
      <c r="BB2070" s="51"/>
    </row>
    <row r="2071" spans="1:54" x14ac:dyDescent="0.25">
      <c r="A2071" t="str">
        <f t="shared" si="197"/>
        <v>2071</v>
      </c>
      <c r="B2071" s="25">
        <f>IF(OR(ISBLANK($AG2071),$AI2071="closed",$AI2071="old",AND($B$3=Data!$N$6,OR(database!AG2071=Data!$K$8,Data!$K$9=database!AG2071))),0,MAX(B$8:B2070)+1)</f>
        <v>0</v>
      </c>
      <c r="C2071" s="25">
        <f ca="1">IF(AND($AL2071-C$3&lt;=TODAY(),$AL2071&gt;0,AI2071&lt;&gt;"closed",AI2071&lt;&gt;"old",AND($B$3&lt;&gt;Data!$N$6,OR(database!$AG2071&lt;&gt;Data!$K$9,database!$AG2071&lt;&gt;Data!$K$8))),MAX(C$8:C2070)+1,0)</f>
        <v>0</v>
      </c>
      <c r="D2071" s="25">
        <f ca="1">IF(AND($AL2071-D$3&lt;=TODAY(),$AL2071&gt;0,$AI2071&lt;&gt;"closed",AI2071&lt;&gt;"old",AND($B$3&lt;&gt;Data!$N$6,OR(database!$AG2071&lt;&gt;Data!$K$9,database!$AG2071&lt;&gt;Data!$K$8))),MAX(D$8:D2070)+1,0)</f>
        <v>0</v>
      </c>
      <c r="E2071" s="25">
        <f ca="1">IF(AND($AL2071-E$3&lt;=TODAY(),$AL2071&gt;0,AI2071&lt;&gt;"closed",AI2071&lt;&gt;"old",AND($B$3&lt;&gt;Data!$N$6,OR(database!$AG2071&lt;&gt;Data!$K$9,database!$AG2071&lt;&gt;Data!$K$8))),MAX(E$8:E2070)+1,0)</f>
        <v>0</v>
      </c>
      <c r="F2071" s="25">
        <f>IF(AH2071="X",MAX(F$8:F2070)+1,0)</f>
        <v>0</v>
      </c>
      <c r="G2071" s="25">
        <f ca="1">IF(AND(AG2071=Data!$K$8,database!AI2071&lt;&gt;"Closed",AI2071&lt;&gt;"old",database!AL2071&lt;(TODAY()+Data!$X$4)),MAX(G$8:G2070)+1,0)</f>
        <v>0</v>
      </c>
      <c r="H2071" s="25">
        <f ca="1">IF(AND(AG2071=Data!$K$9,database!AI2071&lt;&gt;"Closed",AI2071&lt;&gt;"old",database!AL2071&lt;(TODAY()+Data!$X$5)),MAX(H$8:H2070)+1,0)</f>
        <v>0</v>
      </c>
      <c r="Y2071">
        <f>IF(AS2071&gt;0,VLOOKUP(AS2071,$AT:$AV,3,0)+COUNTIF(AS$8:AS2070,AS2071),0)</f>
        <v>0</v>
      </c>
      <c r="AA2071" s="17"/>
      <c r="AB2071" s="18"/>
      <c r="AC2071" s="17"/>
      <c r="AD2071" s="18"/>
      <c r="AE2071" s="17"/>
      <c r="AF2071" s="18"/>
      <c r="AG2071" s="139"/>
      <c r="AH2071" s="24"/>
      <c r="AI2071" s="17"/>
      <c r="AJ2071" s="24"/>
      <c r="AK2071" s="27"/>
      <c r="AL2071" s="47"/>
      <c r="AQ2071" s="25">
        <f>IF(FollowUp!$AK$3="(Off)",IF(FollowUp!$AA$3=Data!$D$5,C2071,IF(FollowUp!$AA$3=Data!$D$6,D2071,IF(FollowUp!$AA$3=Data!$D$7,E2071,B2071))),IF(FollowUp!$AK$3=Data!$N$9,F2071,IF(FollowUp!$AK$3=Data!$N$8,H2071,IF(FollowUp!$AK$3=Data!$N$7,G2071,B2071))))</f>
        <v>0</v>
      </c>
      <c r="AR2071" s="51">
        <f t="shared" si="194"/>
        <v>0</v>
      </c>
      <c r="AS2071" s="25">
        <f t="shared" si="198"/>
        <v>-1</v>
      </c>
      <c r="AT2071" s="25">
        <f t="shared" si="195"/>
        <v>2064</v>
      </c>
      <c r="AU2071" s="25">
        <f t="shared" si="199"/>
        <v>0</v>
      </c>
      <c r="AV2071" s="25">
        <f t="shared" si="196"/>
        <v>0</v>
      </c>
      <c r="BB2071" s="51"/>
    </row>
    <row r="2072" spans="1:54" x14ac:dyDescent="0.25">
      <c r="A2072" t="str">
        <f t="shared" si="197"/>
        <v>2072</v>
      </c>
      <c r="B2072" s="25">
        <f>IF(OR(ISBLANK($AG2072),$AI2072="closed",$AI2072="old",AND($B$3=Data!$N$6,OR(database!AG2072=Data!$K$8,Data!$K$9=database!AG2072))),0,MAX(B$8:B2071)+1)</f>
        <v>0</v>
      </c>
      <c r="C2072" s="25">
        <f ca="1">IF(AND($AL2072-C$3&lt;=TODAY(),$AL2072&gt;0,AI2072&lt;&gt;"closed",AI2072&lt;&gt;"old",AND($B$3&lt;&gt;Data!$N$6,OR(database!$AG2072&lt;&gt;Data!$K$9,database!$AG2072&lt;&gt;Data!$K$8))),MAX(C$8:C2071)+1,0)</f>
        <v>0</v>
      </c>
      <c r="D2072" s="25">
        <f ca="1">IF(AND($AL2072-D$3&lt;=TODAY(),$AL2072&gt;0,$AI2072&lt;&gt;"closed",AI2072&lt;&gt;"old",AND($B$3&lt;&gt;Data!$N$6,OR(database!$AG2072&lt;&gt;Data!$K$9,database!$AG2072&lt;&gt;Data!$K$8))),MAX(D$8:D2071)+1,0)</f>
        <v>0</v>
      </c>
      <c r="E2072" s="25">
        <f ca="1">IF(AND($AL2072-E$3&lt;=TODAY(),$AL2072&gt;0,AI2072&lt;&gt;"closed",AI2072&lt;&gt;"old",AND($B$3&lt;&gt;Data!$N$6,OR(database!$AG2072&lt;&gt;Data!$K$9,database!$AG2072&lt;&gt;Data!$K$8))),MAX(E$8:E2071)+1,0)</f>
        <v>0</v>
      </c>
      <c r="F2072" s="25">
        <f>IF(AH2072="X",MAX(F$8:F2071)+1,0)</f>
        <v>0</v>
      </c>
      <c r="G2072" s="25">
        <f ca="1">IF(AND(AG2072=Data!$K$8,database!AI2072&lt;&gt;"Closed",AI2072&lt;&gt;"old",database!AL2072&lt;(TODAY()+Data!$X$4)),MAX(G$8:G2071)+1,0)</f>
        <v>0</v>
      </c>
      <c r="H2072" s="25">
        <f ca="1">IF(AND(AG2072=Data!$K$9,database!AI2072&lt;&gt;"Closed",AI2072&lt;&gt;"old",database!AL2072&lt;(TODAY()+Data!$X$5)),MAX(H$8:H2071)+1,0)</f>
        <v>0</v>
      </c>
      <c r="Y2072">
        <f>IF(AS2072&gt;0,VLOOKUP(AS2072,$AT:$AV,3,0)+COUNTIF(AS$8:AS2071,AS2072),0)</f>
        <v>0</v>
      </c>
      <c r="AA2072" s="16"/>
      <c r="AB2072" s="22"/>
      <c r="AC2072" s="16"/>
      <c r="AD2072" s="22"/>
      <c r="AE2072" s="16"/>
      <c r="AF2072" s="22"/>
      <c r="AG2072" s="138"/>
      <c r="AH2072" s="23"/>
      <c r="AI2072" s="16"/>
      <c r="AJ2072" s="23"/>
      <c r="AK2072" s="28"/>
      <c r="AL2072" s="35"/>
      <c r="AQ2072" s="25">
        <f>IF(FollowUp!$AK$3="(Off)",IF(FollowUp!$AA$3=Data!$D$5,C2072,IF(FollowUp!$AA$3=Data!$D$6,D2072,IF(FollowUp!$AA$3=Data!$D$7,E2072,B2072))),IF(FollowUp!$AK$3=Data!$N$9,F2072,IF(FollowUp!$AK$3=Data!$N$8,H2072,IF(FollowUp!$AK$3=Data!$N$7,G2072,B2072))))</f>
        <v>0</v>
      </c>
      <c r="AR2072" s="51">
        <f t="shared" si="194"/>
        <v>0</v>
      </c>
      <c r="AS2072" s="25">
        <f t="shared" si="198"/>
        <v>-1</v>
      </c>
      <c r="AT2072" s="25">
        <f t="shared" si="195"/>
        <v>2065</v>
      </c>
      <c r="AU2072" s="25">
        <f t="shared" si="199"/>
        <v>0</v>
      </c>
      <c r="AV2072" s="25">
        <f t="shared" si="196"/>
        <v>0</v>
      </c>
      <c r="BB2072" s="51"/>
    </row>
    <row r="2073" spans="1:54" x14ac:dyDescent="0.25">
      <c r="A2073" t="str">
        <f t="shared" si="197"/>
        <v>2073</v>
      </c>
      <c r="B2073" s="25">
        <f>IF(OR(ISBLANK($AG2073),$AI2073="closed",$AI2073="old",AND($B$3=Data!$N$6,OR(database!AG2073=Data!$K$8,Data!$K$9=database!AG2073))),0,MAX(B$8:B2072)+1)</f>
        <v>0</v>
      </c>
      <c r="C2073" s="25">
        <f ca="1">IF(AND($AL2073-C$3&lt;=TODAY(),$AL2073&gt;0,AI2073&lt;&gt;"closed",AI2073&lt;&gt;"old",AND($B$3&lt;&gt;Data!$N$6,OR(database!$AG2073&lt;&gt;Data!$K$9,database!$AG2073&lt;&gt;Data!$K$8))),MAX(C$8:C2072)+1,0)</f>
        <v>0</v>
      </c>
      <c r="D2073" s="25">
        <f ca="1">IF(AND($AL2073-D$3&lt;=TODAY(),$AL2073&gt;0,$AI2073&lt;&gt;"closed",AI2073&lt;&gt;"old",AND($B$3&lt;&gt;Data!$N$6,OR(database!$AG2073&lt;&gt;Data!$K$9,database!$AG2073&lt;&gt;Data!$K$8))),MAX(D$8:D2072)+1,0)</f>
        <v>0</v>
      </c>
      <c r="E2073" s="25">
        <f ca="1">IF(AND($AL2073-E$3&lt;=TODAY(),$AL2073&gt;0,AI2073&lt;&gt;"closed",AI2073&lt;&gt;"old",AND($B$3&lt;&gt;Data!$N$6,OR(database!$AG2073&lt;&gt;Data!$K$9,database!$AG2073&lt;&gt;Data!$K$8))),MAX(E$8:E2072)+1,0)</f>
        <v>0</v>
      </c>
      <c r="F2073" s="25">
        <f>IF(AH2073="X",MAX(F$8:F2072)+1,0)</f>
        <v>0</v>
      </c>
      <c r="G2073" s="25">
        <f ca="1">IF(AND(AG2073=Data!$K$8,database!AI2073&lt;&gt;"Closed",AI2073&lt;&gt;"old",database!AL2073&lt;(TODAY()+Data!$X$4)),MAX(G$8:G2072)+1,0)</f>
        <v>0</v>
      </c>
      <c r="H2073" s="25">
        <f ca="1">IF(AND(AG2073=Data!$K$9,database!AI2073&lt;&gt;"Closed",AI2073&lt;&gt;"old",database!AL2073&lt;(TODAY()+Data!$X$5)),MAX(H$8:H2072)+1,0)</f>
        <v>0</v>
      </c>
      <c r="Y2073">
        <f>IF(AS2073&gt;0,VLOOKUP(AS2073,$AT:$AV,3,0)+COUNTIF(AS$8:AS2072,AS2073),0)</f>
        <v>0</v>
      </c>
      <c r="AA2073" s="17"/>
      <c r="AB2073" s="18"/>
      <c r="AC2073" s="17"/>
      <c r="AD2073" s="18"/>
      <c r="AE2073" s="17"/>
      <c r="AF2073" s="18"/>
      <c r="AG2073" s="139"/>
      <c r="AH2073" s="24"/>
      <c r="AI2073" s="17"/>
      <c r="AJ2073" s="24"/>
      <c r="AK2073" s="27"/>
      <c r="AL2073" s="47"/>
      <c r="AQ2073" s="25">
        <f>IF(FollowUp!$AK$3="(Off)",IF(FollowUp!$AA$3=Data!$D$5,C2073,IF(FollowUp!$AA$3=Data!$D$6,D2073,IF(FollowUp!$AA$3=Data!$D$7,E2073,B2073))),IF(FollowUp!$AK$3=Data!$N$9,F2073,IF(FollowUp!$AK$3=Data!$N$8,H2073,IF(FollowUp!$AK$3=Data!$N$7,G2073,B2073))))</f>
        <v>0</v>
      </c>
      <c r="AR2073" s="51">
        <f t="shared" ref="AR2073:AR2136" si="200">IF(AQ2073&gt;0,AL2073,0)</f>
        <v>0</v>
      </c>
      <c r="AS2073" s="25">
        <f t="shared" si="198"/>
        <v>-1</v>
      </c>
      <c r="AT2073" s="25">
        <f t="shared" ref="AT2073:AT2136" si="201">AT2072+1</f>
        <v>2066</v>
      </c>
      <c r="AU2073" s="25">
        <f t="shared" si="199"/>
        <v>0</v>
      </c>
      <c r="AV2073" s="25">
        <f t="shared" ref="AV2073:AV2136" si="202">IF(AND(AU2073&gt;0,AV2074=0),1,(AU2074+AV2074))</f>
        <v>0</v>
      </c>
      <c r="BB2073" s="51"/>
    </row>
    <row r="2074" spans="1:54" x14ac:dyDescent="0.25">
      <c r="A2074" t="str">
        <f t="shared" si="197"/>
        <v>2074</v>
      </c>
      <c r="B2074" s="25">
        <f>IF(OR(ISBLANK($AG2074),$AI2074="closed",$AI2074="old",AND($B$3=Data!$N$6,OR(database!AG2074=Data!$K$8,Data!$K$9=database!AG2074))),0,MAX(B$8:B2073)+1)</f>
        <v>0</v>
      </c>
      <c r="C2074" s="25">
        <f ca="1">IF(AND($AL2074-C$3&lt;=TODAY(),$AL2074&gt;0,AI2074&lt;&gt;"closed",AI2074&lt;&gt;"old",AND($B$3&lt;&gt;Data!$N$6,OR(database!$AG2074&lt;&gt;Data!$K$9,database!$AG2074&lt;&gt;Data!$K$8))),MAX(C$8:C2073)+1,0)</f>
        <v>0</v>
      </c>
      <c r="D2074" s="25">
        <f ca="1">IF(AND($AL2074-D$3&lt;=TODAY(),$AL2074&gt;0,$AI2074&lt;&gt;"closed",AI2074&lt;&gt;"old",AND($B$3&lt;&gt;Data!$N$6,OR(database!$AG2074&lt;&gt;Data!$K$9,database!$AG2074&lt;&gt;Data!$K$8))),MAX(D$8:D2073)+1,0)</f>
        <v>0</v>
      </c>
      <c r="E2074" s="25">
        <f ca="1">IF(AND($AL2074-E$3&lt;=TODAY(),$AL2074&gt;0,AI2074&lt;&gt;"closed",AI2074&lt;&gt;"old",AND($B$3&lt;&gt;Data!$N$6,OR(database!$AG2074&lt;&gt;Data!$K$9,database!$AG2074&lt;&gt;Data!$K$8))),MAX(E$8:E2073)+1,0)</f>
        <v>0</v>
      </c>
      <c r="F2074" s="25">
        <f>IF(AH2074="X",MAX(F$8:F2073)+1,0)</f>
        <v>0</v>
      </c>
      <c r="G2074" s="25">
        <f ca="1">IF(AND(AG2074=Data!$K$8,database!AI2074&lt;&gt;"Closed",AI2074&lt;&gt;"old",database!AL2074&lt;(TODAY()+Data!$X$4)),MAX(G$8:G2073)+1,0)</f>
        <v>0</v>
      </c>
      <c r="H2074" s="25">
        <f ca="1">IF(AND(AG2074=Data!$K$9,database!AI2074&lt;&gt;"Closed",AI2074&lt;&gt;"old",database!AL2074&lt;(TODAY()+Data!$X$5)),MAX(H$8:H2073)+1,0)</f>
        <v>0</v>
      </c>
      <c r="Y2074">
        <f>IF(AS2074&gt;0,VLOOKUP(AS2074,$AT:$AV,3,0)+COUNTIF(AS$8:AS2073,AS2074),0)</f>
        <v>0</v>
      </c>
      <c r="AA2074" s="16"/>
      <c r="AB2074" s="22"/>
      <c r="AC2074" s="16"/>
      <c r="AD2074" s="22"/>
      <c r="AE2074" s="16"/>
      <c r="AF2074" s="22"/>
      <c r="AG2074" s="138"/>
      <c r="AH2074" s="23"/>
      <c r="AI2074" s="16"/>
      <c r="AJ2074" s="23"/>
      <c r="AK2074" s="28"/>
      <c r="AL2074" s="35"/>
      <c r="AQ2074" s="25">
        <f>IF(FollowUp!$AK$3="(Off)",IF(FollowUp!$AA$3=Data!$D$5,C2074,IF(FollowUp!$AA$3=Data!$D$6,D2074,IF(FollowUp!$AA$3=Data!$D$7,E2074,B2074))),IF(FollowUp!$AK$3=Data!$N$9,F2074,IF(FollowUp!$AK$3=Data!$N$8,H2074,IF(FollowUp!$AK$3=Data!$N$7,G2074,B2074))))</f>
        <v>0</v>
      </c>
      <c r="AR2074" s="51">
        <f t="shared" si="200"/>
        <v>0</v>
      </c>
      <c r="AS2074" s="25">
        <f t="shared" si="198"/>
        <v>-1</v>
      </c>
      <c r="AT2074" s="25">
        <f t="shared" si="201"/>
        <v>2067</v>
      </c>
      <c r="AU2074" s="25">
        <f t="shared" si="199"/>
        <v>0</v>
      </c>
      <c r="AV2074" s="25">
        <f t="shared" si="202"/>
        <v>0</v>
      </c>
      <c r="BB2074" s="51"/>
    </row>
    <row r="2075" spans="1:54" x14ac:dyDescent="0.25">
      <c r="A2075" t="str">
        <f t="shared" si="197"/>
        <v>2075</v>
      </c>
      <c r="B2075" s="25">
        <f>IF(OR(ISBLANK($AG2075),$AI2075="closed",$AI2075="old",AND($B$3=Data!$N$6,OR(database!AG2075=Data!$K$8,Data!$K$9=database!AG2075))),0,MAX(B$8:B2074)+1)</f>
        <v>0</v>
      </c>
      <c r="C2075" s="25">
        <f ca="1">IF(AND($AL2075-C$3&lt;=TODAY(),$AL2075&gt;0,AI2075&lt;&gt;"closed",AI2075&lt;&gt;"old",AND($B$3&lt;&gt;Data!$N$6,OR(database!$AG2075&lt;&gt;Data!$K$9,database!$AG2075&lt;&gt;Data!$K$8))),MAX(C$8:C2074)+1,0)</f>
        <v>0</v>
      </c>
      <c r="D2075" s="25">
        <f ca="1">IF(AND($AL2075-D$3&lt;=TODAY(),$AL2075&gt;0,$AI2075&lt;&gt;"closed",AI2075&lt;&gt;"old",AND($B$3&lt;&gt;Data!$N$6,OR(database!$AG2075&lt;&gt;Data!$K$9,database!$AG2075&lt;&gt;Data!$K$8))),MAX(D$8:D2074)+1,0)</f>
        <v>0</v>
      </c>
      <c r="E2075" s="25">
        <f ca="1">IF(AND($AL2075-E$3&lt;=TODAY(),$AL2075&gt;0,AI2075&lt;&gt;"closed",AI2075&lt;&gt;"old",AND($B$3&lt;&gt;Data!$N$6,OR(database!$AG2075&lt;&gt;Data!$K$9,database!$AG2075&lt;&gt;Data!$K$8))),MAX(E$8:E2074)+1,0)</f>
        <v>0</v>
      </c>
      <c r="F2075" s="25">
        <f>IF(AH2075="X",MAX(F$8:F2074)+1,0)</f>
        <v>0</v>
      </c>
      <c r="G2075" s="25">
        <f ca="1">IF(AND(AG2075=Data!$K$8,database!AI2075&lt;&gt;"Closed",AI2075&lt;&gt;"old",database!AL2075&lt;(TODAY()+Data!$X$4)),MAX(G$8:G2074)+1,0)</f>
        <v>0</v>
      </c>
      <c r="H2075" s="25">
        <f ca="1">IF(AND(AG2075=Data!$K$9,database!AI2075&lt;&gt;"Closed",AI2075&lt;&gt;"old",database!AL2075&lt;(TODAY()+Data!$X$5)),MAX(H$8:H2074)+1,0)</f>
        <v>0</v>
      </c>
      <c r="Y2075">
        <f>IF(AS2075&gt;0,VLOOKUP(AS2075,$AT:$AV,3,0)+COUNTIF(AS$8:AS2074,AS2075),0)</f>
        <v>0</v>
      </c>
      <c r="AA2075" s="17"/>
      <c r="AB2075" s="18"/>
      <c r="AC2075" s="17"/>
      <c r="AD2075" s="18"/>
      <c r="AE2075" s="17"/>
      <c r="AF2075" s="18"/>
      <c r="AG2075" s="139"/>
      <c r="AH2075" s="24"/>
      <c r="AI2075" s="17"/>
      <c r="AJ2075" s="24"/>
      <c r="AK2075" s="27"/>
      <c r="AL2075" s="47"/>
      <c r="AQ2075" s="25">
        <f>IF(FollowUp!$AK$3="(Off)",IF(FollowUp!$AA$3=Data!$D$5,C2075,IF(FollowUp!$AA$3=Data!$D$6,D2075,IF(FollowUp!$AA$3=Data!$D$7,E2075,B2075))),IF(FollowUp!$AK$3=Data!$N$9,F2075,IF(FollowUp!$AK$3=Data!$N$8,H2075,IF(FollowUp!$AK$3=Data!$N$7,G2075,B2075))))</f>
        <v>0</v>
      </c>
      <c r="AR2075" s="51">
        <f t="shared" si="200"/>
        <v>0</v>
      </c>
      <c r="AS2075" s="25">
        <f t="shared" si="198"/>
        <v>-1</v>
      </c>
      <c r="AT2075" s="25">
        <f t="shared" si="201"/>
        <v>2068</v>
      </c>
      <c r="AU2075" s="25">
        <f t="shared" si="199"/>
        <v>0</v>
      </c>
      <c r="AV2075" s="25">
        <f t="shared" si="202"/>
        <v>0</v>
      </c>
      <c r="BB2075" s="51"/>
    </row>
    <row r="2076" spans="1:54" x14ac:dyDescent="0.25">
      <c r="A2076" t="str">
        <f t="shared" si="197"/>
        <v>2076</v>
      </c>
      <c r="B2076" s="25">
        <f>IF(OR(ISBLANK($AG2076),$AI2076="closed",$AI2076="old",AND($B$3=Data!$N$6,OR(database!AG2076=Data!$K$8,Data!$K$9=database!AG2076))),0,MAX(B$8:B2075)+1)</f>
        <v>0</v>
      </c>
      <c r="C2076" s="25">
        <f ca="1">IF(AND($AL2076-C$3&lt;=TODAY(),$AL2076&gt;0,AI2076&lt;&gt;"closed",AI2076&lt;&gt;"old",AND($B$3&lt;&gt;Data!$N$6,OR(database!$AG2076&lt;&gt;Data!$K$9,database!$AG2076&lt;&gt;Data!$K$8))),MAX(C$8:C2075)+1,0)</f>
        <v>0</v>
      </c>
      <c r="D2076" s="25">
        <f ca="1">IF(AND($AL2076-D$3&lt;=TODAY(),$AL2076&gt;0,$AI2076&lt;&gt;"closed",AI2076&lt;&gt;"old",AND($B$3&lt;&gt;Data!$N$6,OR(database!$AG2076&lt;&gt;Data!$K$9,database!$AG2076&lt;&gt;Data!$K$8))),MAX(D$8:D2075)+1,0)</f>
        <v>0</v>
      </c>
      <c r="E2076" s="25">
        <f ca="1">IF(AND($AL2076-E$3&lt;=TODAY(),$AL2076&gt;0,AI2076&lt;&gt;"closed",AI2076&lt;&gt;"old",AND($B$3&lt;&gt;Data!$N$6,OR(database!$AG2076&lt;&gt;Data!$K$9,database!$AG2076&lt;&gt;Data!$K$8))),MAX(E$8:E2075)+1,0)</f>
        <v>0</v>
      </c>
      <c r="F2076" s="25">
        <f>IF(AH2076="X",MAX(F$8:F2075)+1,0)</f>
        <v>0</v>
      </c>
      <c r="G2076" s="25">
        <f ca="1">IF(AND(AG2076=Data!$K$8,database!AI2076&lt;&gt;"Closed",AI2076&lt;&gt;"old",database!AL2076&lt;(TODAY()+Data!$X$4)),MAX(G$8:G2075)+1,0)</f>
        <v>0</v>
      </c>
      <c r="H2076" s="25">
        <f ca="1">IF(AND(AG2076=Data!$K$9,database!AI2076&lt;&gt;"Closed",AI2076&lt;&gt;"old",database!AL2076&lt;(TODAY()+Data!$X$5)),MAX(H$8:H2075)+1,0)</f>
        <v>0</v>
      </c>
      <c r="Y2076">
        <f>IF(AS2076&gt;0,VLOOKUP(AS2076,$AT:$AV,3,0)+COUNTIF(AS$8:AS2075,AS2076),0)</f>
        <v>0</v>
      </c>
      <c r="AA2076" s="16"/>
      <c r="AB2076" s="22"/>
      <c r="AC2076" s="16"/>
      <c r="AD2076" s="22"/>
      <c r="AE2076" s="16"/>
      <c r="AF2076" s="22"/>
      <c r="AG2076" s="138"/>
      <c r="AH2076" s="23"/>
      <c r="AI2076" s="16"/>
      <c r="AJ2076" s="23"/>
      <c r="AK2076" s="28"/>
      <c r="AL2076" s="35"/>
      <c r="AQ2076" s="25">
        <f>IF(FollowUp!$AK$3="(Off)",IF(FollowUp!$AA$3=Data!$D$5,C2076,IF(FollowUp!$AA$3=Data!$D$6,D2076,IF(FollowUp!$AA$3=Data!$D$7,E2076,B2076))),IF(FollowUp!$AK$3=Data!$N$9,F2076,IF(FollowUp!$AK$3=Data!$N$8,H2076,IF(FollowUp!$AK$3=Data!$N$7,G2076,B2076))))</f>
        <v>0</v>
      </c>
      <c r="AR2076" s="51">
        <f t="shared" si="200"/>
        <v>0</v>
      </c>
      <c r="AS2076" s="25">
        <f t="shared" si="198"/>
        <v>-1</v>
      </c>
      <c r="AT2076" s="25">
        <f t="shared" si="201"/>
        <v>2069</v>
      </c>
      <c r="AU2076" s="25">
        <f t="shared" si="199"/>
        <v>0</v>
      </c>
      <c r="AV2076" s="25">
        <f t="shared" si="202"/>
        <v>0</v>
      </c>
      <c r="BB2076" s="51"/>
    </row>
    <row r="2077" spans="1:54" x14ac:dyDescent="0.25">
      <c r="A2077" t="str">
        <f t="shared" si="197"/>
        <v>2077</v>
      </c>
      <c r="B2077" s="25">
        <f>IF(OR(ISBLANK($AG2077),$AI2077="closed",$AI2077="old",AND($B$3=Data!$N$6,OR(database!AG2077=Data!$K$8,Data!$K$9=database!AG2077))),0,MAX(B$8:B2076)+1)</f>
        <v>0</v>
      </c>
      <c r="C2077" s="25">
        <f ca="1">IF(AND($AL2077-C$3&lt;=TODAY(),$AL2077&gt;0,AI2077&lt;&gt;"closed",AI2077&lt;&gt;"old",AND($B$3&lt;&gt;Data!$N$6,OR(database!$AG2077&lt;&gt;Data!$K$9,database!$AG2077&lt;&gt;Data!$K$8))),MAX(C$8:C2076)+1,0)</f>
        <v>0</v>
      </c>
      <c r="D2077" s="25">
        <f ca="1">IF(AND($AL2077-D$3&lt;=TODAY(),$AL2077&gt;0,$AI2077&lt;&gt;"closed",AI2077&lt;&gt;"old",AND($B$3&lt;&gt;Data!$N$6,OR(database!$AG2077&lt;&gt;Data!$K$9,database!$AG2077&lt;&gt;Data!$K$8))),MAX(D$8:D2076)+1,0)</f>
        <v>0</v>
      </c>
      <c r="E2077" s="25">
        <f ca="1">IF(AND($AL2077-E$3&lt;=TODAY(),$AL2077&gt;0,AI2077&lt;&gt;"closed",AI2077&lt;&gt;"old",AND($B$3&lt;&gt;Data!$N$6,OR(database!$AG2077&lt;&gt;Data!$K$9,database!$AG2077&lt;&gt;Data!$K$8))),MAX(E$8:E2076)+1,0)</f>
        <v>0</v>
      </c>
      <c r="F2077" s="25">
        <f>IF(AH2077="X",MAX(F$8:F2076)+1,0)</f>
        <v>0</v>
      </c>
      <c r="G2077" s="25">
        <f ca="1">IF(AND(AG2077=Data!$K$8,database!AI2077&lt;&gt;"Closed",AI2077&lt;&gt;"old",database!AL2077&lt;(TODAY()+Data!$X$4)),MAX(G$8:G2076)+1,0)</f>
        <v>0</v>
      </c>
      <c r="H2077" s="25">
        <f ca="1">IF(AND(AG2077=Data!$K$9,database!AI2077&lt;&gt;"Closed",AI2077&lt;&gt;"old",database!AL2077&lt;(TODAY()+Data!$X$5)),MAX(H$8:H2076)+1,0)</f>
        <v>0</v>
      </c>
      <c r="Y2077">
        <f>IF(AS2077&gt;0,VLOOKUP(AS2077,$AT:$AV,3,0)+COUNTIF(AS$8:AS2076,AS2077),0)</f>
        <v>0</v>
      </c>
      <c r="AA2077" s="17"/>
      <c r="AB2077" s="18"/>
      <c r="AC2077" s="17"/>
      <c r="AD2077" s="18"/>
      <c r="AE2077" s="17"/>
      <c r="AF2077" s="18"/>
      <c r="AG2077" s="139"/>
      <c r="AH2077" s="24"/>
      <c r="AI2077" s="17"/>
      <c r="AJ2077" s="24"/>
      <c r="AK2077" s="27"/>
      <c r="AL2077" s="47"/>
      <c r="AQ2077" s="25">
        <f>IF(FollowUp!$AK$3="(Off)",IF(FollowUp!$AA$3=Data!$D$5,C2077,IF(FollowUp!$AA$3=Data!$D$6,D2077,IF(FollowUp!$AA$3=Data!$D$7,E2077,B2077))),IF(FollowUp!$AK$3=Data!$N$9,F2077,IF(FollowUp!$AK$3=Data!$N$8,H2077,IF(FollowUp!$AK$3=Data!$N$7,G2077,B2077))))</f>
        <v>0</v>
      </c>
      <c r="AR2077" s="51">
        <f t="shared" si="200"/>
        <v>0</v>
      </c>
      <c r="AS2077" s="25">
        <f t="shared" si="198"/>
        <v>-1</v>
      </c>
      <c r="AT2077" s="25">
        <f t="shared" si="201"/>
        <v>2070</v>
      </c>
      <c r="AU2077" s="25">
        <f t="shared" si="199"/>
        <v>0</v>
      </c>
      <c r="AV2077" s="25">
        <f t="shared" si="202"/>
        <v>0</v>
      </c>
      <c r="BB2077" s="51"/>
    </row>
    <row r="2078" spans="1:54" x14ac:dyDescent="0.25">
      <c r="A2078" t="str">
        <f t="shared" si="197"/>
        <v>2078</v>
      </c>
      <c r="B2078" s="25">
        <f>IF(OR(ISBLANK($AG2078),$AI2078="closed",$AI2078="old",AND($B$3=Data!$N$6,OR(database!AG2078=Data!$K$8,Data!$K$9=database!AG2078))),0,MAX(B$8:B2077)+1)</f>
        <v>0</v>
      </c>
      <c r="C2078" s="25">
        <f ca="1">IF(AND($AL2078-C$3&lt;=TODAY(),$AL2078&gt;0,AI2078&lt;&gt;"closed",AI2078&lt;&gt;"old",AND($B$3&lt;&gt;Data!$N$6,OR(database!$AG2078&lt;&gt;Data!$K$9,database!$AG2078&lt;&gt;Data!$K$8))),MAX(C$8:C2077)+1,0)</f>
        <v>0</v>
      </c>
      <c r="D2078" s="25">
        <f ca="1">IF(AND($AL2078-D$3&lt;=TODAY(),$AL2078&gt;0,$AI2078&lt;&gt;"closed",AI2078&lt;&gt;"old",AND($B$3&lt;&gt;Data!$N$6,OR(database!$AG2078&lt;&gt;Data!$K$9,database!$AG2078&lt;&gt;Data!$K$8))),MAX(D$8:D2077)+1,0)</f>
        <v>0</v>
      </c>
      <c r="E2078" s="25">
        <f ca="1">IF(AND($AL2078-E$3&lt;=TODAY(),$AL2078&gt;0,AI2078&lt;&gt;"closed",AI2078&lt;&gt;"old",AND($B$3&lt;&gt;Data!$N$6,OR(database!$AG2078&lt;&gt;Data!$K$9,database!$AG2078&lt;&gt;Data!$K$8))),MAX(E$8:E2077)+1,0)</f>
        <v>0</v>
      </c>
      <c r="F2078" s="25">
        <f>IF(AH2078="X",MAX(F$8:F2077)+1,0)</f>
        <v>0</v>
      </c>
      <c r="G2078" s="25">
        <f ca="1">IF(AND(AG2078=Data!$K$8,database!AI2078&lt;&gt;"Closed",AI2078&lt;&gt;"old",database!AL2078&lt;(TODAY()+Data!$X$4)),MAX(G$8:G2077)+1,0)</f>
        <v>0</v>
      </c>
      <c r="H2078" s="25">
        <f ca="1">IF(AND(AG2078=Data!$K$9,database!AI2078&lt;&gt;"Closed",AI2078&lt;&gt;"old",database!AL2078&lt;(TODAY()+Data!$X$5)),MAX(H$8:H2077)+1,0)</f>
        <v>0</v>
      </c>
      <c r="Y2078">
        <f>IF(AS2078&gt;0,VLOOKUP(AS2078,$AT:$AV,3,0)+COUNTIF(AS$8:AS2077,AS2078),0)</f>
        <v>0</v>
      </c>
      <c r="AA2078" s="16"/>
      <c r="AB2078" s="22"/>
      <c r="AC2078" s="16"/>
      <c r="AD2078" s="22"/>
      <c r="AE2078" s="16"/>
      <c r="AF2078" s="22"/>
      <c r="AG2078" s="138"/>
      <c r="AH2078" s="23"/>
      <c r="AI2078" s="16"/>
      <c r="AJ2078" s="23"/>
      <c r="AK2078" s="28"/>
      <c r="AL2078" s="35"/>
      <c r="AQ2078" s="25">
        <f>IF(FollowUp!$AK$3="(Off)",IF(FollowUp!$AA$3=Data!$D$5,C2078,IF(FollowUp!$AA$3=Data!$D$6,D2078,IF(FollowUp!$AA$3=Data!$D$7,E2078,B2078))),IF(FollowUp!$AK$3=Data!$N$9,F2078,IF(FollowUp!$AK$3=Data!$N$8,H2078,IF(FollowUp!$AK$3=Data!$N$7,G2078,B2078))))</f>
        <v>0</v>
      </c>
      <c r="AR2078" s="51">
        <f t="shared" si="200"/>
        <v>0</v>
      </c>
      <c r="AS2078" s="25">
        <f t="shared" si="198"/>
        <v>-1</v>
      </c>
      <c r="AT2078" s="25">
        <f t="shared" si="201"/>
        <v>2071</v>
      </c>
      <c r="AU2078" s="25">
        <f t="shared" si="199"/>
        <v>0</v>
      </c>
      <c r="AV2078" s="25">
        <f t="shared" si="202"/>
        <v>0</v>
      </c>
      <c r="BB2078" s="51"/>
    </row>
    <row r="2079" spans="1:54" x14ac:dyDescent="0.25">
      <c r="A2079" t="str">
        <f t="shared" si="197"/>
        <v>2079</v>
      </c>
      <c r="B2079" s="25">
        <f>IF(OR(ISBLANK($AG2079),$AI2079="closed",$AI2079="old",AND($B$3=Data!$N$6,OR(database!AG2079=Data!$K$8,Data!$K$9=database!AG2079))),0,MAX(B$8:B2078)+1)</f>
        <v>0</v>
      </c>
      <c r="C2079" s="25">
        <f ca="1">IF(AND($AL2079-C$3&lt;=TODAY(),$AL2079&gt;0,AI2079&lt;&gt;"closed",AI2079&lt;&gt;"old",AND($B$3&lt;&gt;Data!$N$6,OR(database!$AG2079&lt;&gt;Data!$K$9,database!$AG2079&lt;&gt;Data!$K$8))),MAX(C$8:C2078)+1,0)</f>
        <v>0</v>
      </c>
      <c r="D2079" s="25">
        <f ca="1">IF(AND($AL2079-D$3&lt;=TODAY(),$AL2079&gt;0,$AI2079&lt;&gt;"closed",AI2079&lt;&gt;"old",AND($B$3&lt;&gt;Data!$N$6,OR(database!$AG2079&lt;&gt;Data!$K$9,database!$AG2079&lt;&gt;Data!$K$8))),MAX(D$8:D2078)+1,0)</f>
        <v>0</v>
      </c>
      <c r="E2079" s="25">
        <f ca="1">IF(AND($AL2079-E$3&lt;=TODAY(),$AL2079&gt;0,AI2079&lt;&gt;"closed",AI2079&lt;&gt;"old",AND($B$3&lt;&gt;Data!$N$6,OR(database!$AG2079&lt;&gt;Data!$K$9,database!$AG2079&lt;&gt;Data!$K$8))),MAX(E$8:E2078)+1,0)</f>
        <v>0</v>
      </c>
      <c r="F2079" s="25">
        <f>IF(AH2079="X",MAX(F$8:F2078)+1,0)</f>
        <v>0</v>
      </c>
      <c r="G2079" s="25">
        <f ca="1">IF(AND(AG2079=Data!$K$8,database!AI2079&lt;&gt;"Closed",AI2079&lt;&gt;"old",database!AL2079&lt;(TODAY()+Data!$X$4)),MAX(G$8:G2078)+1,0)</f>
        <v>0</v>
      </c>
      <c r="H2079" s="25">
        <f ca="1">IF(AND(AG2079=Data!$K$9,database!AI2079&lt;&gt;"Closed",AI2079&lt;&gt;"old",database!AL2079&lt;(TODAY()+Data!$X$5)),MAX(H$8:H2078)+1,0)</f>
        <v>0</v>
      </c>
      <c r="Y2079">
        <f>IF(AS2079&gt;0,VLOOKUP(AS2079,$AT:$AV,3,0)+COUNTIF(AS$8:AS2078,AS2079),0)</f>
        <v>0</v>
      </c>
      <c r="AA2079" s="17"/>
      <c r="AB2079" s="18"/>
      <c r="AC2079" s="17"/>
      <c r="AD2079" s="18"/>
      <c r="AE2079" s="17"/>
      <c r="AF2079" s="18"/>
      <c r="AG2079" s="139"/>
      <c r="AH2079" s="24"/>
      <c r="AI2079" s="17"/>
      <c r="AJ2079" s="24"/>
      <c r="AK2079" s="27"/>
      <c r="AL2079" s="47"/>
      <c r="AQ2079" s="25">
        <f>IF(FollowUp!$AK$3="(Off)",IF(FollowUp!$AA$3=Data!$D$5,C2079,IF(FollowUp!$AA$3=Data!$D$6,D2079,IF(FollowUp!$AA$3=Data!$D$7,E2079,B2079))),IF(FollowUp!$AK$3=Data!$N$9,F2079,IF(FollowUp!$AK$3=Data!$N$8,H2079,IF(FollowUp!$AK$3=Data!$N$7,G2079,B2079))))</f>
        <v>0</v>
      </c>
      <c r="AR2079" s="51">
        <f t="shared" si="200"/>
        <v>0</v>
      </c>
      <c r="AS2079" s="25">
        <f t="shared" si="198"/>
        <v>-1</v>
      </c>
      <c r="AT2079" s="25">
        <f t="shared" si="201"/>
        <v>2072</v>
      </c>
      <c r="AU2079" s="25">
        <f t="shared" si="199"/>
        <v>0</v>
      </c>
      <c r="AV2079" s="25">
        <f t="shared" si="202"/>
        <v>0</v>
      </c>
      <c r="BB2079" s="51"/>
    </row>
    <row r="2080" spans="1:54" x14ac:dyDescent="0.25">
      <c r="A2080" t="str">
        <f t="shared" si="197"/>
        <v>2080</v>
      </c>
      <c r="B2080" s="25">
        <f>IF(OR(ISBLANK($AG2080),$AI2080="closed",$AI2080="old",AND($B$3=Data!$N$6,OR(database!AG2080=Data!$K$8,Data!$K$9=database!AG2080))),0,MAX(B$8:B2079)+1)</f>
        <v>0</v>
      </c>
      <c r="C2080" s="25">
        <f ca="1">IF(AND($AL2080-C$3&lt;=TODAY(),$AL2080&gt;0,AI2080&lt;&gt;"closed",AI2080&lt;&gt;"old",AND($B$3&lt;&gt;Data!$N$6,OR(database!$AG2080&lt;&gt;Data!$K$9,database!$AG2080&lt;&gt;Data!$K$8))),MAX(C$8:C2079)+1,0)</f>
        <v>0</v>
      </c>
      <c r="D2080" s="25">
        <f ca="1">IF(AND($AL2080-D$3&lt;=TODAY(),$AL2080&gt;0,$AI2080&lt;&gt;"closed",AI2080&lt;&gt;"old",AND($B$3&lt;&gt;Data!$N$6,OR(database!$AG2080&lt;&gt;Data!$K$9,database!$AG2080&lt;&gt;Data!$K$8))),MAX(D$8:D2079)+1,0)</f>
        <v>0</v>
      </c>
      <c r="E2080" s="25">
        <f ca="1">IF(AND($AL2080-E$3&lt;=TODAY(),$AL2080&gt;0,AI2080&lt;&gt;"closed",AI2080&lt;&gt;"old",AND($B$3&lt;&gt;Data!$N$6,OR(database!$AG2080&lt;&gt;Data!$K$9,database!$AG2080&lt;&gt;Data!$K$8))),MAX(E$8:E2079)+1,0)</f>
        <v>0</v>
      </c>
      <c r="F2080" s="25">
        <f>IF(AH2080="X",MAX(F$8:F2079)+1,0)</f>
        <v>0</v>
      </c>
      <c r="G2080" s="25">
        <f ca="1">IF(AND(AG2080=Data!$K$8,database!AI2080&lt;&gt;"Closed",AI2080&lt;&gt;"old",database!AL2080&lt;(TODAY()+Data!$X$4)),MAX(G$8:G2079)+1,0)</f>
        <v>0</v>
      </c>
      <c r="H2080" s="25">
        <f ca="1">IF(AND(AG2080=Data!$K$9,database!AI2080&lt;&gt;"Closed",AI2080&lt;&gt;"old",database!AL2080&lt;(TODAY()+Data!$X$5)),MAX(H$8:H2079)+1,0)</f>
        <v>0</v>
      </c>
      <c r="Y2080">
        <f>IF(AS2080&gt;0,VLOOKUP(AS2080,$AT:$AV,3,0)+COUNTIF(AS$8:AS2079,AS2080),0)</f>
        <v>0</v>
      </c>
      <c r="AA2080" s="16"/>
      <c r="AB2080" s="22"/>
      <c r="AC2080" s="16"/>
      <c r="AD2080" s="22"/>
      <c r="AE2080" s="16"/>
      <c r="AF2080" s="22"/>
      <c r="AG2080" s="138"/>
      <c r="AH2080" s="23"/>
      <c r="AI2080" s="16"/>
      <c r="AJ2080" s="23"/>
      <c r="AK2080" s="28"/>
      <c r="AL2080" s="35"/>
      <c r="AQ2080" s="25">
        <f>IF(FollowUp!$AK$3="(Off)",IF(FollowUp!$AA$3=Data!$D$5,C2080,IF(FollowUp!$AA$3=Data!$D$6,D2080,IF(FollowUp!$AA$3=Data!$D$7,E2080,B2080))),IF(FollowUp!$AK$3=Data!$N$9,F2080,IF(FollowUp!$AK$3=Data!$N$8,H2080,IF(FollowUp!$AK$3=Data!$N$7,G2080,B2080))))</f>
        <v>0</v>
      </c>
      <c r="AR2080" s="51">
        <f t="shared" si="200"/>
        <v>0</v>
      </c>
      <c r="AS2080" s="25">
        <f t="shared" si="198"/>
        <v>-1</v>
      </c>
      <c r="AT2080" s="25">
        <f t="shared" si="201"/>
        <v>2073</v>
      </c>
      <c r="AU2080" s="25">
        <f t="shared" si="199"/>
        <v>0</v>
      </c>
      <c r="AV2080" s="25">
        <f t="shared" si="202"/>
        <v>0</v>
      </c>
      <c r="BB2080" s="51"/>
    </row>
    <row r="2081" spans="1:54" x14ac:dyDescent="0.25">
      <c r="A2081" t="str">
        <f t="shared" si="197"/>
        <v>2081</v>
      </c>
      <c r="B2081" s="25">
        <f>IF(OR(ISBLANK($AG2081),$AI2081="closed",$AI2081="old",AND($B$3=Data!$N$6,OR(database!AG2081=Data!$K$8,Data!$K$9=database!AG2081))),0,MAX(B$8:B2080)+1)</f>
        <v>0</v>
      </c>
      <c r="C2081" s="25">
        <f ca="1">IF(AND($AL2081-C$3&lt;=TODAY(),$AL2081&gt;0,AI2081&lt;&gt;"closed",AI2081&lt;&gt;"old",AND($B$3&lt;&gt;Data!$N$6,OR(database!$AG2081&lt;&gt;Data!$K$9,database!$AG2081&lt;&gt;Data!$K$8))),MAX(C$8:C2080)+1,0)</f>
        <v>0</v>
      </c>
      <c r="D2081" s="25">
        <f ca="1">IF(AND($AL2081-D$3&lt;=TODAY(),$AL2081&gt;0,$AI2081&lt;&gt;"closed",AI2081&lt;&gt;"old",AND($B$3&lt;&gt;Data!$N$6,OR(database!$AG2081&lt;&gt;Data!$K$9,database!$AG2081&lt;&gt;Data!$K$8))),MAX(D$8:D2080)+1,0)</f>
        <v>0</v>
      </c>
      <c r="E2081" s="25">
        <f ca="1">IF(AND($AL2081-E$3&lt;=TODAY(),$AL2081&gt;0,AI2081&lt;&gt;"closed",AI2081&lt;&gt;"old",AND($B$3&lt;&gt;Data!$N$6,OR(database!$AG2081&lt;&gt;Data!$K$9,database!$AG2081&lt;&gt;Data!$K$8))),MAX(E$8:E2080)+1,0)</f>
        <v>0</v>
      </c>
      <c r="F2081" s="25">
        <f>IF(AH2081="X",MAX(F$8:F2080)+1,0)</f>
        <v>0</v>
      </c>
      <c r="G2081" s="25">
        <f ca="1">IF(AND(AG2081=Data!$K$8,database!AI2081&lt;&gt;"Closed",AI2081&lt;&gt;"old",database!AL2081&lt;(TODAY()+Data!$X$4)),MAX(G$8:G2080)+1,0)</f>
        <v>0</v>
      </c>
      <c r="H2081" s="25">
        <f ca="1">IF(AND(AG2081=Data!$K$9,database!AI2081&lt;&gt;"Closed",AI2081&lt;&gt;"old",database!AL2081&lt;(TODAY()+Data!$X$5)),MAX(H$8:H2080)+1,0)</f>
        <v>0</v>
      </c>
      <c r="Y2081">
        <f>IF(AS2081&gt;0,VLOOKUP(AS2081,$AT:$AV,3,0)+COUNTIF(AS$8:AS2080,AS2081),0)</f>
        <v>0</v>
      </c>
      <c r="AA2081" s="17"/>
      <c r="AB2081" s="18"/>
      <c r="AC2081" s="17"/>
      <c r="AD2081" s="18"/>
      <c r="AE2081" s="17"/>
      <c r="AF2081" s="18"/>
      <c r="AG2081" s="139"/>
      <c r="AH2081" s="24"/>
      <c r="AI2081" s="17"/>
      <c r="AJ2081" s="24"/>
      <c r="AK2081" s="27"/>
      <c r="AL2081" s="47"/>
      <c r="AQ2081" s="25">
        <f>IF(FollowUp!$AK$3="(Off)",IF(FollowUp!$AA$3=Data!$D$5,C2081,IF(FollowUp!$AA$3=Data!$D$6,D2081,IF(FollowUp!$AA$3=Data!$D$7,E2081,B2081))),IF(FollowUp!$AK$3=Data!$N$9,F2081,IF(FollowUp!$AK$3=Data!$N$8,H2081,IF(FollowUp!$AK$3=Data!$N$7,G2081,B2081))))</f>
        <v>0</v>
      </c>
      <c r="AR2081" s="51">
        <f t="shared" si="200"/>
        <v>0</v>
      </c>
      <c r="AS2081" s="25">
        <f t="shared" si="198"/>
        <v>-1</v>
      </c>
      <c r="AT2081" s="25">
        <f t="shared" si="201"/>
        <v>2074</v>
      </c>
      <c r="AU2081" s="25">
        <f t="shared" si="199"/>
        <v>0</v>
      </c>
      <c r="AV2081" s="25">
        <f t="shared" si="202"/>
        <v>0</v>
      </c>
      <c r="BB2081" s="51"/>
    </row>
    <row r="2082" spans="1:54" x14ac:dyDescent="0.25">
      <c r="A2082" t="str">
        <f t="shared" si="197"/>
        <v>2082</v>
      </c>
      <c r="B2082" s="25">
        <f>IF(OR(ISBLANK($AG2082),$AI2082="closed",$AI2082="old",AND($B$3=Data!$N$6,OR(database!AG2082=Data!$K$8,Data!$K$9=database!AG2082))),0,MAX(B$8:B2081)+1)</f>
        <v>0</v>
      </c>
      <c r="C2082" s="25">
        <f ca="1">IF(AND($AL2082-C$3&lt;=TODAY(),$AL2082&gt;0,AI2082&lt;&gt;"closed",AI2082&lt;&gt;"old",AND($B$3&lt;&gt;Data!$N$6,OR(database!$AG2082&lt;&gt;Data!$K$9,database!$AG2082&lt;&gt;Data!$K$8))),MAX(C$8:C2081)+1,0)</f>
        <v>0</v>
      </c>
      <c r="D2082" s="25">
        <f ca="1">IF(AND($AL2082-D$3&lt;=TODAY(),$AL2082&gt;0,$AI2082&lt;&gt;"closed",AI2082&lt;&gt;"old",AND($B$3&lt;&gt;Data!$N$6,OR(database!$AG2082&lt;&gt;Data!$K$9,database!$AG2082&lt;&gt;Data!$K$8))),MAX(D$8:D2081)+1,0)</f>
        <v>0</v>
      </c>
      <c r="E2082" s="25">
        <f ca="1">IF(AND($AL2082-E$3&lt;=TODAY(),$AL2082&gt;0,AI2082&lt;&gt;"closed",AI2082&lt;&gt;"old",AND($B$3&lt;&gt;Data!$N$6,OR(database!$AG2082&lt;&gt;Data!$K$9,database!$AG2082&lt;&gt;Data!$K$8))),MAX(E$8:E2081)+1,0)</f>
        <v>0</v>
      </c>
      <c r="F2082" s="25">
        <f>IF(AH2082="X",MAX(F$8:F2081)+1,0)</f>
        <v>0</v>
      </c>
      <c r="G2082" s="25">
        <f ca="1">IF(AND(AG2082=Data!$K$8,database!AI2082&lt;&gt;"Closed",AI2082&lt;&gt;"old",database!AL2082&lt;(TODAY()+Data!$X$4)),MAX(G$8:G2081)+1,0)</f>
        <v>0</v>
      </c>
      <c r="H2082" s="25">
        <f ca="1">IF(AND(AG2082=Data!$K$9,database!AI2082&lt;&gt;"Closed",AI2082&lt;&gt;"old",database!AL2082&lt;(TODAY()+Data!$X$5)),MAX(H$8:H2081)+1,0)</f>
        <v>0</v>
      </c>
      <c r="Y2082">
        <f>IF(AS2082&gt;0,VLOOKUP(AS2082,$AT:$AV,3,0)+COUNTIF(AS$8:AS2081,AS2082),0)</f>
        <v>0</v>
      </c>
      <c r="AA2082" s="16"/>
      <c r="AB2082" s="22"/>
      <c r="AC2082" s="16"/>
      <c r="AD2082" s="22"/>
      <c r="AE2082" s="16"/>
      <c r="AF2082" s="22"/>
      <c r="AG2082" s="138"/>
      <c r="AH2082" s="23"/>
      <c r="AI2082" s="16"/>
      <c r="AJ2082" s="23"/>
      <c r="AK2082" s="28"/>
      <c r="AL2082" s="35"/>
      <c r="AQ2082" s="25">
        <f>IF(FollowUp!$AK$3="(Off)",IF(FollowUp!$AA$3=Data!$D$5,C2082,IF(FollowUp!$AA$3=Data!$D$6,D2082,IF(FollowUp!$AA$3=Data!$D$7,E2082,B2082))),IF(FollowUp!$AK$3=Data!$N$9,F2082,IF(FollowUp!$AK$3=Data!$N$8,H2082,IF(FollowUp!$AK$3=Data!$N$7,G2082,B2082))))</f>
        <v>0</v>
      </c>
      <c r="AR2082" s="51">
        <f t="shared" si="200"/>
        <v>0</v>
      </c>
      <c r="AS2082" s="25">
        <f t="shared" si="198"/>
        <v>-1</v>
      </c>
      <c r="AT2082" s="25">
        <f t="shared" si="201"/>
        <v>2075</v>
      </c>
      <c r="AU2082" s="25">
        <f t="shared" si="199"/>
        <v>0</v>
      </c>
      <c r="AV2082" s="25">
        <f t="shared" si="202"/>
        <v>0</v>
      </c>
      <c r="BB2082" s="51"/>
    </row>
    <row r="2083" spans="1:54" x14ac:dyDescent="0.25">
      <c r="A2083" t="str">
        <f t="shared" si="197"/>
        <v>2083</v>
      </c>
      <c r="B2083" s="25">
        <f>IF(OR(ISBLANK($AG2083),$AI2083="closed",$AI2083="old",AND($B$3=Data!$N$6,OR(database!AG2083=Data!$K$8,Data!$K$9=database!AG2083))),0,MAX(B$8:B2082)+1)</f>
        <v>0</v>
      </c>
      <c r="C2083" s="25">
        <f ca="1">IF(AND($AL2083-C$3&lt;=TODAY(),$AL2083&gt;0,AI2083&lt;&gt;"closed",AI2083&lt;&gt;"old",AND($B$3&lt;&gt;Data!$N$6,OR(database!$AG2083&lt;&gt;Data!$K$9,database!$AG2083&lt;&gt;Data!$K$8))),MAX(C$8:C2082)+1,0)</f>
        <v>0</v>
      </c>
      <c r="D2083" s="25">
        <f ca="1">IF(AND($AL2083-D$3&lt;=TODAY(),$AL2083&gt;0,$AI2083&lt;&gt;"closed",AI2083&lt;&gt;"old",AND($B$3&lt;&gt;Data!$N$6,OR(database!$AG2083&lt;&gt;Data!$K$9,database!$AG2083&lt;&gt;Data!$K$8))),MAX(D$8:D2082)+1,0)</f>
        <v>0</v>
      </c>
      <c r="E2083" s="25">
        <f ca="1">IF(AND($AL2083-E$3&lt;=TODAY(),$AL2083&gt;0,AI2083&lt;&gt;"closed",AI2083&lt;&gt;"old",AND($B$3&lt;&gt;Data!$N$6,OR(database!$AG2083&lt;&gt;Data!$K$9,database!$AG2083&lt;&gt;Data!$K$8))),MAX(E$8:E2082)+1,0)</f>
        <v>0</v>
      </c>
      <c r="F2083" s="25">
        <f>IF(AH2083="X",MAX(F$8:F2082)+1,0)</f>
        <v>0</v>
      </c>
      <c r="G2083" s="25">
        <f ca="1">IF(AND(AG2083=Data!$K$8,database!AI2083&lt;&gt;"Closed",AI2083&lt;&gt;"old",database!AL2083&lt;(TODAY()+Data!$X$4)),MAX(G$8:G2082)+1,0)</f>
        <v>0</v>
      </c>
      <c r="H2083" s="25">
        <f ca="1">IF(AND(AG2083=Data!$K$9,database!AI2083&lt;&gt;"Closed",AI2083&lt;&gt;"old",database!AL2083&lt;(TODAY()+Data!$X$5)),MAX(H$8:H2082)+1,0)</f>
        <v>0</v>
      </c>
      <c r="Y2083">
        <f>IF(AS2083&gt;0,VLOOKUP(AS2083,$AT:$AV,3,0)+COUNTIF(AS$8:AS2082,AS2083),0)</f>
        <v>0</v>
      </c>
      <c r="AA2083" s="17"/>
      <c r="AB2083" s="18"/>
      <c r="AC2083" s="17"/>
      <c r="AD2083" s="18"/>
      <c r="AE2083" s="17"/>
      <c r="AF2083" s="18"/>
      <c r="AG2083" s="139"/>
      <c r="AH2083" s="24"/>
      <c r="AI2083" s="17"/>
      <c r="AJ2083" s="24"/>
      <c r="AK2083" s="27"/>
      <c r="AL2083" s="47"/>
      <c r="AQ2083" s="25">
        <f>IF(FollowUp!$AK$3="(Off)",IF(FollowUp!$AA$3=Data!$D$5,C2083,IF(FollowUp!$AA$3=Data!$D$6,D2083,IF(FollowUp!$AA$3=Data!$D$7,E2083,B2083))),IF(FollowUp!$AK$3=Data!$N$9,F2083,IF(FollowUp!$AK$3=Data!$N$8,H2083,IF(FollowUp!$AK$3=Data!$N$7,G2083,B2083))))</f>
        <v>0</v>
      </c>
      <c r="AR2083" s="51">
        <f t="shared" si="200"/>
        <v>0</v>
      </c>
      <c r="AS2083" s="25">
        <f t="shared" si="198"/>
        <v>-1</v>
      </c>
      <c r="AT2083" s="25">
        <f t="shared" si="201"/>
        <v>2076</v>
      </c>
      <c r="AU2083" s="25">
        <f t="shared" si="199"/>
        <v>0</v>
      </c>
      <c r="AV2083" s="25">
        <f t="shared" si="202"/>
        <v>0</v>
      </c>
      <c r="BB2083" s="51"/>
    </row>
    <row r="2084" spans="1:54" x14ac:dyDescent="0.25">
      <c r="A2084" t="str">
        <f t="shared" si="197"/>
        <v>2084</v>
      </c>
      <c r="B2084" s="25">
        <f>IF(OR(ISBLANK($AG2084),$AI2084="closed",$AI2084="old",AND($B$3=Data!$N$6,OR(database!AG2084=Data!$K$8,Data!$K$9=database!AG2084))),0,MAX(B$8:B2083)+1)</f>
        <v>0</v>
      </c>
      <c r="C2084" s="25">
        <f ca="1">IF(AND($AL2084-C$3&lt;=TODAY(),$AL2084&gt;0,AI2084&lt;&gt;"closed",AI2084&lt;&gt;"old",AND($B$3&lt;&gt;Data!$N$6,OR(database!$AG2084&lt;&gt;Data!$K$9,database!$AG2084&lt;&gt;Data!$K$8))),MAX(C$8:C2083)+1,0)</f>
        <v>0</v>
      </c>
      <c r="D2084" s="25">
        <f ca="1">IF(AND($AL2084-D$3&lt;=TODAY(),$AL2084&gt;0,$AI2084&lt;&gt;"closed",AI2084&lt;&gt;"old",AND($B$3&lt;&gt;Data!$N$6,OR(database!$AG2084&lt;&gt;Data!$K$9,database!$AG2084&lt;&gt;Data!$K$8))),MAX(D$8:D2083)+1,0)</f>
        <v>0</v>
      </c>
      <c r="E2084" s="25">
        <f ca="1">IF(AND($AL2084-E$3&lt;=TODAY(),$AL2084&gt;0,AI2084&lt;&gt;"closed",AI2084&lt;&gt;"old",AND($B$3&lt;&gt;Data!$N$6,OR(database!$AG2084&lt;&gt;Data!$K$9,database!$AG2084&lt;&gt;Data!$K$8))),MAX(E$8:E2083)+1,0)</f>
        <v>0</v>
      </c>
      <c r="F2084" s="25">
        <f>IF(AH2084="X",MAX(F$8:F2083)+1,0)</f>
        <v>0</v>
      </c>
      <c r="G2084" s="25">
        <f ca="1">IF(AND(AG2084=Data!$K$8,database!AI2084&lt;&gt;"Closed",AI2084&lt;&gt;"old",database!AL2084&lt;(TODAY()+Data!$X$4)),MAX(G$8:G2083)+1,0)</f>
        <v>0</v>
      </c>
      <c r="H2084" s="25">
        <f ca="1">IF(AND(AG2084=Data!$K$9,database!AI2084&lt;&gt;"Closed",AI2084&lt;&gt;"old",database!AL2084&lt;(TODAY()+Data!$X$5)),MAX(H$8:H2083)+1,0)</f>
        <v>0</v>
      </c>
      <c r="Y2084">
        <f>IF(AS2084&gt;0,VLOOKUP(AS2084,$AT:$AV,3,0)+COUNTIF(AS$8:AS2083,AS2084),0)</f>
        <v>0</v>
      </c>
      <c r="AA2084" s="16"/>
      <c r="AB2084" s="22"/>
      <c r="AC2084" s="16"/>
      <c r="AD2084" s="22"/>
      <c r="AE2084" s="16"/>
      <c r="AF2084" s="22"/>
      <c r="AG2084" s="138"/>
      <c r="AH2084" s="23"/>
      <c r="AI2084" s="16"/>
      <c r="AJ2084" s="23"/>
      <c r="AK2084" s="28"/>
      <c r="AL2084" s="35"/>
      <c r="AQ2084" s="25">
        <f>IF(FollowUp!$AK$3="(Off)",IF(FollowUp!$AA$3=Data!$D$5,C2084,IF(FollowUp!$AA$3=Data!$D$6,D2084,IF(FollowUp!$AA$3=Data!$D$7,E2084,B2084))),IF(FollowUp!$AK$3=Data!$N$9,F2084,IF(FollowUp!$AK$3=Data!$N$8,H2084,IF(FollowUp!$AK$3=Data!$N$7,G2084,B2084))))</f>
        <v>0</v>
      </c>
      <c r="AR2084" s="51">
        <f t="shared" si="200"/>
        <v>0</v>
      </c>
      <c r="AS2084" s="25">
        <f t="shared" si="198"/>
        <v>-1</v>
      </c>
      <c r="AT2084" s="25">
        <f t="shared" si="201"/>
        <v>2077</v>
      </c>
      <c r="AU2084" s="25">
        <f t="shared" si="199"/>
        <v>0</v>
      </c>
      <c r="AV2084" s="25">
        <f t="shared" si="202"/>
        <v>0</v>
      </c>
      <c r="BB2084" s="51"/>
    </row>
    <row r="2085" spans="1:54" x14ac:dyDescent="0.25">
      <c r="A2085" t="str">
        <f t="shared" si="197"/>
        <v>2085</v>
      </c>
      <c r="B2085" s="25">
        <f>IF(OR(ISBLANK($AG2085),$AI2085="closed",$AI2085="old",AND($B$3=Data!$N$6,OR(database!AG2085=Data!$K$8,Data!$K$9=database!AG2085))),0,MAX(B$8:B2084)+1)</f>
        <v>0</v>
      </c>
      <c r="C2085" s="25">
        <f ca="1">IF(AND($AL2085-C$3&lt;=TODAY(),$AL2085&gt;0,AI2085&lt;&gt;"closed",AI2085&lt;&gt;"old",AND($B$3&lt;&gt;Data!$N$6,OR(database!$AG2085&lt;&gt;Data!$K$9,database!$AG2085&lt;&gt;Data!$K$8))),MAX(C$8:C2084)+1,0)</f>
        <v>0</v>
      </c>
      <c r="D2085" s="25">
        <f ca="1">IF(AND($AL2085-D$3&lt;=TODAY(),$AL2085&gt;0,$AI2085&lt;&gt;"closed",AI2085&lt;&gt;"old",AND($B$3&lt;&gt;Data!$N$6,OR(database!$AG2085&lt;&gt;Data!$K$9,database!$AG2085&lt;&gt;Data!$K$8))),MAX(D$8:D2084)+1,0)</f>
        <v>0</v>
      </c>
      <c r="E2085" s="25">
        <f ca="1">IF(AND($AL2085-E$3&lt;=TODAY(),$AL2085&gt;0,AI2085&lt;&gt;"closed",AI2085&lt;&gt;"old",AND($B$3&lt;&gt;Data!$N$6,OR(database!$AG2085&lt;&gt;Data!$K$9,database!$AG2085&lt;&gt;Data!$K$8))),MAX(E$8:E2084)+1,0)</f>
        <v>0</v>
      </c>
      <c r="F2085" s="25">
        <f>IF(AH2085="X",MAX(F$8:F2084)+1,0)</f>
        <v>0</v>
      </c>
      <c r="G2085" s="25">
        <f ca="1">IF(AND(AG2085=Data!$K$8,database!AI2085&lt;&gt;"Closed",AI2085&lt;&gt;"old",database!AL2085&lt;(TODAY()+Data!$X$4)),MAX(G$8:G2084)+1,0)</f>
        <v>0</v>
      </c>
      <c r="H2085" s="25">
        <f ca="1">IF(AND(AG2085=Data!$K$9,database!AI2085&lt;&gt;"Closed",AI2085&lt;&gt;"old",database!AL2085&lt;(TODAY()+Data!$X$5)),MAX(H$8:H2084)+1,0)</f>
        <v>0</v>
      </c>
      <c r="Y2085">
        <f>IF(AS2085&gt;0,VLOOKUP(AS2085,$AT:$AV,3,0)+COUNTIF(AS$8:AS2084,AS2085),0)</f>
        <v>0</v>
      </c>
      <c r="AA2085" s="17"/>
      <c r="AB2085" s="18"/>
      <c r="AC2085" s="17"/>
      <c r="AD2085" s="18"/>
      <c r="AE2085" s="17"/>
      <c r="AF2085" s="18"/>
      <c r="AG2085" s="139"/>
      <c r="AH2085" s="24"/>
      <c r="AI2085" s="17"/>
      <c r="AJ2085" s="24"/>
      <c r="AK2085" s="27"/>
      <c r="AL2085" s="47"/>
      <c r="AQ2085" s="25">
        <f>IF(FollowUp!$AK$3="(Off)",IF(FollowUp!$AA$3=Data!$D$5,C2085,IF(FollowUp!$AA$3=Data!$D$6,D2085,IF(FollowUp!$AA$3=Data!$D$7,E2085,B2085))),IF(FollowUp!$AK$3=Data!$N$9,F2085,IF(FollowUp!$AK$3=Data!$N$8,H2085,IF(FollowUp!$AK$3=Data!$N$7,G2085,B2085))))</f>
        <v>0</v>
      </c>
      <c r="AR2085" s="51">
        <f t="shared" si="200"/>
        <v>0</v>
      </c>
      <c r="AS2085" s="25">
        <f t="shared" si="198"/>
        <v>-1</v>
      </c>
      <c r="AT2085" s="25">
        <f t="shared" si="201"/>
        <v>2078</v>
      </c>
      <c r="AU2085" s="25">
        <f t="shared" si="199"/>
        <v>0</v>
      </c>
      <c r="AV2085" s="25">
        <f t="shared" si="202"/>
        <v>0</v>
      </c>
      <c r="BB2085" s="51"/>
    </row>
    <row r="2086" spans="1:54" x14ac:dyDescent="0.25">
      <c r="A2086" t="str">
        <f t="shared" si="197"/>
        <v>2086</v>
      </c>
      <c r="B2086" s="25">
        <f>IF(OR(ISBLANK($AG2086),$AI2086="closed",$AI2086="old",AND($B$3=Data!$N$6,OR(database!AG2086=Data!$K$8,Data!$K$9=database!AG2086))),0,MAX(B$8:B2085)+1)</f>
        <v>0</v>
      </c>
      <c r="C2086" s="25">
        <f ca="1">IF(AND($AL2086-C$3&lt;=TODAY(),$AL2086&gt;0,AI2086&lt;&gt;"closed",AI2086&lt;&gt;"old",AND($B$3&lt;&gt;Data!$N$6,OR(database!$AG2086&lt;&gt;Data!$K$9,database!$AG2086&lt;&gt;Data!$K$8))),MAX(C$8:C2085)+1,0)</f>
        <v>0</v>
      </c>
      <c r="D2086" s="25">
        <f ca="1">IF(AND($AL2086-D$3&lt;=TODAY(),$AL2086&gt;0,$AI2086&lt;&gt;"closed",AI2086&lt;&gt;"old",AND($B$3&lt;&gt;Data!$N$6,OR(database!$AG2086&lt;&gt;Data!$K$9,database!$AG2086&lt;&gt;Data!$K$8))),MAX(D$8:D2085)+1,0)</f>
        <v>0</v>
      </c>
      <c r="E2086" s="25">
        <f ca="1">IF(AND($AL2086-E$3&lt;=TODAY(),$AL2086&gt;0,AI2086&lt;&gt;"closed",AI2086&lt;&gt;"old",AND($B$3&lt;&gt;Data!$N$6,OR(database!$AG2086&lt;&gt;Data!$K$9,database!$AG2086&lt;&gt;Data!$K$8))),MAX(E$8:E2085)+1,0)</f>
        <v>0</v>
      </c>
      <c r="F2086" s="25">
        <f>IF(AH2086="X",MAX(F$8:F2085)+1,0)</f>
        <v>0</v>
      </c>
      <c r="G2086" s="25">
        <f ca="1">IF(AND(AG2086=Data!$K$8,database!AI2086&lt;&gt;"Closed",AI2086&lt;&gt;"old",database!AL2086&lt;(TODAY()+Data!$X$4)),MAX(G$8:G2085)+1,0)</f>
        <v>0</v>
      </c>
      <c r="H2086" s="25">
        <f ca="1">IF(AND(AG2086=Data!$K$9,database!AI2086&lt;&gt;"Closed",AI2086&lt;&gt;"old",database!AL2086&lt;(TODAY()+Data!$X$5)),MAX(H$8:H2085)+1,0)</f>
        <v>0</v>
      </c>
      <c r="Y2086">
        <f>IF(AS2086&gt;0,VLOOKUP(AS2086,$AT:$AV,3,0)+COUNTIF(AS$8:AS2085,AS2086),0)</f>
        <v>0</v>
      </c>
      <c r="AA2086" s="16"/>
      <c r="AB2086" s="22"/>
      <c r="AC2086" s="16"/>
      <c r="AD2086" s="22"/>
      <c r="AE2086" s="16"/>
      <c r="AF2086" s="22"/>
      <c r="AG2086" s="138"/>
      <c r="AH2086" s="23"/>
      <c r="AI2086" s="16"/>
      <c r="AJ2086" s="23"/>
      <c r="AK2086" s="28"/>
      <c r="AL2086" s="35"/>
      <c r="AQ2086" s="25">
        <f>IF(FollowUp!$AK$3="(Off)",IF(FollowUp!$AA$3=Data!$D$5,C2086,IF(FollowUp!$AA$3=Data!$D$6,D2086,IF(FollowUp!$AA$3=Data!$D$7,E2086,B2086))),IF(FollowUp!$AK$3=Data!$N$9,F2086,IF(FollowUp!$AK$3=Data!$N$8,H2086,IF(FollowUp!$AK$3=Data!$N$7,G2086,B2086))))</f>
        <v>0</v>
      </c>
      <c r="AR2086" s="51">
        <f t="shared" si="200"/>
        <v>0</v>
      </c>
      <c r="AS2086" s="25">
        <f t="shared" si="198"/>
        <v>-1</v>
      </c>
      <c r="AT2086" s="25">
        <f t="shared" si="201"/>
        <v>2079</v>
      </c>
      <c r="AU2086" s="25">
        <f t="shared" si="199"/>
        <v>0</v>
      </c>
      <c r="AV2086" s="25">
        <f t="shared" si="202"/>
        <v>0</v>
      </c>
      <c r="BB2086" s="51"/>
    </row>
    <row r="2087" spans="1:54" x14ac:dyDescent="0.25">
      <c r="A2087" t="str">
        <f t="shared" si="197"/>
        <v>2087</v>
      </c>
      <c r="B2087" s="25">
        <f>IF(OR(ISBLANK($AG2087),$AI2087="closed",$AI2087="old",AND($B$3=Data!$N$6,OR(database!AG2087=Data!$K$8,Data!$K$9=database!AG2087))),0,MAX(B$8:B2086)+1)</f>
        <v>0</v>
      </c>
      <c r="C2087" s="25">
        <f ca="1">IF(AND($AL2087-C$3&lt;=TODAY(),$AL2087&gt;0,AI2087&lt;&gt;"closed",AI2087&lt;&gt;"old",AND($B$3&lt;&gt;Data!$N$6,OR(database!$AG2087&lt;&gt;Data!$K$9,database!$AG2087&lt;&gt;Data!$K$8))),MAX(C$8:C2086)+1,0)</f>
        <v>0</v>
      </c>
      <c r="D2087" s="25">
        <f ca="1">IF(AND($AL2087-D$3&lt;=TODAY(),$AL2087&gt;0,$AI2087&lt;&gt;"closed",AI2087&lt;&gt;"old",AND($B$3&lt;&gt;Data!$N$6,OR(database!$AG2087&lt;&gt;Data!$K$9,database!$AG2087&lt;&gt;Data!$K$8))),MAX(D$8:D2086)+1,0)</f>
        <v>0</v>
      </c>
      <c r="E2087" s="25">
        <f ca="1">IF(AND($AL2087-E$3&lt;=TODAY(),$AL2087&gt;0,AI2087&lt;&gt;"closed",AI2087&lt;&gt;"old",AND($B$3&lt;&gt;Data!$N$6,OR(database!$AG2087&lt;&gt;Data!$K$9,database!$AG2087&lt;&gt;Data!$K$8))),MAX(E$8:E2086)+1,0)</f>
        <v>0</v>
      </c>
      <c r="F2087" s="25">
        <f>IF(AH2087="X",MAX(F$8:F2086)+1,0)</f>
        <v>0</v>
      </c>
      <c r="G2087" s="25">
        <f ca="1">IF(AND(AG2087=Data!$K$8,database!AI2087&lt;&gt;"Closed",AI2087&lt;&gt;"old",database!AL2087&lt;(TODAY()+Data!$X$4)),MAX(G$8:G2086)+1,0)</f>
        <v>0</v>
      </c>
      <c r="H2087" s="25">
        <f ca="1">IF(AND(AG2087=Data!$K$9,database!AI2087&lt;&gt;"Closed",AI2087&lt;&gt;"old",database!AL2087&lt;(TODAY()+Data!$X$5)),MAX(H$8:H2086)+1,0)</f>
        <v>0</v>
      </c>
      <c r="Y2087">
        <f>IF(AS2087&gt;0,VLOOKUP(AS2087,$AT:$AV,3,0)+COUNTIF(AS$8:AS2086,AS2087),0)</f>
        <v>0</v>
      </c>
      <c r="AA2087" s="17"/>
      <c r="AB2087" s="18"/>
      <c r="AC2087" s="17"/>
      <c r="AD2087" s="18"/>
      <c r="AE2087" s="17"/>
      <c r="AF2087" s="18"/>
      <c r="AG2087" s="139"/>
      <c r="AH2087" s="24"/>
      <c r="AI2087" s="17"/>
      <c r="AJ2087" s="24"/>
      <c r="AK2087" s="27"/>
      <c r="AL2087" s="47"/>
      <c r="AQ2087" s="25">
        <f>IF(FollowUp!$AK$3="(Off)",IF(FollowUp!$AA$3=Data!$D$5,C2087,IF(FollowUp!$AA$3=Data!$D$6,D2087,IF(FollowUp!$AA$3=Data!$D$7,E2087,B2087))),IF(FollowUp!$AK$3=Data!$N$9,F2087,IF(FollowUp!$AK$3=Data!$N$8,H2087,IF(FollowUp!$AK$3=Data!$N$7,G2087,B2087))))</f>
        <v>0</v>
      </c>
      <c r="AR2087" s="51">
        <f t="shared" si="200"/>
        <v>0</v>
      </c>
      <c r="AS2087" s="25">
        <f t="shared" si="198"/>
        <v>-1</v>
      </c>
      <c r="AT2087" s="25">
        <f t="shared" si="201"/>
        <v>2080</v>
      </c>
      <c r="AU2087" s="25">
        <f t="shared" si="199"/>
        <v>0</v>
      </c>
      <c r="AV2087" s="25">
        <f t="shared" si="202"/>
        <v>0</v>
      </c>
      <c r="BB2087" s="51"/>
    </row>
    <row r="2088" spans="1:54" x14ac:dyDescent="0.25">
      <c r="A2088" t="str">
        <f t="shared" si="197"/>
        <v>2088</v>
      </c>
      <c r="B2088" s="25">
        <f>IF(OR(ISBLANK($AG2088),$AI2088="closed",$AI2088="old",AND($B$3=Data!$N$6,OR(database!AG2088=Data!$K$8,Data!$K$9=database!AG2088))),0,MAX(B$8:B2087)+1)</f>
        <v>0</v>
      </c>
      <c r="C2088" s="25">
        <f ca="1">IF(AND($AL2088-C$3&lt;=TODAY(),$AL2088&gt;0,AI2088&lt;&gt;"closed",AI2088&lt;&gt;"old",AND($B$3&lt;&gt;Data!$N$6,OR(database!$AG2088&lt;&gt;Data!$K$9,database!$AG2088&lt;&gt;Data!$K$8))),MAX(C$8:C2087)+1,0)</f>
        <v>0</v>
      </c>
      <c r="D2088" s="25">
        <f ca="1">IF(AND($AL2088-D$3&lt;=TODAY(),$AL2088&gt;0,$AI2088&lt;&gt;"closed",AI2088&lt;&gt;"old",AND($B$3&lt;&gt;Data!$N$6,OR(database!$AG2088&lt;&gt;Data!$K$9,database!$AG2088&lt;&gt;Data!$K$8))),MAX(D$8:D2087)+1,0)</f>
        <v>0</v>
      </c>
      <c r="E2088" s="25">
        <f ca="1">IF(AND($AL2088-E$3&lt;=TODAY(),$AL2088&gt;0,AI2088&lt;&gt;"closed",AI2088&lt;&gt;"old",AND($B$3&lt;&gt;Data!$N$6,OR(database!$AG2088&lt;&gt;Data!$K$9,database!$AG2088&lt;&gt;Data!$K$8))),MAX(E$8:E2087)+1,0)</f>
        <v>0</v>
      </c>
      <c r="F2088" s="25">
        <f>IF(AH2088="X",MAX(F$8:F2087)+1,0)</f>
        <v>0</v>
      </c>
      <c r="G2088" s="25">
        <f ca="1">IF(AND(AG2088=Data!$K$8,database!AI2088&lt;&gt;"Closed",AI2088&lt;&gt;"old",database!AL2088&lt;(TODAY()+Data!$X$4)),MAX(G$8:G2087)+1,0)</f>
        <v>0</v>
      </c>
      <c r="H2088" s="25">
        <f ca="1">IF(AND(AG2088=Data!$K$9,database!AI2088&lt;&gt;"Closed",AI2088&lt;&gt;"old",database!AL2088&lt;(TODAY()+Data!$X$5)),MAX(H$8:H2087)+1,0)</f>
        <v>0</v>
      </c>
      <c r="Y2088">
        <f>IF(AS2088&gt;0,VLOOKUP(AS2088,$AT:$AV,3,0)+COUNTIF(AS$8:AS2087,AS2088),0)</f>
        <v>0</v>
      </c>
      <c r="AA2088" s="16"/>
      <c r="AB2088" s="22"/>
      <c r="AC2088" s="16"/>
      <c r="AD2088" s="22"/>
      <c r="AE2088" s="16"/>
      <c r="AF2088" s="22"/>
      <c r="AG2088" s="138"/>
      <c r="AH2088" s="23"/>
      <c r="AI2088" s="16"/>
      <c r="AJ2088" s="23"/>
      <c r="AK2088" s="28"/>
      <c r="AL2088" s="35"/>
      <c r="AQ2088" s="25">
        <f>IF(FollowUp!$AK$3="(Off)",IF(FollowUp!$AA$3=Data!$D$5,C2088,IF(FollowUp!$AA$3=Data!$D$6,D2088,IF(FollowUp!$AA$3=Data!$D$7,E2088,B2088))),IF(FollowUp!$AK$3=Data!$N$9,F2088,IF(FollowUp!$AK$3=Data!$N$8,H2088,IF(FollowUp!$AK$3=Data!$N$7,G2088,B2088))))</f>
        <v>0</v>
      </c>
      <c r="AR2088" s="51">
        <f t="shared" si="200"/>
        <v>0</v>
      </c>
      <c r="AS2088" s="25">
        <f t="shared" si="198"/>
        <v>-1</v>
      </c>
      <c r="AT2088" s="25">
        <f t="shared" si="201"/>
        <v>2081</v>
      </c>
      <c r="AU2088" s="25">
        <f t="shared" si="199"/>
        <v>0</v>
      </c>
      <c r="AV2088" s="25">
        <f t="shared" si="202"/>
        <v>0</v>
      </c>
      <c r="BB2088" s="51"/>
    </row>
    <row r="2089" spans="1:54" x14ac:dyDescent="0.25">
      <c r="A2089" t="str">
        <f t="shared" si="197"/>
        <v>2089</v>
      </c>
      <c r="B2089" s="25">
        <f>IF(OR(ISBLANK($AG2089),$AI2089="closed",$AI2089="old",AND($B$3=Data!$N$6,OR(database!AG2089=Data!$K$8,Data!$K$9=database!AG2089))),0,MAX(B$8:B2088)+1)</f>
        <v>0</v>
      </c>
      <c r="C2089" s="25">
        <f ca="1">IF(AND($AL2089-C$3&lt;=TODAY(),$AL2089&gt;0,AI2089&lt;&gt;"closed",AI2089&lt;&gt;"old",AND($B$3&lt;&gt;Data!$N$6,OR(database!$AG2089&lt;&gt;Data!$K$9,database!$AG2089&lt;&gt;Data!$K$8))),MAX(C$8:C2088)+1,0)</f>
        <v>0</v>
      </c>
      <c r="D2089" s="25">
        <f ca="1">IF(AND($AL2089-D$3&lt;=TODAY(),$AL2089&gt;0,$AI2089&lt;&gt;"closed",AI2089&lt;&gt;"old",AND($B$3&lt;&gt;Data!$N$6,OR(database!$AG2089&lt;&gt;Data!$K$9,database!$AG2089&lt;&gt;Data!$K$8))),MAX(D$8:D2088)+1,0)</f>
        <v>0</v>
      </c>
      <c r="E2089" s="25">
        <f ca="1">IF(AND($AL2089-E$3&lt;=TODAY(),$AL2089&gt;0,AI2089&lt;&gt;"closed",AI2089&lt;&gt;"old",AND($B$3&lt;&gt;Data!$N$6,OR(database!$AG2089&lt;&gt;Data!$K$9,database!$AG2089&lt;&gt;Data!$K$8))),MAX(E$8:E2088)+1,0)</f>
        <v>0</v>
      </c>
      <c r="F2089" s="25">
        <f>IF(AH2089="X",MAX(F$8:F2088)+1,0)</f>
        <v>0</v>
      </c>
      <c r="G2089" s="25">
        <f ca="1">IF(AND(AG2089=Data!$K$8,database!AI2089&lt;&gt;"Closed",AI2089&lt;&gt;"old",database!AL2089&lt;(TODAY()+Data!$X$4)),MAX(G$8:G2088)+1,0)</f>
        <v>0</v>
      </c>
      <c r="H2089" s="25">
        <f ca="1">IF(AND(AG2089=Data!$K$9,database!AI2089&lt;&gt;"Closed",AI2089&lt;&gt;"old",database!AL2089&lt;(TODAY()+Data!$X$5)),MAX(H$8:H2088)+1,0)</f>
        <v>0</v>
      </c>
      <c r="Y2089">
        <f>IF(AS2089&gt;0,VLOOKUP(AS2089,$AT:$AV,3,0)+COUNTIF(AS$8:AS2088,AS2089),0)</f>
        <v>0</v>
      </c>
      <c r="AA2089" s="17"/>
      <c r="AB2089" s="18"/>
      <c r="AC2089" s="17"/>
      <c r="AD2089" s="18"/>
      <c r="AE2089" s="17"/>
      <c r="AF2089" s="18"/>
      <c r="AG2089" s="139"/>
      <c r="AH2089" s="24"/>
      <c r="AI2089" s="17"/>
      <c r="AJ2089" s="24"/>
      <c r="AK2089" s="27"/>
      <c r="AL2089" s="47"/>
      <c r="AQ2089" s="25">
        <f>IF(FollowUp!$AK$3="(Off)",IF(FollowUp!$AA$3=Data!$D$5,C2089,IF(FollowUp!$AA$3=Data!$D$6,D2089,IF(FollowUp!$AA$3=Data!$D$7,E2089,B2089))),IF(FollowUp!$AK$3=Data!$N$9,F2089,IF(FollowUp!$AK$3=Data!$N$8,H2089,IF(FollowUp!$AK$3=Data!$N$7,G2089,B2089))))</f>
        <v>0</v>
      </c>
      <c r="AR2089" s="51">
        <f t="shared" si="200"/>
        <v>0</v>
      </c>
      <c r="AS2089" s="25">
        <f t="shared" si="198"/>
        <v>-1</v>
      </c>
      <c r="AT2089" s="25">
        <f t="shared" si="201"/>
        <v>2082</v>
      </c>
      <c r="AU2089" s="25">
        <f t="shared" si="199"/>
        <v>0</v>
      </c>
      <c r="AV2089" s="25">
        <f t="shared" si="202"/>
        <v>0</v>
      </c>
      <c r="BB2089" s="51"/>
    </row>
    <row r="2090" spans="1:54" x14ac:dyDescent="0.25">
      <c r="A2090" t="str">
        <f t="shared" si="197"/>
        <v>2090</v>
      </c>
      <c r="B2090" s="25">
        <f>IF(OR(ISBLANK($AG2090),$AI2090="closed",$AI2090="old",AND($B$3=Data!$N$6,OR(database!AG2090=Data!$K$8,Data!$K$9=database!AG2090))),0,MAX(B$8:B2089)+1)</f>
        <v>0</v>
      </c>
      <c r="C2090" s="25">
        <f ca="1">IF(AND($AL2090-C$3&lt;=TODAY(),$AL2090&gt;0,AI2090&lt;&gt;"closed",AI2090&lt;&gt;"old",AND($B$3&lt;&gt;Data!$N$6,OR(database!$AG2090&lt;&gt;Data!$K$9,database!$AG2090&lt;&gt;Data!$K$8))),MAX(C$8:C2089)+1,0)</f>
        <v>0</v>
      </c>
      <c r="D2090" s="25">
        <f ca="1">IF(AND($AL2090-D$3&lt;=TODAY(),$AL2090&gt;0,$AI2090&lt;&gt;"closed",AI2090&lt;&gt;"old",AND($B$3&lt;&gt;Data!$N$6,OR(database!$AG2090&lt;&gt;Data!$K$9,database!$AG2090&lt;&gt;Data!$K$8))),MAX(D$8:D2089)+1,0)</f>
        <v>0</v>
      </c>
      <c r="E2090" s="25">
        <f ca="1">IF(AND($AL2090-E$3&lt;=TODAY(),$AL2090&gt;0,AI2090&lt;&gt;"closed",AI2090&lt;&gt;"old",AND($B$3&lt;&gt;Data!$N$6,OR(database!$AG2090&lt;&gt;Data!$K$9,database!$AG2090&lt;&gt;Data!$K$8))),MAX(E$8:E2089)+1,0)</f>
        <v>0</v>
      </c>
      <c r="F2090" s="25">
        <f>IF(AH2090="X",MAX(F$8:F2089)+1,0)</f>
        <v>0</v>
      </c>
      <c r="G2090" s="25">
        <f ca="1">IF(AND(AG2090=Data!$K$8,database!AI2090&lt;&gt;"Closed",AI2090&lt;&gt;"old",database!AL2090&lt;(TODAY()+Data!$X$4)),MAX(G$8:G2089)+1,0)</f>
        <v>0</v>
      </c>
      <c r="H2090" s="25">
        <f ca="1">IF(AND(AG2090=Data!$K$9,database!AI2090&lt;&gt;"Closed",AI2090&lt;&gt;"old",database!AL2090&lt;(TODAY()+Data!$X$5)),MAX(H$8:H2089)+1,0)</f>
        <v>0</v>
      </c>
      <c r="Y2090">
        <f>IF(AS2090&gt;0,VLOOKUP(AS2090,$AT:$AV,3,0)+COUNTIF(AS$8:AS2089,AS2090),0)</f>
        <v>0</v>
      </c>
      <c r="AA2090" s="16"/>
      <c r="AB2090" s="22"/>
      <c r="AC2090" s="16"/>
      <c r="AD2090" s="22"/>
      <c r="AE2090" s="16"/>
      <c r="AF2090" s="22"/>
      <c r="AG2090" s="138"/>
      <c r="AH2090" s="23"/>
      <c r="AI2090" s="16"/>
      <c r="AJ2090" s="23"/>
      <c r="AK2090" s="28"/>
      <c r="AL2090" s="35"/>
      <c r="AQ2090" s="25">
        <f>IF(FollowUp!$AK$3="(Off)",IF(FollowUp!$AA$3=Data!$D$5,C2090,IF(FollowUp!$AA$3=Data!$D$6,D2090,IF(FollowUp!$AA$3=Data!$D$7,E2090,B2090))),IF(FollowUp!$AK$3=Data!$N$9,F2090,IF(FollowUp!$AK$3=Data!$N$8,H2090,IF(FollowUp!$AK$3=Data!$N$7,G2090,B2090))))</f>
        <v>0</v>
      </c>
      <c r="AR2090" s="51">
        <f t="shared" si="200"/>
        <v>0</v>
      </c>
      <c r="AS2090" s="25">
        <f t="shared" si="198"/>
        <v>-1</v>
      </c>
      <c r="AT2090" s="25">
        <f t="shared" si="201"/>
        <v>2083</v>
      </c>
      <c r="AU2090" s="25">
        <f t="shared" si="199"/>
        <v>0</v>
      </c>
      <c r="AV2090" s="25">
        <f t="shared" si="202"/>
        <v>0</v>
      </c>
      <c r="BB2090" s="51"/>
    </row>
    <row r="2091" spans="1:54" x14ac:dyDescent="0.25">
      <c r="A2091" t="str">
        <f t="shared" si="197"/>
        <v>2091</v>
      </c>
      <c r="B2091" s="25">
        <f>IF(OR(ISBLANK($AG2091),$AI2091="closed",$AI2091="old",AND($B$3=Data!$N$6,OR(database!AG2091=Data!$K$8,Data!$K$9=database!AG2091))),0,MAX(B$8:B2090)+1)</f>
        <v>0</v>
      </c>
      <c r="C2091" s="25">
        <f ca="1">IF(AND($AL2091-C$3&lt;=TODAY(),$AL2091&gt;0,AI2091&lt;&gt;"closed",AI2091&lt;&gt;"old",AND($B$3&lt;&gt;Data!$N$6,OR(database!$AG2091&lt;&gt;Data!$K$9,database!$AG2091&lt;&gt;Data!$K$8))),MAX(C$8:C2090)+1,0)</f>
        <v>0</v>
      </c>
      <c r="D2091" s="25">
        <f ca="1">IF(AND($AL2091-D$3&lt;=TODAY(),$AL2091&gt;0,$AI2091&lt;&gt;"closed",AI2091&lt;&gt;"old",AND($B$3&lt;&gt;Data!$N$6,OR(database!$AG2091&lt;&gt;Data!$K$9,database!$AG2091&lt;&gt;Data!$K$8))),MAX(D$8:D2090)+1,0)</f>
        <v>0</v>
      </c>
      <c r="E2091" s="25">
        <f ca="1">IF(AND($AL2091-E$3&lt;=TODAY(),$AL2091&gt;0,AI2091&lt;&gt;"closed",AI2091&lt;&gt;"old",AND($B$3&lt;&gt;Data!$N$6,OR(database!$AG2091&lt;&gt;Data!$K$9,database!$AG2091&lt;&gt;Data!$K$8))),MAX(E$8:E2090)+1,0)</f>
        <v>0</v>
      </c>
      <c r="F2091" s="25">
        <f>IF(AH2091="X",MAX(F$8:F2090)+1,0)</f>
        <v>0</v>
      </c>
      <c r="G2091" s="25">
        <f ca="1">IF(AND(AG2091=Data!$K$8,database!AI2091&lt;&gt;"Closed",AI2091&lt;&gt;"old",database!AL2091&lt;(TODAY()+Data!$X$4)),MAX(G$8:G2090)+1,0)</f>
        <v>0</v>
      </c>
      <c r="H2091" s="25">
        <f ca="1">IF(AND(AG2091=Data!$K$9,database!AI2091&lt;&gt;"Closed",AI2091&lt;&gt;"old",database!AL2091&lt;(TODAY()+Data!$X$5)),MAX(H$8:H2090)+1,0)</f>
        <v>0</v>
      </c>
      <c r="Y2091">
        <f>IF(AS2091&gt;0,VLOOKUP(AS2091,$AT:$AV,3,0)+COUNTIF(AS$8:AS2090,AS2091),0)</f>
        <v>0</v>
      </c>
      <c r="AA2091" s="17"/>
      <c r="AB2091" s="18"/>
      <c r="AC2091" s="17"/>
      <c r="AD2091" s="18"/>
      <c r="AE2091" s="17"/>
      <c r="AF2091" s="18"/>
      <c r="AG2091" s="139"/>
      <c r="AH2091" s="24"/>
      <c r="AI2091" s="17"/>
      <c r="AJ2091" s="24"/>
      <c r="AK2091" s="27"/>
      <c r="AL2091" s="47"/>
      <c r="AQ2091" s="25">
        <f>IF(FollowUp!$AK$3="(Off)",IF(FollowUp!$AA$3=Data!$D$5,C2091,IF(FollowUp!$AA$3=Data!$D$6,D2091,IF(FollowUp!$AA$3=Data!$D$7,E2091,B2091))),IF(FollowUp!$AK$3=Data!$N$9,F2091,IF(FollowUp!$AK$3=Data!$N$8,H2091,IF(FollowUp!$AK$3=Data!$N$7,G2091,B2091))))</f>
        <v>0</v>
      </c>
      <c r="AR2091" s="51">
        <f t="shared" si="200"/>
        <v>0</v>
      </c>
      <c r="AS2091" s="25">
        <f t="shared" si="198"/>
        <v>-1</v>
      </c>
      <c r="AT2091" s="25">
        <f t="shared" si="201"/>
        <v>2084</v>
      </c>
      <c r="AU2091" s="25">
        <f t="shared" si="199"/>
        <v>0</v>
      </c>
      <c r="AV2091" s="25">
        <f t="shared" si="202"/>
        <v>0</v>
      </c>
      <c r="BB2091" s="51"/>
    </row>
    <row r="2092" spans="1:54" x14ac:dyDescent="0.25">
      <c r="A2092" t="str">
        <f t="shared" si="197"/>
        <v>2092</v>
      </c>
      <c r="B2092" s="25">
        <f>IF(OR(ISBLANK($AG2092),$AI2092="closed",$AI2092="old",AND($B$3=Data!$N$6,OR(database!AG2092=Data!$K$8,Data!$K$9=database!AG2092))),0,MAX(B$8:B2091)+1)</f>
        <v>0</v>
      </c>
      <c r="C2092" s="25">
        <f ca="1">IF(AND($AL2092-C$3&lt;=TODAY(),$AL2092&gt;0,AI2092&lt;&gt;"closed",AI2092&lt;&gt;"old",AND($B$3&lt;&gt;Data!$N$6,OR(database!$AG2092&lt;&gt;Data!$K$9,database!$AG2092&lt;&gt;Data!$K$8))),MAX(C$8:C2091)+1,0)</f>
        <v>0</v>
      </c>
      <c r="D2092" s="25">
        <f ca="1">IF(AND($AL2092-D$3&lt;=TODAY(),$AL2092&gt;0,$AI2092&lt;&gt;"closed",AI2092&lt;&gt;"old",AND($B$3&lt;&gt;Data!$N$6,OR(database!$AG2092&lt;&gt;Data!$K$9,database!$AG2092&lt;&gt;Data!$K$8))),MAX(D$8:D2091)+1,0)</f>
        <v>0</v>
      </c>
      <c r="E2092" s="25">
        <f ca="1">IF(AND($AL2092-E$3&lt;=TODAY(),$AL2092&gt;0,AI2092&lt;&gt;"closed",AI2092&lt;&gt;"old",AND($B$3&lt;&gt;Data!$N$6,OR(database!$AG2092&lt;&gt;Data!$K$9,database!$AG2092&lt;&gt;Data!$K$8))),MAX(E$8:E2091)+1,0)</f>
        <v>0</v>
      </c>
      <c r="F2092" s="25">
        <f>IF(AH2092="X",MAX(F$8:F2091)+1,0)</f>
        <v>0</v>
      </c>
      <c r="G2092" s="25">
        <f ca="1">IF(AND(AG2092=Data!$K$8,database!AI2092&lt;&gt;"Closed",AI2092&lt;&gt;"old",database!AL2092&lt;(TODAY()+Data!$X$4)),MAX(G$8:G2091)+1,0)</f>
        <v>0</v>
      </c>
      <c r="H2092" s="25">
        <f ca="1">IF(AND(AG2092=Data!$K$9,database!AI2092&lt;&gt;"Closed",AI2092&lt;&gt;"old",database!AL2092&lt;(TODAY()+Data!$X$5)),MAX(H$8:H2091)+1,0)</f>
        <v>0</v>
      </c>
      <c r="Y2092">
        <f>IF(AS2092&gt;0,VLOOKUP(AS2092,$AT:$AV,3,0)+COUNTIF(AS$8:AS2091,AS2092),0)</f>
        <v>0</v>
      </c>
      <c r="AA2092" s="16"/>
      <c r="AB2092" s="22"/>
      <c r="AC2092" s="16"/>
      <c r="AD2092" s="22"/>
      <c r="AE2092" s="16"/>
      <c r="AF2092" s="22"/>
      <c r="AG2092" s="138"/>
      <c r="AH2092" s="23"/>
      <c r="AI2092" s="16"/>
      <c r="AJ2092" s="23"/>
      <c r="AK2092" s="28"/>
      <c r="AL2092" s="35"/>
      <c r="AQ2092" s="25">
        <f>IF(FollowUp!$AK$3="(Off)",IF(FollowUp!$AA$3=Data!$D$5,C2092,IF(FollowUp!$AA$3=Data!$D$6,D2092,IF(FollowUp!$AA$3=Data!$D$7,E2092,B2092))),IF(FollowUp!$AK$3=Data!$N$9,F2092,IF(FollowUp!$AK$3=Data!$N$8,H2092,IF(FollowUp!$AK$3=Data!$N$7,G2092,B2092))))</f>
        <v>0</v>
      </c>
      <c r="AR2092" s="51">
        <f t="shared" si="200"/>
        <v>0</v>
      </c>
      <c r="AS2092" s="25">
        <f t="shared" si="198"/>
        <v>-1</v>
      </c>
      <c r="AT2092" s="25">
        <f t="shared" si="201"/>
        <v>2085</v>
      </c>
      <c r="AU2092" s="25">
        <f t="shared" si="199"/>
        <v>0</v>
      </c>
      <c r="AV2092" s="25">
        <f t="shared" si="202"/>
        <v>0</v>
      </c>
      <c r="BB2092" s="51"/>
    </row>
    <row r="2093" spans="1:54" x14ac:dyDescent="0.25">
      <c r="A2093" t="str">
        <f t="shared" si="197"/>
        <v>2093</v>
      </c>
      <c r="B2093" s="25">
        <f>IF(OR(ISBLANK($AG2093),$AI2093="closed",$AI2093="old",AND($B$3=Data!$N$6,OR(database!AG2093=Data!$K$8,Data!$K$9=database!AG2093))),0,MAX(B$8:B2092)+1)</f>
        <v>0</v>
      </c>
      <c r="C2093" s="25">
        <f ca="1">IF(AND($AL2093-C$3&lt;=TODAY(),$AL2093&gt;0,AI2093&lt;&gt;"closed",AI2093&lt;&gt;"old",AND($B$3&lt;&gt;Data!$N$6,OR(database!$AG2093&lt;&gt;Data!$K$9,database!$AG2093&lt;&gt;Data!$K$8))),MAX(C$8:C2092)+1,0)</f>
        <v>0</v>
      </c>
      <c r="D2093" s="25">
        <f ca="1">IF(AND($AL2093-D$3&lt;=TODAY(),$AL2093&gt;0,$AI2093&lt;&gt;"closed",AI2093&lt;&gt;"old",AND($B$3&lt;&gt;Data!$N$6,OR(database!$AG2093&lt;&gt;Data!$K$9,database!$AG2093&lt;&gt;Data!$K$8))),MAX(D$8:D2092)+1,0)</f>
        <v>0</v>
      </c>
      <c r="E2093" s="25">
        <f ca="1">IF(AND($AL2093-E$3&lt;=TODAY(),$AL2093&gt;0,AI2093&lt;&gt;"closed",AI2093&lt;&gt;"old",AND($B$3&lt;&gt;Data!$N$6,OR(database!$AG2093&lt;&gt;Data!$K$9,database!$AG2093&lt;&gt;Data!$K$8))),MAX(E$8:E2092)+1,0)</f>
        <v>0</v>
      </c>
      <c r="F2093" s="25">
        <f>IF(AH2093="X",MAX(F$8:F2092)+1,0)</f>
        <v>0</v>
      </c>
      <c r="G2093" s="25">
        <f ca="1">IF(AND(AG2093=Data!$K$8,database!AI2093&lt;&gt;"Closed",AI2093&lt;&gt;"old",database!AL2093&lt;(TODAY()+Data!$X$4)),MAX(G$8:G2092)+1,0)</f>
        <v>0</v>
      </c>
      <c r="H2093" s="25">
        <f ca="1">IF(AND(AG2093=Data!$K$9,database!AI2093&lt;&gt;"Closed",AI2093&lt;&gt;"old",database!AL2093&lt;(TODAY()+Data!$X$5)),MAX(H$8:H2092)+1,0)</f>
        <v>0</v>
      </c>
      <c r="Y2093">
        <f>IF(AS2093&gt;0,VLOOKUP(AS2093,$AT:$AV,3,0)+COUNTIF(AS$8:AS2092,AS2093),0)</f>
        <v>0</v>
      </c>
      <c r="AA2093" s="17"/>
      <c r="AB2093" s="18"/>
      <c r="AC2093" s="17"/>
      <c r="AD2093" s="18"/>
      <c r="AE2093" s="17"/>
      <c r="AF2093" s="18"/>
      <c r="AG2093" s="139"/>
      <c r="AH2093" s="24"/>
      <c r="AI2093" s="17"/>
      <c r="AJ2093" s="24"/>
      <c r="AK2093" s="27"/>
      <c r="AL2093" s="47"/>
      <c r="AQ2093" s="25">
        <f>IF(FollowUp!$AK$3="(Off)",IF(FollowUp!$AA$3=Data!$D$5,C2093,IF(FollowUp!$AA$3=Data!$D$6,D2093,IF(FollowUp!$AA$3=Data!$D$7,E2093,B2093))),IF(FollowUp!$AK$3=Data!$N$9,F2093,IF(FollowUp!$AK$3=Data!$N$8,H2093,IF(FollowUp!$AK$3=Data!$N$7,G2093,B2093))))</f>
        <v>0</v>
      </c>
      <c r="AR2093" s="51">
        <f t="shared" si="200"/>
        <v>0</v>
      </c>
      <c r="AS2093" s="25">
        <f t="shared" si="198"/>
        <v>-1</v>
      </c>
      <c r="AT2093" s="25">
        <f t="shared" si="201"/>
        <v>2086</v>
      </c>
      <c r="AU2093" s="25">
        <f t="shared" si="199"/>
        <v>0</v>
      </c>
      <c r="AV2093" s="25">
        <f t="shared" si="202"/>
        <v>0</v>
      </c>
      <c r="BB2093" s="51"/>
    </row>
    <row r="2094" spans="1:54" x14ac:dyDescent="0.25">
      <c r="A2094" t="str">
        <f t="shared" si="197"/>
        <v>2094</v>
      </c>
      <c r="B2094" s="25">
        <f>IF(OR(ISBLANK($AG2094),$AI2094="closed",$AI2094="old",AND($B$3=Data!$N$6,OR(database!AG2094=Data!$K$8,Data!$K$9=database!AG2094))),0,MAX(B$8:B2093)+1)</f>
        <v>0</v>
      </c>
      <c r="C2094" s="25">
        <f ca="1">IF(AND($AL2094-C$3&lt;=TODAY(),$AL2094&gt;0,AI2094&lt;&gt;"closed",AI2094&lt;&gt;"old",AND($B$3&lt;&gt;Data!$N$6,OR(database!$AG2094&lt;&gt;Data!$K$9,database!$AG2094&lt;&gt;Data!$K$8))),MAX(C$8:C2093)+1,0)</f>
        <v>0</v>
      </c>
      <c r="D2094" s="25">
        <f ca="1">IF(AND($AL2094-D$3&lt;=TODAY(),$AL2094&gt;0,$AI2094&lt;&gt;"closed",AI2094&lt;&gt;"old",AND($B$3&lt;&gt;Data!$N$6,OR(database!$AG2094&lt;&gt;Data!$K$9,database!$AG2094&lt;&gt;Data!$K$8))),MAX(D$8:D2093)+1,0)</f>
        <v>0</v>
      </c>
      <c r="E2094" s="25">
        <f ca="1">IF(AND($AL2094-E$3&lt;=TODAY(),$AL2094&gt;0,AI2094&lt;&gt;"closed",AI2094&lt;&gt;"old",AND($B$3&lt;&gt;Data!$N$6,OR(database!$AG2094&lt;&gt;Data!$K$9,database!$AG2094&lt;&gt;Data!$K$8))),MAX(E$8:E2093)+1,0)</f>
        <v>0</v>
      </c>
      <c r="F2094" s="25">
        <f>IF(AH2094="X",MAX(F$8:F2093)+1,0)</f>
        <v>0</v>
      </c>
      <c r="G2094" s="25">
        <f ca="1">IF(AND(AG2094=Data!$K$8,database!AI2094&lt;&gt;"Closed",AI2094&lt;&gt;"old",database!AL2094&lt;(TODAY()+Data!$X$4)),MAX(G$8:G2093)+1,0)</f>
        <v>0</v>
      </c>
      <c r="H2094" s="25">
        <f ca="1">IF(AND(AG2094=Data!$K$9,database!AI2094&lt;&gt;"Closed",AI2094&lt;&gt;"old",database!AL2094&lt;(TODAY()+Data!$X$5)),MAX(H$8:H2093)+1,0)</f>
        <v>0</v>
      </c>
      <c r="Y2094">
        <f>IF(AS2094&gt;0,VLOOKUP(AS2094,$AT:$AV,3,0)+COUNTIF(AS$8:AS2093,AS2094),0)</f>
        <v>0</v>
      </c>
      <c r="AA2094" s="16"/>
      <c r="AB2094" s="22"/>
      <c r="AC2094" s="16"/>
      <c r="AD2094" s="22"/>
      <c r="AE2094" s="16"/>
      <c r="AF2094" s="22"/>
      <c r="AG2094" s="138"/>
      <c r="AH2094" s="23"/>
      <c r="AI2094" s="16"/>
      <c r="AJ2094" s="23"/>
      <c r="AK2094" s="28"/>
      <c r="AL2094" s="35"/>
      <c r="AQ2094" s="25">
        <f>IF(FollowUp!$AK$3="(Off)",IF(FollowUp!$AA$3=Data!$D$5,C2094,IF(FollowUp!$AA$3=Data!$D$6,D2094,IF(FollowUp!$AA$3=Data!$D$7,E2094,B2094))),IF(FollowUp!$AK$3=Data!$N$9,F2094,IF(FollowUp!$AK$3=Data!$N$8,H2094,IF(FollowUp!$AK$3=Data!$N$7,G2094,B2094))))</f>
        <v>0</v>
      </c>
      <c r="AR2094" s="51">
        <f t="shared" si="200"/>
        <v>0</v>
      </c>
      <c r="AS2094" s="25">
        <f t="shared" si="198"/>
        <v>-1</v>
      </c>
      <c r="AT2094" s="25">
        <f t="shared" si="201"/>
        <v>2087</v>
      </c>
      <c r="AU2094" s="25">
        <f t="shared" si="199"/>
        <v>0</v>
      </c>
      <c r="AV2094" s="25">
        <f t="shared" si="202"/>
        <v>0</v>
      </c>
      <c r="BB2094" s="51"/>
    </row>
    <row r="2095" spans="1:54" x14ac:dyDescent="0.25">
      <c r="A2095" t="str">
        <f t="shared" si="197"/>
        <v>2095</v>
      </c>
      <c r="B2095" s="25">
        <f>IF(OR(ISBLANK($AG2095),$AI2095="closed",$AI2095="old",AND($B$3=Data!$N$6,OR(database!AG2095=Data!$K$8,Data!$K$9=database!AG2095))),0,MAX(B$8:B2094)+1)</f>
        <v>0</v>
      </c>
      <c r="C2095" s="25">
        <f ca="1">IF(AND($AL2095-C$3&lt;=TODAY(),$AL2095&gt;0,AI2095&lt;&gt;"closed",AI2095&lt;&gt;"old",AND($B$3&lt;&gt;Data!$N$6,OR(database!$AG2095&lt;&gt;Data!$K$9,database!$AG2095&lt;&gt;Data!$K$8))),MAX(C$8:C2094)+1,0)</f>
        <v>0</v>
      </c>
      <c r="D2095" s="25">
        <f ca="1">IF(AND($AL2095-D$3&lt;=TODAY(),$AL2095&gt;0,$AI2095&lt;&gt;"closed",AI2095&lt;&gt;"old",AND($B$3&lt;&gt;Data!$N$6,OR(database!$AG2095&lt;&gt;Data!$K$9,database!$AG2095&lt;&gt;Data!$K$8))),MAX(D$8:D2094)+1,0)</f>
        <v>0</v>
      </c>
      <c r="E2095" s="25">
        <f ca="1">IF(AND($AL2095-E$3&lt;=TODAY(),$AL2095&gt;0,AI2095&lt;&gt;"closed",AI2095&lt;&gt;"old",AND($B$3&lt;&gt;Data!$N$6,OR(database!$AG2095&lt;&gt;Data!$K$9,database!$AG2095&lt;&gt;Data!$K$8))),MAX(E$8:E2094)+1,0)</f>
        <v>0</v>
      </c>
      <c r="F2095" s="25">
        <f>IF(AH2095="X",MAX(F$8:F2094)+1,0)</f>
        <v>0</v>
      </c>
      <c r="G2095" s="25">
        <f ca="1">IF(AND(AG2095=Data!$K$8,database!AI2095&lt;&gt;"Closed",AI2095&lt;&gt;"old",database!AL2095&lt;(TODAY()+Data!$X$4)),MAX(G$8:G2094)+1,0)</f>
        <v>0</v>
      </c>
      <c r="H2095" s="25">
        <f ca="1">IF(AND(AG2095=Data!$K$9,database!AI2095&lt;&gt;"Closed",AI2095&lt;&gt;"old",database!AL2095&lt;(TODAY()+Data!$X$5)),MAX(H$8:H2094)+1,0)</f>
        <v>0</v>
      </c>
      <c r="Y2095">
        <f>IF(AS2095&gt;0,VLOOKUP(AS2095,$AT:$AV,3,0)+COUNTIF(AS$8:AS2094,AS2095),0)</f>
        <v>0</v>
      </c>
      <c r="AA2095" s="17"/>
      <c r="AB2095" s="18"/>
      <c r="AC2095" s="17"/>
      <c r="AD2095" s="18"/>
      <c r="AE2095" s="17"/>
      <c r="AF2095" s="18"/>
      <c r="AG2095" s="139"/>
      <c r="AH2095" s="24"/>
      <c r="AI2095" s="17"/>
      <c r="AJ2095" s="24"/>
      <c r="AK2095" s="27"/>
      <c r="AL2095" s="47"/>
      <c r="AQ2095" s="25">
        <f>IF(FollowUp!$AK$3="(Off)",IF(FollowUp!$AA$3=Data!$D$5,C2095,IF(FollowUp!$AA$3=Data!$D$6,D2095,IF(FollowUp!$AA$3=Data!$D$7,E2095,B2095))),IF(FollowUp!$AK$3=Data!$N$9,F2095,IF(FollowUp!$AK$3=Data!$N$8,H2095,IF(FollowUp!$AK$3=Data!$N$7,G2095,B2095))))</f>
        <v>0</v>
      </c>
      <c r="AR2095" s="51">
        <f t="shared" si="200"/>
        <v>0</v>
      </c>
      <c r="AS2095" s="25">
        <f t="shared" si="198"/>
        <v>-1</v>
      </c>
      <c r="AT2095" s="25">
        <f t="shared" si="201"/>
        <v>2088</v>
      </c>
      <c r="AU2095" s="25">
        <f t="shared" si="199"/>
        <v>0</v>
      </c>
      <c r="AV2095" s="25">
        <f t="shared" si="202"/>
        <v>0</v>
      </c>
      <c r="BB2095" s="51"/>
    </row>
    <row r="2096" spans="1:54" x14ac:dyDescent="0.25">
      <c r="A2096" t="str">
        <f t="shared" si="197"/>
        <v>2096</v>
      </c>
      <c r="B2096" s="25">
        <f>IF(OR(ISBLANK($AG2096),$AI2096="closed",$AI2096="old",AND($B$3=Data!$N$6,OR(database!AG2096=Data!$K$8,Data!$K$9=database!AG2096))),0,MAX(B$8:B2095)+1)</f>
        <v>0</v>
      </c>
      <c r="C2096" s="25">
        <f ca="1">IF(AND($AL2096-C$3&lt;=TODAY(),$AL2096&gt;0,AI2096&lt;&gt;"closed",AI2096&lt;&gt;"old",AND($B$3&lt;&gt;Data!$N$6,OR(database!$AG2096&lt;&gt;Data!$K$9,database!$AG2096&lt;&gt;Data!$K$8))),MAX(C$8:C2095)+1,0)</f>
        <v>0</v>
      </c>
      <c r="D2096" s="25">
        <f ca="1">IF(AND($AL2096-D$3&lt;=TODAY(),$AL2096&gt;0,$AI2096&lt;&gt;"closed",AI2096&lt;&gt;"old",AND($B$3&lt;&gt;Data!$N$6,OR(database!$AG2096&lt;&gt;Data!$K$9,database!$AG2096&lt;&gt;Data!$K$8))),MAX(D$8:D2095)+1,0)</f>
        <v>0</v>
      </c>
      <c r="E2096" s="25">
        <f ca="1">IF(AND($AL2096-E$3&lt;=TODAY(),$AL2096&gt;0,AI2096&lt;&gt;"closed",AI2096&lt;&gt;"old",AND($B$3&lt;&gt;Data!$N$6,OR(database!$AG2096&lt;&gt;Data!$K$9,database!$AG2096&lt;&gt;Data!$K$8))),MAX(E$8:E2095)+1,0)</f>
        <v>0</v>
      </c>
      <c r="F2096" s="25">
        <f>IF(AH2096="X",MAX(F$8:F2095)+1,0)</f>
        <v>0</v>
      </c>
      <c r="G2096" s="25">
        <f ca="1">IF(AND(AG2096=Data!$K$8,database!AI2096&lt;&gt;"Closed",AI2096&lt;&gt;"old",database!AL2096&lt;(TODAY()+Data!$X$4)),MAX(G$8:G2095)+1,0)</f>
        <v>0</v>
      </c>
      <c r="H2096" s="25">
        <f ca="1">IF(AND(AG2096=Data!$K$9,database!AI2096&lt;&gt;"Closed",AI2096&lt;&gt;"old",database!AL2096&lt;(TODAY()+Data!$X$5)),MAX(H$8:H2095)+1,0)</f>
        <v>0</v>
      </c>
      <c r="Y2096">
        <f>IF(AS2096&gt;0,VLOOKUP(AS2096,$AT:$AV,3,0)+COUNTIF(AS$8:AS2095,AS2096),0)</f>
        <v>0</v>
      </c>
      <c r="AA2096" s="16"/>
      <c r="AB2096" s="22"/>
      <c r="AC2096" s="16"/>
      <c r="AD2096" s="22"/>
      <c r="AE2096" s="16"/>
      <c r="AF2096" s="22"/>
      <c r="AG2096" s="138"/>
      <c r="AH2096" s="23"/>
      <c r="AI2096" s="16"/>
      <c r="AJ2096" s="23"/>
      <c r="AK2096" s="28"/>
      <c r="AL2096" s="35"/>
      <c r="AQ2096" s="25">
        <f>IF(FollowUp!$AK$3="(Off)",IF(FollowUp!$AA$3=Data!$D$5,C2096,IF(FollowUp!$AA$3=Data!$D$6,D2096,IF(FollowUp!$AA$3=Data!$D$7,E2096,B2096))),IF(FollowUp!$AK$3=Data!$N$9,F2096,IF(FollowUp!$AK$3=Data!$N$8,H2096,IF(FollowUp!$AK$3=Data!$N$7,G2096,B2096))))</f>
        <v>0</v>
      </c>
      <c r="AR2096" s="51">
        <f t="shared" si="200"/>
        <v>0</v>
      </c>
      <c r="AS2096" s="25">
        <f t="shared" si="198"/>
        <v>-1</v>
      </c>
      <c r="AT2096" s="25">
        <f t="shared" si="201"/>
        <v>2089</v>
      </c>
      <c r="AU2096" s="25">
        <f t="shared" si="199"/>
        <v>0</v>
      </c>
      <c r="AV2096" s="25">
        <f t="shared" si="202"/>
        <v>0</v>
      </c>
      <c r="BB2096" s="51"/>
    </row>
    <row r="2097" spans="1:54" x14ac:dyDescent="0.25">
      <c r="A2097" t="str">
        <f t="shared" si="197"/>
        <v>2097</v>
      </c>
      <c r="B2097" s="25">
        <f>IF(OR(ISBLANK($AG2097),$AI2097="closed",$AI2097="old",AND($B$3=Data!$N$6,OR(database!AG2097=Data!$K$8,Data!$K$9=database!AG2097))),0,MAX(B$8:B2096)+1)</f>
        <v>0</v>
      </c>
      <c r="C2097" s="25">
        <f ca="1">IF(AND($AL2097-C$3&lt;=TODAY(),$AL2097&gt;0,AI2097&lt;&gt;"closed",AI2097&lt;&gt;"old",AND($B$3&lt;&gt;Data!$N$6,OR(database!$AG2097&lt;&gt;Data!$K$9,database!$AG2097&lt;&gt;Data!$K$8))),MAX(C$8:C2096)+1,0)</f>
        <v>0</v>
      </c>
      <c r="D2097" s="25">
        <f ca="1">IF(AND($AL2097-D$3&lt;=TODAY(),$AL2097&gt;0,$AI2097&lt;&gt;"closed",AI2097&lt;&gt;"old",AND($B$3&lt;&gt;Data!$N$6,OR(database!$AG2097&lt;&gt;Data!$K$9,database!$AG2097&lt;&gt;Data!$K$8))),MAX(D$8:D2096)+1,0)</f>
        <v>0</v>
      </c>
      <c r="E2097" s="25">
        <f ca="1">IF(AND($AL2097-E$3&lt;=TODAY(),$AL2097&gt;0,AI2097&lt;&gt;"closed",AI2097&lt;&gt;"old",AND($B$3&lt;&gt;Data!$N$6,OR(database!$AG2097&lt;&gt;Data!$K$9,database!$AG2097&lt;&gt;Data!$K$8))),MAX(E$8:E2096)+1,0)</f>
        <v>0</v>
      </c>
      <c r="F2097" s="25">
        <f>IF(AH2097="X",MAX(F$8:F2096)+1,0)</f>
        <v>0</v>
      </c>
      <c r="G2097" s="25">
        <f ca="1">IF(AND(AG2097=Data!$K$8,database!AI2097&lt;&gt;"Closed",AI2097&lt;&gt;"old",database!AL2097&lt;(TODAY()+Data!$X$4)),MAX(G$8:G2096)+1,0)</f>
        <v>0</v>
      </c>
      <c r="H2097" s="25">
        <f ca="1">IF(AND(AG2097=Data!$K$9,database!AI2097&lt;&gt;"Closed",AI2097&lt;&gt;"old",database!AL2097&lt;(TODAY()+Data!$X$5)),MAX(H$8:H2096)+1,0)</f>
        <v>0</v>
      </c>
      <c r="Y2097">
        <f>IF(AS2097&gt;0,VLOOKUP(AS2097,$AT:$AV,3,0)+COUNTIF(AS$8:AS2096,AS2097),0)</f>
        <v>0</v>
      </c>
      <c r="AA2097" s="17"/>
      <c r="AB2097" s="18"/>
      <c r="AC2097" s="17"/>
      <c r="AD2097" s="18"/>
      <c r="AE2097" s="17"/>
      <c r="AF2097" s="18"/>
      <c r="AG2097" s="139"/>
      <c r="AH2097" s="24"/>
      <c r="AI2097" s="17"/>
      <c r="AJ2097" s="24"/>
      <c r="AK2097" s="27"/>
      <c r="AL2097" s="47"/>
      <c r="AQ2097" s="25">
        <f>IF(FollowUp!$AK$3="(Off)",IF(FollowUp!$AA$3=Data!$D$5,C2097,IF(FollowUp!$AA$3=Data!$D$6,D2097,IF(FollowUp!$AA$3=Data!$D$7,E2097,B2097))),IF(FollowUp!$AK$3=Data!$N$9,F2097,IF(FollowUp!$AK$3=Data!$N$8,H2097,IF(FollowUp!$AK$3=Data!$N$7,G2097,B2097))))</f>
        <v>0</v>
      </c>
      <c r="AR2097" s="51">
        <f t="shared" si="200"/>
        <v>0</v>
      </c>
      <c r="AS2097" s="25">
        <f t="shared" si="198"/>
        <v>-1</v>
      </c>
      <c r="AT2097" s="25">
        <f t="shared" si="201"/>
        <v>2090</v>
      </c>
      <c r="AU2097" s="25">
        <f t="shared" si="199"/>
        <v>0</v>
      </c>
      <c r="AV2097" s="25">
        <f t="shared" si="202"/>
        <v>0</v>
      </c>
      <c r="BB2097" s="51"/>
    </row>
    <row r="2098" spans="1:54" x14ac:dyDescent="0.25">
      <c r="A2098" t="str">
        <f t="shared" si="197"/>
        <v>2098</v>
      </c>
      <c r="B2098" s="25">
        <f>IF(OR(ISBLANK($AG2098),$AI2098="closed",$AI2098="old",AND($B$3=Data!$N$6,OR(database!AG2098=Data!$K$8,Data!$K$9=database!AG2098))),0,MAX(B$8:B2097)+1)</f>
        <v>0</v>
      </c>
      <c r="C2098" s="25">
        <f ca="1">IF(AND($AL2098-C$3&lt;=TODAY(),$AL2098&gt;0,AI2098&lt;&gt;"closed",AI2098&lt;&gt;"old",AND($B$3&lt;&gt;Data!$N$6,OR(database!$AG2098&lt;&gt;Data!$K$9,database!$AG2098&lt;&gt;Data!$K$8))),MAX(C$8:C2097)+1,0)</f>
        <v>0</v>
      </c>
      <c r="D2098" s="25">
        <f ca="1">IF(AND($AL2098-D$3&lt;=TODAY(),$AL2098&gt;0,$AI2098&lt;&gt;"closed",AI2098&lt;&gt;"old",AND($B$3&lt;&gt;Data!$N$6,OR(database!$AG2098&lt;&gt;Data!$K$9,database!$AG2098&lt;&gt;Data!$K$8))),MAX(D$8:D2097)+1,0)</f>
        <v>0</v>
      </c>
      <c r="E2098" s="25">
        <f ca="1">IF(AND($AL2098-E$3&lt;=TODAY(),$AL2098&gt;0,AI2098&lt;&gt;"closed",AI2098&lt;&gt;"old",AND($B$3&lt;&gt;Data!$N$6,OR(database!$AG2098&lt;&gt;Data!$K$9,database!$AG2098&lt;&gt;Data!$K$8))),MAX(E$8:E2097)+1,0)</f>
        <v>0</v>
      </c>
      <c r="F2098" s="25">
        <f>IF(AH2098="X",MAX(F$8:F2097)+1,0)</f>
        <v>0</v>
      </c>
      <c r="G2098" s="25">
        <f ca="1">IF(AND(AG2098=Data!$K$8,database!AI2098&lt;&gt;"Closed",AI2098&lt;&gt;"old",database!AL2098&lt;(TODAY()+Data!$X$4)),MAX(G$8:G2097)+1,0)</f>
        <v>0</v>
      </c>
      <c r="H2098" s="25">
        <f ca="1">IF(AND(AG2098=Data!$K$9,database!AI2098&lt;&gt;"Closed",AI2098&lt;&gt;"old",database!AL2098&lt;(TODAY()+Data!$X$5)),MAX(H$8:H2097)+1,0)</f>
        <v>0</v>
      </c>
      <c r="Y2098">
        <f>IF(AS2098&gt;0,VLOOKUP(AS2098,$AT:$AV,3,0)+COUNTIF(AS$8:AS2097,AS2098),0)</f>
        <v>0</v>
      </c>
      <c r="AA2098" s="16"/>
      <c r="AB2098" s="22"/>
      <c r="AC2098" s="16"/>
      <c r="AD2098" s="22"/>
      <c r="AE2098" s="16"/>
      <c r="AF2098" s="22"/>
      <c r="AG2098" s="138"/>
      <c r="AH2098" s="23"/>
      <c r="AI2098" s="16"/>
      <c r="AJ2098" s="23"/>
      <c r="AK2098" s="28"/>
      <c r="AL2098" s="35"/>
      <c r="AQ2098" s="25">
        <f>IF(FollowUp!$AK$3="(Off)",IF(FollowUp!$AA$3=Data!$D$5,C2098,IF(FollowUp!$AA$3=Data!$D$6,D2098,IF(FollowUp!$AA$3=Data!$D$7,E2098,B2098))),IF(FollowUp!$AK$3=Data!$N$9,F2098,IF(FollowUp!$AK$3=Data!$N$8,H2098,IF(FollowUp!$AK$3=Data!$N$7,G2098,B2098))))</f>
        <v>0</v>
      </c>
      <c r="AR2098" s="51">
        <f t="shared" si="200"/>
        <v>0</v>
      </c>
      <c r="AS2098" s="25">
        <f t="shared" si="198"/>
        <v>-1</v>
      </c>
      <c r="AT2098" s="25">
        <f t="shared" si="201"/>
        <v>2091</v>
      </c>
      <c r="AU2098" s="25">
        <f t="shared" si="199"/>
        <v>0</v>
      </c>
      <c r="AV2098" s="25">
        <f t="shared" si="202"/>
        <v>0</v>
      </c>
      <c r="BB2098" s="51"/>
    </row>
    <row r="2099" spans="1:54" x14ac:dyDescent="0.25">
      <c r="A2099" t="str">
        <f t="shared" si="197"/>
        <v>2099</v>
      </c>
      <c r="B2099" s="25">
        <f>IF(OR(ISBLANK($AG2099),$AI2099="closed",$AI2099="old",AND($B$3=Data!$N$6,OR(database!AG2099=Data!$K$8,Data!$K$9=database!AG2099))),0,MAX(B$8:B2098)+1)</f>
        <v>0</v>
      </c>
      <c r="C2099" s="25">
        <f ca="1">IF(AND($AL2099-C$3&lt;=TODAY(),$AL2099&gt;0,AI2099&lt;&gt;"closed",AI2099&lt;&gt;"old",AND($B$3&lt;&gt;Data!$N$6,OR(database!$AG2099&lt;&gt;Data!$K$9,database!$AG2099&lt;&gt;Data!$K$8))),MAX(C$8:C2098)+1,0)</f>
        <v>0</v>
      </c>
      <c r="D2099" s="25">
        <f ca="1">IF(AND($AL2099-D$3&lt;=TODAY(),$AL2099&gt;0,$AI2099&lt;&gt;"closed",AI2099&lt;&gt;"old",AND($B$3&lt;&gt;Data!$N$6,OR(database!$AG2099&lt;&gt;Data!$K$9,database!$AG2099&lt;&gt;Data!$K$8))),MAX(D$8:D2098)+1,0)</f>
        <v>0</v>
      </c>
      <c r="E2099" s="25">
        <f ca="1">IF(AND($AL2099-E$3&lt;=TODAY(),$AL2099&gt;0,AI2099&lt;&gt;"closed",AI2099&lt;&gt;"old",AND($B$3&lt;&gt;Data!$N$6,OR(database!$AG2099&lt;&gt;Data!$K$9,database!$AG2099&lt;&gt;Data!$K$8))),MAX(E$8:E2098)+1,0)</f>
        <v>0</v>
      </c>
      <c r="F2099" s="25">
        <f>IF(AH2099="X",MAX(F$8:F2098)+1,0)</f>
        <v>0</v>
      </c>
      <c r="G2099" s="25">
        <f ca="1">IF(AND(AG2099=Data!$K$8,database!AI2099&lt;&gt;"Closed",AI2099&lt;&gt;"old",database!AL2099&lt;(TODAY()+Data!$X$4)),MAX(G$8:G2098)+1,0)</f>
        <v>0</v>
      </c>
      <c r="H2099" s="25">
        <f ca="1">IF(AND(AG2099=Data!$K$9,database!AI2099&lt;&gt;"Closed",AI2099&lt;&gt;"old",database!AL2099&lt;(TODAY()+Data!$X$5)),MAX(H$8:H2098)+1,0)</f>
        <v>0</v>
      </c>
      <c r="Y2099">
        <f>IF(AS2099&gt;0,VLOOKUP(AS2099,$AT:$AV,3,0)+COUNTIF(AS$8:AS2098,AS2099),0)</f>
        <v>0</v>
      </c>
      <c r="AA2099" s="17"/>
      <c r="AB2099" s="18"/>
      <c r="AC2099" s="17"/>
      <c r="AD2099" s="18"/>
      <c r="AE2099" s="17"/>
      <c r="AF2099" s="18"/>
      <c r="AG2099" s="139"/>
      <c r="AH2099" s="24"/>
      <c r="AI2099" s="17"/>
      <c r="AJ2099" s="24"/>
      <c r="AK2099" s="27"/>
      <c r="AL2099" s="47"/>
      <c r="AQ2099" s="25">
        <f>IF(FollowUp!$AK$3="(Off)",IF(FollowUp!$AA$3=Data!$D$5,C2099,IF(FollowUp!$AA$3=Data!$D$6,D2099,IF(FollowUp!$AA$3=Data!$D$7,E2099,B2099))),IF(FollowUp!$AK$3=Data!$N$9,F2099,IF(FollowUp!$AK$3=Data!$N$8,H2099,IF(FollowUp!$AK$3=Data!$N$7,G2099,B2099))))</f>
        <v>0</v>
      </c>
      <c r="AR2099" s="51">
        <f t="shared" si="200"/>
        <v>0</v>
      </c>
      <c r="AS2099" s="25">
        <f t="shared" si="198"/>
        <v>-1</v>
      </c>
      <c r="AT2099" s="25">
        <f t="shared" si="201"/>
        <v>2092</v>
      </c>
      <c r="AU2099" s="25">
        <f t="shared" si="199"/>
        <v>0</v>
      </c>
      <c r="AV2099" s="25">
        <f t="shared" si="202"/>
        <v>0</v>
      </c>
      <c r="BB2099" s="51"/>
    </row>
    <row r="2100" spans="1:54" x14ac:dyDescent="0.25">
      <c r="A2100" t="str">
        <f t="shared" si="197"/>
        <v>2100</v>
      </c>
      <c r="B2100" s="25">
        <f>IF(OR(ISBLANK($AG2100),$AI2100="closed",$AI2100="old",AND($B$3=Data!$N$6,OR(database!AG2100=Data!$K$8,Data!$K$9=database!AG2100))),0,MAX(B$8:B2099)+1)</f>
        <v>0</v>
      </c>
      <c r="C2100" s="25">
        <f ca="1">IF(AND($AL2100-C$3&lt;=TODAY(),$AL2100&gt;0,AI2100&lt;&gt;"closed",AI2100&lt;&gt;"old",AND($B$3&lt;&gt;Data!$N$6,OR(database!$AG2100&lt;&gt;Data!$K$9,database!$AG2100&lt;&gt;Data!$K$8))),MAX(C$8:C2099)+1,0)</f>
        <v>0</v>
      </c>
      <c r="D2100" s="25">
        <f ca="1">IF(AND($AL2100-D$3&lt;=TODAY(),$AL2100&gt;0,$AI2100&lt;&gt;"closed",AI2100&lt;&gt;"old",AND($B$3&lt;&gt;Data!$N$6,OR(database!$AG2100&lt;&gt;Data!$K$9,database!$AG2100&lt;&gt;Data!$K$8))),MAX(D$8:D2099)+1,0)</f>
        <v>0</v>
      </c>
      <c r="E2100" s="25">
        <f ca="1">IF(AND($AL2100-E$3&lt;=TODAY(),$AL2100&gt;0,AI2100&lt;&gt;"closed",AI2100&lt;&gt;"old",AND($B$3&lt;&gt;Data!$N$6,OR(database!$AG2100&lt;&gt;Data!$K$9,database!$AG2100&lt;&gt;Data!$K$8))),MAX(E$8:E2099)+1,0)</f>
        <v>0</v>
      </c>
      <c r="F2100" s="25">
        <f>IF(AH2100="X",MAX(F$8:F2099)+1,0)</f>
        <v>0</v>
      </c>
      <c r="G2100" s="25">
        <f ca="1">IF(AND(AG2100=Data!$K$8,database!AI2100&lt;&gt;"Closed",AI2100&lt;&gt;"old",database!AL2100&lt;(TODAY()+Data!$X$4)),MAX(G$8:G2099)+1,0)</f>
        <v>0</v>
      </c>
      <c r="H2100" s="25">
        <f ca="1">IF(AND(AG2100=Data!$K$9,database!AI2100&lt;&gt;"Closed",AI2100&lt;&gt;"old",database!AL2100&lt;(TODAY()+Data!$X$5)),MAX(H$8:H2099)+1,0)</f>
        <v>0</v>
      </c>
      <c r="Y2100">
        <f>IF(AS2100&gt;0,VLOOKUP(AS2100,$AT:$AV,3,0)+COUNTIF(AS$8:AS2099,AS2100),0)</f>
        <v>0</v>
      </c>
      <c r="AA2100" s="16"/>
      <c r="AB2100" s="22"/>
      <c r="AC2100" s="16"/>
      <c r="AD2100" s="22"/>
      <c r="AE2100" s="16"/>
      <c r="AF2100" s="22"/>
      <c r="AG2100" s="138"/>
      <c r="AH2100" s="23"/>
      <c r="AI2100" s="16"/>
      <c r="AJ2100" s="23"/>
      <c r="AK2100" s="28"/>
      <c r="AL2100" s="35"/>
      <c r="AQ2100" s="25">
        <f>IF(FollowUp!$AK$3="(Off)",IF(FollowUp!$AA$3=Data!$D$5,C2100,IF(FollowUp!$AA$3=Data!$D$6,D2100,IF(FollowUp!$AA$3=Data!$D$7,E2100,B2100))),IF(FollowUp!$AK$3=Data!$N$9,F2100,IF(FollowUp!$AK$3=Data!$N$8,H2100,IF(FollowUp!$AK$3=Data!$N$7,G2100,B2100))))</f>
        <v>0</v>
      </c>
      <c r="AR2100" s="51">
        <f t="shared" si="200"/>
        <v>0</v>
      </c>
      <c r="AS2100" s="25">
        <f t="shared" si="198"/>
        <v>-1</v>
      </c>
      <c r="AT2100" s="25">
        <f t="shared" si="201"/>
        <v>2093</v>
      </c>
      <c r="AU2100" s="25">
        <f t="shared" si="199"/>
        <v>0</v>
      </c>
      <c r="AV2100" s="25">
        <f t="shared" si="202"/>
        <v>0</v>
      </c>
      <c r="BB2100" s="51"/>
    </row>
    <row r="2101" spans="1:54" x14ac:dyDescent="0.25">
      <c r="A2101" t="str">
        <f t="shared" si="197"/>
        <v>2101</v>
      </c>
      <c r="B2101" s="25">
        <f>IF(OR(ISBLANK($AG2101),$AI2101="closed",$AI2101="old",AND($B$3=Data!$N$6,OR(database!AG2101=Data!$K$8,Data!$K$9=database!AG2101))),0,MAX(B$8:B2100)+1)</f>
        <v>0</v>
      </c>
      <c r="C2101" s="25">
        <f ca="1">IF(AND($AL2101-C$3&lt;=TODAY(),$AL2101&gt;0,AI2101&lt;&gt;"closed",AI2101&lt;&gt;"old",AND($B$3&lt;&gt;Data!$N$6,OR(database!$AG2101&lt;&gt;Data!$K$9,database!$AG2101&lt;&gt;Data!$K$8))),MAX(C$8:C2100)+1,0)</f>
        <v>0</v>
      </c>
      <c r="D2101" s="25">
        <f ca="1">IF(AND($AL2101-D$3&lt;=TODAY(),$AL2101&gt;0,$AI2101&lt;&gt;"closed",AI2101&lt;&gt;"old",AND($B$3&lt;&gt;Data!$N$6,OR(database!$AG2101&lt;&gt;Data!$K$9,database!$AG2101&lt;&gt;Data!$K$8))),MAX(D$8:D2100)+1,0)</f>
        <v>0</v>
      </c>
      <c r="E2101" s="25">
        <f ca="1">IF(AND($AL2101-E$3&lt;=TODAY(),$AL2101&gt;0,AI2101&lt;&gt;"closed",AI2101&lt;&gt;"old",AND($B$3&lt;&gt;Data!$N$6,OR(database!$AG2101&lt;&gt;Data!$K$9,database!$AG2101&lt;&gt;Data!$K$8))),MAX(E$8:E2100)+1,0)</f>
        <v>0</v>
      </c>
      <c r="F2101" s="25">
        <f>IF(AH2101="X",MAX(F$8:F2100)+1,0)</f>
        <v>0</v>
      </c>
      <c r="G2101" s="25">
        <f ca="1">IF(AND(AG2101=Data!$K$8,database!AI2101&lt;&gt;"Closed",AI2101&lt;&gt;"old",database!AL2101&lt;(TODAY()+Data!$X$4)),MAX(G$8:G2100)+1,0)</f>
        <v>0</v>
      </c>
      <c r="H2101" s="25">
        <f ca="1">IF(AND(AG2101=Data!$K$9,database!AI2101&lt;&gt;"Closed",AI2101&lt;&gt;"old",database!AL2101&lt;(TODAY()+Data!$X$5)),MAX(H$8:H2100)+1,0)</f>
        <v>0</v>
      </c>
      <c r="Y2101">
        <f>IF(AS2101&gt;0,VLOOKUP(AS2101,$AT:$AV,3,0)+COUNTIF(AS$8:AS2100,AS2101),0)</f>
        <v>0</v>
      </c>
      <c r="AA2101" s="17"/>
      <c r="AB2101" s="18"/>
      <c r="AC2101" s="17"/>
      <c r="AD2101" s="18"/>
      <c r="AE2101" s="17"/>
      <c r="AF2101" s="18"/>
      <c r="AG2101" s="139"/>
      <c r="AH2101" s="24"/>
      <c r="AI2101" s="17"/>
      <c r="AJ2101" s="24"/>
      <c r="AK2101" s="27"/>
      <c r="AL2101" s="47"/>
      <c r="AQ2101" s="25">
        <f>IF(FollowUp!$AK$3="(Off)",IF(FollowUp!$AA$3=Data!$D$5,C2101,IF(FollowUp!$AA$3=Data!$D$6,D2101,IF(FollowUp!$AA$3=Data!$D$7,E2101,B2101))),IF(FollowUp!$AK$3=Data!$N$9,F2101,IF(FollowUp!$AK$3=Data!$N$8,H2101,IF(FollowUp!$AK$3=Data!$N$7,G2101,B2101))))</f>
        <v>0</v>
      </c>
      <c r="AR2101" s="51">
        <f t="shared" si="200"/>
        <v>0</v>
      </c>
      <c r="AS2101" s="25">
        <f t="shared" si="198"/>
        <v>-1</v>
      </c>
      <c r="AT2101" s="25">
        <f t="shared" si="201"/>
        <v>2094</v>
      </c>
      <c r="AU2101" s="25">
        <f t="shared" si="199"/>
        <v>0</v>
      </c>
      <c r="AV2101" s="25">
        <f t="shared" si="202"/>
        <v>0</v>
      </c>
      <c r="BB2101" s="51"/>
    </row>
    <row r="2102" spans="1:54" x14ac:dyDescent="0.25">
      <c r="A2102" t="str">
        <f t="shared" si="197"/>
        <v>2102</v>
      </c>
      <c r="B2102" s="25">
        <f>IF(OR(ISBLANK($AG2102),$AI2102="closed",$AI2102="old",AND($B$3=Data!$N$6,OR(database!AG2102=Data!$K$8,Data!$K$9=database!AG2102))),0,MAX(B$8:B2101)+1)</f>
        <v>0</v>
      </c>
      <c r="C2102" s="25">
        <f ca="1">IF(AND($AL2102-C$3&lt;=TODAY(),$AL2102&gt;0,AI2102&lt;&gt;"closed",AI2102&lt;&gt;"old",AND($B$3&lt;&gt;Data!$N$6,OR(database!$AG2102&lt;&gt;Data!$K$9,database!$AG2102&lt;&gt;Data!$K$8))),MAX(C$8:C2101)+1,0)</f>
        <v>0</v>
      </c>
      <c r="D2102" s="25">
        <f ca="1">IF(AND($AL2102-D$3&lt;=TODAY(),$AL2102&gt;0,$AI2102&lt;&gt;"closed",AI2102&lt;&gt;"old",AND($B$3&lt;&gt;Data!$N$6,OR(database!$AG2102&lt;&gt;Data!$K$9,database!$AG2102&lt;&gt;Data!$K$8))),MAX(D$8:D2101)+1,0)</f>
        <v>0</v>
      </c>
      <c r="E2102" s="25">
        <f ca="1">IF(AND($AL2102-E$3&lt;=TODAY(),$AL2102&gt;0,AI2102&lt;&gt;"closed",AI2102&lt;&gt;"old",AND($B$3&lt;&gt;Data!$N$6,OR(database!$AG2102&lt;&gt;Data!$K$9,database!$AG2102&lt;&gt;Data!$K$8))),MAX(E$8:E2101)+1,0)</f>
        <v>0</v>
      </c>
      <c r="F2102" s="25">
        <f>IF(AH2102="X",MAX(F$8:F2101)+1,0)</f>
        <v>0</v>
      </c>
      <c r="G2102" s="25">
        <f ca="1">IF(AND(AG2102=Data!$K$8,database!AI2102&lt;&gt;"Closed",AI2102&lt;&gt;"old",database!AL2102&lt;(TODAY()+Data!$X$4)),MAX(G$8:G2101)+1,0)</f>
        <v>0</v>
      </c>
      <c r="H2102" s="25">
        <f ca="1">IF(AND(AG2102=Data!$K$9,database!AI2102&lt;&gt;"Closed",AI2102&lt;&gt;"old",database!AL2102&lt;(TODAY()+Data!$X$5)),MAX(H$8:H2101)+1,0)</f>
        <v>0</v>
      </c>
      <c r="Y2102">
        <f>IF(AS2102&gt;0,VLOOKUP(AS2102,$AT:$AV,3,0)+COUNTIF(AS$8:AS2101,AS2102),0)</f>
        <v>0</v>
      </c>
      <c r="AA2102" s="16"/>
      <c r="AB2102" s="22"/>
      <c r="AC2102" s="16"/>
      <c r="AD2102" s="22"/>
      <c r="AE2102" s="16"/>
      <c r="AF2102" s="22"/>
      <c r="AG2102" s="138"/>
      <c r="AH2102" s="23"/>
      <c r="AI2102" s="16"/>
      <c r="AJ2102" s="23"/>
      <c r="AK2102" s="28"/>
      <c r="AL2102" s="35"/>
      <c r="AQ2102" s="25">
        <f>IF(FollowUp!$AK$3="(Off)",IF(FollowUp!$AA$3=Data!$D$5,C2102,IF(FollowUp!$AA$3=Data!$D$6,D2102,IF(FollowUp!$AA$3=Data!$D$7,E2102,B2102))),IF(FollowUp!$AK$3=Data!$N$9,F2102,IF(FollowUp!$AK$3=Data!$N$8,H2102,IF(FollowUp!$AK$3=Data!$N$7,G2102,B2102))))</f>
        <v>0</v>
      </c>
      <c r="AR2102" s="51">
        <f t="shared" si="200"/>
        <v>0</v>
      </c>
      <c r="AS2102" s="25">
        <f t="shared" si="198"/>
        <v>-1</v>
      </c>
      <c r="AT2102" s="25">
        <f t="shared" si="201"/>
        <v>2095</v>
      </c>
      <c r="AU2102" s="25">
        <f t="shared" si="199"/>
        <v>0</v>
      </c>
      <c r="AV2102" s="25">
        <f t="shared" si="202"/>
        <v>0</v>
      </c>
      <c r="BB2102" s="51"/>
    </row>
    <row r="2103" spans="1:54" x14ac:dyDescent="0.25">
      <c r="A2103" t="str">
        <f t="shared" si="197"/>
        <v>2103</v>
      </c>
      <c r="B2103" s="25">
        <f>IF(OR(ISBLANK($AG2103),$AI2103="closed",$AI2103="old",AND($B$3=Data!$N$6,OR(database!AG2103=Data!$K$8,Data!$K$9=database!AG2103))),0,MAX(B$8:B2102)+1)</f>
        <v>0</v>
      </c>
      <c r="C2103" s="25">
        <f ca="1">IF(AND($AL2103-C$3&lt;=TODAY(),$AL2103&gt;0,AI2103&lt;&gt;"closed",AI2103&lt;&gt;"old",AND($B$3&lt;&gt;Data!$N$6,OR(database!$AG2103&lt;&gt;Data!$K$9,database!$AG2103&lt;&gt;Data!$K$8))),MAX(C$8:C2102)+1,0)</f>
        <v>0</v>
      </c>
      <c r="D2103" s="25">
        <f ca="1">IF(AND($AL2103-D$3&lt;=TODAY(),$AL2103&gt;0,$AI2103&lt;&gt;"closed",AI2103&lt;&gt;"old",AND($B$3&lt;&gt;Data!$N$6,OR(database!$AG2103&lt;&gt;Data!$K$9,database!$AG2103&lt;&gt;Data!$K$8))),MAX(D$8:D2102)+1,0)</f>
        <v>0</v>
      </c>
      <c r="E2103" s="25">
        <f ca="1">IF(AND($AL2103-E$3&lt;=TODAY(),$AL2103&gt;0,AI2103&lt;&gt;"closed",AI2103&lt;&gt;"old",AND($B$3&lt;&gt;Data!$N$6,OR(database!$AG2103&lt;&gt;Data!$K$9,database!$AG2103&lt;&gt;Data!$K$8))),MAX(E$8:E2102)+1,0)</f>
        <v>0</v>
      </c>
      <c r="F2103" s="25">
        <f>IF(AH2103="X",MAX(F$8:F2102)+1,0)</f>
        <v>0</v>
      </c>
      <c r="G2103" s="25">
        <f ca="1">IF(AND(AG2103=Data!$K$8,database!AI2103&lt;&gt;"Closed",AI2103&lt;&gt;"old",database!AL2103&lt;(TODAY()+Data!$X$4)),MAX(G$8:G2102)+1,0)</f>
        <v>0</v>
      </c>
      <c r="H2103" s="25">
        <f ca="1">IF(AND(AG2103=Data!$K$9,database!AI2103&lt;&gt;"Closed",AI2103&lt;&gt;"old",database!AL2103&lt;(TODAY()+Data!$X$5)),MAX(H$8:H2102)+1,0)</f>
        <v>0</v>
      </c>
      <c r="Y2103">
        <f>IF(AS2103&gt;0,VLOOKUP(AS2103,$AT:$AV,3,0)+COUNTIF(AS$8:AS2102,AS2103),0)</f>
        <v>0</v>
      </c>
      <c r="AA2103" s="17"/>
      <c r="AB2103" s="18"/>
      <c r="AC2103" s="17"/>
      <c r="AD2103" s="18"/>
      <c r="AE2103" s="17"/>
      <c r="AF2103" s="18"/>
      <c r="AG2103" s="139"/>
      <c r="AH2103" s="24"/>
      <c r="AI2103" s="17"/>
      <c r="AJ2103" s="24"/>
      <c r="AK2103" s="27"/>
      <c r="AL2103" s="47"/>
      <c r="AQ2103" s="25">
        <f>IF(FollowUp!$AK$3="(Off)",IF(FollowUp!$AA$3=Data!$D$5,C2103,IF(FollowUp!$AA$3=Data!$D$6,D2103,IF(FollowUp!$AA$3=Data!$D$7,E2103,B2103))),IF(FollowUp!$AK$3=Data!$N$9,F2103,IF(FollowUp!$AK$3=Data!$N$8,H2103,IF(FollowUp!$AK$3=Data!$N$7,G2103,B2103))))</f>
        <v>0</v>
      </c>
      <c r="AR2103" s="51">
        <f t="shared" si="200"/>
        <v>0</v>
      </c>
      <c r="AS2103" s="25">
        <f t="shared" si="198"/>
        <v>-1</v>
      </c>
      <c r="AT2103" s="25">
        <f t="shared" si="201"/>
        <v>2096</v>
      </c>
      <c r="AU2103" s="25">
        <f t="shared" si="199"/>
        <v>0</v>
      </c>
      <c r="AV2103" s="25">
        <f t="shared" si="202"/>
        <v>0</v>
      </c>
      <c r="BB2103" s="51"/>
    </row>
    <row r="2104" spans="1:54" x14ac:dyDescent="0.25">
      <c r="A2104" t="str">
        <f t="shared" si="197"/>
        <v>2104</v>
      </c>
      <c r="B2104" s="25">
        <f>IF(OR(ISBLANK($AG2104),$AI2104="closed",$AI2104="old",AND($B$3=Data!$N$6,OR(database!AG2104=Data!$K$8,Data!$K$9=database!AG2104))),0,MAX(B$8:B2103)+1)</f>
        <v>0</v>
      </c>
      <c r="C2104" s="25">
        <f ca="1">IF(AND($AL2104-C$3&lt;=TODAY(),$AL2104&gt;0,AI2104&lt;&gt;"closed",AI2104&lt;&gt;"old",AND($B$3&lt;&gt;Data!$N$6,OR(database!$AG2104&lt;&gt;Data!$K$9,database!$AG2104&lt;&gt;Data!$K$8))),MAX(C$8:C2103)+1,0)</f>
        <v>0</v>
      </c>
      <c r="D2104" s="25">
        <f ca="1">IF(AND($AL2104-D$3&lt;=TODAY(),$AL2104&gt;0,$AI2104&lt;&gt;"closed",AI2104&lt;&gt;"old",AND($B$3&lt;&gt;Data!$N$6,OR(database!$AG2104&lt;&gt;Data!$K$9,database!$AG2104&lt;&gt;Data!$K$8))),MAX(D$8:D2103)+1,0)</f>
        <v>0</v>
      </c>
      <c r="E2104" s="25">
        <f ca="1">IF(AND($AL2104-E$3&lt;=TODAY(),$AL2104&gt;0,AI2104&lt;&gt;"closed",AI2104&lt;&gt;"old",AND($B$3&lt;&gt;Data!$N$6,OR(database!$AG2104&lt;&gt;Data!$K$9,database!$AG2104&lt;&gt;Data!$K$8))),MAX(E$8:E2103)+1,0)</f>
        <v>0</v>
      </c>
      <c r="F2104" s="25">
        <f>IF(AH2104="X",MAX(F$8:F2103)+1,0)</f>
        <v>0</v>
      </c>
      <c r="G2104" s="25">
        <f ca="1">IF(AND(AG2104=Data!$K$8,database!AI2104&lt;&gt;"Closed",AI2104&lt;&gt;"old",database!AL2104&lt;(TODAY()+Data!$X$4)),MAX(G$8:G2103)+1,0)</f>
        <v>0</v>
      </c>
      <c r="H2104" s="25">
        <f ca="1">IF(AND(AG2104=Data!$K$9,database!AI2104&lt;&gt;"Closed",AI2104&lt;&gt;"old",database!AL2104&lt;(TODAY()+Data!$X$5)),MAX(H$8:H2103)+1,0)</f>
        <v>0</v>
      </c>
      <c r="Y2104">
        <f>IF(AS2104&gt;0,VLOOKUP(AS2104,$AT:$AV,3,0)+COUNTIF(AS$8:AS2103,AS2104),0)</f>
        <v>0</v>
      </c>
      <c r="AA2104" s="16"/>
      <c r="AB2104" s="22"/>
      <c r="AC2104" s="16"/>
      <c r="AD2104" s="22"/>
      <c r="AE2104" s="16"/>
      <c r="AF2104" s="22"/>
      <c r="AG2104" s="138"/>
      <c r="AH2104" s="23"/>
      <c r="AI2104" s="16"/>
      <c r="AJ2104" s="23"/>
      <c r="AK2104" s="28"/>
      <c r="AL2104" s="35"/>
      <c r="AQ2104" s="25">
        <f>IF(FollowUp!$AK$3="(Off)",IF(FollowUp!$AA$3=Data!$D$5,C2104,IF(FollowUp!$AA$3=Data!$D$6,D2104,IF(FollowUp!$AA$3=Data!$D$7,E2104,B2104))),IF(FollowUp!$AK$3=Data!$N$9,F2104,IF(FollowUp!$AK$3=Data!$N$8,H2104,IF(FollowUp!$AK$3=Data!$N$7,G2104,B2104))))</f>
        <v>0</v>
      </c>
      <c r="AR2104" s="51">
        <f t="shared" si="200"/>
        <v>0</v>
      </c>
      <c r="AS2104" s="25">
        <f t="shared" si="198"/>
        <v>-1</v>
      </c>
      <c r="AT2104" s="25">
        <f t="shared" si="201"/>
        <v>2097</v>
      </c>
      <c r="AU2104" s="25">
        <f t="shared" si="199"/>
        <v>0</v>
      </c>
      <c r="AV2104" s="25">
        <f t="shared" si="202"/>
        <v>0</v>
      </c>
      <c r="BB2104" s="51"/>
    </row>
    <row r="2105" spans="1:54" x14ac:dyDescent="0.25">
      <c r="A2105" t="str">
        <f t="shared" si="197"/>
        <v>2105</v>
      </c>
      <c r="B2105" s="25">
        <f>IF(OR(ISBLANK($AG2105),$AI2105="closed",$AI2105="old",AND($B$3=Data!$N$6,OR(database!AG2105=Data!$K$8,Data!$K$9=database!AG2105))),0,MAX(B$8:B2104)+1)</f>
        <v>0</v>
      </c>
      <c r="C2105" s="25">
        <f ca="1">IF(AND($AL2105-C$3&lt;=TODAY(),$AL2105&gt;0,AI2105&lt;&gt;"closed",AI2105&lt;&gt;"old",AND($B$3&lt;&gt;Data!$N$6,OR(database!$AG2105&lt;&gt;Data!$K$9,database!$AG2105&lt;&gt;Data!$K$8))),MAX(C$8:C2104)+1,0)</f>
        <v>0</v>
      </c>
      <c r="D2105" s="25">
        <f ca="1">IF(AND($AL2105-D$3&lt;=TODAY(),$AL2105&gt;0,$AI2105&lt;&gt;"closed",AI2105&lt;&gt;"old",AND($B$3&lt;&gt;Data!$N$6,OR(database!$AG2105&lt;&gt;Data!$K$9,database!$AG2105&lt;&gt;Data!$K$8))),MAX(D$8:D2104)+1,0)</f>
        <v>0</v>
      </c>
      <c r="E2105" s="25">
        <f ca="1">IF(AND($AL2105-E$3&lt;=TODAY(),$AL2105&gt;0,AI2105&lt;&gt;"closed",AI2105&lt;&gt;"old",AND($B$3&lt;&gt;Data!$N$6,OR(database!$AG2105&lt;&gt;Data!$K$9,database!$AG2105&lt;&gt;Data!$K$8))),MAX(E$8:E2104)+1,0)</f>
        <v>0</v>
      </c>
      <c r="F2105" s="25">
        <f>IF(AH2105="X",MAX(F$8:F2104)+1,0)</f>
        <v>0</v>
      </c>
      <c r="G2105" s="25">
        <f ca="1">IF(AND(AG2105=Data!$K$8,database!AI2105&lt;&gt;"Closed",AI2105&lt;&gt;"old",database!AL2105&lt;(TODAY()+Data!$X$4)),MAX(G$8:G2104)+1,0)</f>
        <v>0</v>
      </c>
      <c r="H2105" s="25">
        <f ca="1">IF(AND(AG2105=Data!$K$9,database!AI2105&lt;&gt;"Closed",AI2105&lt;&gt;"old",database!AL2105&lt;(TODAY()+Data!$X$5)),MAX(H$8:H2104)+1,0)</f>
        <v>0</v>
      </c>
      <c r="Y2105">
        <f>IF(AS2105&gt;0,VLOOKUP(AS2105,$AT:$AV,3,0)+COUNTIF(AS$8:AS2104,AS2105),0)</f>
        <v>0</v>
      </c>
      <c r="AA2105" s="17"/>
      <c r="AB2105" s="18"/>
      <c r="AC2105" s="17"/>
      <c r="AD2105" s="18"/>
      <c r="AE2105" s="17"/>
      <c r="AF2105" s="18"/>
      <c r="AG2105" s="139"/>
      <c r="AH2105" s="24"/>
      <c r="AI2105" s="17"/>
      <c r="AJ2105" s="24"/>
      <c r="AK2105" s="27"/>
      <c r="AL2105" s="47"/>
      <c r="AQ2105" s="25">
        <f>IF(FollowUp!$AK$3="(Off)",IF(FollowUp!$AA$3=Data!$D$5,C2105,IF(FollowUp!$AA$3=Data!$D$6,D2105,IF(FollowUp!$AA$3=Data!$D$7,E2105,B2105))),IF(FollowUp!$AK$3=Data!$N$9,F2105,IF(FollowUp!$AK$3=Data!$N$8,H2105,IF(FollowUp!$AK$3=Data!$N$7,G2105,B2105))))</f>
        <v>0</v>
      </c>
      <c r="AR2105" s="51">
        <f t="shared" si="200"/>
        <v>0</v>
      </c>
      <c r="AS2105" s="25">
        <f t="shared" si="198"/>
        <v>-1</v>
      </c>
      <c r="AT2105" s="25">
        <f t="shared" si="201"/>
        <v>2098</v>
      </c>
      <c r="AU2105" s="25">
        <f t="shared" si="199"/>
        <v>0</v>
      </c>
      <c r="AV2105" s="25">
        <f t="shared" si="202"/>
        <v>0</v>
      </c>
      <c r="BB2105" s="51"/>
    </row>
    <row r="2106" spans="1:54" x14ac:dyDescent="0.25">
      <c r="A2106" t="str">
        <f t="shared" si="197"/>
        <v>2106</v>
      </c>
      <c r="B2106" s="25">
        <f>IF(OR(ISBLANK($AG2106),$AI2106="closed",$AI2106="old",AND($B$3=Data!$N$6,OR(database!AG2106=Data!$K$8,Data!$K$9=database!AG2106))),0,MAX(B$8:B2105)+1)</f>
        <v>0</v>
      </c>
      <c r="C2106" s="25">
        <f ca="1">IF(AND($AL2106-C$3&lt;=TODAY(),$AL2106&gt;0,AI2106&lt;&gt;"closed",AI2106&lt;&gt;"old",AND($B$3&lt;&gt;Data!$N$6,OR(database!$AG2106&lt;&gt;Data!$K$9,database!$AG2106&lt;&gt;Data!$K$8))),MAX(C$8:C2105)+1,0)</f>
        <v>0</v>
      </c>
      <c r="D2106" s="25">
        <f ca="1">IF(AND($AL2106-D$3&lt;=TODAY(),$AL2106&gt;0,$AI2106&lt;&gt;"closed",AI2106&lt;&gt;"old",AND($B$3&lt;&gt;Data!$N$6,OR(database!$AG2106&lt;&gt;Data!$K$9,database!$AG2106&lt;&gt;Data!$K$8))),MAX(D$8:D2105)+1,0)</f>
        <v>0</v>
      </c>
      <c r="E2106" s="25">
        <f ca="1">IF(AND($AL2106-E$3&lt;=TODAY(),$AL2106&gt;0,AI2106&lt;&gt;"closed",AI2106&lt;&gt;"old",AND($B$3&lt;&gt;Data!$N$6,OR(database!$AG2106&lt;&gt;Data!$K$9,database!$AG2106&lt;&gt;Data!$K$8))),MAX(E$8:E2105)+1,0)</f>
        <v>0</v>
      </c>
      <c r="F2106" s="25">
        <f>IF(AH2106="X",MAX(F$8:F2105)+1,0)</f>
        <v>0</v>
      </c>
      <c r="G2106" s="25">
        <f ca="1">IF(AND(AG2106=Data!$K$8,database!AI2106&lt;&gt;"Closed",AI2106&lt;&gt;"old",database!AL2106&lt;(TODAY()+Data!$X$4)),MAX(G$8:G2105)+1,0)</f>
        <v>0</v>
      </c>
      <c r="H2106" s="25">
        <f ca="1">IF(AND(AG2106=Data!$K$9,database!AI2106&lt;&gt;"Closed",AI2106&lt;&gt;"old",database!AL2106&lt;(TODAY()+Data!$X$5)),MAX(H$8:H2105)+1,0)</f>
        <v>0</v>
      </c>
      <c r="Y2106">
        <f>IF(AS2106&gt;0,VLOOKUP(AS2106,$AT:$AV,3,0)+COUNTIF(AS$8:AS2105,AS2106),0)</f>
        <v>0</v>
      </c>
      <c r="AA2106" s="16"/>
      <c r="AB2106" s="22"/>
      <c r="AC2106" s="16"/>
      <c r="AD2106" s="22"/>
      <c r="AE2106" s="16"/>
      <c r="AF2106" s="22"/>
      <c r="AG2106" s="138"/>
      <c r="AH2106" s="23"/>
      <c r="AI2106" s="16"/>
      <c r="AJ2106" s="23"/>
      <c r="AK2106" s="28"/>
      <c r="AL2106" s="35"/>
      <c r="AQ2106" s="25">
        <f>IF(FollowUp!$AK$3="(Off)",IF(FollowUp!$AA$3=Data!$D$5,C2106,IF(FollowUp!$AA$3=Data!$D$6,D2106,IF(FollowUp!$AA$3=Data!$D$7,E2106,B2106))),IF(FollowUp!$AK$3=Data!$N$9,F2106,IF(FollowUp!$AK$3=Data!$N$8,H2106,IF(FollowUp!$AK$3=Data!$N$7,G2106,B2106))))</f>
        <v>0</v>
      </c>
      <c r="AR2106" s="51">
        <f t="shared" si="200"/>
        <v>0</v>
      </c>
      <c r="AS2106" s="25">
        <f t="shared" si="198"/>
        <v>-1</v>
      </c>
      <c r="AT2106" s="25">
        <f t="shared" si="201"/>
        <v>2099</v>
      </c>
      <c r="AU2106" s="25">
        <f t="shared" si="199"/>
        <v>0</v>
      </c>
      <c r="AV2106" s="25">
        <f t="shared" si="202"/>
        <v>0</v>
      </c>
      <c r="BB2106" s="51"/>
    </row>
    <row r="2107" spans="1:54" x14ac:dyDescent="0.25">
      <c r="A2107" t="str">
        <f t="shared" si="197"/>
        <v>2107</v>
      </c>
      <c r="B2107" s="25">
        <f>IF(OR(ISBLANK($AG2107),$AI2107="closed",$AI2107="old",AND($B$3=Data!$N$6,OR(database!AG2107=Data!$K$8,Data!$K$9=database!AG2107))),0,MAX(B$8:B2106)+1)</f>
        <v>0</v>
      </c>
      <c r="C2107" s="25">
        <f ca="1">IF(AND($AL2107-C$3&lt;=TODAY(),$AL2107&gt;0,AI2107&lt;&gt;"closed",AI2107&lt;&gt;"old",AND($B$3&lt;&gt;Data!$N$6,OR(database!$AG2107&lt;&gt;Data!$K$9,database!$AG2107&lt;&gt;Data!$K$8))),MAX(C$8:C2106)+1,0)</f>
        <v>0</v>
      </c>
      <c r="D2107" s="25">
        <f ca="1">IF(AND($AL2107-D$3&lt;=TODAY(),$AL2107&gt;0,$AI2107&lt;&gt;"closed",AI2107&lt;&gt;"old",AND($B$3&lt;&gt;Data!$N$6,OR(database!$AG2107&lt;&gt;Data!$K$9,database!$AG2107&lt;&gt;Data!$K$8))),MAX(D$8:D2106)+1,0)</f>
        <v>0</v>
      </c>
      <c r="E2107" s="25">
        <f ca="1">IF(AND($AL2107-E$3&lt;=TODAY(),$AL2107&gt;0,AI2107&lt;&gt;"closed",AI2107&lt;&gt;"old",AND($B$3&lt;&gt;Data!$N$6,OR(database!$AG2107&lt;&gt;Data!$K$9,database!$AG2107&lt;&gt;Data!$K$8))),MAX(E$8:E2106)+1,0)</f>
        <v>0</v>
      </c>
      <c r="F2107" s="25">
        <f>IF(AH2107="X",MAX(F$8:F2106)+1,0)</f>
        <v>0</v>
      </c>
      <c r="G2107" s="25">
        <f ca="1">IF(AND(AG2107=Data!$K$8,database!AI2107&lt;&gt;"Closed",AI2107&lt;&gt;"old",database!AL2107&lt;(TODAY()+Data!$X$4)),MAX(G$8:G2106)+1,0)</f>
        <v>0</v>
      </c>
      <c r="H2107" s="25">
        <f ca="1">IF(AND(AG2107=Data!$K$9,database!AI2107&lt;&gt;"Closed",AI2107&lt;&gt;"old",database!AL2107&lt;(TODAY()+Data!$X$5)),MAX(H$8:H2106)+1,0)</f>
        <v>0</v>
      </c>
      <c r="Y2107">
        <f>IF(AS2107&gt;0,VLOOKUP(AS2107,$AT:$AV,3,0)+COUNTIF(AS$8:AS2106,AS2107),0)</f>
        <v>0</v>
      </c>
      <c r="AA2107" s="17"/>
      <c r="AB2107" s="18"/>
      <c r="AC2107" s="17"/>
      <c r="AD2107" s="18"/>
      <c r="AE2107" s="17"/>
      <c r="AF2107" s="18"/>
      <c r="AG2107" s="139"/>
      <c r="AH2107" s="24"/>
      <c r="AI2107" s="17"/>
      <c r="AJ2107" s="24"/>
      <c r="AK2107" s="27"/>
      <c r="AL2107" s="47"/>
      <c r="AQ2107" s="25">
        <f>IF(FollowUp!$AK$3="(Off)",IF(FollowUp!$AA$3=Data!$D$5,C2107,IF(FollowUp!$AA$3=Data!$D$6,D2107,IF(FollowUp!$AA$3=Data!$D$7,E2107,B2107))),IF(FollowUp!$AK$3=Data!$N$9,F2107,IF(FollowUp!$AK$3=Data!$N$8,H2107,IF(FollowUp!$AK$3=Data!$N$7,G2107,B2107))))</f>
        <v>0</v>
      </c>
      <c r="AR2107" s="51">
        <f t="shared" si="200"/>
        <v>0</v>
      </c>
      <c r="AS2107" s="25">
        <f t="shared" si="198"/>
        <v>-1</v>
      </c>
      <c r="AT2107" s="25">
        <f t="shared" si="201"/>
        <v>2100</v>
      </c>
      <c r="AU2107" s="25">
        <f t="shared" si="199"/>
        <v>0</v>
      </c>
      <c r="AV2107" s="25">
        <f t="shared" si="202"/>
        <v>0</v>
      </c>
      <c r="BB2107" s="51"/>
    </row>
    <row r="2108" spans="1:54" x14ac:dyDescent="0.25">
      <c r="A2108" t="str">
        <f t="shared" si="197"/>
        <v>2108</v>
      </c>
      <c r="B2108" s="25">
        <f>IF(OR(ISBLANK($AG2108),$AI2108="closed",$AI2108="old",AND($B$3=Data!$N$6,OR(database!AG2108=Data!$K$8,Data!$K$9=database!AG2108))),0,MAX(B$8:B2107)+1)</f>
        <v>0</v>
      </c>
      <c r="C2108" s="25">
        <f ca="1">IF(AND($AL2108-C$3&lt;=TODAY(),$AL2108&gt;0,AI2108&lt;&gt;"closed",AI2108&lt;&gt;"old",AND($B$3&lt;&gt;Data!$N$6,OR(database!$AG2108&lt;&gt;Data!$K$9,database!$AG2108&lt;&gt;Data!$K$8))),MAX(C$8:C2107)+1,0)</f>
        <v>0</v>
      </c>
      <c r="D2108" s="25">
        <f ca="1">IF(AND($AL2108-D$3&lt;=TODAY(),$AL2108&gt;0,$AI2108&lt;&gt;"closed",AI2108&lt;&gt;"old",AND($B$3&lt;&gt;Data!$N$6,OR(database!$AG2108&lt;&gt;Data!$K$9,database!$AG2108&lt;&gt;Data!$K$8))),MAX(D$8:D2107)+1,0)</f>
        <v>0</v>
      </c>
      <c r="E2108" s="25">
        <f ca="1">IF(AND($AL2108-E$3&lt;=TODAY(),$AL2108&gt;0,AI2108&lt;&gt;"closed",AI2108&lt;&gt;"old",AND($B$3&lt;&gt;Data!$N$6,OR(database!$AG2108&lt;&gt;Data!$K$9,database!$AG2108&lt;&gt;Data!$K$8))),MAX(E$8:E2107)+1,0)</f>
        <v>0</v>
      </c>
      <c r="F2108" s="25">
        <f>IF(AH2108="X",MAX(F$8:F2107)+1,0)</f>
        <v>0</v>
      </c>
      <c r="G2108" s="25">
        <f ca="1">IF(AND(AG2108=Data!$K$8,database!AI2108&lt;&gt;"Closed",AI2108&lt;&gt;"old",database!AL2108&lt;(TODAY()+Data!$X$4)),MAX(G$8:G2107)+1,0)</f>
        <v>0</v>
      </c>
      <c r="H2108" s="25">
        <f ca="1">IF(AND(AG2108=Data!$K$9,database!AI2108&lt;&gt;"Closed",AI2108&lt;&gt;"old",database!AL2108&lt;(TODAY()+Data!$X$5)),MAX(H$8:H2107)+1,0)</f>
        <v>0</v>
      </c>
      <c r="Y2108">
        <f>IF(AS2108&gt;0,VLOOKUP(AS2108,$AT:$AV,3,0)+COUNTIF(AS$8:AS2107,AS2108),0)</f>
        <v>0</v>
      </c>
      <c r="AA2108" s="16"/>
      <c r="AB2108" s="22"/>
      <c r="AC2108" s="16"/>
      <c r="AD2108" s="22"/>
      <c r="AE2108" s="16"/>
      <c r="AF2108" s="22"/>
      <c r="AG2108" s="138"/>
      <c r="AH2108" s="23"/>
      <c r="AI2108" s="16"/>
      <c r="AJ2108" s="23"/>
      <c r="AK2108" s="28"/>
      <c r="AL2108" s="35"/>
      <c r="AQ2108" s="25">
        <f>IF(FollowUp!$AK$3="(Off)",IF(FollowUp!$AA$3=Data!$D$5,C2108,IF(FollowUp!$AA$3=Data!$D$6,D2108,IF(FollowUp!$AA$3=Data!$D$7,E2108,B2108))),IF(FollowUp!$AK$3=Data!$N$9,F2108,IF(FollowUp!$AK$3=Data!$N$8,H2108,IF(FollowUp!$AK$3=Data!$N$7,G2108,B2108))))</f>
        <v>0</v>
      </c>
      <c r="AR2108" s="51">
        <f t="shared" si="200"/>
        <v>0</v>
      </c>
      <c r="AS2108" s="25">
        <f t="shared" si="198"/>
        <v>-1</v>
      </c>
      <c r="AT2108" s="25">
        <f t="shared" si="201"/>
        <v>2101</v>
      </c>
      <c r="AU2108" s="25">
        <f t="shared" si="199"/>
        <v>0</v>
      </c>
      <c r="AV2108" s="25">
        <f t="shared" si="202"/>
        <v>0</v>
      </c>
      <c r="BB2108" s="51"/>
    </row>
    <row r="2109" spans="1:54" x14ac:dyDescent="0.25">
      <c r="A2109" t="str">
        <f t="shared" si="197"/>
        <v>2109</v>
      </c>
      <c r="B2109" s="25">
        <f>IF(OR(ISBLANK($AG2109),$AI2109="closed",$AI2109="old",AND($B$3=Data!$N$6,OR(database!AG2109=Data!$K$8,Data!$K$9=database!AG2109))),0,MAX(B$8:B2108)+1)</f>
        <v>0</v>
      </c>
      <c r="C2109" s="25">
        <f ca="1">IF(AND($AL2109-C$3&lt;=TODAY(),$AL2109&gt;0,AI2109&lt;&gt;"closed",AI2109&lt;&gt;"old",AND($B$3&lt;&gt;Data!$N$6,OR(database!$AG2109&lt;&gt;Data!$K$9,database!$AG2109&lt;&gt;Data!$K$8))),MAX(C$8:C2108)+1,0)</f>
        <v>0</v>
      </c>
      <c r="D2109" s="25">
        <f ca="1">IF(AND($AL2109-D$3&lt;=TODAY(),$AL2109&gt;0,$AI2109&lt;&gt;"closed",AI2109&lt;&gt;"old",AND($B$3&lt;&gt;Data!$N$6,OR(database!$AG2109&lt;&gt;Data!$K$9,database!$AG2109&lt;&gt;Data!$K$8))),MAX(D$8:D2108)+1,0)</f>
        <v>0</v>
      </c>
      <c r="E2109" s="25">
        <f ca="1">IF(AND($AL2109-E$3&lt;=TODAY(),$AL2109&gt;0,AI2109&lt;&gt;"closed",AI2109&lt;&gt;"old",AND($B$3&lt;&gt;Data!$N$6,OR(database!$AG2109&lt;&gt;Data!$K$9,database!$AG2109&lt;&gt;Data!$K$8))),MAX(E$8:E2108)+1,0)</f>
        <v>0</v>
      </c>
      <c r="F2109" s="25">
        <f>IF(AH2109="X",MAX(F$8:F2108)+1,0)</f>
        <v>0</v>
      </c>
      <c r="G2109" s="25">
        <f ca="1">IF(AND(AG2109=Data!$K$8,database!AI2109&lt;&gt;"Closed",AI2109&lt;&gt;"old",database!AL2109&lt;(TODAY()+Data!$X$4)),MAX(G$8:G2108)+1,0)</f>
        <v>0</v>
      </c>
      <c r="H2109" s="25">
        <f ca="1">IF(AND(AG2109=Data!$K$9,database!AI2109&lt;&gt;"Closed",AI2109&lt;&gt;"old",database!AL2109&lt;(TODAY()+Data!$X$5)),MAX(H$8:H2108)+1,0)</f>
        <v>0</v>
      </c>
      <c r="Y2109">
        <f>IF(AS2109&gt;0,VLOOKUP(AS2109,$AT:$AV,3,0)+COUNTIF(AS$8:AS2108,AS2109),0)</f>
        <v>0</v>
      </c>
      <c r="AA2109" s="17"/>
      <c r="AB2109" s="18"/>
      <c r="AC2109" s="17"/>
      <c r="AD2109" s="18"/>
      <c r="AE2109" s="17"/>
      <c r="AF2109" s="18"/>
      <c r="AG2109" s="139"/>
      <c r="AH2109" s="24"/>
      <c r="AI2109" s="17"/>
      <c r="AJ2109" s="24"/>
      <c r="AK2109" s="27"/>
      <c r="AL2109" s="47"/>
      <c r="AQ2109" s="25">
        <f>IF(FollowUp!$AK$3="(Off)",IF(FollowUp!$AA$3=Data!$D$5,C2109,IF(FollowUp!$AA$3=Data!$D$6,D2109,IF(FollowUp!$AA$3=Data!$D$7,E2109,B2109))),IF(FollowUp!$AK$3=Data!$N$9,F2109,IF(FollowUp!$AK$3=Data!$N$8,H2109,IF(FollowUp!$AK$3=Data!$N$7,G2109,B2109))))</f>
        <v>0</v>
      </c>
      <c r="AR2109" s="51">
        <f t="shared" si="200"/>
        <v>0</v>
      </c>
      <c r="AS2109" s="25">
        <f t="shared" si="198"/>
        <v>-1</v>
      </c>
      <c r="AT2109" s="25">
        <f t="shared" si="201"/>
        <v>2102</v>
      </c>
      <c r="AU2109" s="25">
        <f t="shared" si="199"/>
        <v>0</v>
      </c>
      <c r="AV2109" s="25">
        <f t="shared" si="202"/>
        <v>0</v>
      </c>
      <c r="BB2109" s="51"/>
    </row>
    <row r="2110" spans="1:54" x14ac:dyDescent="0.25">
      <c r="A2110" t="str">
        <f t="shared" si="197"/>
        <v>2110</v>
      </c>
      <c r="B2110" s="25">
        <f>IF(OR(ISBLANK($AG2110),$AI2110="closed",$AI2110="old",AND($B$3=Data!$N$6,OR(database!AG2110=Data!$K$8,Data!$K$9=database!AG2110))),0,MAX(B$8:B2109)+1)</f>
        <v>0</v>
      </c>
      <c r="C2110" s="25">
        <f ca="1">IF(AND($AL2110-C$3&lt;=TODAY(),$AL2110&gt;0,AI2110&lt;&gt;"closed",AI2110&lt;&gt;"old",AND($B$3&lt;&gt;Data!$N$6,OR(database!$AG2110&lt;&gt;Data!$K$9,database!$AG2110&lt;&gt;Data!$K$8))),MAX(C$8:C2109)+1,0)</f>
        <v>0</v>
      </c>
      <c r="D2110" s="25">
        <f ca="1">IF(AND($AL2110-D$3&lt;=TODAY(),$AL2110&gt;0,$AI2110&lt;&gt;"closed",AI2110&lt;&gt;"old",AND($B$3&lt;&gt;Data!$N$6,OR(database!$AG2110&lt;&gt;Data!$K$9,database!$AG2110&lt;&gt;Data!$K$8))),MAX(D$8:D2109)+1,0)</f>
        <v>0</v>
      </c>
      <c r="E2110" s="25">
        <f ca="1">IF(AND($AL2110-E$3&lt;=TODAY(),$AL2110&gt;0,AI2110&lt;&gt;"closed",AI2110&lt;&gt;"old",AND($B$3&lt;&gt;Data!$N$6,OR(database!$AG2110&lt;&gt;Data!$K$9,database!$AG2110&lt;&gt;Data!$K$8))),MAX(E$8:E2109)+1,0)</f>
        <v>0</v>
      </c>
      <c r="F2110" s="25">
        <f>IF(AH2110="X",MAX(F$8:F2109)+1,0)</f>
        <v>0</v>
      </c>
      <c r="G2110" s="25">
        <f ca="1">IF(AND(AG2110=Data!$K$8,database!AI2110&lt;&gt;"Closed",AI2110&lt;&gt;"old",database!AL2110&lt;(TODAY()+Data!$X$4)),MAX(G$8:G2109)+1,0)</f>
        <v>0</v>
      </c>
      <c r="H2110" s="25">
        <f ca="1">IF(AND(AG2110=Data!$K$9,database!AI2110&lt;&gt;"Closed",AI2110&lt;&gt;"old",database!AL2110&lt;(TODAY()+Data!$X$5)),MAX(H$8:H2109)+1,0)</f>
        <v>0</v>
      </c>
      <c r="Y2110">
        <f>IF(AS2110&gt;0,VLOOKUP(AS2110,$AT:$AV,3,0)+COUNTIF(AS$8:AS2109,AS2110),0)</f>
        <v>0</v>
      </c>
      <c r="AA2110" s="16"/>
      <c r="AB2110" s="22"/>
      <c r="AC2110" s="16"/>
      <c r="AD2110" s="22"/>
      <c r="AE2110" s="16"/>
      <c r="AF2110" s="22"/>
      <c r="AG2110" s="138"/>
      <c r="AH2110" s="23"/>
      <c r="AI2110" s="16"/>
      <c r="AJ2110" s="23"/>
      <c r="AK2110" s="28"/>
      <c r="AL2110" s="35"/>
      <c r="AQ2110" s="25">
        <f>IF(FollowUp!$AK$3="(Off)",IF(FollowUp!$AA$3=Data!$D$5,C2110,IF(FollowUp!$AA$3=Data!$D$6,D2110,IF(FollowUp!$AA$3=Data!$D$7,E2110,B2110))),IF(FollowUp!$AK$3=Data!$N$9,F2110,IF(FollowUp!$AK$3=Data!$N$8,H2110,IF(FollowUp!$AK$3=Data!$N$7,G2110,B2110))))</f>
        <v>0</v>
      </c>
      <c r="AR2110" s="51">
        <f t="shared" si="200"/>
        <v>0</v>
      </c>
      <c r="AS2110" s="25">
        <f t="shared" si="198"/>
        <v>-1</v>
      </c>
      <c r="AT2110" s="25">
        <f t="shared" si="201"/>
        <v>2103</v>
      </c>
      <c r="AU2110" s="25">
        <f t="shared" si="199"/>
        <v>0</v>
      </c>
      <c r="AV2110" s="25">
        <f t="shared" si="202"/>
        <v>0</v>
      </c>
      <c r="BB2110" s="51"/>
    </row>
    <row r="2111" spans="1:54" x14ac:dyDescent="0.25">
      <c r="A2111" t="str">
        <f t="shared" si="197"/>
        <v>2111</v>
      </c>
      <c r="B2111" s="25">
        <f>IF(OR(ISBLANK($AG2111),$AI2111="closed",$AI2111="old",AND($B$3=Data!$N$6,OR(database!AG2111=Data!$K$8,Data!$K$9=database!AG2111))),0,MAX(B$8:B2110)+1)</f>
        <v>0</v>
      </c>
      <c r="C2111" s="25">
        <f ca="1">IF(AND($AL2111-C$3&lt;=TODAY(),$AL2111&gt;0,AI2111&lt;&gt;"closed",AI2111&lt;&gt;"old",AND($B$3&lt;&gt;Data!$N$6,OR(database!$AG2111&lt;&gt;Data!$K$9,database!$AG2111&lt;&gt;Data!$K$8))),MAX(C$8:C2110)+1,0)</f>
        <v>0</v>
      </c>
      <c r="D2111" s="25">
        <f ca="1">IF(AND($AL2111-D$3&lt;=TODAY(),$AL2111&gt;0,$AI2111&lt;&gt;"closed",AI2111&lt;&gt;"old",AND($B$3&lt;&gt;Data!$N$6,OR(database!$AG2111&lt;&gt;Data!$K$9,database!$AG2111&lt;&gt;Data!$K$8))),MAX(D$8:D2110)+1,0)</f>
        <v>0</v>
      </c>
      <c r="E2111" s="25">
        <f ca="1">IF(AND($AL2111-E$3&lt;=TODAY(),$AL2111&gt;0,AI2111&lt;&gt;"closed",AI2111&lt;&gt;"old",AND($B$3&lt;&gt;Data!$N$6,OR(database!$AG2111&lt;&gt;Data!$K$9,database!$AG2111&lt;&gt;Data!$K$8))),MAX(E$8:E2110)+1,0)</f>
        <v>0</v>
      </c>
      <c r="F2111" s="25">
        <f>IF(AH2111="X",MAX(F$8:F2110)+1,0)</f>
        <v>0</v>
      </c>
      <c r="G2111" s="25">
        <f ca="1">IF(AND(AG2111=Data!$K$8,database!AI2111&lt;&gt;"Closed",AI2111&lt;&gt;"old",database!AL2111&lt;(TODAY()+Data!$X$4)),MAX(G$8:G2110)+1,0)</f>
        <v>0</v>
      </c>
      <c r="H2111" s="25">
        <f ca="1">IF(AND(AG2111=Data!$K$9,database!AI2111&lt;&gt;"Closed",AI2111&lt;&gt;"old",database!AL2111&lt;(TODAY()+Data!$X$5)),MAX(H$8:H2110)+1,0)</f>
        <v>0</v>
      </c>
      <c r="Y2111">
        <f>IF(AS2111&gt;0,VLOOKUP(AS2111,$AT:$AV,3,0)+COUNTIF(AS$8:AS2110,AS2111),0)</f>
        <v>0</v>
      </c>
      <c r="AA2111" s="17"/>
      <c r="AB2111" s="18"/>
      <c r="AC2111" s="17"/>
      <c r="AD2111" s="18"/>
      <c r="AE2111" s="17"/>
      <c r="AF2111" s="18"/>
      <c r="AG2111" s="139"/>
      <c r="AH2111" s="24"/>
      <c r="AI2111" s="17"/>
      <c r="AJ2111" s="24"/>
      <c r="AK2111" s="27"/>
      <c r="AL2111" s="47"/>
      <c r="AQ2111" s="25">
        <f>IF(FollowUp!$AK$3="(Off)",IF(FollowUp!$AA$3=Data!$D$5,C2111,IF(FollowUp!$AA$3=Data!$D$6,D2111,IF(FollowUp!$AA$3=Data!$D$7,E2111,B2111))),IF(FollowUp!$AK$3=Data!$N$9,F2111,IF(FollowUp!$AK$3=Data!$N$8,H2111,IF(FollowUp!$AK$3=Data!$N$7,G2111,B2111))))</f>
        <v>0</v>
      </c>
      <c r="AR2111" s="51">
        <f t="shared" si="200"/>
        <v>0</v>
      </c>
      <c r="AS2111" s="25">
        <f t="shared" si="198"/>
        <v>-1</v>
      </c>
      <c r="AT2111" s="25">
        <f t="shared" si="201"/>
        <v>2104</v>
      </c>
      <c r="AU2111" s="25">
        <f t="shared" si="199"/>
        <v>0</v>
      </c>
      <c r="AV2111" s="25">
        <f t="shared" si="202"/>
        <v>0</v>
      </c>
      <c r="BB2111" s="51"/>
    </row>
    <row r="2112" spans="1:54" x14ac:dyDescent="0.25">
      <c r="A2112" t="str">
        <f t="shared" si="197"/>
        <v>2112</v>
      </c>
      <c r="B2112" s="25">
        <f>IF(OR(ISBLANK($AG2112),$AI2112="closed",$AI2112="old",AND($B$3=Data!$N$6,OR(database!AG2112=Data!$K$8,Data!$K$9=database!AG2112))),0,MAX(B$8:B2111)+1)</f>
        <v>0</v>
      </c>
      <c r="C2112" s="25">
        <f ca="1">IF(AND($AL2112-C$3&lt;=TODAY(),$AL2112&gt;0,AI2112&lt;&gt;"closed",AI2112&lt;&gt;"old",AND($B$3&lt;&gt;Data!$N$6,OR(database!$AG2112&lt;&gt;Data!$K$9,database!$AG2112&lt;&gt;Data!$K$8))),MAX(C$8:C2111)+1,0)</f>
        <v>0</v>
      </c>
      <c r="D2112" s="25">
        <f ca="1">IF(AND($AL2112-D$3&lt;=TODAY(),$AL2112&gt;0,$AI2112&lt;&gt;"closed",AI2112&lt;&gt;"old",AND($B$3&lt;&gt;Data!$N$6,OR(database!$AG2112&lt;&gt;Data!$K$9,database!$AG2112&lt;&gt;Data!$K$8))),MAX(D$8:D2111)+1,0)</f>
        <v>0</v>
      </c>
      <c r="E2112" s="25">
        <f ca="1">IF(AND($AL2112-E$3&lt;=TODAY(),$AL2112&gt;0,AI2112&lt;&gt;"closed",AI2112&lt;&gt;"old",AND($B$3&lt;&gt;Data!$N$6,OR(database!$AG2112&lt;&gt;Data!$K$9,database!$AG2112&lt;&gt;Data!$K$8))),MAX(E$8:E2111)+1,0)</f>
        <v>0</v>
      </c>
      <c r="F2112" s="25">
        <f>IF(AH2112="X",MAX(F$8:F2111)+1,0)</f>
        <v>0</v>
      </c>
      <c r="G2112" s="25">
        <f ca="1">IF(AND(AG2112=Data!$K$8,database!AI2112&lt;&gt;"Closed",AI2112&lt;&gt;"old",database!AL2112&lt;(TODAY()+Data!$X$4)),MAX(G$8:G2111)+1,0)</f>
        <v>0</v>
      </c>
      <c r="H2112" s="25">
        <f ca="1">IF(AND(AG2112=Data!$K$9,database!AI2112&lt;&gt;"Closed",AI2112&lt;&gt;"old",database!AL2112&lt;(TODAY()+Data!$X$5)),MAX(H$8:H2111)+1,0)</f>
        <v>0</v>
      </c>
      <c r="Y2112">
        <f>IF(AS2112&gt;0,VLOOKUP(AS2112,$AT:$AV,3,0)+COUNTIF(AS$8:AS2111,AS2112),0)</f>
        <v>0</v>
      </c>
      <c r="AA2112" s="16"/>
      <c r="AB2112" s="22"/>
      <c r="AC2112" s="16"/>
      <c r="AD2112" s="22"/>
      <c r="AE2112" s="16"/>
      <c r="AF2112" s="22"/>
      <c r="AG2112" s="138"/>
      <c r="AH2112" s="23"/>
      <c r="AI2112" s="16"/>
      <c r="AJ2112" s="23"/>
      <c r="AK2112" s="28"/>
      <c r="AL2112" s="35"/>
      <c r="AQ2112" s="25">
        <f>IF(FollowUp!$AK$3="(Off)",IF(FollowUp!$AA$3=Data!$D$5,C2112,IF(FollowUp!$AA$3=Data!$D$6,D2112,IF(FollowUp!$AA$3=Data!$D$7,E2112,B2112))),IF(FollowUp!$AK$3=Data!$N$9,F2112,IF(FollowUp!$AK$3=Data!$N$8,H2112,IF(FollowUp!$AK$3=Data!$N$7,G2112,B2112))))</f>
        <v>0</v>
      </c>
      <c r="AR2112" s="51">
        <f t="shared" si="200"/>
        <v>0</v>
      </c>
      <c r="AS2112" s="25">
        <f t="shared" si="198"/>
        <v>-1</v>
      </c>
      <c r="AT2112" s="25">
        <f t="shared" si="201"/>
        <v>2105</v>
      </c>
      <c r="AU2112" s="25">
        <f t="shared" si="199"/>
        <v>0</v>
      </c>
      <c r="AV2112" s="25">
        <f t="shared" si="202"/>
        <v>0</v>
      </c>
      <c r="BB2112" s="51"/>
    </row>
    <row r="2113" spans="1:54" x14ac:dyDescent="0.25">
      <c r="A2113" t="str">
        <f t="shared" si="197"/>
        <v>2113</v>
      </c>
      <c r="B2113" s="25">
        <f>IF(OR(ISBLANK($AG2113),$AI2113="closed",$AI2113="old",AND($B$3=Data!$N$6,OR(database!AG2113=Data!$K$8,Data!$K$9=database!AG2113))),0,MAX(B$8:B2112)+1)</f>
        <v>0</v>
      </c>
      <c r="C2113" s="25">
        <f ca="1">IF(AND($AL2113-C$3&lt;=TODAY(),$AL2113&gt;0,AI2113&lt;&gt;"closed",AI2113&lt;&gt;"old",AND($B$3&lt;&gt;Data!$N$6,OR(database!$AG2113&lt;&gt;Data!$K$9,database!$AG2113&lt;&gt;Data!$K$8))),MAX(C$8:C2112)+1,0)</f>
        <v>0</v>
      </c>
      <c r="D2113" s="25">
        <f ca="1">IF(AND($AL2113-D$3&lt;=TODAY(),$AL2113&gt;0,$AI2113&lt;&gt;"closed",AI2113&lt;&gt;"old",AND($B$3&lt;&gt;Data!$N$6,OR(database!$AG2113&lt;&gt;Data!$K$9,database!$AG2113&lt;&gt;Data!$K$8))),MAX(D$8:D2112)+1,0)</f>
        <v>0</v>
      </c>
      <c r="E2113" s="25">
        <f ca="1">IF(AND($AL2113-E$3&lt;=TODAY(),$AL2113&gt;0,AI2113&lt;&gt;"closed",AI2113&lt;&gt;"old",AND($B$3&lt;&gt;Data!$N$6,OR(database!$AG2113&lt;&gt;Data!$K$9,database!$AG2113&lt;&gt;Data!$K$8))),MAX(E$8:E2112)+1,0)</f>
        <v>0</v>
      </c>
      <c r="F2113" s="25">
        <f>IF(AH2113="X",MAX(F$8:F2112)+1,0)</f>
        <v>0</v>
      </c>
      <c r="G2113" s="25">
        <f ca="1">IF(AND(AG2113=Data!$K$8,database!AI2113&lt;&gt;"Closed",AI2113&lt;&gt;"old",database!AL2113&lt;(TODAY()+Data!$X$4)),MAX(G$8:G2112)+1,0)</f>
        <v>0</v>
      </c>
      <c r="H2113" s="25">
        <f ca="1">IF(AND(AG2113=Data!$K$9,database!AI2113&lt;&gt;"Closed",AI2113&lt;&gt;"old",database!AL2113&lt;(TODAY()+Data!$X$5)),MAX(H$8:H2112)+1,0)</f>
        <v>0</v>
      </c>
      <c r="Y2113">
        <f>IF(AS2113&gt;0,VLOOKUP(AS2113,$AT:$AV,3,0)+COUNTIF(AS$8:AS2112,AS2113),0)</f>
        <v>0</v>
      </c>
      <c r="AA2113" s="17"/>
      <c r="AB2113" s="18"/>
      <c r="AC2113" s="17"/>
      <c r="AD2113" s="18"/>
      <c r="AE2113" s="17"/>
      <c r="AF2113" s="18"/>
      <c r="AG2113" s="139"/>
      <c r="AH2113" s="24"/>
      <c r="AI2113" s="17"/>
      <c r="AJ2113" s="24"/>
      <c r="AK2113" s="27"/>
      <c r="AL2113" s="47"/>
      <c r="AQ2113" s="25">
        <f>IF(FollowUp!$AK$3="(Off)",IF(FollowUp!$AA$3=Data!$D$5,C2113,IF(FollowUp!$AA$3=Data!$D$6,D2113,IF(FollowUp!$AA$3=Data!$D$7,E2113,B2113))),IF(FollowUp!$AK$3=Data!$N$9,F2113,IF(FollowUp!$AK$3=Data!$N$8,H2113,IF(FollowUp!$AK$3=Data!$N$7,G2113,B2113))))</f>
        <v>0</v>
      </c>
      <c r="AR2113" s="51">
        <f t="shared" si="200"/>
        <v>0</v>
      </c>
      <c r="AS2113" s="25">
        <f t="shared" si="198"/>
        <v>-1</v>
      </c>
      <c r="AT2113" s="25">
        <f t="shared" si="201"/>
        <v>2106</v>
      </c>
      <c r="AU2113" s="25">
        <f t="shared" si="199"/>
        <v>0</v>
      </c>
      <c r="AV2113" s="25">
        <f t="shared" si="202"/>
        <v>0</v>
      </c>
      <c r="BB2113" s="51"/>
    </row>
    <row r="2114" spans="1:54" x14ac:dyDescent="0.25">
      <c r="A2114" t="str">
        <f t="shared" si="197"/>
        <v>2114</v>
      </c>
      <c r="B2114" s="25">
        <f>IF(OR(ISBLANK($AG2114),$AI2114="closed",$AI2114="old",AND($B$3=Data!$N$6,OR(database!AG2114=Data!$K$8,Data!$K$9=database!AG2114))),0,MAX(B$8:B2113)+1)</f>
        <v>0</v>
      </c>
      <c r="C2114" s="25">
        <f ca="1">IF(AND($AL2114-C$3&lt;=TODAY(),$AL2114&gt;0,AI2114&lt;&gt;"closed",AI2114&lt;&gt;"old",AND($B$3&lt;&gt;Data!$N$6,OR(database!$AG2114&lt;&gt;Data!$K$9,database!$AG2114&lt;&gt;Data!$K$8))),MAX(C$8:C2113)+1,0)</f>
        <v>0</v>
      </c>
      <c r="D2114" s="25">
        <f ca="1">IF(AND($AL2114-D$3&lt;=TODAY(),$AL2114&gt;0,$AI2114&lt;&gt;"closed",AI2114&lt;&gt;"old",AND($B$3&lt;&gt;Data!$N$6,OR(database!$AG2114&lt;&gt;Data!$K$9,database!$AG2114&lt;&gt;Data!$K$8))),MAX(D$8:D2113)+1,0)</f>
        <v>0</v>
      </c>
      <c r="E2114" s="25">
        <f ca="1">IF(AND($AL2114-E$3&lt;=TODAY(),$AL2114&gt;0,AI2114&lt;&gt;"closed",AI2114&lt;&gt;"old",AND($B$3&lt;&gt;Data!$N$6,OR(database!$AG2114&lt;&gt;Data!$K$9,database!$AG2114&lt;&gt;Data!$K$8))),MAX(E$8:E2113)+1,0)</f>
        <v>0</v>
      </c>
      <c r="F2114" s="25">
        <f>IF(AH2114="X",MAX(F$8:F2113)+1,0)</f>
        <v>0</v>
      </c>
      <c r="G2114" s="25">
        <f ca="1">IF(AND(AG2114=Data!$K$8,database!AI2114&lt;&gt;"Closed",AI2114&lt;&gt;"old",database!AL2114&lt;(TODAY()+Data!$X$4)),MAX(G$8:G2113)+1,0)</f>
        <v>0</v>
      </c>
      <c r="H2114" s="25">
        <f ca="1">IF(AND(AG2114=Data!$K$9,database!AI2114&lt;&gt;"Closed",AI2114&lt;&gt;"old",database!AL2114&lt;(TODAY()+Data!$X$5)),MAX(H$8:H2113)+1,0)</f>
        <v>0</v>
      </c>
      <c r="Y2114">
        <f>IF(AS2114&gt;0,VLOOKUP(AS2114,$AT:$AV,3,0)+COUNTIF(AS$8:AS2113,AS2114),0)</f>
        <v>0</v>
      </c>
      <c r="AA2114" s="16"/>
      <c r="AB2114" s="22"/>
      <c r="AC2114" s="16"/>
      <c r="AD2114" s="22"/>
      <c r="AE2114" s="16"/>
      <c r="AF2114" s="22"/>
      <c r="AG2114" s="138"/>
      <c r="AH2114" s="23"/>
      <c r="AI2114" s="16"/>
      <c r="AJ2114" s="23"/>
      <c r="AK2114" s="28"/>
      <c r="AL2114" s="35"/>
      <c r="AQ2114" s="25">
        <f>IF(FollowUp!$AK$3="(Off)",IF(FollowUp!$AA$3=Data!$D$5,C2114,IF(FollowUp!$AA$3=Data!$D$6,D2114,IF(FollowUp!$AA$3=Data!$D$7,E2114,B2114))),IF(FollowUp!$AK$3=Data!$N$9,F2114,IF(FollowUp!$AK$3=Data!$N$8,H2114,IF(FollowUp!$AK$3=Data!$N$7,G2114,B2114))))</f>
        <v>0</v>
      </c>
      <c r="AR2114" s="51">
        <f t="shared" si="200"/>
        <v>0</v>
      </c>
      <c r="AS2114" s="25">
        <f t="shared" si="198"/>
        <v>-1</v>
      </c>
      <c r="AT2114" s="25">
        <f t="shared" si="201"/>
        <v>2107</v>
      </c>
      <c r="AU2114" s="25">
        <f t="shared" si="199"/>
        <v>0</v>
      </c>
      <c r="AV2114" s="25">
        <f t="shared" si="202"/>
        <v>0</v>
      </c>
      <c r="BB2114" s="51"/>
    </row>
    <row r="2115" spans="1:54" x14ac:dyDescent="0.25">
      <c r="A2115" t="str">
        <f t="shared" si="197"/>
        <v>2115</v>
      </c>
      <c r="B2115" s="25">
        <f>IF(OR(ISBLANK($AG2115),$AI2115="closed",$AI2115="old",AND($B$3=Data!$N$6,OR(database!AG2115=Data!$K$8,Data!$K$9=database!AG2115))),0,MAX(B$8:B2114)+1)</f>
        <v>0</v>
      </c>
      <c r="C2115" s="25">
        <f ca="1">IF(AND($AL2115-C$3&lt;=TODAY(),$AL2115&gt;0,AI2115&lt;&gt;"closed",AI2115&lt;&gt;"old",AND($B$3&lt;&gt;Data!$N$6,OR(database!$AG2115&lt;&gt;Data!$K$9,database!$AG2115&lt;&gt;Data!$K$8))),MAX(C$8:C2114)+1,0)</f>
        <v>0</v>
      </c>
      <c r="D2115" s="25">
        <f ca="1">IF(AND($AL2115-D$3&lt;=TODAY(),$AL2115&gt;0,$AI2115&lt;&gt;"closed",AI2115&lt;&gt;"old",AND($B$3&lt;&gt;Data!$N$6,OR(database!$AG2115&lt;&gt;Data!$K$9,database!$AG2115&lt;&gt;Data!$K$8))),MAX(D$8:D2114)+1,0)</f>
        <v>0</v>
      </c>
      <c r="E2115" s="25">
        <f ca="1">IF(AND($AL2115-E$3&lt;=TODAY(),$AL2115&gt;0,AI2115&lt;&gt;"closed",AI2115&lt;&gt;"old",AND($B$3&lt;&gt;Data!$N$6,OR(database!$AG2115&lt;&gt;Data!$K$9,database!$AG2115&lt;&gt;Data!$K$8))),MAX(E$8:E2114)+1,0)</f>
        <v>0</v>
      </c>
      <c r="F2115" s="25">
        <f>IF(AH2115="X",MAX(F$8:F2114)+1,0)</f>
        <v>0</v>
      </c>
      <c r="G2115" s="25">
        <f ca="1">IF(AND(AG2115=Data!$K$8,database!AI2115&lt;&gt;"Closed",AI2115&lt;&gt;"old",database!AL2115&lt;(TODAY()+Data!$X$4)),MAX(G$8:G2114)+1,0)</f>
        <v>0</v>
      </c>
      <c r="H2115" s="25">
        <f ca="1">IF(AND(AG2115=Data!$K$9,database!AI2115&lt;&gt;"Closed",AI2115&lt;&gt;"old",database!AL2115&lt;(TODAY()+Data!$X$5)),MAX(H$8:H2114)+1,0)</f>
        <v>0</v>
      </c>
      <c r="Y2115">
        <f>IF(AS2115&gt;0,VLOOKUP(AS2115,$AT:$AV,3,0)+COUNTIF(AS$8:AS2114,AS2115),0)</f>
        <v>0</v>
      </c>
      <c r="AA2115" s="17"/>
      <c r="AB2115" s="18"/>
      <c r="AC2115" s="17"/>
      <c r="AD2115" s="18"/>
      <c r="AE2115" s="17"/>
      <c r="AF2115" s="18"/>
      <c r="AG2115" s="139"/>
      <c r="AH2115" s="24"/>
      <c r="AI2115" s="17"/>
      <c r="AJ2115" s="24"/>
      <c r="AK2115" s="27"/>
      <c r="AL2115" s="47"/>
      <c r="AQ2115" s="25">
        <f>IF(FollowUp!$AK$3="(Off)",IF(FollowUp!$AA$3=Data!$D$5,C2115,IF(FollowUp!$AA$3=Data!$D$6,D2115,IF(FollowUp!$AA$3=Data!$D$7,E2115,B2115))),IF(FollowUp!$AK$3=Data!$N$9,F2115,IF(FollowUp!$AK$3=Data!$N$8,H2115,IF(FollowUp!$AK$3=Data!$N$7,G2115,B2115))))</f>
        <v>0</v>
      </c>
      <c r="AR2115" s="51">
        <f t="shared" si="200"/>
        <v>0</v>
      </c>
      <c r="AS2115" s="25">
        <f t="shared" si="198"/>
        <v>-1</v>
      </c>
      <c r="AT2115" s="25">
        <f t="shared" si="201"/>
        <v>2108</v>
      </c>
      <c r="AU2115" s="25">
        <f t="shared" si="199"/>
        <v>0</v>
      </c>
      <c r="AV2115" s="25">
        <f t="shared" si="202"/>
        <v>0</v>
      </c>
      <c r="BB2115" s="51"/>
    </row>
    <row r="2116" spans="1:54" x14ac:dyDescent="0.25">
      <c r="A2116" t="str">
        <f t="shared" si="197"/>
        <v>2116</v>
      </c>
      <c r="B2116" s="25">
        <f>IF(OR(ISBLANK($AG2116),$AI2116="closed",$AI2116="old",AND($B$3=Data!$N$6,OR(database!AG2116=Data!$K$8,Data!$K$9=database!AG2116))),0,MAX(B$8:B2115)+1)</f>
        <v>0</v>
      </c>
      <c r="C2116" s="25">
        <f ca="1">IF(AND($AL2116-C$3&lt;=TODAY(),$AL2116&gt;0,AI2116&lt;&gt;"closed",AI2116&lt;&gt;"old",AND($B$3&lt;&gt;Data!$N$6,OR(database!$AG2116&lt;&gt;Data!$K$9,database!$AG2116&lt;&gt;Data!$K$8))),MAX(C$8:C2115)+1,0)</f>
        <v>0</v>
      </c>
      <c r="D2116" s="25">
        <f ca="1">IF(AND($AL2116-D$3&lt;=TODAY(),$AL2116&gt;0,$AI2116&lt;&gt;"closed",AI2116&lt;&gt;"old",AND($B$3&lt;&gt;Data!$N$6,OR(database!$AG2116&lt;&gt;Data!$K$9,database!$AG2116&lt;&gt;Data!$K$8))),MAX(D$8:D2115)+1,0)</f>
        <v>0</v>
      </c>
      <c r="E2116" s="25">
        <f ca="1">IF(AND($AL2116-E$3&lt;=TODAY(),$AL2116&gt;0,AI2116&lt;&gt;"closed",AI2116&lt;&gt;"old",AND($B$3&lt;&gt;Data!$N$6,OR(database!$AG2116&lt;&gt;Data!$K$9,database!$AG2116&lt;&gt;Data!$K$8))),MAX(E$8:E2115)+1,0)</f>
        <v>0</v>
      </c>
      <c r="F2116" s="25">
        <f>IF(AH2116="X",MAX(F$8:F2115)+1,0)</f>
        <v>0</v>
      </c>
      <c r="G2116" s="25">
        <f ca="1">IF(AND(AG2116=Data!$K$8,database!AI2116&lt;&gt;"Closed",AI2116&lt;&gt;"old",database!AL2116&lt;(TODAY()+Data!$X$4)),MAX(G$8:G2115)+1,0)</f>
        <v>0</v>
      </c>
      <c r="H2116" s="25">
        <f ca="1">IF(AND(AG2116=Data!$K$9,database!AI2116&lt;&gt;"Closed",AI2116&lt;&gt;"old",database!AL2116&lt;(TODAY()+Data!$X$5)),MAX(H$8:H2115)+1,0)</f>
        <v>0</v>
      </c>
      <c r="Y2116">
        <f>IF(AS2116&gt;0,VLOOKUP(AS2116,$AT:$AV,3,0)+COUNTIF(AS$8:AS2115,AS2116),0)</f>
        <v>0</v>
      </c>
      <c r="AA2116" s="16"/>
      <c r="AB2116" s="22"/>
      <c r="AC2116" s="16"/>
      <c r="AD2116" s="22"/>
      <c r="AE2116" s="16"/>
      <c r="AF2116" s="22"/>
      <c r="AG2116" s="138"/>
      <c r="AH2116" s="23"/>
      <c r="AI2116" s="16"/>
      <c r="AJ2116" s="23"/>
      <c r="AK2116" s="28"/>
      <c r="AL2116" s="35"/>
      <c r="AQ2116" s="25">
        <f>IF(FollowUp!$AK$3="(Off)",IF(FollowUp!$AA$3=Data!$D$5,C2116,IF(FollowUp!$AA$3=Data!$D$6,D2116,IF(FollowUp!$AA$3=Data!$D$7,E2116,B2116))),IF(FollowUp!$AK$3=Data!$N$9,F2116,IF(FollowUp!$AK$3=Data!$N$8,H2116,IF(FollowUp!$AK$3=Data!$N$7,G2116,B2116))))</f>
        <v>0</v>
      </c>
      <c r="AR2116" s="51">
        <f t="shared" si="200"/>
        <v>0</v>
      </c>
      <c r="AS2116" s="25">
        <f t="shared" si="198"/>
        <v>-1</v>
      </c>
      <c r="AT2116" s="25">
        <f t="shared" si="201"/>
        <v>2109</v>
      </c>
      <c r="AU2116" s="25">
        <f t="shared" si="199"/>
        <v>0</v>
      </c>
      <c r="AV2116" s="25">
        <f t="shared" si="202"/>
        <v>0</v>
      </c>
      <c r="BB2116" s="51"/>
    </row>
    <row r="2117" spans="1:54" x14ac:dyDescent="0.25">
      <c r="A2117" t="str">
        <f t="shared" si="197"/>
        <v>2117</v>
      </c>
      <c r="B2117" s="25">
        <f>IF(OR(ISBLANK($AG2117),$AI2117="closed",$AI2117="old",AND($B$3=Data!$N$6,OR(database!AG2117=Data!$K$8,Data!$K$9=database!AG2117))),0,MAX(B$8:B2116)+1)</f>
        <v>0</v>
      </c>
      <c r="C2117" s="25">
        <f ca="1">IF(AND($AL2117-C$3&lt;=TODAY(),$AL2117&gt;0,AI2117&lt;&gt;"closed",AI2117&lt;&gt;"old",AND($B$3&lt;&gt;Data!$N$6,OR(database!$AG2117&lt;&gt;Data!$K$9,database!$AG2117&lt;&gt;Data!$K$8))),MAX(C$8:C2116)+1,0)</f>
        <v>0</v>
      </c>
      <c r="D2117" s="25">
        <f ca="1">IF(AND($AL2117-D$3&lt;=TODAY(),$AL2117&gt;0,$AI2117&lt;&gt;"closed",AI2117&lt;&gt;"old",AND($B$3&lt;&gt;Data!$N$6,OR(database!$AG2117&lt;&gt;Data!$K$9,database!$AG2117&lt;&gt;Data!$K$8))),MAX(D$8:D2116)+1,0)</f>
        <v>0</v>
      </c>
      <c r="E2117" s="25">
        <f ca="1">IF(AND($AL2117-E$3&lt;=TODAY(),$AL2117&gt;0,AI2117&lt;&gt;"closed",AI2117&lt;&gt;"old",AND($B$3&lt;&gt;Data!$N$6,OR(database!$AG2117&lt;&gt;Data!$K$9,database!$AG2117&lt;&gt;Data!$K$8))),MAX(E$8:E2116)+1,0)</f>
        <v>0</v>
      </c>
      <c r="F2117" s="25">
        <f>IF(AH2117="X",MAX(F$8:F2116)+1,0)</f>
        <v>0</v>
      </c>
      <c r="G2117" s="25">
        <f ca="1">IF(AND(AG2117=Data!$K$8,database!AI2117&lt;&gt;"Closed",AI2117&lt;&gt;"old",database!AL2117&lt;(TODAY()+Data!$X$4)),MAX(G$8:G2116)+1,0)</f>
        <v>0</v>
      </c>
      <c r="H2117" s="25">
        <f ca="1">IF(AND(AG2117=Data!$K$9,database!AI2117&lt;&gt;"Closed",AI2117&lt;&gt;"old",database!AL2117&lt;(TODAY()+Data!$X$5)),MAX(H$8:H2116)+1,0)</f>
        <v>0</v>
      </c>
      <c r="Y2117">
        <f>IF(AS2117&gt;0,VLOOKUP(AS2117,$AT:$AV,3,0)+COUNTIF(AS$8:AS2116,AS2117),0)</f>
        <v>0</v>
      </c>
      <c r="AA2117" s="17"/>
      <c r="AB2117" s="18"/>
      <c r="AC2117" s="17"/>
      <c r="AD2117" s="18"/>
      <c r="AE2117" s="17"/>
      <c r="AF2117" s="18"/>
      <c r="AG2117" s="139"/>
      <c r="AH2117" s="24"/>
      <c r="AI2117" s="17"/>
      <c r="AJ2117" s="24"/>
      <c r="AK2117" s="27"/>
      <c r="AL2117" s="47"/>
      <c r="AQ2117" s="25">
        <f>IF(FollowUp!$AK$3="(Off)",IF(FollowUp!$AA$3=Data!$D$5,C2117,IF(FollowUp!$AA$3=Data!$D$6,D2117,IF(FollowUp!$AA$3=Data!$D$7,E2117,B2117))),IF(FollowUp!$AK$3=Data!$N$9,F2117,IF(FollowUp!$AK$3=Data!$N$8,H2117,IF(FollowUp!$AK$3=Data!$N$7,G2117,B2117))))</f>
        <v>0</v>
      </c>
      <c r="AR2117" s="51">
        <f t="shared" si="200"/>
        <v>0</v>
      </c>
      <c r="AS2117" s="25">
        <f t="shared" si="198"/>
        <v>-1</v>
      </c>
      <c r="AT2117" s="25">
        <f t="shared" si="201"/>
        <v>2110</v>
      </c>
      <c r="AU2117" s="25">
        <f t="shared" si="199"/>
        <v>0</v>
      </c>
      <c r="AV2117" s="25">
        <f t="shared" si="202"/>
        <v>0</v>
      </c>
      <c r="BB2117" s="51"/>
    </row>
    <row r="2118" spans="1:54" x14ac:dyDescent="0.25">
      <c r="A2118" t="str">
        <f t="shared" si="197"/>
        <v>2118</v>
      </c>
      <c r="B2118" s="25">
        <f>IF(OR(ISBLANK($AG2118),$AI2118="closed",$AI2118="old",AND($B$3=Data!$N$6,OR(database!AG2118=Data!$K$8,Data!$K$9=database!AG2118))),0,MAX(B$8:B2117)+1)</f>
        <v>0</v>
      </c>
      <c r="C2118" s="25">
        <f ca="1">IF(AND($AL2118-C$3&lt;=TODAY(),$AL2118&gt;0,AI2118&lt;&gt;"closed",AI2118&lt;&gt;"old",AND($B$3&lt;&gt;Data!$N$6,OR(database!$AG2118&lt;&gt;Data!$K$9,database!$AG2118&lt;&gt;Data!$K$8))),MAX(C$8:C2117)+1,0)</f>
        <v>0</v>
      </c>
      <c r="D2118" s="25">
        <f ca="1">IF(AND($AL2118-D$3&lt;=TODAY(),$AL2118&gt;0,$AI2118&lt;&gt;"closed",AI2118&lt;&gt;"old",AND($B$3&lt;&gt;Data!$N$6,OR(database!$AG2118&lt;&gt;Data!$K$9,database!$AG2118&lt;&gt;Data!$K$8))),MAX(D$8:D2117)+1,0)</f>
        <v>0</v>
      </c>
      <c r="E2118" s="25">
        <f ca="1">IF(AND($AL2118-E$3&lt;=TODAY(),$AL2118&gt;0,AI2118&lt;&gt;"closed",AI2118&lt;&gt;"old",AND($B$3&lt;&gt;Data!$N$6,OR(database!$AG2118&lt;&gt;Data!$K$9,database!$AG2118&lt;&gt;Data!$K$8))),MAX(E$8:E2117)+1,0)</f>
        <v>0</v>
      </c>
      <c r="F2118" s="25">
        <f>IF(AH2118="X",MAX(F$8:F2117)+1,0)</f>
        <v>0</v>
      </c>
      <c r="G2118" s="25">
        <f ca="1">IF(AND(AG2118=Data!$K$8,database!AI2118&lt;&gt;"Closed",AI2118&lt;&gt;"old",database!AL2118&lt;(TODAY()+Data!$X$4)),MAX(G$8:G2117)+1,0)</f>
        <v>0</v>
      </c>
      <c r="H2118" s="25">
        <f ca="1">IF(AND(AG2118=Data!$K$9,database!AI2118&lt;&gt;"Closed",AI2118&lt;&gt;"old",database!AL2118&lt;(TODAY()+Data!$X$5)),MAX(H$8:H2117)+1,0)</f>
        <v>0</v>
      </c>
      <c r="Y2118">
        <f>IF(AS2118&gt;0,VLOOKUP(AS2118,$AT:$AV,3,0)+COUNTIF(AS$8:AS2117,AS2118),0)</f>
        <v>0</v>
      </c>
      <c r="AA2118" s="16"/>
      <c r="AB2118" s="22"/>
      <c r="AC2118" s="16"/>
      <c r="AD2118" s="22"/>
      <c r="AE2118" s="16"/>
      <c r="AF2118" s="22"/>
      <c r="AG2118" s="138"/>
      <c r="AH2118" s="23"/>
      <c r="AI2118" s="16"/>
      <c r="AJ2118" s="23"/>
      <c r="AK2118" s="28"/>
      <c r="AL2118" s="35"/>
      <c r="AQ2118" s="25">
        <f>IF(FollowUp!$AK$3="(Off)",IF(FollowUp!$AA$3=Data!$D$5,C2118,IF(FollowUp!$AA$3=Data!$D$6,D2118,IF(FollowUp!$AA$3=Data!$D$7,E2118,B2118))),IF(FollowUp!$AK$3=Data!$N$9,F2118,IF(FollowUp!$AK$3=Data!$N$8,H2118,IF(FollowUp!$AK$3=Data!$N$7,G2118,B2118))))</f>
        <v>0</v>
      </c>
      <c r="AR2118" s="51">
        <f t="shared" si="200"/>
        <v>0</v>
      </c>
      <c r="AS2118" s="25">
        <f t="shared" si="198"/>
        <v>-1</v>
      </c>
      <c r="AT2118" s="25">
        <f t="shared" si="201"/>
        <v>2111</v>
      </c>
      <c r="AU2118" s="25">
        <f t="shared" si="199"/>
        <v>0</v>
      </c>
      <c r="AV2118" s="25">
        <f t="shared" si="202"/>
        <v>0</v>
      </c>
      <c r="BB2118" s="51"/>
    </row>
    <row r="2119" spans="1:54" x14ac:dyDescent="0.25">
      <c r="A2119" t="str">
        <f t="shared" si="197"/>
        <v>2119</v>
      </c>
      <c r="B2119" s="25">
        <f>IF(OR(ISBLANK($AG2119),$AI2119="closed",$AI2119="old",AND($B$3=Data!$N$6,OR(database!AG2119=Data!$K$8,Data!$K$9=database!AG2119))),0,MAX(B$8:B2118)+1)</f>
        <v>0</v>
      </c>
      <c r="C2119" s="25">
        <f ca="1">IF(AND($AL2119-C$3&lt;=TODAY(),$AL2119&gt;0,AI2119&lt;&gt;"closed",AI2119&lt;&gt;"old",AND($B$3&lt;&gt;Data!$N$6,OR(database!$AG2119&lt;&gt;Data!$K$9,database!$AG2119&lt;&gt;Data!$K$8))),MAX(C$8:C2118)+1,0)</f>
        <v>0</v>
      </c>
      <c r="D2119" s="25">
        <f ca="1">IF(AND($AL2119-D$3&lt;=TODAY(),$AL2119&gt;0,$AI2119&lt;&gt;"closed",AI2119&lt;&gt;"old",AND($B$3&lt;&gt;Data!$N$6,OR(database!$AG2119&lt;&gt;Data!$K$9,database!$AG2119&lt;&gt;Data!$K$8))),MAX(D$8:D2118)+1,0)</f>
        <v>0</v>
      </c>
      <c r="E2119" s="25">
        <f ca="1">IF(AND($AL2119-E$3&lt;=TODAY(),$AL2119&gt;0,AI2119&lt;&gt;"closed",AI2119&lt;&gt;"old",AND($B$3&lt;&gt;Data!$N$6,OR(database!$AG2119&lt;&gt;Data!$K$9,database!$AG2119&lt;&gt;Data!$K$8))),MAX(E$8:E2118)+1,0)</f>
        <v>0</v>
      </c>
      <c r="F2119" s="25">
        <f>IF(AH2119="X",MAX(F$8:F2118)+1,0)</f>
        <v>0</v>
      </c>
      <c r="G2119" s="25">
        <f ca="1">IF(AND(AG2119=Data!$K$8,database!AI2119&lt;&gt;"Closed",AI2119&lt;&gt;"old",database!AL2119&lt;(TODAY()+Data!$X$4)),MAX(G$8:G2118)+1,0)</f>
        <v>0</v>
      </c>
      <c r="H2119" s="25">
        <f ca="1">IF(AND(AG2119=Data!$K$9,database!AI2119&lt;&gt;"Closed",AI2119&lt;&gt;"old",database!AL2119&lt;(TODAY()+Data!$X$5)),MAX(H$8:H2118)+1,0)</f>
        <v>0</v>
      </c>
      <c r="Y2119">
        <f>IF(AS2119&gt;0,VLOOKUP(AS2119,$AT:$AV,3,0)+COUNTIF(AS$8:AS2118,AS2119),0)</f>
        <v>0</v>
      </c>
      <c r="AA2119" s="17"/>
      <c r="AB2119" s="18"/>
      <c r="AC2119" s="17"/>
      <c r="AD2119" s="18"/>
      <c r="AE2119" s="17"/>
      <c r="AF2119" s="18"/>
      <c r="AG2119" s="139"/>
      <c r="AH2119" s="24"/>
      <c r="AI2119" s="17"/>
      <c r="AJ2119" s="24"/>
      <c r="AK2119" s="27"/>
      <c r="AL2119" s="47"/>
      <c r="AQ2119" s="25">
        <f>IF(FollowUp!$AK$3="(Off)",IF(FollowUp!$AA$3=Data!$D$5,C2119,IF(FollowUp!$AA$3=Data!$D$6,D2119,IF(FollowUp!$AA$3=Data!$D$7,E2119,B2119))),IF(FollowUp!$AK$3=Data!$N$9,F2119,IF(FollowUp!$AK$3=Data!$N$8,H2119,IF(FollowUp!$AK$3=Data!$N$7,G2119,B2119))))</f>
        <v>0</v>
      </c>
      <c r="AR2119" s="51">
        <f t="shared" si="200"/>
        <v>0</v>
      </c>
      <c r="AS2119" s="25">
        <f t="shared" si="198"/>
        <v>-1</v>
      </c>
      <c r="AT2119" s="25">
        <f t="shared" si="201"/>
        <v>2112</v>
      </c>
      <c r="AU2119" s="25">
        <f t="shared" si="199"/>
        <v>0</v>
      </c>
      <c r="AV2119" s="25">
        <f t="shared" si="202"/>
        <v>0</v>
      </c>
      <c r="BB2119" s="51"/>
    </row>
    <row r="2120" spans="1:54" x14ac:dyDescent="0.25">
      <c r="A2120" t="str">
        <f t="shared" ref="A2120:A2183" si="203">ROW(C2120)&amp;AC2120</f>
        <v>2120</v>
      </c>
      <c r="B2120" s="25">
        <f>IF(OR(ISBLANK($AG2120),$AI2120="closed",$AI2120="old",AND($B$3=Data!$N$6,OR(database!AG2120=Data!$K$8,Data!$K$9=database!AG2120))),0,MAX(B$8:B2119)+1)</f>
        <v>0</v>
      </c>
      <c r="C2120" s="25">
        <f ca="1">IF(AND($AL2120-C$3&lt;=TODAY(),$AL2120&gt;0,AI2120&lt;&gt;"closed",AI2120&lt;&gt;"old",AND($B$3&lt;&gt;Data!$N$6,OR(database!$AG2120&lt;&gt;Data!$K$9,database!$AG2120&lt;&gt;Data!$K$8))),MAX(C$8:C2119)+1,0)</f>
        <v>0</v>
      </c>
      <c r="D2120" s="25">
        <f ca="1">IF(AND($AL2120-D$3&lt;=TODAY(),$AL2120&gt;0,$AI2120&lt;&gt;"closed",AI2120&lt;&gt;"old",AND($B$3&lt;&gt;Data!$N$6,OR(database!$AG2120&lt;&gt;Data!$K$9,database!$AG2120&lt;&gt;Data!$K$8))),MAX(D$8:D2119)+1,0)</f>
        <v>0</v>
      </c>
      <c r="E2120" s="25">
        <f ca="1">IF(AND($AL2120-E$3&lt;=TODAY(),$AL2120&gt;0,AI2120&lt;&gt;"closed",AI2120&lt;&gt;"old",AND($B$3&lt;&gt;Data!$N$6,OR(database!$AG2120&lt;&gt;Data!$K$9,database!$AG2120&lt;&gt;Data!$K$8))),MAX(E$8:E2119)+1,0)</f>
        <v>0</v>
      </c>
      <c r="F2120" s="25">
        <f>IF(AH2120="X",MAX(F$8:F2119)+1,0)</f>
        <v>0</v>
      </c>
      <c r="G2120" s="25">
        <f ca="1">IF(AND(AG2120=Data!$K$8,database!AI2120&lt;&gt;"Closed",AI2120&lt;&gt;"old",database!AL2120&lt;(TODAY()+Data!$X$4)),MAX(G$8:G2119)+1,0)</f>
        <v>0</v>
      </c>
      <c r="H2120" s="25">
        <f ca="1">IF(AND(AG2120=Data!$K$9,database!AI2120&lt;&gt;"Closed",AI2120&lt;&gt;"old",database!AL2120&lt;(TODAY()+Data!$X$5)),MAX(H$8:H2119)+1,0)</f>
        <v>0</v>
      </c>
      <c r="Y2120">
        <f>IF(AS2120&gt;0,VLOOKUP(AS2120,$AT:$AV,3,0)+COUNTIF(AS$8:AS2119,AS2120),0)</f>
        <v>0</v>
      </c>
      <c r="AA2120" s="16"/>
      <c r="AB2120" s="22"/>
      <c r="AC2120" s="16"/>
      <c r="AD2120" s="22"/>
      <c r="AE2120" s="16"/>
      <c r="AF2120" s="22"/>
      <c r="AG2120" s="138"/>
      <c r="AH2120" s="23"/>
      <c r="AI2120" s="16"/>
      <c r="AJ2120" s="23"/>
      <c r="AK2120" s="28"/>
      <c r="AL2120" s="35"/>
      <c r="AQ2120" s="25">
        <f>IF(FollowUp!$AK$3="(Off)",IF(FollowUp!$AA$3=Data!$D$5,C2120,IF(FollowUp!$AA$3=Data!$D$6,D2120,IF(FollowUp!$AA$3=Data!$D$7,E2120,B2120))),IF(FollowUp!$AK$3=Data!$N$9,F2120,IF(FollowUp!$AK$3=Data!$N$8,H2120,IF(FollowUp!$AK$3=Data!$N$7,G2120,B2120))))</f>
        <v>0</v>
      </c>
      <c r="AR2120" s="51">
        <f t="shared" si="200"/>
        <v>0</v>
      </c>
      <c r="AS2120" s="25">
        <f t="shared" si="198"/>
        <v>-1</v>
      </c>
      <c r="AT2120" s="25">
        <f t="shared" si="201"/>
        <v>2113</v>
      </c>
      <c r="AU2120" s="25">
        <f t="shared" si="199"/>
        <v>0</v>
      </c>
      <c r="AV2120" s="25">
        <f t="shared" si="202"/>
        <v>0</v>
      </c>
      <c r="BB2120" s="51"/>
    </row>
    <row r="2121" spans="1:54" x14ac:dyDescent="0.25">
      <c r="A2121" t="str">
        <f t="shared" si="203"/>
        <v>2121</v>
      </c>
      <c r="B2121" s="25">
        <f>IF(OR(ISBLANK($AG2121),$AI2121="closed",$AI2121="old",AND($B$3=Data!$N$6,OR(database!AG2121=Data!$K$8,Data!$K$9=database!AG2121))),0,MAX(B$8:B2120)+1)</f>
        <v>0</v>
      </c>
      <c r="C2121" s="25">
        <f ca="1">IF(AND($AL2121-C$3&lt;=TODAY(),$AL2121&gt;0,AI2121&lt;&gt;"closed",AI2121&lt;&gt;"old",AND($B$3&lt;&gt;Data!$N$6,OR(database!$AG2121&lt;&gt;Data!$K$9,database!$AG2121&lt;&gt;Data!$K$8))),MAX(C$8:C2120)+1,0)</f>
        <v>0</v>
      </c>
      <c r="D2121" s="25">
        <f ca="1">IF(AND($AL2121-D$3&lt;=TODAY(),$AL2121&gt;0,$AI2121&lt;&gt;"closed",AI2121&lt;&gt;"old",AND($B$3&lt;&gt;Data!$N$6,OR(database!$AG2121&lt;&gt;Data!$K$9,database!$AG2121&lt;&gt;Data!$K$8))),MAX(D$8:D2120)+1,0)</f>
        <v>0</v>
      </c>
      <c r="E2121" s="25">
        <f ca="1">IF(AND($AL2121-E$3&lt;=TODAY(),$AL2121&gt;0,AI2121&lt;&gt;"closed",AI2121&lt;&gt;"old",AND($B$3&lt;&gt;Data!$N$6,OR(database!$AG2121&lt;&gt;Data!$K$9,database!$AG2121&lt;&gt;Data!$K$8))),MAX(E$8:E2120)+1,0)</f>
        <v>0</v>
      </c>
      <c r="F2121" s="25">
        <f>IF(AH2121="X",MAX(F$8:F2120)+1,0)</f>
        <v>0</v>
      </c>
      <c r="G2121" s="25">
        <f ca="1">IF(AND(AG2121=Data!$K$8,database!AI2121&lt;&gt;"Closed",AI2121&lt;&gt;"old",database!AL2121&lt;(TODAY()+Data!$X$4)),MAX(G$8:G2120)+1,0)</f>
        <v>0</v>
      </c>
      <c r="H2121" s="25">
        <f ca="1">IF(AND(AG2121=Data!$K$9,database!AI2121&lt;&gt;"Closed",AI2121&lt;&gt;"old",database!AL2121&lt;(TODAY()+Data!$X$5)),MAX(H$8:H2120)+1,0)</f>
        <v>0</v>
      </c>
      <c r="Y2121">
        <f>IF(AS2121&gt;0,VLOOKUP(AS2121,$AT:$AV,3,0)+COUNTIF(AS$8:AS2120,AS2121),0)</f>
        <v>0</v>
      </c>
      <c r="AA2121" s="17"/>
      <c r="AB2121" s="18"/>
      <c r="AC2121" s="17"/>
      <c r="AD2121" s="18"/>
      <c r="AE2121" s="17"/>
      <c r="AF2121" s="18"/>
      <c r="AG2121" s="139"/>
      <c r="AH2121" s="24"/>
      <c r="AI2121" s="17"/>
      <c r="AJ2121" s="24"/>
      <c r="AK2121" s="27"/>
      <c r="AL2121" s="47"/>
      <c r="AQ2121" s="25">
        <f>IF(FollowUp!$AK$3="(Off)",IF(FollowUp!$AA$3=Data!$D$5,C2121,IF(FollowUp!$AA$3=Data!$D$6,D2121,IF(FollowUp!$AA$3=Data!$D$7,E2121,B2121))),IF(FollowUp!$AK$3=Data!$N$9,F2121,IF(FollowUp!$AK$3=Data!$N$8,H2121,IF(FollowUp!$AK$3=Data!$N$7,G2121,B2121))))</f>
        <v>0</v>
      </c>
      <c r="AR2121" s="51">
        <f t="shared" si="200"/>
        <v>0</v>
      </c>
      <c r="AS2121" s="25">
        <f t="shared" ref="AS2121:AS2184" si="204">IF(AR2121=0,-1,RANK(AR2121,$AR$8:$AR$5000))</f>
        <v>-1</v>
      </c>
      <c r="AT2121" s="25">
        <f t="shared" si="201"/>
        <v>2114</v>
      </c>
      <c r="AU2121" s="25">
        <f t="shared" ref="AU2121:AU2184" si="205">COUNTIF(AS:AS,AT2121)</f>
        <v>0</v>
      </c>
      <c r="AV2121" s="25">
        <f t="shared" si="202"/>
        <v>0</v>
      </c>
      <c r="BB2121" s="51"/>
    </row>
    <row r="2122" spans="1:54" x14ac:dyDescent="0.25">
      <c r="A2122" t="str">
        <f t="shared" si="203"/>
        <v>2122</v>
      </c>
      <c r="B2122" s="25">
        <f>IF(OR(ISBLANK($AG2122),$AI2122="closed",$AI2122="old",AND($B$3=Data!$N$6,OR(database!AG2122=Data!$K$8,Data!$K$9=database!AG2122))),0,MAX(B$8:B2121)+1)</f>
        <v>0</v>
      </c>
      <c r="C2122" s="25">
        <f ca="1">IF(AND($AL2122-C$3&lt;=TODAY(),$AL2122&gt;0,AI2122&lt;&gt;"closed",AI2122&lt;&gt;"old",AND($B$3&lt;&gt;Data!$N$6,OR(database!$AG2122&lt;&gt;Data!$K$9,database!$AG2122&lt;&gt;Data!$K$8))),MAX(C$8:C2121)+1,0)</f>
        <v>0</v>
      </c>
      <c r="D2122" s="25">
        <f ca="1">IF(AND($AL2122-D$3&lt;=TODAY(),$AL2122&gt;0,$AI2122&lt;&gt;"closed",AI2122&lt;&gt;"old",AND($B$3&lt;&gt;Data!$N$6,OR(database!$AG2122&lt;&gt;Data!$K$9,database!$AG2122&lt;&gt;Data!$K$8))),MAX(D$8:D2121)+1,0)</f>
        <v>0</v>
      </c>
      <c r="E2122" s="25">
        <f ca="1">IF(AND($AL2122-E$3&lt;=TODAY(),$AL2122&gt;0,AI2122&lt;&gt;"closed",AI2122&lt;&gt;"old",AND($B$3&lt;&gt;Data!$N$6,OR(database!$AG2122&lt;&gt;Data!$K$9,database!$AG2122&lt;&gt;Data!$K$8))),MAX(E$8:E2121)+1,0)</f>
        <v>0</v>
      </c>
      <c r="F2122" s="25">
        <f>IF(AH2122="X",MAX(F$8:F2121)+1,0)</f>
        <v>0</v>
      </c>
      <c r="G2122" s="25">
        <f ca="1">IF(AND(AG2122=Data!$K$8,database!AI2122&lt;&gt;"Closed",AI2122&lt;&gt;"old",database!AL2122&lt;(TODAY()+Data!$X$4)),MAX(G$8:G2121)+1,0)</f>
        <v>0</v>
      </c>
      <c r="H2122" s="25">
        <f ca="1">IF(AND(AG2122=Data!$K$9,database!AI2122&lt;&gt;"Closed",AI2122&lt;&gt;"old",database!AL2122&lt;(TODAY()+Data!$X$5)),MAX(H$8:H2121)+1,0)</f>
        <v>0</v>
      </c>
      <c r="Y2122">
        <f>IF(AS2122&gt;0,VLOOKUP(AS2122,$AT:$AV,3,0)+COUNTIF(AS$8:AS2121,AS2122),0)</f>
        <v>0</v>
      </c>
      <c r="AA2122" s="16"/>
      <c r="AB2122" s="22"/>
      <c r="AC2122" s="16"/>
      <c r="AD2122" s="22"/>
      <c r="AE2122" s="16"/>
      <c r="AF2122" s="22"/>
      <c r="AG2122" s="138"/>
      <c r="AH2122" s="23"/>
      <c r="AI2122" s="16"/>
      <c r="AJ2122" s="23"/>
      <c r="AK2122" s="28"/>
      <c r="AL2122" s="35"/>
      <c r="AQ2122" s="25">
        <f>IF(FollowUp!$AK$3="(Off)",IF(FollowUp!$AA$3=Data!$D$5,C2122,IF(FollowUp!$AA$3=Data!$D$6,D2122,IF(FollowUp!$AA$3=Data!$D$7,E2122,B2122))),IF(FollowUp!$AK$3=Data!$N$9,F2122,IF(FollowUp!$AK$3=Data!$N$8,H2122,IF(FollowUp!$AK$3=Data!$N$7,G2122,B2122))))</f>
        <v>0</v>
      </c>
      <c r="AR2122" s="51">
        <f t="shared" si="200"/>
        <v>0</v>
      </c>
      <c r="AS2122" s="25">
        <f t="shared" si="204"/>
        <v>-1</v>
      </c>
      <c r="AT2122" s="25">
        <f t="shared" si="201"/>
        <v>2115</v>
      </c>
      <c r="AU2122" s="25">
        <f t="shared" si="205"/>
        <v>0</v>
      </c>
      <c r="AV2122" s="25">
        <f t="shared" si="202"/>
        <v>0</v>
      </c>
      <c r="BB2122" s="51"/>
    </row>
    <row r="2123" spans="1:54" x14ac:dyDescent="0.25">
      <c r="A2123" t="str">
        <f t="shared" si="203"/>
        <v>2123</v>
      </c>
      <c r="B2123" s="25">
        <f>IF(OR(ISBLANK($AG2123),$AI2123="closed",$AI2123="old",AND($B$3=Data!$N$6,OR(database!AG2123=Data!$K$8,Data!$K$9=database!AG2123))),0,MAX(B$8:B2122)+1)</f>
        <v>0</v>
      </c>
      <c r="C2123" s="25">
        <f ca="1">IF(AND($AL2123-C$3&lt;=TODAY(),$AL2123&gt;0,AI2123&lt;&gt;"closed",AI2123&lt;&gt;"old",AND($B$3&lt;&gt;Data!$N$6,OR(database!$AG2123&lt;&gt;Data!$K$9,database!$AG2123&lt;&gt;Data!$K$8))),MAX(C$8:C2122)+1,0)</f>
        <v>0</v>
      </c>
      <c r="D2123" s="25">
        <f ca="1">IF(AND($AL2123-D$3&lt;=TODAY(),$AL2123&gt;0,$AI2123&lt;&gt;"closed",AI2123&lt;&gt;"old",AND($B$3&lt;&gt;Data!$N$6,OR(database!$AG2123&lt;&gt;Data!$K$9,database!$AG2123&lt;&gt;Data!$K$8))),MAX(D$8:D2122)+1,0)</f>
        <v>0</v>
      </c>
      <c r="E2123" s="25">
        <f ca="1">IF(AND($AL2123-E$3&lt;=TODAY(),$AL2123&gt;0,AI2123&lt;&gt;"closed",AI2123&lt;&gt;"old",AND($B$3&lt;&gt;Data!$N$6,OR(database!$AG2123&lt;&gt;Data!$K$9,database!$AG2123&lt;&gt;Data!$K$8))),MAX(E$8:E2122)+1,0)</f>
        <v>0</v>
      </c>
      <c r="F2123" s="25">
        <f>IF(AH2123="X",MAX(F$8:F2122)+1,0)</f>
        <v>0</v>
      </c>
      <c r="G2123" s="25">
        <f ca="1">IF(AND(AG2123=Data!$K$8,database!AI2123&lt;&gt;"Closed",AI2123&lt;&gt;"old",database!AL2123&lt;(TODAY()+Data!$X$4)),MAX(G$8:G2122)+1,0)</f>
        <v>0</v>
      </c>
      <c r="H2123" s="25">
        <f ca="1">IF(AND(AG2123=Data!$K$9,database!AI2123&lt;&gt;"Closed",AI2123&lt;&gt;"old",database!AL2123&lt;(TODAY()+Data!$X$5)),MAX(H$8:H2122)+1,0)</f>
        <v>0</v>
      </c>
      <c r="Y2123">
        <f>IF(AS2123&gt;0,VLOOKUP(AS2123,$AT:$AV,3,0)+COUNTIF(AS$8:AS2122,AS2123),0)</f>
        <v>0</v>
      </c>
      <c r="AA2123" s="17"/>
      <c r="AB2123" s="18"/>
      <c r="AC2123" s="17"/>
      <c r="AD2123" s="18"/>
      <c r="AE2123" s="17"/>
      <c r="AF2123" s="18"/>
      <c r="AG2123" s="139"/>
      <c r="AH2123" s="24"/>
      <c r="AI2123" s="17"/>
      <c r="AJ2123" s="24"/>
      <c r="AK2123" s="27"/>
      <c r="AL2123" s="47"/>
      <c r="AQ2123" s="25">
        <f>IF(FollowUp!$AK$3="(Off)",IF(FollowUp!$AA$3=Data!$D$5,C2123,IF(FollowUp!$AA$3=Data!$D$6,D2123,IF(FollowUp!$AA$3=Data!$D$7,E2123,B2123))),IF(FollowUp!$AK$3=Data!$N$9,F2123,IF(FollowUp!$AK$3=Data!$N$8,H2123,IF(FollowUp!$AK$3=Data!$N$7,G2123,B2123))))</f>
        <v>0</v>
      </c>
      <c r="AR2123" s="51">
        <f t="shared" si="200"/>
        <v>0</v>
      </c>
      <c r="AS2123" s="25">
        <f t="shared" si="204"/>
        <v>-1</v>
      </c>
      <c r="AT2123" s="25">
        <f t="shared" si="201"/>
        <v>2116</v>
      </c>
      <c r="AU2123" s="25">
        <f t="shared" si="205"/>
        <v>0</v>
      </c>
      <c r="AV2123" s="25">
        <f t="shared" si="202"/>
        <v>0</v>
      </c>
      <c r="BB2123" s="51"/>
    </row>
    <row r="2124" spans="1:54" x14ac:dyDescent="0.25">
      <c r="A2124" t="str">
        <f t="shared" si="203"/>
        <v>2124</v>
      </c>
      <c r="B2124" s="25">
        <f>IF(OR(ISBLANK($AG2124),$AI2124="closed",$AI2124="old",AND($B$3=Data!$N$6,OR(database!AG2124=Data!$K$8,Data!$K$9=database!AG2124))),0,MAX(B$8:B2123)+1)</f>
        <v>0</v>
      </c>
      <c r="C2124" s="25">
        <f ca="1">IF(AND($AL2124-C$3&lt;=TODAY(),$AL2124&gt;0,AI2124&lt;&gt;"closed",AI2124&lt;&gt;"old",AND($B$3&lt;&gt;Data!$N$6,OR(database!$AG2124&lt;&gt;Data!$K$9,database!$AG2124&lt;&gt;Data!$K$8))),MAX(C$8:C2123)+1,0)</f>
        <v>0</v>
      </c>
      <c r="D2124" s="25">
        <f ca="1">IF(AND($AL2124-D$3&lt;=TODAY(),$AL2124&gt;0,$AI2124&lt;&gt;"closed",AI2124&lt;&gt;"old",AND($B$3&lt;&gt;Data!$N$6,OR(database!$AG2124&lt;&gt;Data!$K$9,database!$AG2124&lt;&gt;Data!$K$8))),MAX(D$8:D2123)+1,0)</f>
        <v>0</v>
      </c>
      <c r="E2124" s="25">
        <f ca="1">IF(AND($AL2124-E$3&lt;=TODAY(),$AL2124&gt;0,AI2124&lt;&gt;"closed",AI2124&lt;&gt;"old",AND($B$3&lt;&gt;Data!$N$6,OR(database!$AG2124&lt;&gt;Data!$K$9,database!$AG2124&lt;&gt;Data!$K$8))),MAX(E$8:E2123)+1,0)</f>
        <v>0</v>
      </c>
      <c r="F2124" s="25">
        <f>IF(AH2124="X",MAX(F$8:F2123)+1,0)</f>
        <v>0</v>
      </c>
      <c r="G2124" s="25">
        <f ca="1">IF(AND(AG2124=Data!$K$8,database!AI2124&lt;&gt;"Closed",AI2124&lt;&gt;"old",database!AL2124&lt;(TODAY()+Data!$X$4)),MAX(G$8:G2123)+1,0)</f>
        <v>0</v>
      </c>
      <c r="H2124" s="25">
        <f ca="1">IF(AND(AG2124=Data!$K$9,database!AI2124&lt;&gt;"Closed",AI2124&lt;&gt;"old",database!AL2124&lt;(TODAY()+Data!$X$5)),MAX(H$8:H2123)+1,0)</f>
        <v>0</v>
      </c>
      <c r="Y2124">
        <f>IF(AS2124&gt;0,VLOOKUP(AS2124,$AT:$AV,3,0)+COUNTIF(AS$8:AS2123,AS2124),0)</f>
        <v>0</v>
      </c>
      <c r="AA2124" s="16"/>
      <c r="AB2124" s="22"/>
      <c r="AC2124" s="16"/>
      <c r="AD2124" s="22"/>
      <c r="AE2124" s="16"/>
      <c r="AF2124" s="22"/>
      <c r="AG2124" s="138"/>
      <c r="AH2124" s="23"/>
      <c r="AI2124" s="16"/>
      <c r="AJ2124" s="23"/>
      <c r="AK2124" s="28"/>
      <c r="AL2124" s="35"/>
      <c r="AQ2124" s="25">
        <f>IF(FollowUp!$AK$3="(Off)",IF(FollowUp!$AA$3=Data!$D$5,C2124,IF(FollowUp!$AA$3=Data!$D$6,D2124,IF(FollowUp!$AA$3=Data!$D$7,E2124,B2124))),IF(FollowUp!$AK$3=Data!$N$9,F2124,IF(FollowUp!$AK$3=Data!$N$8,H2124,IF(FollowUp!$AK$3=Data!$N$7,G2124,B2124))))</f>
        <v>0</v>
      </c>
      <c r="AR2124" s="51">
        <f t="shared" si="200"/>
        <v>0</v>
      </c>
      <c r="AS2124" s="25">
        <f t="shared" si="204"/>
        <v>-1</v>
      </c>
      <c r="AT2124" s="25">
        <f t="shared" si="201"/>
        <v>2117</v>
      </c>
      <c r="AU2124" s="25">
        <f t="shared" si="205"/>
        <v>0</v>
      </c>
      <c r="AV2124" s="25">
        <f t="shared" si="202"/>
        <v>0</v>
      </c>
      <c r="BB2124" s="51"/>
    </row>
    <row r="2125" spans="1:54" x14ac:dyDescent="0.25">
      <c r="A2125" t="str">
        <f t="shared" si="203"/>
        <v>2125</v>
      </c>
      <c r="B2125" s="25">
        <f>IF(OR(ISBLANK($AG2125),$AI2125="closed",$AI2125="old",AND($B$3=Data!$N$6,OR(database!AG2125=Data!$K$8,Data!$K$9=database!AG2125))),0,MAX(B$8:B2124)+1)</f>
        <v>0</v>
      </c>
      <c r="C2125" s="25">
        <f ca="1">IF(AND($AL2125-C$3&lt;=TODAY(),$AL2125&gt;0,AI2125&lt;&gt;"closed",AI2125&lt;&gt;"old",AND($B$3&lt;&gt;Data!$N$6,OR(database!$AG2125&lt;&gt;Data!$K$9,database!$AG2125&lt;&gt;Data!$K$8))),MAX(C$8:C2124)+1,0)</f>
        <v>0</v>
      </c>
      <c r="D2125" s="25">
        <f ca="1">IF(AND($AL2125-D$3&lt;=TODAY(),$AL2125&gt;0,$AI2125&lt;&gt;"closed",AI2125&lt;&gt;"old",AND($B$3&lt;&gt;Data!$N$6,OR(database!$AG2125&lt;&gt;Data!$K$9,database!$AG2125&lt;&gt;Data!$K$8))),MAX(D$8:D2124)+1,0)</f>
        <v>0</v>
      </c>
      <c r="E2125" s="25">
        <f ca="1">IF(AND($AL2125-E$3&lt;=TODAY(),$AL2125&gt;0,AI2125&lt;&gt;"closed",AI2125&lt;&gt;"old",AND($B$3&lt;&gt;Data!$N$6,OR(database!$AG2125&lt;&gt;Data!$K$9,database!$AG2125&lt;&gt;Data!$K$8))),MAX(E$8:E2124)+1,0)</f>
        <v>0</v>
      </c>
      <c r="F2125" s="25">
        <f>IF(AH2125="X",MAX(F$8:F2124)+1,0)</f>
        <v>0</v>
      </c>
      <c r="G2125" s="25">
        <f ca="1">IF(AND(AG2125=Data!$K$8,database!AI2125&lt;&gt;"Closed",AI2125&lt;&gt;"old",database!AL2125&lt;(TODAY()+Data!$X$4)),MAX(G$8:G2124)+1,0)</f>
        <v>0</v>
      </c>
      <c r="H2125" s="25">
        <f ca="1">IF(AND(AG2125=Data!$K$9,database!AI2125&lt;&gt;"Closed",AI2125&lt;&gt;"old",database!AL2125&lt;(TODAY()+Data!$X$5)),MAX(H$8:H2124)+1,0)</f>
        <v>0</v>
      </c>
      <c r="Y2125">
        <f>IF(AS2125&gt;0,VLOOKUP(AS2125,$AT:$AV,3,0)+COUNTIF(AS$8:AS2124,AS2125),0)</f>
        <v>0</v>
      </c>
      <c r="AA2125" s="17"/>
      <c r="AB2125" s="18"/>
      <c r="AC2125" s="17"/>
      <c r="AD2125" s="18"/>
      <c r="AE2125" s="17"/>
      <c r="AF2125" s="18"/>
      <c r="AG2125" s="139"/>
      <c r="AH2125" s="24"/>
      <c r="AI2125" s="17"/>
      <c r="AJ2125" s="24"/>
      <c r="AK2125" s="27"/>
      <c r="AL2125" s="47"/>
      <c r="AQ2125" s="25">
        <f>IF(FollowUp!$AK$3="(Off)",IF(FollowUp!$AA$3=Data!$D$5,C2125,IF(FollowUp!$AA$3=Data!$D$6,D2125,IF(FollowUp!$AA$3=Data!$D$7,E2125,B2125))),IF(FollowUp!$AK$3=Data!$N$9,F2125,IF(FollowUp!$AK$3=Data!$N$8,H2125,IF(FollowUp!$AK$3=Data!$N$7,G2125,B2125))))</f>
        <v>0</v>
      </c>
      <c r="AR2125" s="51">
        <f t="shared" si="200"/>
        <v>0</v>
      </c>
      <c r="AS2125" s="25">
        <f t="shared" si="204"/>
        <v>-1</v>
      </c>
      <c r="AT2125" s="25">
        <f t="shared" si="201"/>
        <v>2118</v>
      </c>
      <c r="AU2125" s="25">
        <f t="shared" si="205"/>
        <v>0</v>
      </c>
      <c r="AV2125" s="25">
        <f t="shared" si="202"/>
        <v>0</v>
      </c>
      <c r="BB2125" s="51"/>
    </row>
    <row r="2126" spans="1:54" x14ac:dyDescent="0.25">
      <c r="A2126" t="str">
        <f t="shared" si="203"/>
        <v>2126</v>
      </c>
      <c r="B2126" s="25">
        <f>IF(OR(ISBLANK($AG2126),$AI2126="closed",$AI2126="old",AND($B$3=Data!$N$6,OR(database!AG2126=Data!$K$8,Data!$K$9=database!AG2126))),0,MAX(B$8:B2125)+1)</f>
        <v>0</v>
      </c>
      <c r="C2126" s="25">
        <f ca="1">IF(AND($AL2126-C$3&lt;=TODAY(),$AL2126&gt;0,AI2126&lt;&gt;"closed",AI2126&lt;&gt;"old",AND($B$3&lt;&gt;Data!$N$6,OR(database!$AG2126&lt;&gt;Data!$K$9,database!$AG2126&lt;&gt;Data!$K$8))),MAX(C$8:C2125)+1,0)</f>
        <v>0</v>
      </c>
      <c r="D2126" s="25">
        <f ca="1">IF(AND($AL2126-D$3&lt;=TODAY(),$AL2126&gt;0,$AI2126&lt;&gt;"closed",AI2126&lt;&gt;"old",AND($B$3&lt;&gt;Data!$N$6,OR(database!$AG2126&lt;&gt;Data!$K$9,database!$AG2126&lt;&gt;Data!$K$8))),MAX(D$8:D2125)+1,0)</f>
        <v>0</v>
      </c>
      <c r="E2126" s="25">
        <f ca="1">IF(AND($AL2126-E$3&lt;=TODAY(),$AL2126&gt;0,AI2126&lt;&gt;"closed",AI2126&lt;&gt;"old",AND($B$3&lt;&gt;Data!$N$6,OR(database!$AG2126&lt;&gt;Data!$K$9,database!$AG2126&lt;&gt;Data!$K$8))),MAX(E$8:E2125)+1,0)</f>
        <v>0</v>
      </c>
      <c r="F2126" s="25">
        <f>IF(AH2126="X",MAX(F$8:F2125)+1,0)</f>
        <v>0</v>
      </c>
      <c r="G2126" s="25">
        <f ca="1">IF(AND(AG2126=Data!$K$8,database!AI2126&lt;&gt;"Closed",AI2126&lt;&gt;"old",database!AL2126&lt;(TODAY()+Data!$X$4)),MAX(G$8:G2125)+1,0)</f>
        <v>0</v>
      </c>
      <c r="H2126" s="25">
        <f ca="1">IF(AND(AG2126=Data!$K$9,database!AI2126&lt;&gt;"Closed",AI2126&lt;&gt;"old",database!AL2126&lt;(TODAY()+Data!$X$5)),MAX(H$8:H2125)+1,0)</f>
        <v>0</v>
      </c>
      <c r="Y2126">
        <f>IF(AS2126&gt;0,VLOOKUP(AS2126,$AT:$AV,3,0)+COUNTIF(AS$8:AS2125,AS2126),0)</f>
        <v>0</v>
      </c>
      <c r="AA2126" s="16"/>
      <c r="AB2126" s="22"/>
      <c r="AC2126" s="16"/>
      <c r="AD2126" s="22"/>
      <c r="AE2126" s="16"/>
      <c r="AF2126" s="22"/>
      <c r="AG2126" s="138"/>
      <c r="AH2126" s="23"/>
      <c r="AI2126" s="16"/>
      <c r="AJ2126" s="23"/>
      <c r="AK2126" s="28"/>
      <c r="AL2126" s="35"/>
      <c r="AQ2126" s="25">
        <f>IF(FollowUp!$AK$3="(Off)",IF(FollowUp!$AA$3=Data!$D$5,C2126,IF(FollowUp!$AA$3=Data!$D$6,D2126,IF(FollowUp!$AA$3=Data!$D$7,E2126,B2126))),IF(FollowUp!$AK$3=Data!$N$9,F2126,IF(FollowUp!$AK$3=Data!$N$8,H2126,IF(FollowUp!$AK$3=Data!$N$7,G2126,B2126))))</f>
        <v>0</v>
      </c>
      <c r="AR2126" s="51">
        <f t="shared" si="200"/>
        <v>0</v>
      </c>
      <c r="AS2126" s="25">
        <f t="shared" si="204"/>
        <v>-1</v>
      </c>
      <c r="AT2126" s="25">
        <f t="shared" si="201"/>
        <v>2119</v>
      </c>
      <c r="AU2126" s="25">
        <f t="shared" si="205"/>
        <v>0</v>
      </c>
      <c r="AV2126" s="25">
        <f t="shared" si="202"/>
        <v>0</v>
      </c>
      <c r="BB2126" s="51"/>
    </row>
    <row r="2127" spans="1:54" x14ac:dyDescent="0.25">
      <c r="A2127" t="str">
        <f t="shared" si="203"/>
        <v>2127</v>
      </c>
      <c r="B2127" s="25">
        <f>IF(OR(ISBLANK($AG2127),$AI2127="closed",$AI2127="old",AND($B$3=Data!$N$6,OR(database!AG2127=Data!$K$8,Data!$K$9=database!AG2127))),0,MAX(B$8:B2126)+1)</f>
        <v>0</v>
      </c>
      <c r="C2127" s="25">
        <f ca="1">IF(AND($AL2127-C$3&lt;=TODAY(),$AL2127&gt;0,AI2127&lt;&gt;"closed",AI2127&lt;&gt;"old",AND($B$3&lt;&gt;Data!$N$6,OR(database!$AG2127&lt;&gt;Data!$K$9,database!$AG2127&lt;&gt;Data!$K$8))),MAX(C$8:C2126)+1,0)</f>
        <v>0</v>
      </c>
      <c r="D2127" s="25">
        <f ca="1">IF(AND($AL2127-D$3&lt;=TODAY(),$AL2127&gt;0,$AI2127&lt;&gt;"closed",AI2127&lt;&gt;"old",AND($B$3&lt;&gt;Data!$N$6,OR(database!$AG2127&lt;&gt;Data!$K$9,database!$AG2127&lt;&gt;Data!$K$8))),MAX(D$8:D2126)+1,0)</f>
        <v>0</v>
      </c>
      <c r="E2127" s="25">
        <f ca="1">IF(AND($AL2127-E$3&lt;=TODAY(),$AL2127&gt;0,AI2127&lt;&gt;"closed",AI2127&lt;&gt;"old",AND($B$3&lt;&gt;Data!$N$6,OR(database!$AG2127&lt;&gt;Data!$K$9,database!$AG2127&lt;&gt;Data!$K$8))),MAX(E$8:E2126)+1,0)</f>
        <v>0</v>
      </c>
      <c r="F2127" s="25">
        <f>IF(AH2127="X",MAX(F$8:F2126)+1,0)</f>
        <v>0</v>
      </c>
      <c r="G2127" s="25">
        <f ca="1">IF(AND(AG2127=Data!$K$8,database!AI2127&lt;&gt;"Closed",AI2127&lt;&gt;"old",database!AL2127&lt;(TODAY()+Data!$X$4)),MAX(G$8:G2126)+1,0)</f>
        <v>0</v>
      </c>
      <c r="H2127" s="25">
        <f ca="1">IF(AND(AG2127=Data!$K$9,database!AI2127&lt;&gt;"Closed",AI2127&lt;&gt;"old",database!AL2127&lt;(TODAY()+Data!$X$5)),MAX(H$8:H2126)+1,0)</f>
        <v>0</v>
      </c>
      <c r="Y2127">
        <f>IF(AS2127&gt;0,VLOOKUP(AS2127,$AT:$AV,3,0)+COUNTIF(AS$8:AS2126,AS2127),0)</f>
        <v>0</v>
      </c>
      <c r="AA2127" s="17"/>
      <c r="AB2127" s="18"/>
      <c r="AC2127" s="17"/>
      <c r="AD2127" s="18"/>
      <c r="AE2127" s="17"/>
      <c r="AF2127" s="18"/>
      <c r="AG2127" s="139"/>
      <c r="AH2127" s="24"/>
      <c r="AI2127" s="17"/>
      <c r="AJ2127" s="24"/>
      <c r="AK2127" s="27"/>
      <c r="AL2127" s="47"/>
      <c r="AQ2127" s="25">
        <f>IF(FollowUp!$AK$3="(Off)",IF(FollowUp!$AA$3=Data!$D$5,C2127,IF(FollowUp!$AA$3=Data!$D$6,D2127,IF(FollowUp!$AA$3=Data!$D$7,E2127,B2127))),IF(FollowUp!$AK$3=Data!$N$9,F2127,IF(FollowUp!$AK$3=Data!$N$8,H2127,IF(FollowUp!$AK$3=Data!$N$7,G2127,B2127))))</f>
        <v>0</v>
      </c>
      <c r="AR2127" s="51">
        <f t="shared" si="200"/>
        <v>0</v>
      </c>
      <c r="AS2127" s="25">
        <f t="shared" si="204"/>
        <v>-1</v>
      </c>
      <c r="AT2127" s="25">
        <f t="shared" si="201"/>
        <v>2120</v>
      </c>
      <c r="AU2127" s="25">
        <f t="shared" si="205"/>
        <v>0</v>
      </c>
      <c r="AV2127" s="25">
        <f t="shared" si="202"/>
        <v>0</v>
      </c>
      <c r="BB2127" s="51"/>
    </row>
    <row r="2128" spans="1:54" x14ac:dyDescent="0.25">
      <c r="A2128" t="str">
        <f t="shared" si="203"/>
        <v>2128</v>
      </c>
      <c r="B2128" s="25">
        <f>IF(OR(ISBLANK($AG2128),$AI2128="closed",$AI2128="old",AND($B$3=Data!$N$6,OR(database!AG2128=Data!$K$8,Data!$K$9=database!AG2128))),0,MAX(B$8:B2127)+1)</f>
        <v>0</v>
      </c>
      <c r="C2128" s="25">
        <f ca="1">IF(AND($AL2128-C$3&lt;=TODAY(),$AL2128&gt;0,AI2128&lt;&gt;"closed",AI2128&lt;&gt;"old",AND($B$3&lt;&gt;Data!$N$6,OR(database!$AG2128&lt;&gt;Data!$K$9,database!$AG2128&lt;&gt;Data!$K$8))),MAX(C$8:C2127)+1,0)</f>
        <v>0</v>
      </c>
      <c r="D2128" s="25">
        <f ca="1">IF(AND($AL2128-D$3&lt;=TODAY(),$AL2128&gt;0,$AI2128&lt;&gt;"closed",AI2128&lt;&gt;"old",AND($B$3&lt;&gt;Data!$N$6,OR(database!$AG2128&lt;&gt;Data!$K$9,database!$AG2128&lt;&gt;Data!$K$8))),MAX(D$8:D2127)+1,0)</f>
        <v>0</v>
      </c>
      <c r="E2128" s="25">
        <f ca="1">IF(AND($AL2128-E$3&lt;=TODAY(),$AL2128&gt;0,AI2128&lt;&gt;"closed",AI2128&lt;&gt;"old",AND($B$3&lt;&gt;Data!$N$6,OR(database!$AG2128&lt;&gt;Data!$K$9,database!$AG2128&lt;&gt;Data!$K$8))),MAX(E$8:E2127)+1,0)</f>
        <v>0</v>
      </c>
      <c r="F2128" s="25">
        <f>IF(AH2128="X",MAX(F$8:F2127)+1,0)</f>
        <v>0</v>
      </c>
      <c r="G2128" s="25">
        <f ca="1">IF(AND(AG2128=Data!$K$8,database!AI2128&lt;&gt;"Closed",AI2128&lt;&gt;"old",database!AL2128&lt;(TODAY()+Data!$X$4)),MAX(G$8:G2127)+1,0)</f>
        <v>0</v>
      </c>
      <c r="H2128" s="25">
        <f ca="1">IF(AND(AG2128=Data!$K$9,database!AI2128&lt;&gt;"Closed",AI2128&lt;&gt;"old",database!AL2128&lt;(TODAY()+Data!$X$5)),MAX(H$8:H2127)+1,0)</f>
        <v>0</v>
      </c>
      <c r="Y2128">
        <f>IF(AS2128&gt;0,VLOOKUP(AS2128,$AT:$AV,3,0)+COUNTIF(AS$8:AS2127,AS2128),0)</f>
        <v>0</v>
      </c>
      <c r="AA2128" s="16"/>
      <c r="AB2128" s="22"/>
      <c r="AC2128" s="16"/>
      <c r="AD2128" s="22"/>
      <c r="AE2128" s="16"/>
      <c r="AF2128" s="22"/>
      <c r="AG2128" s="138"/>
      <c r="AH2128" s="23"/>
      <c r="AI2128" s="16"/>
      <c r="AJ2128" s="23"/>
      <c r="AK2128" s="28"/>
      <c r="AL2128" s="35"/>
      <c r="AQ2128" s="25">
        <f>IF(FollowUp!$AK$3="(Off)",IF(FollowUp!$AA$3=Data!$D$5,C2128,IF(FollowUp!$AA$3=Data!$D$6,D2128,IF(FollowUp!$AA$3=Data!$D$7,E2128,B2128))),IF(FollowUp!$AK$3=Data!$N$9,F2128,IF(FollowUp!$AK$3=Data!$N$8,H2128,IF(FollowUp!$AK$3=Data!$N$7,G2128,B2128))))</f>
        <v>0</v>
      </c>
      <c r="AR2128" s="51">
        <f t="shared" si="200"/>
        <v>0</v>
      </c>
      <c r="AS2128" s="25">
        <f t="shared" si="204"/>
        <v>-1</v>
      </c>
      <c r="AT2128" s="25">
        <f t="shared" si="201"/>
        <v>2121</v>
      </c>
      <c r="AU2128" s="25">
        <f t="shared" si="205"/>
        <v>0</v>
      </c>
      <c r="AV2128" s="25">
        <f t="shared" si="202"/>
        <v>0</v>
      </c>
      <c r="BB2128" s="51"/>
    </row>
    <row r="2129" spans="1:54" x14ac:dyDescent="0.25">
      <c r="A2129" t="str">
        <f t="shared" si="203"/>
        <v>2129</v>
      </c>
      <c r="B2129" s="25">
        <f>IF(OR(ISBLANK($AG2129),$AI2129="closed",$AI2129="old",AND($B$3=Data!$N$6,OR(database!AG2129=Data!$K$8,Data!$K$9=database!AG2129))),0,MAX(B$8:B2128)+1)</f>
        <v>0</v>
      </c>
      <c r="C2129" s="25">
        <f ca="1">IF(AND($AL2129-C$3&lt;=TODAY(),$AL2129&gt;0,AI2129&lt;&gt;"closed",AI2129&lt;&gt;"old",AND($B$3&lt;&gt;Data!$N$6,OR(database!$AG2129&lt;&gt;Data!$K$9,database!$AG2129&lt;&gt;Data!$K$8))),MAX(C$8:C2128)+1,0)</f>
        <v>0</v>
      </c>
      <c r="D2129" s="25">
        <f ca="1">IF(AND($AL2129-D$3&lt;=TODAY(),$AL2129&gt;0,$AI2129&lt;&gt;"closed",AI2129&lt;&gt;"old",AND($B$3&lt;&gt;Data!$N$6,OR(database!$AG2129&lt;&gt;Data!$K$9,database!$AG2129&lt;&gt;Data!$K$8))),MAX(D$8:D2128)+1,0)</f>
        <v>0</v>
      </c>
      <c r="E2129" s="25">
        <f ca="1">IF(AND($AL2129-E$3&lt;=TODAY(),$AL2129&gt;0,AI2129&lt;&gt;"closed",AI2129&lt;&gt;"old",AND($B$3&lt;&gt;Data!$N$6,OR(database!$AG2129&lt;&gt;Data!$K$9,database!$AG2129&lt;&gt;Data!$K$8))),MAX(E$8:E2128)+1,0)</f>
        <v>0</v>
      </c>
      <c r="F2129" s="25">
        <f>IF(AH2129="X",MAX(F$8:F2128)+1,0)</f>
        <v>0</v>
      </c>
      <c r="G2129" s="25">
        <f ca="1">IF(AND(AG2129=Data!$K$8,database!AI2129&lt;&gt;"Closed",AI2129&lt;&gt;"old",database!AL2129&lt;(TODAY()+Data!$X$4)),MAX(G$8:G2128)+1,0)</f>
        <v>0</v>
      </c>
      <c r="H2129" s="25">
        <f ca="1">IF(AND(AG2129=Data!$K$9,database!AI2129&lt;&gt;"Closed",AI2129&lt;&gt;"old",database!AL2129&lt;(TODAY()+Data!$X$5)),MAX(H$8:H2128)+1,0)</f>
        <v>0</v>
      </c>
      <c r="Y2129">
        <f>IF(AS2129&gt;0,VLOOKUP(AS2129,$AT:$AV,3,0)+COUNTIF(AS$8:AS2128,AS2129),0)</f>
        <v>0</v>
      </c>
      <c r="AA2129" s="17"/>
      <c r="AB2129" s="18"/>
      <c r="AC2129" s="17"/>
      <c r="AD2129" s="18"/>
      <c r="AE2129" s="17"/>
      <c r="AF2129" s="18"/>
      <c r="AG2129" s="139"/>
      <c r="AH2129" s="24"/>
      <c r="AI2129" s="17"/>
      <c r="AJ2129" s="24"/>
      <c r="AK2129" s="27"/>
      <c r="AL2129" s="47"/>
      <c r="AQ2129" s="25">
        <f>IF(FollowUp!$AK$3="(Off)",IF(FollowUp!$AA$3=Data!$D$5,C2129,IF(FollowUp!$AA$3=Data!$D$6,D2129,IF(FollowUp!$AA$3=Data!$D$7,E2129,B2129))),IF(FollowUp!$AK$3=Data!$N$9,F2129,IF(FollowUp!$AK$3=Data!$N$8,H2129,IF(FollowUp!$AK$3=Data!$N$7,G2129,B2129))))</f>
        <v>0</v>
      </c>
      <c r="AR2129" s="51">
        <f t="shared" si="200"/>
        <v>0</v>
      </c>
      <c r="AS2129" s="25">
        <f t="shared" si="204"/>
        <v>-1</v>
      </c>
      <c r="AT2129" s="25">
        <f t="shared" si="201"/>
        <v>2122</v>
      </c>
      <c r="AU2129" s="25">
        <f t="shared" si="205"/>
        <v>0</v>
      </c>
      <c r="AV2129" s="25">
        <f t="shared" si="202"/>
        <v>0</v>
      </c>
      <c r="BB2129" s="51"/>
    </row>
    <row r="2130" spans="1:54" x14ac:dyDescent="0.25">
      <c r="A2130" t="str">
        <f t="shared" si="203"/>
        <v>2130</v>
      </c>
      <c r="B2130" s="25">
        <f>IF(OR(ISBLANK($AG2130),$AI2130="closed",$AI2130="old",AND($B$3=Data!$N$6,OR(database!AG2130=Data!$K$8,Data!$K$9=database!AG2130))),0,MAX(B$8:B2129)+1)</f>
        <v>0</v>
      </c>
      <c r="C2130" s="25">
        <f ca="1">IF(AND($AL2130-C$3&lt;=TODAY(),$AL2130&gt;0,AI2130&lt;&gt;"closed",AI2130&lt;&gt;"old",AND($B$3&lt;&gt;Data!$N$6,OR(database!$AG2130&lt;&gt;Data!$K$9,database!$AG2130&lt;&gt;Data!$K$8))),MAX(C$8:C2129)+1,0)</f>
        <v>0</v>
      </c>
      <c r="D2130" s="25">
        <f ca="1">IF(AND($AL2130-D$3&lt;=TODAY(),$AL2130&gt;0,$AI2130&lt;&gt;"closed",AI2130&lt;&gt;"old",AND($B$3&lt;&gt;Data!$N$6,OR(database!$AG2130&lt;&gt;Data!$K$9,database!$AG2130&lt;&gt;Data!$K$8))),MAX(D$8:D2129)+1,0)</f>
        <v>0</v>
      </c>
      <c r="E2130" s="25">
        <f ca="1">IF(AND($AL2130-E$3&lt;=TODAY(),$AL2130&gt;0,AI2130&lt;&gt;"closed",AI2130&lt;&gt;"old",AND($B$3&lt;&gt;Data!$N$6,OR(database!$AG2130&lt;&gt;Data!$K$9,database!$AG2130&lt;&gt;Data!$K$8))),MAX(E$8:E2129)+1,0)</f>
        <v>0</v>
      </c>
      <c r="F2130" s="25">
        <f>IF(AH2130="X",MAX(F$8:F2129)+1,0)</f>
        <v>0</v>
      </c>
      <c r="G2130" s="25">
        <f ca="1">IF(AND(AG2130=Data!$K$8,database!AI2130&lt;&gt;"Closed",AI2130&lt;&gt;"old",database!AL2130&lt;(TODAY()+Data!$X$4)),MAX(G$8:G2129)+1,0)</f>
        <v>0</v>
      </c>
      <c r="H2130" s="25">
        <f ca="1">IF(AND(AG2130=Data!$K$9,database!AI2130&lt;&gt;"Closed",AI2130&lt;&gt;"old",database!AL2130&lt;(TODAY()+Data!$X$5)),MAX(H$8:H2129)+1,0)</f>
        <v>0</v>
      </c>
      <c r="Y2130">
        <f>IF(AS2130&gt;0,VLOOKUP(AS2130,$AT:$AV,3,0)+COUNTIF(AS$8:AS2129,AS2130),0)</f>
        <v>0</v>
      </c>
      <c r="AA2130" s="16"/>
      <c r="AB2130" s="22"/>
      <c r="AC2130" s="16"/>
      <c r="AD2130" s="22"/>
      <c r="AE2130" s="16"/>
      <c r="AF2130" s="22"/>
      <c r="AG2130" s="138"/>
      <c r="AH2130" s="23"/>
      <c r="AI2130" s="16"/>
      <c r="AJ2130" s="23"/>
      <c r="AK2130" s="28"/>
      <c r="AL2130" s="35"/>
      <c r="AQ2130" s="25">
        <f>IF(FollowUp!$AK$3="(Off)",IF(FollowUp!$AA$3=Data!$D$5,C2130,IF(FollowUp!$AA$3=Data!$D$6,D2130,IF(FollowUp!$AA$3=Data!$D$7,E2130,B2130))),IF(FollowUp!$AK$3=Data!$N$9,F2130,IF(FollowUp!$AK$3=Data!$N$8,H2130,IF(FollowUp!$AK$3=Data!$N$7,G2130,B2130))))</f>
        <v>0</v>
      </c>
      <c r="AR2130" s="51">
        <f t="shared" si="200"/>
        <v>0</v>
      </c>
      <c r="AS2130" s="25">
        <f t="shared" si="204"/>
        <v>-1</v>
      </c>
      <c r="AT2130" s="25">
        <f t="shared" si="201"/>
        <v>2123</v>
      </c>
      <c r="AU2130" s="25">
        <f t="shared" si="205"/>
        <v>0</v>
      </c>
      <c r="AV2130" s="25">
        <f t="shared" si="202"/>
        <v>0</v>
      </c>
      <c r="BB2130" s="51"/>
    </row>
    <row r="2131" spans="1:54" x14ac:dyDescent="0.25">
      <c r="A2131" t="str">
        <f t="shared" si="203"/>
        <v>2131</v>
      </c>
      <c r="B2131" s="25">
        <f>IF(OR(ISBLANK($AG2131),$AI2131="closed",$AI2131="old",AND($B$3=Data!$N$6,OR(database!AG2131=Data!$K$8,Data!$K$9=database!AG2131))),0,MAX(B$8:B2130)+1)</f>
        <v>0</v>
      </c>
      <c r="C2131" s="25">
        <f ca="1">IF(AND($AL2131-C$3&lt;=TODAY(),$AL2131&gt;0,AI2131&lt;&gt;"closed",AI2131&lt;&gt;"old",AND($B$3&lt;&gt;Data!$N$6,OR(database!$AG2131&lt;&gt;Data!$K$9,database!$AG2131&lt;&gt;Data!$K$8))),MAX(C$8:C2130)+1,0)</f>
        <v>0</v>
      </c>
      <c r="D2131" s="25">
        <f ca="1">IF(AND($AL2131-D$3&lt;=TODAY(),$AL2131&gt;0,$AI2131&lt;&gt;"closed",AI2131&lt;&gt;"old",AND($B$3&lt;&gt;Data!$N$6,OR(database!$AG2131&lt;&gt;Data!$K$9,database!$AG2131&lt;&gt;Data!$K$8))),MAX(D$8:D2130)+1,0)</f>
        <v>0</v>
      </c>
      <c r="E2131" s="25">
        <f ca="1">IF(AND($AL2131-E$3&lt;=TODAY(),$AL2131&gt;0,AI2131&lt;&gt;"closed",AI2131&lt;&gt;"old",AND($B$3&lt;&gt;Data!$N$6,OR(database!$AG2131&lt;&gt;Data!$K$9,database!$AG2131&lt;&gt;Data!$K$8))),MAX(E$8:E2130)+1,0)</f>
        <v>0</v>
      </c>
      <c r="F2131" s="25">
        <f>IF(AH2131="X",MAX(F$8:F2130)+1,0)</f>
        <v>0</v>
      </c>
      <c r="G2131" s="25">
        <f ca="1">IF(AND(AG2131=Data!$K$8,database!AI2131&lt;&gt;"Closed",AI2131&lt;&gt;"old",database!AL2131&lt;(TODAY()+Data!$X$4)),MAX(G$8:G2130)+1,0)</f>
        <v>0</v>
      </c>
      <c r="H2131" s="25">
        <f ca="1">IF(AND(AG2131=Data!$K$9,database!AI2131&lt;&gt;"Closed",AI2131&lt;&gt;"old",database!AL2131&lt;(TODAY()+Data!$X$5)),MAX(H$8:H2130)+1,0)</f>
        <v>0</v>
      </c>
      <c r="Y2131">
        <f>IF(AS2131&gt;0,VLOOKUP(AS2131,$AT:$AV,3,0)+COUNTIF(AS$8:AS2130,AS2131),0)</f>
        <v>0</v>
      </c>
      <c r="AA2131" s="17"/>
      <c r="AB2131" s="18"/>
      <c r="AC2131" s="17"/>
      <c r="AD2131" s="18"/>
      <c r="AE2131" s="17"/>
      <c r="AF2131" s="18"/>
      <c r="AG2131" s="139"/>
      <c r="AH2131" s="24"/>
      <c r="AI2131" s="17"/>
      <c r="AJ2131" s="24"/>
      <c r="AK2131" s="27"/>
      <c r="AL2131" s="47"/>
      <c r="AQ2131" s="25">
        <f>IF(FollowUp!$AK$3="(Off)",IF(FollowUp!$AA$3=Data!$D$5,C2131,IF(FollowUp!$AA$3=Data!$D$6,D2131,IF(FollowUp!$AA$3=Data!$D$7,E2131,B2131))),IF(FollowUp!$AK$3=Data!$N$9,F2131,IF(FollowUp!$AK$3=Data!$N$8,H2131,IF(FollowUp!$AK$3=Data!$N$7,G2131,B2131))))</f>
        <v>0</v>
      </c>
      <c r="AR2131" s="51">
        <f t="shared" si="200"/>
        <v>0</v>
      </c>
      <c r="AS2131" s="25">
        <f t="shared" si="204"/>
        <v>-1</v>
      </c>
      <c r="AT2131" s="25">
        <f t="shared" si="201"/>
        <v>2124</v>
      </c>
      <c r="AU2131" s="25">
        <f t="shared" si="205"/>
        <v>0</v>
      </c>
      <c r="AV2131" s="25">
        <f t="shared" si="202"/>
        <v>0</v>
      </c>
      <c r="BB2131" s="51"/>
    </row>
    <row r="2132" spans="1:54" x14ac:dyDescent="0.25">
      <c r="A2132" t="str">
        <f t="shared" si="203"/>
        <v>2132</v>
      </c>
      <c r="B2132" s="25">
        <f>IF(OR(ISBLANK($AG2132),$AI2132="closed",$AI2132="old",AND($B$3=Data!$N$6,OR(database!AG2132=Data!$K$8,Data!$K$9=database!AG2132))),0,MAX(B$8:B2131)+1)</f>
        <v>0</v>
      </c>
      <c r="C2132" s="25">
        <f ca="1">IF(AND($AL2132-C$3&lt;=TODAY(),$AL2132&gt;0,AI2132&lt;&gt;"closed",AI2132&lt;&gt;"old",AND($B$3&lt;&gt;Data!$N$6,OR(database!$AG2132&lt;&gt;Data!$K$9,database!$AG2132&lt;&gt;Data!$K$8))),MAX(C$8:C2131)+1,0)</f>
        <v>0</v>
      </c>
      <c r="D2132" s="25">
        <f ca="1">IF(AND($AL2132-D$3&lt;=TODAY(),$AL2132&gt;0,$AI2132&lt;&gt;"closed",AI2132&lt;&gt;"old",AND($B$3&lt;&gt;Data!$N$6,OR(database!$AG2132&lt;&gt;Data!$K$9,database!$AG2132&lt;&gt;Data!$K$8))),MAX(D$8:D2131)+1,0)</f>
        <v>0</v>
      </c>
      <c r="E2132" s="25">
        <f ca="1">IF(AND($AL2132-E$3&lt;=TODAY(),$AL2132&gt;0,AI2132&lt;&gt;"closed",AI2132&lt;&gt;"old",AND($B$3&lt;&gt;Data!$N$6,OR(database!$AG2132&lt;&gt;Data!$K$9,database!$AG2132&lt;&gt;Data!$K$8))),MAX(E$8:E2131)+1,0)</f>
        <v>0</v>
      </c>
      <c r="F2132" s="25">
        <f>IF(AH2132="X",MAX(F$8:F2131)+1,0)</f>
        <v>0</v>
      </c>
      <c r="G2132" s="25">
        <f ca="1">IF(AND(AG2132=Data!$K$8,database!AI2132&lt;&gt;"Closed",AI2132&lt;&gt;"old",database!AL2132&lt;(TODAY()+Data!$X$4)),MAX(G$8:G2131)+1,0)</f>
        <v>0</v>
      </c>
      <c r="H2132" s="25">
        <f ca="1">IF(AND(AG2132=Data!$K$9,database!AI2132&lt;&gt;"Closed",AI2132&lt;&gt;"old",database!AL2132&lt;(TODAY()+Data!$X$5)),MAX(H$8:H2131)+1,0)</f>
        <v>0</v>
      </c>
      <c r="Y2132">
        <f>IF(AS2132&gt;0,VLOOKUP(AS2132,$AT:$AV,3,0)+COUNTIF(AS$8:AS2131,AS2132),0)</f>
        <v>0</v>
      </c>
      <c r="AA2132" s="16"/>
      <c r="AB2132" s="22"/>
      <c r="AC2132" s="16"/>
      <c r="AD2132" s="22"/>
      <c r="AE2132" s="16"/>
      <c r="AF2132" s="22"/>
      <c r="AG2132" s="138"/>
      <c r="AH2132" s="23"/>
      <c r="AI2132" s="16"/>
      <c r="AJ2132" s="23"/>
      <c r="AK2132" s="28"/>
      <c r="AL2132" s="35"/>
      <c r="AQ2132" s="25">
        <f>IF(FollowUp!$AK$3="(Off)",IF(FollowUp!$AA$3=Data!$D$5,C2132,IF(FollowUp!$AA$3=Data!$D$6,D2132,IF(FollowUp!$AA$3=Data!$D$7,E2132,B2132))),IF(FollowUp!$AK$3=Data!$N$9,F2132,IF(FollowUp!$AK$3=Data!$N$8,H2132,IF(FollowUp!$AK$3=Data!$N$7,G2132,B2132))))</f>
        <v>0</v>
      </c>
      <c r="AR2132" s="51">
        <f t="shared" si="200"/>
        <v>0</v>
      </c>
      <c r="AS2132" s="25">
        <f t="shared" si="204"/>
        <v>-1</v>
      </c>
      <c r="AT2132" s="25">
        <f t="shared" si="201"/>
        <v>2125</v>
      </c>
      <c r="AU2132" s="25">
        <f t="shared" si="205"/>
        <v>0</v>
      </c>
      <c r="AV2132" s="25">
        <f t="shared" si="202"/>
        <v>0</v>
      </c>
      <c r="BB2132" s="51"/>
    </row>
    <row r="2133" spans="1:54" x14ac:dyDescent="0.25">
      <c r="A2133" t="str">
        <f t="shared" si="203"/>
        <v>2133</v>
      </c>
      <c r="B2133" s="25">
        <f>IF(OR(ISBLANK($AG2133),$AI2133="closed",$AI2133="old",AND($B$3=Data!$N$6,OR(database!AG2133=Data!$K$8,Data!$K$9=database!AG2133))),0,MAX(B$8:B2132)+1)</f>
        <v>0</v>
      </c>
      <c r="C2133" s="25">
        <f ca="1">IF(AND($AL2133-C$3&lt;=TODAY(),$AL2133&gt;0,AI2133&lt;&gt;"closed",AI2133&lt;&gt;"old",AND($B$3&lt;&gt;Data!$N$6,OR(database!$AG2133&lt;&gt;Data!$K$9,database!$AG2133&lt;&gt;Data!$K$8))),MAX(C$8:C2132)+1,0)</f>
        <v>0</v>
      </c>
      <c r="D2133" s="25">
        <f ca="1">IF(AND($AL2133-D$3&lt;=TODAY(),$AL2133&gt;0,$AI2133&lt;&gt;"closed",AI2133&lt;&gt;"old",AND($B$3&lt;&gt;Data!$N$6,OR(database!$AG2133&lt;&gt;Data!$K$9,database!$AG2133&lt;&gt;Data!$K$8))),MAX(D$8:D2132)+1,0)</f>
        <v>0</v>
      </c>
      <c r="E2133" s="25">
        <f ca="1">IF(AND($AL2133-E$3&lt;=TODAY(),$AL2133&gt;0,AI2133&lt;&gt;"closed",AI2133&lt;&gt;"old",AND($B$3&lt;&gt;Data!$N$6,OR(database!$AG2133&lt;&gt;Data!$K$9,database!$AG2133&lt;&gt;Data!$K$8))),MAX(E$8:E2132)+1,0)</f>
        <v>0</v>
      </c>
      <c r="F2133" s="25">
        <f>IF(AH2133="X",MAX(F$8:F2132)+1,0)</f>
        <v>0</v>
      </c>
      <c r="G2133" s="25">
        <f ca="1">IF(AND(AG2133=Data!$K$8,database!AI2133&lt;&gt;"Closed",AI2133&lt;&gt;"old",database!AL2133&lt;(TODAY()+Data!$X$4)),MAX(G$8:G2132)+1,0)</f>
        <v>0</v>
      </c>
      <c r="H2133" s="25">
        <f ca="1">IF(AND(AG2133=Data!$K$9,database!AI2133&lt;&gt;"Closed",AI2133&lt;&gt;"old",database!AL2133&lt;(TODAY()+Data!$X$5)),MAX(H$8:H2132)+1,0)</f>
        <v>0</v>
      </c>
      <c r="Y2133">
        <f>IF(AS2133&gt;0,VLOOKUP(AS2133,$AT:$AV,3,0)+COUNTIF(AS$8:AS2132,AS2133),0)</f>
        <v>0</v>
      </c>
      <c r="AA2133" s="17"/>
      <c r="AB2133" s="18"/>
      <c r="AC2133" s="17"/>
      <c r="AD2133" s="18"/>
      <c r="AE2133" s="17"/>
      <c r="AF2133" s="18"/>
      <c r="AG2133" s="139"/>
      <c r="AH2133" s="24"/>
      <c r="AI2133" s="17"/>
      <c r="AJ2133" s="24"/>
      <c r="AK2133" s="27"/>
      <c r="AL2133" s="47"/>
      <c r="AQ2133" s="25">
        <f>IF(FollowUp!$AK$3="(Off)",IF(FollowUp!$AA$3=Data!$D$5,C2133,IF(FollowUp!$AA$3=Data!$D$6,D2133,IF(FollowUp!$AA$3=Data!$D$7,E2133,B2133))),IF(FollowUp!$AK$3=Data!$N$9,F2133,IF(FollowUp!$AK$3=Data!$N$8,H2133,IF(FollowUp!$AK$3=Data!$N$7,G2133,B2133))))</f>
        <v>0</v>
      </c>
      <c r="AR2133" s="51">
        <f t="shared" si="200"/>
        <v>0</v>
      </c>
      <c r="AS2133" s="25">
        <f t="shared" si="204"/>
        <v>-1</v>
      </c>
      <c r="AT2133" s="25">
        <f t="shared" si="201"/>
        <v>2126</v>
      </c>
      <c r="AU2133" s="25">
        <f t="shared" si="205"/>
        <v>0</v>
      </c>
      <c r="AV2133" s="25">
        <f t="shared" si="202"/>
        <v>0</v>
      </c>
      <c r="BB2133" s="51"/>
    </row>
    <row r="2134" spans="1:54" x14ac:dyDescent="0.25">
      <c r="A2134" t="str">
        <f t="shared" si="203"/>
        <v>2134</v>
      </c>
      <c r="B2134" s="25">
        <f>IF(OR(ISBLANK($AG2134),$AI2134="closed",$AI2134="old",AND($B$3=Data!$N$6,OR(database!AG2134=Data!$K$8,Data!$K$9=database!AG2134))),0,MAX(B$8:B2133)+1)</f>
        <v>0</v>
      </c>
      <c r="C2134" s="25">
        <f ca="1">IF(AND($AL2134-C$3&lt;=TODAY(),$AL2134&gt;0,AI2134&lt;&gt;"closed",AI2134&lt;&gt;"old",AND($B$3&lt;&gt;Data!$N$6,OR(database!$AG2134&lt;&gt;Data!$K$9,database!$AG2134&lt;&gt;Data!$K$8))),MAX(C$8:C2133)+1,0)</f>
        <v>0</v>
      </c>
      <c r="D2134" s="25">
        <f ca="1">IF(AND($AL2134-D$3&lt;=TODAY(),$AL2134&gt;0,$AI2134&lt;&gt;"closed",AI2134&lt;&gt;"old",AND($B$3&lt;&gt;Data!$N$6,OR(database!$AG2134&lt;&gt;Data!$K$9,database!$AG2134&lt;&gt;Data!$K$8))),MAX(D$8:D2133)+1,0)</f>
        <v>0</v>
      </c>
      <c r="E2134" s="25">
        <f ca="1">IF(AND($AL2134-E$3&lt;=TODAY(),$AL2134&gt;0,AI2134&lt;&gt;"closed",AI2134&lt;&gt;"old",AND($B$3&lt;&gt;Data!$N$6,OR(database!$AG2134&lt;&gt;Data!$K$9,database!$AG2134&lt;&gt;Data!$K$8))),MAX(E$8:E2133)+1,0)</f>
        <v>0</v>
      </c>
      <c r="F2134" s="25">
        <f>IF(AH2134="X",MAX(F$8:F2133)+1,0)</f>
        <v>0</v>
      </c>
      <c r="G2134" s="25">
        <f ca="1">IF(AND(AG2134=Data!$K$8,database!AI2134&lt;&gt;"Closed",AI2134&lt;&gt;"old",database!AL2134&lt;(TODAY()+Data!$X$4)),MAX(G$8:G2133)+1,0)</f>
        <v>0</v>
      </c>
      <c r="H2134" s="25">
        <f ca="1">IF(AND(AG2134=Data!$K$9,database!AI2134&lt;&gt;"Closed",AI2134&lt;&gt;"old",database!AL2134&lt;(TODAY()+Data!$X$5)),MAX(H$8:H2133)+1,0)</f>
        <v>0</v>
      </c>
      <c r="Y2134">
        <f>IF(AS2134&gt;0,VLOOKUP(AS2134,$AT:$AV,3,0)+COUNTIF(AS$8:AS2133,AS2134),0)</f>
        <v>0</v>
      </c>
      <c r="AA2134" s="16"/>
      <c r="AB2134" s="22"/>
      <c r="AC2134" s="16"/>
      <c r="AD2134" s="22"/>
      <c r="AE2134" s="16"/>
      <c r="AF2134" s="22"/>
      <c r="AG2134" s="138"/>
      <c r="AH2134" s="23"/>
      <c r="AI2134" s="16"/>
      <c r="AJ2134" s="23"/>
      <c r="AK2134" s="28"/>
      <c r="AL2134" s="35"/>
      <c r="AQ2134" s="25">
        <f>IF(FollowUp!$AK$3="(Off)",IF(FollowUp!$AA$3=Data!$D$5,C2134,IF(FollowUp!$AA$3=Data!$D$6,D2134,IF(FollowUp!$AA$3=Data!$D$7,E2134,B2134))),IF(FollowUp!$AK$3=Data!$N$9,F2134,IF(FollowUp!$AK$3=Data!$N$8,H2134,IF(FollowUp!$AK$3=Data!$N$7,G2134,B2134))))</f>
        <v>0</v>
      </c>
      <c r="AR2134" s="51">
        <f t="shared" si="200"/>
        <v>0</v>
      </c>
      <c r="AS2134" s="25">
        <f t="shared" si="204"/>
        <v>-1</v>
      </c>
      <c r="AT2134" s="25">
        <f t="shared" si="201"/>
        <v>2127</v>
      </c>
      <c r="AU2134" s="25">
        <f t="shared" si="205"/>
        <v>0</v>
      </c>
      <c r="AV2134" s="25">
        <f t="shared" si="202"/>
        <v>0</v>
      </c>
      <c r="BB2134" s="51"/>
    </row>
    <row r="2135" spans="1:54" x14ac:dyDescent="0.25">
      <c r="A2135" t="str">
        <f t="shared" si="203"/>
        <v>2135</v>
      </c>
      <c r="B2135" s="25">
        <f>IF(OR(ISBLANK($AG2135),$AI2135="closed",$AI2135="old",AND($B$3=Data!$N$6,OR(database!AG2135=Data!$K$8,Data!$K$9=database!AG2135))),0,MAX(B$8:B2134)+1)</f>
        <v>0</v>
      </c>
      <c r="C2135" s="25">
        <f ca="1">IF(AND($AL2135-C$3&lt;=TODAY(),$AL2135&gt;0,AI2135&lt;&gt;"closed",AI2135&lt;&gt;"old",AND($B$3&lt;&gt;Data!$N$6,OR(database!$AG2135&lt;&gt;Data!$K$9,database!$AG2135&lt;&gt;Data!$K$8))),MAX(C$8:C2134)+1,0)</f>
        <v>0</v>
      </c>
      <c r="D2135" s="25">
        <f ca="1">IF(AND($AL2135-D$3&lt;=TODAY(),$AL2135&gt;0,$AI2135&lt;&gt;"closed",AI2135&lt;&gt;"old",AND($B$3&lt;&gt;Data!$N$6,OR(database!$AG2135&lt;&gt;Data!$K$9,database!$AG2135&lt;&gt;Data!$K$8))),MAX(D$8:D2134)+1,0)</f>
        <v>0</v>
      </c>
      <c r="E2135" s="25">
        <f ca="1">IF(AND($AL2135-E$3&lt;=TODAY(),$AL2135&gt;0,AI2135&lt;&gt;"closed",AI2135&lt;&gt;"old",AND($B$3&lt;&gt;Data!$N$6,OR(database!$AG2135&lt;&gt;Data!$K$9,database!$AG2135&lt;&gt;Data!$K$8))),MAX(E$8:E2134)+1,0)</f>
        <v>0</v>
      </c>
      <c r="F2135" s="25">
        <f>IF(AH2135="X",MAX(F$8:F2134)+1,0)</f>
        <v>0</v>
      </c>
      <c r="G2135" s="25">
        <f ca="1">IF(AND(AG2135=Data!$K$8,database!AI2135&lt;&gt;"Closed",AI2135&lt;&gt;"old",database!AL2135&lt;(TODAY()+Data!$X$4)),MAX(G$8:G2134)+1,0)</f>
        <v>0</v>
      </c>
      <c r="H2135" s="25">
        <f ca="1">IF(AND(AG2135=Data!$K$9,database!AI2135&lt;&gt;"Closed",AI2135&lt;&gt;"old",database!AL2135&lt;(TODAY()+Data!$X$5)),MAX(H$8:H2134)+1,0)</f>
        <v>0</v>
      </c>
      <c r="Y2135">
        <f>IF(AS2135&gt;0,VLOOKUP(AS2135,$AT:$AV,3,0)+COUNTIF(AS$8:AS2134,AS2135),0)</f>
        <v>0</v>
      </c>
      <c r="AA2135" s="17"/>
      <c r="AB2135" s="18"/>
      <c r="AC2135" s="17"/>
      <c r="AD2135" s="18"/>
      <c r="AE2135" s="17"/>
      <c r="AF2135" s="18"/>
      <c r="AG2135" s="139"/>
      <c r="AH2135" s="24"/>
      <c r="AI2135" s="17"/>
      <c r="AJ2135" s="24"/>
      <c r="AK2135" s="27"/>
      <c r="AL2135" s="47"/>
      <c r="AQ2135" s="25">
        <f>IF(FollowUp!$AK$3="(Off)",IF(FollowUp!$AA$3=Data!$D$5,C2135,IF(FollowUp!$AA$3=Data!$D$6,D2135,IF(FollowUp!$AA$3=Data!$D$7,E2135,B2135))),IF(FollowUp!$AK$3=Data!$N$9,F2135,IF(FollowUp!$AK$3=Data!$N$8,H2135,IF(FollowUp!$AK$3=Data!$N$7,G2135,B2135))))</f>
        <v>0</v>
      </c>
      <c r="AR2135" s="51">
        <f t="shared" si="200"/>
        <v>0</v>
      </c>
      <c r="AS2135" s="25">
        <f t="shared" si="204"/>
        <v>-1</v>
      </c>
      <c r="AT2135" s="25">
        <f t="shared" si="201"/>
        <v>2128</v>
      </c>
      <c r="AU2135" s="25">
        <f t="shared" si="205"/>
        <v>0</v>
      </c>
      <c r="AV2135" s="25">
        <f t="shared" si="202"/>
        <v>0</v>
      </c>
      <c r="BB2135" s="51"/>
    </row>
    <row r="2136" spans="1:54" x14ac:dyDescent="0.25">
      <c r="A2136" t="str">
        <f t="shared" si="203"/>
        <v>2136</v>
      </c>
      <c r="B2136" s="25">
        <f>IF(OR(ISBLANK($AG2136),$AI2136="closed",$AI2136="old",AND($B$3=Data!$N$6,OR(database!AG2136=Data!$K$8,Data!$K$9=database!AG2136))),0,MAX(B$8:B2135)+1)</f>
        <v>0</v>
      </c>
      <c r="C2136" s="25">
        <f ca="1">IF(AND($AL2136-C$3&lt;=TODAY(),$AL2136&gt;0,AI2136&lt;&gt;"closed",AI2136&lt;&gt;"old",AND($B$3&lt;&gt;Data!$N$6,OR(database!$AG2136&lt;&gt;Data!$K$9,database!$AG2136&lt;&gt;Data!$K$8))),MAX(C$8:C2135)+1,0)</f>
        <v>0</v>
      </c>
      <c r="D2136" s="25">
        <f ca="1">IF(AND($AL2136-D$3&lt;=TODAY(),$AL2136&gt;0,$AI2136&lt;&gt;"closed",AI2136&lt;&gt;"old",AND($B$3&lt;&gt;Data!$N$6,OR(database!$AG2136&lt;&gt;Data!$K$9,database!$AG2136&lt;&gt;Data!$K$8))),MAX(D$8:D2135)+1,0)</f>
        <v>0</v>
      </c>
      <c r="E2136" s="25">
        <f ca="1">IF(AND($AL2136-E$3&lt;=TODAY(),$AL2136&gt;0,AI2136&lt;&gt;"closed",AI2136&lt;&gt;"old",AND($B$3&lt;&gt;Data!$N$6,OR(database!$AG2136&lt;&gt;Data!$K$9,database!$AG2136&lt;&gt;Data!$K$8))),MAX(E$8:E2135)+1,0)</f>
        <v>0</v>
      </c>
      <c r="F2136" s="25">
        <f>IF(AH2136="X",MAX(F$8:F2135)+1,0)</f>
        <v>0</v>
      </c>
      <c r="G2136" s="25">
        <f ca="1">IF(AND(AG2136=Data!$K$8,database!AI2136&lt;&gt;"Closed",AI2136&lt;&gt;"old",database!AL2136&lt;(TODAY()+Data!$X$4)),MAX(G$8:G2135)+1,0)</f>
        <v>0</v>
      </c>
      <c r="H2136" s="25">
        <f ca="1">IF(AND(AG2136=Data!$K$9,database!AI2136&lt;&gt;"Closed",AI2136&lt;&gt;"old",database!AL2136&lt;(TODAY()+Data!$X$5)),MAX(H$8:H2135)+1,0)</f>
        <v>0</v>
      </c>
      <c r="Y2136">
        <f>IF(AS2136&gt;0,VLOOKUP(AS2136,$AT:$AV,3,0)+COUNTIF(AS$8:AS2135,AS2136),0)</f>
        <v>0</v>
      </c>
      <c r="AA2136" s="16"/>
      <c r="AB2136" s="22"/>
      <c r="AC2136" s="16"/>
      <c r="AD2136" s="22"/>
      <c r="AE2136" s="16"/>
      <c r="AF2136" s="22"/>
      <c r="AG2136" s="138"/>
      <c r="AH2136" s="23"/>
      <c r="AI2136" s="16"/>
      <c r="AJ2136" s="23"/>
      <c r="AK2136" s="28"/>
      <c r="AL2136" s="35"/>
      <c r="AQ2136" s="25">
        <f>IF(FollowUp!$AK$3="(Off)",IF(FollowUp!$AA$3=Data!$D$5,C2136,IF(FollowUp!$AA$3=Data!$D$6,D2136,IF(FollowUp!$AA$3=Data!$D$7,E2136,B2136))),IF(FollowUp!$AK$3=Data!$N$9,F2136,IF(FollowUp!$AK$3=Data!$N$8,H2136,IF(FollowUp!$AK$3=Data!$N$7,G2136,B2136))))</f>
        <v>0</v>
      </c>
      <c r="AR2136" s="51">
        <f t="shared" si="200"/>
        <v>0</v>
      </c>
      <c r="AS2136" s="25">
        <f t="shared" si="204"/>
        <v>-1</v>
      </c>
      <c r="AT2136" s="25">
        <f t="shared" si="201"/>
        <v>2129</v>
      </c>
      <c r="AU2136" s="25">
        <f t="shared" si="205"/>
        <v>0</v>
      </c>
      <c r="AV2136" s="25">
        <f t="shared" si="202"/>
        <v>0</v>
      </c>
      <c r="BB2136" s="51"/>
    </row>
    <row r="2137" spans="1:54" x14ac:dyDescent="0.25">
      <c r="A2137" t="str">
        <f t="shared" si="203"/>
        <v>2137</v>
      </c>
      <c r="B2137" s="25">
        <f>IF(OR(ISBLANK($AG2137),$AI2137="closed",$AI2137="old",AND($B$3=Data!$N$6,OR(database!AG2137=Data!$K$8,Data!$K$9=database!AG2137))),0,MAX(B$8:B2136)+1)</f>
        <v>0</v>
      </c>
      <c r="C2137" s="25">
        <f ca="1">IF(AND($AL2137-C$3&lt;=TODAY(),$AL2137&gt;0,AI2137&lt;&gt;"closed",AI2137&lt;&gt;"old",AND($B$3&lt;&gt;Data!$N$6,OR(database!$AG2137&lt;&gt;Data!$K$9,database!$AG2137&lt;&gt;Data!$K$8))),MAX(C$8:C2136)+1,0)</f>
        <v>0</v>
      </c>
      <c r="D2137" s="25">
        <f ca="1">IF(AND($AL2137-D$3&lt;=TODAY(),$AL2137&gt;0,$AI2137&lt;&gt;"closed",AI2137&lt;&gt;"old",AND($B$3&lt;&gt;Data!$N$6,OR(database!$AG2137&lt;&gt;Data!$K$9,database!$AG2137&lt;&gt;Data!$K$8))),MAX(D$8:D2136)+1,0)</f>
        <v>0</v>
      </c>
      <c r="E2137" s="25">
        <f ca="1">IF(AND($AL2137-E$3&lt;=TODAY(),$AL2137&gt;0,AI2137&lt;&gt;"closed",AI2137&lt;&gt;"old",AND($B$3&lt;&gt;Data!$N$6,OR(database!$AG2137&lt;&gt;Data!$K$9,database!$AG2137&lt;&gt;Data!$K$8))),MAX(E$8:E2136)+1,0)</f>
        <v>0</v>
      </c>
      <c r="F2137" s="25">
        <f>IF(AH2137="X",MAX(F$8:F2136)+1,0)</f>
        <v>0</v>
      </c>
      <c r="G2137" s="25">
        <f ca="1">IF(AND(AG2137=Data!$K$8,database!AI2137&lt;&gt;"Closed",AI2137&lt;&gt;"old",database!AL2137&lt;(TODAY()+Data!$X$4)),MAX(G$8:G2136)+1,0)</f>
        <v>0</v>
      </c>
      <c r="H2137" s="25">
        <f ca="1">IF(AND(AG2137=Data!$K$9,database!AI2137&lt;&gt;"Closed",AI2137&lt;&gt;"old",database!AL2137&lt;(TODAY()+Data!$X$5)),MAX(H$8:H2136)+1,0)</f>
        <v>0</v>
      </c>
      <c r="Y2137">
        <f>IF(AS2137&gt;0,VLOOKUP(AS2137,$AT:$AV,3,0)+COUNTIF(AS$8:AS2136,AS2137),0)</f>
        <v>0</v>
      </c>
      <c r="AA2137" s="17"/>
      <c r="AB2137" s="18"/>
      <c r="AC2137" s="17"/>
      <c r="AD2137" s="18"/>
      <c r="AE2137" s="17"/>
      <c r="AF2137" s="18"/>
      <c r="AG2137" s="139"/>
      <c r="AH2137" s="24"/>
      <c r="AI2137" s="17"/>
      <c r="AJ2137" s="24"/>
      <c r="AK2137" s="27"/>
      <c r="AL2137" s="47"/>
      <c r="AQ2137" s="25">
        <f>IF(FollowUp!$AK$3="(Off)",IF(FollowUp!$AA$3=Data!$D$5,C2137,IF(FollowUp!$AA$3=Data!$D$6,D2137,IF(FollowUp!$AA$3=Data!$D$7,E2137,B2137))),IF(FollowUp!$AK$3=Data!$N$9,F2137,IF(FollowUp!$AK$3=Data!$N$8,H2137,IF(FollowUp!$AK$3=Data!$N$7,G2137,B2137))))</f>
        <v>0</v>
      </c>
      <c r="AR2137" s="51">
        <f t="shared" ref="AR2137:AR2200" si="206">IF(AQ2137&gt;0,AL2137,0)</f>
        <v>0</v>
      </c>
      <c r="AS2137" s="25">
        <f t="shared" si="204"/>
        <v>-1</v>
      </c>
      <c r="AT2137" s="25">
        <f t="shared" ref="AT2137:AT2200" si="207">AT2136+1</f>
        <v>2130</v>
      </c>
      <c r="AU2137" s="25">
        <f t="shared" si="205"/>
        <v>0</v>
      </c>
      <c r="AV2137" s="25">
        <f t="shared" ref="AV2137:AV2200" si="208">IF(AND(AU2137&gt;0,AV2138=0),1,(AU2138+AV2138))</f>
        <v>0</v>
      </c>
      <c r="BB2137" s="51"/>
    </row>
    <row r="2138" spans="1:54" x14ac:dyDescent="0.25">
      <c r="A2138" t="str">
        <f t="shared" si="203"/>
        <v>2138</v>
      </c>
      <c r="B2138" s="25">
        <f>IF(OR(ISBLANK($AG2138),$AI2138="closed",$AI2138="old",AND($B$3=Data!$N$6,OR(database!AG2138=Data!$K$8,Data!$K$9=database!AG2138))),0,MAX(B$8:B2137)+1)</f>
        <v>0</v>
      </c>
      <c r="C2138" s="25">
        <f ca="1">IF(AND($AL2138-C$3&lt;=TODAY(),$AL2138&gt;0,AI2138&lt;&gt;"closed",AI2138&lt;&gt;"old",AND($B$3&lt;&gt;Data!$N$6,OR(database!$AG2138&lt;&gt;Data!$K$9,database!$AG2138&lt;&gt;Data!$K$8))),MAX(C$8:C2137)+1,0)</f>
        <v>0</v>
      </c>
      <c r="D2138" s="25">
        <f ca="1">IF(AND($AL2138-D$3&lt;=TODAY(),$AL2138&gt;0,$AI2138&lt;&gt;"closed",AI2138&lt;&gt;"old",AND($B$3&lt;&gt;Data!$N$6,OR(database!$AG2138&lt;&gt;Data!$K$9,database!$AG2138&lt;&gt;Data!$K$8))),MAX(D$8:D2137)+1,0)</f>
        <v>0</v>
      </c>
      <c r="E2138" s="25">
        <f ca="1">IF(AND($AL2138-E$3&lt;=TODAY(),$AL2138&gt;0,AI2138&lt;&gt;"closed",AI2138&lt;&gt;"old",AND($B$3&lt;&gt;Data!$N$6,OR(database!$AG2138&lt;&gt;Data!$K$9,database!$AG2138&lt;&gt;Data!$K$8))),MAX(E$8:E2137)+1,0)</f>
        <v>0</v>
      </c>
      <c r="F2138" s="25">
        <f>IF(AH2138="X",MAX(F$8:F2137)+1,0)</f>
        <v>0</v>
      </c>
      <c r="G2138" s="25">
        <f ca="1">IF(AND(AG2138=Data!$K$8,database!AI2138&lt;&gt;"Closed",AI2138&lt;&gt;"old",database!AL2138&lt;(TODAY()+Data!$X$4)),MAX(G$8:G2137)+1,0)</f>
        <v>0</v>
      </c>
      <c r="H2138" s="25">
        <f ca="1">IF(AND(AG2138=Data!$K$9,database!AI2138&lt;&gt;"Closed",AI2138&lt;&gt;"old",database!AL2138&lt;(TODAY()+Data!$X$5)),MAX(H$8:H2137)+1,0)</f>
        <v>0</v>
      </c>
      <c r="Y2138">
        <f>IF(AS2138&gt;0,VLOOKUP(AS2138,$AT:$AV,3,0)+COUNTIF(AS$8:AS2137,AS2138),0)</f>
        <v>0</v>
      </c>
      <c r="AA2138" s="16"/>
      <c r="AB2138" s="22"/>
      <c r="AC2138" s="16"/>
      <c r="AD2138" s="22"/>
      <c r="AE2138" s="16"/>
      <c r="AF2138" s="22"/>
      <c r="AG2138" s="138"/>
      <c r="AH2138" s="23"/>
      <c r="AI2138" s="16"/>
      <c r="AJ2138" s="23"/>
      <c r="AK2138" s="28"/>
      <c r="AL2138" s="35"/>
      <c r="AQ2138" s="25">
        <f>IF(FollowUp!$AK$3="(Off)",IF(FollowUp!$AA$3=Data!$D$5,C2138,IF(FollowUp!$AA$3=Data!$D$6,D2138,IF(FollowUp!$AA$3=Data!$D$7,E2138,B2138))),IF(FollowUp!$AK$3=Data!$N$9,F2138,IF(FollowUp!$AK$3=Data!$N$8,H2138,IF(FollowUp!$AK$3=Data!$N$7,G2138,B2138))))</f>
        <v>0</v>
      </c>
      <c r="AR2138" s="51">
        <f t="shared" si="206"/>
        <v>0</v>
      </c>
      <c r="AS2138" s="25">
        <f t="shared" si="204"/>
        <v>-1</v>
      </c>
      <c r="AT2138" s="25">
        <f t="shared" si="207"/>
        <v>2131</v>
      </c>
      <c r="AU2138" s="25">
        <f t="shared" si="205"/>
        <v>0</v>
      </c>
      <c r="AV2138" s="25">
        <f t="shared" si="208"/>
        <v>0</v>
      </c>
      <c r="BB2138" s="51"/>
    </row>
    <row r="2139" spans="1:54" x14ac:dyDescent="0.25">
      <c r="A2139" t="str">
        <f t="shared" si="203"/>
        <v>2139</v>
      </c>
      <c r="B2139" s="25">
        <f>IF(OR(ISBLANK($AG2139),$AI2139="closed",$AI2139="old",AND($B$3=Data!$N$6,OR(database!AG2139=Data!$K$8,Data!$K$9=database!AG2139))),0,MAX(B$8:B2138)+1)</f>
        <v>0</v>
      </c>
      <c r="C2139" s="25">
        <f ca="1">IF(AND($AL2139-C$3&lt;=TODAY(),$AL2139&gt;0,AI2139&lt;&gt;"closed",AI2139&lt;&gt;"old",AND($B$3&lt;&gt;Data!$N$6,OR(database!$AG2139&lt;&gt;Data!$K$9,database!$AG2139&lt;&gt;Data!$K$8))),MAX(C$8:C2138)+1,0)</f>
        <v>0</v>
      </c>
      <c r="D2139" s="25">
        <f ca="1">IF(AND($AL2139-D$3&lt;=TODAY(),$AL2139&gt;0,$AI2139&lt;&gt;"closed",AI2139&lt;&gt;"old",AND($B$3&lt;&gt;Data!$N$6,OR(database!$AG2139&lt;&gt;Data!$K$9,database!$AG2139&lt;&gt;Data!$K$8))),MAX(D$8:D2138)+1,0)</f>
        <v>0</v>
      </c>
      <c r="E2139" s="25">
        <f ca="1">IF(AND($AL2139-E$3&lt;=TODAY(),$AL2139&gt;0,AI2139&lt;&gt;"closed",AI2139&lt;&gt;"old",AND($B$3&lt;&gt;Data!$N$6,OR(database!$AG2139&lt;&gt;Data!$K$9,database!$AG2139&lt;&gt;Data!$K$8))),MAX(E$8:E2138)+1,0)</f>
        <v>0</v>
      </c>
      <c r="F2139" s="25">
        <f>IF(AH2139="X",MAX(F$8:F2138)+1,0)</f>
        <v>0</v>
      </c>
      <c r="G2139" s="25">
        <f ca="1">IF(AND(AG2139=Data!$K$8,database!AI2139&lt;&gt;"Closed",AI2139&lt;&gt;"old",database!AL2139&lt;(TODAY()+Data!$X$4)),MAX(G$8:G2138)+1,0)</f>
        <v>0</v>
      </c>
      <c r="H2139" s="25">
        <f ca="1">IF(AND(AG2139=Data!$K$9,database!AI2139&lt;&gt;"Closed",AI2139&lt;&gt;"old",database!AL2139&lt;(TODAY()+Data!$X$5)),MAX(H$8:H2138)+1,0)</f>
        <v>0</v>
      </c>
      <c r="Y2139">
        <f>IF(AS2139&gt;0,VLOOKUP(AS2139,$AT:$AV,3,0)+COUNTIF(AS$8:AS2138,AS2139),0)</f>
        <v>0</v>
      </c>
      <c r="AA2139" s="17"/>
      <c r="AB2139" s="18"/>
      <c r="AC2139" s="17"/>
      <c r="AD2139" s="18"/>
      <c r="AE2139" s="17"/>
      <c r="AF2139" s="18"/>
      <c r="AG2139" s="139"/>
      <c r="AH2139" s="24"/>
      <c r="AI2139" s="17"/>
      <c r="AJ2139" s="24"/>
      <c r="AK2139" s="27"/>
      <c r="AL2139" s="47"/>
      <c r="AQ2139" s="25">
        <f>IF(FollowUp!$AK$3="(Off)",IF(FollowUp!$AA$3=Data!$D$5,C2139,IF(FollowUp!$AA$3=Data!$D$6,D2139,IF(FollowUp!$AA$3=Data!$D$7,E2139,B2139))),IF(FollowUp!$AK$3=Data!$N$9,F2139,IF(FollowUp!$AK$3=Data!$N$8,H2139,IF(FollowUp!$AK$3=Data!$N$7,G2139,B2139))))</f>
        <v>0</v>
      </c>
      <c r="AR2139" s="51">
        <f t="shared" si="206"/>
        <v>0</v>
      </c>
      <c r="AS2139" s="25">
        <f t="shared" si="204"/>
        <v>-1</v>
      </c>
      <c r="AT2139" s="25">
        <f t="shared" si="207"/>
        <v>2132</v>
      </c>
      <c r="AU2139" s="25">
        <f t="shared" si="205"/>
        <v>0</v>
      </c>
      <c r="AV2139" s="25">
        <f t="shared" si="208"/>
        <v>0</v>
      </c>
      <c r="BB2139" s="51"/>
    </row>
    <row r="2140" spans="1:54" x14ac:dyDescent="0.25">
      <c r="A2140" t="str">
        <f t="shared" si="203"/>
        <v>2140</v>
      </c>
      <c r="B2140" s="25">
        <f>IF(OR(ISBLANK($AG2140),$AI2140="closed",$AI2140="old",AND($B$3=Data!$N$6,OR(database!AG2140=Data!$K$8,Data!$K$9=database!AG2140))),0,MAX(B$8:B2139)+1)</f>
        <v>0</v>
      </c>
      <c r="C2140" s="25">
        <f ca="1">IF(AND($AL2140-C$3&lt;=TODAY(),$AL2140&gt;0,AI2140&lt;&gt;"closed",AI2140&lt;&gt;"old",AND($B$3&lt;&gt;Data!$N$6,OR(database!$AG2140&lt;&gt;Data!$K$9,database!$AG2140&lt;&gt;Data!$K$8))),MAX(C$8:C2139)+1,0)</f>
        <v>0</v>
      </c>
      <c r="D2140" s="25">
        <f ca="1">IF(AND($AL2140-D$3&lt;=TODAY(),$AL2140&gt;0,$AI2140&lt;&gt;"closed",AI2140&lt;&gt;"old",AND($B$3&lt;&gt;Data!$N$6,OR(database!$AG2140&lt;&gt;Data!$K$9,database!$AG2140&lt;&gt;Data!$K$8))),MAX(D$8:D2139)+1,0)</f>
        <v>0</v>
      </c>
      <c r="E2140" s="25">
        <f ca="1">IF(AND($AL2140-E$3&lt;=TODAY(),$AL2140&gt;0,AI2140&lt;&gt;"closed",AI2140&lt;&gt;"old",AND($B$3&lt;&gt;Data!$N$6,OR(database!$AG2140&lt;&gt;Data!$K$9,database!$AG2140&lt;&gt;Data!$K$8))),MAX(E$8:E2139)+1,0)</f>
        <v>0</v>
      </c>
      <c r="F2140" s="25">
        <f>IF(AH2140="X",MAX(F$8:F2139)+1,0)</f>
        <v>0</v>
      </c>
      <c r="G2140" s="25">
        <f ca="1">IF(AND(AG2140=Data!$K$8,database!AI2140&lt;&gt;"Closed",AI2140&lt;&gt;"old",database!AL2140&lt;(TODAY()+Data!$X$4)),MAX(G$8:G2139)+1,0)</f>
        <v>0</v>
      </c>
      <c r="H2140" s="25">
        <f ca="1">IF(AND(AG2140=Data!$K$9,database!AI2140&lt;&gt;"Closed",AI2140&lt;&gt;"old",database!AL2140&lt;(TODAY()+Data!$X$5)),MAX(H$8:H2139)+1,0)</f>
        <v>0</v>
      </c>
      <c r="Y2140">
        <f>IF(AS2140&gt;0,VLOOKUP(AS2140,$AT:$AV,3,0)+COUNTIF(AS$8:AS2139,AS2140),0)</f>
        <v>0</v>
      </c>
      <c r="AA2140" s="16"/>
      <c r="AB2140" s="22"/>
      <c r="AC2140" s="16"/>
      <c r="AD2140" s="22"/>
      <c r="AE2140" s="16"/>
      <c r="AF2140" s="22"/>
      <c r="AG2140" s="138"/>
      <c r="AH2140" s="23"/>
      <c r="AI2140" s="16"/>
      <c r="AJ2140" s="23"/>
      <c r="AK2140" s="28"/>
      <c r="AL2140" s="35"/>
      <c r="AQ2140" s="25">
        <f>IF(FollowUp!$AK$3="(Off)",IF(FollowUp!$AA$3=Data!$D$5,C2140,IF(FollowUp!$AA$3=Data!$D$6,D2140,IF(FollowUp!$AA$3=Data!$D$7,E2140,B2140))),IF(FollowUp!$AK$3=Data!$N$9,F2140,IF(FollowUp!$AK$3=Data!$N$8,H2140,IF(FollowUp!$AK$3=Data!$N$7,G2140,B2140))))</f>
        <v>0</v>
      </c>
      <c r="AR2140" s="51">
        <f t="shared" si="206"/>
        <v>0</v>
      </c>
      <c r="AS2140" s="25">
        <f t="shared" si="204"/>
        <v>-1</v>
      </c>
      <c r="AT2140" s="25">
        <f t="shared" si="207"/>
        <v>2133</v>
      </c>
      <c r="AU2140" s="25">
        <f t="shared" si="205"/>
        <v>0</v>
      </c>
      <c r="AV2140" s="25">
        <f t="shared" si="208"/>
        <v>0</v>
      </c>
      <c r="BB2140" s="51"/>
    </row>
    <row r="2141" spans="1:54" x14ac:dyDescent="0.25">
      <c r="A2141" t="str">
        <f t="shared" si="203"/>
        <v>2141</v>
      </c>
      <c r="B2141" s="25">
        <f>IF(OR(ISBLANK($AG2141),$AI2141="closed",$AI2141="old",AND($B$3=Data!$N$6,OR(database!AG2141=Data!$K$8,Data!$K$9=database!AG2141))),0,MAX(B$8:B2140)+1)</f>
        <v>0</v>
      </c>
      <c r="C2141" s="25">
        <f ca="1">IF(AND($AL2141-C$3&lt;=TODAY(),$AL2141&gt;0,AI2141&lt;&gt;"closed",AI2141&lt;&gt;"old",AND($B$3&lt;&gt;Data!$N$6,OR(database!$AG2141&lt;&gt;Data!$K$9,database!$AG2141&lt;&gt;Data!$K$8))),MAX(C$8:C2140)+1,0)</f>
        <v>0</v>
      </c>
      <c r="D2141" s="25">
        <f ca="1">IF(AND($AL2141-D$3&lt;=TODAY(),$AL2141&gt;0,$AI2141&lt;&gt;"closed",AI2141&lt;&gt;"old",AND($B$3&lt;&gt;Data!$N$6,OR(database!$AG2141&lt;&gt;Data!$K$9,database!$AG2141&lt;&gt;Data!$K$8))),MAX(D$8:D2140)+1,0)</f>
        <v>0</v>
      </c>
      <c r="E2141" s="25">
        <f ca="1">IF(AND($AL2141-E$3&lt;=TODAY(),$AL2141&gt;0,AI2141&lt;&gt;"closed",AI2141&lt;&gt;"old",AND($B$3&lt;&gt;Data!$N$6,OR(database!$AG2141&lt;&gt;Data!$K$9,database!$AG2141&lt;&gt;Data!$K$8))),MAX(E$8:E2140)+1,0)</f>
        <v>0</v>
      </c>
      <c r="F2141" s="25">
        <f>IF(AH2141="X",MAX(F$8:F2140)+1,0)</f>
        <v>0</v>
      </c>
      <c r="G2141" s="25">
        <f ca="1">IF(AND(AG2141=Data!$K$8,database!AI2141&lt;&gt;"Closed",AI2141&lt;&gt;"old",database!AL2141&lt;(TODAY()+Data!$X$4)),MAX(G$8:G2140)+1,0)</f>
        <v>0</v>
      </c>
      <c r="H2141" s="25">
        <f ca="1">IF(AND(AG2141=Data!$K$9,database!AI2141&lt;&gt;"Closed",AI2141&lt;&gt;"old",database!AL2141&lt;(TODAY()+Data!$X$5)),MAX(H$8:H2140)+1,0)</f>
        <v>0</v>
      </c>
      <c r="Y2141">
        <f>IF(AS2141&gt;0,VLOOKUP(AS2141,$AT:$AV,3,0)+COUNTIF(AS$8:AS2140,AS2141),0)</f>
        <v>0</v>
      </c>
      <c r="AA2141" s="17"/>
      <c r="AB2141" s="18"/>
      <c r="AC2141" s="17"/>
      <c r="AD2141" s="18"/>
      <c r="AE2141" s="17"/>
      <c r="AF2141" s="18"/>
      <c r="AG2141" s="139"/>
      <c r="AH2141" s="24"/>
      <c r="AI2141" s="17"/>
      <c r="AJ2141" s="24"/>
      <c r="AK2141" s="27"/>
      <c r="AL2141" s="47"/>
      <c r="AQ2141" s="25">
        <f>IF(FollowUp!$AK$3="(Off)",IF(FollowUp!$AA$3=Data!$D$5,C2141,IF(FollowUp!$AA$3=Data!$D$6,D2141,IF(FollowUp!$AA$3=Data!$D$7,E2141,B2141))),IF(FollowUp!$AK$3=Data!$N$9,F2141,IF(FollowUp!$AK$3=Data!$N$8,H2141,IF(FollowUp!$AK$3=Data!$N$7,G2141,B2141))))</f>
        <v>0</v>
      </c>
      <c r="AR2141" s="51">
        <f t="shared" si="206"/>
        <v>0</v>
      </c>
      <c r="AS2141" s="25">
        <f t="shared" si="204"/>
        <v>-1</v>
      </c>
      <c r="AT2141" s="25">
        <f t="shared" si="207"/>
        <v>2134</v>
      </c>
      <c r="AU2141" s="25">
        <f t="shared" si="205"/>
        <v>0</v>
      </c>
      <c r="AV2141" s="25">
        <f t="shared" si="208"/>
        <v>0</v>
      </c>
      <c r="BB2141" s="51"/>
    </row>
    <row r="2142" spans="1:54" x14ac:dyDescent="0.25">
      <c r="A2142" t="str">
        <f t="shared" si="203"/>
        <v>2142</v>
      </c>
      <c r="B2142" s="25">
        <f>IF(OR(ISBLANK($AG2142),$AI2142="closed",$AI2142="old",AND($B$3=Data!$N$6,OR(database!AG2142=Data!$K$8,Data!$K$9=database!AG2142))),0,MAX(B$8:B2141)+1)</f>
        <v>0</v>
      </c>
      <c r="C2142" s="25">
        <f ca="1">IF(AND($AL2142-C$3&lt;=TODAY(),$AL2142&gt;0,AI2142&lt;&gt;"closed",AI2142&lt;&gt;"old",AND($B$3&lt;&gt;Data!$N$6,OR(database!$AG2142&lt;&gt;Data!$K$9,database!$AG2142&lt;&gt;Data!$K$8))),MAX(C$8:C2141)+1,0)</f>
        <v>0</v>
      </c>
      <c r="D2142" s="25">
        <f ca="1">IF(AND($AL2142-D$3&lt;=TODAY(),$AL2142&gt;0,$AI2142&lt;&gt;"closed",AI2142&lt;&gt;"old",AND($B$3&lt;&gt;Data!$N$6,OR(database!$AG2142&lt;&gt;Data!$K$9,database!$AG2142&lt;&gt;Data!$K$8))),MAX(D$8:D2141)+1,0)</f>
        <v>0</v>
      </c>
      <c r="E2142" s="25">
        <f ca="1">IF(AND($AL2142-E$3&lt;=TODAY(),$AL2142&gt;0,AI2142&lt;&gt;"closed",AI2142&lt;&gt;"old",AND($B$3&lt;&gt;Data!$N$6,OR(database!$AG2142&lt;&gt;Data!$K$9,database!$AG2142&lt;&gt;Data!$K$8))),MAX(E$8:E2141)+1,0)</f>
        <v>0</v>
      </c>
      <c r="F2142" s="25">
        <f>IF(AH2142="X",MAX(F$8:F2141)+1,0)</f>
        <v>0</v>
      </c>
      <c r="G2142" s="25">
        <f ca="1">IF(AND(AG2142=Data!$K$8,database!AI2142&lt;&gt;"Closed",AI2142&lt;&gt;"old",database!AL2142&lt;(TODAY()+Data!$X$4)),MAX(G$8:G2141)+1,0)</f>
        <v>0</v>
      </c>
      <c r="H2142" s="25">
        <f ca="1">IF(AND(AG2142=Data!$K$9,database!AI2142&lt;&gt;"Closed",AI2142&lt;&gt;"old",database!AL2142&lt;(TODAY()+Data!$X$5)),MAX(H$8:H2141)+1,0)</f>
        <v>0</v>
      </c>
      <c r="Y2142">
        <f>IF(AS2142&gt;0,VLOOKUP(AS2142,$AT:$AV,3,0)+COUNTIF(AS$8:AS2141,AS2142),0)</f>
        <v>0</v>
      </c>
      <c r="AA2142" s="16"/>
      <c r="AB2142" s="22"/>
      <c r="AC2142" s="16"/>
      <c r="AD2142" s="22"/>
      <c r="AE2142" s="16"/>
      <c r="AF2142" s="22"/>
      <c r="AG2142" s="138"/>
      <c r="AH2142" s="23"/>
      <c r="AI2142" s="16"/>
      <c r="AJ2142" s="23"/>
      <c r="AK2142" s="28"/>
      <c r="AL2142" s="35"/>
      <c r="AQ2142" s="25">
        <f>IF(FollowUp!$AK$3="(Off)",IF(FollowUp!$AA$3=Data!$D$5,C2142,IF(FollowUp!$AA$3=Data!$D$6,D2142,IF(FollowUp!$AA$3=Data!$D$7,E2142,B2142))),IF(FollowUp!$AK$3=Data!$N$9,F2142,IF(FollowUp!$AK$3=Data!$N$8,H2142,IF(FollowUp!$AK$3=Data!$N$7,G2142,B2142))))</f>
        <v>0</v>
      </c>
      <c r="AR2142" s="51">
        <f t="shared" si="206"/>
        <v>0</v>
      </c>
      <c r="AS2142" s="25">
        <f t="shared" si="204"/>
        <v>-1</v>
      </c>
      <c r="AT2142" s="25">
        <f t="shared" si="207"/>
        <v>2135</v>
      </c>
      <c r="AU2142" s="25">
        <f t="shared" si="205"/>
        <v>0</v>
      </c>
      <c r="AV2142" s="25">
        <f t="shared" si="208"/>
        <v>0</v>
      </c>
      <c r="BB2142" s="51"/>
    </row>
    <row r="2143" spans="1:54" x14ac:dyDescent="0.25">
      <c r="A2143" t="str">
        <f t="shared" si="203"/>
        <v>2143</v>
      </c>
      <c r="B2143" s="25">
        <f>IF(OR(ISBLANK($AG2143),$AI2143="closed",$AI2143="old",AND($B$3=Data!$N$6,OR(database!AG2143=Data!$K$8,Data!$K$9=database!AG2143))),0,MAX(B$8:B2142)+1)</f>
        <v>0</v>
      </c>
      <c r="C2143" s="25">
        <f ca="1">IF(AND($AL2143-C$3&lt;=TODAY(),$AL2143&gt;0,AI2143&lt;&gt;"closed",AI2143&lt;&gt;"old",AND($B$3&lt;&gt;Data!$N$6,OR(database!$AG2143&lt;&gt;Data!$K$9,database!$AG2143&lt;&gt;Data!$K$8))),MAX(C$8:C2142)+1,0)</f>
        <v>0</v>
      </c>
      <c r="D2143" s="25">
        <f ca="1">IF(AND($AL2143-D$3&lt;=TODAY(),$AL2143&gt;0,$AI2143&lt;&gt;"closed",AI2143&lt;&gt;"old",AND($B$3&lt;&gt;Data!$N$6,OR(database!$AG2143&lt;&gt;Data!$K$9,database!$AG2143&lt;&gt;Data!$K$8))),MAX(D$8:D2142)+1,0)</f>
        <v>0</v>
      </c>
      <c r="E2143" s="25">
        <f ca="1">IF(AND($AL2143-E$3&lt;=TODAY(),$AL2143&gt;0,AI2143&lt;&gt;"closed",AI2143&lt;&gt;"old",AND($B$3&lt;&gt;Data!$N$6,OR(database!$AG2143&lt;&gt;Data!$K$9,database!$AG2143&lt;&gt;Data!$K$8))),MAX(E$8:E2142)+1,0)</f>
        <v>0</v>
      </c>
      <c r="F2143" s="25">
        <f>IF(AH2143="X",MAX(F$8:F2142)+1,0)</f>
        <v>0</v>
      </c>
      <c r="G2143" s="25">
        <f ca="1">IF(AND(AG2143=Data!$K$8,database!AI2143&lt;&gt;"Closed",AI2143&lt;&gt;"old",database!AL2143&lt;(TODAY()+Data!$X$4)),MAX(G$8:G2142)+1,0)</f>
        <v>0</v>
      </c>
      <c r="H2143" s="25">
        <f ca="1">IF(AND(AG2143=Data!$K$9,database!AI2143&lt;&gt;"Closed",AI2143&lt;&gt;"old",database!AL2143&lt;(TODAY()+Data!$X$5)),MAX(H$8:H2142)+1,0)</f>
        <v>0</v>
      </c>
      <c r="Y2143">
        <f>IF(AS2143&gt;0,VLOOKUP(AS2143,$AT:$AV,3,0)+COUNTIF(AS$8:AS2142,AS2143),0)</f>
        <v>0</v>
      </c>
      <c r="AA2143" s="17"/>
      <c r="AB2143" s="18"/>
      <c r="AC2143" s="17"/>
      <c r="AD2143" s="18"/>
      <c r="AE2143" s="17"/>
      <c r="AF2143" s="18"/>
      <c r="AG2143" s="139"/>
      <c r="AH2143" s="24"/>
      <c r="AI2143" s="17"/>
      <c r="AJ2143" s="24"/>
      <c r="AK2143" s="27"/>
      <c r="AL2143" s="47"/>
      <c r="AQ2143" s="25">
        <f>IF(FollowUp!$AK$3="(Off)",IF(FollowUp!$AA$3=Data!$D$5,C2143,IF(FollowUp!$AA$3=Data!$D$6,D2143,IF(FollowUp!$AA$3=Data!$D$7,E2143,B2143))),IF(FollowUp!$AK$3=Data!$N$9,F2143,IF(FollowUp!$AK$3=Data!$N$8,H2143,IF(FollowUp!$AK$3=Data!$N$7,G2143,B2143))))</f>
        <v>0</v>
      </c>
      <c r="AR2143" s="51">
        <f t="shared" si="206"/>
        <v>0</v>
      </c>
      <c r="AS2143" s="25">
        <f t="shared" si="204"/>
        <v>-1</v>
      </c>
      <c r="AT2143" s="25">
        <f t="shared" si="207"/>
        <v>2136</v>
      </c>
      <c r="AU2143" s="25">
        <f t="shared" si="205"/>
        <v>0</v>
      </c>
      <c r="AV2143" s="25">
        <f t="shared" si="208"/>
        <v>0</v>
      </c>
      <c r="BB2143" s="51"/>
    </row>
    <row r="2144" spans="1:54" x14ac:dyDescent="0.25">
      <c r="A2144" t="str">
        <f t="shared" si="203"/>
        <v>2144</v>
      </c>
      <c r="B2144" s="25">
        <f>IF(OR(ISBLANK($AG2144),$AI2144="closed",$AI2144="old",AND($B$3=Data!$N$6,OR(database!AG2144=Data!$K$8,Data!$K$9=database!AG2144))),0,MAX(B$8:B2143)+1)</f>
        <v>0</v>
      </c>
      <c r="C2144" s="25">
        <f ca="1">IF(AND($AL2144-C$3&lt;=TODAY(),$AL2144&gt;0,AI2144&lt;&gt;"closed",AI2144&lt;&gt;"old",AND($B$3&lt;&gt;Data!$N$6,OR(database!$AG2144&lt;&gt;Data!$K$9,database!$AG2144&lt;&gt;Data!$K$8))),MAX(C$8:C2143)+1,0)</f>
        <v>0</v>
      </c>
      <c r="D2144" s="25">
        <f ca="1">IF(AND($AL2144-D$3&lt;=TODAY(),$AL2144&gt;0,$AI2144&lt;&gt;"closed",AI2144&lt;&gt;"old",AND($B$3&lt;&gt;Data!$N$6,OR(database!$AG2144&lt;&gt;Data!$K$9,database!$AG2144&lt;&gt;Data!$K$8))),MAX(D$8:D2143)+1,0)</f>
        <v>0</v>
      </c>
      <c r="E2144" s="25">
        <f ca="1">IF(AND($AL2144-E$3&lt;=TODAY(),$AL2144&gt;0,AI2144&lt;&gt;"closed",AI2144&lt;&gt;"old",AND($B$3&lt;&gt;Data!$N$6,OR(database!$AG2144&lt;&gt;Data!$K$9,database!$AG2144&lt;&gt;Data!$K$8))),MAX(E$8:E2143)+1,0)</f>
        <v>0</v>
      </c>
      <c r="F2144" s="25">
        <f>IF(AH2144="X",MAX(F$8:F2143)+1,0)</f>
        <v>0</v>
      </c>
      <c r="G2144" s="25">
        <f ca="1">IF(AND(AG2144=Data!$K$8,database!AI2144&lt;&gt;"Closed",AI2144&lt;&gt;"old",database!AL2144&lt;(TODAY()+Data!$X$4)),MAX(G$8:G2143)+1,0)</f>
        <v>0</v>
      </c>
      <c r="H2144" s="25">
        <f ca="1">IF(AND(AG2144=Data!$K$9,database!AI2144&lt;&gt;"Closed",AI2144&lt;&gt;"old",database!AL2144&lt;(TODAY()+Data!$X$5)),MAX(H$8:H2143)+1,0)</f>
        <v>0</v>
      </c>
      <c r="Y2144">
        <f>IF(AS2144&gt;0,VLOOKUP(AS2144,$AT:$AV,3,0)+COUNTIF(AS$8:AS2143,AS2144),0)</f>
        <v>0</v>
      </c>
      <c r="AA2144" s="16"/>
      <c r="AB2144" s="22"/>
      <c r="AC2144" s="16"/>
      <c r="AD2144" s="22"/>
      <c r="AE2144" s="16"/>
      <c r="AF2144" s="22"/>
      <c r="AG2144" s="138"/>
      <c r="AH2144" s="23"/>
      <c r="AI2144" s="16"/>
      <c r="AJ2144" s="23"/>
      <c r="AK2144" s="28"/>
      <c r="AL2144" s="35"/>
      <c r="AQ2144" s="25">
        <f>IF(FollowUp!$AK$3="(Off)",IF(FollowUp!$AA$3=Data!$D$5,C2144,IF(FollowUp!$AA$3=Data!$D$6,D2144,IF(FollowUp!$AA$3=Data!$D$7,E2144,B2144))),IF(FollowUp!$AK$3=Data!$N$9,F2144,IF(FollowUp!$AK$3=Data!$N$8,H2144,IF(FollowUp!$AK$3=Data!$N$7,G2144,B2144))))</f>
        <v>0</v>
      </c>
      <c r="AR2144" s="51">
        <f t="shared" si="206"/>
        <v>0</v>
      </c>
      <c r="AS2144" s="25">
        <f t="shared" si="204"/>
        <v>-1</v>
      </c>
      <c r="AT2144" s="25">
        <f t="shared" si="207"/>
        <v>2137</v>
      </c>
      <c r="AU2144" s="25">
        <f t="shared" si="205"/>
        <v>0</v>
      </c>
      <c r="AV2144" s="25">
        <f t="shared" si="208"/>
        <v>0</v>
      </c>
      <c r="BB2144" s="51"/>
    </row>
    <row r="2145" spans="1:54" x14ac:dyDescent="0.25">
      <c r="A2145" t="str">
        <f t="shared" si="203"/>
        <v>2145</v>
      </c>
      <c r="B2145" s="25">
        <f>IF(OR(ISBLANK($AG2145),$AI2145="closed",$AI2145="old",AND($B$3=Data!$N$6,OR(database!AG2145=Data!$K$8,Data!$K$9=database!AG2145))),0,MAX(B$8:B2144)+1)</f>
        <v>0</v>
      </c>
      <c r="C2145" s="25">
        <f ca="1">IF(AND($AL2145-C$3&lt;=TODAY(),$AL2145&gt;0,AI2145&lt;&gt;"closed",AI2145&lt;&gt;"old",AND($B$3&lt;&gt;Data!$N$6,OR(database!$AG2145&lt;&gt;Data!$K$9,database!$AG2145&lt;&gt;Data!$K$8))),MAX(C$8:C2144)+1,0)</f>
        <v>0</v>
      </c>
      <c r="D2145" s="25">
        <f ca="1">IF(AND($AL2145-D$3&lt;=TODAY(),$AL2145&gt;0,$AI2145&lt;&gt;"closed",AI2145&lt;&gt;"old",AND($B$3&lt;&gt;Data!$N$6,OR(database!$AG2145&lt;&gt;Data!$K$9,database!$AG2145&lt;&gt;Data!$K$8))),MAX(D$8:D2144)+1,0)</f>
        <v>0</v>
      </c>
      <c r="E2145" s="25">
        <f ca="1">IF(AND($AL2145-E$3&lt;=TODAY(),$AL2145&gt;0,AI2145&lt;&gt;"closed",AI2145&lt;&gt;"old",AND($B$3&lt;&gt;Data!$N$6,OR(database!$AG2145&lt;&gt;Data!$K$9,database!$AG2145&lt;&gt;Data!$K$8))),MAX(E$8:E2144)+1,0)</f>
        <v>0</v>
      </c>
      <c r="F2145" s="25">
        <f>IF(AH2145="X",MAX(F$8:F2144)+1,0)</f>
        <v>0</v>
      </c>
      <c r="G2145" s="25">
        <f ca="1">IF(AND(AG2145=Data!$K$8,database!AI2145&lt;&gt;"Closed",AI2145&lt;&gt;"old",database!AL2145&lt;(TODAY()+Data!$X$4)),MAX(G$8:G2144)+1,0)</f>
        <v>0</v>
      </c>
      <c r="H2145" s="25">
        <f ca="1">IF(AND(AG2145=Data!$K$9,database!AI2145&lt;&gt;"Closed",AI2145&lt;&gt;"old",database!AL2145&lt;(TODAY()+Data!$X$5)),MAX(H$8:H2144)+1,0)</f>
        <v>0</v>
      </c>
      <c r="Y2145">
        <f>IF(AS2145&gt;0,VLOOKUP(AS2145,$AT:$AV,3,0)+COUNTIF(AS$8:AS2144,AS2145),0)</f>
        <v>0</v>
      </c>
      <c r="AA2145" s="17"/>
      <c r="AB2145" s="18"/>
      <c r="AC2145" s="17"/>
      <c r="AD2145" s="18"/>
      <c r="AE2145" s="17"/>
      <c r="AF2145" s="18"/>
      <c r="AG2145" s="139"/>
      <c r="AH2145" s="24"/>
      <c r="AI2145" s="17"/>
      <c r="AJ2145" s="24"/>
      <c r="AK2145" s="27"/>
      <c r="AL2145" s="47"/>
      <c r="AQ2145" s="25">
        <f>IF(FollowUp!$AK$3="(Off)",IF(FollowUp!$AA$3=Data!$D$5,C2145,IF(FollowUp!$AA$3=Data!$D$6,D2145,IF(FollowUp!$AA$3=Data!$D$7,E2145,B2145))),IF(FollowUp!$AK$3=Data!$N$9,F2145,IF(FollowUp!$AK$3=Data!$N$8,H2145,IF(FollowUp!$AK$3=Data!$N$7,G2145,B2145))))</f>
        <v>0</v>
      </c>
      <c r="AR2145" s="51">
        <f t="shared" si="206"/>
        <v>0</v>
      </c>
      <c r="AS2145" s="25">
        <f t="shared" si="204"/>
        <v>-1</v>
      </c>
      <c r="AT2145" s="25">
        <f t="shared" si="207"/>
        <v>2138</v>
      </c>
      <c r="AU2145" s="25">
        <f t="shared" si="205"/>
        <v>0</v>
      </c>
      <c r="AV2145" s="25">
        <f t="shared" si="208"/>
        <v>0</v>
      </c>
      <c r="BB2145" s="51"/>
    </row>
    <row r="2146" spans="1:54" x14ac:dyDescent="0.25">
      <c r="A2146" t="str">
        <f t="shared" si="203"/>
        <v>2146</v>
      </c>
      <c r="B2146" s="25">
        <f>IF(OR(ISBLANK($AG2146),$AI2146="closed",$AI2146="old",AND($B$3=Data!$N$6,OR(database!AG2146=Data!$K$8,Data!$K$9=database!AG2146))),0,MAX(B$8:B2145)+1)</f>
        <v>0</v>
      </c>
      <c r="C2146" s="25">
        <f ca="1">IF(AND($AL2146-C$3&lt;=TODAY(),$AL2146&gt;0,AI2146&lt;&gt;"closed",AI2146&lt;&gt;"old",AND($B$3&lt;&gt;Data!$N$6,OR(database!$AG2146&lt;&gt;Data!$K$9,database!$AG2146&lt;&gt;Data!$K$8))),MAX(C$8:C2145)+1,0)</f>
        <v>0</v>
      </c>
      <c r="D2146" s="25">
        <f ca="1">IF(AND($AL2146-D$3&lt;=TODAY(),$AL2146&gt;0,$AI2146&lt;&gt;"closed",AI2146&lt;&gt;"old",AND($B$3&lt;&gt;Data!$N$6,OR(database!$AG2146&lt;&gt;Data!$K$9,database!$AG2146&lt;&gt;Data!$K$8))),MAX(D$8:D2145)+1,0)</f>
        <v>0</v>
      </c>
      <c r="E2146" s="25">
        <f ca="1">IF(AND($AL2146-E$3&lt;=TODAY(),$AL2146&gt;0,AI2146&lt;&gt;"closed",AI2146&lt;&gt;"old",AND($B$3&lt;&gt;Data!$N$6,OR(database!$AG2146&lt;&gt;Data!$K$9,database!$AG2146&lt;&gt;Data!$K$8))),MAX(E$8:E2145)+1,0)</f>
        <v>0</v>
      </c>
      <c r="F2146" s="25">
        <f>IF(AH2146="X",MAX(F$8:F2145)+1,0)</f>
        <v>0</v>
      </c>
      <c r="G2146" s="25">
        <f ca="1">IF(AND(AG2146=Data!$K$8,database!AI2146&lt;&gt;"Closed",AI2146&lt;&gt;"old",database!AL2146&lt;(TODAY()+Data!$X$4)),MAX(G$8:G2145)+1,0)</f>
        <v>0</v>
      </c>
      <c r="H2146" s="25">
        <f ca="1">IF(AND(AG2146=Data!$K$9,database!AI2146&lt;&gt;"Closed",AI2146&lt;&gt;"old",database!AL2146&lt;(TODAY()+Data!$X$5)),MAX(H$8:H2145)+1,0)</f>
        <v>0</v>
      </c>
      <c r="Y2146">
        <f>IF(AS2146&gt;0,VLOOKUP(AS2146,$AT:$AV,3,0)+COUNTIF(AS$8:AS2145,AS2146),0)</f>
        <v>0</v>
      </c>
      <c r="AA2146" s="16"/>
      <c r="AB2146" s="22"/>
      <c r="AC2146" s="16"/>
      <c r="AD2146" s="22"/>
      <c r="AE2146" s="16"/>
      <c r="AF2146" s="22"/>
      <c r="AG2146" s="138"/>
      <c r="AH2146" s="23"/>
      <c r="AI2146" s="16"/>
      <c r="AJ2146" s="23"/>
      <c r="AK2146" s="28"/>
      <c r="AL2146" s="35"/>
      <c r="AQ2146" s="25">
        <f>IF(FollowUp!$AK$3="(Off)",IF(FollowUp!$AA$3=Data!$D$5,C2146,IF(FollowUp!$AA$3=Data!$D$6,D2146,IF(FollowUp!$AA$3=Data!$D$7,E2146,B2146))),IF(FollowUp!$AK$3=Data!$N$9,F2146,IF(FollowUp!$AK$3=Data!$N$8,H2146,IF(FollowUp!$AK$3=Data!$N$7,G2146,B2146))))</f>
        <v>0</v>
      </c>
      <c r="AR2146" s="51">
        <f t="shared" si="206"/>
        <v>0</v>
      </c>
      <c r="AS2146" s="25">
        <f t="shared" si="204"/>
        <v>-1</v>
      </c>
      <c r="AT2146" s="25">
        <f t="shared" si="207"/>
        <v>2139</v>
      </c>
      <c r="AU2146" s="25">
        <f t="shared" si="205"/>
        <v>0</v>
      </c>
      <c r="AV2146" s="25">
        <f t="shared" si="208"/>
        <v>0</v>
      </c>
      <c r="BB2146" s="51"/>
    </row>
    <row r="2147" spans="1:54" x14ac:dyDescent="0.25">
      <c r="A2147" t="str">
        <f t="shared" si="203"/>
        <v>2147</v>
      </c>
      <c r="B2147" s="25">
        <f>IF(OR(ISBLANK($AG2147),$AI2147="closed",$AI2147="old",AND($B$3=Data!$N$6,OR(database!AG2147=Data!$K$8,Data!$K$9=database!AG2147))),0,MAX(B$8:B2146)+1)</f>
        <v>0</v>
      </c>
      <c r="C2147" s="25">
        <f ca="1">IF(AND($AL2147-C$3&lt;=TODAY(),$AL2147&gt;0,AI2147&lt;&gt;"closed",AI2147&lt;&gt;"old",AND($B$3&lt;&gt;Data!$N$6,OR(database!$AG2147&lt;&gt;Data!$K$9,database!$AG2147&lt;&gt;Data!$K$8))),MAX(C$8:C2146)+1,0)</f>
        <v>0</v>
      </c>
      <c r="D2147" s="25">
        <f ca="1">IF(AND($AL2147-D$3&lt;=TODAY(),$AL2147&gt;0,$AI2147&lt;&gt;"closed",AI2147&lt;&gt;"old",AND($B$3&lt;&gt;Data!$N$6,OR(database!$AG2147&lt;&gt;Data!$K$9,database!$AG2147&lt;&gt;Data!$K$8))),MAX(D$8:D2146)+1,0)</f>
        <v>0</v>
      </c>
      <c r="E2147" s="25">
        <f ca="1">IF(AND($AL2147-E$3&lt;=TODAY(),$AL2147&gt;0,AI2147&lt;&gt;"closed",AI2147&lt;&gt;"old",AND($B$3&lt;&gt;Data!$N$6,OR(database!$AG2147&lt;&gt;Data!$K$9,database!$AG2147&lt;&gt;Data!$K$8))),MAX(E$8:E2146)+1,0)</f>
        <v>0</v>
      </c>
      <c r="F2147" s="25">
        <f>IF(AH2147="X",MAX(F$8:F2146)+1,0)</f>
        <v>0</v>
      </c>
      <c r="G2147" s="25">
        <f ca="1">IF(AND(AG2147=Data!$K$8,database!AI2147&lt;&gt;"Closed",AI2147&lt;&gt;"old",database!AL2147&lt;(TODAY()+Data!$X$4)),MAX(G$8:G2146)+1,0)</f>
        <v>0</v>
      </c>
      <c r="H2147" s="25">
        <f ca="1">IF(AND(AG2147=Data!$K$9,database!AI2147&lt;&gt;"Closed",AI2147&lt;&gt;"old",database!AL2147&lt;(TODAY()+Data!$X$5)),MAX(H$8:H2146)+1,0)</f>
        <v>0</v>
      </c>
      <c r="Y2147">
        <f>IF(AS2147&gt;0,VLOOKUP(AS2147,$AT:$AV,3,0)+COUNTIF(AS$8:AS2146,AS2147),0)</f>
        <v>0</v>
      </c>
      <c r="AA2147" s="17"/>
      <c r="AB2147" s="18"/>
      <c r="AC2147" s="17"/>
      <c r="AD2147" s="18"/>
      <c r="AE2147" s="17"/>
      <c r="AF2147" s="18"/>
      <c r="AG2147" s="139"/>
      <c r="AH2147" s="24"/>
      <c r="AI2147" s="17"/>
      <c r="AJ2147" s="24"/>
      <c r="AK2147" s="27"/>
      <c r="AL2147" s="47"/>
      <c r="AQ2147" s="25">
        <f>IF(FollowUp!$AK$3="(Off)",IF(FollowUp!$AA$3=Data!$D$5,C2147,IF(FollowUp!$AA$3=Data!$D$6,D2147,IF(FollowUp!$AA$3=Data!$D$7,E2147,B2147))),IF(FollowUp!$AK$3=Data!$N$9,F2147,IF(FollowUp!$AK$3=Data!$N$8,H2147,IF(FollowUp!$AK$3=Data!$N$7,G2147,B2147))))</f>
        <v>0</v>
      </c>
      <c r="AR2147" s="51">
        <f t="shared" si="206"/>
        <v>0</v>
      </c>
      <c r="AS2147" s="25">
        <f t="shared" si="204"/>
        <v>-1</v>
      </c>
      <c r="AT2147" s="25">
        <f t="shared" si="207"/>
        <v>2140</v>
      </c>
      <c r="AU2147" s="25">
        <f t="shared" si="205"/>
        <v>0</v>
      </c>
      <c r="AV2147" s="25">
        <f t="shared" si="208"/>
        <v>0</v>
      </c>
      <c r="BB2147" s="51"/>
    </row>
    <row r="2148" spans="1:54" x14ac:dyDescent="0.25">
      <c r="A2148" t="str">
        <f t="shared" si="203"/>
        <v>2148</v>
      </c>
      <c r="B2148" s="25">
        <f>IF(OR(ISBLANK($AG2148),$AI2148="closed",$AI2148="old",AND($B$3=Data!$N$6,OR(database!AG2148=Data!$K$8,Data!$K$9=database!AG2148))),0,MAX(B$8:B2147)+1)</f>
        <v>0</v>
      </c>
      <c r="C2148" s="25">
        <f ca="1">IF(AND($AL2148-C$3&lt;=TODAY(),$AL2148&gt;0,AI2148&lt;&gt;"closed",AI2148&lt;&gt;"old",AND($B$3&lt;&gt;Data!$N$6,OR(database!$AG2148&lt;&gt;Data!$K$9,database!$AG2148&lt;&gt;Data!$K$8))),MAX(C$8:C2147)+1,0)</f>
        <v>0</v>
      </c>
      <c r="D2148" s="25">
        <f ca="1">IF(AND($AL2148-D$3&lt;=TODAY(),$AL2148&gt;0,$AI2148&lt;&gt;"closed",AI2148&lt;&gt;"old",AND($B$3&lt;&gt;Data!$N$6,OR(database!$AG2148&lt;&gt;Data!$K$9,database!$AG2148&lt;&gt;Data!$K$8))),MAX(D$8:D2147)+1,0)</f>
        <v>0</v>
      </c>
      <c r="E2148" s="25">
        <f ca="1">IF(AND($AL2148-E$3&lt;=TODAY(),$AL2148&gt;0,AI2148&lt;&gt;"closed",AI2148&lt;&gt;"old",AND($B$3&lt;&gt;Data!$N$6,OR(database!$AG2148&lt;&gt;Data!$K$9,database!$AG2148&lt;&gt;Data!$K$8))),MAX(E$8:E2147)+1,0)</f>
        <v>0</v>
      </c>
      <c r="F2148" s="25">
        <f>IF(AH2148="X",MAX(F$8:F2147)+1,0)</f>
        <v>0</v>
      </c>
      <c r="G2148" s="25">
        <f ca="1">IF(AND(AG2148=Data!$K$8,database!AI2148&lt;&gt;"Closed",AI2148&lt;&gt;"old",database!AL2148&lt;(TODAY()+Data!$X$4)),MAX(G$8:G2147)+1,0)</f>
        <v>0</v>
      </c>
      <c r="H2148" s="25">
        <f ca="1">IF(AND(AG2148=Data!$K$9,database!AI2148&lt;&gt;"Closed",AI2148&lt;&gt;"old",database!AL2148&lt;(TODAY()+Data!$X$5)),MAX(H$8:H2147)+1,0)</f>
        <v>0</v>
      </c>
      <c r="Y2148">
        <f>IF(AS2148&gt;0,VLOOKUP(AS2148,$AT:$AV,3,0)+COUNTIF(AS$8:AS2147,AS2148),0)</f>
        <v>0</v>
      </c>
      <c r="AA2148" s="16"/>
      <c r="AB2148" s="22"/>
      <c r="AC2148" s="16"/>
      <c r="AD2148" s="22"/>
      <c r="AE2148" s="16"/>
      <c r="AF2148" s="22"/>
      <c r="AG2148" s="138"/>
      <c r="AH2148" s="23"/>
      <c r="AI2148" s="16"/>
      <c r="AJ2148" s="23"/>
      <c r="AK2148" s="28"/>
      <c r="AL2148" s="35"/>
      <c r="AQ2148" s="25">
        <f>IF(FollowUp!$AK$3="(Off)",IF(FollowUp!$AA$3=Data!$D$5,C2148,IF(FollowUp!$AA$3=Data!$D$6,D2148,IF(FollowUp!$AA$3=Data!$D$7,E2148,B2148))),IF(FollowUp!$AK$3=Data!$N$9,F2148,IF(FollowUp!$AK$3=Data!$N$8,H2148,IF(FollowUp!$AK$3=Data!$N$7,G2148,B2148))))</f>
        <v>0</v>
      </c>
      <c r="AR2148" s="51">
        <f t="shared" si="206"/>
        <v>0</v>
      </c>
      <c r="AS2148" s="25">
        <f t="shared" si="204"/>
        <v>-1</v>
      </c>
      <c r="AT2148" s="25">
        <f t="shared" si="207"/>
        <v>2141</v>
      </c>
      <c r="AU2148" s="25">
        <f t="shared" si="205"/>
        <v>0</v>
      </c>
      <c r="AV2148" s="25">
        <f t="shared" si="208"/>
        <v>0</v>
      </c>
      <c r="BB2148" s="51"/>
    </row>
    <row r="2149" spans="1:54" x14ac:dyDescent="0.25">
      <c r="A2149" t="str">
        <f t="shared" si="203"/>
        <v>2149</v>
      </c>
      <c r="B2149" s="25">
        <f>IF(OR(ISBLANK($AG2149),$AI2149="closed",$AI2149="old",AND($B$3=Data!$N$6,OR(database!AG2149=Data!$K$8,Data!$K$9=database!AG2149))),0,MAX(B$8:B2148)+1)</f>
        <v>0</v>
      </c>
      <c r="C2149" s="25">
        <f ca="1">IF(AND($AL2149-C$3&lt;=TODAY(),$AL2149&gt;0,AI2149&lt;&gt;"closed",AI2149&lt;&gt;"old",AND($B$3&lt;&gt;Data!$N$6,OR(database!$AG2149&lt;&gt;Data!$K$9,database!$AG2149&lt;&gt;Data!$K$8))),MAX(C$8:C2148)+1,0)</f>
        <v>0</v>
      </c>
      <c r="D2149" s="25">
        <f ca="1">IF(AND($AL2149-D$3&lt;=TODAY(),$AL2149&gt;0,$AI2149&lt;&gt;"closed",AI2149&lt;&gt;"old",AND($B$3&lt;&gt;Data!$N$6,OR(database!$AG2149&lt;&gt;Data!$K$9,database!$AG2149&lt;&gt;Data!$K$8))),MAX(D$8:D2148)+1,0)</f>
        <v>0</v>
      </c>
      <c r="E2149" s="25">
        <f ca="1">IF(AND($AL2149-E$3&lt;=TODAY(),$AL2149&gt;0,AI2149&lt;&gt;"closed",AI2149&lt;&gt;"old",AND($B$3&lt;&gt;Data!$N$6,OR(database!$AG2149&lt;&gt;Data!$K$9,database!$AG2149&lt;&gt;Data!$K$8))),MAX(E$8:E2148)+1,0)</f>
        <v>0</v>
      </c>
      <c r="F2149" s="25">
        <f>IF(AH2149="X",MAX(F$8:F2148)+1,0)</f>
        <v>0</v>
      </c>
      <c r="G2149" s="25">
        <f ca="1">IF(AND(AG2149=Data!$K$8,database!AI2149&lt;&gt;"Closed",AI2149&lt;&gt;"old",database!AL2149&lt;(TODAY()+Data!$X$4)),MAX(G$8:G2148)+1,0)</f>
        <v>0</v>
      </c>
      <c r="H2149" s="25">
        <f ca="1">IF(AND(AG2149=Data!$K$9,database!AI2149&lt;&gt;"Closed",AI2149&lt;&gt;"old",database!AL2149&lt;(TODAY()+Data!$X$5)),MAX(H$8:H2148)+1,0)</f>
        <v>0</v>
      </c>
      <c r="Y2149">
        <f>IF(AS2149&gt;0,VLOOKUP(AS2149,$AT:$AV,3,0)+COUNTIF(AS$8:AS2148,AS2149),0)</f>
        <v>0</v>
      </c>
      <c r="AA2149" s="17"/>
      <c r="AB2149" s="18"/>
      <c r="AC2149" s="17"/>
      <c r="AD2149" s="18"/>
      <c r="AE2149" s="17"/>
      <c r="AF2149" s="18"/>
      <c r="AG2149" s="139"/>
      <c r="AH2149" s="24"/>
      <c r="AI2149" s="17"/>
      <c r="AJ2149" s="24"/>
      <c r="AK2149" s="27"/>
      <c r="AL2149" s="47"/>
      <c r="AQ2149" s="25">
        <f>IF(FollowUp!$AK$3="(Off)",IF(FollowUp!$AA$3=Data!$D$5,C2149,IF(FollowUp!$AA$3=Data!$D$6,D2149,IF(FollowUp!$AA$3=Data!$D$7,E2149,B2149))),IF(FollowUp!$AK$3=Data!$N$9,F2149,IF(FollowUp!$AK$3=Data!$N$8,H2149,IF(FollowUp!$AK$3=Data!$N$7,G2149,B2149))))</f>
        <v>0</v>
      </c>
      <c r="AR2149" s="51">
        <f t="shared" si="206"/>
        <v>0</v>
      </c>
      <c r="AS2149" s="25">
        <f t="shared" si="204"/>
        <v>-1</v>
      </c>
      <c r="AT2149" s="25">
        <f t="shared" si="207"/>
        <v>2142</v>
      </c>
      <c r="AU2149" s="25">
        <f t="shared" si="205"/>
        <v>0</v>
      </c>
      <c r="AV2149" s="25">
        <f t="shared" si="208"/>
        <v>0</v>
      </c>
      <c r="BB2149" s="51"/>
    </row>
    <row r="2150" spans="1:54" x14ac:dyDescent="0.25">
      <c r="A2150" t="str">
        <f t="shared" si="203"/>
        <v>2150</v>
      </c>
      <c r="B2150" s="25">
        <f>IF(OR(ISBLANK($AG2150),$AI2150="closed",$AI2150="old",AND($B$3=Data!$N$6,OR(database!AG2150=Data!$K$8,Data!$K$9=database!AG2150))),0,MAX(B$8:B2149)+1)</f>
        <v>0</v>
      </c>
      <c r="C2150" s="25">
        <f ca="1">IF(AND($AL2150-C$3&lt;=TODAY(),$AL2150&gt;0,AI2150&lt;&gt;"closed",AI2150&lt;&gt;"old",AND($B$3&lt;&gt;Data!$N$6,OR(database!$AG2150&lt;&gt;Data!$K$9,database!$AG2150&lt;&gt;Data!$K$8))),MAX(C$8:C2149)+1,0)</f>
        <v>0</v>
      </c>
      <c r="D2150" s="25">
        <f ca="1">IF(AND($AL2150-D$3&lt;=TODAY(),$AL2150&gt;0,$AI2150&lt;&gt;"closed",AI2150&lt;&gt;"old",AND($B$3&lt;&gt;Data!$N$6,OR(database!$AG2150&lt;&gt;Data!$K$9,database!$AG2150&lt;&gt;Data!$K$8))),MAX(D$8:D2149)+1,0)</f>
        <v>0</v>
      </c>
      <c r="E2150" s="25">
        <f ca="1">IF(AND($AL2150-E$3&lt;=TODAY(),$AL2150&gt;0,AI2150&lt;&gt;"closed",AI2150&lt;&gt;"old",AND($B$3&lt;&gt;Data!$N$6,OR(database!$AG2150&lt;&gt;Data!$K$9,database!$AG2150&lt;&gt;Data!$K$8))),MAX(E$8:E2149)+1,0)</f>
        <v>0</v>
      </c>
      <c r="F2150" s="25">
        <f>IF(AH2150="X",MAX(F$8:F2149)+1,0)</f>
        <v>0</v>
      </c>
      <c r="G2150" s="25">
        <f ca="1">IF(AND(AG2150=Data!$K$8,database!AI2150&lt;&gt;"Closed",AI2150&lt;&gt;"old",database!AL2150&lt;(TODAY()+Data!$X$4)),MAX(G$8:G2149)+1,0)</f>
        <v>0</v>
      </c>
      <c r="H2150" s="25">
        <f ca="1">IF(AND(AG2150=Data!$K$9,database!AI2150&lt;&gt;"Closed",AI2150&lt;&gt;"old",database!AL2150&lt;(TODAY()+Data!$X$5)),MAX(H$8:H2149)+1,0)</f>
        <v>0</v>
      </c>
      <c r="Y2150">
        <f>IF(AS2150&gt;0,VLOOKUP(AS2150,$AT:$AV,3,0)+COUNTIF(AS$8:AS2149,AS2150),0)</f>
        <v>0</v>
      </c>
      <c r="AA2150" s="16"/>
      <c r="AB2150" s="22"/>
      <c r="AC2150" s="16"/>
      <c r="AD2150" s="22"/>
      <c r="AE2150" s="16"/>
      <c r="AF2150" s="22"/>
      <c r="AG2150" s="138"/>
      <c r="AH2150" s="23"/>
      <c r="AI2150" s="16"/>
      <c r="AJ2150" s="23"/>
      <c r="AK2150" s="28"/>
      <c r="AL2150" s="35"/>
      <c r="AQ2150" s="25">
        <f>IF(FollowUp!$AK$3="(Off)",IF(FollowUp!$AA$3=Data!$D$5,C2150,IF(FollowUp!$AA$3=Data!$D$6,D2150,IF(FollowUp!$AA$3=Data!$D$7,E2150,B2150))),IF(FollowUp!$AK$3=Data!$N$9,F2150,IF(FollowUp!$AK$3=Data!$N$8,H2150,IF(FollowUp!$AK$3=Data!$N$7,G2150,B2150))))</f>
        <v>0</v>
      </c>
      <c r="AR2150" s="51">
        <f t="shared" si="206"/>
        <v>0</v>
      </c>
      <c r="AS2150" s="25">
        <f t="shared" si="204"/>
        <v>-1</v>
      </c>
      <c r="AT2150" s="25">
        <f t="shared" si="207"/>
        <v>2143</v>
      </c>
      <c r="AU2150" s="25">
        <f t="shared" si="205"/>
        <v>0</v>
      </c>
      <c r="AV2150" s="25">
        <f t="shared" si="208"/>
        <v>0</v>
      </c>
      <c r="BB2150" s="51"/>
    </row>
    <row r="2151" spans="1:54" x14ac:dyDescent="0.25">
      <c r="A2151" t="str">
        <f t="shared" si="203"/>
        <v>2151</v>
      </c>
      <c r="B2151" s="25">
        <f>IF(OR(ISBLANK($AG2151),$AI2151="closed",$AI2151="old",AND($B$3=Data!$N$6,OR(database!AG2151=Data!$K$8,Data!$K$9=database!AG2151))),0,MAX(B$8:B2150)+1)</f>
        <v>0</v>
      </c>
      <c r="C2151" s="25">
        <f ca="1">IF(AND($AL2151-C$3&lt;=TODAY(),$AL2151&gt;0,AI2151&lt;&gt;"closed",AI2151&lt;&gt;"old",AND($B$3&lt;&gt;Data!$N$6,OR(database!$AG2151&lt;&gt;Data!$K$9,database!$AG2151&lt;&gt;Data!$K$8))),MAX(C$8:C2150)+1,0)</f>
        <v>0</v>
      </c>
      <c r="D2151" s="25">
        <f ca="1">IF(AND($AL2151-D$3&lt;=TODAY(),$AL2151&gt;0,$AI2151&lt;&gt;"closed",AI2151&lt;&gt;"old",AND($B$3&lt;&gt;Data!$N$6,OR(database!$AG2151&lt;&gt;Data!$K$9,database!$AG2151&lt;&gt;Data!$K$8))),MAX(D$8:D2150)+1,0)</f>
        <v>0</v>
      </c>
      <c r="E2151" s="25">
        <f ca="1">IF(AND($AL2151-E$3&lt;=TODAY(),$AL2151&gt;0,AI2151&lt;&gt;"closed",AI2151&lt;&gt;"old",AND($B$3&lt;&gt;Data!$N$6,OR(database!$AG2151&lt;&gt;Data!$K$9,database!$AG2151&lt;&gt;Data!$K$8))),MAX(E$8:E2150)+1,0)</f>
        <v>0</v>
      </c>
      <c r="F2151" s="25">
        <f>IF(AH2151="X",MAX(F$8:F2150)+1,0)</f>
        <v>0</v>
      </c>
      <c r="G2151" s="25">
        <f ca="1">IF(AND(AG2151=Data!$K$8,database!AI2151&lt;&gt;"Closed",AI2151&lt;&gt;"old",database!AL2151&lt;(TODAY()+Data!$X$4)),MAX(G$8:G2150)+1,0)</f>
        <v>0</v>
      </c>
      <c r="H2151" s="25">
        <f ca="1">IF(AND(AG2151=Data!$K$9,database!AI2151&lt;&gt;"Closed",AI2151&lt;&gt;"old",database!AL2151&lt;(TODAY()+Data!$X$5)),MAX(H$8:H2150)+1,0)</f>
        <v>0</v>
      </c>
      <c r="Y2151">
        <f>IF(AS2151&gt;0,VLOOKUP(AS2151,$AT:$AV,3,0)+COUNTIF(AS$8:AS2150,AS2151),0)</f>
        <v>0</v>
      </c>
      <c r="AA2151" s="17"/>
      <c r="AB2151" s="18"/>
      <c r="AC2151" s="17"/>
      <c r="AD2151" s="18"/>
      <c r="AE2151" s="17"/>
      <c r="AF2151" s="18"/>
      <c r="AG2151" s="139"/>
      <c r="AH2151" s="24"/>
      <c r="AI2151" s="17"/>
      <c r="AJ2151" s="24"/>
      <c r="AK2151" s="27"/>
      <c r="AL2151" s="47"/>
      <c r="AQ2151" s="25">
        <f>IF(FollowUp!$AK$3="(Off)",IF(FollowUp!$AA$3=Data!$D$5,C2151,IF(FollowUp!$AA$3=Data!$D$6,D2151,IF(FollowUp!$AA$3=Data!$D$7,E2151,B2151))),IF(FollowUp!$AK$3=Data!$N$9,F2151,IF(FollowUp!$AK$3=Data!$N$8,H2151,IF(FollowUp!$AK$3=Data!$N$7,G2151,B2151))))</f>
        <v>0</v>
      </c>
      <c r="AR2151" s="51">
        <f t="shared" si="206"/>
        <v>0</v>
      </c>
      <c r="AS2151" s="25">
        <f t="shared" si="204"/>
        <v>-1</v>
      </c>
      <c r="AT2151" s="25">
        <f t="shared" si="207"/>
        <v>2144</v>
      </c>
      <c r="AU2151" s="25">
        <f t="shared" si="205"/>
        <v>0</v>
      </c>
      <c r="AV2151" s="25">
        <f t="shared" si="208"/>
        <v>0</v>
      </c>
      <c r="BB2151" s="51"/>
    </row>
    <row r="2152" spans="1:54" x14ac:dyDescent="0.25">
      <c r="A2152" t="str">
        <f t="shared" si="203"/>
        <v>2152</v>
      </c>
      <c r="B2152" s="25">
        <f>IF(OR(ISBLANK($AG2152),$AI2152="closed",$AI2152="old",AND($B$3=Data!$N$6,OR(database!AG2152=Data!$K$8,Data!$K$9=database!AG2152))),0,MAX(B$8:B2151)+1)</f>
        <v>0</v>
      </c>
      <c r="C2152" s="25">
        <f ca="1">IF(AND($AL2152-C$3&lt;=TODAY(),$AL2152&gt;0,AI2152&lt;&gt;"closed",AI2152&lt;&gt;"old",AND($B$3&lt;&gt;Data!$N$6,OR(database!$AG2152&lt;&gt;Data!$K$9,database!$AG2152&lt;&gt;Data!$K$8))),MAX(C$8:C2151)+1,0)</f>
        <v>0</v>
      </c>
      <c r="D2152" s="25">
        <f ca="1">IF(AND($AL2152-D$3&lt;=TODAY(),$AL2152&gt;0,$AI2152&lt;&gt;"closed",AI2152&lt;&gt;"old",AND($B$3&lt;&gt;Data!$N$6,OR(database!$AG2152&lt;&gt;Data!$K$9,database!$AG2152&lt;&gt;Data!$K$8))),MAX(D$8:D2151)+1,0)</f>
        <v>0</v>
      </c>
      <c r="E2152" s="25">
        <f ca="1">IF(AND($AL2152-E$3&lt;=TODAY(),$AL2152&gt;0,AI2152&lt;&gt;"closed",AI2152&lt;&gt;"old",AND($B$3&lt;&gt;Data!$N$6,OR(database!$AG2152&lt;&gt;Data!$K$9,database!$AG2152&lt;&gt;Data!$K$8))),MAX(E$8:E2151)+1,0)</f>
        <v>0</v>
      </c>
      <c r="F2152" s="25">
        <f>IF(AH2152="X",MAX(F$8:F2151)+1,0)</f>
        <v>0</v>
      </c>
      <c r="G2152" s="25">
        <f ca="1">IF(AND(AG2152=Data!$K$8,database!AI2152&lt;&gt;"Closed",AI2152&lt;&gt;"old",database!AL2152&lt;(TODAY()+Data!$X$4)),MAX(G$8:G2151)+1,0)</f>
        <v>0</v>
      </c>
      <c r="H2152" s="25">
        <f ca="1">IF(AND(AG2152=Data!$K$9,database!AI2152&lt;&gt;"Closed",AI2152&lt;&gt;"old",database!AL2152&lt;(TODAY()+Data!$X$5)),MAX(H$8:H2151)+1,0)</f>
        <v>0</v>
      </c>
      <c r="Y2152">
        <f>IF(AS2152&gt;0,VLOOKUP(AS2152,$AT:$AV,3,0)+COUNTIF(AS$8:AS2151,AS2152),0)</f>
        <v>0</v>
      </c>
      <c r="AA2152" s="16"/>
      <c r="AB2152" s="22"/>
      <c r="AC2152" s="16"/>
      <c r="AD2152" s="22"/>
      <c r="AE2152" s="16"/>
      <c r="AF2152" s="22"/>
      <c r="AG2152" s="138"/>
      <c r="AH2152" s="23"/>
      <c r="AI2152" s="16"/>
      <c r="AJ2152" s="23"/>
      <c r="AK2152" s="28"/>
      <c r="AL2152" s="35"/>
      <c r="AQ2152" s="25">
        <f>IF(FollowUp!$AK$3="(Off)",IF(FollowUp!$AA$3=Data!$D$5,C2152,IF(FollowUp!$AA$3=Data!$D$6,D2152,IF(FollowUp!$AA$3=Data!$D$7,E2152,B2152))),IF(FollowUp!$AK$3=Data!$N$9,F2152,IF(FollowUp!$AK$3=Data!$N$8,H2152,IF(FollowUp!$AK$3=Data!$N$7,G2152,B2152))))</f>
        <v>0</v>
      </c>
      <c r="AR2152" s="51">
        <f t="shared" si="206"/>
        <v>0</v>
      </c>
      <c r="AS2152" s="25">
        <f t="shared" si="204"/>
        <v>-1</v>
      </c>
      <c r="AT2152" s="25">
        <f t="shared" si="207"/>
        <v>2145</v>
      </c>
      <c r="AU2152" s="25">
        <f t="shared" si="205"/>
        <v>0</v>
      </c>
      <c r="AV2152" s="25">
        <f t="shared" si="208"/>
        <v>0</v>
      </c>
      <c r="BB2152" s="51"/>
    </row>
    <row r="2153" spans="1:54" x14ac:dyDescent="0.25">
      <c r="A2153" t="str">
        <f t="shared" si="203"/>
        <v>2153</v>
      </c>
      <c r="B2153" s="25">
        <f>IF(OR(ISBLANK($AG2153),$AI2153="closed",$AI2153="old",AND($B$3=Data!$N$6,OR(database!AG2153=Data!$K$8,Data!$K$9=database!AG2153))),0,MAX(B$8:B2152)+1)</f>
        <v>0</v>
      </c>
      <c r="C2153" s="25">
        <f ca="1">IF(AND($AL2153-C$3&lt;=TODAY(),$AL2153&gt;0,AI2153&lt;&gt;"closed",AI2153&lt;&gt;"old",AND($B$3&lt;&gt;Data!$N$6,OR(database!$AG2153&lt;&gt;Data!$K$9,database!$AG2153&lt;&gt;Data!$K$8))),MAX(C$8:C2152)+1,0)</f>
        <v>0</v>
      </c>
      <c r="D2153" s="25">
        <f ca="1">IF(AND($AL2153-D$3&lt;=TODAY(),$AL2153&gt;0,$AI2153&lt;&gt;"closed",AI2153&lt;&gt;"old",AND($B$3&lt;&gt;Data!$N$6,OR(database!$AG2153&lt;&gt;Data!$K$9,database!$AG2153&lt;&gt;Data!$K$8))),MAX(D$8:D2152)+1,0)</f>
        <v>0</v>
      </c>
      <c r="E2153" s="25">
        <f ca="1">IF(AND($AL2153-E$3&lt;=TODAY(),$AL2153&gt;0,AI2153&lt;&gt;"closed",AI2153&lt;&gt;"old",AND($B$3&lt;&gt;Data!$N$6,OR(database!$AG2153&lt;&gt;Data!$K$9,database!$AG2153&lt;&gt;Data!$K$8))),MAX(E$8:E2152)+1,0)</f>
        <v>0</v>
      </c>
      <c r="F2153" s="25">
        <f>IF(AH2153="X",MAX(F$8:F2152)+1,0)</f>
        <v>0</v>
      </c>
      <c r="G2153" s="25">
        <f ca="1">IF(AND(AG2153=Data!$K$8,database!AI2153&lt;&gt;"Closed",AI2153&lt;&gt;"old",database!AL2153&lt;(TODAY()+Data!$X$4)),MAX(G$8:G2152)+1,0)</f>
        <v>0</v>
      </c>
      <c r="H2153" s="25">
        <f ca="1">IF(AND(AG2153=Data!$K$9,database!AI2153&lt;&gt;"Closed",AI2153&lt;&gt;"old",database!AL2153&lt;(TODAY()+Data!$X$5)),MAX(H$8:H2152)+1,0)</f>
        <v>0</v>
      </c>
      <c r="Y2153">
        <f>IF(AS2153&gt;0,VLOOKUP(AS2153,$AT:$AV,3,0)+COUNTIF(AS$8:AS2152,AS2153),0)</f>
        <v>0</v>
      </c>
      <c r="AA2153" s="17"/>
      <c r="AB2153" s="18"/>
      <c r="AC2153" s="17"/>
      <c r="AD2153" s="18"/>
      <c r="AE2153" s="17"/>
      <c r="AF2153" s="18"/>
      <c r="AG2153" s="139"/>
      <c r="AH2153" s="24"/>
      <c r="AI2153" s="17"/>
      <c r="AJ2153" s="24"/>
      <c r="AK2153" s="27"/>
      <c r="AL2153" s="47"/>
      <c r="AQ2153" s="25">
        <f>IF(FollowUp!$AK$3="(Off)",IF(FollowUp!$AA$3=Data!$D$5,C2153,IF(FollowUp!$AA$3=Data!$D$6,D2153,IF(FollowUp!$AA$3=Data!$D$7,E2153,B2153))),IF(FollowUp!$AK$3=Data!$N$9,F2153,IF(FollowUp!$AK$3=Data!$N$8,H2153,IF(FollowUp!$AK$3=Data!$N$7,G2153,B2153))))</f>
        <v>0</v>
      </c>
      <c r="AR2153" s="51">
        <f t="shared" si="206"/>
        <v>0</v>
      </c>
      <c r="AS2153" s="25">
        <f t="shared" si="204"/>
        <v>-1</v>
      </c>
      <c r="AT2153" s="25">
        <f t="shared" si="207"/>
        <v>2146</v>
      </c>
      <c r="AU2153" s="25">
        <f t="shared" si="205"/>
        <v>0</v>
      </c>
      <c r="AV2153" s="25">
        <f t="shared" si="208"/>
        <v>0</v>
      </c>
      <c r="BB2153" s="51"/>
    </row>
    <row r="2154" spans="1:54" x14ac:dyDescent="0.25">
      <c r="A2154" t="str">
        <f t="shared" si="203"/>
        <v>2154</v>
      </c>
      <c r="B2154" s="25">
        <f>IF(OR(ISBLANK($AG2154),$AI2154="closed",$AI2154="old",AND($B$3=Data!$N$6,OR(database!AG2154=Data!$K$8,Data!$K$9=database!AG2154))),0,MAX(B$8:B2153)+1)</f>
        <v>0</v>
      </c>
      <c r="C2154" s="25">
        <f ca="1">IF(AND($AL2154-C$3&lt;=TODAY(),$AL2154&gt;0,AI2154&lt;&gt;"closed",AI2154&lt;&gt;"old",AND($B$3&lt;&gt;Data!$N$6,OR(database!$AG2154&lt;&gt;Data!$K$9,database!$AG2154&lt;&gt;Data!$K$8))),MAX(C$8:C2153)+1,0)</f>
        <v>0</v>
      </c>
      <c r="D2154" s="25">
        <f ca="1">IF(AND($AL2154-D$3&lt;=TODAY(),$AL2154&gt;0,$AI2154&lt;&gt;"closed",AI2154&lt;&gt;"old",AND($B$3&lt;&gt;Data!$N$6,OR(database!$AG2154&lt;&gt;Data!$K$9,database!$AG2154&lt;&gt;Data!$K$8))),MAX(D$8:D2153)+1,0)</f>
        <v>0</v>
      </c>
      <c r="E2154" s="25">
        <f ca="1">IF(AND($AL2154-E$3&lt;=TODAY(),$AL2154&gt;0,AI2154&lt;&gt;"closed",AI2154&lt;&gt;"old",AND($B$3&lt;&gt;Data!$N$6,OR(database!$AG2154&lt;&gt;Data!$K$9,database!$AG2154&lt;&gt;Data!$K$8))),MAX(E$8:E2153)+1,0)</f>
        <v>0</v>
      </c>
      <c r="F2154" s="25">
        <f>IF(AH2154="X",MAX(F$8:F2153)+1,0)</f>
        <v>0</v>
      </c>
      <c r="G2154" s="25">
        <f ca="1">IF(AND(AG2154=Data!$K$8,database!AI2154&lt;&gt;"Closed",AI2154&lt;&gt;"old",database!AL2154&lt;(TODAY()+Data!$X$4)),MAX(G$8:G2153)+1,0)</f>
        <v>0</v>
      </c>
      <c r="H2154" s="25">
        <f ca="1">IF(AND(AG2154=Data!$K$9,database!AI2154&lt;&gt;"Closed",AI2154&lt;&gt;"old",database!AL2154&lt;(TODAY()+Data!$X$5)),MAX(H$8:H2153)+1,0)</f>
        <v>0</v>
      </c>
      <c r="Y2154">
        <f>IF(AS2154&gt;0,VLOOKUP(AS2154,$AT:$AV,3,0)+COUNTIF(AS$8:AS2153,AS2154),0)</f>
        <v>0</v>
      </c>
      <c r="AA2154" s="16"/>
      <c r="AB2154" s="22"/>
      <c r="AC2154" s="16"/>
      <c r="AD2154" s="22"/>
      <c r="AE2154" s="16"/>
      <c r="AF2154" s="22"/>
      <c r="AG2154" s="138"/>
      <c r="AH2154" s="23"/>
      <c r="AI2154" s="16"/>
      <c r="AJ2154" s="23"/>
      <c r="AK2154" s="28"/>
      <c r="AL2154" s="35"/>
      <c r="AQ2154" s="25">
        <f>IF(FollowUp!$AK$3="(Off)",IF(FollowUp!$AA$3=Data!$D$5,C2154,IF(FollowUp!$AA$3=Data!$D$6,D2154,IF(FollowUp!$AA$3=Data!$D$7,E2154,B2154))),IF(FollowUp!$AK$3=Data!$N$9,F2154,IF(FollowUp!$AK$3=Data!$N$8,H2154,IF(FollowUp!$AK$3=Data!$N$7,G2154,B2154))))</f>
        <v>0</v>
      </c>
      <c r="AR2154" s="51">
        <f t="shared" si="206"/>
        <v>0</v>
      </c>
      <c r="AS2154" s="25">
        <f t="shared" si="204"/>
        <v>-1</v>
      </c>
      <c r="AT2154" s="25">
        <f t="shared" si="207"/>
        <v>2147</v>
      </c>
      <c r="AU2154" s="25">
        <f t="shared" si="205"/>
        <v>0</v>
      </c>
      <c r="AV2154" s="25">
        <f t="shared" si="208"/>
        <v>0</v>
      </c>
      <c r="BB2154" s="51"/>
    </row>
    <row r="2155" spans="1:54" x14ac:dyDescent="0.25">
      <c r="A2155" t="str">
        <f t="shared" si="203"/>
        <v>2155</v>
      </c>
      <c r="B2155" s="25">
        <f>IF(OR(ISBLANK($AG2155),$AI2155="closed",$AI2155="old",AND($B$3=Data!$N$6,OR(database!AG2155=Data!$K$8,Data!$K$9=database!AG2155))),0,MAX(B$8:B2154)+1)</f>
        <v>0</v>
      </c>
      <c r="C2155" s="25">
        <f ca="1">IF(AND($AL2155-C$3&lt;=TODAY(),$AL2155&gt;0,AI2155&lt;&gt;"closed",AI2155&lt;&gt;"old",AND($B$3&lt;&gt;Data!$N$6,OR(database!$AG2155&lt;&gt;Data!$K$9,database!$AG2155&lt;&gt;Data!$K$8))),MAX(C$8:C2154)+1,0)</f>
        <v>0</v>
      </c>
      <c r="D2155" s="25">
        <f ca="1">IF(AND($AL2155-D$3&lt;=TODAY(),$AL2155&gt;0,$AI2155&lt;&gt;"closed",AI2155&lt;&gt;"old",AND($B$3&lt;&gt;Data!$N$6,OR(database!$AG2155&lt;&gt;Data!$K$9,database!$AG2155&lt;&gt;Data!$K$8))),MAX(D$8:D2154)+1,0)</f>
        <v>0</v>
      </c>
      <c r="E2155" s="25">
        <f ca="1">IF(AND($AL2155-E$3&lt;=TODAY(),$AL2155&gt;0,AI2155&lt;&gt;"closed",AI2155&lt;&gt;"old",AND($B$3&lt;&gt;Data!$N$6,OR(database!$AG2155&lt;&gt;Data!$K$9,database!$AG2155&lt;&gt;Data!$K$8))),MAX(E$8:E2154)+1,0)</f>
        <v>0</v>
      </c>
      <c r="F2155" s="25">
        <f>IF(AH2155="X",MAX(F$8:F2154)+1,0)</f>
        <v>0</v>
      </c>
      <c r="G2155" s="25">
        <f ca="1">IF(AND(AG2155=Data!$K$8,database!AI2155&lt;&gt;"Closed",AI2155&lt;&gt;"old",database!AL2155&lt;(TODAY()+Data!$X$4)),MAX(G$8:G2154)+1,0)</f>
        <v>0</v>
      </c>
      <c r="H2155" s="25">
        <f ca="1">IF(AND(AG2155=Data!$K$9,database!AI2155&lt;&gt;"Closed",AI2155&lt;&gt;"old",database!AL2155&lt;(TODAY()+Data!$X$5)),MAX(H$8:H2154)+1,0)</f>
        <v>0</v>
      </c>
      <c r="Y2155">
        <f>IF(AS2155&gt;0,VLOOKUP(AS2155,$AT:$AV,3,0)+COUNTIF(AS$8:AS2154,AS2155),0)</f>
        <v>0</v>
      </c>
      <c r="AA2155" s="17"/>
      <c r="AB2155" s="18"/>
      <c r="AC2155" s="17"/>
      <c r="AD2155" s="18"/>
      <c r="AE2155" s="17"/>
      <c r="AF2155" s="18"/>
      <c r="AG2155" s="139"/>
      <c r="AH2155" s="24"/>
      <c r="AI2155" s="17"/>
      <c r="AJ2155" s="24"/>
      <c r="AK2155" s="27"/>
      <c r="AL2155" s="47"/>
      <c r="AQ2155" s="25">
        <f>IF(FollowUp!$AK$3="(Off)",IF(FollowUp!$AA$3=Data!$D$5,C2155,IF(FollowUp!$AA$3=Data!$D$6,D2155,IF(FollowUp!$AA$3=Data!$D$7,E2155,B2155))),IF(FollowUp!$AK$3=Data!$N$9,F2155,IF(FollowUp!$AK$3=Data!$N$8,H2155,IF(FollowUp!$AK$3=Data!$N$7,G2155,B2155))))</f>
        <v>0</v>
      </c>
      <c r="AR2155" s="51">
        <f t="shared" si="206"/>
        <v>0</v>
      </c>
      <c r="AS2155" s="25">
        <f t="shared" si="204"/>
        <v>-1</v>
      </c>
      <c r="AT2155" s="25">
        <f t="shared" si="207"/>
        <v>2148</v>
      </c>
      <c r="AU2155" s="25">
        <f t="shared" si="205"/>
        <v>0</v>
      </c>
      <c r="AV2155" s="25">
        <f t="shared" si="208"/>
        <v>0</v>
      </c>
      <c r="BB2155" s="51"/>
    </row>
    <row r="2156" spans="1:54" x14ac:dyDescent="0.25">
      <c r="A2156" t="str">
        <f t="shared" si="203"/>
        <v>2156</v>
      </c>
      <c r="B2156" s="25">
        <f>IF(OR(ISBLANK($AG2156),$AI2156="closed",$AI2156="old",AND($B$3=Data!$N$6,OR(database!AG2156=Data!$K$8,Data!$K$9=database!AG2156))),0,MAX(B$8:B2155)+1)</f>
        <v>0</v>
      </c>
      <c r="C2156" s="25">
        <f ca="1">IF(AND($AL2156-C$3&lt;=TODAY(),$AL2156&gt;0,AI2156&lt;&gt;"closed",AI2156&lt;&gt;"old",AND($B$3&lt;&gt;Data!$N$6,OR(database!$AG2156&lt;&gt;Data!$K$9,database!$AG2156&lt;&gt;Data!$K$8))),MAX(C$8:C2155)+1,0)</f>
        <v>0</v>
      </c>
      <c r="D2156" s="25">
        <f ca="1">IF(AND($AL2156-D$3&lt;=TODAY(),$AL2156&gt;0,$AI2156&lt;&gt;"closed",AI2156&lt;&gt;"old",AND($B$3&lt;&gt;Data!$N$6,OR(database!$AG2156&lt;&gt;Data!$K$9,database!$AG2156&lt;&gt;Data!$K$8))),MAX(D$8:D2155)+1,0)</f>
        <v>0</v>
      </c>
      <c r="E2156" s="25">
        <f ca="1">IF(AND($AL2156-E$3&lt;=TODAY(),$AL2156&gt;0,AI2156&lt;&gt;"closed",AI2156&lt;&gt;"old",AND($B$3&lt;&gt;Data!$N$6,OR(database!$AG2156&lt;&gt;Data!$K$9,database!$AG2156&lt;&gt;Data!$K$8))),MAX(E$8:E2155)+1,0)</f>
        <v>0</v>
      </c>
      <c r="F2156" s="25">
        <f>IF(AH2156="X",MAX(F$8:F2155)+1,0)</f>
        <v>0</v>
      </c>
      <c r="G2156" s="25">
        <f ca="1">IF(AND(AG2156=Data!$K$8,database!AI2156&lt;&gt;"Closed",AI2156&lt;&gt;"old",database!AL2156&lt;(TODAY()+Data!$X$4)),MAX(G$8:G2155)+1,0)</f>
        <v>0</v>
      </c>
      <c r="H2156" s="25">
        <f ca="1">IF(AND(AG2156=Data!$K$9,database!AI2156&lt;&gt;"Closed",AI2156&lt;&gt;"old",database!AL2156&lt;(TODAY()+Data!$X$5)),MAX(H$8:H2155)+1,0)</f>
        <v>0</v>
      </c>
      <c r="Y2156">
        <f>IF(AS2156&gt;0,VLOOKUP(AS2156,$AT:$AV,3,0)+COUNTIF(AS$8:AS2155,AS2156),0)</f>
        <v>0</v>
      </c>
      <c r="AA2156" s="16"/>
      <c r="AB2156" s="22"/>
      <c r="AC2156" s="16"/>
      <c r="AD2156" s="22"/>
      <c r="AE2156" s="16"/>
      <c r="AF2156" s="22"/>
      <c r="AG2156" s="138"/>
      <c r="AH2156" s="23"/>
      <c r="AI2156" s="16"/>
      <c r="AJ2156" s="23"/>
      <c r="AK2156" s="28"/>
      <c r="AL2156" s="35"/>
      <c r="AQ2156" s="25">
        <f>IF(FollowUp!$AK$3="(Off)",IF(FollowUp!$AA$3=Data!$D$5,C2156,IF(FollowUp!$AA$3=Data!$D$6,D2156,IF(FollowUp!$AA$3=Data!$D$7,E2156,B2156))),IF(FollowUp!$AK$3=Data!$N$9,F2156,IF(FollowUp!$AK$3=Data!$N$8,H2156,IF(FollowUp!$AK$3=Data!$N$7,G2156,B2156))))</f>
        <v>0</v>
      </c>
      <c r="AR2156" s="51">
        <f t="shared" si="206"/>
        <v>0</v>
      </c>
      <c r="AS2156" s="25">
        <f t="shared" si="204"/>
        <v>-1</v>
      </c>
      <c r="AT2156" s="25">
        <f t="shared" si="207"/>
        <v>2149</v>
      </c>
      <c r="AU2156" s="25">
        <f t="shared" si="205"/>
        <v>0</v>
      </c>
      <c r="AV2156" s="25">
        <f t="shared" si="208"/>
        <v>0</v>
      </c>
      <c r="BB2156" s="51"/>
    </row>
    <row r="2157" spans="1:54" x14ac:dyDescent="0.25">
      <c r="A2157" t="str">
        <f t="shared" si="203"/>
        <v>2157</v>
      </c>
      <c r="B2157" s="25">
        <f>IF(OR(ISBLANK($AG2157),$AI2157="closed",$AI2157="old",AND($B$3=Data!$N$6,OR(database!AG2157=Data!$K$8,Data!$K$9=database!AG2157))),0,MAX(B$8:B2156)+1)</f>
        <v>0</v>
      </c>
      <c r="C2157" s="25">
        <f ca="1">IF(AND($AL2157-C$3&lt;=TODAY(),$AL2157&gt;0,AI2157&lt;&gt;"closed",AI2157&lt;&gt;"old",AND($B$3&lt;&gt;Data!$N$6,OR(database!$AG2157&lt;&gt;Data!$K$9,database!$AG2157&lt;&gt;Data!$K$8))),MAX(C$8:C2156)+1,0)</f>
        <v>0</v>
      </c>
      <c r="D2157" s="25">
        <f ca="1">IF(AND($AL2157-D$3&lt;=TODAY(),$AL2157&gt;0,$AI2157&lt;&gt;"closed",AI2157&lt;&gt;"old",AND($B$3&lt;&gt;Data!$N$6,OR(database!$AG2157&lt;&gt;Data!$K$9,database!$AG2157&lt;&gt;Data!$K$8))),MAX(D$8:D2156)+1,0)</f>
        <v>0</v>
      </c>
      <c r="E2157" s="25">
        <f ca="1">IF(AND($AL2157-E$3&lt;=TODAY(),$AL2157&gt;0,AI2157&lt;&gt;"closed",AI2157&lt;&gt;"old",AND($B$3&lt;&gt;Data!$N$6,OR(database!$AG2157&lt;&gt;Data!$K$9,database!$AG2157&lt;&gt;Data!$K$8))),MAX(E$8:E2156)+1,0)</f>
        <v>0</v>
      </c>
      <c r="F2157" s="25">
        <f>IF(AH2157="X",MAX(F$8:F2156)+1,0)</f>
        <v>0</v>
      </c>
      <c r="G2157" s="25">
        <f ca="1">IF(AND(AG2157=Data!$K$8,database!AI2157&lt;&gt;"Closed",AI2157&lt;&gt;"old",database!AL2157&lt;(TODAY()+Data!$X$4)),MAX(G$8:G2156)+1,0)</f>
        <v>0</v>
      </c>
      <c r="H2157" s="25">
        <f ca="1">IF(AND(AG2157=Data!$K$9,database!AI2157&lt;&gt;"Closed",AI2157&lt;&gt;"old",database!AL2157&lt;(TODAY()+Data!$X$5)),MAX(H$8:H2156)+1,0)</f>
        <v>0</v>
      </c>
      <c r="Y2157">
        <f>IF(AS2157&gt;0,VLOOKUP(AS2157,$AT:$AV,3,0)+COUNTIF(AS$8:AS2156,AS2157),0)</f>
        <v>0</v>
      </c>
      <c r="AA2157" s="17"/>
      <c r="AB2157" s="18"/>
      <c r="AC2157" s="17"/>
      <c r="AD2157" s="18"/>
      <c r="AE2157" s="17"/>
      <c r="AF2157" s="18"/>
      <c r="AG2157" s="139"/>
      <c r="AH2157" s="24"/>
      <c r="AI2157" s="17"/>
      <c r="AJ2157" s="24"/>
      <c r="AK2157" s="27"/>
      <c r="AL2157" s="47"/>
      <c r="AQ2157" s="25">
        <f>IF(FollowUp!$AK$3="(Off)",IF(FollowUp!$AA$3=Data!$D$5,C2157,IF(FollowUp!$AA$3=Data!$D$6,D2157,IF(FollowUp!$AA$3=Data!$D$7,E2157,B2157))),IF(FollowUp!$AK$3=Data!$N$9,F2157,IF(FollowUp!$AK$3=Data!$N$8,H2157,IF(FollowUp!$AK$3=Data!$N$7,G2157,B2157))))</f>
        <v>0</v>
      </c>
      <c r="AR2157" s="51">
        <f t="shared" si="206"/>
        <v>0</v>
      </c>
      <c r="AS2157" s="25">
        <f t="shared" si="204"/>
        <v>-1</v>
      </c>
      <c r="AT2157" s="25">
        <f t="shared" si="207"/>
        <v>2150</v>
      </c>
      <c r="AU2157" s="25">
        <f t="shared" si="205"/>
        <v>0</v>
      </c>
      <c r="AV2157" s="25">
        <f t="shared" si="208"/>
        <v>0</v>
      </c>
      <c r="BB2157" s="51"/>
    </row>
    <row r="2158" spans="1:54" x14ac:dyDescent="0.25">
      <c r="A2158" t="str">
        <f t="shared" si="203"/>
        <v>2158</v>
      </c>
      <c r="B2158" s="25">
        <f>IF(OR(ISBLANK($AG2158),$AI2158="closed",$AI2158="old",AND($B$3=Data!$N$6,OR(database!AG2158=Data!$K$8,Data!$K$9=database!AG2158))),0,MAX(B$8:B2157)+1)</f>
        <v>0</v>
      </c>
      <c r="C2158" s="25">
        <f ca="1">IF(AND($AL2158-C$3&lt;=TODAY(),$AL2158&gt;0,AI2158&lt;&gt;"closed",AI2158&lt;&gt;"old",AND($B$3&lt;&gt;Data!$N$6,OR(database!$AG2158&lt;&gt;Data!$K$9,database!$AG2158&lt;&gt;Data!$K$8))),MAX(C$8:C2157)+1,0)</f>
        <v>0</v>
      </c>
      <c r="D2158" s="25">
        <f ca="1">IF(AND($AL2158-D$3&lt;=TODAY(),$AL2158&gt;0,$AI2158&lt;&gt;"closed",AI2158&lt;&gt;"old",AND($B$3&lt;&gt;Data!$N$6,OR(database!$AG2158&lt;&gt;Data!$K$9,database!$AG2158&lt;&gt;Data!$K$8))),MAX(D$8:D2157)+1,0)</f>
        <v>0</v>
      </c>
      <c r="E2158" s="25">
        <f ca="1">IF(AND($AL2158-E$3&lt;=TODAY(),$AL2158&gt;0,AI2158&lt;&gt;"closed",AI2158&lt;&gt;"old",AND($B$3&lt;&gt;Data!$N$6,OR(database!$AG2158&lt;&gt;Data!$K$9,database!$AG2158&lt;&gt;Data!$K$8))),MAX(E$8:E2157)+1,0)</f>
        <v>0</v>
      </c>
      <c r="F2158" s="25">
        <f>IF(AH2158="X",MAX(F$8:F2157)+1,0)</f>
        <v>0</v>
      </c>
      <c r="G2158" s="25">
        <f ca="1">IF(AND(AG2158=Data!$K$8,database!AI2158&lt;&gt;"Closed",AI2158&lt;&gt;"old",database!AL2158&lt;(TODAY()+Data!$X$4)),MAX(G$8:G2157)+1,0)</f>
        <v>0</v>
      </c>
      <c r="H2158" s="25">
        <f ca="1">IF(AND(AG2158=Data!$K$9,database!AI2158&lt;&gt;"Closed",AI2158&lt;&gt;"old",database!AL2158&lt;(TODAY()+Data!$X$5)),MAX(H$8:H2157)+1,0)</f>
        <v>0</v>
      </c>
      <c r="Y2158">
        <f>IF(AS2158&gt;0,VLOOKUP(AS2158,$AT:$AV,3,0)+COUNTIF(AS$8:AS2157,AS2158),0)</f>
        <v>0</v>
      </c>
      <c r="AA2158" s="16"/>
      <c r="AB2158" s="22"/>
      <c r="AC2158" s="16"/>
      <c r="AD2158" s="22"/>
      <c r="AE2158" s="16"/>
      <c r="AF2158" s="22"/>
      <c r="AG2158" s="138"/>
      <c r="AH2158" s="23"/>
      <c r="AI2158" s="16"/>
      <c r="AJ2158" s="23"/>
      <c r="AK2158" s="28"/>
      <c r="AL2158" s="35"/>
      <c r="AQ2158" s="25">
        <f>IF(FollowUp!$AK$3="(Off)",IF(FollowUp!$AA$3=Data!$D$5,C2158,IF(FollowUp!$AA$3=Data!$D$6,D2158,IF(FollowUp!$AA$3=Data!$D$7,E2158,B2158))),IF(FollowUp!$AK$3=Data!$N$9,F2158,IF(FollowUp!$AK$3=Data!$N$8,H2158,IF(FollowUp!$AK$3=Data!$N$7,G2158,B2158))))</f>
        <v>0</v>
      </c>
      <c r="AR2158" s="51">
        <f t="shared" si="206"/>
        <v>0</v>
      </c>
      <c r="AS2158" s="25">
        <f t="shared" si="204"/>
        <v>-1</v>
      </c>
      <c r="AT2158" s="25">
        <f t="shared" si="207"/>
        <v>2151</v>
      </c>
      <c r="AU2158" s="25">
        <f t="shared" si="205"/>
        <v>0</v>
      </c>
      <c r="AV2158" s="25">
        <f t="shared" si="208"/>
        <v>0</v>
      </c>
      <c r="BB2158" s="51"/>
    </row>
    <row r="2159" spans="1:54" x14ac:dyDescent="0.25">
      <c r="A2159" t="str">
        <f t="shared" si="203"/>
        <v>2159</v>
      </c>
      <c r="B2159" s="25">
        <f>IF(OR(ISBLANK($AG2159),$AI2159="closed",$AI2159="old",AND($B$3=Data!$N$6,OR(database!AG2159=Data!$K$8,Data!$K$9=database!AG2159))),0,MAX(B$8:B2158)+1)</f>
        <v>0</v>
      </c>
      <c r="C2159" s="25">
        <f ca="1">IF(AND($AL2159-C$3&lt;=TODAY(),$AL2159&gt;0,AI2159&lt;&gt;"closed",AI2159&lt;&gt;"old",AND($B$3&lt;&gt;Data!$N$6,OR(database!$AG2159&lt;&gt;Data!$K$9,database!$AG2159&lt;&gt;Data!$K$8))),MAX(C$8:C2158)+1,0)</f>
        <v>0</v>
      </c>
      <c r="D2159" s="25">
        <f ca="1">IF(AND($AL2159-D$3&lt;=TODAY(),$AL2159&gt;0,$AI2159&lt;&gt;"closed",AI2159&lt;&gt;"old",AND($B$3&lt;&gt;Data!$N$6,OR(database!$AG2159&lt;&gt;Data!$K$9,database!$AG2159&lt;&gt;Data!$K$8))),MAX(D$8:D2158)+1,0)</f>
        <v>0</v>
      </c>
      <c r="E2159" s="25">
        <f ca="1">IF(AND($AL2159-E$3&lt;=TODAY(),$AL2159&gt;0,AI2159&lt;&gt;"closed",AI2159&lt;&gt;"old",AND($B$3&lt;&gt;Data!$N$6,OR(database!$AG2159&lt;&gt;Data!$K$9,database!$AG2159&lt;&gt;Data!$K$8))),MAX(E$8:E2158)+1,0)</f>
        <v>0</v>
      </c>
      <c r="F2159" s="25">
        <f>IF(AH2159="X",MAX(F$8:F2158)+1,0)</f>
        <v>0</v>
      </c>
      <c r="G2159" s="25">
        <f ca="1">IF(AND(AG2159=Data!$K$8,database!AI2159&lt;&gt;"Closed",AI2159&lt;&gt;"old",database!AL2159&lt;(TODAY()+Data!$X$4)),MAX(G$8:G2158)+1,0)</f>
        <v>0</v>
      </c>
      <c r="H2159" s="25">
        <f ca="1">IF(AND(AG2159=Data!$K$9,database!AI2159&lt;&gt;"Closed",AI2159&lt;&gt;"old",database!AL2159&lt;(TODAY()+Data!$X$5)),MAX(H$8:H2158)+1,0)</f>
        <v>0</v>
      </c>
      <c r="Y2159">
        <f>IF(AS2159&gt;0,VLOOKUP(AS2159,$AT:$AV,3,0)+COUNTIF(AS$8:AS2158,AS2159),0)</f>
        <v>0</v>
      </c>
      <c r="AA2159" s="17"/>
      <c r="AB2159" s="18"/>
      <c r="AC2159" s="17"/>
      <c r="AD2159" s="18"/>
      <c r="AE2159" s="17"/>
      <c r="AF2159" s="18"/>
      <c r="AG2159" s="139"/>
      <c r="AH2159" s="24"/>
      <c r="AI2159" s="17"/>
      <c r="AJ2159" s="24"/>
      <c r="AK2159" s="27"/>
      <c r="AL2159" s="47"/>
      <c r="AQ2159" s="25">
        <f>IF(FollowUp!$AK$3="(Off)",IF(FollowUp!$AA$3=Data!$D$5,C2159,IF(FollowUp!$AA$3=Data!$D$6,D2159,IF(FollowUp!$AA$3=Data!$D$7,E2159,B2159))),IF(FollowUp!$AK$3=Data!$N$9,F2159,IF(FollowUp!$AK$3=Data!$N$8,H2159,IF(FollowUp!$AK$3=Data!$N$7,G2159,B2159))))</f>
        <v>0</v>
      </c>
      <c r="AR2159" s="51">
        <f t="shared" si="206"/>
        <v>0</v>
      </c>
      <c r="AS2159" s="25">
        <f t="shared" si="204"/>
        <v>-1</v>
      </c>
      <c r="AT2159" s="25">
        <f t="shared" si="207"/>
        <v>2152</v>
      </c>
      <c r="AU2159" s="25">
        <f t="shared" si="205"/>
        <v>0</v>
      </c>
      <c r="AV2159" s="25">
        <f t="shared" si="208"/>
        <v>0</v>
      </c>
      <c r="BB2159" s="51"/>
    </row>
    <row r="2160" spans="1:54" x14ac:dyDescent="0.25">
      <c r="A2160" t="str">
        <f t="shared" si="203"/>
        <v>2160</v>
      </c>
      <c r="B2160" s="25">
        <f>IF(OR(ISBLANK($AG2160),$AI2160="closed",$AI2160="old",AND($B$3=Data!$N$6,OR(database!AG2160=Data!$K$8,Data!$K$9=database!AG2160))),0,MAX(B$8:B2159)+1)</f>
        <v>0</v>
      </c>
      <c r="C2160" s="25">
        <f ca="1">IF(AND($AL2160-C$3&lt;=TODAY(),$AL2160&gt;0,AI2160&lt;&gt;"closed",AI2160&lt;&gt;"old",AND($B$3&lt;&gt;Data!$N$6,OR(database!$AG2160&lt;&gt;Data!$K$9,database!$AG2160&lt;&gt;Data!$K$8))),MAX(C$8:C2159)+1,0)</f>
        <v>0</v>
      </c>
      <c r="D2160" s="25">
        <f ca="1">IF(AND($AL2160-D$3&lt;=TODAY(),$AL2160&gt;0,$AI2160&lt;&gt;"closed",AI2160&lt;&gt;"old",AND($B$3&lt;&gt;Data!$N$6,OR(database!$AG2160&lt;&gt;Data!$K$9,database!$AG2160&lt;&gt;Data!$K$8))),MAX(D$8:D2159)+1,0)</f>
        <v>0</v>
      </c>
      <c r="E2160" s="25">
        <f ca="1">IF(AND($AL2160-E$3&lt;=TODAY(),$AL2160&gt;0,AI2160&lt;&gt;"closed",AI2160&lt;&gt;"old",AND($B$3&lt;&gt;Data!$N$6,OR(database!$AG2160&lt;&gt;Data!$K$9,database!$AG2160&lt;&gt;Data!$K$8))),MAX(E$8:E2159)+1,0)</f>
        <v>0</v>
      </c>
      <c r="F2160" s="25">
        <f>IF(AH2160="X",MAX(F$8:F2159)+1,0)</f>
        <v>0</v>
      </c>
      <c r="G2160" s="25">
        <f ca="1">IF(AND(AG2160=Data!$K$8,database!AI2160&lt;&gt;"Closed",AI2160&lt;&gt;"old",database!AL2160&lt;(TODAY()+Data!$X$4)),MAX(G$8:G2159)+1,0)</f>
        <v>0</v>
      </c>
      <c r="H2160" s="25">
        <f ca="1">IF(AND(AG2160=Data!$K$9,database!AI2160&lt;&gt;"Closed",AI2160&lt;&gt;"old",database!AL2160&lt;(TODAY()+Data!$X$5)),MAX(H$8:H2159)+1,0)</f>
        <v>0</v>
      </c>
      <c r="Y2160">
        <f>IF(AS2160&gt;0,VLOOKUP(AS2160,$AT:$AV,3,0)+COUNTIF(AS$8:AS2159,AS2160),0)</f>
        <v>0</v>
      </c>
      <c r="AA2160" s="16"/>
      <c r="AB2160" s="22"/>
      <c r="AC2160" s="16"/>
      <c r="AD2160" s="22"/>
      <c r="AE2160" s="16"/>
      <c r="AF2160" s="22"/>
      <c r="AG2160" s="138"/>
      <c r="AH2160" s="23"/>
      <c r="AI2160" s="16"/>
      <c r="AJ2160" s="23"/>
      <c r="AK2160" s="28"/>
      <c r="AL2160" s="35"/>
      <c r="AQ2160" s="25">
        <f>IF(FollowUp!$AK$3="(Off)",IF(FollowUp!$AA$3=Data!$D$5,C2160,IF(FollowUp!$AA$3=Data!$D$6,D2160,IF(FollowUp!$AA$3=Data!$D$7,E2160,B2160))),IF(FollowUp!$AK$3=Data!$N$9,F2160,IF(FollowUp!$AK$3=Data!$N$8,H2160,IF(FollowUp!$AK$3=Data!$N$7,G2160,B2160))))</f>
        <v>0</v>
      </c>
      <c r="AR2160" s="51">
        <f t="shared" si="206"/>
        <v>0</v>
      </c>
      <c r="AS2160" s="25">
        <f t="shared" si="204"/>
        <v>-1</v>
      </c>
      <c r="AT2160" s="25">
        <f t="shared" si="207"/>
        <v>2153</v>
      </c>
      <c r="AU2160" s="25">
        <f t="shared" si="205"/>
        <v>0</v>
      </c>
      <c r="AV2160" s="25">
        <f t="shared" si="208"/>
        <v>0</v>
      </c>
      <c r="BB2160" s="51"/>
    </row>
    <row r="2161" spans="1:54" x14ac:dyDescent="0.25">
      <c r="A2161" t="str">
        <f t="shared" si="203"/>
        <v>2161</v>
      </c>
      <c r="B2161" s="25">
        <f>IF(OR(ISBLANK($AG2161),$AI2161="closed",$AI2161="old",AND($B$3=Data!$N$6,OR(database!AG2161=Data!$K$8,Data!$K$9=database!AG2161))),0,MAX(B$8:B2160)+1)</f>
        <v>0</v>
      </c>
      <c r="C2161" s="25">
        <f ca="1">IF(AND($AL2161-C$3&lt;=TODAY(),$AL2161&gt;0,AI2161&lt;&gt;"closed",AI2161&lt;&gt;"old",AND($B$3&lt;&gt;Data!$N$6,OR(database!$AG2161&lt;&gt;Data!$K$9,database!$AG2161&lt;&gt;Data!$K$8))),MAX(C$8:C2160)+1,0)</f>
        <v>0</v>
      </c>
      <c r="D2161" s="25">
        <f ca="1">IF(AND($AL2161-D$3&lt;=TODAY(),$AL2161&gt;0,$AI2161&lt;&gt;"closed",AI2161&lt;&gt;"old",AND($B$3&lt;&gt;Data!$N$6,OR(database!$AG2161&lt;&gt;Data!$K$9,database!$AG2161&lt;&gt;Data!$K$8))),MAX(D$8:D2160)+1,0)</f>
        <v>0</v>
      </c>
      <c r="E2161" s="25">
        <f ca="1">IF(AND($AL2161-E$3&lt;=TODAY(),$AL2161&gt;0,AI2161&lt;&gt;"closed",AI2161&lt;&gt;"old",AND($B$3&lt;&gt;Data!$N$6,OR(database!$AG2161&lt;&gt;Data!$K$9,database!$AG2161&lt;&gt;Data!$K$8))),MAX(E$8:E2160)+1,0)</f>
        <v>0</v>
      </c>
      <c r="F2161" s="25">
        <f>IF(AH2161="X",MAX(F$8:F2160)+1,0)</f>
        <v>0</v>
      </c>
      <c r="G2161" s="25">
        <f ca="1">IF(AND(AG2161=Data!$K$8,database!AI2161&lt;&gt;"Closed",AI2161&lt;&gt;"old",database!AL2161&lt;(TODAY()+Data!$X$4)),MAX(G$8:G2160)+1,0)</f>
        <v>0</v>
      </c>
      <c r="H2161" s="25">
        <f ca="1">IF(AND(AG2161=Data!$K$9,database!AI2161&lt;&gt;"Closed",AI2161&lt;&gt;"old",database!AL2161&lt;(TODAY()+Data!$X$5)),MAX(H$8:H2160)+1,0)</f>
        <v>0</v>
      </c>
      <c r="Y2161">
        <f>IF(AS2161&gt;0,VLOOKUP(AS2161,$AT:$AV,3,0)+COUNTIF(AS$8:AS2160,AS2161),0)</f>
        <v>0</v>
      </c>
      <c r="AA2161" s="17"/>
      <c r="AB2161" s="18"/>
      <c r="AC2161" s="17"/>
      <c r="AD2161" s="18"/>
      <c r="AE2161" s="17"/>
      <c r="AF2161" s="18"/>
      <c r="AG2161" s="139"/>
      <c r="AH2161" s="24"/>
      <c r="AI2161" s="17"/>
      <c r="AJ2161" s="24"/>
      <c r="AK2161" s="27"/>
      <c r="AL2161" s="47"/>
      <c r="AQ2161" s="25">
        <f>IF(FollowUp!$AK$3="(Off)",IF(FollowUp!$AA$3=Data!$D$5,C2161,IF(FollowUp!$AA$3=Data!$D$6,D2161,IF(FollowUp!$AA$3=Data!$D$7,E2161,B2161))),IF(FollowUp!$AK$3=Data!$N$9,F2161,IF(FollowUp!$AK$3=Data!$N$8,H2161,IF(FollowUp!$AK$3=Data!$N$7,G2161,B2161))))</f>
        <v>0</v>
      </c>
      <c r="AR2161" s="51">
        <f t="shared" si="206"/>
        <v>0</v>
      </c>
      <c r="AS2161" s="25">
        <f t="shared" si="204"/>
        <v>-1</v>
      </c>
      <c r="AT2161" s="25">
        <f t="shared" si="207"/>
        <v>2154</v>
      </c>
      <c r="AU2161" s="25">
        <f t="shared" si="205"/>
        <v>0</v>
      </c>
      <c r="AV2161" s="25">
        <f t="shared" si="208"/>
        <v>0</v>
      </c>
      <c r="BB2161" s="51"/>
    </row>
    <row r="2162" spans="1:54" x14ac:dyDescent="0.25">
      <c r="A2162" t="str">
        <f t="shared" si="203"/>
        <v>2162</v>
      </c>
      <c r="B2162" s="25">
        <f>IF(OR(ISBLANK($AG2162),$AI2162="closed",$AI2162="old",AND($B$3=Data!$N$6,OR(database!AG2162=Data!$K$8,Data!$K$9=database!AG2162))),0,MAX(B$8:B2161)+1)</f>
        <v>0</v>
      </c>
      <c r="C2162" s="25">
        <f ca="1">IF(AND($AL2162-C$3&lt;=TODAY(),$AL2162&gt;0,AI2162&lt;&gt;"closed",AI2162&lt;&gt;"old",AND($B$3&lt;&gt;Data!$N$6,OR(database!$AG2162&lt;&gt;Data!$K$9,database!$AG2162&lt;&gt;Data!$K$8))),MAX(C$8:C2161)+1,0)</f>
        <v>0</v>
      </c>
      <c r="D2162" s="25">
        <f ca="1">IF(AND($AL2162-D$3&lt;=TODAY(),$AL2162&gt;0,$AI2162&lt;&gt;"closed",AI2162&lt;&gt;"old",AND($B$3&lt;&gt;Data!$N$6,OR(database!$AG2162&lt;&gt;Data!$K$9,database!$AG2162&lt;&gt;Data!$K$8))),MAX(D$8:D2161)+1,0)</f>
        <v>0</v>
      </c>
      <c r="E2162" s="25">
        <f ca="1">IF(AND($AL2162-E$3&lt;=TODAY(),$AL2162&gt;0,AI2162&lt;&gt;"closed",AI2162&lt;&gt;"old",AND($B$3&lt;&gt;Data!$N$6,OR(database!$AG2162&lt;&gt;Data!$K$9,database!$AG2162&lt;&gt;Data!$K$8))),MAX(E$8:E2161)+1,0)</f>
        <v>0</v>
      </c>
      <c r="F2162" s="25">
        <f>IF(AH2162="X",MAX(F$8:F2161)+1,0)</f>
        <v>0</v>
      </c>
      <c r="G2162" s="25">
        <f ca="1">IF(AND(AG2162=Data!$K$8,database!AI2162&lt;&gt;"Closed",AI2162&lt;&gt;"old",database!AL2162&lt;(TODAY()+Data!$X$4)),MAX(G$8:G2161)+1,0)</f>
        <v>0</v>
      </c>
      <c r="H2162" s="25">
        <f ca="1">IF(AND(AG2162=Data!$K$9,database!AI2162&lt;&gt;"Closed",AI2162&lt;&gt;"old",database!AL2162&lt;(TODAY()+Data!$X$5)),MAX(H$8:H2161)+1,0)</f>
        <v>0</v>
      </c>
      <c r="Y2162">
        <f>IF(AS2162&gt;0,VLOOKUP(AS2162,$AT:$AV,3,0)+COUNTIF(AS$8:AS2161,AS2162),0)</f>
        <v>0</v>
      </c>
      <c r="AA2162" s="16"/>
      <c r="AB2162" s="22"/>
      <c r="AC2162" s="16"/>
      <c r="AD2162" s="22"/>
      <c r="AE2162" s="16"/>
      <c r="AF2162" s="22"/>
      <c r="AG2162" s="138"/>
      <c r="AH2162" s="23"/>
      <c r="AI2162" s="16"/>
      <c r="AJ2162" s="23"/>
      <c r="AK2162" s="28"/>
      <c r="AL2162" s="35"/>
      <c r="AQ2162" s="25">
        <f>IF(FollowUp!$AK$3="(Off)",IF(FollowUp!$AA$3=Data!$D$5,C2162,IF(FollowUp!$AA$3=Data!$D$6,D2162,IF(FollowUp!$AA$3=Data!$D$7,E2162,B2162))),IF(FollowUp!$AK$3=Data!$N$9,F2162,IF(FollowUp!$AK$3=Data!$N$8,H2162,IF(FollowUp!$AK$3=Data!$N$7,G2162,B2162))))</f>
        <v>0</v>
      </c>
      <c r="AR2162" s="51">
        <f t="shared" si="206"/>
        <v>0</v>
      </c>
      <c r="AS2162" s="25">
        <f t="shared" si="204"/>
        <v>-1</v>
      </c>
      <c r="AT2162" s="25">
        <f t="shared" si="207"/>
        <v>2155</v>
      </c>
      <c r="AU2162" s="25">
        <f t="shared" si="205"/>
        <v>0</v>
      </c>
      <c r="AV2162" s="25">
        <f t="shared" si="208"/>
        <v>0</v>
      </c>
      <c r="BB2162" s="51"/>
    </row>
    <row r="2163" spans="1:54" x14ac:dyDescent="0.25">
      <c r="A2163" t="str">
        <f t="shared" si="203"/>
        <v>2163</v>
      </c>
      <c r="B2163" s="25">
        <f>IF(OR(ISBLANK($AG2163),$AI2163="closed",$AI2163="old",AND($B$3=Data!$N$6,OR(database!AG2163=Data!$K$8,Data!$K$9=database!AG2163))),0,MAX(B$8:B2162)+1)</f>
        <v>0</v>
      </c>
      <c r="C2163" s="25">
        <f ca="1">IF(AND($AL2163-C$3&lt;=TODAY(),$AL2163&gt;0,AI2163&lt;&gt;"closed",AI2163&lt;&gt;"old",AND($B$3&lt;&gt;Data!$N$6,OR(database!$AG2163&lt;&gt;Data!$K$9,database!$AG2163&lt;&gt;Data!$K$8))),MAX(C$8:C2162)+1,0)</f>
        <v>0</v>
      </c>
      <c r="D2163" s="25">
        <f ca="1">IF(AND($AL2163-D$3&lt;=TODAY(),$AL2163&gt;0,$AI2163&lt;&gt;"closed",AI2163&lt;&gt;"old",AND($B$3&lt;&gt;Data!$N$6,OR(database!$AG2163&lt;&gt;Data!$K$9,database!$AG2163&lt;&gt;Data!$K$8))),MAX(D$8:D2162)+1,0)</f>
        <v>0</v>
      </c>
      <c r="E2163" s="25">
        <f ca="1">IF(AND($AL2163-E$3&lt;=TODAY(),$AL2163&gt;0,AI2163&lt;&gt;"closed",AI2163&lt;&gt;"old",AND($B$3&lt;&gt;Data!$N$6,OR(database!$AG2163&lt;&gt;Data!$K$9,database!$AG2163&lt;&gt;Data!$K$8))),MAX(E$8:E2162)+1,0)</f>
        <v>0</v>
      </c>
      <c r="F2163" s="25">
        <f>IF(AH2163="X",MAX(F$8:F2162)+1,0)</f>
        <v>0</v>
      </c>
      <c r="G2163" s="25">
        <f ca="1">IF(AND(AG2163=Data!$K$8,database!AI2163&lt;&gt;"Closed",AI2163&lt;&gt;"old",database!AL2163&lt;(TODAY()+Data!$X$4)),MAX(G$8:G2162)+1,0)</f>
        <v>0</v>
      </c>
      <c r="H2163" s="25">
        <f ca="1">IF(AND(AG2163=Data!$K$9,database!AI2163&lt;&gt;"Closed",AI2163&lt;&gt;"old",database!AL2163&lt;(TODAY()+Data!$X$5)),MAX(H$8:H2162)+1,0)</f>
        <v>0</v>
      </c>
      <c r="Y2163">
        <f>IF(AS2163&gt;0,VLOOKUP(AS2163,$AT:$AV,3,0)+COUNTIF(AS$8:AS2162,AS2163),0)</f>
        <v>0</v>
      </c>
      <c r="AA2163" s="17"/>
      <c r="AB2163" s="18"/>
      <c r="AC2163" s="17"/>
      <c r="AD2163" s="18"/>
      <c r="AE2163" s="17"/>
      <c r="AF2163" s="18"/>
      <c r="AG2163" s="139"/>
      <c r="AH2163" s="24"/>
      <c r="AI2163" s="17"/>
      <c r="AJ2163" s="24"/>
      <c r="AK2163" s="27"/>
      <c r="AL2163" s="47"/>
      <c r="AQ2163" s="25">
        <f>IF(FollowUp!$AK$3="(Off)",IF(FollowUp!$AA$3=Data!$D$5,C2163,IF(FollowUp!$AA$3=Data!$D$6,D2163,IF(FollowUp!$AA$3=Data!$D$7,E2163,B2163))),IF(FollowUp!$AK$3=Data!$N$9,F2163,IF(FollowUp!$AK$3=Data!$N$8,H2163,IF(FollowUp!$AK$3=Data!$N$7,G2163,B2163))))</f>
        <v>0</v>
      </c>
      <c r="AR2163" s="51">
        <f t="shared" si="206"/>
        <v>0</v>
      </c>
      <c r="AS2163" s="25">
        <f t="shared" si="204"/>
        <v>-1</v>
      </c>
      <c r="AT2163" s="25">
        <f t="shared" si="207"/>
        <v>2156</v>
      </c>
      <c r="AU2163" s="25">
        <f t="shared" si="205"/>
        <v>0</v>
      </c>
      <c r="AV2163" s="25">
        <f t="shared" si="208"/>
        <v>0</v>
      </c>
      <c r="BB2163" s="51"/>
    </row>
    <row r="2164" spans="1:54" x14ac:dyDescent="0.25">
      <c r="A2164" t="str">
        <f t="shared" si="203"/>
        <v>2164</v>
      </c>
      <c r="B2164" s="25">
        <f>IF(OR(ISBLANK($AG2164),$AI2164="closed",$AI2164="old",AND($B$3=Data!$N$6,OR(database!AG2164=Data!$K$8,Data!$K$9=database!AG2164))),0,MAX(B$8:B2163)+1)</f>
        <v>0</v>
      </c>
      <c r="C2164" s="25">
        <f ca="1">IF(AND($AL2164-C$3&lt;=TODAY(),$AL2164&gt;0,AI2164&lt;&gt;"closed",AI2164&lt;&gt;"old",AND($B$3&lt;&gt;Data!$N$6,OR(database!$AG2164&lt;&gt;Data!$K$9,database!$AG2164&lt;&gt;Data!$K$8))),MAX(C$8:C2163)+1,0)</f>
        <v>0</v>
      </c>
      <c r="D2164" s="25">
        <f ca="1">IF(AND($AL2164-D$3&lt;=TODAY(),$AL2164&gt;0,$AI2164&lt;&gt;"closed",AI2164&lt;&gt;"old",AND($B$3&lt;&gt;Data!$N$6,OR(database!$AG2164&lt;&gt;Data!$K$9,database!$AG2164&lt;&gt;Data!$K$8))),MAX(D$8:D2163)+1,0)</f>
        <v>0</v>
      </c>
      <c r="E2164" s="25">
        <f ca="1">IF(AND($AL2164-E$3&lt;=TODAY(),$AL2164&gt;0,AI2164&lt;&gt;"closed",AI2164&lt;&gt;"old",AND($B$3&lt;&gt;Data!$N$6,OR(database!$AG2164&lt;&gt;Data!$K$9,database!$AG2164&lt;&gt;Data!$K$8))),MAX(E$8:E2163)+1,0)</f>
        <v>0</v>
      </c>
      <c r="F2164" s="25">
        <f>IF(AH2164="X",MAX(F$8:F2163)+1,0)</f>
        <v>0</v>
      </c>
      <c r="G2164" s="25">
        <f ca="1">IF(AND(AG2164=Data!$K$8,database!AI2164&lt;&gt;"Closed",AI2164&lt;&gt;"old",database!AL2164&lt;(TODAY()+Data!$X$4)),MAX(G$8:G2163)+1,0)</f>
        <v>0</v>
      </c>
      <c r="H2164" s="25">
        <f ca="1">IF(AND(AG2164=Data!$K$9,database!AI2164&lt;&gt;"Closed",AI2164&lt;&gt;"old",database!AL2164&lt;(TODAY()+Data!$X$5)),MAX(H$8:H2163)+1,0)</f>
        <v>0</v>
      </c>
      <c r="Y2164">
        <f>IF(AS2164&gt;0,VLOOKUP(AS2164,$AT:$AV,3,0)+COUNTIF(AS$8:AS2163,AS2164),0)</f>
        <v>0</v>
      </c>
      <c r="AA2164" s="16"/>
      <c r="AB2164" s="22"/>
      <c r="AC2164" s="16"/>
      <c r="AD2164" s="22"/>
      <c r="AE2164" s="16"/>
      <c r="AF2164" s="22"/>
      <c r="AG2164" s="138"/>
      <c r="AH2164" s="23"/>
      <c r="AI2164" s="16"/>
      <c r="AJ2164" s="23"/>
      <c r="AK2164" s="28"/>
      <c r="AL2164" s="35"/>
      <c r="AQ2164" s="25">
        <f>IF(FollowUp!$AK$3="(Off)",IF(FollowUp!$AA$3=Data!$D$5,C2164,IF(FollowUp!$AA$3=Data!$D$6,D2164,IF(FollowUp!$AA$3=Data!$D$7,E2164,B2164))),IF(FollowUp!$AK$3=Data!$N$9,F2164,IF(FollowUp!$AK$3=Data!$N$8,H2164,IF(FollowUp!$AK$3=Data!$N$7,G2164,B2164))))</f>
        <v>0</v>
      </c>
      <c r="AR2164" s="51">
        <f t="shared" si="206"/>
        <v>0</v>
      </c>
      <c r="AS2164" s="25">
        <f t="shared" si="204"/>
        <v>-1</v>
      </c>
      <c r="AT2164" s="25">
        <f t="shared" si="207"/>
        <v>2157</v>
      </c>
      <c r="AU2164" s="25">
        <f t="shared" si="205"/>
        <v>0</v>
      </c>
      <c r="AV2164" s="25">
        <f t="shared" si="208"/>
        <v>0</v>
      </c>
      <c r="BB2164" s="51"/>
    </row>
    <row r="2165" spans="1:54" x14ac:dyDescent="0.25">
      <c r="A2165" t="str">
        <f t="shared" si="203"/>
        <v>2165</v>
      </c>
      <c r="B2165" s="25">
        <f>IF(OR(ISBLANK($AG2165),$AI2165="closed",$AI2165="old",AND($B$3=Data!$N$6,OR(database!AG2165=Data!$K$8,Data!$K$9=database!AG2165))),0,MAX(B$8:B2164)+1)</f>
        <v>0</v>
      </c>
      <c r="C2165" s="25">
        <f ca="1">IF(AND($AL2165-C$3&lt;=TODAY(),$AL2165&gt;0,AI2165&lt;&gt;"closed",AI2165&lt;&gt;"old",AND($B$3&lt;&gt;Data!$N$6,OR(database!$AG2165&lt;&gt;Data!$K$9,database!$AG2165&lt;&gt;Data!$K$8))),MAX(C$8:C2164)+1,0)</f>
        <v>0</v>
      </c>
      <c r="D2165" s="25">
        <f ca="1">IF(AND($AL2165-D$3&lt;=TODAY(),$AL2165&gt;0,$AI2165&lt;&gt;"closed",AI2165&lt;&gt;"old",AND($B$3&lt;&gt;Data!$N$6,OR(database!$AG2165&lt;&gt;Data!$K$9,database!$AG2165&lt;&gt;Data!$K$8))),MAX(D$8:D2164)+1,0)</f>
        <v>0</v>
      </c>
      <c r="E2165" s="25">
        <f ca="1">IF(AND($AL2165-E$3&lt;=TODAY(),$AL2165&gt;0,AI2165&lt;&gt;"closed",AI2165&lt;&gt;"old",AND($B$3&lt;&gt;Data!$N$6,OR(database!$AG2165&lt;&gt;Data!$K$9,database!$AG2165&lt;&gt;Data!$K$8))),MAX(E$8:E2164)+1,0)</f>
        <v>0</v>
      </c>
      <c r="F2165" s="25">
        <f>IF(AH2165="X",MAX(F$8:F2164)+1,0)</f>
        <v>0</v>
      </c>
      <c r="G2165" s="25">
        <f ca="1">IF(AND(AG2165=Data!$K$8,database!AI2165&lt;&gt;"Closed",AI2165&lt;&gt;"old",database!AL2165&lt;(TODAY()+Data!$X$4)),MAX(G$8:G2164)+1,0)</f>
        <v>0</v>
      </c>
      <c r="H2165" s="25">
        <f ca="1">IF(AND(AG2165=Data!$K$9,database!AI2165&lt;&gt;"Closed",AI2165&lt;&gt;"old",database!AL2165&lt;(TODAY()+Data!$X$5)),MAX(H$8:H2164)+1,0)</f>
        <v>0</v>
      </c>
      <c r="Y2165">
        <f>IF(AS2165&gt;0,VLOOKUP(AS2165,$AT:$AV,3,0)+COUNTIF(AS$8:AS2164,AS2165),0)</f>
        <v>0</v>
      </c>
      <c r="AA2165" s="17"/>
      <c r="AB2165" s="18"/>
      <c r="AC2165" s="17"/>
      <c r="AD2165" s="18"/>
      <c r="AE2165" s="17"/>
      <c r="AF2165" s="18"/>
      <c r="AG2165" s="139"/>
      <c r="AH2165" s="24"/>
      <c r="AI2165" s="17"/>
      <c r="AJ2165" s="24"/>
      <c r="AK2165" s="27"/>
      <c r="AL2165" s="47"/>
      <c r="AQ2165" s="25">
        <f>IF(FollowUp!$AK$3="(Off)",IF(FollowUp!$AA$3=Data!$D$5,C2165,IF(FollowUp!$AA$3=Data!$D$6,D2165,IF(FollowUp!$AA$3=Data!$D$7,E2165,B2165))),IF(FollowUp!$AK$3=Data!$N$9,F2165,IF(FollowUp!$AK$3=Data!$N$8,H2165,IF(FollowUp!$AK$3=Data!$N$7,G2165,B2165))))</f>
        <v>0</v>
      </c>
      <c r="AR2165" s="51">
        <f t="shared" si="206"/>
        <v>0</v>
      </c>
      <c r="AS2165" s="25">
        <f t="shared" si="204"/>
        <v>-1</v>
      </c>
      <c r="AT2165" s="25">
        <f t="shared" si="207"/>
        <v>2158</v>
      </c>
      <c r="AU2165" s="25">
        <f t="shared" si="205"/>
        <v>0</v>
      </c>
      <c r="AV2165" s="25">
        <f t="shared" si="208"/>
        <v>0</v>
      </c>
      <c r="BB2165" s="51"/>
    </row>
    <row r="2166" spans="1:54" x14ac:dyDescent="0.25">
      <c r="A2166" t="str">
        <f t="shared" si="203"/>
        <v>2166</v>
      </c>
      <c r="B2166" s="25">
        <f>IF(OR(ISBLANK($AG2166),$AI2166="closed",$AI2166="old",AND($B$3=Data!$N$6,OR(database!AG2166=Data!$K$8,Data!$K$9=database!AG2166))),0,MAX(B$8:B2165)+1)</f>
        <v>0</v>
      </c>
      <c r="C2166" s="25">
        <f ca="1">IF(AND($AL2166-C$3&lt;=TODAY(),$AL2166&gt;0,AI2166&lt;&gt;"closed",AI2166&lt;&gt;"old",AND($B$3&lt;&gt;Data!$N$6,OR(database!$AG2166&lt;&gt;Data!$K$9,database!$AG2166&lt;&gt;Data!$K$8))),MAX(C$8:C2165)+1,0)</f>
        <v>0</v>
      </c>
      <c r="D2166" s="25">
        <f ca="1">IF(AND($AL2166-D$3&lt;=TODAY(),$AL2166&gt;0,$AI2166&lt;&gt;"closed",AI2166&lt;&gt;"old",AND($B$3&lt;&gt;Data!$N$6,OR(database!$AG2166&lt;&gt;Data!$K$9,database!$AG2166&lt;&gt;Data!$K$8))),MAX(D$8:D2165)+1,0)</f>
        <v>0</v>
      </c>
      <c r="E2166" s="25">
        <f ca="1">IF(AND($AL2166-E$3&lt;=TODAY(),$AL2166&gt;0,AI2166&lt;&gt;"closed",AI2166&lt;&gt;"old",AND($B$3&lt;&gt;Data!$N$6,OR(database!$AG2166&lt;&gt;Data!$K$9,database!$AG2166&lt;&gt;Data!$K$8))),MAX(E$8:E2165)+1,0)</f>
        <v>0</v>
      </c>
      <c r="F2166" s="25">
        <f>IF(AH2166="X",MAX(F$8:F2165)+1,0)</f>
        <v>0</v>
      </c>
      <c r="G2166" s="25">
        <f ca="1">IF(AND(AG2166=Data!$K$8,database!AI2166&lt;&gt;"Closed",AI2166&lt;&gt;"old",database!AL2166&lt;(TODAY()+Data!$X$4)),MAX(G$8:G2165)+1,0)</f>
        <v>0</v>
      </c>
      <c r="H2166" s="25">
        <f ca="1">IF(AND(AG2166=Data!$K$9,database!AI2166&lt;&gt;"Closed",AI2166&lt;&gt;"old",database!AL2166&lt;(TODAY()+Data!$X$5)),MAX(H$8:H2165)+1,0)</f>
        <v>0</v>
      </c>
      <c r="Y2166">
        <f>IF(AS2166&gt;0,VLOOKUP(AS2166,$AT:$AV,3,0)+COUNTIF(AS$8:AS2165,AS2166),0)</f>
        <v>0</v>
      </c>
      <c r="AA2166" s="16"/>
      <c r="AB2166" s="22"/>
      <c r="AC2166" s="16"/>
      <c r="AD2166" s="22"/>
      <c r="AE2166" s="16"/>
      <c r="AF2166" s="22"/>
      <c r="AG2166" s="138"/>
      <c r="AH2166" s="23"/>
      <c r="AI2166" s="16"/>
      <c r="AJ2166" s="23"/>
      <c r="AK2166" s="28"/>
      <c r="AL2166" s="35"/>
      <c r="AQ2166" s="25">
        <f>IF(FollowUp!$AK$3="(Off)",IF(FollowUp!$AA$3=Data!$D$5,C2166,IF(FollowUp!$AA$3=Data!$D$6,D2166,IF(FollowUp!$AA$3=Data!$D$7,E2166,B2166))),IF(FollowUp!$AK$3=Data!$N$9,F2166,IF(FollowUp!$AK$3=Data!$N$8,H2166,IF(FollowUp!$AK$3=Data!$N$7,G2166,B2166))))</f>
        <v>0</v>
      </c>
      <c r="AR2166" s="51">
        <f t="shared" si="206"/>
        <v>0</v>
      </c>
      <c r="AS2166" s="25">
        <f t="shared" si="204"/>
        <v>-1</v>
      </c>
      <c r="AT2166" s="25">
        <f t="shared" si="207"/>
        <v>2159</v>
      </c>
      <c r="AU2166" s="25">
        <f t="shared" si="205"/>
        <v>0</v>
      </c>
      <c r="AV2166" s="25">
        <f t="shared" si="208"/>
        <v>0</v>
      </c>
      <c r="BB2166" s="51"/>
    </row>
    <row r="2167" spans="1:54" x14ac:dyDescent="0.25">
      <c r="A2167" t="str">
        <f t="shared" si="203"/>
        <v>2167</v>
      </c>
      <c r="B2167" s="25">
        <f>IF(OR(ISBLANK($AG2167),$AI2167="closed",$AI2167="old",AND($B$3=Data!$N$6,OR(database!AG2167=Data!$K$8,Data!$K$9=database!AG2167))),0,MAX(B$8:B2166)+1)</f>
        <v>0</v>
      </c>
      <c r="C2167" s="25">
        <f ca="1">IF(AND($AL2167-C$3&lt;=TODAY(),$AL2167&gt;0,AI2167&lt;&gt;"closed",AI2167&lt;&gt;"old",AND($B$3&lt;&gt;Data!$N$6,OR(database!$AG2167&lt;&gt;Data!$K$9,database!$AG2167&lt;&gt;Data!$K$8))),MAX(C$8:C2166)+1,0)</f>
        <v>0</v>
      </c>
      <c r="D2167" s="25">
        <f ca="1">IF(AND($AL2167-D$3&lt;=TODAY(),$AL2167&gt;0,$AI2167&lt;&gt;"closed",AI2167&lt;&gt;"old",AND($B$3&lt;&gt;Data!$N$6,OR(database!$AG2167&lt;&gt;Data!$K$9,database!$AG2167&lt;&gt;Data!$K$8))),MAX(D$8:D2166)+1,0)</f>
        <v>0</v>
      </c>
      <c r="E2167" s="25">
        <f ca="1">IF(AND($AL2167-E$3&lt;=TODAY(),$AL2167&gt;0,AI2167&lt;&gt;"closed",AI2167&lt;&gt;"old",AND($B$3&lt;&gt;Data!$N$6,OR(database!$AG2167&lt;&gt;Data!$K$9,database!$AG2167&lt;&gt;Data!$K$8))),MAX(E$8:E2166)+1,0)</f>
        <v>0</v>
      </c>
      <c r="F2167" s="25">
        <f>IF(AH2167="X",MAX(F$8:F2166)+1,0)</f>
        <v>0</v>
      </c>
      <c r="G2167" s="25">
        <f ca="1">IF(AND(AG2167=Data!$K$8,database!AI2167&lt;&gt;"Closed",AI2167&lt;&gt;"old",database!AL2167&lt;(TODAY()+Data!$X$4)),MAX(G$8:G2166)+1,0)</f>
        <v>0</v>
      </c>
      <c r="H2167" s="25">
        <f ca="1">IF(AND(AG2167=Data!$K$9,database!AI2167&lt;&gt;"Closed",AI2167&lt;&gt;"old",database!AL2167&lt;(TODAY()+Data!$X$5)),MAX(H$8:H2166)+1,0)</f>
        <v>0</v>
      </c>
      <c r="Y2167">
        <f>IF(AS2167&gt;0,VLOOKUP(AS2167,$AT:$AV,3,0)+COUNTIF(AS$8:AS2166,AS2167),0)</f>
        <v>0</v>
      </c>
      <c r="AA2167" s="17"/>
      <c r="AB2167" s="18"/>
      <c r="AC2167" s="17"/>
      <c r="AD2167" s="18"/>
      <c r="AE2167" s="17"/>
      <c r="AF2167" s="18"/>
      <c r="AG2167" s="139"/>
      <c r="AH2167" s="24"/>
      <c r="AI2167" s="17"/>
      <c r="AJ2167" s="24"/>
      <c r="AK2167" s="27"/>
      <c r="AL2167" s="47"/>
      <c r="AQ2167" s="25">
        <f>IF(FollowUp!$AK$3="(Off)",IF(FollowUp!$AA$3=Data!$D$5,C2167,IF(FollowUp!$AA$3=Data!$D$6,D2167,IF(FollowUp!$AA$3=Data!$D$7,E2167,B2167))),IF(FollowUp!$AK$3=Data!$N$9,F2167,IF(FollowUp!$AK$3=Data!$N$8,H2167,IF(FollowUp!$AK$3=Data!$N$7,G2167,B2167))))</f>
        <v>0</v>
      </c>
      <c r="AR2167" s="51">
        <f t="shared" si="206"/>
        <v>0</v>
      </c>
      <c r="AS2167" s="25">
        <f t="shared" si="204"/>
        <v>-1</v>
      </c>
      <c r="AT2167" s="25">
        <f t="shared" si="207"/>
        <v>2160</v>
      </c>
      <c r="AU2167" s="25">
        <f t="shared" si="205"/>
        <v>0</v>
      </c>
      <c r="AV2167" s="25">
        <f t="shared" si="208"/>
        <v>0</v>
      </c>
      <c r="BB2167" s="51"/>
    </row>
    <row r="2168" spans="1:54" x14ac:dyDescent="0.25">
      <c r="A2168" t="str">
        <f t="shared" si="203"/>
        <v>2168</v>
      </c>
      <c r="B2168" s="25">
        <f>IF(OR(ISBLANK($AG2168),$AI2168="closed",$AI2168="old",AND($B$3=Data!$N$6,OR(database!AG2168=Data!$K$8,Data!$K$9=database!AG2168))),0,MAX(B$8:B2167)+1)</f>
        <v>0</v>
      </c>
      <c r="C2168" s="25">
        <f ca="1">IF(AND($AL2168-C$3&lt;=TODAY(),$AL2168&gt;0,AI2168&lt;&gt;"closed",AI2168&lt;&gt;"old",AND($B$3&lt;&gt;Data!$N$6,OR(database!$AG2168&lt;&gt;Data!$K$9,database!$AG2168&lt;&gt;Data!$K$8))),MAX(C$8:C2167)+1,0)</f>
        <v>0</v>
      </c>
      <c r="D2168" s="25">
        <f ca="1">IF(AND($AL2168-D$3&lt;=TODAY(),$AL2168&gt;0,$AI2168&lt;&gt;"closed",AI2168&lt;&gt;"old",AND($B$3&lt;&gt;Data!$N$6,OR(database!$AG2168&lt;&gt;Data!$K$9,database!$AG2168&lt;&gt;Data!$K$8))),MAX(D$8:D2167)+1,0)</f>
        <v>0</v>
      </c>
      <c r="E2168" s="25">
        <f ca="1">IF(AND($AL2168-E$3&lt;=TODAY(),$AL2168&gt;0,AI2168&lt;&gt;"closed",AI2168&lt;&gt;"old",AND($B$3&lt;&gt;Data!$N$6,OR(database!$AG2168&lt;&gt;Data!$K$9,database!$AG2168&lt;&gt;Data!$K$8))),MAX(E$8:E2167)+1,0)</f>
        <v>0</v>
      </c>
      <c r="F2168" s="25">
        <f>IF(AH2168="X",MAX(F$8:F2167)+1,0)</f>
        <v>0</v>
      </c>
      <c r="G2168" s="25">
        <f ca="1">IF(AND(AG2168=Data!$K$8,database!AI2168&lt;&gt;"Closed",AI2168&lt;&gt;"old",database!AL2168&lt;(TODAY()+Data!$X$4)),MAX(G$8:G2167)+1,0)</f>
        <v>0</v>
      </c>
      <c r="H2168" s="25">
        <f ca="1">IF(AND(AG2168=Data!$K$9,database!AI2168&lt;&gt;"Closed",AI2168&lt;&gt;"old",database!AL2168&lt;(TODAY()+Data!$X$5)),MAX(H$8:H2167)+1,0)</f>
        <v>0</v>
      </c>
      <c r="Y2168">
        <f>IF(AS2168&gt;0,VLOOKUP(AS2168,$AT:$AV,3,0)+COUNTIF(AS$8:AS2167,AS2168),0)</f>
        <v>0</v>
      </c>
      <c r="AA2168" s="16"/>
      <c r="AB2168" s="22"/>
      <c r="AC2168" s="16"/>
      <c r="AD2168" s="22"/>
      <c r="AE2168" s="16"/>
      <c r="AF2168" s="22"/>
      <c r="AG2168" s="138"/>
      <c r="AH2168" s="23"/>
      <c r="AI2168" s="16"/>
      <c r="AJ2168" s="23"/>
      <c r="AK2168" s="28"/>
      <c r="AL2168" s="35"/>
      <c r="AQ2168" s="25">
        <f>IF(FollowUp!$AK$3="(Off)",IF(FollowUp!$AA$3=Data!$D$5,C2168,IF(FollowUp!$AA$3=Data!$D$6,D2168,IF(FollowUp!$AA$3=Data!$D$7,E2168,B2168))),IF(FollowUp!$AK$3=Data!$N$9,F2168,IF(FollowUp!$AK$3=Data!$N$8,H2168,IF(FollowUp!$AK$3=Data!$N$7,G2168,B2168))))</f>
        <v>0</v>
      </c>
      <c r="AR2168" s="51">
        <f t="shared" si="206"/>
        <v>0</v>
      </c>
      <c r="AS2168" s="25">
        <f t="shared" si="204"/>
        <v>-1</v>
      </c>
      <c r="AT2168" s="25">
        <f t="shared" si="207"/>
        <v>2161</v>
      </c>
      <c r="AU2168" s="25">
        <f t="shared" si="205"/>
        <v>0</v>
      </c>
      <c r="AV2168" s="25">
        <f t="shared" si="208"/>
        <v>0</v>
      </c>
      <c r="BB2168" s="51"/>
    </row>
    <row r="2169" spans="1:54" x14ac:dyDescent="0.25">
      <c r="A2169" t="str">
        <f t="shared" si="203"/>
        <v>2169</v>
      </c>
      <c r="B2169" s="25">
        <f>IF(OR(ISBLANK($AG2169),$AI2169="closed",$AI2169="old",AND($B$3=Data!$N$6,OR(database!AG2169=Data!$K$8,Data!$K$9=database!AG2169))),0,MAX(B$8:B2168)+1)</f>
        <v>0</v>
      </c>
      <c r="C2169" s="25">
        <f ca="1">IF(AND($AL2169-C$3&lt;=TODAY(),$AL2169&gt;0,AI2169&lt;&gt;"closed",AI2169&lt;&gt;"old",AND($B$3&lt;&gt;Data!$N$6,OR(database!$AG2169&lt;&gt;Data!$K$9,database!$AG2169&lt;&gt;Data!$K$8))),MAX(C$8:C2168)+1,0)</f>
        <v>0</v>
      </c>
      <c r="D2169" s="25">
        <f ca="1">IF(AND($AL2169-D$3&lt;=TODAY(),$AL2169&gt;0,$AI2169&lt;&gt;"closed",AI2169&lt;&gt;"old",AND($B$3&lt;&gt;Data!$N$6,OR(database!$AG2169&lt;&gt;Data!$K$9,database!$AG2169&lt;&gt;Data!$K$8))),MAX(D$8:D2168)+1,0)</f>
        <v>0</v>
      </c>
      <c r="E2169" s="25">
        <f ca="1">IF(AND($AL2169-E$3&lt;=TODAY(),$AL2169&gt;0,AI2169&lt;&gt;"closed",AI2169&lt;&gt;"old",AND($B$3&lt;&gt;Data!$N$6,OR(database!$AG2169&lt;&gt;Data!$K$9,database!$AG2169&lt;&gt;Data!$K$8))),MAX(E$8:E2168)+1,0)</f>
        <v>0</v>
      </c>
      <c r="F2169" s="25">
        <f>IF(AH2169="X",MAX(F$8:F2168)+1,0)</f>
        <v>0</v>
      </c>
      <c r="G2169" s="25">
        <f ca="1">IF(AND(AG2169=Data!$K$8,database!AI2169&lt;&gt;"Closed",AI2169&lt;&gt;"old",database!AL2169&lt;(TODAY()+Data!$X$4)),MAX(G$8:G2168)+1,0)</f>
        <v>0</v>
      </c>
      <c r="H2169" s="25">
        <f ca="1">IF(AND(AG2169=Data!$K$9,database!AI2169&lt;&gt;"Closed",AI2169&lt;&gt;"old",database!AL2169&lt;(TODAY()+Data!$X$5)),MAX(H$8:H2168)+1,0)</f>
        <v>0</v>
      </c>
      <c r="Y2169">
        <f>IF(AS2169&gt;0,VLOOKUP(AS2169,$AT:$AV,3,0)+COUNTIF(AS$8:AS2168,AS2169),0)</f>
        <v>0</v>
      </c>
      <c r="AA2169" s="17"/>
      <c r="AB2169" s="18"/>
      <c r="AC2169" s="17"/>
      <c r="AD2169" s="18"/>
      <c r="AE2169" s="17"/>
      <c r="AF2169" s="18"/>
      <c r="AG2169" s="139"/>
      <c r="AH2169" s="24"/>
      <c r="AI2169" s="17"/>
      <c r="AJ2169" s="24"/>
      <c r="AK2169" s="27"/>
      <c r="AL2169" s="47"/>
      <c r="AQ2169" s="25">
        <f>IF(FollowUp!$AK$3="(Off)",IF(FollowUp!$AA$3=Data!$D$5,C2169,IF(FollowUp!$AA$3=Data!$D$6,D2169,IF(FollowUp!$AA$3=Data!$D$7,E2169,B2169))),IF(FollowUp!$AK$3=Data!$N$9,F2169,IF(FollowUp!$AK$3=Data!$N$8,H2169,IF(FollowUp!$AK$3=Data!$N$7,G2169,B2169))))</f>
        <v>0</v>
      </c>
      <c r="AR2169" s="51">
        <f t="shared" si="206"/>
        <v>0</v>
      </c>
      <c r="AS2169" s="25">
        <f t="shared" si="204"/>
        <v>-1</v>
      </c>
      <c r="AT2169" s="25">
        <f t="shared" si="207"/>
        <v>2162</v>
      </c>
      <c r="AU2169" s="25">
        <f t="shared" si="205"/>
        <v>0</v>
      </c>
      <c r="AV2169" s="25">
        <f t="shared" si="208"/>
        <v>0</v>
      </c>
      <c r="BB2169" s="51"/>
    </row>
    <row r="2170" spans="1:54" x14ac:dyDescent="0.25">
      <c r="A2170" t="str">
        <f t="shared" si="203"/>
        <v>2170</v>
      </c>
      <c r="B2170" s="25">
        <f>IF(OR(ISBLANK($AG2170),$AI2170="closed",$AI2170="old",AND($B$3=Data!$N$6,OR(database!AG2170=Data!$K$8,Data!$K$9=database!AG2170))),0,MAX(B$8:B2169)+1)</f>
        <v>0</v>
      </c>
      <c r="C2170" s="25">
        <f ca="1">IF(AND($AL2170-C$3&lt;=TODAY(),$AL2170&gt;0,AI2170&lt;&gt;"closed",AI2170&lt;&gt;"old",AND($B$3&lt;&gt;Data!$N$6,OR(database!$AG2170&lt;&gt;Data!$K$9,database!$AG2170&lt;&gt;Data!$K$8))),MAX(C$8:C2169)+1,0)</f>
        <v>0</v>
      </c>
      <c r="D2170" s="25">
        <f ca="1">IF(AND($AL2170-D$3&lt;=TODAY(),$AL2170&gt;0,$AI2170&lt;&gt;"closed",AI2170&lt;&gt;"old",AND($B$3&lt;&gt;Data!$N$6,OR(database!$AG2170&lt;&gt;Data!$K$9,database!$AG2170&lt;&gt;Data!$K$8))),MAX(D$8:D2169)+1,0)</f>
        <v>0</v>
      </c>
      <c r="E2170" s="25">
        <f ca="1">IF(AND($AL2170-E$3&lt;=TODAY(),$AL2170&gt;0,AI2170&lt;&gt;"closed",AI2170&lt;&gt;"old",AND($B$3&lt;&gt;Data!$N$6,OR(database!$AG2170&lt;&gt;Data!$K$9,database!$AG2170&lt;&gt;Data!$K$8))),MAX(E$8:E2169)+1,0)</f>
        <v>0</v>
      </c>
      <c r="F2170" s="25">
        <f>IF(AH2170="X",MAX(F$8:F2169)+1,0)</f>
        <v>0</v>
      </c>
      <c r="G2170" s="25">
        <f ca="1">IF(AND(AG2170=Data!$K$8,database!AI2170&lt;&gt;"Closed",AI2170&lt;&gt;"old",database!AL2170&lt;(TODAY()+Data!$X$4)),MAX(G$8:G2169)+1,0)</f>
        <v>0</v>
      </c>
      <c r="H2170" s="25">
        <f ca="1">IF(AND(AG2170=Data!$K$9,database!AI2170&lt;&gt;"Closed",AI2170&lt;&gt;"old",database!AL2170&lt;(TODAY()+Data!$X$5)),MAX(H$8:H2169)+1,0)</f>
        <v>0</v>
      </c>
      <c r="Y2170">
        <f>IF(AS2170&gt;0,VLOOKUP(AS2170,$AT:$AV,3,0)+COUNTIF(AS$8:AS2169,AS2170),0)</f>
        <v>0</v>
      </c>
      <c r="AA2170" s="16"/>
      <c r="AB2170" s="22"/>
      <c r="AC2170" s="16"/>
      <c r="AD2170" s="22"/>
      <c r="AE2170" s="16"/>
      <c r="AF2170" s="22"/>
      <c r="AG2170" s="138"/>
      <c r="AH2170" s="23"/>
      <c r="AI2170" s="16"/>
      <c r="AJ2170" s="23"/>
      <c r="AK2170" s="28"/>
      <c r="AL2170" s="35"/>
      <c r="AQ2170" s="25">
        <f>IF(FollowUp!$AK$3="(Off)",IF(FollowUp!$AA$3=Data!$D$5,C2170,IF(FollowUp!$AA$3=Data!$D$6,D2170,IF(FollowUp!$AA$3=Data!$D$7,E2170,B2170))),IF(FollowUp!$AK$3=Data!$N$9,F2170,IF(FollowUp!$AK$3=Data!$N$8,H2170,IF(FollowUp!$AK$3=Data!$N$7,G2170,B2170))))</f>
        <v>0</v>
      </c>
      <c r="AR2170" s="51">
        <f t="shared" si="206"/>
        <v>0</v>
      </c>
      <c r="AS2170" s="25">
        <f t="shared" si="204"/>
        <v>-1</v>
      </c>
      <c r="AT2170" s="25">
        <f t="shared" si="207"/>
        <v>2163</v>
      </c>
      <c r="AU2170" s="25">
        <f t="shared" si="205"/>
        <v>0</v>
      </c>
      <c r="AV2170" s="25">
        <f t="shared" si="208"/>
        <v>0</v>
      </c>
      <c r="BB2170" s="51"/>
    </row>
    <row r="2171" spans="1:54" x14ac:dyDescent="0.25">
      <c r="A2171" t="str">
        <f t="shared" si="203"/>
        <v>2171</v>
      </c>
      <c r="B2171" s="25">
        <f>IF(OR(ISBLANK($AG2171),$AI2171="closed",$AI2171="old",AND($B$3=Data!$N$6,OR(database!AG2171=Data!$K$8,Data!$K$9=database!AG2171))),0,MAX(B$8:B2170)+1)</f>
        <v>0</v>
      </c>
      <c r="C2171" s="25">
        <f ca="1">IF(AND($AL2171-C$3&lt;=TODAY(),$AL2171&gt;0,AI2171&lt;&gt;"closed",AI2171&lt;&gt;"old",AND($B$3&lt;&gt;Data!$N$6,OR(database!$AG2171&lt;&gt;Data!$K$9,database!$AG2171&lt;&gt;Data!$K$8))),MAX(C$8:C2170)+1,0)</f>
        <v>0</v>
      </c>
      <c r="D2171" s="25">
        <f ca="1">IF(AND($AL2171-D$3&lt;=TODAY(),$AL2171&gt;0,$AI2171&lt;&gt;"closed",AI2171&lt;&gt;"old",AND($B$3&lt;&gt;Data!$N$6,OR(database!$AG2171&lt;&gt;Data!$K$9,database!$AG2171&lt;&gt;Data!$K$8))),MAX(D$8:D2170)+1,0)</f>
        <v>0</v>
      </c>
      <c r="E2171" s="25">
        <f ca="1">IF(AND($AL2171-E$3&lt;=TODAY(),$AL2171&gt;0,AI2171&lt;&gt;"closed",AI2171&lt;&gt;"old",AND($B$3&lt;&gt;Data!$N$6,OR(database!$AG2171&lt;&gt;Data!$K$9,database!$AG2171&lt;&gt;Data!$K$8))),MAX(E$8:E2170)+1,0)</f>
        <v>0</v>
      </c>
      <c r="F2171" s="25">
        <f>IF(AH2171="X",MAX(F$8:F2170)+1,0)</f>
        <v>0</v>
      </c>
      <c r="G2171" s="25">
        <f ca="1">IF(AND(AG2171=Data!$K$8,database!AI2171&lt;&gt;"Closed",AI2171&lt;&gt;"old",database!AL2171&lt;(TODAY()+Data!$X$4)),MAX(G$8:G2170)+1,0)</f>
        <v>0</v>
      </c>
      <c r="H2171" s="25">
        <f ca="1">IF(AND(AG2171=Data!$K$9,database!AI2171&lt;&gt;"Closed",AI2171&lt;&gt;"old",database!AL2171&lt;(TODAY()+Data!$X$5)),MAX(H$8:H2170)+1,0)</f>
        <v>0</v>
      </c>
      <c r="Y2171">
        <f>IF(AS2171&gt;0,VLOOKUP(AS2171,$AT:$AV,3,0)+COUNTIF(AS$8:AS2170,AS2171),0)</f>
        <v>0</v>
      </c>
      <c r="AA2171" s="17"/>
      <c r="AB2171" s="18"/>
      <c r="AC2171" s="17"/>
      <c r="AD2171" s="18"/>
      <c r="AE2171" s="17"/>
      <c r="AF2171" s="18"/>
      <c r="AG2171" s="139"/>
      <c r="AH2171" s="24"/>
      <c r="AI2171" s="17"/>
      <c r="AJ2171" s="24"/>
      <c r="AK2171" s="27"/>
      <c r="AL2171" s="47"/>
      <c r="AQ2171" s="25">
        <f>IF(FollowUp!$AK$3="(Off)",IF(FollowUp!$AA$3=Data!$D$5,C2171,IF(FollowUp!$AA$3=Data!$D$6,D2171,IF(FollowUp!$AA$3=Data!$D$7,E2171,B2171))),IF(FollowUp!$AK$3=Data!$N$9,F2171,IF(FollowUp!$AK$3=Data!$N$8,H2171,IF(FollowUp!$AK$3=Data!$N$7,G2171,B2171))))</f>
        <v>0</v>
      </c>
      <c r="AR2171" s="51">
        <f t="shared" si="206"/>
        <v>0</v>
      </c>
      <c r="AS2171" s="25">
        <f t="shared" si="204"/>
        <v>-1</v>
      </c>
      <c r="AT2171" s="25">
        <f t="shared" si="207"/>
        <v>2164</v>
      </c>
      <c r="AU2171" s="25">
        <f t="shared" si="205"/>
        <v>0</v>
      </c>
      <c r="AV2171" s="25">
        <f t="shared" si="208"/>
        <v>0</v>
      </c>
      <c r="BB2171" s="51"/>
    </row>
    <row r="2172" spans="1:54" x14ac:dyDescent="0.25">
      <c r="A2172" t="str">
        <f t="shared" si="203"/>
        <v>2172</v>
      </c>
      <c r="B2172" s="25">
        <f>IF(OR(ISBLANK($AG2172),$AI2172="closed",$AI2172="old",AND($B$3=Data!$N$6,OR(database!AG2172=Data!$K$8,Data!$K$9=database!AG2172))),0,MAX(B$8:B2171)+1)</f>
        <v>0</v>
      </c>
      <c r="C2172" s="25">
        <f ca="1">IF(AND($AL2172-C$3&lt;=TODAY(),$AL2172&gt;0,AI2172&lt;&gt;"closed",AI2172&lt;&gt;"old",AND($B$3&lt;&gt;Data!$N$6,OR(database!$AG2172&lt;&gt;Data!$K$9,database!$AG2172&lt;&gt;Data!$K$8))),MAX(C$8:C2171)+1,0)</f>
        <v>0</v>
      </c>
      <c r="D2172" s="25">
        <f ca="1">IF(AND($AL2172-D$3&lt;=TODAY(),$AL2172&gt;0,$AI2172&lt;&gt;"closed",AI2172&lt;&gt;"old",AND($B$3&lt;&gt;Data!$N$6,OR(database!$AG2172&lt;&gt;Data!$K$9,database!$AG2172&lt;&gt;Data!$K$8))),MAX(D$8:D2171)+1,0)</f>
        <v>0</v>
      </c>
      <c r="E2172" s="25">
        <f ca="1">IF(AND($AL2172-E$3&lt;=TODAY(),$AL2172&gt;0,AI2172&lt;&gt;"closed",AI2172&lt;&gt;"old",AND($B$3&lt;&gt;Data!$N$6,OR(database!$AG2172&lt;&gt;Data!$K$9,database!$AG2172&lt;&gt;Data!$K$8))),MAX(E$8:E2171)+1,0)</f>
        <v>0</v>
      </c>
      <c r="F2172" s="25">
        <f>IF(AH2172="X",MAX(F$8:F2171)+1,0)</f>
        <v>0</v>
      </c>
      <c r="G2172" s="25">
        <f ca="1">IF(AND(AG2172=Data!$K$8,database!AI2172&lt;&gt;"Closed",AI2172&lt;&gt;"old",database!AL2172&lt;(TODAY()+Data!$X$4)),MAX(G$8:G2171)+1,0)</f>
        <v>0</v>
      </c>
      <c r="H2172" s="25">
        <f ca="1">IF(AND(AG2172=Data!$K$9,database!AI2172&lt;&gt;"Closed",AI2172&lt;&gt;"old",database!AL2172&lt;(TODAY()+Data!$X$5)),MAX(H$8:H2171)+1,0)</f>
        <v>0</v>
      </c>
      <c r="Y2172">
        <f>IF(AS2172&gt;0,VLOOKUP(AS2172,$AT:$AV,3,0)+COUNTIF(AS$8:AS2171,AS2172),0)</f>
        <v>0</v>
      </c>
      <c r="AA2172" s="16"/>
      <c r="AB2172" s="22"/>
      <c r="AC2172" s="16"/>
      <c r="AD2172" s="22"/>
      <c r="AE2172" s="16"/>
      <c r="AF2172" s="22"/>
      <c r="AG2172" s="138"/>
      <c r="AH2172" s="23"/>
      <c r="AI2172" s="16"/>
      <c r="AJ2172" s="23"/>
      <c r="AK2172" s="28"/>
      <c r="AL2172" s="35"/>
      <c r="AQ2172" s="25">
        <f>IF(FollowUp!$AK$3="(Off)",IF(FollowUp!$AA$3=Data!$D$5,C2172,IF(FollowUp!$AA$3=Data!$D$6,D2172,IF(FollowUp!$AA$3=Data!$D$7,E2172,B2172))),IF(FollowUp!$AK$3=Data!$N$9,F2172,IF(FollowUp!$AK$3=Data!$N$8,H2172,IF(FollowUp!$AK$3=Data!$N$7,G2172,B2172))))</f>
        <v>0</v>
      </c>
      <c r="AR2172" s="51">
        <f t="shared" si="206"/>
        <v>0</v>
      </c>
      <c r="AS2172" s="25">
        <f t="shared" si="204"/>
        <v>-1</v>
      </c>
      <c r="AT2172" s="25">
        <f t="shared" si="207"/>
        <v>2165</v>
      </c>
      <c r="AU2172" s="25">
        <f t="shared" si="205"/>
        <v>0</v>
      </c>
      <c r="AV2172" s="25">
        <f t="shared" si="208"/>
        <v>0</v>
      </c>
      <c r="BB2172" s="51"/>
    </row>
    <row r="2173" spans="1:54" x14ac:dyDescent="0.25">
      <c r="A2173" t="str">
        <f t="shared" si="203"/>
        <v>2173</v>
      </c>
      <c r="B2173" s="25">
        <f>IF(OR(ISBLANK($AG2173),$AI2173="closed",$AI2173="old",AND($B$3=Data!$N$6,OR(database!AG2173=Data!$K$8,Data!$K$9=database!AG2173))),0,MAX(B$8:B2172)+1)</f>
        <v>0</v>
      </c>
      <c r="C2173" s="25">
        <f ca="1">IF(AND($AL2173-C$3&lt;=TODAY(),$AL2173&gt;0,AI2173&lt;&gt;"closed",AI2173&lt;&gt;"old",AND($B$3&lt;&gt;Data!$N$6,OR(database!$AG2173&lt;&gt;Data!$K$9,database!$AG2173&lt;&gt;Data!$K$8))),MAX(C$8:C2172)+1,0)</f>
        <v>0</v>
      </c>
      <c r="D2173" s="25">
        <f ca="1">IF(AND($AL2173-D$3&lt;=TODAY(),$AL2173&gt;0,$AI2173&lt;&gt;"closed",AI2173&lt;&gt;"old",AND($B$3&lt;&gt;Data!$N$6,OR(database!$AG2173&lt;&gt;Data!$K$9,database!$AG2173&lt;&gt;Data!$K$8))),MAX(D$8:D2172)+1,0)</f>
        <v>0</v>
      </c>
      <c r="E2173" s="25">
        <f ca="1">IF(AND($AL2173-E$3&lt;=TODAY(),$AL2173&gt;0,AI2173&lt;&gt;"closed",AI2173&lt;&gt;"old",AND($B$3&lt;&gt;Data!$N$6,OR(database!$AG2173&lt;&gt;Data!$K$9,database!$AG2173&lt;&gt;Data!$K$8))),MAX(E$8:E2172)+1,0)</f>
        <v>0</v>
      </c>
      <c r="F2173" s="25">
        <f>IF(AH2173="X",MAX(F$8:F2172)+1,0)</f>
        <v>0</v>
      </c>
      <c r="G2173" s="25">
        <f ca="1">IF(AND(AG2173=Data!$K$8,database!AI2173&lt;&gt;"Closed",AI2173&lt;&gt;"old",database!AL2173&lt;(TODAY()+Data!$X$4)),MAX(G$8:G2172)+1,0)</f>
        <v>0</v>
      </c>
      <c r="H2173" s="25">
        <f ca="1">IF(AND(AG2173=Data!$K$9,database!AI2173&lt;&gt;"Closed",AI2173&lt;&gt;"old",database!AL2173&lt;(TODAY()+Data!$X$5)),MAX(H$8:H2172)+1,0)</f>
        <v>0</v>
      </c>
      <c r="Y2173">
        <f>IF(AS2173&gt;0,VLOOKUP(AS2173,$AT:$AV,3,0)+COUNTIF(AS$8:AS2172,AS2173),0)</f>
        <v>0</v>
      </c>
      <c r="AA2173" s="17"/>
      <c r="AB2173" s="18"/>
      <c r="AC2173" s="17"/>
      <c r="AD2173" s="18"/>
      <c r="AE2173" s="17"/>
      <c r="AF2173" s="18"/>
      <c r="AG2173" s="139"/>
      <c r="AH2173" s="24"/>
      <c r="AI2173" s="17"/>
      <c r="AJ2173" s="24"/>
      <c r="AK2173" s="27"/>
      <c r="AL2173" s="47"/>
      <c r="AQ2173" s="25">
        <f>IF(FollowUp!$AK$3="(Off)",IF(FollowUp!$AA$3=Data!$D$5,C2173,IF(FollowUp!$AA$3=Data!$D$6,D2173,IF(FollowUp!$AA$3=Data!$D$7,E2173,B2173))),IF(FollowUp!$AK$3=Data!$N$9,F2173,IF(FollowUp!$AK$3=Data!$N$8,H2173,IF(FollowUp!$AK$3=Data!$N$7,G2173,B2173))))</f>
        <v>0</v>
      </c>
      <c r="AR2173" s="51">
        <f t="shared" si="206"/>
        <v>0</v>
      </c>
      <c r="AS2173" s="25">
        <f t="shared" si="204"/>
        <v>-1</v>
      </c>
      <c r="AT2173" s="25">
        <f t="shared" si="207"/>
        <v>2166</v>
      </c>
      <c r="AU2173" s="25">
        <f t="shared" si="205"/>
        <v>0</v>
      </c>
      <c r="AV2173" s="25">
        <f t="shared" si="208"/>
        <v>0</v>
      </c>
      <c r="BB2173" s="51"/>
    </row>
    <row r="2174" spans="1:54" x14ac:dyDescent="0.25">
      <c r="A2174" t="str">
        <f t="shared" si="203"/>
        <v>2174</v>
      </c>
      <c r="B2174" s="25">
        <f>IF(OR(ISBLANK($AG2174),$AI2174="closed",$AI2174="old",AND($B$3=Data!$N$6,OR(database!AG2174=Data!$K$8,Data!$K$9=database!AG2174))),0,MAX(B$8:B2173)+1)</f>
        <v>0</v>
      </c>
      <c r="C2174" s="25">
        <f ca="1">IF(AND($AL2174-C$3&lt;=TODAY(),$AL2174&gt;0,AI2174&lt;&gt;"closed",AI2174&lt;&gt;"old",AND($B$3&lt;&gt;Data!$N$6,OR(database!$AG2174&lt;&gt;Data!$K$9,database!$AG2174&lt;&gt;Data!$K$8))),MAX(C$8:C2173)+1,0)</f>
        <v>0</v>
      </c>
      <c r="D2174" s="25">
        <f ca="1">IF(AND($AL2174-D$3&lt;=TODAY(),$AL2174&gt;0,$AI2174&lt;&gt;"closed",AI2174&lt;&gt;"old",AND($B$3&lt;&gt;Data!$N$6,OR(database!$AG2174&lt;&gt;Data!$K$9,database!$AG2174&lt;&gt;Data!$K$8))),MAX(D$8:D2173)+1,0)</f>
        <v>0</v>
      </c>
      <c r="E2174" s="25">
        <f ca="1">IF(AND($AL2174-E$3&lt;=TODAY(),$AL2174&gt;0,AI2174&lt;&gt;"closed",AI2174&lt;&gt;"old",AND($B$3&lt;&gt;Data!$N$6,OR(database!$AG2174&lt;&gt;Data!$K$9,database!$AG2174&lt;&gt;Data!$K$8))),MAX(E$8:E2173)+1,0)</f>
        <v>0</v>
      </c>
      <c r="F2174" s="25">
        <f>IF(AH2174="X",MAX(F$8:F2173)+1,0)</f>
        <v>0</v>
      </c>
      <c r="G2174" s="25">
        <f ca="1">IF(AND(AG2174=Data!$K$8,database!AI2174&lt;&gt;"Closed",AI2174&lt;&gt;"old",database!AL2174&lt;(TODAY()+Data!$X$4)),MAX(G$8:G2173)+1,0)</f>
        <v>0</v>
      </c>
      <c r="H2174" s="25">
        <f ca="1">IF(AND(AG2174=Data!$K$9,database!AI2174&lt;&gt;"Closed",AI2174&lt;&gt;"old",database!AL2174&lt;(TODAY()+Data!$X$5)),MAX(H$8:H2173)+1,0)</f>
        <v>0</v>
      </c>
      <c r="Y2174">
        <f>IF(AS2174&gt;0,VLOOKUP(AS2174,$AT:$AV,3,0)+COUNTIF(AS$8:AS2173,AS2174),0)</f>
        <v>0</v>
      </c>
      <c r="AA2174" s="16"/>
      <c r="AB2174" s="22"/>
      <c r="AC2174" s="16"/>
      <c r="AD2174" s="22"/>
      <c r="AE2174" s="16"/>
      <c r="AF2174" s="22"/>
      <c r="AG2174" s="138"/>
      <c r="AH2174" s="23"/>
      <c r="AI2174" s="16"/>
      <c r="AJ2174" s="23"/>
      <c r="AK2174" s="28"/>
      <c r="AL2174" s="35"/>
      <c r="AQ2174" s="25">
        <f>IF(FollowUp!$AK$3="(Off)",IF(FollowUp!$AA$3=Data!$D$5,C2174,IF(FollowUp!$AA$3=Data!$D$6,D2174,IF(FollowUp!$AA$3=Data!$D$7,E2174,B2174))),IF(FollowUp!$AK$3=Data!$N$9,F2174,IF(FollowUp!$AK$3=Data!$N$8,H2174,IF(FollowUp!$AK$3=Data!$N$7,G2174,B2174))))</f>
        <v>0</v>
      </c>
      <c r="AR2174" s="51">
        <f t="shared" si="206"/>
        <v>0</v>
      </c>
      <c r="AS2174" s="25">
        <f t="shared" si="204"/>
        <v>-1</v>
      </c>
      <c r="AT2174" s="25">
        <f t="shared" si="207"/>
        <v>2167</v>
      </c>
      <c r="AU2174" s="25">
        <f t="shared" si="205"/>
        <v>0</v>
      </c>
      <c r="AV2174" s="25">
        <f t="shared" si="208"/>
        <v>0</v>
      </c>
      <c r="BB2174" s="51"/>
    </row>
    <row r="2175" spans="1:54" x14ac:dyDescent="0.25">
      <c r="A2175" t="str">
        <f t="shared" si="203"/>
        <v>2175</v>
      </c>
      <c r="B2175" s="25">
        <f>IF(OR(ISBLANK($AG2175),$AI2175="closed",$AI2175="old",AND($B$3=Data!$N$6,OR(database!AG2175=Data!$K$8,Data!$K$9=database!AG2175))),0,MAX(B$8:B2174)+1)</f>
        <v>0</v>
      </c>
      <c r="C2175" s="25">
        <f ca="1">IF(AND($AL2175-C$3&lt;=TODAY(),$AL2175&gt;0,AI2175&lt;&gt;"closed",AI2175&lt;&gt;"old",AND($B$3&lt;&gt;Data!$N$6,OR(database!$AG2175&lt;&gt;Data!$K$9,database!$AG2175&lt;&gt;Data!$K$8))),MAX(C$8:C2174)+1,0)</f>
        <v>0</v>
      </c>
      <c r="D2175" s="25">
        <f ca="1">IF(AND($AL2175-D$3&lt;=TODAY(),$AL2175&gt;0,$AI2175&lt;&gt;"closed",AI2175&lt;&gt;"old",AND($B$3&lt;&gt;Data!$N$6,OR(database!$AG2175&lt;&gt;Data!$K$9,database!$AG2175&lt;&gt;Data!$K$8))),MAX(D$8:D2174)+1,0)</f>
        <v>0</v>
      </c>
      <c r="E2175" s="25">
        <f ca="1">IF(AND($AL2175-E$3&lt;=TODAY(),$AL2175&gt;0,AI2175&lt;&gt;"closed",AI2175&lt;&gt;"old",AND($B$3&lt;&gt;Data!$N$6,OR(database!$AG2175&lt;&gt;Data!$K$9,database!$AG2175&lt;&gt;Data!$K$8))),MAX(E$8:E2174)+1,0)</f>
        <v>0</v>
      </c>
      <c r="F2175" s="25">
        <f>IF(AH2175="X",MAX(F$8:F2174)+1,0)</f>
        <v>0</v>
      </c>
      <c r="G2175" s="25">
        <f ca="1">IF(AND(AG2175=Data!$K$8,database!AI2175&lt;&gt;"Closed",AI2175&lt;&gt;"old",database!AL2175&lt;(TODAY()+Data!$X$4)),MAX(G$8:G2174)+1,0)</f>
        <v>0</v>
      </c>
      <c r="H2175" s="25">
        <f ca="1">IF(AND(AG2175=Data!$K$9,database!AI2175&lt;&gt;"Closed",AI2175&lt;&gt;"old",database!AL2175&lt;(TODAY()+Data!$X$5)),MAX(H$8:H2174)+1,0)</f>
        <v>0</v>
      </c>
      <c r="Y2175">
        <f>IF(AS2175&gt;0,VLOOKUP(AS2175,$AT:$AV,3,0)+COUNTIF(AS$8:AS2174,AS2175),0)</f>
        <v>0</v>
      </c>
      <c r="AA2175" s="17"/>
      <c r="AB2175" s="18"/>
      <c r="AC2175" s="17"/>
      <c r="AD2175" s="18"/>
      <c r="AE2175" s="17"/>
      <c r="AF2175" s="18"/>
      <c r="AG2175" s="139"/>
      <c r="AH2175" s="24"/>
      <c r="AI2175" s="17"/>
      <c r="AJ2175" s="24"/>
      <c r="AK2175" s="27"/>
      <c r="AL2175" s="47"/>
      <c r="AQ2175" s="25">
        <f>IF(FollowUp!$AK$3="(Off)",IF(FollowUp!$AA$3=Data!$D$5,C2175,IF(FollowUp!$AA$3=Data!$D$6,D2175,IF(FollowUp!$AA$3=Data!$D$7,E2175,B2175))),IF(FollowUp!$AK$3=Data!$N$9,F2175,IF(FollowUp!$AK$3=Data!$N$8,H2175,IF(FollowUp!$AK$3=Data!$N$7,G2175,B2175))))</f>
        <v>0</v>
      </c>
      <c r="AR2175" s="51">
        <f t="shared" si="206"/>
        <v>0</v>
      </c>
      <c r="AS2175" s="25">
        <f t="shared" si="204"/>
        <v>-1</v>
      </c>
      <c r="AT2175" s="25">
        <f t="shared" si="207"/>
        <v>2168</v>
      </c>
      <c r="AU2175" s="25">
        <f t="shared" si="205"/>
        <v>0</v>
      </c>
      <c r="AV2175" s="25">
        <f t="shared" si="208"/>
        <v>0</v>
      </c>
      <c r="BB2175" s="51"/>
    </row>
    <row r="2176" spans="1:54" x14ac:dyDescent="0.25">
      <c r="A2176" t="str">
        <f t="shared" si="203"/>
        <v>2176</v>
      </c>
      <c r="B2176" s="25">
        <f>IF(OR(ISBLANK($AG2176),$AI2176="closed",$AI2176="old",AND($B$3=Data!$N$6,OR(database!AG2176=Data!$K$8,Data!$K$9=database!AG2176))),0,MAX(B$8:B2175)+1)</f>
        <v>0</v>
      </c>
      <c r="C2176" s="25">
        <f ca="1">IF(AND($AL2176-C$3&lt;=TODAY(),$AL2176&gt;0,AI2176&lt;&gt;"closed",AI2176&lt;&gt;"old",AND($B$3&lt;&gt;Data!$N$6,OR(database!$AG2176&lt;&gt;Data!$K$9,database!$AG2176&lt;&gt;Data!$K$8))),MAX(C$8:C2175)+1,0)</f>
        <v>0</v>
      </c>
      <c r="D2176" s="25">
        <f ca="1">IF(AND($AL2176-D$3&lt;=TODAY(),$AL2176&gt;0,$AI2176&lt;&gt;"closed",AI2176&lt;&gt;"old",AND($B$3&lt;&gt;Data!$N$6,OR(database!$AG2176&lt;&gt;Data!$K$9,database!$AG2176&lt;&gt;Data!$K$8))),MAX(D$8:D2175)+1,0)</f>
        <v>0</v>
      </c>
      <c r="E2176" s="25">
        <f ca="1">IF(AND($AL2176-E$3&lt;=TODAY(),$AL2176&gt;0,AI2176&lt;&gt;"closed",AI2176&lt;&gt;"old",AND($B$3&lt;&gt;Data!$N$6,OR(database!$AG2176&lt;&gt;Data!$K$9,database!$AG2176&lt;&gt;Data!$K$8))),MAX(E$8:E2175)+1,0)</f>
        <v>0</v>
      </c>
      <c r="F2176" s="25">
        <f>IF(AH2176="X",MAX(F$8:F2175)+1,0)</f>
        <v>0</v>
      </c>
      <c r="G2176" s="25">
        <f ca="1">IF(AND(AG2176=Data!$K$8,database!AI2176&lt;&gt;"Closed",AI2176&lt;&gt;"old",database!AL2176&lt;(TODAY()+Data!$X$4)),MAX(G$8:G2175)+1,0)</f>
        <v>0</v>
      </c>
      <c r="H2176" s="25">
        <f ca="1">IF(AND(AG2176=Data!$K$9,database!AI2176&lt;&gt;"Closed",AI2176&lt;&gt;"old",database!AL2176&lt;(TODAY()+Data!$X$5)),MAX(H$8:H2175)+1,0)</f>
        <v>0</v>
      </c>
      <c r="Y2176">
        <f>IF(AS2176&gt;0,VLOOKUP(AS2176,$AT:$AV,3,0)+COUNTIF(AS$8:AS2175,AS2176),0)</f>
        <v>0</v>
      </c>
      <c r="AA2176" s="16"/>
      <c r="AB2176" s="22"/>
      <c r="AC2176" s="16"/>
      <c r="AD2176" s="22"/>
      <c r="AE2176" s="16"/>
      <c r="AF2176" s="22"/>
      <c r="AG2176" s="138"/>
      <c r="AH2176" s="23"/>
      <c r="AI2176" s="16"/>
      <c r="AJ2176" s="23"/>
      <c r="AK2176" s="28"/>
      <c r="AL2176" s="35"/>
      <c r="AQ2176" s="25">
        <f>IF(FollowUp!$AK$3="(Off)",IF(FollowUp!$AA$3=Data!$D$5,C2176,IF(FollowUp!$AA$3=Data!$D$6,D2176,IF(FollowUp!$AA$3=Data!$D$7,E2176,B2176))),IF(FollowUp!$AK$3=Data!$N$9,F2176,IF(FollowUp!$AK$3=Data!$N$8,H2176,IF(FollowUp!$AK$3=Data!$N$7,G2176,B2176))))</f>
        <v>0</v>
      </c>
      <c r="AR2176" s="51">
        <f t="shared" si="206"/>
        <v>0</v>
      </c>
      <c r="AS2176" s="25">
        <f t="shared" si="204"/>
        <v>-1</v>
      </c>
      <c r="AT2176" s="25">
        <f t="shared" si="207"/>
        <v>2169</v>
      </c>
      <c r="AU2176" s="25">
        <f t="shared" si="205"/>
        <v>0</v>
      </c>
      <c r="AV2176" s="25">
        <f t="shared" si="208"/>
        <v>0</v>
      </c>
      <c r="BB2176" s="51"/>
    </row>
    <row r="2177" spans="1:54" x14ac:dyDescent="0.25">
      <c r="A2177" t="str">
        <f t="shared" si="203"/>
        <v>2177</v>
      </c>
      <c r="B2177" s="25">
        <f>IF(OR(ISBLANK($AG2177),$AI2177="closed",$AI2177="old",AND($B$3=Data!$N$6,OR(database!AG2177=Data!$K$8,Data!$K$9=database!AG2177))),0,MAX(B$8:B2176)+1)</f>
        <v>0</v>
      </c>
      <c r="C2177" s="25">
        <f ca="1">IF(AND($AL2177-C$3&lt;=TODAY(),$AL2177&gt;0,AI2177&lt;&gt;"closed",AI2177&lt;&gt;"old",AND($B$3&lt;&gt;Data!$N$6,OR(database!$AG2177&lt;&gt;Data!$K$9,database!$AG2177&lt;&gt;Data!$K$8))),MAX(C$8:C2176)+1,0)</f>
        <v>0</v>
      </c>
      <c r="D2177" s="25">
        <f ca="1">IF(AND($AL2177-D$3&lt;=TODAY(),$AL2177&gt;0,$AI2177&lt;&gt;"closed",AI2177&lt;&gt;"old",AND($B$3&lt;&gt;Data!$N$6,OR(database!$AG2177&lt;&gt;Data!$K$9,database!$AG2177&lt;&gt;Data!$K$8))),MAX(D$8:D2176)+1,0)</f>
        <v>0</v>
      </c>
      <c r="E2177" s="25">
        <f ca="1">IF(AND($AL2177-E$3&lt;=TODAY(),$AL2177&gt;0,AI2177&lt;&gt;"closed",AI2177&lt;&gt;"old",AND($B$3&lt;&gt;Data!$N$6,OR(database!$AG2177&lt;&gt;Data!$K$9,database!$AG2177&lt;&gt;Data!$K$8))),MAX(E$8:E2176)+1,0)</f>
        <v>0</v>
      </c>
      <c r="F2177" s="25">
        <f>IF(AH2177="X",MAX(F$8:F2176)+1,0)</f>
        <v>0</v>
      </c>
      <c r="G2177" s="25">
        <f ca="1">IF(AND(AG2177=Data!$K$8,database!AI2177&lt;&gt;"Closed",AI2177&lt;&gt;"old",database!AL2177&lt;(TODAY()+Data!$X$4)),MAX(G$8:G2176)+1,0)</f>
        <v>0</v>
      </c>
      <c r="H2177" s="25">
        <f ca="1">IF(AND(AG2177=Data!$K$9,database!AI2177&lt;&gt;"Closed",AI2177&lt;&gt;"old",database!AL2177&lt;(TODAY()+Data!$X$5)),MAX(H$8:H2176)+1,0)</f>
        <v>0</v>
      </c>
      <c r="Y2177">
        <f>IF(AS2177&gt;0,VLOOKUP(AS2177,$AT:$AV,3,0)+COUNTIF(AS$8:AS2176,AS2177),0)</f>
        <v>0</v>
      </c>
      <c r="AA2177" s="17"/>
      <c r="AB2177" s="18"/>
      <c r="AC2177" s="17"/>
      <c r="AD2177" s="18"/>
      <c r="AE2177" s="17"/>
      <c r="AF2177" s="18"/>
      <c r="AG2177" s="139"/>
      <c r="AH2177" s="24"/>
      <c r="AI2177" s="17"/>
      <c r="AJ2177" s="24"/>
      <c r="AK2177" s="27"/>
      <c r="AL2177" s="47"/>
      <c r="AQ2177" s="25">
        <f>IF(FollowUp!$AK$3="(Off)",IF(FollowUp!$AA$3=Data!$D$5,C2177,IF(FollowUp!$AA$3=Data!$D$6,D2177,IF(FollowUp!$AA$3=Data!$D$7,E2177,B2177))),IF(FollowUp!$AK$3=Data!$N$9,F2177,IF(FollowUp!$AK$3=Data!$N$8,H2177,IF(FollowUp!$AK$3=Data!$N$7,G2177,B2177))))</f>
        <v>0</v>
      </c>
      <c r="AR2177" s="51">
        <f t="shared" si="206"/>
        <v>0</v>
      </c>
      <c r="AS2177" s="25">
        <f t="shared" si="204"/>
        <v>-1</v>
      </c>
      <c r="AT2177" s="25">
        <f t="shared" si="207"/>
        <v>2170</v>
      </c>
      <c r="AU2177" s="25">
        <f t="shared" si="205"/>
        <v>0</v>
      </c>
      <c r="AV2177" s="25">
        <f t="shared" si="208"/>
        <v>0</v>
      </c>
      <c r="BB2177" s="51"/>
    </row>
    <row r="2178" spans="1:54" x14ac:dyDescent="0.25">
      <c r="A2178" t="str">
        <f t="shared" si="203"/>
        <v>2178</v>
      </c>
      <c r="B2178" s="25">
        <f>IF(OR(ISBLANK($AG2178),$AI2178="closed",$AI2178="old",AND($B$3=Data!$N$6,OR(database!AG2178=Data!$K$8,Data!$K$9=database!AG2178))),0,MAX(B$8:B2177)+1)</f>
        <v>0</v>
      </c>
      <c r="C2178" s="25">
        <f ca="1">IF(AND($AL2178-C$3&lt;=TODAY(),$AL2178&gt;0,AI2178&lt;&gt;"closed",AI2178&lt;&gt;"old",AND($B$3&lt;&gt;Data!$N$6,OR(database!$AG2178&lt;&gt;Data!$K$9,database!$AG2178&lt;&gt;Data!$K$8))),MAX(C$8:C2177)+1,0)</f>
        <v>0</v>
      </c>
      <c r="D2178" s="25">
        <f ca="1">IF(AND($AL2178-D$3&lt;=TODAY(),$AL2178&gt;0,$AI2178&lt;&gt;"closed",AI2178&lt;&gt;"old",AND($B$3&lt;&gt;Data!$N$6,OR(database!$AG2178&lt;&gt;Data!$K$9,database!$AG2178&lt;&gt;Data!$K$8))),MAX(D$8:D2177)+1,0)</f>
        <v>0</v>
      </c>
      <c r="E2178" s="25">
        <f ca="1">IF(AND($AL2178-E$3&lt;=TODAY(),$AL2178&gt;0,AI2178&lt;&gt;"closed",AI2178&lt;&gt;"old",AND($B$3&lt;&gt;Data!$N$6,OR(database!$AG2178&lt;&gt;Data!$K$9,database!$AG2178&lt;&gt;Data!$K$8))),MAX(E$8:E2177)+1,0)</f>
        <v>0</v>
      </c>
      <c r="F2178" s="25">
        <f>IF(AH2178="X",MAX(F$8:F2177)+1,0)</f>
        <v>0</v>
      </c>
      <c r="G2178" s="25">
        <f ca="1">IF(AND(AG2178=Data!$K$8,database!AI2178&lt;&gt;"Closed",AI2178&lt;&gt;"old",database!AL2178&lt;(TODAY()+Data!$X$4)),MAX(G$8:G2177)+1,0)</f>
        <v>0</v>
      </c>
      <c r="H2178" s="25">
        <f ca="1">IF(AND(AG2178=Data!$K$9,database!AI2178&lt;&gt;"Closed",AI2178&lt;&gt;"old",database!AL2178&lt;(TODAY()+Data!$X$5)),MAX(H$8:H2177)+1,0)</f>
        <v>0</v>
      </c>
      <c r="Y2178">
        <f>IF(AS2178&gt;0,VLOOKUP(AS2178,$AT:$AV,3,0)+COUNTIF(AS$8:AS2177,AS2178),0)</f>
        <v>0</v>
      </c>
      <c r="AA2178" s="16"/>
      <c r="AB2178" s="22"/>
      <c r="AC2178" s="16"/>
      <c r="AD2178" s="22"/>
      <c r="AE2178" s="16"/>
      <c r="AF2178" s="22"/>
      <c r="AG2178" s="138"/>
      <c r="AH2178" s="23"/>
      <c r="AI2178" s="16"/>
      <c r="AJ2178" s="23"/>
      <c r="AK2178" s="28"/>
      <c r="AL2178" s="35"/>
      <c r="AQ2178" s="25">
        <f>IF(FollowUp!$AK$3="(Off)",IF(FollowUp!$AA$3=Data!$D$5,C2178,IF(FollowUp!$AA$3=Data!$D$6,D2178,IF(FollowUp!$AA$3=Data!$D$7,E2178,B2178))),IF(FollowUp!$AK$3=Data!$N$9,F2178,IF(FollowUp!$AK$3=Data!$N$8,H2178,IF(FollowUp!$AK$3=Data!$N$7,G2178,B2178))))</f>
        <v>0</v>
      </c>
      <c r="AR2178" s="51">
        <f t="shared" si="206"/>
        <v>0</v>
      </c>
      <c r="AS2178" s="25">
        <f t="shared" si="204"/>
        <v>-1</v>
      </c>
      <c r="AT2178" s="25">
        <f t="shared" si="207"/>
        <v>2171</v>
      </c>
      <c r="AU2178" s="25">
        <f t="shared" si="205"/>
        <v>0</v>
      </c>
      <c r="AV2178" s="25">
        <f t="shared" si="208"/>
        <v>0</v>
      </c>
      <c r="BB2178" s="51"/>
    </row>
    <row r="2179" spans="1:54" x14ac:dyDescent="0.25">
      <c r="A2179" t="str">
        <f t="shared" si="203"/>
        <v>2179</v>
      </c>
      <c r="B2179" s="25">
        <f>IF(OR(ISBLANK($AG2179),$AI2179="closed",$AI2179="old",AND($B$3=Data!$N$6,OR(database!AG2179=Data!$K$8,Data!$K$9=database!AG2179))),0,MAX(B$8:B2178)+1)</f>
        <v>0</v>
      </c>
      <c r="C2179" s="25">
        <f ca="1">IF(AND($AL2179-C$3&lt;=TODAY(),$AL2179&gt;0,AI2179&lt;&gt;"closed",AI2179&lt;&gt;"old",AND($B$3&lt;&gt;Data!$N$6,OR(database!$AG2179&lt;&gt;Data!$K$9,database!$AG2179&lt;&gt;Data!$K$8))),MAX(C$8:C2178)+1,0)</f>
        <v>0</v>
      </c>
      <c r="D2179" s="25">
        <f ca="1">IF(AND($AL2179-D$3&lt;=TODAY(),$AL2179&gt;0,$AI2179&lt;&gt;"closed",AI2179&lt;&gt;"old",AND($B$3&lt;&gt;Data!$N$6,OR(database!$AG2179&lt;&gt;Data!$K$9,database!$AG2179&lt;&gt;Data!$K$8))),MAX(D$8:D2178)+1,0)</f>
        <v>0</v>
      </c>
      <c r="E2179" s="25">
        <f ca="1">IF(AND($AL2179-E$3&lt;=TODAY(),$AL2179&gt;0,AI2179&lt;&gt;"closed",AI2179&lt;&gt;"old",AND($B$3&lt;&gt;Data!$N$6,OR(database!$AG2179&lt;&gt;Data!$K$9,database!$AG2179&lt;&gt;Data!$K$8))),MAX(E$8:E2178)+1,0)</f>
        <v>0</v>
      </c>
      <c r="F2179" s="25">
        <f>IF(AH2179="X",MAX(F$8:F2178)+1,0)</f>
        <v>0</v>
      </c>
      <c r="G2179" s="25">
        <f ca="1">IF(AND(AG2179=Data!$K$8,database!AI2179&lt;&gt;"Closed",AI2179&lt;&gt;"old",database!AL2179&lt;(TODAY()+Data!$X$4)),MAX(G$8:G2178)+1,0)</f>
        <v>0</v>
      </c>
      <c r="H2179" s="25">
        <f ca="1">IF(AND(AG2179=Data!$K$9,database!AI2179&lt;&gt;"Closed",AI2179&lt;&gt;"old",database!AL2179&lt;(TODAY()+Data!$X$5)),MAX(H$8:H2178)+1,0)</f>
        <v>0</v>
      </c>
      <c r="Y2179">
        <f>IF(AS2179&gt;0,VLOOKUP(AS2179,$AT:$AV,3,0)+COUNTIF(AS$8:AS2178,AS2179),0)</f>
        <v>0</v>
      </c>
      <c r="AA2179" s="17"/>
      <c r="AB2179" s="18"/>
      <c r="AC2179" s="17"/>
      <c r="AD2179" s="18"/>
      <c r="AE2179" s="17"/>
      <c r="AF2179" s="18"/>
      <c r="AG2179" s="139"/>
      <c r="AH2179" s="24"/>
      <c r="AI2179" s="17"/>
      <c r="AJ2179" s="24"/>
      <c r="AK2179" s="27"/>
      <c r="AL2179" s="47"/>
      <c r="AQ2179" s="25">
        <f>IF(FollowUp!$AK$3="(Off)",IF(FollowUp!$AA$3=Data!$D$5,C2179,IF(FollowUp!$AA$3=Data!$D$6,D2179,IF(FollowUp!$AA$3=Data!$D$7,E2179,B2179))),IF(FollowUp!$AK$3=Data!$N$9,F2179,IF(FollowUp!$AK$3=Data!$N$8,H2179,IF(FollowUp!$AK$3=Data!$N$7,G2179,B2179))))</f>
        <v>0</v>
      </c>
      <c r="AR2179" s="51">
        <f t="shared" si="206"/>
        <v>0</v>
      </c>
      <c r="AS2179" s="25">
        <f t="shared" si="204"/>
        <v>-1</v>
      </c>
      <c r="AT2179" s="25">
        <f t="shared" si="207"/>
        <v>2172</v>
      </c>
      <c r="AU2179" s="25">
        <f t="shared" si="205"/>
        <v>0</v>
      </c>
      <c r="AV2179" s="25">
        <f t="shared" si="208"/>
        <v>0</v>
      </c>
      <c r="BB2179" s="51"/>
    </row>
    <row r="2180" spans="1:54" x14ac:dyDescent="0.25">
      <c r="A2180" t="str">
        <f t="shared" si="203"/>
        <v>2180</v>
      </c>
      <c r="B2180" s="25">
        <f>IF(OR(ISBLANK($AG2180),$AI2180="closed",$AI2180="old",AND($B$3=Data!$N$6,OR(database!AG2180=Data!$K$8,Data!$K$9=database!AG2180))),0,MAX(B$8:B2179)+1)</f>
        <v>0</v>
      </c>
      <c r="C2180" s="25">
        <f ca="1">IF(AND($AL2180-C$3&lt;=TODAY(),$AL2180&gt;0,AI2180&lt;&gt;"closed",AI2180&lt;&gt;"old",AND($B$3&lt;&gt;Data!$N$6,OR(database!$AG2180&lt;&gt;Data!$K$9,database!$AG2180&lt;&gt;Data!$K$8))),MAX(C$8:C2179)+1,0)</f>
        <v>0</v>
      </c>
      <c r="D2180" s="25">
        <f ca="1">IF(AND($AL2180-D$3&lt;=TODAY(),$AL2180&gt;0,$AI2180&lt;&gt;"closed",AI2180&lt;&gt;"old",AND($B$3&lt;&gt;Data!$N$6,OR(database!$AG2180&lt;&gt;Data!$K$9,database!$AG2180&lt;&gt;Data!$K$8))),MAX(D$8:D2179)+1,0)</f>
        <v>0</v>
      </c>
      <c r="E2180" s="25">
        <f ca="1">IF(AND($AL2180-E$3&lt;=TODAY(),$AL2180&gt;0,AI2180&lt;&gt;"closed",AI2180&lt;&gt;"old",AND($B$3&lt;&gt;Data!$N$6,OR(database!$AG2180&lt;&gt;Data!$K$9,database!$AG2180&lt;&gt;Data!$K$8))),MAX(E$8:E2179)+1,0)</f>
        <v>0</v>
      </c>
      <c r="F2180" s="25">
        <f>IF(AH2180="X",MAX(F$8:F2179)+1,0)</f>
        <v>0</v>
      </c>
      <c r="G2180" s="25">
        <f ca="1">IF(AND(AG2180=Data!$K$8,database!AI2180&lt;&gt;"Closed",AI2180&lt;&gt;"old",database!AL2180&lt;(TODAY()+Data!$X$4)),MAX(G$8:G2179)+1,0)</f>
        <v>0</v>
      </c>
      <c r="H2180" s="25">
        <f ca="1">IF(AND(AG2180=Data!$K$9,database!AI2180&lt;&gt;"Closed",AI2180&lt;&gt;"old",database!AL2180&lt;(TODAY()+Data!$X$5)),MAX(H$8:H2179)+1,0)</f>
        <v>0</v>
      </c>
      <c r="Y2180">
        <f>IF(AS2180&gt;0,VLOOKUP(AS2180,$AT:$AV,3,0)+COUNTIF(AS$8:AS2179,AS2180),0)</f>
        <v>0</v>
      </c>
      <c r="AA2180" s="16"/>
      <c r="AB2180" s="22"/>
      <c r="AC2180" s="16"/>
      <c r="AD2180" s="22"/>
      <c r="AE2180" s="16"/>
      <c r="AF2180" s="22"/>
      <c r="AG2180" s="138"/>
      <c r="AH2180" s="23"/>
      <c r="AI2180" s="16"/>
      <c r="AJ2180" s="23"/>
      <c r="AK2180" s="28"/>
      <c r="AL2180" s="35"/>
      <c r="AQ2180" s="25">
        <f>IF(FollowUp!$AK$3="(Off)",IF(FollowUp!$AA$3=Data!$D$5,C2180,IF(FollowUp!$AA$3=Data!$D$6,D2180,IF(FollowUp!$AA$3=Data!$D$7,E2180,B2180))),IF(FollowUp!$AK$3=Data!$N$9,F2180,IF(FollowUp!$AK$3=Data!$N$8,H2180,IF(FollowUp!$AK$3=Data!$N$7,G2180,B2180))))</f>
        <v>0</v>
      </c>
      <c r="AR2180" s="51">
        <f t="shared" si="206"/>
        <v>0</v>
      </c>
      <c r="AS2180" s="25">
        <f t="shared" si="204"/>
        <v>-1</v>
      </c>
      <c r="AT2180" s="25">
        <f t="shared" si="207"/>
        <v>2173</v>
      </c>
      <c r="AU2180" s="25">
        <f t="shared" si="205"/>
        <v>0</v>
      </c>
      <c r="AV2180" s="25">
        <f t="shared" si="208"/>
        <v>0</v>
      </c>
      <c r="BB2180" s="51"/>
    </row>
    <row r="2181" spans="1:54" x14ac:dyDescent="0.25">
      <c r="A2181" t="str">
        <f t="shared" si="203"/>
        <v>2181</v>
      </c>
      <c r="B2181" s="25">
        <f>IF(OR(ISBLANK($AG2181),$AI2181="closed",$AI2181="old",AND($B$3=Data!$N$6,OR(database!AG2181=Data!$K$8,Data!$K$9=database!AG2181))),0,MAX(B$8:B2180)+1)</f>
        <v>0</v>
      </c>
      <c r="C2181" s="25">
        <f ca="1">IF(AND($AL2181-C$3&lt;=TODAY(),$AL2181&gt;0,AI2181&lt;&gt;"closed",AI2181&lt;&gt;"old",AND($B$3&lt;&gt;Data!$N$6,OR(database!$AG2181&lt;&gt;Data!$K$9,database!$AG2181&lt;&gt;Data!$K$8))),MAX(C$8:C2180)+1,0)</f>
        <v>0</v>
      </c>
      <c r="D2181" s="25">
        <f ca="1">IF(AND($AL2181-D$3&lt;=TODAY(),$AL2181&gt;0,$AI2181&lt;&gt;"closed",AI2181&lt;&gt;"old",AND($B$3&lt;&gt;Data!$N$6,OR(database!$AG2181&lt;&gt;Data!$K$9,database!$AG2181&lt;&gt;Data!$K$8))),MAX(D$8:D2180)+1,0)</f>
        <v>0</v>
      </c>
      <c r="E2181" s="25">
        <f ca="1">IF(AND($AL2181-E$3&lt;=TODAY(),$AL2181&gt;0,AI2181&lt;&gt;"closed",AI2181&lt;&gt;"old",AND($B$3&lt;&gt;Data!$N$6,OR(database!$AG2181&lt;&gt;Data!$K$9,database!$AG2181&lt;&gt;Data!$K$8))),MAX(E$8:E2180)+1,0)</f>
        <v>0</v>
      </c>
      <c r="F2181" s="25">
        <f>IF(AH2181="X",MAX(F$8:F2180)+1,0)</f>
        <v>0</v>
      </c>
      <c r="G2181" s="25">
        <f ca="1">IF(AND(AG2181=Data!$K$8,database!AI2181&lt;&gt;"Closed",AI2181&lt;&gt;"old",database!AL2181&lt;(TODAY()+Data!$X$4)),MAX(G$8:G2180)+1,0)</f>
        <v>0</v>
      </c>
      <c r="H2181" s="25">
        <f ca="1">IF(AND(AG2181=Data!$K$9,database!AI2181&lt;&gt;"Closed",AI2181&lt;&gt;"old",database!AL2181&lt;(TODAY()+Data!$X$5)),MAX(H$8:H2180)+1,0)</f>
        <v>0</v>
      </c>
      <c r="Y2181">
        <f>IF(AS2181&gt;0,VLOOKUP(AS2181,$AT:$AV,3,0)+COUNTIF(AS$8:AS2180,AS2181),0)</f>
        <v>0</v>
      </c>
      <c r="AA2181" s="17"/>
      <c r="AB2181" s="18"/>
      <c r="AC2181" s="17"/>
      <c r="AD2181" s="18"/>
      <c r="AE2181" s="17"/>
      <c r="AF2181" s="18"/>
      <c r="AG2181" s="139"/>
      <c r="AH2181" s="24"/>
      <c r="AI2181" s="17"/>
      <c r="AJ2181" s="24"/>
      <c r="AK2181" s="27"/>
      <c r="AL2181" s="47"/>
      <c r="AQ2181" s="25">
        <f>IF(FollowUp!$AK$3="(Off)",IF(FollowUp!$AA$3=Data!$D$5,C2181,IF(FollowUp!$AA$3=Data!$D$6,D2181,IF(FollowUp!$AA$3=Data!$D$7,E2181,B2181))),IF(FollowUp!$AK$3=Data!$N$9,F2181,IF(FollowUp!$AK$3=Data!$N$8,H2181,IF(FollowUp!$AK$3=Data!$N$7,G2181,B2181))))</f>
        <v>0</v>
      </c>
      <c r="AR2181" s="51">
        <f t="shared" si="206"/>
        <v>0</v>
      </c>
      <c r="AS2181" s="25">
        <f t="shared" si="204"/>
        <v>-1</v>
      </c>
      <c r="AT2181" s="25">
        <f t="shared" si="207"/>
        <v>2174</v>
      </c>
      <c r="AU2181" s="25">
        <f t="shared" si="205"/>
        <v>0</v>
      </c>
      <c r="AV2181" s="25">
        <f t="shared" si="208"/>
        <v>0</v>
      </c>
      <c r="BB2181" s="51"/>
    </row>
    <row r="2182" spans="1:54" x14ac:dyDescent="0.25">
      <c r="A2182" t="str">
        <f t="shared" si="203"/>
        <v>2182</v>
      </c>
      <c r="B2182" s="25">
        <f>IF(OR(ISBLANK($AG2182),$AI2182="closed",$AI2182="old",AND($B$3=Data!$N$6,OR(database!AG2182=Data!$K$8,Data!$K$9=database!AG2182))),0,MAX(B$8:B2181)+1)</f>
        <v>0</v>
      </c>
      <c r="C2182" s="25">
        <f ca="1">IF(AND($AL2182-C$3&lt;=TODAY(),$AL2182&gt;0,AI2182&lt;&gt;"closed",AI2182&lt;&gt;"old",AND($B$3&lt;&gt;Data!$N$6,OR(database!$AG2182&lt;&gt;Data!$K$9,database!$AG2182&lt;&gt;Data!$K$8))),MAX(C$8:C2181)+1,0)</f>
        <v>0</v>
      </c>
      <c r="D2182" s="25">
        <f ca="1">IF(AND($AL2182-D$3&lt;=TODAY(),$AL2182&gt;0,$AI2182&lt;&gt;"closed",AI2182&lt;&gt;"old",AND($B$3&lt;&gt;Data!$N$6,OR(database!$AG2182&lt;&gt;Data!$K$9,database!$AG2182&lt;&gt;Data!$K$8))),MAX(D$8:D2181)+1,0)</f>
        <v>0</v>
      </c>
      <c r="E2182" s="25">
        <f ca="1">IF(AND($AL2182-E$3&lt;=TODAY(),$AL2182&gt;0,AI2182&lt;&gt;"closed",AI2182&lt;&gt;"old",AND($B$3&lt;&gt;Data!$N$6,OR(database!$AG2182&lt;&gt;Data!$K$9,database!$AG2182&lt;&gt;Data!$K$8))),MAX(E$8:E2181)+1,0)</f>
        <v>0</v>
      </c>
      <c r="F2182" s="25">
        <f>IF(AH2182="X",MAX(F$8:F2181)+1,0)</f>
        <v>0</v>
      </c>
      <c r="G2182" s="25">
        <f ca="1">IF(AND(AG2182=Data!$K$8,database!AI2182&lt;&gt;"Closed",AI2182&lt;&gt;"old",database!AL2182&lt;(TODAY()+Data!$X$4)),MAX(G$8:G2181)+1,0)</f>
        <v>0</v>
      </c>
      <c r="H2182" s="25">
        <f ca="1">IF(AND(AG2182=Data!$K$9,database!AI2182&lt;&gt;"Closed",AI2182&lt;&gt;"old",database!AL2182&lt;(TODAY()+Data!$X$5)),MAX(H$8:H2181)+1,0)</f>
        <v>0</v>
      </c>
      <c r="Y2182">
        <f>IF(AS2182&gt;0,VLOOKUP(AS2182,$AT:$AV,3,0)+COUNTIF(AS$8:AS2181,AS2182),0)</f>
        <v>0</v>
      </c>
      <c r="AA2182" s="16"/>
      <c r="AB2182" s="22"/>
      <c r="AC2182" s="16"/>
      <c r="AD2182" s="22"/>
      <c r="AE2182" s="16"/>
      <c r="AF2182" s="22"/>
      <c r="AG2182" s="138"/>
      <c r="AH2182" s="23"/>
      <c r="AI2182" s="16"/>
      <c r="AJ2182" s="23"/>
      <c r="AK2182" s="28"/>
      <c r="AL2182" s="35"/>
      <c r="AQ2182" s="25">
        <f>IF(FollowUp!$AK$3="(Off)",IF(FollowUp!$AA$3=Data!$D$5,C2182,IF(FollowUp!$AA$3=Data!$D$6,D2182,IF(FollowUp!$AA$3=Data!$D$7,E2182,B2182))),IF(FollowUp!$AK$3=Data!$N$9,F2182,IF(FollowUp!$AK$3=Data!$N$8,H2182,IF(FollowUp!$AK$3=Data!$N$7,G2182,B2182))))</f>
        <v>0</v>
      </c>
      <c r="AR2182" s="51">
        <f t="shared" si="206"/>
        <v>0</v>
      </c>
      <c r="AS2182" s="25">
        <f t="shared" si="204"/>
        <v>-1</v>
      </c>
      <c r="AT2182" s="25">
        <f t="shared" si="207"/>
        <v>2175</v>
      </c>
      <c r="AU2182" s="25">
        <f t="shared" si="205"/>
        <v>0</v>
      </c>
      <c r="AV2182" s="25">
        <f t="shared" si="208"/>
        <v>0</v>
      </c>
      <c r="BB2182" s="51"/>
    </row>
    <row r="2183" spans="1:54" x14ac:dyDescent="0.25">
      <c r="A2183" t="str">
        <f t="shared" si="203"/>
        <v>2183</v>
      </c>
      <c r="B2183" s="25">
        <f>IF(OR(ISBLANK($AG2183),$AI2183="closed",$AI2183="old",AND($B$3=Data!$N$6,OR(database!AG2183=Data!$K$8,Data!$K$9=database!AG2183))),0,MAX(B$8:B2182)+1)</f>
        <v>0</v>
      </c>
      <c r="C2183" s="25">
        <f ca="1">IF(AND($AL2183-C$3&lt;=TODAY(),$AL2183&gt;0,AI2183&lt;&gt;"closed",AI2183&lt;&gt;"old",AND($B$3&lt;&gt;Data!$N$6,OR(database!$AG2183&lt;&gt;Data!$K$9,database!$AG2183&lt;&gt;Data!$K$8))),MAX(C$8:C2182)+1,0)</f>
        <v>0</v>
      </c>
      <c r="D2183" s="25">
        <f ca="1">IF(AND($AL2183-D$3&lt;=TODAY(),$AL2183&gt;0,$AI2183&lt;&gt;"closed",AI2183&lt;&gt;"old",AND($B$3&lt;&gt;Data!$N$6,OR(database!$AG2183&lt;&gt;Data!$K$9,database!$AG2183&lt;&gt;Data!$K$8))),MAX(D$8:D2182)+1,0)</f>
        <v>0</v>
      </c>
      <c r="E2183" s="25">
        <f ca="1">IF(AND($AL2183-E$3&lt;=TODAY(),$AL2183&gt;0,AI2183&lt;&gt;"closed",AI2183&lt;&gt;"old",AND($B$3&lt;&gt;Data!$N$6,OR(database!$AG2183&lt;&gt;Data!$K$9,database!$AG2183&lt;&gt;Data!$K$8))),MAX(E$8:E2182)+1,0)</f>
        <v>0</v>
      </c>
      <c r="F2183" s="25">
        <f>IF(AH2183="X",MAX(F$8:F2182)+1,0)</f>
        <v>0</v>
      </c>
      <c r="G2183" s="25">
        <f ca="1">IF(AND(AG2183=Data!$K$8,database!AI2183&lt;&gt;"Closed",AI2183&lt;&gt;"old",database!AL2183&lt;(TODAY()+Data!$X$4)),MAX(G$8:G2182)+1,0)</f>
        <v>0</v>
      </c>
      <c r="H2183" s="25">
        <f ca="1">IF(AND(AG2183=Data!$K$9,database!AI2183&lt;&gt;"Closed",AI2183&lt;&gt;"old",database!AL2183&lt;(TODAY()+Data!$X$5)),MAX(H$8:H2182)+1,0)</f>
        <v>0</v>
      </c>
      <c r="Y2183">
        <f>IF(AS2183&gt;0,VLOOKUP(AS2183,$AT:$AV,3,0)+COUNTIF(AS$8:AS2182,AS2183),0)</f>
        <v>0</v>
      </c>
      <c r="AA2183" s="17"/>
      <c r="AB2183" s="18"/>
      <c r="AC2183" s="17"/>
      <c r="AD2183" s="18"/>
      <c r="AE2183" s="17"/>
      <c r="AF2183" s="18"/>
      <c r="AG2183" s="139"/>
      <c r="AH2183" s="24"/>
      <c r="AI2183" s="17"/>
      <c r="AJ2183" s="24"/>
      <c r="AK2183" s="27"/>
      <c r="AL2183" s="47"/>
      <c r="AQ2183" s="25">
        <f>IF(FollowUp!$AK$3="(Off)",IF(FollowUp!$AA$3=Data!$D$5,C2183,IF(FollowUp!$AA$3=Data!$D$6,D2183,IF(FollowUp!$AA$3=Data!$D$7,E2183,B2183))),IF(FollowUp!$AK$3=Data!$N$9,F2183,IF(FollowUp!$AK$3=Data!$N$8,H2183,IF(FollowUp!$AK$3=Data!$N$7,G2183,B2183))))</f>
        <v>0</v>
      </c>
      <c r="AR2183" s="51">
        <f t="shared" si="206"/>
        <v>0</v>
      </c>
      <c r="AS2183" s="25">
        <f t="shared" si="204"/>
        <v>-1</v>
      </c>
      <c r="AT2183" s="25">
        <f t="shared" si="207"/>
        <v>2176</v>
      </c>
      <c r="AU2183" s="25">
        <f t="shared" si="205"/>
        <v>0</v>
      </c>
      <c r="AV2183" s="25">
        <f t="shared" si="208"/>
        <v>0</v>
      </c>
      <c r="BB2183" s="51"/>
    </row>
    <row r="2184" spans="1:54" x14ac:dyDescent="0.25">
      <c r="A2184" t="str">
        <f t="shared" ref="A2184:A2247" si="209">ROW(C2184)&amp;AC2184</f>
        <v>2184</v>
      </c>
      <c r="B2184" s="25">
        <f>IF(OR(ISBLANK($AG2184),$AI2184="closed",$AI2184="old",AND($B$3=Data!$N$6,OR(database!AG2184=Data!$K$8,Data!$K$9=database!AG2184))),0,MAX(B$8:B2183)+1)</f>
        <v>0</v>
      </c>
      <c r="C2184" s="25">
        <f ca="1">IF(AND($AL2184-C$3&lt;=TODAY(),$AL2184&gt;0,AI2184&lt;&gt;"closed",AI2184&lt;&gt;"old",AND($B$3&lt;&gt;Data!$N$6,OR(database!$AG2184&lt;&gt;Data!$K$9,database!$AG2184&lt;&gt;Data!$K$8))),MAX(C$8:C2183)+1,0)</f>
        <v>0</v>
      </c>
      <c r="D2184" s="25">
        <f ca="1">IF(AND($AL2184-D$3&lt;=TODAY(),$AL2184&gt;0,$AI2184&lt;&gt;"closed",AI2184&lt;&gt;"old",AND($B$3&lt;&gt;Data!$N$6,OR(database!$AG2184&lt;&gt;Data!$K$9,database!$AG2184&lt;&gt;Data!$K$8))),MAX(D$8:D2183)+1,0)</f>
        <v>0</v>
      </c>
      <c r="E2184" s="25">
        <f ca="1">IF(AND($AL2184-E$3&lt;=TODAY(),$AL2184&gt;0,AI2184&lt;&gt;"closed",AI2184&lt;&gt;"old",AND($B$3&lt;&gt;Data!$N$6,OR(database!$AG2184&lt;&gt;Data!$K$9,database!$AG2184&lt;&gt;Data!$K$8))),MAX(E$8:E2183)+1,0)</f>
        <v>0</v>
      </c>
      <c r="F2184" s="25">
        <f>IF(AH2184="X",MAX(F$8:F2183)+1,0)</f>
        <v>0</v>
      </c>
      <c r="G2184" s="25">
        <f ca="1">IF(AND(AG2184=Data!$K$8,database!AI2184&lt;&gt;"Closed",AI2184&lt;&gt;"old",database!AL2184&lt;(TODAY()+Data!$X$4)),MAX(G$8:G2183)+1,0)</f>
        <v>0</v>
      </c>
      <c r="H2184" s="25">
        <f ca="1">IF(AND(AG2184=Data!$K$9,database!AI2184&lt;&gt;"Closed",AI2184&lt;&gt;"old",database!AL2184&lt;(TODAY()+Data!$X$5)),MAX(H$8:H2183)+1,0)</f>
        <v>0</v>
      </c>
      <c r="Y2184">
        <f>IF(AS2184&gt;0,VLOOKUP(AS2184,$AT:$AV,3,0)+COUNTIF(AS$8:AS2183,AS2184),0)</f>
        <v>0</v>
      </c>
      <c r="AA2184" s="16"/>
      <c r="AB2184" s="22"/>
      <c r="AC2184" s="16"/>
      <c r="AD2184" s="22"/>
      <c r="AE2184" s="16"/>
      <c r="AF2184" s="22"/>
      <c r="AG2184" s="138"/>
      <c r="AH2184" s="23"/>
      <c r="AI2184" s="16"/>
      <c r="AJ2184" s="23"/>
      <c r="AK2184" s="28"/>
      <c r="AL2184" s="35"/>
      <c r="AQ2184" s="25">
        <f>IF(FollowUp!$AK$3="(Off)",IF(FollowUp!$AA$3=Data!$D$5,C2184,IF(FollowUp!$AA$3=Data!$D$6,D2184,IF(FollowUp!$AA$3=Data!$D$7,E2184,B2184))),IF(FollowUp!$AK$3=Data!$N$9,F2184,IF(FollowUp!$AK$3=Data!$N$8,H2184,IF(FollowUp!$AK$3=Data!$N$7,G2184,B2184))))</f>
        <v>0</v>
      </c>
      <c r="AR2184" s="51">
        <f t="shared" si="206"/>
        <v>0</v>
      </c>
      <c r="AS2184" s="25">
        <f t="shared" si="204"/>
        <v>-1</v>
      </c>
      <c r="AT2184" s="25">
        <f t="shared" si="207"/>
        <v>2177</v>
      </c>
      <c r="AU2184" s="25">
        <f t="shared" si="205"/>
        <v>0</v>
      </c>
      <c r="AV2184" s="25">
        <f t="shared" si="208"/>
        <v>0</v>
      </c>
      <c r="BB2184" s="51"/>
    </row>
    <row r="2185" spans="1:54" x14ac:dyDescent="0.25">
      <c r="A2185" t="str">
        <f t="shared" si="209"/>
        <v>2185</v>
      </c>
      <c r="B2185" s="25">
        <f>IF(OR(ISBLANK($AG2185),$AI2185="closed",$AI2185="old",AND($B$3=Data!$N$6,OR(database!AG2185=Data!$K$8,Data!$K$9=database!AG2185))),0,MAX(B$8:B2184)+1)</f>
        <v>0</v>
      </c>
      <c r="C2185" s="25">
        <f ca="1">IF(AND($AL2185-C$3&lt;=TODAY(),$AL2185&gt;0,AI2185&lt;&gt;"closed",AI2185&lt;&gt;"old",AND($B$3&lt;&gt;Data!$N$6,OR(database!$AG2185&lt;&gt;Data!$K$9,database!$AG2185&lt;&gt;Data!$K$8))),MAX(C$8:C2184)+1,0)</f>
        <v>0</v>
      </c>
      <c r="D2185" s="25">
        <f ca="1">IF(AND($AL2185-D$3&lt;=TODAY(),$AL2185&gt;0,$AI2185&lt;&gt;"closed",AI2185&lt;&gt;"old",AND($B$3&lt;&gt;Data!$N$6,OR(database!$AG2185&lt;&gt;Data!$K$9,database!$AG2185&lt;&gt;Data!$K$8))),MAX(D$8:D2184)+1,0)</f>
        <v>0</v>
      </c>
      <c r="E2185" s="25">
        <f ca="1">IF(AND($AL2185-E$3&lt;=TODAY(),$AL2185&gt;0,AI2185&lt;&gt;"closed",AI2185&lt;&gt;"old",AND($B$3&lt;&gt;Data!$N$6,OR(database!$AG2185&lt;&gt;Data!$K$9,database!$AG2185&lt;&gt;Data!$K$8))),MAX(E$8:E2184)+1,0)</f>
        <v>0</v>
      </c>
      <c r="F2185" s="25">
        <f>IF(AH2185="X",MAX(F$8:F2184)+1,0)</f>
        <v>0</v>
      </c>
      <c r="G2185" s="25">
        <f ca="1">IF(AND(AG2185=Data!$K$8,database!AI2185&lt;&gt;"Closed",AI2185&lt;&gt;"old",database!AL2185&lt;(TODAY()+Data!$X$4)),MAX(G$8:G2184)+1,0)</f>
        <v>0</v>
      </c>
      <c r="H2185" s="25">
        <f ca="1">IF(AND(AG2185=Data!$K$9,database!AI2185&lt;&gt;"Closed",AI2185&lt;&gt;"old",database!AL2185&lt;(TODAY()+Data!$X$5)),MAX(H$8:H2184)+1,0)</f>
        <v>0</v>
      </c>
      <c r="Y2185">
        <f>IF(AS2185&gt;0,VLOOKUP(AS2185,$AT:$AV,3,0)+COUNTIF(AS$8:AS2184,AS2185),0)</f>
        <v>0</v>
      </c>
      <c r="AA2185" s="17"/>
      <c r="AB2185" s="18"/>
      <c r="AC2185" s="17"/>
      <c r="AD2185" s="18"/>
      <c r="AE2185" s="17"/>
      <c r="AF2185" s="18"/>
      <c r="AG2185" s="139"/>
      <c r="AH2185" s="24"/>
      <c r="AI2185" s="17"/>
      <c r="AJ2185" s="24"/>
      <c r="AK2185" s="27"/>
      <c r="AL2185" s="47"/>
      <c r="AQ2185" s="25">
        <f>IF(FollowUp!$AK$3="(Off)",IF(FollowUp!$AA$3=Data!$D$5,C2185,IF(FollowUp!$AA$3=Data!$D$6,D2185,IF(FollowUp!$AA$3=Data!$D$7,E2185,B2185))),IF(FollowUp!$AK$3=Data!$N$9,F2185,IF(FollowUp!$AK$3=Data!$N$8,H2185,IF(FollowUp!$AK$3=Data!$N$7,G2185,B2185))))</f>
        <v>0</v>
      </c>
      <c r="AR2185" s="51">
        <f t="shared" si="206"/>
        <v>0</v>
      </c>
      <c r="AS2185" s="25">
        <f t="shared" ref="AS2185:AS2248" si="210">IF(AR2185=0,-1,RANK(AR2185,$AR$8:$AR$5000))</f>
        <v>-1</v>
      </c>
      <c r="AT2185" s="25">
        <f t="shared" si="207"/>
        <v>2178</v>
      </c>
      <c r="AU2185" s="25">
        <f t="shared" ref="AU2185:AU2248" si="211">COUNTIF(AS:AS,AT2185)</f>
        <v>0</v>
      </c>
      <c r="AV2185" s="25">
        <f t="shared" si="208"/>
        <v>0</v>
      </c>
      <c r="BB2185" s="51"/>
    </row>
    <row r="2186" spans="1:54" x14ac:dyDescent="0.25">
      <c r="A2186" t="str">
        <f t="shared" si="209"/>
        <v>2186</v>
      </c>
      <c r="B2186" s="25">
        <f>IF(OR(ISBLANK($AG2186),$AI2186="closed",$AI2186="old",AND($B$3=Data!$N$6,OR(database!AG2186=Data!$K$8,Data!$K$9=database!AG2186))),0,MAX(B$8:B2185)+1)</f>
        <v>0</v>
      </c>
      <c r="C2186" s="25">
        <f ca="1">IF(AND($AL2186-C$3&lt;=TODAY(),$AL2186&gt;0,AI2186&lt;&gt;"closed",AI2186&lt;&gt;"old",AND($B$3&lt;&gt;Data!$N$6,OR(database!$AG2186&lt;&gt;Data!$K$9,database!$AG2186&lt;&gt;Data!$K$8))),MAX(C$8:C2185)+1,0)</f>
        <v>0</v>
      </c>
      <c r="D2186" s="25">
        <f ca="1">IF(AND($AL2186-D$3&lt;=TODAY(),$AL2186&gt;0,$AI2186&lt;&gt;"closed",AI2186&lt;&gt;"old",AND($B$3&lt;&gt;Data!$N$6,OR(database!$AG2186&lt;&gt;Data!$K$9,database!$AG2186&lt;&gt;Data!$K$8))),MAX(D$8:D2185)+1,0)</f>
        <v>0</v>
      </c>
      <c r="E2186" s="25">
        <f ca="1">IF(AND($AL2186-E$3&lt;=TODAY(),$AL2186&gt;0,AI2186&lt;&gt;"closed",AI2186&lt;&gt;"old",AND($B$3&lt;&gt;Data!$N$6,OR(database!$AG2186&lt;&gt;Data!$K$9,database!$AG2186&lt;&gt;Data!$K$8))),MAX(E$8:E2185)+1,0)</f>
        <v>0</v>
      </c>
      <c r="F2186" s="25">
        <f>IF(AH2186="X",MAX(F$8:F2185)+1,0)</f>
        <v>0</v>
      </c>
      <c r="G2186" s="25">
        <f ca="1">IF(AND(AG2186=Data!$K$8,database!AI2186&lt;&gt;"Closed",AI2186&lt;&gt;"old",database!AL2186&lt;(TODAY()+Data!$X$4)),MAX(G$8:G2185)+1,0)</f>
        <v>0</v>
      </c>
      <c r="H2186" s="25">
        <f ca="1">IF(AND(AG2186=Data!$K$9,database!AI2186&lt;&gt;"Closed",AI2186&lt;&gt;"old",database!AL2186&lt;(TODAY()+Data!$X$5)),MAX(H$8:H2185)+1,0)</f>
        <v>0</v>
      </c>
      <c r="Y2186">
        <f>IF(AS2186&gt;0,VLOOKUP(AS2186,$AT:$AV,3,0)+COUNTIF(AS$8:AS2185,AS2186),0)</f>
        <v>0</v>
      </c>
      <c r="AA2186" s="16"/>
      <c r="AB2186" s="22"/>
      <c r="AC2186" s="16"/>
      <c r="AD2186" s="22"/>
      <c r="AE2186" s="16"/>
      <c r="AF2186" s="22"/>
      <c r="AG2186" s="138"/>
      <c r="AH2186" s="23"/>
      <c r="AI2186" s="16"/>
      <c r="AJ2186" s="23"/>
      <c r="AK2186" s="28"/>
      <c r="AL2186" s="35"/>
      <c r="AQ2186" s="25">
        <f>IF(FollowUp!$AK$3="(Off)",IF(FollowUp!$AA$3=Data!$D$5,C2186,IF(FollowUp!$AA$3=Data!$D$6,D2186,IF(FollowUp!$AA$3=Data!$D$7,E2186,B2186))),IF(FollowUp!$AK$3=Data!$N$9,F2186,IF(FollowUp!$AK$3=Data!$N$8,H2186,IF(FollowUp!$AK$3=Data!$N$7,G2186,B2186))))</f>
        <v>0</v>
      </c>
      <c r="AR2186" s="51">
        <f t="shared" si="206"/>
        <v>0</v>
      </c>
      <c r="AS2186" s="25">
        <f t="shared" si="210"/>
        <v>-1</v>
      </c>
      <c r="AT2186" s="25">
        <f t="shared" si="207"/>
        <v>2179</v>
      </c>
      <c r="AU2186" s="25">
        <f t="shared" si="211"/>
        <v>0</v>
      </c>
      <c r="AV2186" s="25">
        <f t="shared" si="208"/>
        <v>0</v>
      </c>
      <c r="BB2186" s="51"/>
    </row>
    <row r="2187" spans="1:54" x14ac:dyDescent="0.25">
      <c r="A2187" t="str">
        <f t="shared" si="209"/>
        <v>2187</v>
      </c>
      <c r="B2187" s="25">
        <f>IF(OR(ISBLANK($AG2187),$AI2187="closed",$AI2187="old",AND($B$3=Data!$N$6,OR(database!AG2187=Data!$K$8,Data!$K$9=database!AG2187))),0,MAX(B$8:B2186)+1)</f>
        <v>0</v>
      </c>
      <c r="C2187" s="25">
        <f ca="1">IF(AND($AL2187-C$3&lt;=TODAY(),$AL2187&gt;0,AI2187&lt;&gt;"closed",AI2187&lt;&gt;"old",AND($B$3&lt;&gt;Data!$N$6,OR(database!$AG2187&lt;&gt;Data!$K$9,database!$AG2187&lt;&gt;Data!$K$8))),MAX(C$8:C2186)+1,0)</f>
        <v>0</v>
      </c>
      <c r="D2187" s="25">
        <f ca="1">IF(AND($AL2187-D$3&lt;=TODAY(),$AL2187&gt;0,$AI2187&lt;&gt;"closed",AI2187&lt;&gt;"old",AND($B$3&lt;&gt;Data!$N$6,OR(database!$AG2187&lt;&gt;Data!$K$9,database!$AG2187&lt;&gt;Data!$K$8))),MAX(D$8:D2186)+1,0)</f>
        <v>0</v>
      </c>
      <c r="E2187" s="25">
        <f ca="1">IF(AND($AL2187-E$3&lt;=TODAY(),$AL2187&gt;0,AI2187&lt;&gt;"closed",AI2187&lt;&gt;"old",AND($B$3&lt;&gt;Data!$N$6,OR(database!$AG2187&lt;&gt;Data!$K$9,database!$AG2187&lt;&gt;Data!$K$8))),MAX(E$8:E2186)+1,0)</f>
        <v>0</v>
      </c>
      <c r="F2187" s="25">
        <f>IF(AH2187="X",MAX(F$8:F2186)+1,0)</f>
        <v>0</v>
      </c>
      <c r="G2187" s="25">
        <f ca="1">IF(AND(AG2187=Data!$K$8,database!AI2187&lt;&gt;"Closed",AI2187&lt;&gt;"old",database!AL2187&lt;(TODAY()+Data!$X$4)),MAX(G$8:G2186)+1,0)</f>
        <v>0</v>
      </c>
      <c r="H2187" s="25">
        <f ca="1">IF(AND(AG2187=Data!$K$9,database!AI2187&lt;&gt;"Closed",AI2187&lt;&gt;"old",database!AL2187&lt;(TODAY()+Data!$X$5)),MAX(H$8:H2186)+1,0)</f>
        <v>0</v>
      </c>
      <c r="Y2187">
        <f>IF(AS2187&gt;0,VLOOKUP(AS2187,$AT:$AV,3,0)+COUNTIF(AS$8:AS2186,AS2187),0)</f>
        <v>0</v>
      </c>
      <c r="AA2187" s="17"/>
      <c r="AB2187" s="18"/>
      <c r="AC2187" s="17"/>
      <c r="AD2187" s="18"/>
      <c r="AE2187" s="17"/>
      <c r="AF2187" s="18"/>
      <c r="AG2187" s="139"/>
      <c r="AH2187" s="24"/>
      <c r="AI2187" s="17"/>
      <c r="AJ2187" s="24"/>
      <c r="AK2187" s="27"/>
      <c r="AL2187" s="47"/>
      <c r="AQ2187" s="25">
        <f>IF(FollowUp!$AK$3="(Off)",IF(FollowUp!$AA$3=Data!$D$5,C2187,IF(FollowUp!$AA$3=Data!$D$6,D2187,IF(FollowUp!$AA$3=Data!$D$7,E2187,B2187))),IF(FollowUp!$AK$3=Data!$N$9,F2187,IF(FollowUp!$AK$3=Data!$N$8,H2187,IF(FollowUp!$AK$3=Data!$N$7,G2187,B2187))))</f>
        <v>0</v>
      </c>
      <c r="AR2187" s="51">
        <f t="shared" si="206"/>
        <v>0</v>
      </c>
      <c r="AS2187" s="25">
        <f t="shared" si="210"/>
        <v>-1</v>
      </c>
      <c r="AT2187" s="25">
        <f t="shared" si="207"/>
        <v>2180</v>
      </c>
      <c r="AU2187" s="25">
        <f t="shared" si="211"/>
        <v>0</v>
      </c>
      <c r="AV2187" s="25">
        <f t="shared" si="208"/>
        <v>0</v>
      </c>
      <c r="BB2187" s="51"/>
    </row>
    <row r="2188" spans="1:54" x14ac:dyDescent="0.25">
      <c r="A2188" t="str">
        <f t="shared" si="209"/>
        <v>2188</v>
      </c>
      <c r="B2188" s="25">
        <f>IF(OR(ISBLANK($AG2188),$AI2188="closed",$AI2188="old",AND($B$3=Data!$N$6,OR(database!AG2188=Data!$K$8,Data!$K$9=database!AG2188))),0,MAX(B$8:B2187)+1)</f>
        <v>0</v>
      </c>
      <c r="C2188" s="25">
        <f ca="1">IF(AND($AL2188-C$3&lt;=TODAY(),$AL2188&gt;0,AI2188&lt;&gt;"closed",AI2188&lt;&gt;"old",AND($B$3&lt;&gt;Data!$N$6,OR(database!$AG2188&lt;&gt;Data!$K$9,database!$AG2188&lt;&gt;Data!$K$8))),MAX(C$8:C2187)+1,0)</f>
        <v>0</v>
      </c>
      <c r="D2188" s="25">
        <f ca="1">IF(AND($AL2188-D$3&lt;=TODAY(),$AL2188&gt;0,$AI2188&lt;&gt;"closed",AI2188&lt;&gt;"old",AND($B$3&lt;&gt;Data!$N$6,OR(database!$AG2188&lt;&gt;Data!$K$9,database!$AG2188&lt;&gt;Data!$K$8))),MAX(D$8:D2187)+1,0)</f>
        <v>0</v>
      </c>
      <c r="E2188" s="25">
        <f ca="1">IF(AND($AL2188-E$3&lt;=TODAY(),$AL2188&gt;0,AI2188&lt;&gt;"closed",AI2188&lt;&gt;"old",AND($B$3&lt;&gt;Data!$N$6,OR(database!$AG2188&lt;&gt;Data!$K$9,database!$AG2188&lt;&gt;Data!$K$8))),MAX(E$8:E2187)+1,0)</f>
        <v>0</v>
      </c>
      <c r="F2188" s="25">
        <f>IF(AH2188="X",MAX(F$8:F2187)+1,0)</f>
        <v>0</v>
      </c>
      <c r="G2188" s="25">
        <f ca="1">IF(AND(AG2188=Data!$K$8,database!AI2188&lt;&gt;"Closed",AI2188&lt;&gt;"old",database!AL2188&lt;(TODAY()+Data!$X$4)),MAX(G$8:G2187)+1,0)</f>
        <v>0</v>
      </c>
      <c r="H2188" s="25">
        <f ca="1">IF(AND(AG2188=Data!$K$9,database!AI2188&lt;&gt;"Closed",AI2188&lt;&gt;"old",database!AL2188&lt;(TODAY()+Data!$X$5)),MAX(H$8:H2187)+1,0)</f>
        <v>0</v>
      </c>
      <c r="Y2188">
        <f>IF(AS2188&gt;0,VLOOKUP(AS2188,$AT:$AV,3,0)+COUNTIF(AS$8:AS2187,AS2188),0)</f>
        <v>0</v>
      </c>
      <c r="AA2188" s="16"/>
      <c r="AB2188" s="22"/>
      <c r="AC2188" s="16"/>
      <c r="AD2188" s="22"/>
      <c r="AE2188" s="16"/>
      <c r="AF2188" s="22"/>
      <c r="AG2188" s="138"/>
      <c r="AH2188" s="23"/>
      <c r="AI2188" s="16"/>
      <c r="AJ2188" s="23"/>
      <c r="AK2188" s="28"/>
      <c r="AL2188" s="35"/>
      <c r="AQ2188" s="25">
        <f>IF(FollowUp!$AK$3="(Off)",IF(FollowUp!$AA$3=Data!$D$5,C2188,IF(FollowUp!$AA$3=Data!$D$6,D2188,IF(FollowUp!$AA$3=Data!$D$7,E2188,B2188))),IF(FollowUp!$AK$3=Data!$N$9,F2188,IF(FollowUp!$AK$3=Data!$N$8,H2188,IF(FollowUp!$AK$3=Data!$N$7,G2188,B2188))))</f>
        <v>0</v>
      </c>
      <c r="AR2188" s="51">
        <f t="shared" si="206"/>
        <v>0</v>
      </c>
      <c r="AS2188" s="25">
        <f t="shared" si="210"/>
        <v>-1</v>
      </c>
      <c r="AT2188" s="25">
        <f t="shared" si="207"/>
        <v>2181</v>
      </c>
      <c r="AU2188" s="25">
        <f t="shared" si="211"/>
        <v>0</v>
      </c>
      <c r="AV2188" s="25">
        <f t="shared" si="208"/>
        <v>0</v>
      </c>
      <c r="BB2188" s="51"/>
    </row>
    <row r="2189" spans="1:54" x14ac:dyDescent="0.25">
      <c r="A2189" t="str">
        <f t="shared" si="209"/>
        <v>2189</v>
      </c>
      <c r="B2189" s="25">
        <f>IF(OR(ISBLANK($AG2189),$AI2189="closed",$AI2189="old",AND($B$3=Data!$N$6,OR(database!AG2189=Data!$K$8,Data!$K$9=database!AG2189))),0,MAX(B$8:B2188)+1)</f>
        <v>0</v>
      </c>
      <c r="C2189" s="25">
        <f ca="1">IF(AND($AL2189-C$3&lt;=TODAY(),$AL2189&gt;0,AI2189&lt;&gt;"closed",AI2189&lt;&gt;"old",AND($B$3&lt;&gt;Data!$N$6,OR(database!$AG2189&lt;&gt;Data!$K$9,database!$AG2189&lt;&gt;Data!$K$8))),MAX(C$8:C2188)+1,0)</f>
        <v>0</v>
      </c>
      <c r="D2189" s="25">
        <f ca="1">IF(AND($AL2189-D$3&lt;=TODAY(),$AL2189&gt;0,$AI2189&lt;&gt;"closed",AI2189&lt;&gt;"old",AND($B$3&lt;&gt;Data!$N$6,OR(database!$AG2189&lt;&gt;Data!$K$9,database!$AG2189&lt;&gt;Data!$K$8))),MAX(D$8:D2188)+1,0)</f>
        <v>0</v>
      </c>
      <c r="E2189" s="25">
        <f ca="1">IF(AND($AL2189-E$3&lt;=TODAY(),$AL2189&gt;0,AI2189&lt;&gt;"closed",AI2189&lt;&gt;"old",AND($B$3&lt;&gt;Data!$N$6,OR(database!$AG2189&lt;&gt;Data!$K$9,database!$AG2189&lt;&gt;Data!$K$8))),MAX(E$8:E2188)+1,0)</f>
        <v>0</v>
      </c>
      <c r="F2189" s="25">
        <f>IF(AH2189="X",MAX(F$8:F2188)+1,0)</f>
        <v>0</v>
      </c>
      <c r="G2189" s="25">
        <f ca="1">IF(AND(AG2189=Data!$K$8,database!AI2189&lt;&gt;"Closed",AI2189&lt;&gt;"old",database!AL2189&lt;(TODAY()+Data!$X$4)),MAX(G$8:G2188)+1,0)</f>
        <v>0</v>
      </c>
      <c r="H2189" s="25">
        <f ca="1">IF(AND(AG2189=Data!$K$9,database!AI2189&lt;&gt;"Closed",AI2189&lt;&gt;"old",database!AL2189&lt;(TODAY()+Data!$X$5)),MAX(H$8:H2188)+1,0)</f>
        <v>0</v>
      </c>
      <c r="Y2189">
        <f>IF(AS2189&gt;0,VLOOKUP(AS2189,$AT:$AV,3,0)+COUNTIF(AS$8:AS2188,AS2189),0)</f>
        <v>0</v>
      </c>
      <c r="AA2189" s="17"/>
      <c r="AB2189" s="18"/>
      <c r="AC2189" s="17"/>
      <c r="AD2189" s="18"/>
      <c r="AE2189" s="17"/>
      <c r="AF2189" s="18"/>
      <c r="AG2189" s="139"/>
      <c r="AH2189" s="24"/>
      <c r="AI2189" s="17"/>
      <c r="AJ2189" s="24"/>
      <c r="AK2189" s="27"/>
      <c r="AL2189" s="47"/>
      <c r="AQ2189" s="25">
        <f>IF(FollowUp!$AK$3="(Off)",IF(FollowUp!$AA$3=Data!$D$5,C2189,IF(FollowUp!$AA$3=Data!$D$6,D2189,IF(FollowUp!$AA$3=Data!$D$7,E2189,B2189))),IF(FollowUp!$AK$3=Data!$N$9,F2189,IF(FollowUp!$AK$3=Data!$N$8,H2189,IF(FollowUp!$AK$3=Data!$N$7,G2189,B2189))))</f>
        <v>0</v>
      </c>
      <c r="AR2189" s="51">
        <f t="shared" si="206"/>
        <v>0</v>
      </c>
      <c r="AS2189" s="25">
        <f t="shared" si="210"/>
        <v>-1</v>
      </c>
      <c r="AT2189" s="25">
        <f t="shared" si="207"/>
        <v>2182</v>
      </c>
      <c r="AU2189" s="25">
        <f t="shared" si="211"/>
        <v>0</v>
      </c>
      <c r="AV2189" s="25">
        <f t="shared" si="208"/>
        <v>0</v>
      </c>
      <c r="BB2189" s="51"/>
    </row>
    <row r="2190" spans="1:54" x14ac:dyDescent="0.25">
      <c r="A2190" t="str">
        <f t="shared" si="209"/>
        <v>2190</v>
      </c>
      <c r="B2190" s="25">
        <f>IF(OR(ISBLANK($AG2190),$AI2190="closed",$AI2190="old",AND($B$3=Data!$N$6,OR(database!AG2190=Data!$K$8,Data!$K$9=database!AG2190))),0,MAX(B$8:B2189)+1)</f>
        <v>0</v>
      </c>
      <c r="C2190" s="25">
        <f ca="1">IF(AND($AL2190-C$3&lt;=TODAY(),$AL2190&gt;0,AI2190&lt;&gt;"closed",AI2190&lt;&gt;"old",AND($B$3&lt;&gt;Data!$N$6,OR(database!$AG2190&lt;&gt;Data!$K$9,database!$AG2190&lt;&gt;Data!$K$8))),MAX(C$8:C2189)+1,0)</f>
        <v>0</v>
      </c>
      <c r="D2190" s="25">
        <f ca="1">IF(AND($AL2190-D$3&lt;=TODAY(),$AL2190&gt;0,$AI2190&lt;&gt;"closed",AI2190&lt;&gt;"old",AND($B$3&lt;&gt;Data!$N$6,OR(database!$AG2190&lt;&gt;Data!$K$9,database!$AG2190&lt;&gt;Data!$K$8))),MAX(D$8:D2189)+1,0)</f>
        <v>0</v>
      </c>
      <c r="E2190" s="25">
        <f ca="1">IF(AND($AL2190-E$3&lt;=TODAY(),$AL2190&gt;0,AI2190&lt;&gt;"closed",AI2190&lt;&gt;"old",AND($B$3&lt;&gt;Data!$N$6,OR(database!$AG2190&lt;&gt;Data!$K$9,database!$AG2190&lt;&gt;Data!$K$8))),MAX(E$8:E2189)+1,0)</f>
        <v>0</v>
      </c>
      <c r="F2190" s="25">
        <f>IF(AH2190="X",MAX(F$8:F2189)+1,0)</f>
        <v>0</v>
      </c>
      <c r="G2190" s="25">
        <f ca="1">IF(AND(AG2190=Data!$K$8,database!AI2190&lt;&gt;"Closed",AI2190&lt;&gt;"old",database!AL2190&lt;(TODAY()+Data!$X$4)),MAX(G$8:G2189)+1,0)</f>
        <v>0</v>
      </c>
      <c r="H2190" s="25">
        <f ca="1">IF(AND(AG2190=Data!$K$9,database!AI2190&lt;&gt;"Closed",AI2190&lt;&gt;"old",database!AL2190&lt;(TODAY()+Data!$X$5)),MAX(H$8:H2189)+1,0)</f>
        <v>0</v>
      </c>
      <c r="Y2190">
        <f>IF(AS2190&gt;0,VLOOKUP(AS2190,$AT:$AV,3,0)+COUNTIF(AS$8:AS2189,AS2190),0)</f>
        <v>0</v>
      </c>
      <c r="AA2190" s="16"/>
      <c r="AB2190" s="22"/>
      <c r="AC2190" s="16"/>
      <c r="AD2190" s="22"/>
      <c r="AE2190" s="16"/>
      <c r="AF2190" s="22"/>
      <c r="AG2190" s="138"/>
      <c r="AH2190" s="23"/>
      <c r="AI2190" s="16"/>
      <c r="AJ2190" s="23"/>
      <c r="AK2190" s="28"/>
      <c r="AL2190" s="35"/>
      <c r="AQ2190" s="25">
        <f>IF(FollowUp!$AK$3="(Off)",IF(FollowUp!$AA$3=Data!$D$5,C2190,IF(FollowUp!$AA$3=Data!$D$6,D2190,IF(FollowUp!$AA$3=Data!$D$7,E2190,B2190))),IF(FollowUp!$AK$3=Data!$N$9,F2190,IF(FollowUp!$AK$3=Data!$N$8,H2190,IF(FollowUp!$AK$3=Data!$N$7,G2190,B2190))))</f>
        <v>0</v>
      </c>
      <c r="AR2190" s="51">
        <f t="shared" si="206"/>
        <v>0</v>
      </c>
      <c r="AS2190" s="25">
        <f t="shared" si="210"/>
        <v>-1</v>
      </c>
      <c r="AT2190" s="25">
        <f t="shared" si="207"/>
        <v>2183</v>
      </c>
      <c r="AU2190" s="25">
        <f t="shared" si="211"/>
        <v>0</v>
      </c>
      <c r="AV2190" s="25">
        <f t="shared" si="208"/>
        <v>0</v>
      </c>
      <c r="BB2190" s="51"/>
    </row>
    <row r="2191" spans="1:54" x14ac:dyDescent="0.25">
      <c r="A2191" t="str">
        <f t="shared" si="209"/>
        <v>2191</v>
      </c>
      <c r="B2191" s="25">
        <f>IF(OR(ISBLANK($AG2191),$AI2191="closed",$AI2191="old",AND($B$3=Data!$N$6,OR(database!AG2191=Data!$K$8,Data!$K$9=database!AG2191))),0,MAX(B$8:B2190)+1)</f>
        <v>0</v>
      </c>
      <c r="C2191" s="25">
        <f ca="1">IF(AND($AL2191-C$3&lt;=TODAY(),$AL2191&gt;0,AI2191&lt;&gt;"closed",AI2191&lt;&gt;"old",AND($B$3&lt;&gt;Data!$N$6,OR(database!$AG2191&lt;&gt;Data!$K$9,database!$AG2191&lt;&gt;Data!$K$8))),MAX(C$8:C2190)+1,0)</f>
        <v>0</v>
      </c>
      <c r="D2191" s="25">
        <f ca="1">IF(AND($AL2191-D$3&lt;=TODAY(),$AL2191&gt;0,$AI2191&lt;&gt;"closed",AI2191&lt;&gt;"old",AND($B$3&lt;&gt;Data!$N$6,OR(database!$AG2191&lt;&gt;Data!$K$9,database!$AG2191&lt;&gt;Data!$K$8))),MAX(D$8:D2190)+1,0)</f>
        <v>0</v>
      </c>
      <c r="E2191" s="25">
        <f ca="1">IF(AND($AL2191-E$3&lt;=TODAY(),$AL2191&gt;0,AI2191&lt;&gt;"closed",AI2191&lt;&gt;"old",AND($B$3&lt;&gt;Data!$N$6,OR(database!$AG2191&lt;&gt;Data!$K$9,database!$AG2191&lt;&gt;Data!$K$8))),MAX(E$8:E2190)+1,0)</f>
        <v>0</v>
      </c>
      <c r="F2191" s="25">
        <f>IF(AH2191="X",MAX(F$8:F2190)+1,0)</f>
        <v>0</v>
      </c>
      <c r="G2191" s="25">
        <f ca="1">IF(AND(AG2191=Data!$K$8,database!AI2191&lt;&gt;"Closed",AI2191&lt;&gt;"old",database!AL2191&lt;(TODAY()+Data!$X$4)),MAX(G$8:G2190)+1,0)</f>
        <v>0</v>
      </c>
      <c r="H2191" s="25">
        <f ca="1">IF(AND(AG2191=Data!$K$9,database!AI2191&lt;&gt;"Closed",AI2191&lt;&gt;"old",database!AL2191&lt;(TODAY()+Data!$X$5)),MAX(H$8:H2190)+1,0)</f>
        <v>0</v>
      </c>
      <c r="Y2191">
        <f>IF(AS2191&gt;0,VLOOKUP(AS2191,$AT:$AV,3,0)+COUNTIF(AS$8:AS2190,AS2191),0)</f>
        <v>0</v>
      </c>
      <c r="AA2191" s="17"/>
      <c r="AB2191" s="18"/>
      <c r="AC2191" s="17"/>
      <c r="AD2191" s="18"/>
      <c r="AE2191" s="17"/>
      <c r="AF2191" s="18"/>
      <c r="AG2191" s="139"/>
      <c r="AH2191" s="24"/>
      <c r="AI2191" s="17"/>
      <c r="AJ2191" s="24"/>
      <c r="AK2191" s="27"/>
      <c r="AL2191" s="47"/>
      <c r="AQ2191" s="25">
        <f>IF(FollowUp!$AK$3="(Off)",IF(FollowUp!$AA$3=Data!$D$5,C2191,IF(FollowUp!$AA$3=Data!$D$6,D2191,IF(FollowUp!$AA$3=Data!$D$7,E2191,B2191))),IF(FollowUp!$AK$3=Data!$N$9,F2191,IF(FollowUp!$AK$3=Data!$N$8,H2191,IF(FollowUp!$AK$3=Data!$N$7,G2191,B2191))))</f>
        <v>0</v>
      </c>
      <c r="AR2191" s="51">
        <f t="shared" si="206"/>
        <v>0</v>
      </c>
      <c r="AS2191" s="25">
        <f t="shared" si="210"/>
        <v>-1</v>
      </c>
      <c r="AT2191" s="25">
        <f t="shared" si="207"/>
        <v>2184</v>
      </c>
      <c r="AU2191" s="25">
        <f t="shared" si="211"/>
        <v>0</v>
      </c>
      <c r="AV2191" s="25">
        <f t="shared" si="208"/>
        <v>0</v>
      </c>
      <c r="BB2191" s="51"/>
    </row>
    <row r="2192" spans="1:54" x14ac:dyDescent="0.25">
      <c r="A2192" t="str">
        <f t="shared" si="209"/>
        <v>2192</v>
      </c>
      <c r="B2192" s="25">
        <f>IF(OR(ISBLANK($AG2192),$AI2192="closed",$AI2192="old",AND($B$3=Data!$N$6,OR(database!AG2192=Data!$K$8,Data!$K$9=database!AG2192))),0,MAX(B$8:B2191)+1)</f>
        <v>0</v>
      </c>
      <c r="C2192" s="25">
        <f ca="1">IF(AND($AL2192-C$3&lt;=TODAY(),$AL2192&gt;0,AI2192&lt;&gt;"closed",AI2192&lt;&gt;"old",AND($B$3&lt;&gt;Data!$N$6,OR(database!$AG2192&lt;&gt;Data!$K$9,database!$AG2192&lt;&gt;Data!$K$8))),MAX(C$8:C2191)+1,0)</f>
        <v>0</v>
      </c>
      <c r="D2192" s="25">
        <f ca="1">IF(AND($AL2192-D$3&lt;=TODAY(),$AL2192&gt;0,$AI2192&lt;&gt;"closed",AI2192&lt;&gt;"old",AND($B$3&lt;&gt;Data!$N$6,OR(database!$AG2192&lt;&gt;Data!$K$9,database!$AG2192&lt;&gt;Data!$K$8))),MAX(D$8:D2191)+1,0)</f>
        <v>0</v>
      </c>
      <c r="E2192" s="25">
        <f ca="1">IF(AND($AL2192-E$3&lt;=TODAY(),$AL2192&gt;0,AI2192&lt;&gt;"closed",AI2192&lt;&gt;"old",AND($B$3&lt;&gt;Data!$N$6,OR(database!$AG2192&lt;&gt;Data!$K$9,database!$AG2192&lt;&gt;Data!$K$8))),MAX(E$8:E2191)+1,0)</f>
        <v>0</v>
      </c>
      <c r="F2192" s="25">
        <f>IF(AH2192="X",MAX(F$8:F2191)+1,0)</f>
        <v>0</v>
      </c>
      <c r="G2192" s="25">
        <f ca="1">IF(AND(AG2192=Data!$K$8,database!AI2192&lt;&gt;"Closed",AI2192&lt;&gt;"old",database!AL2192&lt;(TODAY()+Data!$X$4)),MAX(G$8:G2191)+1,0)</f>
        <v>0</v>
      </c>
      <c r="H2192" s="25">
        <f ca="1">IF(AND(AG2192=Data!$K$9,database!AI2192&lt;&gt;"Closed",AI2192&lt;&gt;"old",database!AL2192&lt;(TODAY()+Data!$X$5)),MAX(H$8:H2191)+1,0)</f>
        <v>0</v>
      </c>
      <c r="Y2192">
        <f>IF(AS2192&gt;0,VLOOKUP(AS2192,$AT:$AV,3,0)+COUNTIF(AS$8:AS2191,AS2192),0)</f>
        <v>0</v>
      </c>
      <c r="AA2192" s="16"/>
      <c r="AB2192" s="22"/>
      <c r="AC2192" s="16"/>
      <c r="AD2192" s="22"/>
      <c r="AE2192" s="16"/>
      <c r="AF2192" s="22"/>
      <c r="AG2192" s="138"/>
      <c r="AH2192" s="23"/>
      <c r="AI2192" s="16"/>
      <c r="AJ2192" s="23"/>
      <c r="AK2192" s="28"/>
      <c r="AL2192" s="35"/>
      <c r="AQ2192" s="25">
        <f>IF(FollowUp!$AK$3="(Off)",IF(FollowUp!$AA$3=Data!$D$5,C2192,IF(FollowUp!$AA$3=Data!$D$6,D2192,IF(FollowUp!$AA$3=Data!$D$7,E2192,B2192))),IF(FollowUp!$AK$3=Data!$N$9,F2192,IF(FollowUp!$AK$3=Data!$N$8,H2192,IF(FollowUp!$AK$3=Data!$N$7,G2192,B2192))))</f>
        <v>0</v>
      </c>
      <c r="AR2192" s="51">
        <f t="shared" si="206"/>
        <v>0</v>
      </c>
      <c r="AS2192" s="25">
        <f t="shared" si="210"/>
        <v>-1</v>
      </c>
      <c r="AT2192" s="25">
        <f t="shared" si="207"/>
        <v>2185</v>
      </c>
      <c r="AU2192" s="25">
        <f t="shared" si="211"/>
        <v>0</v>
      </c>
      <c r="AV2192" s="25">
        <f t="shared" si="208"/>
        <v>0</v>
      </c>
      <c r="BB2192" s="51"/>
    </row>
    <row r="2193" spans="1:54" x14ac:dyDescent="0.25">
      <c r="A2193" t="str">
        <f t="shared" si="209"/>
        <v>2193</v>
      </c>
      <c r="B2193" s="25">
        <f>IF(OR(ISBLANK($AG2193),$AI2193="closed",$AI2193="old",AND($B$3=Data!$N$6,OR(database!AG2193=Data!$K$8,Data!$K$9=database!AG2193))),0,MAX(B$8:B2192)+1)</f>
        <v>0</v>
      </c>
      <c r="C2193" s="25">
        <f ca="1">IF(AND($AL2193-C$3&lt;=TODAY(),$AL2193&gt;0,AI2193&lt;&gt;"closed",AI2193&lt;&gt;"old",AND($B$3&lt;&gt;Data!$N$6,OR(database!$AG2193&lt;&gt;Data!$K$9,database!$AG2193&lt;&gt;Data!$K$8))),MAX(C$8:C2192)+1,0)</f>
        <v>0</v>
      </c>
      <c r="D2193" s="25">
        <f ca="1">IF(AND($AL2193-D$3&lt;=TODAY(),$AL2193&gt;0,$AI2193&lt;&gt;"closed",AI2193&lt;&gt;"old",AND($B$3&lt;&gt;Data!$N$6,OR(database!$AG2193&lt;&gt;Data!$K$9,database!$AG2193&lt;&gt;Data!$K$8))),MAX(D$8:D2192)+1,0)</f>
        <v>0</v>
      </c>
      <c r="E2193" s="25">
        <f ca="1">IF(AND($AL2193-E$3&lt;=TODAY(),$AL2193&gt;0,AI2193&lt;&gt;"closed",AI2193&lt;&gt;"old",AND($B$3&lt;&gt;Data!$N$6,OR(database!$AG2193&lt;&gt;Data!$K$9,database!$AG2193&lt;&gt;Data!$K$8))),MAX(E$8:E2192)+1,0)</f>
        <v>0</v>
      </c>
      <c r="F2193" s="25">
        <f>IF(AH2193="X",MAX(F$8:F2192)+1,0)</f>
        <v>0</v>
      </c>
      <c r="G2193" s="25">
        <f ca="1">IF(AND(AG2193=Data!$K$8,database!AI2193&lt;&gt;"Closed",AI2193&lt;&gt;"old",database!AL2193&lt;(TODAY()+Data!$X$4)),MAX(G$8:G2192)+1,0)</f>
        <v>0</v>
      </c>
      <c r="H2193" s="25">
        <f ca="1">IF(AND(AG2193=Data!$K$9,database!AI2193&lt;&gt;"Closed",AI2193&lt;&gt;"old",database!AL2193&lt;(TODAY()+Data!$X$5)),MAX(H$8:H2192)+1,0)</f>
        <v>0</v>
      </c>
      <c r="Y2193">
        <f>IF(AS2193&gt;0,VLOOKUP(AS2193,$AT:$AV,3,0)+COUNTIF(AS$8:AS2192,AS2193),0)</f>
        <v>0</v>
      </c>
      <c r="AA2193" s="17"/>
      <c r="AB2193" s="18"/>
      <c r="AC2193" s="17"/>
      <c r="AD2193" s="18"/>
      <c r="AE2193" s="17"/>
      <c r="AF2193" s="18"/>
      <c r="AG2193" s="139"/>
      <c r="AH2193" s="24"/>
      <c r="AI2193" s="17"/>
      <c r="AJ2193" s="24"/>
      <c r="AK2193" s="27"/>
      <c r="AL2193" s="47"/>
      <c r="AQ2193" s="25">
        <f>IF(FollowUp!$AK$3="(Off)",IF(FollowUp!$AA$3=Data!$D$5,C2193,IF(FollowUp!$AA$3=Data!$D$6,D2193,IF(FollowUp!$AA$3=Data!$D$7,E2193,B2193))),IF(FollowUp!$AK$3=Data!$N$9,F2193,IF(FollowUp!$AK$3=Data!$N$8,H2193,IF(FollowUp!$AK$3=Data!$N$7,G2193,B2193))))</f>
        <v>0</v>
      </c>
      <c r="AR2193" s="51">
        <f t="shared" si="206"/>
        <v>0</v>
      </c>
      <c r="AS2193" s="25">
        <f t="shared" si="210"/>
        <v>-1</v>
      </c>
      <c r="AT2193" s="25">
        <f t="shared" si="207"/>
        <v>2186</v>
      </c>
      <c r="AU2193" s="25">
        <f t="shared" si="211"/>
        <v>0</v>
      </c>
      <c r="AV2193" s="25">
        <f t="shared" si="208"/>
        <v>0</v>
      </c>
      <c r="BB2193" s="51"/>
    </row>
    <row r="2194" spans="1:54" x14ac:dyDescent="0.25">
      <c r="A2194" t="str">
        <f t="shared" si="209"/>
        <v>2194</v>
      </c>
      <c r="B2194" s="25">
        <f>IF(OR(ISBLANK($AG2194),$AI2194="closed",$AI2194="old",AND($B$3=Data!$N$6,OR(database!AG2194=Data!$K$8,Data!$K$9=database!AG2194))),0,MAX(B$8:B2193)+1)</f>
        <v>0</v>
      </c>
      <c r="C2194" s="25">
        <f ca="1">IF(AND($AL2194-C$3&lt;=TODAY(),$AL2194&gt;0,AI2194&lt;&gt;"closed",AI2194&lt;&gt;"old",AND($B$3&lt;&gt;Data!$N$6,OR(database!$AG2194&lt;&gt;Data!$K$9,database!$AG2194&lt;&gt;Data!$K$8))),MAX(C$8:C2193)+1,0)</f>
        <v>0</v>
      </c>
      <c r="D2194" s="25">
        <f ca="1">IF(AND($AL2194-D$3&lt;=TODAY(),$AL2194&gt;0,$AI2194&lt;&gt;"closed",AI2194&lt;&gt;"old",AND($B$3&lt;&gt;Data!$N$6,OR(database!$AG2194&lt;&gt;Data!$K$9,database!$AG2194&lt;&gt;Data!$K$8))),MAX(D$8:D2193)+1,0)</f>
        <v>0</v>
      </c>
      <c r="E2194" s="25">
        <f ca="1">IF(AND($AL2194-E$3&lt;=TODAY(),$AL2194&gt;0,AI2194&lt;&gt;"closed",AI2194&lt;&gt;"old",AND($B$3&lt;&gt;Data!$N$6,OR(database!$AG2194&lt;&gt;Data!$K$9,database!$AG2194&lt;&gt;Data!$K$8))),MAX(E$8:E2193)+1,0)</f>
        <v>0</v>
      </c>
      <c r="F2194" s="25">
        <f>IF(AH2194="X",MAX(F$8:F2193)+1,0)</f>
        <v>0</v>
      </c>
      <c r="G2194" s="25">
        <f ca="1">IF(AND(AG2194=Data!$K$8,database!AI2194&lt;&gt;"Closed",AI2194&lt;&gt;"old",database!AL2194&lt;(TODAY()+Data!$X$4)),MAX(G$8:G2193)+1,0)</f>
        <v>0</v>
      </c>
      <c r="H2194" s="25">
        <f ca="1">IF(AND(AG2194=Data!$K$9,database!AI2194&lt;&gt;"Closed",AI2194&lt;&gt;"old",database!AL2194&lt;(TODAY()+Data!$X$5)),MAX(H$8:H2193)+1,0)</f>
        <v>0</v>
      </c>
      <c r="Y2194">
        <f>IF(AS2194&gt;0,VLOOKUP(AS2194,$AT:$AV,3,0)+COUNTIF(AS$8:AS2193,AS2194),0)</f>
        <v>0</v>
      </c>
      <c r="AA2194" s="16"/>
      <c r="AB2194" s="22"/>
      <c r="AC2194" s="16"/>
      <c r="AD2194" s="22"/>
      <c r="AE2194" s="16"/>
      <c r="AF2194" s="22"/>
      <c r="AG2194" s="138"/>
      <c r="AH2194" s="23"/>
      <c r="AI2194" s="16"/>
      <c r="AJ2194" s="23"/>
      <c r="AK2194" s="28"/>
      <c r="AL2194" s="35"/>
      <c r="AQ2194" s="25">
        <f>IF(FollowUp!$AK$3="(Off)",IF(FollowUp!$AA$3=Data!$D$5,C2194,IF(FollowUp!$AA$3=Data!$D$6,D2194,IF(FollowUp!$AA$3=Data!$D$7,E2194,B2194))),IF(FollowUp!$AK$3=Data!$N$9,F2194,IF(FollowUp!$AK$3=Data!$N$8,H2194,IF(FollowUp!$AK$3=Data!$N$7,G2194,B2194))))</f>
        <v>0</v>
      </c>
      <c r="AR2194" s="51">
        <f t="shared" si="206"/>
        <v>0</v>
      </c>
      <c r="AS2194" s="25">
        <f t="shared" si="210"/>
        <v>-1</v>
      </c>
      <c r="AT2194" s="25">
        <f t="shared" si="207"/>
        <v>2187</v>
      </c>
      <c r="AU2194" s="25">
        <f t="shared" si="211"/>
        <v>0</v>
      </c>
      <c r="AV2194" s="25">
        <f t="shared" si="208"/>
        <v>0</v>
      </c>
      <c r="BB2194" s="51"/>
    </row>
    <row r="2195" spans="1:54" x14ac:dyDescent="0.25">
      <c r="A2195" t="str">
        <f t="shared" si="209"/>
        <v>2195</v>
      </c>
      <c r="B2195" s="25">
        <f>IF(OR(ISBLANK($AG2195),$AI2195="closed",$AI2195="old",AND($B$3=Data!$N$6,OR(database!AG2195=Data!$K$8,Data!$K$9=database!AG2195))),0,MAX(B$8:B2194)+1)</f>
        <v>0</v>
      </c>
      <c r="C2195" s="25">
        <f ca="1">IF(AND($AL2195-C$3&lt;=TODAY(),$AL2195&gt;0,AI2195&lt;&gt;"closed",AI2195&lt;&gt;"old",AND($B$3&lt;&gt;Data!$N$6,OR(database!$AG2195&lt;&gt;Data!$K$9,database!$AG2195&lt;&gt;Data!$K$8))),MAX(C$8:C2194)+1,0)</f>
        <v>0</v>
      </c>
      <c r="D2195" s="25">
        <f ca="1">IF(AND($AL2195-D$3&lt;=TODAY(),$AL2195&gt;0,$AI2195&lt;&gt;"closed",AI2195&lt;&gt;"old",AND($B$3&lt;&gt;Data!$N$6,OR(database!$AG2195&lt;&gt;Data!$K$9,database!$AG2195&lt;&gt;Data!$K$8))),MAX(D$8:D2194)+1,0)</f>
        <v>0</v>
      </c>
      <c r="E2195" s="25">
        <f ca="1">IF(AND($AL2195-E$3&lt;=TODAY(),$AL2195&gt;0,AI2195&lt;&gt;"closed",AI2195&lt;&gt;"old",AND($B$3&lt;&gt;Data!$N$6,OR(database!$AG2195&lt;&gt;Data!$K$9,database!$AG2195&lt;&gt;Data!$K$8))),MAX(E$8:E2194)+1,0)</f>
        <v>0</v>
      </c>
      <c r="F2195" s="25">
        <f>IF(AH2195="X",MAX(F$8:F2194)+1,0)</f>
        <v>0</v>
      </c>
      <c r="G2195" s="25">
        <f ca="1">IF(AND(AG2195=Data!$K$8,database!AI2195&lt;&gt;"Closed",AI2195&lt;&gt;"old",database!AL2195&lt;(TODAY()+Data!$X$4)),MAX(G$8:G2194)+1,0)</f>
        <v>0</v>
      </c>
      <c r="H2195" s="25">
        <f ca="1">IF(AND(AG2195=Data!$K$9,database!AI2195&lt;&gt;"Closed",AI2195&lt;&gt;"old",database!AL2195&lt;(TODAY()+Data!$X$5)),MAX(H$8:H2194)+1,0)</f>
        <v>0</v>
      </c>
      <c r="Y2195">
        <f>IF(AS2195&gt;0,VLOOKUP(AS2195,$AT:$AV,3,0)+COUNTIF(AS$8:AS2194,AS2195),0)</f>
        <v>0</v>
      </c>
      <c r="AA2195" s="17"/>
      <c r="AB2195" s="18"/>
      <c r="AC2195" s="17"/>
      <c r="AD2195" s="18"/>
      <c r="AE2195" s="17"/>
      <c r="AF2195" s="18"/>
      <c r="AG2195" s="139"/>
      <c r="AH2195" s="24"/>
      <c r="AI2195" s="17"/>
      <c r="AJ2195" s="24"/>
      <c r="AK2195" s="27"/>
      <c r="AL2195" s="47"/>
      <c r="AQ2195" s="25">
        <f>IF(FollowUp!$AK$3="(Off)",IF(FollowUp!$AA$3=Data!$D$5,C2195,IF(FollowUp!$AA$3=Data!$D$6,D2195,IF(FollowUp!$AA$3=Data!$D$7,E2195,B2195))),IF(FollowUp!$AK$3=Data!$N$9,F2195,IF(FollowUp!$AK$3=Data!$N$8,H2195,IF(FollowUp!$AK$3=Data!$N$7,G2195,B2195))))</f>
        <v>0</v>
      </c>
      <c r="AR2195" s="51">
        <f t="shared" si="206"/>
        <v>0</v>
      </c>
      <c r="AS2195" s="25">
        <f t="shared" si="210"/>
        <v>-1</v>
      </c>
      <c r="AT2195" s="25">
        <f t="shared" si="207"/>
        <v>2188</v>
      </c>
      <c r="AU2195" s="25">
        <f t="shared" si="211"/>
        <v>0</v>
      </c>
      <c r="AV2195" s="25">
        <f t="shared" si="208"/>
        <v>0</v>
      </c>
      <c r="BB2195" s="51"/>
    </row>
    <row r="2196" spans="1:54" x14ac:dyDescent="0.25">
      <c r="A2196" t="str">
        <f t="shared" si="209"/>
        <v>2196</v>
      </c>
      <c r="B2196" s="25">
        <f>IF(OR(ISBLANK($AG2196),$AI2196="closed",$AI2196="old",AND($B$3=Data!$N$6,OR(database!AG2196=Data!$K$8,Data!$K$9=database!AG2196))),0,MAX(B$8:B2195)+1)</f>
        <v>0</v>
      </c>
      <c r="C2196" s="25">
        <f ca="1">IF(AND($AL2196-C$3&lt;=TODAY(),$AL2196&gt;0,AI2196&lt;&gt;"closed",AI2196&lt;&gt;"old",AND($B$3&lt;&gt;Data!$N$6,OR(database!$AG2196&lt;&gt;Data!$K$9,database!$AG2196&lt;&gt;Data!$K$8))),MAX(C$8:C2195)+1,0)</f>
        <v>0</v>
      </c>
      <c r="D2196" s="25">
        <f ca="1">IF(AND($AL2196-D$3&lt;=TODAY(),$AL2196&gt;0,$AI2196&lt;&gt;"closed",AI2196&lt;&gt;"old",AND($B$3&lt;&gt;Data!$N$6,OR(database!$AG2196&lt;&gt;Data!$K$9,database!$AG2196&lt;&gt;Data!$K$8))),MAX(D$8:D2195)+1,0)</f>
        <v>0</v>
      </c>
      <c r="E2196" s="25">
        <f ca="1">IF(AND($AL2196-E$3&lt;=TODAY(),$AL2196&gt;0,AI2196&lt;&gt;"closed",AI2196&lt;&gt;"old",AND($B$3&lt;&gt;Data!$N$6,OR(database!$AG2196&lt;&gt;Data!$K$9,database!$AG2196&lt;&gt;Data!$K$8))),MAX(E$8:E2195)+1,0)</f>
        <v>0</v>
      </c>
      <c r="F2196" s="25">
        <f>IF(AH2196="X",MAX(F$8:F2195)+1,0)</f>
        <v>0</v>
      </c>
      <c r="G2196" s="25">
        <f ca="1">IF(AND(AG2196=Data!$K$8,database!AI2196&lt;&gt;"Closed",AI2196&lt;&gt;"old",database!AL2196&lt;(TODAY()+Data!$X$4)),MAX(G$8:G2195)+1,0)</f>
        <v>0</v>
      </c>
      <c r="H2196" s="25">
        <f ca="1">IF(AND(AG2196=Data!$K$9,database!AI2196&lt;&gt;"Closed",AI2196&lt;&gt;"old",database!AL2196&lt;(TODAY()+Data!$X$5)),MAX(H$8:H2195)+1,0)</f>
        <v>0</v>
      </c>
      <c r="Y2196">
        <f>IF(AS2196&gt;0,VLOOKUP(AS2196,$AT:$AV,3,0)+COUNTIF(AS$8:AS2195,AS2196),0)</f>
        <v>0</v>
      </c>
      <c r="AA2196" s="16"/>
      <c r="AB2196" s="22"/>
      <c r="AC2196" s="16"/>
      <c r="AD2196" s="22"/>
      <c r="AE2196" s="16"/>
      <c r="AF2196" s="22"/>
      <c r="AG2196" s="138"/>
      <c r="AH2196" s="23"/>
      <c r="AI2196" s="16"/>
      <c r="AJ2196" s="23"/>
      <c r="AK2196" s="28"/>
      <c r="AL2196" s="35"/>
      <c r="AQ2196" s="25">
        <f>IF(FollowUp!$AK$3="(Off)",IF(FollowUp!$AA$3=Data!$D$5,C2196,IF(FollowUp!$AA$3=Data!$D$6,D2196,IF(FollowUp!$AA$3=Data!$D$7,E2196,B2196))),IF(FollowUp!$AK$3=Data!$N$9,F2196,IF(FollowUp!$AK$3=Data!$N$8,H2196,IF(FollowUp!$AK$3=Data!$N$7,G2196,B2196))))</f>
        <v>0</v>
      </c>
      <c r="AR2196" s="51">
        <f t="shared" si="206"/>
        <v>0</v>
      </c>
      <c r="AS2196" s="25">
        <f t="shared" si="210"/>
        <v>-1</v>
      </c>
      <c r="AT2196" s="25">
        <f t="shared" si="207"/>
        <v>2189</v>
      </c>
      <c r="AU2196" s="25">
        <f t="shared" si="211"/>
        <v>0</v>
      </c>
      <c r="AV2196" s="25">
        <f t="shared" si="208"/>
        <v>0</v>
      </c>
      <c r="BB2196" s="51"/>
    </row>
    <row r="2197" spans="1:54" x14ac:dyDescent="0.25">
      <c r="A2197" t="str">
        <f t="shared" si="209"/>
        <v>2197</v>
      </c>
      <c r="B2197" s="25">
        <f>IF(OR(ISBLANK($AG2197),$AI2197="closed",$AI2197="old",AND($B$3=Data!$N$6,OR(database!AG2197=Data!$K$8,Data!$K$9=database!AG2197))),0,MAX(B$8:B2196)+1)</f>
        <v>0</v>
      </c>
      <c r="C2197" s="25">
        <f ca="1">IF(AND($AL2197-C$3&lt;=TODAY(),$AL2197&gt;0,AI2197&lt;&gt;"closed",AI2197&lt;&gt;"old",AND($B$3&lt;&gt;Data!$N$6,OR(database!$AG2197&lt;&gt;Data!$K$9,database!$AG2197&lt;&gt;Data!$K$8))),MAX(C$8:C2196)+1,0)</f>
        <v>0</v>
      </c>
      <c r="D2197" s="25">
        <f ca="1">IF(AND($AL2197-D$3&lt;=TODAY(),$AL2197&gt;0,$AI2197&lt;&gt;"closed",AI2197&lt;&gt;"old",AND($B$3&lt;&gt;Data!$N$6,OR(database!$AG2197&lt;&gt;Data!$K$9,database!$AG2197&lt;&gt;Data!$K$8))),MAX(D$8:D2196)+1,0)</f>
        <v>0</v>
      </c>
      <c r="E2197" s="25">
        <f ca="1">IF(AND($AL2197-E$3&lt;=TODAY(),$AL2197&gt;0,AI2197&lt;&gt;"closed",AI2197&lt;&gt;"old",AND($B$3&lt;&gt;Data!$N$6,OR(database!$AG2197&lt;&gt;Data!$K$9,database!$AG2197&lt;&gt;Data!$K$8))),MAX(E$8:E2196)+1,0)</f>
        <v>0</v>
      </c>
      <c r="F2197" s="25">
        <f>IF(AH2197="X",MAX(F$8:F2196)+1,0)</f>
        <v>0</v>
      </c>
      <c r="G2197" s="25">
        <f ca="1">IF(AND(AG2197=Data!$K$8,database!AI2197&lt;&gt;"Closed",AI2197&lt;&gt;"old",database!AL2197&lt;(TODAY()+Data!$X$4)),MAX(G$8:G2196)+1,0)</f>
        <v>0</v>
      </c>
      <c r="H2197" s="25">
        <f ca="1">IF(AND(AG2197=Data!$K$9,database!AI2197&lt;&gt;"Closed",AI2197&lt;&gt;"old",database!AL2197&lt;(TODAY()+Data!$X$5)),MAX(H$8:H2196)+1,0)</f>
        <v>0</v>
      </c>
      <c r="Y2197">
        <f>IF(AS2197&gt;0,VLOOKUP(AS2197,$AT:$AV,3,0)+COUNTIF(AS$8:AS2196,AS2197),0)</f>
        <v>0</v>
      </c>
      <c r="AA2197" s="17"/>
      <c r="AB2197" s="18"/>
      <c r="AC2197" s="17"/>
      <c r="AD2197" s="18"/>
      <c r="AE2197" s="17"/>
      <c r="AF2197" s="18"/>
      <c r="AG2197" s="139"/>
      <c r="AH2197" s="24"/>
      <c r="AI2197" s="17"/>
      <c r="AJ2197" s="24"/>
      <c r="AK2197" s="27"/>
      <c r="AL2197" s="47"/>
      <c r="AQ2197" s="25">
        <f>IF(FollowUp!$AK$3="(Off)",IF(FollowUp!$AA$3=Data!$D$5,C2197,IF(FollowUp!$AA$3=Data!$D$6,D2197,IF(FollowUp!$AA$3=Data!$D$7,E2197,B2197))),IF(FollowUp!$AK$3=Data!$N$9,F2197,IF(FollowUp!$AK$3=Data!$N$8,H2197,IF(FollowUp!$AK$3=Data!$N$7,G2197,B2197))))</f>
        <v>0</v>
      </c>
      <c r="AR2197" s="51">
        <f t="shared" si="206"/>
        <v>0</v>
      </c>
      <c r="AS2197" s="25">
        <f t="shared" si="210"/>
        <v>-1</v>
      </c>
      <c r="AT2197" s="25">
        <f t="shared" si="207"/>
        <v>2190</v>
      </c>
      <c r="AU2197" s="25">
        <f t="shared" si="211"/>
        <v>0</v>
      </c>
      <c r="AV2197" s="25">
        <f t="shared" si="208"/>
        <v>0</v>
      </c>
      <c r="BB2197" s="51"/>
    </row>
    <row r="2198" spans="1:54" x14ac:dyDescent="0.25">
      <c r="A2198" t="str">
        <f t="shared" si="209"/>
        <v>2198</v>
      </c>
      <c r="B2198" s="25">
        <f>IF(OR(ISBLANK($AG2198),$AI2198="closed",$AI2198="old",AND($B$3=Data!$N$6,OR(database!AG2198=Data!$K$8,Data!$K$9=database!AG2198))),0,MAX(B$8:B2197)+1)</f>
        <v>0</v>
      </c>
      <c r="C2198" s="25">
        <f ca="1">IF(AND($AL2198-C$3&lt;=TODAY(),$AL2198&gt;0,AI2198&lt;&gt;"closed",AI2198&lt;&gt;"old",AND($B$3&lt;&gt;Data!$N$6,OR(database!$AG2198&lt;&gt;Data!$K$9,database!$AG2198&lt;&gt;Data!$K$8))),MAX(C$8:C2197)+1,0)</f>
        <v>0</v>
      </c>
      <c r="D2198" s="25">
        <f ca="1">IF(AND($AL2198-D$3&lt;=TODAY(),$AL2198&gt;0,$AI2198&lt;&gt;"closed",AI2198&lt;&gt;"old",AND($B$3&lt;&gt;Data!$N$6,OR(database!$AG2198&lt;&gt;Data!$K$9,database!$AG2198&lt;&gt;Data!$K$8))),MAX(D$8:D2197)+1,0)</f>
        <v>0</v>
      </c>
      <c r="E2198" s="25">
        <f ca="1">IF(AND($AL2198-E$3&lt;=TODAY(),$AL2198&gt;0,AI2198&lt;&gt;"closed",AI2198&lt;&gt;"old",AND($B$3&lt;&gt;Data!$N$6,OR(database!$AG2198&lt;&gt;Data!$K$9,database!$AG2198&lt;&gt;Data!$K$8))),MAX(E$8:E2197)+1,0)</f>
        <v>0</v>
      </c>
      <c r="F2198" s="25">
        <f>IF(AH2198="X",MAX(F$8:F2197)+1,0)</f>
        <v>0</v>
      </c>
      <c r="G2198" s="25">
        <f ca="1">IF(AND(AG2198=Data!$K$8,database!AI2198&lt;&gt;"Closed",AI2198&lt;&gt;"old",database!AL2198&lt;(TODAY()+Data!$X$4)),MAX(G$8:G2197)+1,0)</f>
        <v>0</v>
      </c>
      <c r="H2198" s="25">
        <f ca="1">IF(AND(AG2198=Data!$K$9,database!AI2198&lt;&gt;"Closed",AI2198&lt;&gt;"old",database!AL2198&lt;(TODAY()+Data!$X$5)),MAX(H$8:H2197)+1,0)</f>
        <v>0</v>
      </c>
      <c r="Y2198">
        <f>IF(AS2198&gt;0,VLOOKUP(AS2198,$AT:$AV,3,0)+COUNTIF(AS$8:AS2197,AS2198),0)</f>
        <v>0</v>
      </c>
      <c r="AA2198" s="16"/>
      <c r="AB2198" s="22"/>
      <c r="AC2198" s="16"/>
      <c r="AD2198" s="22"/>
      <c r="AE2198" s="16"/>
      <c r="AF2198" s="22"/>
      <c r="AG2198" s="138"/>
      <c r="AH2198" s="23"/>
      <c r="AI2198" s="16"/>
      <c r="AJ2198" s="23"/>
      <c r="AK2198" s="28"/>
      <c r="AL2198" s="35"/>
      <c r="AQ2198" s="25">
        <f>IF(FollowUp!$AK$3="(Off)",IF(FollowUp!$AA$3=Data!$D$5,C2198,IF(FollowUp!$AA$3=Data!$D$6,D2198,IF(FollowUp!$AA$3=Data!$D$7,E2198,B2198))),IF(FollowUp!$AK$3=Data!$N$9,F2198,IF(FollowUp!$AK$3=Data!$N$8,H2198,IF(FollowUp!$AK$3=Data!$N$7,G2198,B2198))))</f>
        <v>0</v>
      </c>
      <c r="AR2198" s="51">
        <f t="shared" si="206"/>
        <v>0</v>
      </c>
      <c r="AS2198" s="25">
        <f t="shared" si="210"/>
        <v>-1</v>
      </c>
      <c r="AT2198" s="25">
        <f t="shared" si="207"/>
        <v>2191</v>
      </c>
      <c r="AU2198" s="25">
        <f t="shared" si="211"/>
        <v>0</v>
      </c>
      <c r="AV2198" s="25">
        <f t="shared" si="208"/>
        <v>0</v>
      </c>
      <c r="BB2198" s="51"/>
    </row>
    <row r="2199" spans="1:54" x14ac:dyDescent="0.25">
      <c r="A2199" t="str">
        <f t="shared" si="209"/>
        <v>2199</v>
      </c>
      <c r="B2199" s="25">
        <f>IF(OR(ISBLANK($AG2199),$AI2199="closed",$AI2199="old",AND($B$3=Data!$N$6,OR(database!AG2199=Data!$K$8,Data!$K$9=database!AG2199))),0,MAX(B$8:B2198)+1)</f>
        <v>0</v>
      </c>
      <c r="C2199" s="25">
        <f ca="1">IF(AND($AL2199-C$3&lt;=TODAY(),$AL2199&gt;0,AI2199&lt;&gt;"closed",AI2199&lt;&gt;"old",AND($B$3&lt;&gt;Data!$N$6,OR(database!$AG2199&lt;&gt;Data!$K$9,database!$AG2199&lt;&gt;Data!$K$8))),MAX(C$8:C2198)+1,0)</f>
        <v>0</v>
      </c>
      <c r="D2199" s="25">
        <f ca="1">IF(AND($AL2199-D$3&lt;=TODAY(),$AL2199&gt;0,$AI2199&lt;&gt;"closed",AI2199&lt;&gt;"old",AND($B$3&lt;&gt;Data!$N$6,OR(database!$AG2199&lt;&gt;Data!$K$9,database!$AG2199&lt;&gt;Data!$K$8))),MAX(D$8:D2198)+1,0)</f>
        <v>0</v>
      </c>
      <c r="E2199" s="25">
        <f ca="1">IF(AND($AL2199-E$3&lt;=TODAY(),$AL2199&gt;0,AI2199&lt;&gt;"closed",AI2199&lt;&gt;"old",AND($B$3&lt;&gt;Data!$N$6,OR(database!$AG2199&lt;&gt;Data!$K$9,database!$AG2199&lt;&gt;Data!$K$8))),MAX(E$8:E2198)+1,0)</f>
        <v>0</v>
      </c>
      <c r="F2199" s="25">
        <f>IF(AH2199="X",MAX(F$8:F2198)+1,0)</f>
        <v>0</v>
      </c>
      <c r="G2199" s="25">
        <f ca="1">IF(AND(AG2199=Data!$K$8,database!AI2199&lt;&gt;"Closed",AI2199&lt;&gt;"old",database!AL2199&lt;(TODAY()+Data!$X$4)),MAX(G$8:G2198)+1,0)</f>
        <v>0</v>
      </c>
      <c r="H2199" s="25">
        <f ca="1">IF(AND(AG2199=Data!$K$9,database!AI2199&lt;&gt;"Closed",AI2199&lt;&gt;"old",database!AL2199&lt;(TODAY()+Data!$X$5)),MAX(H$8:H2198)+1,0)</f>
        <v>0</v>
      </c>
      <c r="Y2199">
        <f>IF(AS2199&gt;0,VLOOKUP(AS2199,$AT:$AV,3,0)+COUNTIF(AS$8:AS2198,AS2199),0)</f>
        <v>0</v>
      </c>
      <c r="AA2199" s="17"/>
      <c r="AB2199" s="18"/>
      <c r="AC2199" s="17"/>
      <c r="AD2199" s="18"/>
      <c r="AE2199" s="17"/>
      <c r="AF2199" s="18"/>
      <c r="AG2199" s="139"/>
      <c r="AH2199" s="24"/>
      <c r="AI2199" s="17"/>
      <c r="AJ2199" s="24"/>
      <c r="AK2199" s="27"/>
      <c r="AL2199" s="47"/>
      <c r="AQ2199" s="25">
        <f>IF(FollowUp!$AK$3="(Off)",IF(FollowUp!$AA$3=Data!$D$5,C2199,IF(FollowUp!$AA$3=Data!$D$6,D2199,IF(FollowUp!$AA$3=Data!$D$7,E2199,B2199))),IF(FollowUp!$AK$3=Data!$N$9,F2199,IF(FollowUp!$AK$3=Data!$N$8,H2199,IF(FollowUp!$AK$3=Data!$N$7,G2199,B2199))))</f>
        <v>0</v>
      </c>
      <c r="AR2199" s="51">
        <f t="shared" si="206"/>
        <v>0</v>
      </c>
      <c r="AS2199" s="25">
        <f t="shared" si="210"/>
        <v>-1</v>
      </c>
      <c r="AT2199" s="25">
        <f t="shared" si="207"/>
        <v>2192</v>
      </c>
      <c r="AU2199" s="25">
        <f t="shared" si="211"/>
        <v>0</v>
      </c>
      <c r="AV2199" s="25">
        <f t="shared" si="208"/>
        <v>0</v>
      </c>
      <c r="BB2199" s="51"/>
    </row>
    <row r="2200" spans="1:54" x14ac:dyDescent="0.25">
      <c r="A2200" t="str">
        <f t="shared" si="209"/>
        <v>2200</v>
      </c>
      <c r="B2200" s="25">
        <f>IF(OR(ISBLANK($AG2200),$AI2200="closed",$AI2200="old",AND($B$3=Data!$N$6,OR(database!AG2200=Data!$K$8,Data!$K$9=database!AG2200))),0,MAX(B$8:B2199)+1)</f>
        <v>0</v>
      </c>
      <c r="C2200" s="25">
        <f ca="1">IF(AND($AL2200-C$3&lt;=TODAY(),$AL2200&gt;0,AI2200&lt;&gt;"closed",AI2200&lt;&gt;"old",AND($B$3&lt;&gt;Data!$N$6,OR(database!$AG2200&lt;&gt;Data!$K$9,database!$AG2200&lt;&gt;Data!$K$8))),MAX(C$8:C2199)+1,0)</f>
        <v>0</v>
      </c>
      <c r="D2200" s="25">
        <f ca="1">IF(AND($AL2200-D$3&lt;=TODAY(),$AL2200&gt;0,$AI2200&lt;&gt;"closed",AI2200&lt;&gt;"old",AND($B$3&lt;&gt;Data!$N$6,OR(database!$AG2200&lt;&gt;Data!$K$9,database!$AG2200&lt;&gt;Data!$K$8))),MAX(D$8:D2199)+1,0)</f>
        <v>0</v>
      </c>
      <c r="E2200" s="25">
        <f ca="1">IF(AND($AL2200-E$3&lt;=TODAY(),$AL2200&gt;0,AI2200&lt;&gt;"closed",AI2200&lt;&gt;"old",AND($B$3&lt;&gt;Data!$N$6,OR(database!$AG2200&lt;&gt;Data!$K$9,database!$AG2200&lt;&gt;Data!$K$8))),MAX(E$8:E2199)+1,0)</f>
        <v>0</v>
      </c>
      <c r="F2200" s="25">
        <f>IF(AH2200="X",MAX(F$8:F2199)+1,0)</f>
        <v>0</v>
      </c>
      <c r="G2200" s="25">
        <f ca="1">IF(AND(AG2200=Data!$K$8,database!AI2200&lt;&gt;"Closed",AI2200&lt;&gt;"old",database!AL2200&lt;(TODAY()+Data!$X$4)),MAX(G$8:G2199)+1,0)</f>
        <v>0</v>
      </c>
      <c r="H2200" s="25">
        <f ca="1">IF(AND(AG2200=Data!$K$9,database!AI2200&lt;&gt;"Closed",AI2200&lt;&gt;"old",database!AL2200&lt;(TODAY()+Data!$X$5)),MAX(H$8:H2199)+1,0)</f>
        <v>0</v>
      </c>
      <c r="Y2200">
        <f>IF(AS2200&gt;0,VLOOKUP(AS2200,$AT:$AV,3,0)+COUNTIF(AS$8:AS2199,AS2200),0)</f>
        <v>0</v>
      </c>
      <c r="AA2200" s="16"/>
      <c r="AB2200" s="22"/>
      <c r="AC2200" s="16"/>
      <c r="AD2200" s="22"/>
      <c r="AE2200" s="16"/>
      <c r="AF2200" s="22"/>
      <c r="AG2200" s="138"/>
      <c r="AH2200" s="23"/>
      <c r="AI2200" s="16"/>
      <c r="AJ2200" s="23"/>
      <c r="AK2200" s="28"/>
      <c r="AL2200" s="35"/>
      <c r="AQ2200" s="25">
        <f>IF(FollowUp!$AK$3="(Off)",IF(FollowUp!$AA$3=Data!$D$5,C2200,IF(FollowUp!$AA$3=Data!$D$6,D2200,IF(FollowUp!$AA$3=Data!$D$7,E2200,B2200))),IF(FollowUp!$AK$3=Data!$N$9,F2200,IF(FollowUp!$AK$3=Data!$N$8,H2200,IF(FollowUp!$AK$3=Data!$N$7,G2200,B2200))))</f>
        <v>0</v>
      </c>
      <c r="AR2200" s="51">
        <f t="shared" si="206"/>
        <v>0</v>
      </c>
      <c r="AS2200" s="25">
        <f t="shared" si="210"/>
        <v>-1</v>
      </c>
      <c r="AT2200" s="25">
        <f t="shared" si="207"/>
        <v>2193</v>
      </c>
      <c r="AU2200" s="25">
        <f t="shared" si="211"/>
        <v>0</v>
      </c>
      <c r="AV2200" s="25">
        <f t="shared" si="208"/>
        <v>0</v>
      </c>
      <c r="BB2200" s="51"/>
    </row>
    <row r="2201" spans="1:54" x14ac:dyDescent="0.25">
      <c r="A2201" t="str">
        <f t="shared" si="209"/>
        <v>2201</v>
      </c>
      <c r="B2201" s="25">
        <f>IF(OR(ISBLANK($AG2201),$AI2201="closed",$AI2201="old",AND($B$3=Data!$N$6,OR(database!AG2201=Data!$K$8,Data!$K$9=database!AG2201))),0,MAX(B$8:B2200)+1)</f>
        <v>0</v>
      </c>
      <c r="C2201" s="25">
        <f ca="1">IF(AND($AL2201-C$3&lt;=TODAY(),$AL2201&gt;0,AI2201&lt;&gt;"closed",AI2201&lt;&gt;"old",AND($B$3&lt;&gt;Data!$N$6,OR(database!$AG2201&lt;&gt;Data!$K$9,database!$AG2201&lt;&gt;Data!$K$8))),MAX(C$8:C2200)+1,0)</f>
        <v>0</v>
      </c>
      <c r="D2201" s="25">
        <f ca="1">IF(AND($AL2201-D$3&lt;=TODAY(),$AL2201&gt;0,$AI2201&lt;&gt;"closed",AI2201&lt;&gt;"old",AND($B$3&lt;&gt;Data!$N$6,OR(database!$AG2201&lt;&gt;Data!$K$9,database!$AG2201&lt;&gt;Data!$K$8))),MAX(D$8:D2200)+1,0)</f>
        <v>0</v>
      </c>
      <c r="E2201" s="25">
        <f ca="1">IF(AND($AL2201-E$3&lt;=TODAY(),$AL2201&gt;0,AI2201&lt;&gt;"closed",AI2201&lt;&gt;"old",AND($B$3&lt;&gt;Data!$N$6,OR(database!$AG2201&lt;&gt;Data!$K$9,database!$AG2201&lt;&gt;Data!$K$8))),MAX(E$8:E2200)+1,0)</f>
        <v>0</v>
      </c>
      <c r="F2201" s="25">
        <f>IF(AH2201="X",MAX(F$8:F2200)+1,0)</f>
        <v>0</v>
      </c>
      <c r="G2201" s="25">
        <f ca="1">IF(AND(AG2201=Data!$K$8,database!AI2201&lt;&gt;"Closed",AI2201&lt;&gt;"old",database!AL2201&lt;(TODAY()+Data!$X$4)),MAX(G$8:G2200)+1,0)</f>
        <v>0</v>
      </c>
      <c r="H2201" s="25">
        <f ca="1">IF(AND(AG2201=Data!$K$9,database!AI2201&lt;&gt;"Closed",AI2201&lt;&gt;"old",database!AL2201&lt;(TODAY()+Data!$X$5)),MAX(H$8:H2200)+1,0)</f>
        <v>0</v>
      </c>
      <c r="Y2201">
        <f>IF(AS2201&gt;0,VLOOKUP(AS2201,$AT:$AV,3,0)+COUNTIF(AS$8:AS2200,AS2201),0)</f>
        <v>0</v>
      </c>
      <c r="AA2201" s="17"/>
      <c r="AB2201" s="18"/>
      <c r="AC2201" s="17"/>
      <c r="AD2201" s="18"/>
      <c r="AE2201" s="17"/>
      <c r="AF2201" s="18"/>
      <c r="AG2201" s="139"/>
      <c r="AH2201" s="24"/>
      <c r="AI2201" s="17"/>
      <c r="AJ2201" s="24"/>
      <c r="AK2201" s="27"/>
      <c r="AL2201" s="47"/>
      <c r="AQ2201" s="25">
        <f>IF(FollowUp!$AK$3="(Off)",IF(FollowUp!$AA$3=Data!$D$5,C2201,IF(FollowUp!$AA$3=Data!$D$6,D2201,IF(FollowUp!$AA$3=Data!$D$7,E2201,B2201))),IF(FollowUp!$AK$3=Data!$N$9,F2201,IF(FollowUp!$AK$3=Data!$N$8,H2201,IF(FollowUp!$AK$3=Data!$N$7,G2201,B2201))))</f>
        <v>0</v>
      </c>
      <c r="AR2201" s="51">
        <f t="shared" ref="AR2201:AR2264" si="212">IF(AQ2201&gt;0,AL2201,0)</f>
        <v>0</v>
      </c>
      <c r="AS2201" s="25">
        <f t="shared" si="210"/>
        <v>-1</v>
      </c>
      <c r="AT2201" s="25">
        <f t="shared" ref="AT2201:AT2264" si="213">AT2200+1</f>
        <v>2194</v>
      </c>
      <c r="AU2201" s="25">
        <f t="shared" si="211"/>
        <v>0</v>
      </c>
      <c r="AV2201" s="25">
        <f t="shared" ref="AV2201:AV2264" si="214">IF(AND(AU2201&gt;0,AV2202=0),1,(AU2202+AV2202))</f>
        <v>0</v>
      </c>
      <c r="BB2201" s="51"/>
    </row>
    <row r="2202" spans="1:54" x14ac:dyDescent="0.25">
      <c r="A2202" t="str">
        <f t="shared" si="209"/>
        <v>2202</v>
      </c>
      <c r="B2202" s="25">
        <f>IF(OR(ISBLANK($AG2202),$AI2202="closed",$AI2202="old",AND($B$3=Data!$N$6,OR(database!AG2202=Data!$K$8,Data!$K$9=database!AG2202))),0,MAX(B$8:B2201)+1)</f>
        <v>0</v>
      </c>
      <c r="C2202" s="25">
        <f ca="1">IF(AND($AL2202-C$3&lt;=TODAY(),$AL2202&gt;0,AI2202&lt;&gt;"closed",AI2202&lt;&gt;"old",AND($B$3&lt;&gt;Data!$N$6,OR(database!$AG2202&lt;&gt;Data!$K$9,database!$AG2202&lt;&gt;Data!$K$8))),MAX(C$8:C2201)+1,0)</f>
        <v>0</v>
      </c>
      <c r="D2202" s="25">
        <f ca="1">IF(AND($AL2202-D$3&lt;=TODAY(),$AL2202&gt;0,$AI2202&lt;&gt;"closed",AI2202&lt;&gt;"old",AND($B$3&lt;&gt;Data!$N$6,OR(database!$AG2202&lt;&gt;Data!$K$9,database!$AG2202&lt;&gt;Data!$K$8))),MAX(D$8:D2201)+1,0)</f>
        <v>0</v>
      </c>
      <c r="E2202" s="25">
        <f ca="1">IF(AND($AL2202-E$3&lt;=TODAY(),$AL2202&gt;0,AI2202&lt;&gt;"closed",AI2202&lt;&gt;"old",AND($B$3&lt;&gt;Data!$N$6,OR(database!$AG2202&lt;&gt;Data!$K$9,database!$AG2202&lt;&gt;Data!$K$8))),MAX(E$8:E2201)+1,0)</f>
        <v>0</v>
      </c>
      <c r="F2202" s="25">
        <f>IF(AH2202="X",MAX(F$8:F2201)+1,0)</f>
        <v>0</v>
      </c>
      <c r="G2202" s="25">
        <f ca="1">IF(AND(AG2202=Data!$K$8,database!AI2202&lt;&gt;"Closed",AI2202&lt;&gt;"old",database!AL2202&lt;(TODAY()+Data!$X$4)),MAX(G$8:G2201)+1,0)</f>
        <v>0</v>
      </c>
      <c r="H2202" s="25">
        <f ca="1">IF(AND(AG2202=Data!$K$9,database!AI2202&lt;&gt;"Closed",AI2202&lt;&gt;"old",database!AL2202&lt;(TODAY()+Data!$X$5)),MAX(H$8:H2201)+1,0)</f>
        <v>0</v>
      </c>
      <c r="Y2202">
        <f>IF(AS2202&gt;0,VLOOKUP(AS2202,$AT:$AV,3,0)+COUNTIF(AS$8:AS2201,AS2202),0)</f>
        <v>0</v>
      </c>
      <c r="AA2202" s="16"/>
      <c r="AB2202" s="22"/>
      <c r="AC2202" s="16"/>
      <c r="AD2202" s="22"/>
      <c r="AE2202" s="16"/>
      <c r="AF2202" s="22"/>
      <c r="AG2202" s="138"/>
      <c r="AH2202" s="23"/>
      <c r="AI2202" s="16"/>
      <c r="AJ2202" s="23"/>
      <c r="AK2202" s="28"/>
      <c r="AL2202" s="35"/>
      <c r="AQ2202" s="25">
        <f>IF(FollowUp!$AK$3="(Off)",IF(FollowUp!$AA$3=Data!$D$5,C2202,IF(FollowUp!$AA$3=Data!$D$6,D2202,IF(FollowUp!$AA$3=Data!$D$7,E2202,B2202))),IF(FollowUp!$AK$3=Data!$N$9,F2202,IF(FollowUp!$AK$3=Data!$N$8,H2202,IF(FollowUp!$AK$3=Data!$N$7,G2202,B2202))))</f>
        <v>0</v>
      </c>
      <c r="AR2202" s="51">
        <f t="shared" si="212"/>
        <v>0</v>
      </c>
      <c r="AS2202" s="25">
        <f t="shared" si="210"/>
        <v>-1</v>
      </c>
      <c r="AT2202" s="25">
        <f t="shared" si="213"/>
        <v>2195</v>
      </c>
      <c r="AU2202" s="25">
        <f t="shared" si="211"/>
        <v>0</v>
      </c>
      <c r="AV2202" s="25">
        <f t="shared" si="214"/>
        <v>0</v>
      </c>
      <c r="BB2202" s="51"/>
    </row>
    <row r="2203" spans="1:54" x14ac:dyDescent="0.25">
      <c r="A2203" t="str">
        <f t="shared" si="209"/>
        <v>2203</v>
      </c>
      <c r="B2203" s="25">
        <f>IF(OR(ISBLANK($AG2203),$AI2203="closed",$AI2203="old",AND($B$3=Data!$N$6,OR(database!AG2203=Data!$K$8,Data!$K$9=database!AG2203))),0,MAX(B$8:B2202)+1)</f>
        <v>0</v>
      </c>
      <c r="C2203" s="25">
        <f ca="1">IF(AND($AL2203-C$3&lt;=TODAY(),$AL2203&gt;0,AI2203&lt;&gt;"closed",AI2203&lt;&gt;"old",AND($B$3&lt;&gt;Data!$N$6,OR(database!$AG2203&lt;&gt;Data!$K$9,database!$AG2203&lt;&gt;Data!$K$8))),MAX(C$8:C2202)+1,0)</f>
        <v>0</v>
      </c>
      <c r="D2203" s="25">
        <f ca="1">IF(AND($AL2203-D$3&lt;=TODAY(),$AL2203&gt;0,$AI2203&lt;&gt;"closed",AI2203&lt;&gt;"old",AND($B$3&lt;&gt;Data!$N$6,OR(database!$AG2203&lt;&gt;Data!$K$9,database!$AG2203&lt;&gt;Data!$K$8))),MAX(D$8:D2202)+1,0)</f>
        <v>0</v>
      </c>
      <c r="E2203" s="25">
        <f ca="1">IF(AND($AL2203-E$3&lt;=TODAY(),$AL2203&gt;0,AI2203&lt;&gt;"closed",AI2203&lt;&gt;"old",AND($B$3&lt;&gt;Data!$N$6,OR(database!$AG2203&lt;&gt;Data!$K$9,database!$AG2203&lt;&gt;Data!$K$8))),MAX(E$8:E2202)+1,0)</f>
        <v>0</v>
      </c>
      <c r="F2203" s="25">
        <f>IF(AH2203="X",MAX(F$8:F2202)+1,0)</f>
        <v>0</v>
      </c>
      <c r="G2203" s="25">
        <f ca="1">IF(AND(AG2203=Data!$K$8,database!AI2203&lt;&gt;"Closed",AI2203&lt;&gt;"old",database!AL2203&lt;(TODAY()+Data!$X$4)),MAX(G$8:G2202)+1,0)</f>
        <v>0</v>
      </c>
      <c r="H2203" s="25">
        <f ca="1">IF(AND(AG2203=Data!$K$9,database!AI2203&lt;&gt;"Closed",AI2203&lt;&gt;"old",database!AL2203&lt;(TODAY()+Data!$X$5)),MAX(H$8:H2202)+1,0)</f>
        <v>0</v>
      </c>
      <c r="Y2203">
        <f>IF(AS2203&gt;0,VLOOKUP(AS2203,$AT:$AV,3,0)+COUNTIF(AS$8:AS2202,AS2203),0)</f>
        <v>0</v>
      </c>
      <c r="AA2203" s="17"/>
      <c r="AB2203" s="18"/>
      <c r="AC2203" s="17"/>
      <c r="AD2203" s="18"/>
      <c r="AE2203" s="17"/>
      <c r="AF2203" s="18"/>
      <c r="AG2203" s="139"/>
      <c r="AH2203" s="24"/>
      <c r="AI2203" s="17"/>
      <c r="AJ2203" s="24"/>
      <c r="AK2203" s="27"/>
      <c r="AL2203" s="47"/>
      <c r="AQ2203" s="25">
        <f>IF(FollowUp!$AK$3="(Off)",IF(FollowUp!$AA$3=Data!$D$5,C2203,IF(FollowUp!$AA$3=Data!$D$6,D2203,IF(FollowUp!$AA$3=Data!$D$7,E2203,B2203))),IF(FollowUp!$AK$3=Data!$N$9,F2203,IF(FollowUp!$AK$3=Data!$N$8,H2203,IF(FollowUp!$AK$3=Data!$N$7,G2203,B2203))))</f>
        <v>0</v>
      </c>
      <c r="AR2203" s="51">
        <f t="shared" si="212"/>
        <v>0</v>
      </c>
      <c r="AS2203" s="25">
        <f t="shared" si="210"/>
        <v>-1</v>
      </c>
      <c r="AT2203" s="25">
        <f t="shared" si="213"/>
        <v>2196</v>
      </c>
      <c r="AU2203" s="25">
        <f t="shared" si="211"/>
        <v>0</v>
      </c>
      <c r="AV2203" s="25">
        <f t="shared" si="214"/>
        <v>0</v>
      </c>
      <c r="BB2203" s="51"/>
    </row>
    <row r="2204" spans="1:54" x14ac:dyDescent="0.25">
      <c r="A2204" t="str">
        <f t="shared" si="209"/>
        <v>2204</v>
      </c>
      <c r="B2204" s="25">
        <f>IF(OR(ISBLANK($AG2204),$AI2204="closed",$AI2204="old",AND($B$3=Data!$N$6,OR(database!AG2204=Data!$K$8,Data!$K$9=database!AG2204))),0,MAX(B$8:B2203)+1)</f>
        <v>0</v>
      </c>
      <c r="C2204" s="25">
        <f ca="1">IF(AND($AL2204-C$3&lt;=TODAY(),$AL2204&gt;0,AI2204&lt;&gt;"closed",AI2204&lt;&gt;"old",AND($B$3&lt;&gt;Data!$N$6,OR(database!$AG2204&lt;&gt;Data!$K$9,database!$AG2204&lt;&gt;Data!$K$8))),MAX(C$8:C2203)+1,0)</f>
        <v>0</v>
      </c>
      <c r="D2204" s="25">
        <f ca="1">IF(AND($AL2204-D$3&lt;=TODAY(),$AL2204&gt;0,$AI2204&lt;&gt;"closed",AI2204&lt;&gt;"old",AND($B$3&lt;&gt;Data!$N$6,OR(database!$AG2204&lt;&gt;Data!$K$9,database!$AG2204&lt;&gt;Data!$K$8))),MAX(D$8:D2203)+1,0)</f>
        <v>0</v>
      </c>
      <c r="E2204" s="25">
        <f ca="1">IF(AND($AL2204-E$3&lt;=TODAY(),$AL2204&gt;0,AI2204&lt;&gt;"closed",AI2204&lt;&gt;"old",AND($B$3&lt;&gt;Data!$N$6,OR(database!$AG2204&lt;&gt;Data!$K$9,database!$AG2204&lt;&gt;Data!$K$8))),MAX(E$8:E2203)+1,0)</f>
        <v>0</v>
      </c>
      <c r="F2204" s="25">
        <f>IF(AH2204="X",MAX(F$8:F2203)+1,0)</f>
        <v>0</v>
      </c>
      <c r="G2204" s="25">
        <f ca="1">IF(AND(AG2204=Data!$K$8,database!AI2204&lt;&gt;"Closed",AI2204&lt;&gt;"old",database!AL2204&lt;(TODAY()+Data!$X$4)),MAX(G$8:G2203)+1,0)</f>
        <v>0</v>
      </c>
      <c r="H2204" s="25">
        <f ca="1">IF(AND(AG2204=Data!$K$9,database!AI2204&lt;&gt;"Closed",AI2204&lt;&gt;"old",database!AL2204&lt;(TODAY()+Data!$X$5)),MAX(H$8:H2203)+1,0)</f>
        <v>0</v>
      </c>
      <c r="Y2204">
        <f>IF(AS2204&gt;0,VLOOKUP(AS2204,$AT:$AV,3,0)+COUNTIF(AS$8:AS2203,AS2204),0)</f>
        <v>0</v>
      </c>
      <c r="AA2204" s="16"/>
      <c r="AB2204" s="22"/>
      <c r="AC2204" s="16"/>
      <c r="AD2204" s="22"/>
      <c r="AE2204" s="16"/>
      <c r="AF2204" s="22"/>
      <c r="AG2204" s="138"/>
      <c r="AH2204" s="23"/>
      <c r="AI2204" s="16"/>
      <c r="AJ2204" s="23"/>
      <c r="AK2204" s="28"/>
      <c r="AL2204" s="35"/>
      <c r="AQ2204" s="25">
        <f>IF(FollowUp!$AK$3="(Off)",IF(FollowUp!$AA$3=Data!$D$5,C2204,IF(FollowUp!$AA$3=Data!$D$6,D2204,IF(FollowUp!$AA$3=Data!$D$7,E2204,B2204))),IF(FollowUp!$AK$3=Data!$N$9,F2204,IF(FollowUp!$AK$3=Data!$N$8,H2204,IF(FollowUp!$AK$3=Data!$N$7,G2204,B2204))))</f>
        <v>0</v>
      </c>
      <c r="AR2204" s="51">
        <f t="shared" si="212"/>
        <v>0</v>
      </c>
      <c r="AS2204" s="25">
        <f t="shared" si="210"/>
        <v>-1</v>
      </c>
      <c r="AT2204" s="25">
        <f t="shared" si="213"/>
        <v>2197</v>
      </c>
      <c r="AU2204" s="25">
        <f t="shared" si="211"/>
        <v>0</v>
      </c>
      <c r="AV2204" s="25">
        <f t="shared" si="214"/>
        <v>0</v>
      </c>
      <c r="BB2204" s="51"/>
    </row>
    <row r="2205" spans="1:54" x14ac:dyDescent="0.25">
      <c r="A2205" t="str">
        <f t="shared" si="209"/>
        <v>2205</v>
      </c>
      <c r="B2205" s="25">
        <f>IF(OR(ISBLANK($AG2205),$AI2205="closed",$AI2205="old",AND($B$3=Data!$N$6,OR(database!AG2205=Data!$K$8,Data!$K$9=database!AG2205))),0,MAX(B$8:B2204)+1)</f>
        <v>0</v>
      </c>
      <c r="C2205" s="25">
        <f ca="1">IF(AND($AL2205-C$3&lt;=TODAY(),$AL2205&gt;0,AI2205&lt;&gt;"closed",AI2205&lt;&gt;"old",AND($B$3&lt;&gt;Data!$N$6,OR(database!$AG2205&lt;&gt;Data!$K$9,database!$AG2205&lt;&gt;Data!$K$8))),MAX(C$8:C2204)+1,0)</f>
        <v>0</v>
      </c>
      <c r="D2205" s="25">
        <f ca="1">IF(AND($AL2205-D$3&lt;=TODAY(),$AL2205&gt;0,$AI2205&lt;&gt;"closed",AI2205&lt;&gt;"old",AND($B$3&lt;&gt;Data!$N$6,OR(database!$AG2205&lt;&gt;Data!$K$9,database!$AG2205&lt;&gt;Data!$K$8))),MAX(D$8:D2204)+1,0)</f>
        <v>0</v>
      </c>
      <c r="E2205" s="25">
        <f ca="1">IF(AND($AL2205-E$3&lt;=TODAY(),$AL2205&gt;0,AI2205&lt;&gt;"closed",AI2205&lt;&gt;"old",AND($B$3&lt;&gt;Data!$N$6,OR(database!$AG2205&lt;&gt;Data!$K$9,database!$AG2205&lt;&gt;Data!$K$8))),MAX(E$8:E2204)+1,0)</f>
        <v>0</v>
      </c>
      <c r="F2205" s="25">
        <f>IF(AH2205="X",MAX(F$8:F2204)+1,0)</f>
        <v>0</v>
      </c>
      <c r="G2205" s="25">
        <f ca="1">IF(AND(AG2205=Data!$K$8,database!AI2205&lt;&gt;"Closed",AI2205&lt;&gt;"old",database!AL2205&lt;(TODAY()+Data!$X$4)),MAX(G$8:G2204)+1,0)</f>
        <v>0</v>
      </c>
      <c r="H2205" s="25">
        <f ca="1">IF(AND(AG2205=Data!$K$9,database!AI2205&lt;&gt;"Closed",AI2205&lt;&gt;"old",database!AL2205&lt;(TODAY()+Data!$X$5)),MAX(H$8:H2204)+1,0)</f>
        <v>0</v>
      </c>
      <c r="Y2205">
        <f>IF(AS2205&gt;0,VLOOKUP(AS2205,$AT:$AV,3,0)+COUNTIF(AS$8:AS2204,AS2205),0)</f>
        <v>0</v>
      </c>
      <c r="AA2205" s="17"/>
      <c r="AB2205" s="18"/>
      <c r="AC2205" s="17"/>
      <c r="AD2205" s="18"/>
      <c r="AE2205" s="17"/>
      <c r="AF2205" s="18"/>
      <c r="AG2205" s="139"/>
      <c r="AH2205" s="24"/>
      <c r="AI2205" s="17"/>
      <c r="AJ2205" s="24"/>
      <c r="AK2205" s="27"/>
      <c r="AL2205" s="47"/>
      <c r="AQ2205" s="25">
        <f>IF(FollowUp!$AK$3="(Off)",IF(FollowUp!$AA$3=Data!$D$5,C2205,IF(FollowUp!$AA$3=Data!$D$6,D2205,IF(FollowUp!$AA$3=Data!$D$7,E2205,B2205))),IF(FollowUp!$AK$3=Data!$N$9,F2205,IF(FollowUp!$AK$3=Data!$N$8,H2205,IF(FollowUp!$AK$3=Data!$N$7,G2205,B2205))))</f>
        <v>0</v>
      </c>
      <c r="AR2205" s="51">
        <f t="shared" si="212"/>
        <v>0</v>
      </c>
      <c r="AS2205" s="25">
        <f t="shared" si="210"/>
        <v>-1</v>
      </c>
      <c r="AT2205" s="25">
        <f t="shared" si="213"/>
        <v>2198</v>
      </c>
      <c r="AU2205" s="25">
        <f t="shared" si="211"/>
        <v>0</v>
      </c>
      <c r="AV2205" s="25">
        <f t="shared" si="214"/>
        <v>0</v>
      </c>
      <c r="BB2205" s="51"/>
    </row>
    <row r="2206" spans="1:54" x14ac:dyDescent="0.25">
      <c r="A2206" t="str">
        <f t="shared" si="209"/>
        <v>2206</v>
      </c>
      <c r="B2206" s="25">
        <f>IF(OR(ISBLANK($AG2206),$AI2206="closed",$AI2206="old",AND($B$3=Data!$N$6,OR(database!AG2206=Data!$K$8,Data!$K$9=database!AG2206))),0,MAX(B$8:B2205)+1)</f>
        <v>0</v>
      </c>
      <c r="C2206" s="25">
        <f ca="1">IF(AND($AL2206-C$3&lt;=TODAY(),$AL2206&gt;0,AI2206&lt;&gt;"closed",AI2206&lt;&gt;"old",AND($B$3&lt;&gt;Data!$N$6,OR(database!$AG2206&lt;&gt;Data!$K$9,database!$AG2206&lt;&gt;Data!$K$8))),MAX(C$8:C2205)+1,0)</f>
        <v>0</v>
      </c>
      <c r="D2206" s="25">
        <f ca="1">IF(AND($AL2206-D$3&lt;=TODAY(),$AL2206&gt;0,$AI2206&lt;&gt;"closed",AI2206&lt;&gt;"old",AND($B$3&lt;&gt;Data!$N$6,OR(database!$AG2206&lt;&gt;Data!$K$9,database!$AG2206&lt;&gt;Data!$K$8))),MAX(D$8:D2205)+1,0)</f>
        <v>0</v>
      </c>
      <c r="E2206" s="25">
        <f ca="1">IF(AND($AL2206-E$3&lt;=TODAY(),$AL2206&gt;0,AI2206&lt;&gt;"closed",AI2206&lt;&gt;"old",AND($B$3&lt;&gt;Data!$N$6,OR(database!$AG2206&lt;&gt;Data!$K$9,database!$AG2206&lt;&gt;Data!$K$8))),MAX(E$8:E2205)+1,0)</f>
        <v>0</v>
      </c>
      <c r="F2206" s="25">
        <f>IF(AH2206="X",MAX(F$8:F2205)+1,0)</f>
        <v>0</v>
      </c>
      <c r="G2206" s="25">
        <f ca="1">IF(AND(AG2206=Data!$K$8,database!AI2206&lt;&gt;"Closed",AI2206&lt;&gt;"old",database!AL2206&lt;(TODAY()+Data!$X$4)),MAX(G$8:G2205)+1,0)</f>
        <v>0</v>
      </c>
      <c r="H2206" s="25">
        <f ca="1">IF(AND(AG2206=Data!$K$9,database!AI2206&lt;&gt;"Closed",AI2206&lt;&gt;"old",database!AL2206&lt;(TODAY()+Data!$X$5)),MAX(H$8:H2205)+1,0)</f>
        <v>0</v>
      </c>
      <c r="Y2206">
        <f>IF(AS2206&gt;0,VLOOKUP(AS2206,$AT:$AV,3,0)+COUNTIF(AS$8:AS2205,AS2206),0)</f>
        <v>0</v>
      </c>
      <c r="AA2206" s="16"/>
      <c r="AB2206" s="22"/>
      <c r="AC2206" s="16"/>
      <c r="AD2206" s="22"/>
      <c r="AE2206" s="16"/>
      <c r="AF2206" s="22"/>
      <c r="AG2206" s="138"/>
      <c r="AH2206" s="23"/>
      <c r="AI2206" s="16"/>
      <c r="AJ2206" s="23"/>
      <c r="AK2206" s="28"/>
      <c r="AL2206" s="35"/>
      <c r="AQ2206" s="25">
        <f>IF(FollowUp!$AK$3="(Off)",IF(FollowUp!$AA$3=Data!$D$5,C2206,IF(FollowUp!$AA$3=Data!$D$6,D2206,IF(FollowUp!$AA$3=Data!$D$7,E2206,B2206))),IF(FollowUp!$AK$3=Data!$N$9,F2206,IF(FollowUp!$AK$3=Data!$N$8,H2206,IF(FollowUp!$AK$3=Data!$N$7,G2206,B2206))))</f>
        <v>0</v>
      </c>
      <c r="AR2206" s="51">
        <f t="shared" si="212"/>
        <v>0</v>
      </c>
      <c r="AS2206" s="25">
        <f t="shared" si="210"/>
        <v>-1</v>
      </c>
      <c r="AT2206" s="25">
        <f t="shared" si="213"/>
        <v>2199</v>
      </c>
      <c r="AU2206" s="25">
        <f t="shared" si="211"/>
        <v>0</v>
      </c>
      <c r="AV2206" s="25">
        <f t="shared" si="214"/>
        <v>0</v>
      </c>
      <c r="BB2206" s="51"/>
    </row>
    <row r="2207" spans="1:54" x14ac:dyDescent="0.25">
      <c r="A2207" t="str">
        <f t="shared" si="209"/>
        <v>2207</v>
      </c>
      <c r="B2207" s="25">
        <f>IF(OR(ISBLANK($AG2207),$AI2207="closed",$AI2207="old",AND($B$3=Data!$N$6,OR(database!AG2207=Data!$K$8,Data!$K$9=database!AG2207))),0,MAX(B$8:B2206)+1)</f>
        <v>0</v>
      </c>
      <c r="C2207" s="25">
        <f ca="1">IF(AND($AL2207-C$3&lt;=TODAY(),$AL2207&gt;0,AI2207&lt;&gt;"closed",AI2207&lt;&gt;"old",AND($B$3&lt;&gt;Data!$N$6,OR(database!$AG2207&lt;&gt;Data!$K$9,database!$AG2207&lt;&gt;Data!$K$8))),MAX(C$8:C2206)+1,0)</f>
        <v>0</v>
      </c>
      <c r="D2207" s="25">
        <f ca="1">IF(AND($AL2207-D$3&lt;=TODAY(),$AL2207&gt;0,$AI2207&lt;&gt;"closed",AI2207&lt;&gt;"old",AND($B$3&lt;&gt;Data!$N$6,OR(database!$AG2207&lt;&gt;Data!$K$9,database!$AG2207&lt;&gt;Data!$K$8))),MAX(D$8:D2206)+1,0)</f>
        <v>0</v>
      </c>
      <c r="E2207" s="25">
        <f ca="1">IF(AND($AL2207-E$3&lt;=TODAY(),$AL2207&gt;0,AI2207&lt;&gt;"closed",AI2207&lt;&gt;"old",AND($B$3&lt;&gt;Data!$N$6,OR(database!$AG2207&lt;&gt;Data!$K$9,database!$AG2207&lt;&gt;Data!$K$8))),MAX(E$8:E2206)+1,0)</f>
        <v>0</v>
      </c>
      <c r="F2207" s="25">
        <f>IF(AH2207="X",MAX(F$8:F2206)+1,0)</f>
        <v>0</v>
      </c>
      <c r="G2207" s="25">
        <f ca="1">IF(AND(AG2207=Data!$K$8,database!AI2207&lt;&gt;"Closed",AI2207&lt;&gt;"old",database!AL2207&lt;(TODAY()+Data!$X$4)),MAX(G$8:G2206)+1,0)</f>
        <v>0</v>
      </c>
      <c r="H2207" s="25">
        <f ca="1">IF(AND(AG2207=Data!$K$9,database!AI2207&lt;&gt;"Closed",AI2207&lt;&gt;"old",database!AL2207&lt;(TODAY()+Data!$X$5)),MAX(H$8:H2206)+1,0)</f>
        <v>0</v>
      </c>
      <c r="Y2207">
        <f>IF(AS2207&gt;0,VLOOKUP(AS2207,$AT:$AV,3,0)+COUNTIF(AS$8:AS2206,AS2207),0)</f>
        <v>0</v>
      </c>
      <c r="AA2207" s="17"/>
      <c r="AB2207" s="18"/>
      <c r="AC2207" s="17"/>
      <c r="AD2207" s="18"/>
      <c r="AE2207" s="17"/>
      <c r="AF2207" s="18"/>
      <c r="AG2207" s="139"/>
      <c r="AH2207" s="24"/>
      <c r="AI2207" s="17"/>
      <c r="AJ2207" s="24"/>
      <c r="AK2207" s="27"/>
      <c r="AL2207" s="47"/>
      <c r="AQ2207" s="25">
        <f>IF(FollowUp!$AK$3="(Off)",IF(FollowUp!$AA$3=Data!$D$5,C2207,IF(FollowUp!$AA$3=Data!$D$6,D2207,IF(FollowUp!$AA$3=Data!$D$7,E2207,B2207))),IF(FollowUp!$AK$3=Data!$N$9,F2207,IF(FollowUp!$AK$3=Data!$N$8,H2207,IF(FollowUp!$AK$3=Data!$N$7,G2207,B2207))))</f>
        <v>0</v>
      </c>
      <c r="AR2207" s="51">
        <f t="shared" si="212"/>
        <v>0</v>
      </c>
      <c r="AS2207" s="25">
        <f t="shared" si="210"/>
        <v>-1</v>
      </c>
      <c r="AT2207" s="25">
        <f t="shared" si="213"/>
        <v>2200</v>
      </c>
      <c r="AU2207" s="25">
        <f t="shared" si="211"/>
        <v>0</v>
      </c>
      <c r="AV2207" s="25">
        <f t="shared" si="214"/>
        <v>0</v>
      </c>
      <c r="BB2207" s="51"/>
    </row>
    <row r="2208" spans="1:54" x14ac:dyDescent="0.25">
      <c r="A2208" t="str">
        <f t="shared" si="209"/>
        <v>2208</v>
      </c>
      <c r="B2208" s="25">
        <f>IF(OR(ISBLANK($AG2208),$AI2208="closed",$AI2208="old",AND($B$3=Data!$N$6,OR(database!AG2208=Data!$K$8,Data!$K$9=database!AG2208))),0,MAX(B$8:B2207)+1)</f>
        <v>0</v>
      </c>
      <c r="C2208" s="25">
        <f ca="1">IF(AND($AL2208-C$3&lt;=TODAY(),$AL2208&gt;0,AI2208&lt;&gt;"closed",AI2208&lt;&gt;"old",AND($B$3&lt;&gt;Data!$N$6,OR(database!$AG2208&lt;&gt;Data!$K$9,database!$AG2208&lt;&gt;Data!$K$8))),MAX(C$8:C2207)+1,0)</f>
        <v>0</v>
      </c>
      <c r="D2208" s="25">
        <f ca="1">IF(AND($AL2208-D$3&lt;=TODAY(),$AL2208&gt;0,$AI2208&lt;&gt;"closed",AI2208&lt;&gt;"old",AND($B$3&lt;&gt;Data!$N$6,OR(database!$AG2208&lt;&gt;Data!$K$9,database!$AG2208&lt;&gt;Data!$K$8))),MAX(D$8:D2207)+1,0)</f>
        <v>0</v>
      </c>
      <c r="E2208" s="25">
        <f ca="1">IF(AND($AL2208-E$3&lt;=TODAY(),$AL2208&gt;0,AI2208&lt;&gt;"closed",AI2208&lt;&gt;"old",AND($B$3&lt;&gt;Data!$N$6,OR(database!$AG2208&lt;&gt;Data!$K$9,database!$AG2208&lt;&gt;Data!$K$8))),MAX(E$8:E2207)+1,0)</f>
        <v>0</v>
      </c>
      <c r="F2208" s="25">
        <f>IF(AH2208="X",MAX(F$8:F2207)+1,0)</f>
        <v>0</v>
      </c>
      <c r="G2208" s="25">
        <f ca="1">IF(AND(AG2208=Data!$K$8,database!AI2208&lt;&gt;"Closed",AI2208&lt;&gt;"old",database!AL2208&lt;(TODAY()+Data!$X$4)),MAX(G$8:G2207)+1,0)</f>
        <v>0</v>
      </c>
      <c r="H2208" s="25">
        <f ca="1">IF(AND(AG2208=Data!$K$9,database!AI2208&lt;&gt;"Closed",AI2208&lt;&gt;"old",database!AL2208&lt;(TODAY()+Data!$X$5)),MAX(H$8:H2207)+1,0)</f>
        <v>0</v>
      </c>
      <c r="Y2208">
        <f>IF(AS2208&gt;0,VLOOKUP(AS2208,$AT:$AV,3,0)+COUNTIF(AS$8:AS2207,AS2208),0)</f>
        <v>0</v>
      </c>
      <c r="AA2208" s="16"/>
      <c r="AB2208" s="22"/>
      <c r="AC2208" s="16"/>
      <c r="AD2208" s="22"/>
      <c r="AE2208" s="16"/>
      <c r="AF2208" s="22"/>
      <c r="AG2208" s="138"/>
      <c r="AH2208" s="23"/>
      <c r="AI2208" s="16"/>
      <c r="AJ2208" s="23"/>
      <c r="AK2208" s="28"/>
      <c r="AL2208" s="35"/>
      <c r="AQ2208" s="25">
        <f>IF(FollowUp!$AK$3="(Off)",IF(FollowUp!$AA$3=Data!$D$5,C2208,IF(FollowUp!$AA$3=Data!$D$6,D2208,IF(FollowUp!$AA$3=Data!$D$7,E2208,B2208))),IF(FollowUp!$AK$3=Data!$N$9,F2208,IF(FollowUp!$AK$3=Data!$N$8,H2208,IF(FollowUp!$AK$3=Data!$N$7,G2208,B2208))))</f>
        <v>0</v>
      </c>
      <c r="AR2208" s="51">
        <f t="shared" si="212"/>
        <v>0</v>
      </c>
      <c r="AS2208" s="25">
        <f t="shared" si="210"/>
        <v>-1</v>
      </c>
      <c r="AT2208" s="25">
        <f t="shared" si="213"/>
        <v>2201</v>
      </c>
      <c r="AU2208" s="25">
        <f t="shared" si="211"/>
        <v>0</v>
      </c>
      <c r="AV2208" s="25">
        <f t="shared" si="214"/>
        <v>0</v>
      </c>
      <c r="BB2208" s="51"/>
    </row>
    <row r="2209" spans="1:54" x14ac:dyDescent="0.25">
      <c r="A2209" t="str">
        <f t="shared" si="209"/>
        <v>2209</v>
      </c>
      <c r="B2209" s="25">
        <f>IF(OR(ISBLANK($AG2209),$AI2209="closed",$AI2209="old",AND($B$3=Data!$N$6,OR(database!AG2209=Data!$K$8,Data!$K$9=database!AG2209))),0,MAX(B$8:B2208)+1)</f>
        <v>0</v>
      </c>
      <c r="C2209" s="25">
        <f ca="1">IF(AND($AL2209-C$3&lt;=TODAY(),$AL2209&gt;0,AI2209&lt;&gt;"closed",AI2209&lt;&gt;"old",AND($B$3&lt;&gt;Data!$N$6,OR(database!$AG2209&lt;&gt;Data!$K$9,database!$AG2209&lt;&gt;Data!$K$8))),MAX(C$8:C2208)+1,0)</f>
        <v>0</v>
      </c>
      <c r="D2209" s="25">
        <f ca="1">IF(AND($AL2209-D$3&lt;=TODAY(),$AL2209&gt;0,$AI2209&lt;&gt;"closed",AI2209&lt;&gt;"old",AND($B$3&lt;&gt;Data!$N$6,OR(database!$AG2209&lt;&gt;Data!$K$9,database!$AG2209&lt;&gt;Data!$K$8))),MAX(D$8:D2208)+1,0)</f>
        <v>0</v>
      </c>
      <c r="E2209" s="25">
        <f ca="1">IF(AND($AL2209-E$3&lt;=TODAY(),$AL2209&gt;0,AI2209&lt;&gt;"closed",AI2209&lt;&gt;"old",AND($B$3&lt;&gt;Data!$N$6,OR(database!$AG2209&lt;&gt;Data!$K$9,database!$AG2209&lt;&gt;Data!$K$8))),MAX(E$8:E2208)+1,0)</f>
        <v>0</v>
      </c>
      <c r="F2209" s="25">
        <f>IF(AH2209="X",MAX(F$8:F2208)+1,0)</f>
        <v>0</v>
      </c>
      <c r="G2209" s="25">
        <f ca="1">IF(AND(AG2209=Data!$K$8,database!AI2209&lt;&gt;"Closed",AI2209&lt;&gt;"old",database!AL2209&lt;(TODAY()+Data!$X$4)),MAX(G$8:G2208)+1,0)</f>
        <v>0</v>
      </c>
      <c r="H2209" s="25">
        <f ca="1">IF(AND(AG2209=Data!$K$9,database!AI2209&lt;&gt;"Closed",AI2209&lt;&gt;"old",database!AL2209&lt;(TODAY()+Data!$X$5)),MAX(H$8:H2208)+1,0)</f>
        <v>0</v>
      </c>
      <c r="Y2209">
        <f>IF(AS2209&gt;0,VLOOKUP(AS2209,$AT:$AV,3,0)+COUNTIF(AS$8:AS2208,AS2209),0)</f>
        <v>0</v>
      </c>
      <c r="AA2209" s="17"/>
      <c r="AB2209" s="18"/>
      <c r="AC2209" s="17"/>
      <c r="AD2209" s="18"/>
      <c r="AE2209" s="17"/>
      <c r="AF2209" s="18"/>
      <c r="AG2209" s="139"/>
      <c r="AH2209" s="24"/>
      <c r="AI2209" s="17"/>
      <c r="AJ2209" s="24"/>
      <c r="AK2209" s="27"/>
      <c r="AL2209" s="47"/>
      <c r="AQ2209" s="25">
        <f>IF(FollowUp!$AK$3="(Off)",IF(FollowUp!$AA$3=Data!$D$5,C2209,IF(FollowUp!$AA$3=Data!$D$6,D2209,IF(FollowUp!$AA$3=Data!$D$7,E2209,B2209))),IF(FollowUp!$AK$3=Data!$N$9,F2209,IF(FollowUp!$AK$3=Data!$N$8,H2209,IF(FollowUp!$AK$3=Data!$N$7,G2209,B2209))))</f>
        <v>0</v>
      </c>
      <c r="AR2209" s="51">
        <f t="shared" si="212"/>
        <v>0</v>
      </c>
      <c r="AS2209" s="25">
        <f t="shared" si="210"/>
        <v>-1</v>
      </c>
      <c r="AT2209" s="25">
        <f t="shared" si="213"/>
        <v>2202</v>
      </c>
      <c r="AU2209" s="25">
        <f t="shared" si="211"/>
        <v>0</v>
      </c>
      <c r="AV2209" s="25">
        <f t="shared" si="214"/>
        <v>0</v>
      </c>
      <c r="BB2209" s="51"/>
    </row>
    <row r="2210" spans="1:54" x14ac:dyDescent="0.25">
      <c r="A2210" t="str">
        <f t="shared" si="209"/>
        <v>2210</v>
      </c>
      <c r="B2210" s="25">
        <f>IF(OR(ISBLANK($AG2210),$AI2210="closed",$AI2210="old",AND($B$3=Data!$N$6,OR(database!AG2210=Data!$K$8,Data!$K$9=database!AG2210))),0,MAX(B$8:B2209)+1)</f>
        <v>0</v>
      </c>
      <c r="C2210" s="25">
        <f ca="1">IF(AND($AL2210-C$3&lt;=TODAY(),$AL2210&gt;0,AI2210&lt;&gt;"closed",AI2210&lt;&gt;"old",AND($B$3&lt;&gt;Data!$N$6,OR(database!$AG2210&lt;&gt;Data!$K$9,database!$AG2210&lt;&gt;Data!$K$8))),MAX(C$8:C2209)+1,0)</f>
        <v>0</v>
      </c>
      <c r="D2210" s="25">
        <f ca="1">IF(AND($AL2210-D$3&lt;=TODAY(),$AL2210&gt;0,$AI2210&lt;&gt;"closed",AI2210&lt;&gt;"old",AND($B$3&lt;&gt;Data!$N$6,OR(database!$AG2210&lt;&gt;Data!$K$9,database!$AG2210&lt;&gt;Data!$K$8))),MAX(D$8:D2209)+1,0)</f>
        <v>0</v>
      </c>
      <c r="E2210" s="25">
        <f ca="1">IF(AND($AL2210-E$3&lt;=TODAY(),$AL2210&gt;0,AI2210&lt;&gt;"closed",AI2210&lt;&gt;"old",AND($B$3&lt;&gt;Data!$N$6,OR(database!$AG2210&lt;&gt;Data!$K$9,database!$AG2210&lt;&gt;Data!$K$8))),MAX(E$8:E2209)+1,0)</f>
        <v>0</v>
      </c>
      <c r="F2210" s="25">
        <f>IF(AH2210="X",MAX(F$8:F2209)+1,0)</f>
        <v>0</v>
      </c>
      <c r="G2210" s="25">
        <f ca="1">IF(AND(AG2210=Data!$K$8,database!AI2210&lt;&gt;"Closed",AI2210&lt;&gt;"old",database!AL2210&lt;(TODAY()+Data!$X$4)),MAX(G$8:G2209)+1,0)</f>
        <v>0</v>
      </c>
      <c r="H2210" s="25">
        <f ca="1">IF(AND(AG2210=Data!$K$9,database!AI2210&lt;&gt;"Closed",AI2210&lt;&gt;"old",database!AL2210&lt;(TODAY()+Data!$X$5)),MAX(H$8:H2209)+1,0)</f>
        <v>0</v>
      </c>
      <c r="Y2210">
        <f>IF(AS2210&gt;0,VLOOKUP(AS2210,$AT:$AV,3,0)+COUNTIF(AS$8:AS2209,AS2210),0)</f>
        <v>0</v>
      </c>
      <c r="AA2210" s="16"/>
      <c r="AB2210" s="22"/>
      <c r="AC2210" s="16"/>
      <c r="AD2210" s="22"/>
      <c r="AE2210" s="16"/>
      <c r="AF2210" s="22"/>
      <c r="AG2210" s="138"/>
      <c r="AH2210" s="23"/>
      <c r="AI2210" s="16"/>
      <c r="AJ2210" s="23"/>
      <c r="AK2210" s="28"/>
      <c r="AL2210" s="35"/>
      <c r="AQ2210" s="25">
        <f>IF(FollowUp!$AK$3="(Off)",IF(FollowUp!$AA$3=Data!$D$5,C2210,IF(FollowUp!$AA$3=Data!$D$6,D2210,IF(FollowUp!$AA$3=Data!$D$7,E2210,B2210))),IF(FollowUp!$AK$3=Data!$N$9,F2210,IF(FollowUp!$AK$3=Data!$N$8,H2210,IF(FollowUp!$AK$3=Data!$N$7,G2210,B2210))))</f>
        <v>0</v>
      </c>
      <c r="AR2210" s="51">
        <f t="shared" si="212"/>
        <v>0</v>
      </c>
      <c r="AS2210" s="25">
        <f t="shared" si="210"/>
        <v>-1</v>
      </c>
      <c r="AT2210" s="25">
        <f t="shared" si="213"/>
        <v>2203</v>
      </c>
      <c r="AU2210" s="25">
        <f t="shared" si="211"/>
        <v>0</v>
      </c>
      <c r="AV2210" s="25">
        <f t="shared" si="214"/>
        <v>0</v>
      </c>
      <c r="BB2210" s="51"/>
    </row>
    <row r="2211" spans="1:54" x14ac:dyDescent="0.25">
      <c r="A2211" t="str">
        <f t="shared" si="209"/>
        <v>2211</v>
      </c>
      <c r="B2211" s="25">
        <f>IF(OR(ISBLANK($AG2211),$AI2211="closed",$AI2211="old",AND($B$3=Data!$N$6,OR(database!AG2211=Data!$K$8,Data!$K$9=database!AG2211))),0,MAX(B$8:B2210)+1)</f>
        <v>0</v>
      </c>
      <c r="C2211" s="25">
        <f ca="1">IF(AND($AL2211-C$3&lt;=TODAY(),$AL2211&gt;0,AI2211&lt;&gt;"closed",AI2211&lt;&gt;"old",AND($B$3&lt;&gt;Data!$N$6,OR(database!$AG2211&lt;&gt;Data!$K$9,database!$AG2211&lt;&gt;Data!$K$8))),MAX(C$8:C2210)+1,0)</f>
        <v>0</v>
      </c>
      <c r="D2211" s="25">
        <f ca="1">IF(AND($AL2211-D$3&lt;=TODAY(),$AL2211&gt;0,$AI2211&lt;&gt;"closed",AI2211&lt;&gt;"old",AND($B$3&lt;&gt;Data!$N$6,OR(database!$AG2211&lt;&gt;Data!$K$9,database!$AG2211&lt;&gt;Data!$K$8))),MAX(D$8:D2210)+1,0)</f>
        <v>0</v>
      </c>
      <c r="E2211" s="25">
        <f ca="1">IF(AND($AL2211-E$3&lt;=TODAY(),$AL2211&gt;0,AI2211&lt;&gt;"closed",AI2211&lt;&gt;"old",AND($B$3&lt;&gt;Data!$N$6,OR(database!$AG2211&lt;&gt;Data!$K$9,database!$AG2211&lt;&gt;Data!$K$8))),MAX(E$8:E2210)+1,0)</f>
        <v>0</v>
      </c>
      <c r="F2211" s="25">
        <f>IF(AH2211="X",MAX(F$8:F2210)+1,0)</f>
        <v>0</v>
      </c>
      <c r="G2211" s="25">
        <f ca="1">IF(AND(AG2211=Data!$K$8,database!AI2211&lt;&gt;"Closed",AI2211&lt;&gt;"old",database!AL2211&lt;(TODAY()+Data!$X$4)),MAX(G$8:G2210)+1,0)</f>
        <v>0</v>
      </c>
      <c r="H2211" s="25">
        <f ca="1">IF(AND(AG2211=Data!$K$9,database!AI2211&lt;&gt;"Closed",AI2211&lt;&gt;"old",database!AL2211&lt;(TODAY()+Data!$X$5)),MAX(H$8:H2210)+1,0)</f>
        <v>0</v>
      </c>
      <c r="Y2211">
        <f>IF(AS2211&gt;0,VLOOKUP(AS2211,$AT:$AV,3,0)+COUNTIF(AS$8:AS2210,AS2211),0)</f>
        <v>0</v>
      </c>
      <c r="AA2211" s="17"/>
      <c r="AB2211" s="18"/>
      <c r="AC2211" s="17"/>
      <c r="AD2211" s="18"/>
      <c r="AE2211" s="17"/>
      <c r="AF2211" s="18"/>
      <c r="AG2211" s="139"/>
      <c r="AH2211" s="24"/>
      <c r="AI2211" s="17"/>
      <c r="AJ2211" s="24"/>
      <c r="AK2211" s="27"/>
      <c r="AL2211" s="47"/>
      <c r="AQ2211" s="25">
        <f>IF(FollowUp!$AK$3="(Off)",IF(FollowUp!$AA$3=Data!$D$5,C2211,IF(FollowUp!$AA$3=Data!$D$6,D2211,IF(FollowUp!$AA$3=Data!$D$7,E2211,B2211))),IF(FollowUp!$AK$3=Data!$N$9,F2211,IF(FollowUp!$AK$3=Data!$N$8,H2211,IF(FollowUp!$AK$3=Data!$N$7,G2211,B2211))))</f>
        <v>0</v>
      </c>
      <c r="AR2211" s="51">
        <f t="shared" si="212"/>
        <v>0</v>
      </c>
      <c r="AS2211" s="25">
        <f t="shared" si="210"/>
        <v>-1</v>
      </c>
      <c r="AT2211" s="25">
        <f t="shared" si="213"/>
        <v>2204</v>
      </c>
      <c r="AU2211" s="25">
        <f t="shared" si="211"/>
        <v>0</v>
      </c>
      <c r="AV2211" s="25">
        <f t="shared" si="214"/>
        <v>0</v>
      </c>
      <c r="BB2211" s="51"/>
    </row>
    <row r="2212" spans="1:54" x14ac:dyDescent="0.25">
      <c r="A2212" t="str">
        <f t="shared" si="209"/>
        <v>2212</v>
      </c>
      <c r="B2212" s="25">
        <f>IF(OR(ISBLANK($AG2212),$AI2212="closed",$AI2212="old",AND($B$3=Data!$N$6,OR(database!AG2212=Data!$K$8,Data!$K$9=database!AG2212))),0,MAX(B$8:B2211)+1)</f>
        <v>0</v>
      </c>
      <c r="C2212" s="25">
        <f ca="1">IF(AND($AL2212-C$3&lt;=TODAY(),$AL2212&gt;0,AI2212&lt;&gt;"closed",AI2212&lt;&gt;"old",AND($B$3&lt;&gt;Data!$N$6,OR(database!$AG2212&lt;&gt;Data!$K$9,database!$AG2212&lt;&gt;Data!$K$8))),MAX(C$8:C2211)+1,0)</f>
        <v>0</v>
      </c>
      <c r="D2212" s="25">
        <f ca="1">IF(AND($AL2212-D$3&lt;=TODAY(),$AL2212&gt;0,$AI2212&lt;&gt;"closed",AI2212&lt;&gt;"old",AND($B$3&lt;&gt;Data!$N$6,OR(database!$AG2212&lt;&gt;Data!$K$9,database!$AG2212&lt;&gt;Data!$K$8))),MAX(D$8:D2211)+1,0)</f>
        <v>0</v>
      </c>
      <c r="E2212" s="25">
        <f ca="1">IF(AND($AL2212-E$3&lt;=TODAY(),$AL2212&gt;0,AI2212&lt;&gt;"closed",AI2212&lt;&gt;"old",AND($B$3&lt;&gt;Data!$N$6,OR(database!$AG2212&lt;&gt;Data!$K$9,database!$AG2212&lt;&gt;Data!$K$8))),MAX(E$8:E2211)+1,0)</f>
        <v>0</v>
      </c>
      <c r="F2212" s="25">
        <f>IF(AH2212="X",MAX(F$8:F2211)+1,0)</f>
        <v>0</v>
      </c>
      <c r="G2212" s="25">
        <f ca="1">IF(AND(AG2212=Data!$K$8,database!AI2212&lt;&gt;"Closed",AI2212&lt;&gt;"old",database!AL2212&lt;(TODAY()+Data!$X$4)),MAX(G$8:G2211)+1,0)</f>
        <v>0</v>
      </c>
      <c r="H2212" s="25">
        <f ca="1">IF(AND(AG2212=Data!$K$9,database!AI2212&lt;&gt;"Closed",AI2212&lt;&gt;"old",database!AL2212&lt;(TODAY()+Data!$X$5)),MAX(H$8:H2211)+1,0)</f>
        <v>0</v>
      </c>
      <c r="Y2212">
        <f>IF(AS2212&gt;0,VLOOKUP(AS2212,$AT:$AV,3,0)+COUNTIF(AS$8:AS2211,AS2212),0)</f>
        <v>0</v>
      </c>
      <c r="AA2212" s="16"/>
      <c r="AB2212" s="22"/>
      <c r="AC2212" s="16"/>
      <c r="AD2212" s="22"/>
      <c r="AE2212" s="16"/>
      <c r="AF2212" s="22"/>
      <c r="AG2212" s="138"/>
      <c r="AH2212" s="23"/>
      <c r="AI2212" s="16"/>
      <c r="AJ2212" s="23"/>
      <c r="AK2212" s="28"/>
      <c r="AL2212" s="35"/>
      <c r="AQ2212" s="25">
        <f>IF(FollowUp!$AK$3="(Off)",IF(FollowUp!$AA$3=Data!$D$5,C2212,IF(FollowUp!$AA$3=Data!$D$6,D2212,IF(FollowUp!$AA$3=Data!$D$7,E2212,B2212))),IF(FollowUp!$AK$3=Data!$N$9,F2212,IF(FollowUp!$AK$3=Data!$N$8,H2212,IF(FollowUp!$AK$3=Data!$N$7,G2212,B2212))))</f>
        <v>0</v>
      </c>
      <c r="AR2212" s="51">
        <f t="shared" si="212"/>
        <v>0</v>
      </c>
      <c r="AS2212" s="25">
        <f t="shared" si="210"/>
        <v>-1</v>
      </c>
      <c r="AT2212" s="25">
        <f t="shared" si="213"/>
        <v>2205</v>
      </c>
      <c r="AU2212" s="25">
        <f t="shared" si="211"/>
        <v>0</v>
      </c>
      <c r="AV2212" s="25">
        <f t="shared" si="214"/>
        <v>0</v>
      </c>
      <c r="BB2212" s="51"/>
    </row>
    <row r="2213" spans="1:54" x14ac:dyDescent="0.25">
      <c r="A2213" t="str">
        <f t="shared" si="209"/>
        <v>2213</v>
      </c>
      <c r="B2213" s="25">
        <f>IF(OR(ISBLANK($AG2213),$AI2213="closed",$AI2213="old",AND($B$3=Data!$N$6,OR(database!AG2213=Data!$K$8,Data!$K$9=database!AG2213))),0,MAX(B$8:B2212)+1)</f>
        <v>0</v>
      </c>
      <c r="C2213" s="25">
        <f ca="1">IF(AND($AL2213-C$3&lt;=TODAY(),$AL2213&gt;0,AI2213&lt;&gt;"closed",AI2213&lt;&gt;"old",AND($B$3&lt;&gt;Data!$N$6,OR(database!$AG2213&lt;&gt;Data!$K$9,database!$AG2213&lt;&gt;Data!$K$8))),MAX(C$8:C2212)+1,0)</f>
        <v>0</v>
      </c>
      <c r="D2213" s="25">
        <f ca="1">IF(AND($AL2213-D$3&lt;=TODAY(),$AL2213&gt;0,$AI2213&lt;&gt;"closed",AI2213&lt;&gt;"old",AND($B$3&lt;&gt;Data!$N$6,OR(database!$AG2213&lt;&gt;Data!$K$9,database!$AG2213&lt;&gt;Data!$K$8))),MAX(D$8:D2212)+1,0)</f>
        <v>0</v>
      </c>
      <c r="E2213" s="25">
        <f ca="1">IF(AND($AL2213-E$3&lt;=TODAY(),$AL2213&gt;0,AI2213&lt;&gt;"closed",AI2213&lt;&gt;"old",AND($B$3&lt;&gt;Data!$N$6,OR(database!$AG2213&lt;&gt;Data!$K$9,database!$AG2213&lt;&gt;Data!$K$8))),MAX(E$8:E2212)+1,0)</f>
        <v>0</v>
      </c>
      <c r="F2213" s="25">
        <f>IF(AH2213="X",MAX(F$8:F2212)+1,0)</f>
        <v>0</v>
      </c>
      <c r="G2213" s="25">
        <f ca="1">IF(AND(AG2213=Data!$K$8,database!AI2213&lt;&gt;"Closed",AI2213&lt;&gt;"old",database!AL2213&lt;(TODAY()+Data!$X$4)),MAX(G$8:G2212)+1,0)</f>
        <v>0</v>
      </c>
      <c r="H2213" s="25">
        <f ca="1">IF(AND(AG2213=Data!$K$9,database!AI2213&lt;&gt;"Closed",AI2213&lt;&gt;"old",database!AL2213&lt;(TODAY()+Data!$X$5)),MAX(H$8:H2212)+1,0)</f>
        <v>0</v>
      </c>
      <c r="Y2213">
        <f>IF(AS2213&gt;0,VLOOKUP(AS2213,$AT:$AV,3,0)+COUNTIF(AS$8:AS2212,AS2213),0)</f>
        <v>0</v>
      </c>
      <c r="AA2213" s="17"/>
      <c r="AB2213" s="18"/>
      <c r="AC2213" s="17"/>
      <c r="AD2213" s="18"/>
      <c r="AE2213" s="17"/>
      <c r="AF2213" s="18"/>
      <c r="AG2213" s="139"/>
      <c r="AH2213" s="24"/>
      <c r="AI2213" s="17"/>
      <c r="AJ2213" s="24"/>
      <c r="AK2213" s="27"/>
      <c r="AL2213" s="47"/>
      <c r="AQ2213" s="25">
        <f>IF(FollowUp!$AK$3="(Off)",IF(FollowUp!$AA$3=Data!$D$5,C2213,IF(FollowUp!$AA$3=Data!$D$6,D2213,IF(FollowUp!$AA$3=Data!$D$7,E2213,B2213))),IF(FollowUp!$AK$3=Data!$N$9,F2213,IF(FollowUp!$AK$3=Data!$N$8,H2213,IF(FollowUp!$AK$3=Data!$N$7,G2213,B2213))))</f>
        <v>0</v>
      </c>
      <c r="AR2213" s="51">
        <f t="shared" si="212"/>
        <v>0</v>
      </c>
      <c r="AS2213" s="25">
        <f t="shared" si="210"/>
        <v>-1</v>
      </c>
      <c r="AT2213" s="25">
        <f t="shared" si="213"/>
        <v>2206</v>
      </c>
      <c r="AU2213" s="25">
        <f t="shared" si="211"/>
        <v>0</v>
      </c>
      <c r="AV2213" s="25">
        <f t="shared" si="214"/>
        <v>0</v>
      </c>
      <c r="BB2213" s="51"/>
    </row>
    <row r="2214" spans="1:54" x14ac:dyDescent="0.25">
      <c r="A2214" t="str">
        <f t="shared" si="209"/>
        <v>2214</v>
      </c>
      <c r="B2214" s="25">
        <f>IF(OR(ISBLANK($AG2214),$AI2214="closed",$AI2214="old",AND($B$3=Data!$N$6,OR(database!AG2214=Data!$K$8,Data!$K$9=database!AG2214))),0,MAX(B$8:B2213)+1)</f>
        <v>0</v>
      </c>
      <c r="C2214" s="25">
        <f ca="1">IF(AND($AL2214-C$3&lt;=TODAY(),$AL2214&gt;0,AI2214&lt;&gt;"closed",AI2214&lt;&gt;"old",AND($B$3&lt;&gt;Data!$N$6,OR(database!$AG2214&lt;&gt;Data!$K$9,database!$AG2214&lt;&gt;Data!$K$8))),MAX(C$8:C2213)+1,0)</f>
        <v>0</v>
      </c>
      <c r="D2214" s="25">
        <f ca="1">IF(AND($AL2214-D$3&lt;=TODAY(),$AL2214&gt;0,$AI2214&lt;&gt;"closed",AI2214&lt;&gt;"old",AND($B$3&lt;&gt;Data!$N$6,OR(database!$AG2214&lt;&gt;Data!$K$9,database!$AG2214&lt;&gt;Data!$K$8))),MAX(D$8:D2213)+1,0)</f>
        <v>0</v>
      </c>
      <c r="E2214" s="25">
        <f ca="1">IF(AND($AL2214-E$3&lt;=TODAY(),$AL2214&gt;0,AI2214&lt;&gt;"closed",AI2214&lt;&gt;"old",AND($B$3&lt;&gt;Data!$N$6,OR(database!$AG2214&lt;&gt;Data!$K$9,database!$AG2214&lt;&gt;Data!$K$8))),MAX(E$8:E2213)+1,0)</f>
        <v>0</v>
      </c>
      <c r="F2214" s="25">
        <f>IF(AH2214="X",MAX(F$8:F2213)+1,0)</f>
        <v>0</v>
      </c>
      <c r="G2214" s="25">
        <f ca="1">IF(AND(AG2214=Data!$K$8,database!AI2214&lt;&gt;"Closed",AI2214&lt;&gt;"old",database!AL2214&lt;(TODAY()+Data!$X$4)),MAX(G$8:G2213)+1,0)</f>
        <v>0</v>
      </c>
      <c r="H2214" s="25">
        <f ca="1">IF(AND(AG2214=Data!$K$9,database!AI2214&lt;&gt;"Closed",AI2214&lt;&gt;"old",database!AL2214&lt;(TODAY()+Data!$X$5)),MAX(H$8:H2213)+1,0)</f>
        <v>0</v>
      </c>
      <c r="Y2214">
        <f>IF(AS2214&gt;0,VLOOKUP(AS2214,$AT:$AV,3,0)+COUNTIF(AS$8:AS2213,AS2214),0)</f>
        <v>0</v>
      </c>
      <c r="AA2214" s="16"/>
      <c r="AB2214" s="22"/>
      <c r="AC2214" s="16"/>
      <c r="AD2214" s="22"/>
      <c r="AE2214" s="16"/>
      <c r="AF2214" s="22"/>
      <c r="AG2214" s="138"/>
      <c r="AH2214" s="23"/>
      <c r="AI2214" s="16"/>
      <c r="AJ2214" s="23"/>
      <c r="AK2214" s="28"/>
      <c r="AL2214" s="35"/>
      <c r="AQ2214" s="25">
        <f>IF(FollowUp!$AK$3="(Off)",IF(FollowUp!$AA$3=Data!$D$5,C2214,IF(FollowUp!$AA$3=Data!$D$6,D2214,IF(FollowUp!$AA$3=Data!$D$7,E2214,B2214))),IF(FollowUp!$AK$3=Data!$N$9,F2214,IF(FollowUp!$AK$3=Data!$N$8,H2214,IF(FollowUp!$AK$3=Data!$N$7,G2214,B2214))))</f>
        <v>0</v>
      </c>
      <c r="AR2214" s="51">
        <f t="shared" si="212"/>
        <v>0</v>
      </c>
      <c r="AS2214" s="25">
        <f t="shared" si="210"/>
        <v>-1</v>
      </c>
      <c r="AT2214" s="25">
        <f t="shared" si="213"/>
        <v>2207</v>
      </c>
      <c r="AU2214" s="25">
        <f t="shared" si="211"/>
        <v>0</v>
      </c>
      <c r="AV2214" s="25">
        <f t="shared" si="214"/>
        <v>0</v>
      </c>
      <c r="BB2214" s="51"/>
    </row>
    <row r="2215" spans="1:54" x14ac:dyDescent="0.25">
      <c r="A2215" t="str">
        <f t="shared" si="209"/>
        <v>2215</v>
      </c>
      <c r="B2215" s="25">
        <f>IF(OR(ISBLANK($AG2215),$AI2215="closed",$AI2215="old",AND($B$3=Data!$N$6,OR(database!AG2215=Data!$K$8,Data!$K$9=database!AG2215))),0,MAX(B$8:B2214)+1)</f>
        <v>0</v>
      </c>
      <c r="C2215" s="25">
        <f ca="1">IF(AND($AL2215-C$3&lt;=TODAY(),$AL2215&gt;0,AI2215&lt;&gt;"closed",AI2215&lt;&gt;"old",AND($B$3&lt;&gt;Data!$N$6,OR(database!$AG2215&lt;&gt;Data!$K$9,database!$AG2215&lt;&gt;Data!$K$8))),MAX(C$8:C2214)+1,0)</f>
        <v>0</v>
      </c>
      <c r="D2215" s="25">
        <f ca="1">IF(AND($AL2215-D$3&lt;=TODAY(),$AL2215&gt;0,$AI2215&lt;&gt;"closed",AI2215&lt;&gt;"old",AND($B$3&lt;&gt;Data!$N$6,OR(database!$AG2215&lt;&gt;Data!$K$9,database!$AG2215&lt;&gt;Data!$K$8))),MAX(D$8:D2214)+1,0)</f>
        <v>0</v>
      </c>
      <c r="E2215" s="25">
        <f ca="1">IF(AND($AL2215-E$3&lt;=TODAY(),$AL2215&gt;0,AI2215&lt;&gt;"closed",AI2215&lt;&gt;"old",AND($B$3&lt;&gt;Data!$N$6,OR(database!$AG2215&lt;&gt;Data!$K$9,database!$AG2215&lt;&gt;Data!$K$8))),MAX(E$8:E2214)+1,0)</f>
        <v>0</v>
      </c>
      <c r="F2215" s="25">
        <f>IF(AH2215="X",MAX(F$8:F2214)+1,0)</f>
        <v>0</v>
      </c>
      <c r="G2215" s="25">
        <f ca="1">IF(AND(AG2215=Data!$K$8,database!AI2215&lt;&gt;"Closed",AI2215&lt;&gt;"old",database!AL2215&lt;(TODAY()+Data!$X$4)),MAX(G$8:G2214)+1,0)</f>
        <v>0</v>
      </c>
      <c r="H2215" s="25">
        <f ca="1">IF(AND(AG2215=Data!$K$9,database!AI2215&lt;&gt;"Closed",AI2215&lt;&gt;"old",database!AL2215&lt;(TODAY()+Data!$X$5)),MAX(H$8:H2214)+1,0)</f>
        <v>0</v>
      </c>
      <c r="Y2215">
        <f>IF(AS2215&gt;0,VLOOKUP(AS2215,$AT:$AV,3,0)+COUNTIF(AS$8:AS2214,AS2215),0)</f>
        <v>0</v>
      </c>
      <c r="AA2215" s="17"/>
      <c r="AB2215" s="18"/>
      <c r="AC2215" s="17"/>
      <c r="AD2215" s="18"/>
      <c r="AE2215" s="17"/>
      <c r="AF2215" s="18"/>
      <c r="AG2215" s="139"/>
      <c r="AH2215" s="24"/>
      <c r="AI2215" s="17"/>
      <c r="AJ2215" s="24"/>
      <c r="AK2215" s="27"/>
      <c r="AL2215" s="47"/>
      <c r="AQ2215" s="25">
        <f>IF(FollowUp!$AK$3="(Off)",IF(FollowUp!$AA$3=Data!$D$5,C2215,IF(FollowUp!$AA$3=Data!$D$6,D2215,IF(FollowUp!$AA$3=Data!$D$7,E2215,B2215))),IF(FollowUp!$AK$3=Data!$N$9,F2215,IF(FollowUp!$AK$3=Data!$N$8,H2215,IF(FollowUp!$AK$3=Data!$N$7,G2215,B2215))))</f>
        <v>0</v>
      </c>
      <c r="AR2215" s="51">
        <f t="shared" si="212"/>
        <v>0</v>
      </c>
      <c r="AS2215" s="25">
        <f t="shared" si="210"/>
        <v>-1</v>
      </c>
      <c r="AT2215" s="25">
        <f t="shared" si="213"/>
        <v>2208</v>
      </c>
      <c r="AU2215" s="25">
        <f t="shared" si="211"/>
        <v>0</v>
      </c>
      <c r="AV2215" s="25">
        <f t="shared" si="214"/>
        <v>0</v>
      </c>
      <c r="BB2215" s="51"/>
    </row>
    <row r="2216" spans="1:54" x14ac:dyDescent="0.25">
      <c r="A2216" t="str">
        <f t="shared" si="209"/>
        <v>2216</v>
      </c>
      <c r="B2216" s="25">
        <f>IF(OR(ISBLANK($AG2216),$AI2216="closed",$AI2216="old",AND($B$3=Data!$N$6,OR(database!AG2216=Data!$K$8,Data!$K$9=database!AG2216))),0,MAX(B$8:B2215)+1)</f>
        <v>0</v>
      </c>
      <c r="C2216" s="25">
        <f ca="1">IF(AND($AL2216-C$3&lt;=TODAY(),$AL2216&gt;0,AI2216&lt;&gt;"closed",AI2216&lt;&gt;"old",AND($B$3&lt;&gt;Data!$N$6,OR(database!$AG2216&lt;&gt;Data!$K$9,database!$AG2216&lt;&gt;Data!$K$8))),MAX(C$8:C2215)+1,0)</f>
        <v>0</v>
      </c>
      <c r="D2216" s="25">
        <f ca="1">IF(AND($AL2216-D$3&lt;=TODAY(),$AL2216&gt;0,$AI2216&lt;&gt;"closed",AI2216&lt;&gt;"old",AND($B$3&lt;&gt;Data!$N$6,OR(database!$AG2216&lt;&gt;Data!$K$9,database!$AG2216&lt;&gt;Data!$K$8))),MAX(D$8:D2215)+1,0)</f>
        <v>0</v>
      </c>
      <c r="E2216" s="25">
        <f ca="1">IF(AND($AL2216-E$3&lt;=TODAY(),$AL2216&gt;0,AI2216&lt;&gt;"closed",AI2216&lt;&gt;"old",AND($B$3&lt;&gt;Data!$N$6,OR(database!$AG2216&lt;&gt;Data!$K$9,database!$AG2216&lt;&gt;Data!$K$8))),MAX(E$8:E2215)+1,0)</f>
        <v>0</v>
      </c>
      <c r="F2216" s="25">
        <f>IF(AH2216="X",MAX(F$8:F2215)+1,0)</f>
        <v>0</v>
      </c>
      <c r="G2216" s="25">
        <f ca="1">IF(AND(AG2216=Data!$K$8,database!AI2216&lt;&gt;"Closed",AI2216&lt;&gt;"old",database!AL2216&lt;(TODAY()+Data!$X$4)),MAX(G$8:G2215)+1,0)</f>
        <v>0</v>
      </c>
      <c r="H2216" s="25">
        <f ca="1">IF(AND(AG2216=Data!$K$9,database!AI2216&lt;&gt;"Closed",AI2216&lt;&gt;"old",database!AL2216&lt;(TODAY()+Data!$X$5)),MAX(H$8:H2215)+1,0)</f>
        <v>0</v>
      </c>
      <c r="Y2216">
        <f>IF(AS2216&gt;0,VLOOKUP(AS2216,$AT:$AV,3,0)+COUNTIF(AS$8:AS2215,AS2216),0)</f>
        <v>0</v>
      </c>
      <c r="AA2216" s="16"/>
      <c r="AB2216" s="22"/>
      <c r="AC2216" s="16"/>
      <c r="AD2216" s="22"/>
      <c r="AE2216" s="16"/>
      <c r="AF2216" s="22"/>
      <c r="AG2216" s="138"/>
      <c r="AH2216" s="23"/>
      <c r="AI2216" s="16"/>
      <c r="AJ2216" s="23"/>
      <c r="AK2216" s="28"/>
      <c r="AL2216" s="35"/>
      <c r="AQ2216" s="25">
        <f>IF(FollowUp!$AK$3="(Off)",IF(FollowUp!$AA$3=Data!$D$5,C2216,IF(FollowUp!$AA$3=Data!$D$6,D2216,IF(FollowUp!$AA$3=Data!$D$7,E2216,B2216))),IF(FollowUp!$AK$3=Data!$N$9,F2216,IF(FollowUp!$AK$3=Data!$N$8,H2216,IF(FollowUp!$AK$3=Data!$N$7,G2216,B2216))))</f>
        <v>0</v>
      </c>
      <c r="AR2216" s="51">
        <f t="shared" si="212"/>
        <v>0</v>
      </c>
      <c r="AS2216" s="25">
        <f t="shared" si="210"/>
        <v>-1</v>
      </c>
      <c r="AT2216" s="25">
        <f t="shared" si="213"/>
        <v>2209</v>
      </c>
      <c r="AU2216" s="25">
        <f t="shared" si="211"/>
        <v>0</v>
      </c>
      <c r="AV2216" s="25">
        <f t="shared" si="214"/>
        <v>0</v>
      </c>
      <c r="BB2216" s="51"/>
    </row>
    <row r="2217" spans="1:54" x14ac:dyDescent="0.25">
      <c r="A2217" t="str">
        <f t="shared" si="209"/>
        <v>2217</v>
      </c>
      <c r="B2217" s="25">
        <f>IF(OR(ISBLANK($AG2217),$AI2217="closed",$AI2217="old",AND($B$3=Data!$N$6,OR(database!AG2217=Data!$K$8,Data!$K$9=database!AG2217))),0,MAX(B$8:B2216)+1)</f>
        <v>0</v>
      </c>
      <c r="C2217" s="25">
        <f ca="1">IF(AND($AL2217-C$3&lt;=TODAY(),$AL2217&gt;0,AI2217&lt;&gt;"closed",AI2217&lt;&gt;"old",AND($B$3&lt;&gt;Data!$N$6,OR(database!$AG2217&lt;&gt;Data!$K$9,database!$AG2217&lt;&gt;Data!$K$8))),MAX(C$8:C2216)+1,0)</f>
        <v>0</v>
      </c>
      <c r="D2217" s="25">
        <f ca="1">IF(AND($AL2217-D$3&lt;=TODAY(),$AL2217&gt;0,$AI2217&lt;&gt;"closed",AI2217&lt;&gt;"old",AND($B$3&lt;&gt;Data!$N$6,OR(database!$AG2217&lt;&gt;Data!$K$9,database!$AG2217&lt;&gt;Data!$K$8))),MAX(D$8:D2216)+1,0)</f>
        <v>0</v>
      </c>
      <c r="E2217" s="25">
        <f ca="1">IF(AND($AL2217-E$3&lt;=TODAY(),$AL2217&gt;0,AI2217&lt;&gt;"closed",AI2217&lt;&gt;"old",AND($B$3&lt;&gt;Data!$N$6,OR(database!$AG2217&lt;&gt;Data!$K$9,database!$AG2217&lt;&gt;Data!$K$8))),MAX(E$8:E2216)+1,0)</f>
        <v>0</v>
      </c>
      <c r="F2217" s="25">
        <f>IF(AH2217="X",MAX(F$8:F2216)+1,0)</f>
        <v>0</v>
      </c>
      <c r="G2217" s="25">
        <f ca="1">IF(AND(AG2217=Data!$K$8,database!AI2217&lt;&gt;"Closed",AI2217&lt;&gt;"old",database!AL2217&lt;(TODAY()+Data!$X$4)),MAX(G$8:G2216)+1,0)</f>
        <v>0</v>
      </c>
      <c r="H2217" s="25">
        <f ca="1">IF(AND(AG2217=Data!$K$9,database!AI2217&lt;&gt;"Closed",AI2217&lt;&gt;"old",database!AL2217&lt;(TODAY()+Data!$X$5)),MAX(H$8:H2216)+1,0)</f>
        <v>0</v>
      </c>
      <c r="Y2217">
        <f>IF(AS2217&gt;0,VLOOKUP(AS2217,$AT:$AV,3,0)+COUNTIF(AS$8:AS2216,AS2217),0)</f>
        <v>0</v>
      </c>
      <c r="AA2217" s="17"/>
      <c r="AB2217" s="18"/>
      <c r="AC2217" s="17"/>
      <c r="AD2217" s="18"/>
      <c r="AE2217" s="17"/>
      <c r="AF2217" s="18"/>
      <c r="AG2217" s="139"/>
      <c r="AH2217" s="24"/>
      <c r="AI2217" s="17"/>
      <c r="AJ2217" s="24"/>
      <c r="AK2217" s="27"/>
      <c r="AL2217" s="47"/>
      <c r="AQ2217" s="25">
        <f>IF(FollowUp!$AK$3="(Off)",IF(FollowUp!$AA$3=Data!$D$5,C2217,IF(FollowUp!$AA$3=Data!$D$6,D2217,IF(FollowUp!$AA$3=Data!$D$7,E2217,B2217))),IF(FollowUp!$AK$3=Data!$N$9,F2217,IF(FollowUp!$AK$3=Data!$N$8,H2217,IF(FollowUp!$AK$3=Data!$N$7,G2217,B2217))))</f>
        <v>0</v>
      </c>
      <c r="AR2217" s="51">
        <f t="shared" si="212"/>
        <v>0</v>
      </c>
      <c r="AS2217" s="25">
        <f t="shared" si="210"/>
        <v>-1</v>
      </c>
      <c r="AT2217" s="25">
        <f t="shared" si="213"/>
        <v>2210</v>
      </c>
      <c r="AU2217" s="25">
        <f t="shared" si="211"/>
        <v>0</v>
      </c>
      <c r="AV2217" s="25">
        <f t="shared" si="214"/>
        <v>0</v>
      </c>
      <c r="BB2217" s="51"/>
    </row>
    <row r="2218" spans="1:54" x14ac:dyDescent="0.25">
      <c r="A2218" t="str">
        <f t="shared" si="209"/>
        <v>2218</v>
      </c>
      <c r="B2218" s="25">
        <f>IF(OR(ISBLANK($AG2218),$AI2218="closed",$AI2218="old",AND($B$3=Data!$N$6,OR(database!AG2218=Data!$K$8,Data!$K$9=database!AG2218))),0,MAX(B$8:B2217)+1)</f>
        <v>0</v>
      </c>
      <c r="C2218" s="25">
        <f ca="1">IF(AND($AL2218-C$3&lt;=TODAY(),$AL2218&gt;0,AI2218&lt;&gt;"closed",AI2218&lt;&gt;"old",AND($B$3&lt;&gt;Data!$N$6,OR(database!$AG2218&lt;&gt;Data!$K$9,database!$AG2218&lt;&gt;Data!$K$8))),MAX(C$8:C2217)+1,0)</f>
        <v>0</v>
      </c>
      <c r="D2218" s="25">
        <f ca="1">IF(AND($AL2218-D$3&lt;=TODAY(),$AL2218&gt;0,$AI2218&lt;&gt;"closed",AI2218&lt;&gt;"old",AND($B$3&lt;&gt;Data!$N$6,OR(database!$AG2218&lt;&gt;Data!$K$9,database!$AG2218&lt;&gt;Data!$K$8))),MAX(D$8:D2217)+1,0)</f>
        <v>0</v>
      </c>
      <c r="E2218" s="25">
        <f ca="1">IF(AND($AL2218-E$3&lt;=TODAY(),$AL2218&gt;0,AI2218&lt;&gt;"closed",AI2218&lt;&gt;"old",AND($B$3&lt;&gt;Data!$N$6,OR(database!$AG2218&lt;&gt;Data!$K$9,database!$AG2218&lt;&gt;Data!$K$8))),MAX(E$8:E2217)+1,0)</f>
        <v>0</v>
      </c>
      <c r="F2218" s="25">
        <f>IF(AH2218="X",MAX(F$8:F2217)+1,0)</f>
        <v>0</v>
      </c>
      <c r="G2218" s="25">
        <f ca="1">IF(AND(AG2218=Data!$K$8,database!AI2218&lt;&gt;"Closed",AI2218&lt;&gt;"old",database!AL2218&lt;(TODAY()+Data!$X$4)),MAX(G$8:G2217)+1,0)</f>
        <v>0</v>
      </c>
      <c r="H2218" s="25">
        <f ca="1">IF(AND(AG2218=Data!$K$9,database!AI2218&lt;&gt;"Closed",AI2218&lt;&gt;"old",database!AL2218&lt;(TODAY()+Data!$X$5)),MAX(H$8:H2217)+1,0)</f>
        <v>0</v>
      </c>
      <c r="Y2218">
        <f>IF(AS2218&gt;0,VLOOKUP(AS2218,$AT:$AV,3,0)+COUNTIF(AS$8:AS2217,AS2218),0)</f>
        <v>0</v>
      </c>
      <c r="AA2218" s="16"/>
      <c r="AB2218" s="22"/>
      <c r="AC2218" s="16"/>
      <c r="AD2218" s="22"/>
      <c r="AE2218" s="16"/>
      <c r="AF2218" s="22"/>
      <c r="AG2218" s="138"/>
      <c r="AH2218" s="23"/>
      <c r="AI2218" s="16"/>
      <c r="AJ2218" s="23"/>
      <c r="AK2218" s="28"/>
      <c r="AL2218" s="35"/>
      <c r="AQ2218" s="25">
        <f>IF(FollowUp!$AK$3="(Off)",IF(FollowUp!$AA$3=Data!$D$5,C2218,IF(FollowUp!$AA$3=Data!$D$6,D2218,IF(FollowUp!$AA$3=Data!$D$7,E2218,B2218))),IF(FollowUp!$AK$3=Data!$N$9,F2218,IF(FollowUp!$AK$3=Data!$N$8,H2218,IF(FollowUp!$AK$3=Data!$N$7,G2218,B2218))))</f>
        <v>0</v>
      </c>
      <c r="AR2218" s="51">
        <f t="shared" si="212"/>
        <v>0</v>
      </c>
      <c r="AS2218" s="25">
        <f t="shared" si="210"/>
        <v>-1</v>
      </c>
      <c r="AT2218" s="25">
        <f t="shared" si="213"/>
        <v>2211</v>
      </c>
      <c r="AU2218" s="25">
        <f t="shared" si="211"/>
        <v>0</v>
      </c>
      <c r="AV2218" s="25">
        <f t="shared" si="214"/>
        <v>0</v>
      </c>
      <c r="BB2218" s="51"/>
    </row>
    <row r="2219" spans="1:54" x14ac:dyDescent="0.25">
      <c r="A2219" t="str">
        <f t="shared" si="209"/>
        <v>2219</v>
      </c>
      <c r="B2219" s="25">
        <f>IF(OR(ISBLANK($AG2219),$AI2219="closed",$AI2219="old",AND($B$3=Data!$N$6,OR(database!AG2219=Data!$K$8,Data!$K$9=database!AG2219))),0,MAX(B$8:B2218)+1)</f>
        <v>0</v>
      </c>
      <c r="C2219" s="25">
        <f ca="1">IF(AND($AL2219-C$3&lt;=TODAY(),$AL2219&gt;0,AI2219&lt;&gt;"closed",AI2219&lt;&gt;"old",AND($B$3&lt;&gt;Data!$N$6,OR(database!$AG2219&lt;&gt;Data!$K$9,database!$AG2219&lt;&gt;Data!$K$8))),MAX(C$8:C2218)+1,0)</f>
        <v>0</v>
      </c>
      <c r="D2219" s="25">
        <f ca="1">IF(AND($AL2219-D$3&lt;=TODAY(),$AL2219&gt;0,$AI2219&lt;&gt;"closed",AI2219&lt;&gt;"old",AND($B$3&lt;&gt;Data!$N$6,OR(database!$AG2219&lt;&gt;Data!$K$9,database!$AG2219&lt;&gt;Data!$K$8))),MAX(D$8:D2218)+1,0)</f>
        <v>0</v>
      </c>
      <c r="E2219" s="25">
        <f ca="1">IF(AND($AL2219-E$3&lt;=TODAY(),$AL2219&gt;0,AI2219&lt;&gt;"closed",AI2219&lt;&gt;"old",AND($B$3&lt;&gt;Data!$N$6,OR(database!$AG2219&lt;&gt;Data!$K$9,database!$AG2219&lt;&gt;Data!$K$8))),MAX(E$8:E2218)+1,0)</f>
        <v>0</v>
      </c>
      <c r="F2219" s="25">
        <f>IF(AH2219="X",MAX(F$8:F2218)+1,0)</f>
        <v>0</v>
      </c>
      <c r="G2219" s="25">
        <f ca="1">IF(AND(AG2219=Data!$K$8,database!AI2219&lt;&gt;"Closed",AI2219&lt;&gt;"old",database!AL2219&lt;(TODAY()+Data!$X$4)),MAX(G$8:G2218)+1,0)</f>
        <v>0</v>
      </c>
      <c r="H2219" s="25">
        <f ca="1">IF(AND(AG2219=Data!$K$9,database!AI2219&lt;&gt;"Closed",AI2219&lt;&gt;"old",database!AL2219&lt;(TODAY()+Data!$X$5)),MAX(H$8:H2218)+1,0)</f>
        <v>0</v>
      </c>
      <c r="Y2219">
        <f>IF(AS2219&gt;0,VLOOKUP(AS2219,$AT:$AV,3,0)+COUNTIF(AS$8:AS2218,AS2219),0)</f>
        <v>0</v>
      </c>
      <c r="AA2219" s="17"/>
      <c r="AB2219" s="18"/>
      <c r="AC2219" s="17"/>
      <c r="AD2219" s="18"/>
      <c r="AE2219" s="17"/>
      <c r="AF2219" s="18"/>
      <c r="AG2219" s="139"/>
      <c r="AH2219" s="24"/>
      <c r="AI2219" s="17"/>
      <c r="AJ2219" s="24"/>
      <c r="AK2219" s="27"/>
      <c r="AL2219" s="47"/>
      <c r="AQ2219" s="25">
        <f>IF(FollowUp!$AK$3="(Off)",IF(FollowUp!$AA$3=Data!$D$5,C2219,IF(FollowUp!$AA$3=Data!$D$6,D2219,IF(FollowUp!$AA$3=Data!$D$7,E2219,B2219))),IF(FollowUp!$AK$3=Data!$N$9,F2219,IF(FollowUp!$AK$3=Data!$N$8,H2219,IF(FollowUp!$AK$3=Data!$N$7,G2219,B2219))))</f>
        <v>0</v>
      </c>
      <c r="AR2219" s="51">
        <f t="shared" si="212"/>
        <v>0</v>
      </c>
      <c r="AS2219" s="25">
        <f t="shared" si="210"/>
        <v>-1</v>
      </c>
      <c r="AT2219" s="25">
        <f t="shared" si="213"/>
        <v>2212</v>
      </c>
      <c r="AU2219" s="25">
        <f t="shared" si="211"/>
        <v>0</v>
      </c>
      <c r="AV2219" s="25">
        <f t="shared" si="214"/>
        <v>0</v>
      </c>
      <c r="BB2219" s="51"/>
    </row>
    <row r="2220" spans="1:54" x14ac:dyDescent="0.25">
      <c r="A2220" t="str">
        <f t="shared" si="209"/>
        <v>2220</v>
      </c>
      <c r="B2220" s="25">
        <f>IF(OR(ISBLANK($AG2220),$AI2220="closed",$AI2220="old",AND($B$3=Data!$N$6,OR(database!AG2220=Data!$K$8,Data!$K$9=database!AG2220))),0,MAX(B$8:B2219)+1)</f>
        <v>0</v>
      </c>
      <c r="C2220" s="25">
        <f ca="1">IF(AND($AL2220-C$3&lt;=TODAY(),$AL2220&gt;0,AI2220&lt;&gt;"closed",AI2220&lt;&gt;"old",AND($B$3&lt;&gt;Data!$N$6,OR(database!$AG2220&lt;&gt;Data!$K$9,database!$AG2220&lt;&gt;Data!$K$8))),MAX(C$8:C2219)+1,0)</f>
        <v>0</v>
      </c>
      <c r="D2220" s="25">
        <f ca="1">IF(AND($AL2220-D$3&lt;=TODAY(),$AL2220&gt;0,$AI2220&lt;&gt;"closed",AI2220&lt;&gt;"old",AND($B$3&lt;&gt;Data!$N$6,OR(database!$AG2220&lt;&gt;Data!$K$9,database!$AG2220&lt;&gt;Data!$K$8))),MAX(D$8:D2219)+1,0)</f>
        <v>0</v>
      </c>
      <c r="E2220" s="25">
        <f ca="1">IF(AND($AL2220-E$3&lt;=TODAY(),$AL2220&gt;0,AI2220&lt;&gt;"closed",AI2220&lt;&gt;"old",AND($B$3&lt;&gt;Data!$N$6,OR(database!$AG2220&lt;&gt;Data!$K$9,database!$AG2220&lt;&gt;Data!$K$8))),MAX(E$8:E2219)+1,0)</f>
        <v>0</v>
      </c>
      <c r="F2220" s="25">
        <f>IF(AH2220="X",MAX(F$8:F2219)+1,0)</f>
        <v>0</v>
      </c>
      <c r="G2220" s="25">
        <f ca="1">IF(AND(AG2220=Data!$K$8,database!AI2220&lt;&gt;"Closed",AI2220&lt;&gt;"old",database!AL2220&lt;(TODAY()+Data!$X$4)),MAX(G$8:G2219)+1,0)</f>
        <v>0</v>
      </c>
      <c r="H2220" s="25">
        <f ca="1">IF(AND(AG2220=Data!$K$9,database!AI2220&lt;&gt;"Closed",AI2220&lt;&gt;"old",database!AL2220&lt;(TODAY()+Data!$X$5)),MAX(H$8:H2219)+1,0)</f>
        <v>0</v>
      </c>
      <c r="Y2220">
        <f>IF(AS2220&gt;0,VLOOKUP(AS2220,$AT:$AV,3,0)+COUNTIF(AS$8:AS2219,AS2220),0)</f>
        <v>0</v>
      </c>
      <c r="AA2220" s="16"/>
      <c r="AB2220" s="22"/>
      <c r="AC2220" s="16"/>
      <c r="AD2220" s="22"/>
      <c r="AE2220" s="16"/>
      <c r="AF2220" s="22"/>
      <c r="AG2220" s="138"/>
      <c r="AH2220" s="23"/>
      <c r="AI2220" s="16"/>
      <c r="AJ2220" s="23"/>
      <c r="AK2220" s="28"/>
      <c r="AL2220" s="35"/>
      <c r="AQ2220" s="25">
        <f>IF(FollowUp!$AK$3="(Off)",IF(FollowUp!$AA$3=Data!$D$5,C2220,IF(FollowUp!$AA$3=Data!$D$6,D2220,IF(FollowUp!$AA$3=Data!$D$7,E2220,B2220))),IF(FollowUp!$AK$3=Data!$N$9,F2220,IF(FollowUp!$AK$3=Data!$N$8,H2220,IF(FollowUp!$AK$3=Data!$N$7,G2220,B2220))))</f>
        <v>0</v>
      </c>
      <c r="AR2220" s="51">
        <f t="shared" si="212"/>
        <v>0</v>
      </c>
      <c r="AS2220" s="25">
        <f t="shared" si="210"/>
        <v>-1</v>
      </c>
      <c r="AT2220" s="25">
        <f t="shared" si="213"/>
        <v>2213</v>
      </c>
      <c r="AU2220" s="25">
        <f t="shared" si="211"/>
        <v>0</v>
      </c>
      <c r="AV2220" s="25">
        <f t="shared" si="214"/>
        <v>0</v>
      </c>
      <c r="BB2220" s="51"/>
    </row>
    <row r="2221" spans="1:54" x14ac:dyDescent="0.25">
      <c r="A2221" t="str">
        <f t="shared" si="209"/>
        <v>2221</v>
      </c>
      <c r="B2221" s="25">
        <f>IF(OR(ISBLANK($AG2221),$AI2221="closed",$AI2221="old",AND($B$3=Data!$N$6,OR(database!AG2221=Data!$K$8,Data!$K$9=database!AG2221))),0,MAX(B$8:B2220)+1)</f>
        <v>0</v>
      </c>
      <c r="C2221" s="25">
        <f ca="1">IF(AND($AL2221-C$3&lt;=TODAY(),$AL2221&gt;0,AI2221&lt;&gt;"closed",AI2221&lt;&gt;"old",AND($B$3&lt;&gt;Data!$N$6,OR(database!$AG2221&lt;&gt;Data!$K$9,database!$AG2221&lt;&gt;Data!$K$8))),MAX(C$8:C2220)+1,0)</f>
        <v>0</v>
      </c>
      <c r="D2221" s="25">
        <f ca="1">IF(AND($AL2221-D$3&lt;=TODAY(),$AL2221&gt;0,$AI2221&lt;&gt;"closed",AI2221&lt;&gt;"old",AND($B$3&lt;&gt;Data!$N$6,OR(database!$AG2221&lt;&gt;Data!$K$9,database!$AG2221&lt;&gt;Data!$K$8))),MAX(D$8:D2220)+1,0)</f>
        <v>0</v>
      </c>
      <c r="E2221" s="25">
        <f ca="1">IF(AND($AL2221-E$3&lt;=TODAY(),$AL2221&gt;0,AI2221&lt;&gt;"closed",AI2221&lt;&gt;"old",AND($B$3&lt;&gt;Data!$N$6,OR(database!$AG2221&lt;&gt;Data!$K$9,database!$AG2221&lt;&gt;Data!$K$8))),MAX(E$8:E2220)+1,0)</f>
        <v>0</v>
      </c>
      <c r="F2221" s="25">
        <f>IF(AH2221="X",MAX(F$8:F2220)+1,0)</f>
        <v>0</v>
      </c>
      <c r="G2221" s="25">
        <f ca="1">IF(AND(AG2221=Data!$K$8,database!AI2221&lt;&gt;"Closed",AI2221&lt;&gt;"old",database!AL2221&lt;(TODAY()+Data!$X$4)),MAX(G$8:G2220)+1,0)</f>
        <v>0</v>
      </c>
      <c r="H2221" s="25">
        <f ca="1">IF(AND(AG2221=Data!$K$9,database!AI2221&lt;&gt;"Closed",AI2221&lt;&gt;"old",database!AL2221&lt;(TODAY()+Data!$X$5)),MAX(H$8:H2220)+1,0)</f>
        <v>0</v>
      </c>
      <c r="Y2221">
        <f>IF(AS2221&gt;0,VLOOKUP(AS2221,$AT:$AV,3,0)+COUNTIF(AS$8:AS2220,AS2221),0)</f>
        <v>0</v>
      </c>
      <c r="AA2221" s="17"/>
      <c r="AB2221" s="18"/>
      <c r="AC2221" s="17"/>
      <c r="AD2221" s="18"/>
      <c r="AE2221" s="17"/>
      <c r="AF2221" s="18"/>
      <c r="AG2221" s="139"/>
      <c r="AH2221" s="24"/>
      <c r="AI2221" s="17"/>
      <c r="AJ2221" s="24"/>
      <c r="AK2221" s="27"/>
      <c r="AL2221" s="47"/>
      <c r="AQ2221" s="25">
        <f>IF(FollowUp!$AK$3="(Off)",IF(FollowUp!$AA$3=Data!$D$5,C2221,IF(FollowUp!$AA$3=Data!$D$6,D2221,IF(FollowUp!$AA$3=Data!$D$7,E2221,B2221))),IF(FollowUp!$AK$3=Data!$N$9,F2221,IF(FollowUp!$AK$3=Data!$N$8,H2221,IF(FollowUp!$AK$3=Data!$N$7,G2221,B2221))))</f>
        <v>0</v>
      </c>
      <c r="AR2221" s="51">
        <f t="shared" si="212"/>
        <v>0</v>
      </c>
      <c r="AS2221" s="25">
        <f t="shared" si="210"/>
        <v>-1</v>
      </c>
      <c r="AT2221" s="25">
        <f t="shared" si="213"/>
        <v>2214</v>
      </c>
      <c r="AU2221" s="25">
        <f t="shared" si="211"/>
        <v>0</v>
      </c>
      <c r="AV2221" s="25">
        <f t="shared" si="214"/>
        <v>0</v>
      </c>
      <c r="BB2221" s="51"/>
    </row>
    <row r="2222" spans="1:54" x14ac:dyDescent="0.25">
      <c r="A2222" t="str">
        <f t="shared" si="209"/>
        <v>2222</v>
      </c>
      <c r="B2222" s="25">
        <f>IF(OR(ISBLANK($AG2222),$AI2222="closed",$AI2222="old",AND($B$3=Data!$N$6,OR(database!AG2222=Data!$K$8,Data!$K$9=database!AG2222))),0,MAX(B$8:B2221)+1)</f>
        <v>0</v>
      </c>
      <c r="C2222" s="25">
        <f ca="1">IF(AND($AL2222-C$3&lt;=TODAY(),$AL2222&gt;0,AI2222&lt;&gt;"closed",AI2222&lt;&gt;"old",AND($B$3&lt;&gt;Data!$N$6,OR(database!$AG2222&lt;&gt;Data!$K$9,database!$AG2222&lt;&gt;Data!$K$8))),MAX(C$8:C2221)+1,0)</f>
        <v>0</v>
      </c>
      <c r="D2222" s="25">
        <f ca="1">IF(AND($AL2222-D$3&lt;=TODAY(),$AL2222&gt;0,$AI2222&lt;&gt;"closed",AI2222&lt;&gt;"old",AND($B$3&lt;&gt;Data!$N$6,OR(database!$AG2222&lt;&gt;Data!$K$9,database!$AG2222&lt;&gt;Data!$K$8))),MAX(D$8:D2221)+1,0)</f>
        <v>0</v>
      </c>
      <c r="E2222" s="25">
        <f ca="1">IF(AND($AL2222-E$3&lt;=TODAY(),$AL2222&gt;0,AI2222&lt;&gt;"closed",AI2222&lt;&gt;"old",AND($B$3&lt;&gt;Data!$N$6,OR(database!$AG2222&lt;&gt;Data!$K$9,database!$AG2222&lt;&gt;Data!$K$8))),MAX(E$8:E2221)+1,0)</f>
        <v>0</v>
      </c>
      <c r="F2222" s="25">
        <f>IF(AH2222="X",MAX(F$8:F2221)+1,0)</f>
        <v>0</v>
      </c>
      <c r="G2222" s="25">
        <f ca="1">IF(AND(AG2222=Data!$K$8,database!AI2222&lt;&gt;"Closed",AI2222&lt;&gt;"old",database!AL2222&lt;(TODAY()+Data!$X$4)),MAX(G$8:G2221)+1,0)</f>
        <v>0</v>
      </c>
      <c r="H2222" s="25">
        <f ca="1">IF(AND(AG2222=Data!$K$9,database!AI2222&lt;&gt;"Closed",AI2222&lt;&gt;"old",database!AL2222&lt;(TODAY()+Data!$X$5)),MAX(H$8:H2221)+1,0)</f>
        <v>0</v>
      </c>
      <c r="Y2222">
        <f>IF(AS2222&gt;0,VLOOKUP(AS2222,$AT:$AV,3,0)+COUNTIF(AS$8:AS2221,AS2222),0)</f>
        <v>0</v>
      </c>
      <c r="AA2222" s="16"/>
      <c r="AB2222" s="22"/>
      <c r="AC2222" s="16"/>
      <c r="AD2222" s="22"/>
      <c r="AE2222" s="16"/>
      <c r="AF2222" s="22"/>
      <c r="AG2222" s="138"/>
      <c r="AH2222" s="23"/>
      <c r="AI2222" s="16"/>
      <c r="AJ2222" s="23"/>
      <c r="AK2222" s="28"/>
      <c r="AL2222" s="35"/>
      <c r="AQ2222" s="25">
        <f>IF(FollowUp!$AK$3="(Off)",IF(FollowUp!$AA$3=Data!$D$5,C2222,IF(FollowUp!$AA$3=Data!$D$6,D2222,IF(FollowUp!$AA$3=Data!$D$7,E2222,B2222))),IF(FollowUp!$AK$3=Data!$N$9,F2222,IF(FollowUp!$AK$3=Data!$N$8,H2222,IF(FollowUp!$AK$3=Data!$N$7,G2222,B2222))))</f>
        <v>0</v>
      </c>
      <c r="AR2222" s="51">
        <f t="shared" si="212"/>
        <v>0</v>
      </c>
      <c r="AS2222" s="25">
        <f t="shared" si="210"/>
        <v>-1</v>
      </c>
      <c r="AT2222" s="25">
        <f t="shared" si="213"/>
        <v>2215</v>
      </c>
      <c r="AU2222" s="25">
        <f t="shared" si="211"/>
        <v>0</v>
      </c>
      <c r="AV2222" s="25">
        <f t="shared" si="214"/>
        <v>0</v>
      </c>
      <c r="BB2222" s="51"/>
    </row>
    <row r="2223" spans="1:54" x14ac:dyDescent="0.25">
      <c r="A2223" t="str">
        <f t="shared" si="209"/>
        <v>2223</v>
      </c>
      <c r="B2223" s="25">
        <f>IF(OR(ISBLANK($AG2223),$AI2223="closed",$AI2223="old",AND($B$3=Data!$N$6,OR(database!AG2223=Data!$K$8,Data!$K$9=database!AG2223))),0,MAX(B$8:B2222)+1)</f>
        <v>0</v>
      </c>
      <c r="C2223" s="25">
        <f ca="1">IF(AND($AL2223-C$3&lt;=TODAY(),$AL2223&gt;0,AI2223&lt;&gt;"closed",AI2223&lt;&gt;"old",AND($B$3&lt;&gt;Data!$N$6,OR(database!$AG2223&lt;&gt;Data!$K$9,database!$AG2223&lt;&gt;Data!$K$8))),MAX(C$8:C2222)+1,0)</f>
        <v>0</v>
      </c>
      <c r="D2223" s="25">
        <f ca="1">IF(AND($AL2223-D$3&lt;=TODAY(),$AL2223&gt;0,$AI2223&lt;&gt;"closed",AI2223&lt;&gt;"old",AND($B$3&lt;&gt;Data!$N$6,OR(database!$AG2223&lt;&gt;Data!$K$9,database!$AG2223&lt;&gt;Data!$K$8))),MAX(D$8:D2222)+1,0)</f>
        <v>0</v>
      </c>
      <c r="E2223" s="25">
        <f ca="1">IF(AND($AL2223-E$3&lt;=TODAY(),$AL2223&gt;0,AI2223&lt;&gt;"closed",AI2223&lt;&gt;"old",AND($B$3&lt;&gt;Data!$N$6,OR(database!$AG2223&lt;&gt;Data!$K$9,database!$AG2223&lt;&gt;Data!$K$8))),MAX(E$8:E2222)+1,0)</f>
        <v>0</v>
      </c>
      <c r="F2223" s="25">
        <f>IF(AH2223="X",MAX(F$8:F2222)+1,0)</f>
        <v>0</v>
      </c>
      <c r="G2223" s="25">
        <f ca="1">IF(AND(AG2223=Data!$K$8,database!AI2223&lt;&gt;"Closed",AI2223&lt;&gt;"old",database!AL2223&lt;(TODAY()+Data!$X$4)),MAX(G$8:G2222)+1,0)</f>
        <v>0</v>
      </c>
      <c r="H2223" s="25">
        <f ca="1">IF(AND(AG2223=Data!$K$9,database!AI2223&lt;&gt;"Closed",AI2223&lt;&gt;"old",database!AL2223&lt;(TODAY()+Data!$X$5)),MAX(H$8:H2222)+1,0)</f>
        <v>0</v>
      </c>
      <c r="Y2223">
        <f>IF(AS2223&gt;0,VLOOKUP(AS2223,$AT:$AV,3,0)+COUNTIF(AS$8:AS2222,AS2223),0)</f>
        <v>0</v>
      </c>
      <c r="AA2223" s="17"/>
      <c r="AB2223" s="18"/>
      <c r="AC2223" s="17"/>
      <c r="AD2223" s="18"/>
      <c r="AE2223" s="17"/>
      <c r="AF2223" s="18"/>
      <c r="AG2223" s="139"/>
      <c r="AH2223" s="24"/>
      <c r="AI2223" s="17"/>
      <c r="AJ2223" s="24"/>
      <c r="AK2223" s="27"/>
      <c r="AL2223" s="47"/>
      <c r="AQ2223" s="25">
        <f>IF(FollowUp!$AK$3="(Off)",IF(FollowUp!$AA$3=Data!$D$5,C2223,IF(FollowUp!$AA$3=Data!$D$6,D2223,IF(FollowUp!$AA$3=Data!$D$7,E2223,B2223))),IF(FollowUp!$AK$3=Data!$N$9,F2223,IF(FollowUp!$AK$3=Data!$N$8,H2223,IF(FollowUp!$AK$3=Data!$N$7,G2223,B2223))))</f>
        <v>0</v>
      </c>
      <c r="AR2223" s="51">
        <f t="shared" si="212"/>
        <v>0</v>
      </c>
      <c r="AS2223" s="25">
        <f t="shared" si="210"/>
        <v>-1</v>
      </c>
      <c r="AT2223" s="25">
        <f t="shared" si="213"/>
        <v>2216</v>
      </c>
      <c r="AU2223" s="25">
        <f t="shared" si="211"/>
        <v>0</v>
      </c>
      <c r="AV2223" s="25">
        <f t="shared" si="214"/>
        <v>0</v>
      </c>
      <c r="BB2223" s="51"/>
    </row>
    <row r="2224" spans="1:54" x14ac:dyDescent="0.25">
      <c r="A2224" t="str">
        <f t="shared" si="209"/>
        <v>2224</v>
      </c>
      <c r="B2224" s="25">
        <f>IF(OR(ISBLANK($AG2224),$AI2224="closed",$AI2224="old",AND($B$3=Data!$N$6,OR(database!AG2224=Data!$K$8,Data!$K$9=database!AG2224))),0,MAX(B$8:B2223)+1)</f>
        <v>0</v>
      </c>
      <c r="C2224" s="25">
        <f ca="1">IF(AND($AL2224-C$3&lt;=TODAY(),$AL2224&gt;0,AI2224&lt;&gt;"closed",AI2224&lt;&gt;"old",AND($B$3&lt;&gt;Data!$N$6,OR(database!$AG2224&lt;&gt;Data!$K$9,database!$AG2224&lt;&gt;Data!$K$8))),MAX(C$8:C2223)+1,0)</f>
        <v>0</v>
      </c>
      <c r="D2224" s="25">
        <f ca="1">IF(AND($AL2224-D$3&lt;=TODAY(),$AL2224&gt;0,$AI2224&lt;&gt;"closed",AI2224&lt;&gt;"old",AND($B$3&lt;&gt;Data!$N$6,OR(database!$AG2224&lt;&gt;Data!$K$9,database!$AG2224&lt;&gt;Data!$K$8))),MAX(D$8:D2223)+1,0)</f>
        <v>0</v>
      </c>
      <c r="E2224" s="25">
        <f ca="1">IF(AND($AL2224-E$3&lt;=TODAY(),$AL2224&gt;0,AI2224&lt;&gt;"closed",AI2224&lt;&gt;"old",AND($B$3&lt;&gt;Data!$N$6,OR(database!$AG2224&lt;&gt;Data!$K$9,database!$AG2224&lt;&gt;Data!$K$8))),MAX(E$8:E2223)+1,0)</f>
        <v>0</v>
      </c>
      <c r="F2224" s="25">
        <f>IF(AH2224="X",MAX(F$8:F2223)+1,0)</f>
        <v>0</v>
      </c>
      <c r="G2224" s="25">
        <f ca="1">IF(AND(AG2224=Data!$K$8,database!AI2224&lt;&gt;"Closed",AI2224&lt;&gt;"old",database!AL2224&lt;(TODAY()+Data!$X$4)),MAX(G$8:G2223)+1,0)</f>
        <v>0</v>
      </c>
      <c r="H2224" s="25">
        <f ca="1">IF(AND(AG2224=Data!$K$9,database!AI2224&lt;&gt;"Closed",AI2224&lt;&gt;"old",database!AL2224&lt;(TODAY()+Data!$X$5)),MAX(H$8:H2223)+1,0)</f>
        <v>0</v>
      </c>
      <c r="Y2224">
        <f>IF(AS2224&gt;0,VLOOKUP(AS2224,$AT:$AV,3,0)+COUNTIF(AS$8:AS2223,AS2224),0)</f>
        <v>0</v>
      </c>
      <c r="AA2224" s="16"/>
      <c r="AB2224" s="22"/>
      <c r="AC2224" s="16"/>
      <c r="AD2224" s="22"/>
      <c r="AE2224" s="16"/>
      <c r="AF2224" s="22"/>
      <c r="AG2224" s="138"/>
      <c r="AH2224" s="23"/>
      <c r="AI2224" s="16"/>
      <c r="AJ2224" s="23"/>
      <c r="AK2224" s="28"/>
      <c r="AL2224" s="35"/>
      <c r="AQ2224" s="25">
        <f>IF(FollowUp!$AK$3="(Off)",IF(FollowUp!$AA$3=Data!$D$5,C2224,IF(FollowUp!$AA$3=Data!$D$6,D2224,IF(FollowUp!$AA$3=Data!$D$7,E2224,B2224))),IF(FollowUp!$AK$3=Data!$N$9,F2224,IF(FollowUp!$AK$3=Data!$N$8,H2224,IF(FollowUp!$AK$3=Data!$N$7,G2224,B2224))))</f>
        <v>0</v>
      </c>
      <c r="AR2224" s="51">
        <f t="shared" si="212"/>
        <v>0</v>
      </c>
      <c r="AS2224" s="25">
        <f t="shared" si="210"/>
        <v>-1</v>
      </c>
      <c r="AT2224" s="25">
        <f t="shared" si="213"/>
        <v>2217</v>
      </c>
      <c r="AU2224" s="25">
        <f t="shared" si="211"/>
        <v>0</v>
      </c>
      <c r="AV2224" s="25">
        <f t="shared" si="214"/>
        <v>0</v>
      </c>
      <c r="BB2224" s="51"/>
    </row>
    <row r="2225" spans="1:54" x14ac:dyDescent="0.25">
      <c r="A2225" t="str">
        <f t="shared" si="209"/>
        <v>2225</v>
      </c>
      <c r="B2225" s="25">
        <f>IF(OR(ISBLANK($AG2225),$AI2225="closed",$AI2225="old",AND($B$3=Data!$N$6,OR(database!AG2225=Data!$K$8,Data!$K$9=database!AG2225))),0,MAX(B$8:B2224)+1)</f>
        <v>0</v>
      </c>
      <c r="C2225" s="25">
        <f ca="1">IF(AND($AL2225-C$3&lt;=TODAY(),$AL2225&gt;0,AI2225&lt;&gt;"closed",AI2225&lt;&gt;"old",AND($B$3&lt;&gt;Data!$N$6,OR(database!$AG2225&lt;&gt;Data!$K$9,database!$AG2225&lt;&gt;Data!$K$8))),MAX(C$8:C2224)+1,0)</f>
        <v>0</v>
      </c>
      <c r="D2225" s="25">
        <f ca="1">IF(AND($AL2225-D$3&lt;=TODAY(),$AL2225&gt;0,$AI2225&lt;&gt;"closed",AI2225&lt;&gt;"old",AND($B$3&lt;&gt;Data!$N$6,OR(database!$AG2225&lt;&gt;Data!$K$9,database!$AG2225&lt;&gt;Data!$K$8))),MAX(D$8:D2224)+1,0)</f>
        <v>0</v>
      </c>
      <c r="E2225" s="25">
        <f ca="1">IF(AND($AL2225-E$3&lt;=TODAY(),$AL2225&gt;0,AI2225&lt;&gt;"closed",AI2225&lt;&gt;"old",AND($B$3&lt;&gt;Data!$N$6,OR(database!$AG2225&lt;&gt;Data!$K$9,database!$AG2225&lt;&gt;Data!$K$8))),MAX(E$8:E2224)+1,0)</f>
        <v>0</v>
      </c>
      <c r="F2225" s="25">
        <f>IF(AH2225="X",MAX(F$8:F2224)+1,0)</f>
        <v>0</v>
      </c>
      <c r="G2225" s="25">
        <f ca="1">IF(AND(AG2225=Data!$K$8,database!AI2225&lt;&gt;"Closed",AI2225&lt;&gt;"old",database!AL2225&lt;(TODAY()+Data!$X$4)),MAX(G$8:G2224)+1,0)</f>
        <v>0</v>
      </c>
      <c r="H2225" s="25">
        <f ca="1">IF(AND(AG2225=Data!$K$9,database!AI2225&lt;&gt;"Closed",AI2225&lt;&gt;"old",database!AL2225&lt;(TODAY()+Data!$X$5)),MAX(H$8:H2224)+1,0)</f>
        <v>0</v>
      </c>
      <c r="Y2225">
        <f>IF(AS2225&gt;0,VLOOKUP(AS2225,$AT:$AV,3,0)+COUNTIF(AS$8:AS2224,AS2225),0)</f>
        <v>0</v>
      </c>
      <c r="AA2225" s="17"/>
      <c r="AB2225" s="18"/>
      <c r="AC2225" s="17"/>
      <c r="AD2225" s="18"/>
      <c r="AE2225" s="17"/>
      <c r="AF2225" s="18"/>
      <c r="AG2225" s="139"/>
      <c r="AH2225" s="24"/>
      <c r="AI2225" s="17"/>
      <c r="AJ2225" s="24"/>
      <c r="AK2225" s="27"/>
      <c r="AL2225" s="47"/>
      <c r="AQ2225" s="25">
        <f>IF(FollowUp!$AK$3="(Off)",IF(FollowUp!$AA$3=Data!$D$5,C2225,IF(FollowUp!$AA$3=Data!$D$6,D2225,IF(FollowUp!$AA$3=Data!$D$7,E2225,B2225))),IF(FollowUp!$AK$3=Data!$N$9,F2225,IF(FollowUp!$AK$3=Data!$N$8,H2225,IF(FollowUp!$AK$3=Data!$N$7,G2225,B2225))))</f>
        <v>0</v>
      </c>
      <c r="AR2225" s="51">
        <f t="shared" si="212"/>
        <v>0</v>
      </c>
      <c r="AS2225" s="25">
        <f t="shared" si="210"/>
        <v>-1</v>
      </c>
      <c r="AT2225" s="25">
        <f t="shared" si="213"/>
        <v>2218</v>
      </c>
      <c r="AU2225" s="25">
        <f t="shared" si="211"/>
        <v>0</v>
      </c>
      <c r="AV2225" s="25">
        <f t="shared" si="214"/>
        <v>0</v>
      </c>
      <c r="BB2225" s="51"/>
    </row>
    <row r="2226" spans="1:54" x14ac:dyDescent="0.25">
      <c r="A2226" t="str">
        <f t="shared" si="209"/>
        <v>2226</v>
      </c>
      <c r="B2226" s="25">
        <f>IF(OR(ISBLANK($AG2226),$AI2226="closed",$AI2226="old",AND($B$3=Data!$N$6,OR(database!AG2226=Data!$K$8,Data!$K$9=database!AG2226))),0,MAX(B$8:B2225)+1)</f>
        <v>0</v>
      </c>
      <c r="C2226" s="25">
        <f ca="1">IF(AND($AL2226-C$3&lt;=TODAY(),$AL2226&gt;0,AI2226&lt;&gt;"closed",AI2226&lt;&gt;"old",AND($B$3&lt;&gt;Data!$N$6,OR(database!$AG2226&lt;&gt;Data!$K$9,database!$AG2226&lt;&gt;Data!$K$8))),MAX(C$8:C2225)+1,0)</f>
        <v>0</v>
      </c>
      <c r="D2226" s="25">
        <f ca="1">IF(AND($AL2226-D$3&lt;=TODAY(),$AL2226&gt;0,$AI2226&lt;&gt;"closed",AI2226&lt;&gt;"old",AND($B$3&lt;&gt;Data!$N$6,OR(database!$AG2226&lt;&gt;Data!$K$9,database!$AG2226&lt;&gt;Data!$K$8))),MAX(D$8:D2225)+1,0)</f>
        <v>0</v>
      </c>
      <c r="E2226" s="25">
        <f ca="1">IF(AND($AL2226-E$3&lt;=TODAY(),$AL2226&gt;0,AI2226&lt;&gt;"closed",AI2226&lt;&gt;"old",AND($B$3&lt;&gt;Data!$N$6,OR(database!$AG2226&lt;&gt;Data!$K$9,database!$AG2226&lt;&gt;Data!$K$8))),MAX(E$8:E2225)+1,0)</f>
        <v>0</v>
      </c>
      <c r="F2226" s="25">
        <f>IF(AH2226="X",MAX(F$8:F2225)+1,0)</f>
        <v>0</v>
      </c>
      <c r="G2226" s="25">
        <f ca="1">IF(AND(AG2226=Data!$K$8,database!AI2226&lt;&gt;"Closed",AI2226&lt;&gt;"old",database!AL2226&lt;(TODAY()+Data!$X$4)),MAX(G$8:G2225)+1,0)</f>
        <v>0</v>
      </c>
      <c r="H2226" s="25">
        <f ca="1">IF(AND(AG2226=Data!$K$9,database!AI2226&lt;&gt;"Closed",AI2226&lt;&gt;"old",database!AL2226&lt;(TODAY()+Data!$X$5)),MAX(H$8:H2225)+1,0)</f>
        <v>0</v>
      </c>
      <c r="Y2226">
        <f>IF(AS2226&gt;0,VLOOKUP(AS2226,$AT:$AV,3,0)+COUNTIF(AS$8:AS2225,AS2226),0)</f>
        <v>0</v>
      </c>
      <c r="AA2226" s="16"/>
      <c r="AB2226" s="22"/>
      <c r="AC2226" s="16"/>
      <c r="AD2226" s="22"/>
      <c r="AE2226" s="16"/>
      <c r="AF2226" s="22"/>
      <c r="AG2226" s="138"/>
      <c r="AH2226" s="23"/>
      <c r="AI2226" s="16"/>
      <c r="AJ2226" s="23"/>
      <c r="AK2226" s="28"/>
      <c r="AL2226" s="35"/>
      <c r="AQ2226" s="25">
        <f>IF(FollowUp!$AK$3="(Off)",IF(FollowUp!$AA$3=Data!$D$5,C2226,IF(FollowUp!$AA$3=Data!$D$6,D2226,IF(FollowUp!$AA$3=Data!$D$7,E2226,B2226))),IF(FollowUp!$AK$3=Data!$N$9,F2226,IF(FollowUp!$AK$3=Data!$N$8,H2226,IF(FollowUp!$AK$3=Data!$N$7,G2226,B2226))))</f>
        <v>0</v>
      </c>
      <c r="AR2226" s="51">
        <f t="shared" si="212"/>
        <v>0</v>
      </c>
      <c r="AS2226" s="25">
        <f t="shared" si="210"/>
        <v>-1</v>
      </c>
      <c r="AT2226" s="25">
        <f t="shared" si="213"/>
        <v>2219</v>
      </c>
      <c r="AU2226" s="25">
        <f t="shared" si="211"/>
        <v>0</v>
      </c>
      <c r="AV2226" s="25">
        <f t="shared" si="214"/>
        <v>0</v>
      </c>
      <c r="BB2226" s="51"/>
    </row>
    <row r="2227" spans="1:54" x14ac:dyDescent="0.25">
      <c r="A2227" t="str">
        <f t="shared" si="209"/>
        <v>2227</v>
      </c>
      <c r="B2227" s="25">
        <f>IF(OR(ISBLANK($AG2227),$AI2227="closed",$AI2227="old",AND($B$3=Data!$N$6,OR(database!AG2227=Data!$K$8,Data!$K$9=database!AG2227))),0,MAX(B$8:B2226)+1)</f>
        <v>0</v>
      </c>
      <c r="C2227" s="25">
        <f ca="1">IF(AND($AL2227-C$3&lt;=TODAY(),$AL2227&gt;0,AI2227&lt;&gt;"closed",AI2227&lt;&gt;"old",AND($B$3&lt;&gt;Data!$N$6,OR(database!$AG2227&lt;&gt;Data!$K$9,database!$AG2227&lt;&gt;Data!$K$8))),MAX(C$8:C2226)+1,0)</f>
        <v>0</v>
      </c>
      <c r="D2227" s="25">
        <f ca="1">IF(AND($AL2227-D$3&lt;=TODAY(),$AL2227&gt;0,$AI2227&lt;&gt;"closed",AI2227&lt;&gt;"old",AND($B$3&lt;&gt;Data!$N$6,OR(database!$AG2227&lt;&gt;Data!$K$9,database!$AG2227&lt;&gt;Data!$K$8))),MAX(D$8:D2226)+1,0)</f>
        <v>0</v>
      </c>
      <c r="E2227" s="25">
        <f ca="1">IF(AND($AL2227-E$3&lt;=TODAY(),$AL2227&gt;0,AI2227&lt;&gt;"closed",AI2227&lt;&gt;"old",AND($B$3&lt;&gt;Data!$N$6,OR(database!$AG2227&lt;&gt;Data!$K$9,database!$AG2227&lt;&gt;Data!$K$8))),MAX(E$8:E2226)+1,0)</f>
        <v>0</v>
      </c>
      <c r="F2227" s="25">
        <f>IF(AH2227="X",MAX(F$8:F2226)+1,0)</f>
        <v>0</v>
      </c>
      <c r="G2227" s="25">
        <f ca="1">IF(AND(AG2227=Data!$K$8,database!AI2227&lt;&gt;"Closed",AI2227&lt;&gt;"old",database!AL2227&lt;(TODAY()+Data!$X$4)),MAX(G$8:G2226)+1,0)</f>
        <v>0</v>
      </c>
      <c r="H2227" s="25">
        <f ca="1">IF(AND(AG2227=Data!$K$9,database!AI2227&lt;&gt;"Closed",AI2227&lt;&gt;"old",database!AL2227&lt;(TODAY()+Data!$X$5)),MAX(H$8:H2226)+1,0)</f>
        <v>0</v>
      </c>
      <c r="Y2227">
        <f>IF(AS2227&gt;0,VLOOKUP(AS2227,$AT:$AV,3,0)+COUNTIF(AS$8:AS2226,AS2227),0)</f>
        <v>0</v>
      </c>
      <c r="AA2227" s="17"/>
      <c r="AB2227" s="18"/>
      <c r="AC2227" s="17"/>
      <c r="AD2227" s="18"/>
      <c r="AE2227" s="17"/>
      <c r="AF2227" s="18"/>
      <c r="AG2227" s="139"/>
      <c r="AH2227" s="24"/>
      <c r="AI2227" s="17"/>
      <c r="AJ2227" s="24"/>
      <c r="AK2227" s="27"/>
      <c r="AL2227" s="47"/>
      <c r="AQ2227" s="25">
        <f>IF(FollowUp!$AK$3="(Off)",IF(FollowUp!$AA$3=Data!$D$5,C2227,IF(FollowUp!$AA$3=Data!$D$6,D2227,IF(FollowUp!$AA$3=Data!$D$7,E2227,B2227))),IF(FollowUp!$AK$3=Data!$N$9,F2227,IF(FollowUp!$AK$3=Data!$N$8,H2227,IF(FollowUp!$AK$3=Data!$N$7,G2227,B2227))))</f>
        <v>0</v>
      </c>
      <c r="AR2227" s="51">
        <f t="shared" si="212"/>
        <v>0</v>
      </c>
      <c r="AS2227" s="25">
        <f t="shared" si="210"/>
        <v>-1</v>
      </c>
      <c r="AT2227" s="25">
        <f t="shared" si="213"/>
        <v>2220</v>
      </c>
      <c r="AU2227" s="25">
        <f t="shared" si="211"/>
        <v>0</v>
      </c>
      <c r="AV2227" s="25">
        <f t="shared" si="214"/>
        <v>0</v>
      </c>
      <c r="BB2227" s="51"/>
    </row>
    <row r="2228" spans="1:54" x14ac:dyDescent="0.25">
      <c r="A2228" t="str">
        <f t="shared" si="209"/>
        <v>2228</v>
      </c>
      <c r="B2228" s="25">
        <f>IF(OR(ISBLANK($AG2228),$AI2228="closed",$AI2228="old",AND($B$3=Data!$N$6,OR(database!AG2228=Data!$K$8,Data!$K$9=database!AG2228))),0,MAX(B$8:B2227)+1)</f>
        <v>0</v>
      </c>
      <c r="C2228" s="25">
        <f ca="1">IF(AND($AL2228-C$3&lt;=TODAY(),$AL2228&gt;0,AI2228&lt;&gt;"closed",AI2228&lt;&gt;"old",AND($B$3&lt;&gt;Data!$N$6,OR(database!$AG2228&lt;&gt;Data!$K$9,database!$AG2228&lt;&gt;Data!$K$8))),MAX(C$8:C2227)+1,0)</f>
        <v>0</v>
      </c>
      <c r="D2228" s="25">
        <f ca="1">IF(AND($AL2228-D$3&lt;=TODAY(),$AL2228&gt;0,$AI2228&lt;&gt;"closed",AI2228&lt;&gt;"old",AND($B$3&lt;&gt;Data!$N$6,OR(database!$AG2228&lt;&gt;Data!$K$9,database!$AG2228&lt;&gt;Data!$K$8))),MAX(D$8:D2227)+1,0)</f>
        <v>0</v>
      </c>
      <c r="E2228" s="25">
        <f ca="1">IF(AND($AL2228-E$3&lt;=TODAY(),$AL2228&gt;0,AI2228&lt;&gt;"closed",AI2228&lt;&gt;"old",AND($B$3&lt;&gt;Data!$N$6,OR(database!$AG2228&lt;&gt;Data!$K$9,database!$AG2228&lt;&gt;Data!$K$8))),MAX(E$8:E2227)+1,0)</f>
        <v>0</v>
      </c>
      <c r="F2228" s="25">
        <f>IF(AH2228="X",MAX(F$8:F2227)+1,0)</f>
        <v>0</v>
      </c>
      <c r="G2228" s="25">
        <f ca="1">IF(AND(AG2228=Data!$K$8,database!AI2228&lt;&gt;"Closed",AI2228&lt;&gt;"old",database!AL2228&lt;(TODAY()+Data!$X$4)),MAX(G$8:G2227)+1,0)</f>
        <v>0</v>
      </c>
      <c r="H2228" s="25">
        <f ca="1">IF(AND(AG2228=Data!$K$9,database!AI2228&lt;&gt;"Closed",AI2228&lt;&gt;"old",database!AL2228&lt;(TODAY()+Data!$X$5)),MAX(H$8:H2227)+1,0)</f>
        <v>0</v>
      </c>
      <c r="Y2228">
        <f>IF(AS2228&gt;0,VLOOKUP(AS2228,$AT:$AV,3,0)+COUNTIF(AS$8:AS2227,AS2228),0)</f>
        <v>0</v>
      </c>
      <c r="AA2228" s="16"/>
      <c r="AB2228" s="22"/>
      <c r="AC2228" s="16"/>
      <c r="AD2228" s="22"/>
      <c r="AE2228" s="16"/>
      <c r="AF2228" s="22"/>
      <c r="AG2228" s="138"/>
      <c r="AH2228" s="23"/>
      <c r="AI2228" s="16"/>
      <c r="AJ2228" s="23"/>
      <c r="AK2228" s="28"/>
      <c r="AL2228" s="35"/>
      <c r="AQ2228" s="25">
        <f>IF(FollowUp!$AK$3="(Off)",IF(FollowUp!$AA$3=Data!$D$5,C2228,IF(FollowUp!$AA$3=Data!$D$6,D2228,IF(FollowUp!$AA$3=Data!$D$7,E2228,B2228))),IF(FollowUp!$AK$3=Data!$N$9,F2228,IF(FollowUp!$AK$3=Data!$N$8,H2228,IF(FollowUp!$AK$3=Data!$N$7,G2228,B2228))))</f>
        <v>0</v>
      </c>
      <c r="AR2228" s="51">
        <f t="shared" si="212"/>
        <v>0</v>
      </c>
      <c r="AS2228" s="25">
        <f t="shared" si="210"/>
        <v>-1</v>
      </c>
      <c r="AT2228" s="25">
        <f t="shared" si="213"/>
        <v>2221</v>
      </c>
      <c r="AU2228" s="25">
        <f t="shared" si="211"/>
        <v>0</v>
      </c>
      <c r="AV2228" s="25">
        <f t="shared" si="214"/>
        <v>0</v>
      </c>
      <c r="BB2228" s="51"/>
    </row>
    <row r="2229" spans="1:54" x14ac:dyDescent="0.25">
      <c r="A2229" t="str">
        <f t="shared" si="209"/>
        <v>2229</v>
      </c>
      <c r="B2229" s="25">
        <f>IF(OR(ISBLANK($AG2229),$AI2229="closed",$AI2229="old",AND($B$3=Data!$N$6,OR(database!AG2229=Data!$K$8,Data!$K$9=database!AG2229))),0,MAX(B$8:B2228)+1)</f>
        <v>0</v>
      </c>
      <c r="C2229" s="25">
        <f ca="1">IF(AND($AL2229-C$3&lt;=TODAY(),$AL2229&gt;0,AI2229&lt;&gt;"closed",AI2229&lt;&gt;"old",AND($B$3&lt;&gt;Data!$N$6,OR(database!$AG2229&lt;&gt;Data!$K$9,database!$AG2229&lt;&gt;Data!$K$8))),MAX(C$8:C2228)+1,0)</f>
        <v>0</v>
      </c>
      <c r="D2229" s="25">
        <f ca="1">IF(AND($AL2229-D$3&lt;=TODAY(),$AL2229&gt;0,$AI2229&lt;&gt;"closed",AI2229&lt;&gt;"old",AND($B$3&lt;&gt;Data!$N$6,OR(database!$AG2229&lt;&gt;Data!$K$9,database!$AG2229&lt;&gt;Data!$K$8))),MAX(D$8:D2228)+1,0)</f>
        <v>0</v>
      </c>
      <c r="E2229" s="25">
        <f ca="1">IF(AND($AL2229-E$3&lt;=TODAY(),$AL2229&gt;0,AI2229&lt;&gt;"closed",AI2229&lt;&gt;"old",AND($B$3&lt;&gt;Data!$N$6,OR(database!$AG2229&lt;&gt;Data!$K$9,database!$AG2229&lt;&gt;Data!$K$8))),MAX(E$8:E2228)+1,0)</f>
        <v>0</v>
      </c>
      <c r="F2229" s="25">
        <f>IF(AH2229="X",MAX(F$8:F2228)+1,0)</f>
        <v>0</v>
      </c>
      <c r="G2229" s="25">
        <f ca="1">IF(AND(AG2229=Data!$K$8,database!AI2229&lt;&gt;"Closed",AI2229&lt;&gt;"old",database!AL2229&lt;(TODAY()+Data!$X$4)),MAX(G$8:G2228)+1,0)</f>
        <v>0</v>
      </c>
      <c r="H2229" s="25">
        <f ca="1">IF(AND(AG2229=Data!$K$9,database!AI2229&lt;&gt;"Closed",AI2229&lt;&gt;"old",database!AL2229&lt;(TODAY()+Data!$X$5)),MAX(H$8:H2228)+1,0)</f>
        <v>0</v>
      </c>
      <c r="Y2229">
        <f>IF(AS2229&gt;0,VLOOKUP(AS2229,$AT:$AV,3,0)+COUNTIF(AS$8:AS2228,AS2229),0)</f>
        <v>0</v>
      </c>
      <c r="AA2229" s="17"/>
      <c r="AB2229" s="18"/>
      <c r="AC2229" s="17"/>
      <c r="AD2229" s="18"/>
      <c r="AE2229" s="17"/>
      <c r="AF2229" s="18"/>
      <c r="AG2229" s="139"/>
      <c r="AH2229" s="24"/>
      <c r="AI2229" s="17"/>
      <c r="AJ2229" s="24"/>
      <c r="AK2229" s="27"/>
      <c r="AL2229" s="47"/>
      <c r="AQ2229" s="25">
        <f>IF(FollowUp!$AK$3="(Off)",IF(FollowUp!$AA$3=Data!$D$5,C2229,IF(FollowUp!$AA$3=Data!$D$6,D2229,IF(FollowUp!$AA$3=Data!$D$7,E2229,B2229))),IF(FollowUp!$AK$3=Data!$N$9,F2229,IF(FollowUp!$AK$3=Data!$N$8,H2229,IF(FollowUp!$AK$3=Data!$N$7,G2229,B2229))))</f>
        <v>0</v>
      </c>
      <c r="AR2229" s="51">
        <f t="shared" si="212"/>
        <v>0</v>
      </c>
      <c r="AS2229" s="25">
        <f t="shared" si="210"/>
        <v>-1</v>
      </c>
      <c r="AT2229" s="25">
        <f t="shared" si="213"/>
        <v>2222</v>
      </c>
      <c r="AU2229" s="25">
        <f t="shared" si="211"/>
        <v>0</v>
      </c>
      <c r="AV2229" s="25">
        <f t="shared" si="214"/>
        <v>0</v>
      </c>
      <c r="BB2229" s="51"/>
    </row>
    <row r="2230" spans="1:54" x14ac:dyDescent="0.25">
      <c r="A2230" t="str">
        <f t="shared" si="209"/>
        <v>2230</v>
      </c>
      <c r="B2230" s="25">
        <f>IF(OR(ISBLANK($AG2230),$AI2230="closed",$AI2230="old",AND($B$3=Data!$N$6,OR(database!AG2230=Data!$K$8,Data!$K$9=database!AG2230))),0,MAX(B$8:B2229)+1)</f>
        <v>0</v>
      </c>
      <c r="C2230" s="25">
        <f ca="1">IF(AND($AL2230-C$3&lt;=TODAY(),$AL2230&gt;0,AI2230&lt;&gt;"closed",AI2230&lt;&gt;"old",AND($B$3&lt;&gt;Data!$N$6,OR(database!$AG2230&lt;&gt;Data!$K$9,database!$AG2230&lt;&gt;Data!$K$8))),MAX(C$8:C2229)+1,0)</f>
        <v>0</v>
      </c>
      <c r="D2230" s="25">
        <f ca="1">IF(AND($AL2230-D$3&lt;=TODAY(),$AL2230&gt;0,$AI2230&lt;&gt;"closed",AI2230&lt;&gt;"old",AND($B$3&lt;&gt;Data!$N$6,OR(database!$AG2230&lt;&gt;Data!$K$9,database!$AG2230&lt;&gt;Data!$K$8))),MAX(D$8:D2229)+1,0)</f>
        <v>0</v>
      </c>
      <c r="E2230" s="25">
        <f ca="1">IF(AND($AL2230-E$3&lt;=TODAY(),$AL2230&gt;0,AI2230&lt;&gt;"closed",AI2230&lt;&gt;"old",AND($B$3&lt;&gt;Data!$N$6,OR(database!$AG2230&lt;&gt;Data!$K$9,database!$AG2230&lt;&gt;Data!$K$8))),MAX(E$8:E2229)+1,0)</f>
        <v>0</v>
      </c>
      <c r="F2230" s="25">
        <f>IF(AH2230="X",MAX(F$8:F2229)+1,0)</f>
        <v>0</v>
      </c>
      <c r="G2230" s="25">
        <f ca="1">IF(AND(AG2230=Data!$K$8,database!AI2230&lt;&gt;"Closed",AI2230&lt;&gt;"old",database!AL2230&lt;(TODAY()+Data!$X$4)),MAX(G$8:G2229)+1,0)</f>
        <v>0</v>
      </c>
      <c r="H2230" s="25">
        <f ca="1">IF(AND(AG2230=Data!$K$9,database!AI2230&lt;&gt;"Closed",AI2230&lt;&gt;"old",database!AL2230&lt;(TODAY()+Data!$X$5)),MAX(H$8:H2229)+1,0)</f>
        <v>0</v>
      </c>
      <c r="Y2230">
        <f>IF(AS2230&gt;0,VLOOKUP(AS2230,$AT:$AV,3,0)+COUNTIF(AS$8:AS2229,AS2230),0)</f>
        <v>0</v>
      </c>
      <c r="AA2230" s="16"/>
      <c r="AB2230" s="22"/>
      <c r="AC2230" s="16"/>
      <c r="AD2230" s="22"/>
      <c r="AE2230" s="16"/>
      <c r="AF2230" s="22"/>
      <c r="AG2230" s="138"/>
      <c r="AH2230" s="23"/>
      <c r="AI2230" s="16"/>
      <c r="AJ2230" s="23"/>
      <c r="AK2230" s="28"/>
      <c r="AL2230" s="35"/>
      <c r="AQ2230" s="25">
        <f>IF(FollowUp!$AK$3="(Off)",IF(FollowUp!$AA$3=Data!$D$5,C2230,IF(FollowUp!$AA$3=Data!$D$6,D2230,IF(FollowUp!$AA$3=Data!$D$7,E2230,B2230))),IF(FollowUp!$AK$3=Data!$N$9,F2230,IF(FollowUp!$AK$3=Data!$N$8,H2230,IF(FollowUp!$AK$3=Data!$N$7,G2230,B2230))))</f>
        <v>0</v>
      </c>
      <c r="AR2230" s="51">
        <f t="shared" si="212"/>
        <v>0</v>
      </c>
      <c r="AS2230" s="25">
        <f t="shared" si="210"/>
        <v>-1</v>
      </c>
      <c r="AT2230" s="25">
        <f t="shared" si="213"/>
        <v>2223</v>
      </c>
      <c r="AU2230" s="25">
        <f t="shared" si="211"/>
        <v>0</v>
      </c>
      <c r="AV2230" s="25">
        <f t="shared" si="214"/>
        <v>0</v>
      </c>
      <c r="BB2230" s="51"/>
    </row>
    <row r="2231" spans="1:54" x14ac:dyDescent="0.25">
      <c r="A2231" t="str">
        <f t="shared" si="209"/>
        <v>2231</v>
      </c>
      <c r="B2231" s="25">
        <f>IF(OR(ISBLANK($AG2231),$AI2231="closed",$AI2231="old",AND($B$3=Data!$N$6,OR(database!AG2231=Data!$K$8,Data!$K$9=database!AG2231))),0,MAX(B$8:B2230)+1)</f>
        <v>0</v>
      </c>
      <c r="C2231" s="25">
        <f ca="1">IF(AND($AL2231-C$3&lt;=TODAY(),$AL2231&gt;0,AI2231&lt;&gt;"closed",AI2231&lt;&gt;"old",AND($B$3&lt;&gt;Data!$N$6,OR(database!$AG2231&lt;&gt;Data!$K$9,database!$AG2231&lt;&gt;Data!$K$8))),MAX(C$8:C2230)+1,0)</f>
        <v>0</v>
      </c>
      <c r="D2231" s="25">
        <f ca="1">IF(AND($AL2231-D$3&lt;=TODAY(),$AL2231&gt;0,$AI2231&lt;&gt;"closed",AI2231&lt;&gt;"old",AND($B$3&lt;&gt;Data!$N$6,OR(database!$AG2231&lt;&gt;Data!$K$9,database!$AG2231&lt;&gt;Data!$K$8))),MAX(D$8:D2230)+1,0)</f>
        <v>0</v>
      </c>
      <c r="E2231" s="25">
        <f ca="1">IF(AND($AL2231-E$3&lt;=TODAY(),$AL2231&gt;0,AI2231&lt;&gt;"closed",AI2231&lt;&gt;"old",AND($B$3&lt;&gt;Data!$N$6,OR(database!$AG2231&lt;&gt;Data!$K$9,database!$AG2231&lt;&gt;Data!$K$8))),MAX(E$8:E2230)+1,0)</f>
        <v>0</v>
      </c>
      <c r="F2231" s="25">
        <f>IF(AH2231="X",MAX(F$8:F2230)+1,0)</f>
        <v>0</v>
      </c>
      <c r="G2231" s="25">
        <f ca="1">IF(AND(AG2231=Data!$K$8,database!AI2231&lt;&gt;"Closed",AI2231&lt;&gt;"old",database!AL2231&lt;(TODAY()+Data!$X$4)),MAX(G$8:G2230)+1,0)</f>
        <v>0</v>
      </c>
      <c r="H2231" s="25">
        <f ca="1">IF(AND(AG2231=Data!$K$9,database!AI2231&lt;&gt;"Closed",AI2231&lt;&gt;"old",database!AL2231&lt;(TODAY()+Data!$X$5)),MAX(H$8:H2230)+1,0)</f>
        <v>0</v>
      </c>
      <c r="Y2231">
        <f>IF(AS2231&gt;0,VLOOKUP(AS2231,$AT:$AV,3,0)+COUNTIF(AS$8:AS2230,AS2231),0)</f>
        <v>0</v>
      </c>
      <c r="AA2231" s="17"/>
      <c r="AB2231" s="18"/>
      <c r="AC2231" s="17"/>
      <c r="AD2231" s="18"/>
      <c r="AE2231" s="17"/>
      <c r="AF2231" s="18"/>
      <c r="AG2231" s="139"/>
      <c r="AH2231" s="24"/>
      <c r="AI2231" s="17"/>
      <c r="AJ2231" s="24"/>
      <c r="AK2231" s="27"/>
      <c r="AL2231" s="47"/>
      <c r="AQ2231" s="25">
        <f>IF(FollowUp!$AK$3="(Off)",IF(FollowUp!$AA$3=Data!$D$5,C2231,IF(FollowUp!$AA$3=Data!$D$6,D2231,IF(FollowUp!$AA$3=Data!$D$7,E2231,B2231))),IF(FollowUp!$AK$3=Data!$N$9,F2231,IF(FollowUp!$AK$3=Data!$N$8,H2231,IF(FollowUp!$AK$3=Data!$N$7,G2231,B2231))))</f>
        <v>0</v>
      </c>
      <c r="AR2231" s="51">
        <f t="shared" si="212"/>
        <v>0</v>
      </c>
      <c r="AS2231" s="25">
        <f t="shared" si="210"/>
        <v>-1</v>
      </c>
      <c r="AT2231" s="25">
        <f t="shared" si="213"/>
        <v>2224</v>
      </c>
      <c r="AU2231" s="25">
        <f t="shared" si="211"/>
        <v>0</v>
      </c>
      <c r="AV2231" s="25">
        <f t="shared" si="214"/>
        <v>0</v>
      </c>
      <c r="BB2231" s="51"/>
    </row>
    <row r="2232" spans="1:54" x14ac:dyDescent="0.25">
      <c r="A2232" t="str">
        <f t="shared" si="209"/>
        <v>2232</v>
      </c>
      <c r="B2232" s="25">
        <f>IF(OR(ISBLANK($AG2232),$AI2232="closed",$AI2232="old",AND($B$3=Data!$N$6,OR(database!AG2232=Data!$K$8,Data!$K$9=database!AG2232))),0,MAX(B$8:B2231)+1)</f>
        <v>0</v>
      </c>
      <c r="C2232" s="25">
        <f ca="1">IF(AND($AL2232-C$3&lt;=TODAY(),$AL2232&gt;0,AI2232&lt;&gt;"closed",AI2232&lt;&gt;"old",AND($B$3&lt;&gt;Data!$N$6,OR(database!$AG2232&lt;&gt;Data!$K$9,database!$AG2232&lt;&gt;Data!$K$8))),MAX(C$8:C2231)+1,0)</f>
        <v>0</v>
      </c>
      <c r="D2232" s="25">
        <f ca="1">IF(AND($AL2232-D$3&lt;=TODAY(),$AL2232&gt;0,$AI2232&lt;&gt;"closed",AI2232&lt;&gt;"old",AND($B$3&lt;&gt;Data!$N$6,OR(database!$AG2232&lt;&gt;Data!$K$9,database!$AG2232&lt;&gt;Data!$K$8))),MAX(D$8:D2231)+1,0)</f>
        <v>0</v>
      </c>
      <c r="E2232" s="25">
        <f ca="1">IF(AND($AL2232-E$3&lt;=TODAY(),$AL2232&gt;0,AI2232&lt;&gt;"closed",AI2232&lt;&gt;"old",AND($B$3&lt;&gt;Data!$N$6,OR(database!$AG2232&lt;&gt;Data!$K$9,database!$AG2232&lt;&gt;Data!$K$8))),MAX(E$8:E2231)+1,0)</f>
        <v>0</v>
      </c>
      <c r="F2232" s="25">
        <f>IF(AH2232="X",MAX(F$8:F2231)+1,0)</f>
        <v>0</v>
      </c>
      <c r="G2232" s="25">
        <f ca="1">IF(AND(AG2232=Data!$K$8,database!AI2232&lt;&gt;"Closed",AI2232&lt;&gt;"old",database!AL2232&lt;(TODAY()+Data!$X$4)),MAX(G$8:G2231)+1,0)</f>
        <v>0</v>
      </c>
      <c r="H2232" s="25">
        <f ca="1">IF(AND(AG2232=Data!$K$9,database!AI2232&lt;&gt;"Closed",AI2232&lt;&gt;"old",database!AL2232&lt;(TODAY()+Data!$X$5)),MAX(H$8:H2231)+1,0)</f>
        <v>0</v>
      </c>
      <c r="Y2232">
        <f>IF(AS2232&gt;0,VLOOKUP(AS2232,$AT:$AV,3,0)+COUNTIF(AS$8:AS2231,AS2232),0)</f>
        <v>0</v>
      </c>
      <c r="AA2232" s="16"/>
      <c r="AB2232" s="22"/>
      <c r="AC2232" s="16"/>
      <c r="AD2232" s="22"/>
      <c r="AE2232" s="16"/>
      <c r="AF2232" s="22"/>
      <c r="AG2232" s="138"/>
      <c r="AH2232" s="23"/>
      <c r="AI2232" s="16"/>
      <c r="AJ2232" s="23"/>
      <c r="AK2232" s="28"/>
      <c r="AL2232" s="35"/>
      <c r="AQ2232" s="25">
        <f>IF(FollowUp!$AK$3="(Off)",IF(FollowUp!$AA$3=Data!$D$5,C2232,IF(FollowUp!$AA$3=Data!$D$6,D2232,IF(FollowUp!$AA$3=Data!$D$7,E2232,B2232))),IF(FollowUp!$AK$3=Data!$N$9,F2232,IF(FollowUp!$AK$3=Data!$N$8,H2232,IF(FollowUp!$AK$3=Data!$N$7,G2232,B2232))))</f>
        <v>0</v>
      </c>
      <c r="AR2232" s="51">
        <f t="shared" si="212"/>
        <v>0</v>
      </c>
      <c r="AS2232" s="25">
        <f t="shared" si="210"/>
        <v>-1</v>
      </c>
      <c r="AT2232" s="25">
        <f t="shared" si="213"/>
        <v>2225</v>
      </c>
      <c r="AU2232" s="25">
        <f t="shared" si="211"/>
        <v>0</v>
      </c>
      <c r="AV2232" s="25">
        <f t="shared" si="214"/>
        <v>0</v>
      </c>
      <c r="BB2232" s="51"/>
    </row>
    <row r="2233" spans="1:54" x14ac:dyDescent="0.25">
      <c r="A2233" t="str">
        <f t="shared" si="209"/>
        <v>2233</v>
      </c>
      <c r="B2233" s="25">
        <f>IF(OR(ISBLANK($AG2233),$AI2233="closed",$AI2233="old",AND($B$3=Data!$N$6,OR(database!AG2233=Data!$K$8,Data!$K$9=database!AG2233))),0,MAX(B$8:B2232)+1)</f>
        <v>0</v>
      </c>
      <c r="C2233" s="25">
        <f ca="1">IF(AND($AL2233-C$3&lt;=TODAY(),$AL2233&gt;0,AI2233&lt;&gt;"closed",AI2233&lt;&gt;"old",AND($B$3&lt;&gt;Data!$N$6,OR(database!$AG2233&lt;&gt;Data!$K$9,database!$AG2233&lt;&gt;Data!$K$8))),MAX(C$8:C2232)+1,0)</f>
        <v>0</v>
      </c>
      <c r="D2233" s="25">
        <f ca="1">IF(AND($AL2233-D$3&lt;=TODAY(),$AL2233&gt;0,$AI2233&lt;&gt;"closed",AI2233&lt;&gt;"old",AND($B$3&lt;&gt;Data!$N$6,OR(database!$AG2233&lt;&gt;Data!$K$9,database!$AG2233&lt;&gt;Data!$K$8))),MAX(D$8:D2232)+1,0)</f>
        <v>0</v>
      </c>
      <c r="E2233" s="25">
        <f ca="1">IF(AND($AL2233-E$3&lt;=TODAY(),$AL2233&gt;0,AI2233&lt;&gt;"closed",AI2233&lt;&gt;"old",AND($B$3&lt;&gt;Data!$N$6,OR(database!$AG2233&lt;&gt;Data!$K$9,database!$AG2233&lt;&gt;Data!$K$8))),MAX(E$8:E2232)+1,0)</f>
        <v>0</v>
      </c>
      <c r="F2233" s="25">
        <f>IF(AH2233="X",MAX(F$8:F2232)+1,0)</f>
        <v>0</v>
      </c>
      <c r="G2233" s="25">
        <f ca="1">IF(AND(AG2233=Data!$K$8,database!AI2233&lt;&gt;"Closed",AI2233&lt;&gt;"old",database!AL2233&lt;(TODAY()+Data!$X$4)),MAX(G$8:G2232)+1,0)</f>
        <v>0</v>
      </c>
      <c r="H2233" s="25">
        <f ca="1">IF(AND(AG2233=Data!$K$9,database!AI2233&lt;&gt;"Closed",AI2233&lt;&gt;"old",database!AL2233&lt;(TODAY()+Data!$X$5)),MAX(H$8:H2232)+1,0)</f>
        <v>0</v>
      </c>
      <c r="Y2233">
        <f>IF(AS2233&gt;0,VLOOKUP(AS2233,$AT:$AV,3,0)+COUNTIF(AS$8:AS2232,AS2233),0)</f>
        <v>0</v>
      </c>
      <c r="AA2233" s="17"/>
      <c r="AB2233" s="18"/>
      <c r="AC2233" s="17"/>
      <c r="AD2233" s="18"/>
      <c r="AE2233" s="17"/>
      <c r="AF2233" s="18"/>
      <c r="AG2233" s="139"/>
      <c r="AH2233" s="24"/>
      <c r="AI2233" s="17"/>
      <c r="AJ2233" s="24"/>
      <c r="AK2233" s="27"/>
      <c r="AL2233" s="47"/>
      <c r="AQ2233" s="25">
        <f>IF(FollowUp!$AK$3="(Off)",IF(FollowUp!$AA$3=Data!$D$5,C2233,IF(FollowUp!$AA$3=Data!$D$6,D2233,IF(FollowUp!$AA$3=Data!$D$7,E2233,B2233))),IF(FollowUp!$AK$3=Data!$N$9,F2233,IF(FollowUp!$AK$3=Data!$N$8,H2233,IF(FollowUp!$AK$3=Data!$N$7,G2233,B2233))))</f>
        <v>0</v>
      </c>
      <c r="AR2233" s="51">
        <f t="shared" si="212"/>
        <v>0</v>
      </c>
      <c r="AS2233" s="25">
        <f t="shared" si="210"/>
        <v>-1</v>
      </c>
      <c r="AT2233" s="25">
        <f t="shared" si="213"/>
        <v>2226</v>
      </c>
      <c r="AU2233" s="25">
        <f t="shared" si="211"/>
        <v>0</v>
      </c>
      <c r="AV2233" s="25">
        <f t="shared" si="214"/>
        <v>0</v>
      </c>
      <c r="BB2233" s="51"/>
    </row>
    <row r="2234" spans="1:54" x14ac:dyDescent="0.25">
      <c r="A2234" t="str">
        <f t="shared" si="209"/>
        <v>2234</v>
      </c>
      <c r="B2234" s="25">
        <f>IF(OR(ISBLANK($AG2234),$AI2234="closed",$AI2234="old",AND($B$3=Data!$N$6,OR(database!AG2234=Data!$K$8,Data!$K$9=database!AG2234))),0,MAX(B$8:B2233)+1)</f>
        <v>0</v>
      </c>
      <c r="C2234" s="25">
        <f ca="1">IF(AND($AL2234-C$3&lt;=TODAY(),$AL2234&gt;0,AI2234&lt;&gt;"closed",AI2234&lt;&gt;"old",AND($B$3&lt;&gt;Data!$N$6,OR(database!$AG2234&lt;&gt;Data!$K$9,database!$AG2234&lt;&gt;Data!$K$8))),MAX(C$8:C2233)+1,0)</f>
        <v>0</v>
      </c>
      <c r="D2234" s="25">
        <f ca="1">IF(AND($AL2234-D$3&lt;=TODAY(),$AL2234&gt;0,$AI2234&lt;&gt;"closed",AI2234&lt;&gt;"old",AND($B$3&lt;&gt;Data!$N$6,OR(database!$AG2234&lt;&gt;Data!$K$9,database!$AG2234&lt;&gt;Data!$K$8))),MAX(D$8:D2233)+1,0)</f>
        <v>0</v>
      </c>
      <c r="E2234" s="25">
        <f ca="1">IF(AND($AL2234-E$3&lt;=TODAY(),$AL2234&gt;0,AI2234&lt;&gt;"closed",AI2234&lt;&gt;"old",AND($B$3&lt;&gt;Data!$N$6,OR(database!$AG2234&lt;&gt;Data!$K$9,database!$AG2234&lt;&gt;Data!$K$8))),MAX(E$8:E2233)+1,0)</f>
        <v>0</v>
      </c>
      <c r="F2234" s="25">
        <f>IF(AH2234="X",MAX(F$8:F2233)+1,0)</f>
        <v>0</v>
      </c>
      <c r="G2234" s="25">
        <f ca="1">IF(AND(AG2234=Data!$K$8,database!AI2234&lt;&gt;"Closed",AI2234&lt;&gt;"old",database!AL2234&lt;(TODAY()+Data!$X$4)),MAX(G$8:G2233)+1,0)</f>
        <v>0</v>
      </c>
      <c r="H2234" s="25">
        <f ca="1">IF(AND(AG2234=Data!$K$9,database!AI2234&lt;&gt;"Closed",AI2234&lt;&gt;"old",database!AL2234&lt;(TODAY()+Data!$X$5)),MAX(H$8:H2233)+1,0)</f>
        <v>0</v>
      </c>
      <c r="Y2234">
        <f>IF(AS2234&gt;0,VLOOKUP(AS2234,$AT:$AV,3,0)+COUNTIF(AS$8:AS2233,AS2234),0)</f>
        <v>0</v>
      </c>
      <c r="AA2234" s="16"/>
      <c r="AB2234" s="22"/>
      <c r="AC2234" s="16"/>
      <c r="AD2234" s="22"/>
      <c r="AE2234" s="16"/>
      <c r="AF2234" s="22"/>
      <c r="AG2234" s="138"/>
      <c r="AH2234" s="23"/>
      <c r="AI2234" s="16"/>
      <c r="AJ2234" s="23"/>
      <c r="AK2234" s="28"/>
      <c r="AL2234" s="35"/>
      <c r="AQ2234" s="25">
        <f>IF(FollowUp!$AK$3="(Off)",IF(FollowUp!$AA$3=Data!$D$5,C2234,IF(FollowUp!$AA$3=Data!$D$6,D2234,IF(FollowUp!$AA$3=Data!$D$7,E2234,B2234))),IF(FollowUp!$AK$3=Data!$N$9,F2234,IF(FollowUp!$AK$3=Data!$N$8,H2234,IF(FollowUp!$AK$3=Data!$N$7,G2234,B2234))))</f>
        <v>0</v>
      </c>
      <c r="AR2234" s="51">
        <f t="shared" si="212"/>
        <v>0</v>
      </c>
      <c r="AS2234" s="25">
        <f t="shared" si="210"/>
        <v>-1</v>
      </c>
      <c r="AT2234" s="25">
        <f t="shared" si="213"/>
        <v>2227</v>
      </c>
      <c r="AU2234" s="25">
        <f t="shared" si="211"/>
        <v>0</v>
      </c>
      <c r="AV2234" s="25">
        <f t="shared" si="214"/>
        <v>0</v>
      </c>
      <c r="BB2234" s="51"/>
    </row>
    <row r="2235" spans="1:54" x14ac:dyDescent="0.25">
      <c r="A2235" t="str">
        <f t="shared" si="209"/>
        <v>2235</v>
      </c>
      <c r="B2235" s="25">
        <f>IF(OR(ISBLANK($AG2235),$AI2235="closed",$AI2235="old",AND($B$3=Data!$N$6,OR(database!AG2235=Data!$K$8,Data!$K$9=database!AG2235))),0,MAX(B$8:B2234)+1)</f>
        <v>0</v>
      </c>
      <c r="C2235" s="25">
        <f ca="1">IF(AND($AL2235-C$3&lt;=TODAY(),$AL2235&gt;0,AI2235&lt;&gt;"closed",AI2235&lt;&gt;"old",AND($B$3&lt;&gt;Data!$N$6,OR(database!$AG2235&lt;&gt;Data!$K$9,database!$AG2235&lt;&gt;Data!$K$8))),MAX(C$8:C2234)+1,0)</f>
        <v>0</v>
      </c>
      <c r="D2235" s="25">
        <f ca="1">IF(AND($AL2235-D$3&lt;=TODAY(),$AL2235&gt;0,$AI2235&lt;&gt;"closed",AI2235&lt;&gt;"old",AND($B$3&lt;&gt;Data!$N$6,OR(database!$AG2235&lt;&gt;Data!$K$9,database!$AG2235&lt;&gt;Data!$K$8))),MAX(D$8:D2234)+1,0)</f>
        <v>0</v>
      </c>
      <c r="E2235" s="25">
        <f ca="1">IF(AND($AL2235-E$3&lt;=TODAY(),$AL2235&gt;0,AI2235&lt;&gt;"closed",AI2235&lt;&gt;"old",AND($B$3&lt;&gt;Data!$N$6,OR(database!$AG2235&lt;&gt;Data!$K$9,database!$AG2235&lt;&gt;Data!$K$8))),MAX(E$8:E2234)+1,0)</f>
        <v>0</v>
      </c>
      <c r="F2235" s="25">
        <f>IF(AH2235="X",MAX(F$8:F2234)+1,0)</f>
        <v>0</v>
      </c>
      <c r="G2235" s="25">
        <f ca="1">IF(AND(AG2235=Data!$K$8,database!AI2235&lt;&gt;"Closed",AI2235&lt;&gt;"old",database!AL2235&lt;(TODAY()+Data!$X$4)),MAX(G$8:G2234)+1,0)</f>
        <v>0</v>
      </c>
      <c r="H2235" s="25">
        <f ca="1">IF(AND(AG2235=Data!$K$9,database!AI2235&lt;&gt;"Closed",AI2235&lt;&gt;"old",database!AL2235&lt;(TODAY()+Data!$X$5)),MAX(H$8:H2234)+1,0)</f>
        <v>0</v>
      </c>
      <c r="Y2235">
        <f>IF(AS2235&gt;0,VLOOKUP(AS2235,$AT:$AV,3,0)+COUNTIF(AS$8:AS2234,AS2235),0)</f>
        <v>0</v>
      </c>
      <c r="AA2235" s="17"/>
      <c r="AB2235" s="18"/>
      <c r="AC2235" s="17"/>
      <c r="AD2235" s="18"/>
      <c r="AE2235" s="17"/>
      <c r="AF2235" s="18"/>
      <c r="AG2235" s="139"/>
      <c r="AH2235" s="24"/>
      <c r="AI2235" s="17"/>
      <c r="AJ2235" s="24"/>
      <c r="AK2235" s="27"/>
      <c r="AL2235" s="47"/>
      <c r="AQ2235" s="25">
        <f>IF(FollowUp!$AK$3="(Off)",IF(FollowUp!$AA$3=Data!$D$5,C2235,IF(FollowUp!$AA$3=Data!$D$6,D2235,IF(FollowUp!$AA$3=Data!$D$7,E2235,B2235))),IF(FollowUp!$AK$3=Data!$N$9,F2235,IF(FollowUp!$AK$3=Data!$N$8,H2235,IF(FollowUp!$AK$3=Data!$N$7,G2235,B2235))))</f>
        <v>0</v>
      </c>
      <c r="AR2235" s="51">
        <f t="shared" si="212"/>
        <v>0</v>
      </c>
      <c r="AS2235" s="25">
        <f t="shared" si="210"/>
        <v>-1</v>
      </c>
      <c r="AT2235" s="25">
        <f t="shared" si="213"/>
        <v>2228</v>
      </c>
      <c r="AU2235" s="25">
        <f t="shared" si="211"/>
        <v>0</v>
      </c>
      <c r="AV2235" s="25">
        <f t="shared" si="214"/>
        <v>0</v>
      </c>
      <c r="BB2235" s="51"/>
    </row>
    <row r="2236" spans="1:54" x14ac:dyDescent="0.25">
      <c r="A2236" t="str">
        <f t="shared" si="209"/>
        <v>2236</v>
      </c>
      <c r="B2236" s="25">
        <f>IF(OR(ISBLANK($AG2236),$AI2236="closed",$AI2236="old",AND($B$3=Data!$N$6,OR(database!AG2236=Data!$K$8,Data!$K$9=database!AG2236))),0,MAX(B$8:B2235)+1)</f>
        <v>0</v>
      </c>
      <c r="C2236" s="25">
        <f ca="1">IF(AND($AL2236-C$3&lt;=TODAY(),$AL2236&gt;0,AI2236&lt;&gt;"closed",AI2236&lt;&gt;"old",AND($B$3&lt;&gt;Data!$N$6,OR(database!$AG2236&lt;&gt;Data!$K$9,database!$AG2236&lt;&gt;Data!$K$8))),MAX(C$8:C2235)+1,0)</f>
        <v>0</v>
      </c>
      <c r="D2236" s="25">
        <f ca="1">IF(AND($AL2236-D$3&lt;=TODAY(),$AL2236&gt;0,$AI2236&lt;&gt;"closed",AI2236&lt;&gt;"old",AND($B$3&lt;&gt;Data!$N$6,OR(database!$AG2236&lt;&gt;Data!$K$9,database!$AG2236&lt;&gt;Data!$K$8))),MAX(D$8:D2235)+1,0)</f>
        <v>0</v>
      </c>
      <c r="E2236" s="25">
        <f ca="1">IF(AND($AL2236-E$3&lt;=TODAY(),$AL2236&gt;0,AI2236&lt;&gt;"closed",AI2236&lt;&gt;"old",AND($B$3&lt;&gt;Data!$N$6,OR(database!$AG2236&lt;&gt;Data!$K$9,database!$AG2236&lt;&gt;Data!$K$8))),MAX(E$8:E2235)+1,0)</f>
        <v>0</v>
      </c>
      <c r="F2236" s="25">
        <f>IF(AH2236="X",MAX(F$8:F2235)+1,0)</f>
        <v>0</v>
      </c>
      <c r="G2236" s="25">
        <f ca="1">IF(AND(AG2236=Data!$K$8,database!AI2236&lt;&gt;"Closed",AI2236&lt;&gt;"old",database!AL2236&lt;(TODAY()+Data!$X$4)),MAX(G$8:G2235)+1,0)</f>
        <v>0</v>
      </c>
      <c r="H2236" s="25">
        <f ca="1">IF(AND(AG2236=Data!$K$9,database!AI2236&lt;&gt;"Closed",AI2236&lt;&gt;"old",database!AL2236&lt;(TODAY()+Data!$X$5)),MAX(H$8:H2235)+1,0)</f>
        <v>0</v>
      </c>
      <c r="Y2236">
        <f>IF(AS2236&gt;0,VLOOKUP(AS2236,$AT:$AV,3,0)+COUNTIF(AS$8:AS2235,AS2236),0)</f>
        <v>0</v>
      </c>
      <c r="AA2236" s="16"/>
      <c r="AB2236" s="22"/>
      <c r="AC2236" s="16"/>
      <c r="AD2236" s="22"/>
      <c r="AE2236" s="16"/>
      <c r="AF2236" s="22"/>
      <c r="AG2236" s="138"/>
      <c r="AH2236" s="23"/>
      <c r="AI2236" s="16"/>
      <c r="AJ2236" s="23"/>
      <c r="AK2236" s="28"/>
      <c r="AL2236" s="35"/>
      <c r="AQ2236" s="25">
        <f>IF(FollowUp!$AK$3="(Off)",IF(FollowUp!$AA$3=Data!$D$5,C2236,IF(FollowUp!$AA$3=Data!$D$6,D2236,IF(FollowUp!$AA$3=Data!$D$7,E2236,B2236))),IF(FollowUp!$AK$3=Data!$N$9,F2236,IF(FollowUp!$AK$3=Data!$N$8,H2236,IF(FollowUp!$AK$3=Data!$N$7,G2236,B2236))))</f>
        <v>0</v>
      </c>
      <c r="AR2236" s="51">
        <f t="shared" si="212"/>
        <v>0</v>
      </c>
      <c r="AS2236" s="25">
        <f t="shared" si="210"/>
        <v>-1</v>
      </c>
      <c r="AT2236" s="25">
        <f t="shared" si="213"/>
        <v>2229</v>
      </c>
      <c r="AU2236" s="25">
        <f t="shared" si="211"/>
        <v>0</v>
      </c>
      <c r="AV2236" s="25">
        <f t="shared" si="214"/>
        <v>0</v>
      </c>
      <c r="BB2236" s="51"/>
    </row>
    <row r="2237" spans="1:54" x14ac:dyDescent="0.25">
      <c r="A2237" t="str">
        <f t="shared" si="209"/>
        <v>2237</v>
      </c>
      <c r="B2237" s="25">
        <f>IF(OR(ISBLANK($AG2237),$AI2237="closed",$AI2237="old",AND($B$3=Data!$N$6,OR(database!AG2237=Data!$K$8,Data!$K$9=database!AG2237))),0,MAX(B$8:B2236)+1)</f>
        <v>0</v>
      </c>
      <c r="C2237" s="25">
        <f ca="1">IF(AND($AL2237-C$3&lt;=TODAY(),$AL2237&gt;0,AI2237&lt;&gt;"closed",AI2237&lt;&gt;"old",AND($B$3&lt;&gt;Data!$N$6,OR(database!$AG2237&lt;&gt;Data!$K$9,database!$AG2237&lt;&gt;Data!$K$8))),MAX(C$8:C2236)+1,0)</f>
        <v>0</v>
      </c>
      <c r="D2237" s="25">
        <f ca="1">IF(AND($AL2237-D$3&lt;=TODAY(),$AL2237&gt;0,$AI2237&lt;&gt;"closed",AI2237&lt;&gt;"old",AND($B$3&lt;&gt;Data!$N$6,OR(database!$AG2237&lt;&gt;Data!$K$9,database!$AG2237&lt;&gt;Data!$K$8))),MAX(D$8:D2236)+1,0)</f>
        <v>0</v>
      </c>
      <c r="E2237" s="25">
        <f ca="1">IF(AND($AL2237-E$3&lt;=TODAY(),$AL2237&gt;0,AI2237&lt;&gt;"closed",AI2237&lt;&gt;"old",AND($B$3&lt;&gt;Data!$N$6,OR(database!$AG2237&lt;&gt;Data!$K$9,database!$AG2237&lt;&gt;Data!$K$8))),MAX(E$8:E2236)+1,0)</f>
        <v>0</v>
      </c>
      <c r="F2237" s="25">
        <f>IF(AH2237="X",MAX(F$8:F2236)+1,0)</f>
        <v>0</v>
      </c>
      <c r="G2237" s="25">
        <f ca="1">IF(AND(AG2237=Data!$K$8,database!AI2237&lt;&gt;"Closed",AI2237&lt;&gt;"old",database!AL2237&lt;(TODAY()+Data!$X$4)),MAX(G$8:G2236)+1,0)</f>
        <v>0</v>
      </c>
      <c r="H2237" s="25">
        <f ca="1">IF(AND(AG2237=Data!$K$9,database!AI2237&lt;&gt;"Closed",AI2237&lt;&gt;"old",database!AL2237&lt;(TODAY()+Data!$X$5)),MAX(H$8:H2236)+1,0)</f>
        <v>0</v>
      </c>
      <c r="Y2237">
        <f>IF(AS2237&gt;0,VLOOKUP(AS2237,$AT:$AV,3,0)+COUNTIF(AS$8:AS2236,AS2237),0)</f>
        <v>0</v>
      </c>
      <c r="AA2237" s="17"/>
      <c r="AB2237" s="18"/>
      <c r="AC2237" s="17"/>
      <c r="AD2237" s="18"/>
      <c r="AE2237" s="17"/>
      <c r="AF2237" s="18"/>
      <c r="AG2237" s="139"/>
      <c r="AH2237" s="24"/>
      <c r="AI2237" s="17"/>
      <c r="AJ2237" s="24"/>
      <c r="AK2237" s="27"/>
      <c r="AL2237" s="47"/>
      <c r="AQ2237" s="25">
        <f>IF(FollowUp!$AK$3="(Off)",IF(FollowUp!$AA$3=Data!$D$5,C2237,IF(FollowUp!$AA$3=Data!$D$6,D2237,IF(FollowUp!$AA$3=Data!$D$7,E2237,B2237))),IF(FollowUp!$AK$3=Data!$N$9,F2237,IF(FollowUp!$AK$3=Data!$N$8,H2237,IF(FollowUp!$AK$3=Data!$N$7,G2237,B2237))))</f>
        <v>0</v>
      </c>
      <c r="AR2237" s="51">
        <f t="shared" si="212"/>
        <v>0</v>
      </c>
      <c r="AS2237" s="25">
        <f t="shared" si="210"/>
        <v>-1</v>
      </c>
      <c r="AT2237" s="25">
        <f t="shared" si="213"/>
        <v>2230</v>
      </c>
      <c r="AU2237" s="25">
        <f t="shared" si="211"/>
        <v>0</v>
      </c>
      <c r="AV2237" s="25">
        <f t="shared" si="214"/>
        <v>0</v>
      </c>
      <c r="BB2237" s="51"/>
    </row>
    <row r="2238" spans="1:54" x14ac:dyDescent="0.25">
      <c r="A2238" t="str">
        <f t="shared" si="209"/>
        <v>2238</v>
      </c>
      <c r="B2238" s="25">
        <f>IF(OR(ISBLANK($AG2238),$AI2238="closed",$AI2238="old",AND($B$3=Data!$N$6,OR(database!AG2238=Data!$K$8,Data!$K$9=database!AG2238))),0,MAX(B$8:B2237)+1)</f>
        <v>0</v>
      </c>
      <c r="C2238" s="25">
        <f ca="1">IF(AND($AL2238-C$3&lt;=TODAY(),$AL2238&gt;0,AI2238&lt;&gt;"closed",AI2238&lt;&gt;"old",AND($B$3&lt;&gt;Data!$N$6,OR(database!$AG2238&lt;&gt;Data!$K$9,database!$AG2238&lt;&gt;Data!$K$8))),MAX(C$8:C2237)+1,0)</f>
        <v>0</v>
      </c>
      <c r="D2238" s="25">
        <f ca="1">IF(AND($AL2238-D$3&lt;=TODAY(),$AL2238&gt;0,$AI2238&lt;&gt;"closed",AI2238&lt;&gt;"old",AND($B$3&lt;&gt;Data!$N$6,OR(database!$AG2238&lt;&gt;Data!$K$9,database!$AG2238&lt;&gt;Data!$K$8))),MAX(D$8:D2237)+1,0)</f>
        <v>0</v>
      </c>
      <c r="E2238" s="25">
        <f ca="1">IF(AND($AL2238-E$3&lt;=TODAY(),$AL2238&gt;0,AI2238&lt;&gt;"closed",AI2238&lt;&gt;"old",AND($B$3&lt;&gt;Data!$N$6,OR(database!$AG2238&lt;&gt;Data!$K$9,database!$AG2238&lt;&gt;Data!$K$8))),MAX(E$8:E2237)+1,0)</f>
        <v>0</v>
      </c>
      <c r="F2238" s="25">
        <f>IF(AH2238="X",MAX(F$8:F2237)+1,0)</f>
        <v>0</v>
      </c>
      <c r="G2238" s="25">
        <f ca="1">IF(AND(AG2238=Data!$K$8,database!AI2238&lt;&gt;"Closed",AI2238&lt;&gt;"old",database!AL2238&lt;(TODAY()+Data!$X$4)),MAX(G$8:G2237)+1,0)</f>
        <v>0</v>
      </c>
      <c r="H2238" s="25">
        <f ca="1">IF(AND(AG2238=Data!$K$9,database!AI2238&lt;&gt;"Closed",AI2238&lt;&gt;"old",database!AL2238&lt;(TODAY()+Data!$X$5)),MAX(H$8:H2237)+1,0)</f>
        <v>0</v>
      </c>
      <c r="Y2238">
        <f>IF(AS2238&gt;0,VLOOKUP(AS2238,$AT:$AV,3,0)+COUNTIF(AS$8:AS2237,AS2238),0)</f>
        <v>0</v>
      </c>
      <c r="AA2238" s="16"/>
      <c r="AB2238" s="22"/>
      <c r="AC2238" s="16"/>
      <c r="AD2238" s="22"/>
      <c r="AE2238" s="16"/>
      <c r="AF2238" s="22"/>
      <c r="AG2238" s="138"/>
      <c r="AH2238" s="23"/>
      <c r="AI2238" s="16"/>
      <c r="AJ2238" s="23"/>
      <c r="AK2238" s="28"/>
      <c r="AL2238" s="35"/>
      <c r="AQ2238" s="25">
        <f>IF(FollowUp!$AK$3="(Off)",IF(FollowUp!$AA$3=Data!$D$5,C2238,IF(FollowUp!$AA$3=Data!$D$6,D2238,IF(FollowUp!$AA$3=Data!$D$7,E2238,B2238))),IF(FollowUp!$AK$3=Data!$N$9,F2238,IF(FollowUp!$AK$3=Data!$N$8,H2238,IF(FollowUp!$AK$3=Data!$N$7,G2238,B2238))))</f>
        <v>0</v>
      </c>
      <c r="AR2238" s="51">
        <f t="shared" si="212"/>
        <v>0</v>
      </c>
      <c r="AS2238" s="25">
        <f t="shared" si="210"/>
        <v>-1</v>
      </c>
      <c r="AT2238" s="25">
        <f t="shared" si="213"/>
        <v>2231</v>
      </c>
      <c r="AU2238" s="25">
        <f t="shared" si="211"/>
        <v>0</v>
      </c>
      <c r="AV2238" s="25">
        <f t="shared" si="214"/>
        <v>0</v>
      </c>
      <c r="BB2238" s="51"/>
    </row>
    <row r="2239" spans="1:54" x14ac:dyDescent="0.25">
      <c r="A2239" t="str">
        <f t="shared" si="209"/>
        <v>2239</v>
      </c>
      <c r="B2239" s="25">
        <f>IF(OR(ISBLANK($AG2239),$AI2239="closed",$AI2239="old",AND($B$3=Data!$N$6,OR(database!AG2239=Data!$K$8,Data!$K$9=database!AG2239))),0,MAX(B$8:B2238)+1)</f>
        <v>0</v>
      </c>
      <c r="C2239" s="25">
        <f ca="1">IF(AND($AL2239-C$3&lt;=TODAY(),$AL2239&gt;0,AI2239&lt;&gt;"closed",AI2239&lt;&gt;"old",AND($B$3&lt;&gt;Data!$N$6,OR(database!$AG2239&lt;&gt;Data!$K$9,database!$AG2239&lt;&gt;Data!$K$8))),MAX(C$8:C2238)+1,0)</f>
        <v>0</v>
      </c>
      <c r="D2239" s="25">
        <f ca="1">IF(AND($AL2239-D$3&lt;=TODAY(),$AL2239&gt;0,$AI2239&lt;&gt;"closed",AI2239&lt;&gt;"old",AND($B$3&lt;&gt;Data!$N$6,OR(database!$AG2239&lt;&gt;Data!$K$9,database!$AG2239&lt;&gt;Data!$K$8))),MAX(D$8:D2238)+1,0)</f>
        <v>0</v>
      </c>
      <c r="E2239" s="25">
        <f ca="1">IF(AND($AL2239-E$3&lt;=TODAY(),$AL2239&gt;0,AI2239&lt;&gt;"closed",AI2239&lt;&gt;"old",AND($B$3&lt;&gt;Data!$N$6,OR(database!$AG2239&lt;&gt;Data!$K$9,database!$AG2239&lt;&gt;Data!$K$8))),MAX(E$8:E2238)+1,0)</f>
        <v>0</v>
      </c>
      <c r="F2239" s="25">
        <f>IF(AH2239="X",MAX(F$8:F2238)+1,0)</f>
        <v>0</v>
      </c>
      <c r="G2239" s="25">
        <f ca="1">IF(AND(AG2239=Data!$K$8,database!AI2239&lt;&gt;"Closed",AI2239&lt;&gt;"old",database!AL2239&lt;(TODAY()+Data!$X$4)),MAX(G$8:G2238)+1,0)</f>
        <v>0</v>
      </c>
      <c r="H2239" s="25">
        <f ca="1">IF(AND(AG2239=Data!$K$9,database!AI2239&lt;&gt;"Closed",AI2239&lt;&gt;"old",database!AL2239&lt;(TODAY()+Data!$X$5)),MAX(H$8:H2238)+1,0)</f>
        <v>0</v>
      </c>
      <c r="Y2239">
        <f>IF(AS2239&gt;0,VLOOKUP(AS2239,$AT:$AV,3,0)+COUNTIF(AS$8:AS2238,AS2239),0)</f>
        <v>0</v>
      </c>
      <c r="AA2239" s="17"/>
      <c r="AB2239" s="18"/>
      <c r="AC2239" s="17"/>
      <c r="AD2239" s="18"/>
      <c r="AE2239" s="17"/>
      <c r="AF2239" s="18"/>
      <c r="AG2239" s="139"/>
      <c r="AH2239" s="24"/>
      <c r="AI2239" s="17"/>
      <c r="AJ2239" s="24"/>
      <c r="AK2239" s="27"/>
      <c r="AL2239" s="47"/>
      <c r="AQ2239" s="25">
        <f>IF(FollowUp!$AK$3="(Off)",IF(FollowUp!$AA$3=Data!$D$5,C2239,IF(FollowUp!$AA$3=Data!$D$6,D2239,IF(FollowUp!$AA$3=Data!$D$7,E2239,B2239))),IF(FollowUp!$AK$3=Data!$N$9,F2239,IF(FollowUp!$AK$3=Data!$N$8,H2239,IF(FollowUp!$AK$3=Data!$N$7,G2239,B2239))))</f>
        <v>0</v>
      </c>
      <c r="AR2239" s="51">
        <f t="shared" si="212"/>
        <v>0</v>
      </c>
      <c r="AS2239" s="25">
        <f t="shared" si="210"/>
        <v>-1</v>
      </c>
      <c r="AT2239" s="25">
        <f t="shared" si="213"/>
        <v>2232</v>
      </c>
      <c r="AU2239" s="25">
        <f t="shared" si="211"/>
        <v>0</v>
      </c>
      <c r="AV2239" s="25">
        <f t="shared" si="214"/>
        <v>0</v>
      </c>
      <c r="BB2239" s="51"/>
    </row>
    <row r="2240" spans="1:54" x14ac:dyDescent="0.25">
      <c r="A2240" t="str">
        <f t="shared" si="209"/>
        <v>2240</v>
      </c>
      <c r="B2240" s="25">
        <f>IF(OR(ISBLANK($AG2240),$AI2240="closed",$AI2240="old",AND($B$3=Data!$N$6,OR(database!AG2240=Data!$K$8,Data!$K$9=database!AG2240))),0,MAX(B$8:B2239)+1)</f>
        <v>0</v>
      </c>
      <c r="C2240" s="25">
        <f ca="1">IF(AND($AL2240-C$3&lt;=TODAY(),$AL2240&gt;0,AI2240&lt;&gt;"closed",AI2240&lt;&gt;"old",AND($B$3&lt;&gt;Data!$N$6,OR(database!$AG2240&lt;&gt;Data!$K$9,database!$AG2240&lt;&gt;Data!$K$8))),MAX(C$8:C2239)+1,0)</f>
        <v>0</v>
      </c>
      <c r="D2240" s="25">
        <f ca="1">IF(AND($AL2240-D$3&lt;=TODAY(),$AL2240&gt;0,$AI2240&lt;&gt;"closed",AI2240&lt;&gt;"old",AND($B$3&lt;&gt;Data!$N$6,OR(database!$AG2240&lt;&gt;Data!$K$9,database!$AG2240&lt;&gt;Data!$K$8))),MAX(D$8:D2239)+1,0)</f>
        <v>0</v>
      </c>
      <c r="E2240" s="25">
        <f ca="1">IF(AND($AL2240-E$3&lt;=TODAY(),$AL2240&gt;0,AI2240&lt;&gt;"closed",AI2240&lt;&gt;"old",AND($B$3&lt;&gt;Data!$N$6,OR(database!$AG2240&lt;&gt;Data!$K$9,database!$AG2240&lt;&gt;Data!$K$8))),MAX(E$8:E2239)+1,0)</f>
        <v>0</v>
      </c>
      <c r="F2240" s="25">
        <f>IF(AH2240="X",MAX(F$8:F2239)+1,0)</f>
        <v>0</v>
      </c>
      <c r="G2240" s="25">
        <f ca="1">IF(AND(AG2240=Data!$K$8,database!AI2240&lt;&gt;"Closed",AI2240&lt;&gt;"old",database!AL2240&lt;(TODAY()+Data!$X$4)),MAX(G$8:G2239)+1,0)</f>
        <v>0</v>
      </c>
      <c r="H2240" s="25">
        <f ca="1">IF(AND(AG2240=Data!$K$9,database!AI2240&lt;&gt;"Closed",AI2240&lt;&gt;"old",database!AL2240&lt;(TODAY()+Data!$X$5)),MAX(H$8:H2239)+1,0)</f>
        <v>0</v>
      </c>
      <c r="Y2240">
        <f>IF(AS2240&gt;0,VLOOKUP(AS2240,$AT:$AV,3,0)+COUNTIF(AS$8:AS2239,AS2240),0)</f>
        <v>0</v>
      </c>
      <c r="AA2240" s="16"/>
      <c r="AB2240" s="22"/>
      <c r="AC2240" s="16"/>
      <c r="AD2240" s="22"/>
      <c r="AE2240" s="16"/>
      <c r="AF2240" s="22"/>
      <c r="AG2240" s="138"/>
      <c r="AH2240" s="23"/>
      <c r="AI2240" s="16"/>
      <c r="AJ2240" s="23"/>
      <c r="AK2240" s="28"/>
      <c r="AL2240" s="35"/>
      <c r="AQ2240" s="25">
        <f>IF(FollowUp!$AK$3="(Off)",IF(FollowUp!$AA$3=Data!$D$5,C2240,IF(FollowUp!$AA$3=Data!$D$6,D2240,IF(FollowUp!$AA$3=Data!$D$7,E2240,B2240))),IF(FollowUp!$AK$3=Data!$N$9,F2240,IF(FollowUp!$AK$3=Data!$N$8,H2240,IF(FollowUp!$AK$3=Data!$N$7,G2240,B2240))))</f>
        <v>0</v>
      </c>
      <c r="AR2240" s="51">
        <f t="shared" si="212"/>
        <v>0</v>
      </c>
      <c r="AS2240" s="25">
        <f t="shared" si="210"/>
        <v>-1</v>
      </c>
      <c r="AT2240" s="25">
        <f t="shared" si="213"/>
        <v>2233</v>
      </c>
      <c r="AU2240" s="25">
        <f t="shared" si="211"/>
        <v>0</v>
      </c>
      <c r="AV2240" s="25">
        <f t="shared" si="214"/>
        <v>0</v>
      </c>
      <c r="BB2240" s="51"/>
    </row>
    <row r="2241" spans="1:54" x14ac:dyDescent="0.25">
      <c r="A2241" t="str">
        <f t="shared" si="209"/>
        <v>2241</v>
      </c>
      <c r="B2241" s="25">
        <f>IF(OR(ISBLANK($AG2241),$AI2241="closed",$AI2241="old",AND($B$3=Data!$N$6,OR(database!AG2241=Data!$K$8,Data!$K$9=database!AG2241))),0,MAX(B$8:B2240)+1)</f>
        <v>0</v>
      </c>
      <c r="C2241" s="25">
        <f ca="1">IF(AND($AL2241-C$3&lt;=TODAY(),$AL2241&gt;0,AI2241&lt;&gt;"closed",AI2241&lt;&gt;"old",AND($B$3&lt;&gt;Data!$N$6,OR(database!$AG2241&lt;&gt;Data!$K$9,database!$AG2241&lt;&gt;Data!$K$8))),MAX(C$8:C2240)+1,0)</f>
        <v>0</v>
      </c>
      <c r="D2241" s="25">
        <f ca="1">IF(AND($AL2241-D$3&lt;=TODAY(),$AL2241&gt;0,$AI2241&lt;&gt;"closed",AI2241&lt;&gt;"old",AND($B$3&lt;&gt;Data!$N$6,OR(database!$AG2241&lt;&gt;Data!$K$9,database!$AG2241&lt;&gt;Data!$K$8))),MAX(D$8:D2240)+1,0)</f>
        <v>0</v>
      </c>
      <c r="E2241" s="25">
        <f ca="1">IF(AND($AL2241-E$3&lt;=TODAY(),$AL2241&gt;0,AI2241&lt;&gt;"closed",AI2241&lt;&gt;"old",AND($B$3&lt;&gt;Data!$N$6,OR(database!$AG2241&lt;&gt;Data!$K$9,database!$AG2241&lt;&gt;Data!$K$8))),MAX(E$8:E2240)+1,0)</f>
        <v>0</v>
      </c>
      <c r="F2241" s="25">
        <f>IF(AH2241="X",MAX(F$8:F2240)+1,0)</f>
        <v>0</v>
      </c>
      <c r="G2241" s="25">
        <f ca="1">IF(AND(AG2241=Data!$K$8,database!AI2241&lt;&gt;"Closed",AI2241&lt;&gt;"old",database!AL2241&lt;(TODAY()+Data!$X$4)),MAX(G$8:G2240)+1,0)</f>
        <v>0</v>
      </c>
      <c r="H2241" s="25">
        <f ca="1">IF(AND(AG2241=Data!$K$9,database!AI2241&lt;&gt;"Closed",AI2241&lt;&gt;"old",database!AL2241&lt;(TODAY()+Data!$X$5)),MAX(H$8:H2240)+1,0)</f>
        <v>0</v>
      </c>
      <c r="Y2241">
        <f>IF(AS2241&gt;0,VLOOKUP(AS2241,$AT:$AV,3,0)+COUNTIF(AS$8:AS2240,AS2241),0)</f>
        <v>0</v>
      </c>
      <c r="AA2241" s="17"/>
      <c r="AB2241" s="18"/>
      <c r="AC2241" s="17"/>
      <c r="AD2241" s="18"/>
      <c r="AE2241" s="17"/>
      <c r="AF2241" s="18"/>
      <c r="AG2241" s="139"/>
      <c r="AH2241" s="24"/>
      <c r="AI2241" s="17"/>
      <c r="AJ2241" s="24"/>
      <c r="AK2241" s="27"/>
      <c r="AL2241" s="47"/>
      <c r="AQ2241" s="25">
        <f>IF(FollowUp!$AK$3="(Off)",IF(FollowUp!$AA$3=Data!$D$5,C2241,IF(FollowUp!$AA$3=Data!$D$6,D2241,IF(FollowUp!$AA$3=Data!$D$7,E2241,B2241))),IF(FollowUp!$AK$3=Data!$N$9,F2241,IF(FollowUp!$AK$3=Data!$N$8,H2241,IF(FollowUp!$AK$3=Data!$N$7,G2241,B2241))))</f>
        <v>0</v>
      </c>
      <c r="AR2241" s="51">
        <f t="shared" si="212"/>
        <v>0</v>
      </c>
      <c r="AS2241" s="25">
        <f t="shared" si="210"/>
        <v>-1</v>
      </c>
      <c r="AT2241" s="25">
        <f t="shared" si="213"/>
        <v>2234</v>
      </c>
      <c r="AU2241" s="25">
        <f t="shared" si="211"/>
        <v>0</v>
      </c>
      <c r="AV2241" s="25">
        <f t="shared" si="214"/>
        <v>0</v>
      </c>
      <c r="BB2241" s="51"/>
    </row>
    <row r="2242" spans="1:54" x14ac:dyDescent="0.25">
      <c r="A2242" t="str">
        <f t="shared" si="209"/>
        <v>2242</v>
      </c>
      <c r="B2242" s="25">
        <f>IF(OR(ISBLANK($AG2242),$AI2242="closed",$AI2242="old",AND($B$3=Data!$N$6,OR(database!AG2242=Data!$K$8,Data!$K$9=database!AG2242))),0,MAX(B$8:B2241)+1)</f>
        <v>0</v>
      </c>
      <c r="C2242" s="25">
        <f ca="1">IF(AND($AL2242-C$3&lt;=TODAY(),$AL2242&gt;0,AI2242&lt;&gt;"closed",AI2242&lt;&gt;"old",AND($B$3&lt;&gt;Data!$N$6,OR(database!$AG2242&lt;&gt;Data!$K$9,database!$AG2242&lt;&gt;Data!$K$8))),MAX(C$8:C2241)+1,0)</f>
        <v>0</v>
      </c>
      <c r="D2242" s="25">
        <f ca="1">IF(AND($AL2242-D$3&lt;=TODAY(),$AL2242&gt;0,$AI2242&lt;&gt;"closed",AI2242&lt;&gt;"old",AND($B$3&lt;&gt;Data!$N$6,OR(database!$AG2242&lt;&gt;Data!$K$9,database!$AG2242&lt;&gt;Data!$K$8))),MAX(D$8:D2241)+1,0)</f>
        <v>0</v>
      </c>
      <c r="E2242" s="25">
        <f ca="1">IF(AND($AL2242-E$3&lt;=TODAY(),$AL2242&gt;0,AI2242&lt;&gt;"closed",AI2242&lt;&gt;"old",AND($B$3&lt;&gt;Data!$N$6,OR(database!$AG2242&lt;&gt;Data!$K$9,database!$AG2242&lt;&gt;Data!$K$8))),MAX(E$8:E2241)+1,0)</f>
        <v>0</v>
      </c>
      <c r="F2242" s="25">
        <f>IF(AH2242="X",MAX(F$8:F2241)+1,0)</f>
        <v>0</v>
      </c>
      <c r="G2242" s="25">
        <f ca="1">IF(AND(AG2242=Data!$K$8,database!AI2242&lt;&gt;"Closed",AI2242&lt;&gt;"old",database!AL2242&lt;(TODAY()+Data!$X$4)),MAX(G$8:G2241)+1,0)</f>
        <v>0</v>
      </c>
      <c r="H2242" s="25">
        <f ca="1">IF(AND(AG2242=Data!$K$9,database!AI2242&lt;&gt;"Closed",AI2242&lt;&gt;"old",database!AL2242&lt;(TODAY()+Data!$X$5)),MAX(H$8:H2241)+1,0)</f>
        <v>0</v>
      </c>
      <c r="Y2242">
        <f>IF(AS2242&gt;0,VLOOKUP(AS2242,$AT:$AV,3,0)+COUNTIF(AS$8:AS2241,AS2242),0)</f>
        <v>0</v>
      </c>
      <c r="AA2242" s="16"/>
      <c r="AB2242" s="22"/>
      <c r="AC2242" s="16"/>
      <c r="AD2242" s="22"/>
      <c r="AE2242" s="16"/>
      <c r="AF2242" s="22"/>
      <c r="AG2242" s="138"/>
      <c r="AH2242" s="23"/>
      <c r="AI2242" s="16"/>
      <c r="AJ2242" s="23"/>
      <c r="AK2242" s="28"/>
      <c r="AL2242" s="35"/>
      <c r="AQ2242" s="25">
        <f>IF(FollowUp!$AK$3="(Off)",IF(FollowUp!$AA$3=Data!$D$5,C2242,IF(FollowUp!$AA$3=Data!$D$6,D2242,IF(FollowUp!$AA$3=Data!$D$7,E2242,B2242))),IF(FollowUp!$AK$3=Data!$N$9,F2242,IF(FollowUp!$AK$3=Data!$N$8,H2242,IF(FollowUp!$AK$3=Data!$N$7,G2242,B2242))))</f>
        <v>0</v>
      </c>
      <c r="AR2242" s="51">
        <f t="shared" si="212"/>
        <v>0</v>
      </c>
      <c r="AS2242" s="25">
        <f t="shared" si="210"/>
        <v>-1</v>
      </c>
      <c r="AT2242" s="25">
        <f t="shared" si="213"/>
        <v>2235</v>
      </c>
      <c r="AU2242" s="25">
        <f t="shared" si="211"/>
        <v>0</v>
      </c>
      <c r="AV2242" s="25">
        <f t="shared" si="214"/>
        <v>0</v>
      </c>
      <c r="BB2242" s="51"/>
    </row>
    <row r="2243" spans="1:54" x14ac:dyDescent="0.25">
      <c r="A2243" t="str">
        <f t="shared" si="209"/>
        <v>2243</v>
      </c>
      <c r="B2243" s="25">
        <f>IF(OR(ISBLANK($AG2243),$AI2243="closed",$AI2243="old",AND($B$3=Data!$N$6,OR(database!AG2243=Data!$K$8,Data!$K$9=database!AG2243))),0,MAX(B$8:B2242)+1)</f>
        <v>0</v>
      </c>
      <c r="C2243" s="25">
        <f ca="1">IF(AND($AL2243-C$3&lt;=TODAY(),$AL2243&gt;0,AI2243&lt;&gt;"closed",AI2243&lt;&gt;"old",AND($B$3&lt;&gt;Data!$N$6,OR(database!$AG2243&lt;&gt;Data!$K$9,database!$AG2243&lt;&gt;Data!$K$8))),MAX(C$8:C2242)+1,0)</f>
        <v>0</v>
      </c>
      <c r="D2243" s="25">
        <f ca="1">IF(AND($AL2243-D$3&lt;=TODAY(),$AL2243&gt;0,$AI2243&lt;&gt;"closed",AI2243&lt;&gt;"old",AND($B$3&lt;&gt;Data!$N$6,OR(database!$AG2243&lt;&gt;Data!$K$9,database!$AG2243&lt;&gt;Data!$K$8))),MAX(D$8:D2242)+1,0)</f>
        <v>0</v>
      </c>
      <c r="E2243" s="25">
        <f ca="1">IF(AND($AL2243-E$3&lt;=TODAY(),$AL2243&gt;0,AI2243&lt;&gt;"closed",AI2243&lt;&gt;"old",AND($B$3&lt;&gt;Data!$N$6,OR(database!$AG2243&lt;&gt;Data!$K$9,database!$AG2243&lt;&gt;Data!$K$8))),MAX(E$8:E2242)+1,0)</f>
        <v>0</v>
      </c>
      <c r="F2243" s="25">
        <f>IF(AH2243="X",MAX(F$8:F2242)+1,0)</f>
        <v>0</v>
      </c>
      <c r="G2243" s="25">
        <f ca="1">IF(AND(AG2243=Data!$K$8,database!AI2243&lt;&gt;"Closed",AI2243&lt;&gt;"old",database!AL2243&lt;(TODAY()+Data!$X$4)),MAX(G$8:G2242)+1,0)</f>
        <v>0</v>
      </c>
      <c r="H2243" s="25">
        <f ca="1">IF(AND(AG2243=Data!$K$9,database!AI2243&lt;&gt;"Closed",AI2243&lt;&gt;"old",database!AL2243&lt;(TODAY()+Data!$X$5)),MAX(H$8:H2242)+1,0)</f>
        <v>0</v>
      </c>
      <c r="Y2243">
        <f>IF(AS2243&gt;0,VLOOKUP(AS2243,$AT:$AV,3,0)+COUNTIF(AS$8:AS2242,AS2243),0)</f>
        <v>0</v>
      </c>
      <c r="AA2243" s="17"/>
      <c r="AB2243" s="18"/>
      <c r="AC2243" s="17"/>
      <c r="AD2243" s="18"/>
      <c r="AE2243" s="17"/>
      <c r="AF2243" s="18"/>
      <c r="AG2243" s="139"/>
      <c r="AH2243" s="24"/>
      <c r="AI2243" s="17"/>
      <c r="AJ2243" s="24"/>
      <c r="AK2243" s="27"/>
      <c r="AL2243" s="47"/>
      <c r="AQ2243" s="25">
        <f>IF(FollowUp!$AK$3="(Off)",IF(FollowUp!$AA$3=Data!$D$5,C2243,IF(FollowUp!$AA$3=Data!$D$6,D2243,IF(FollowUp!$AA$3=Data!$D$7,E2243,B2243))),IF(FollowUp!$AK$3=Data!$N$9,F2243,IF(FollowUp!$AK$3=Data!$N$8,H2243,IF(FollowUp!$AK$3=Data!$N$7,G2243,B2243))))</f>
        <v>0</v>
      </c>
      <c r="AR2243" s="51">
        <f t="shared" si="212"/>
        <v>0</v>
      </c>
      <c r="AS2243" s="25">
        <f t="shared" si="210"/>
        <v>-1</v>
      </c>
      <c r="AT2243" s="25">
        <f t="shared" si="213"/>
        <v>2236</v>
      </c>
      <c r="AU2243" s="25">
        <f t="shared" si="211"/>
        <v>0</v>
      </c>
      <c r="AV2243" s="25">
        <f t="shared" si="214"/>
        <v>0</v>
      </c>
      <c r="BB2243" s="51"/>
    </row>
    <row r="2244" spans="1:54" x14ac:dyDescent="0.25">
      <c r="A2244" t="str">
        <f t="shared" si="209"/>
        <v>2244</v>
      </c>
      <c r="B2244" s="25">
        <f>IF(OR(ISBLANK($AG2244),$AI2244="closed",$AI2244="old",AND($B$3=Data!$N$6,OR(database!AG2244=Data!$K$8,Data!$K$9=database!AG2244))),0,MAX(B$8:B2243)+1)</f>
        <v>0</v>
      </c>
      <c r="C2244" s="25">
        <f ca="1">IF(AND($AL2244-C$3&lt;=TODAY(),$AL2244&gt;0,AI2244&lt;&gt;"closed",AI2244&lt;&gt;"old",AND($B$3&lt;&gt;Data!$N$6,OR(database!$AG2244&lt;&gt;Data!$K$9,database!$AG2244&lt;&gt;Data!$K$8))),MAX(C$8:C2243)+1,0)</f>
        <v>0</v>
      </c>
      <c r="D2244" s="25">
        <f ca="1">IF(AND($AL2244-D$3&lt;=TODAY(),$AL2244&gt;0,$AI2244&lt;&gt;"closed",AI2244&lt;&gt;"old",AND($B$3&lt;&gt;Data!$N$6,OR(database!$AG2244&lt;&gt;Data!$K$9,database!$AG2244&lt;&gt;Data!$K$8))),MAX(D$8:D2243)+1,0)</f>
        <v>0</v>
      </c>
      <c r="E2244" s="25">
        <f ca="1">IF(AND($AL2244-E$3&lt;=TODAY(),$AL2244&gt;0,AI2244&lt;&gt;"closed",AI2244&lt;&gt;"old",AND($B$3&lt;&gt;Data!$N$6,OR(database!$AG2244&lt;&gt;Data!$K$9,database!$AG2244&lt;&gt;Data!$K$8))),MAX(E$8:E2243)+1,0)</f>
        <v>0</v>
      </c>
      <c r="F2244" s="25">
        <f>IF(AH2244="X",MAX(F$8:F2243)+1,0)</f>
        <v>0</v>
      </c>
      <c r="G2244" s="25">
        <f ca="1">IF(AND(AG2244=Data!$K$8,database!AI2244&lt;&gt;"Closed",AI2244&lt;&gt;"old",database!AL2244&lt;(TODAY()+Data!$X$4)),MAX(G$8:G2243)+1,0)</f>
        <v>0</v>
      </c>
      <c r="H2244" s="25">
        <f ca="1">IF(AND(AG2244=Data!$K$9,database!AI2244&lt;&gt;"Closed",AI2244&lt;&gt;"old",database!AL2244&lt;(TODAY()+Data!$X$5)),MAX(H$8:H2243)+1,0)</f>
        <v>0</v>
      </c>
      <c r="Y2244">
        <f>IF(AS2244&gt;0,VLOOKUP(AS2244,$AT:$AV,3,0)+COUNTIF(AS$8:AS2243,AS2244),0)</f>
        <v>0</v>
      </c>
      <c r="AA2244" s="16"/>
      <c r="AB2244" s="22"/>
      <c r="AC2244" s="16"/>
      <c r="AD2244" s="22"/>
      <c r="AE2244" s="16"/>
      <c r="AF2244" s="22"/>
      <c r="AG2244" s="138"/>
      <c r="AH2244" s="23"/>
      <c r="AI2244" s="16"/>
      <c r="AJ2244" s="23"/>
      <c r="AK2244" s="28"/>
      <c r="AL2244" s="35"/>
      <c r="AQ2244" s="25">
        <f>IF(FollowUp!$AK$3="(Off)",IF(FollowUp!$AA$3=Data!$D$5,C2244,IF(FollowUp!$AA$3=Data!$D$6,D2244,IF(FollowUp!$AA$3=Data!$D$7,E2244,B2244))),IF(FollowUp!$AK$3=Data!$N$9,F2244,IF(FollowUp!$AK$3=Data!$N$8,H2244,IF(FollowUp!$AK$3=Data!$N$7,G2244,B2244))))</f>
        <v>0</v>
      </c>
      <c r="AR2244" s="51">
        <f t="shared" si="212"/>
        <v>0</v>
      </c>
      <c r="AS2244" s="25">
        <f t="shared" si="210"/>
        <v>-1</v>
      </c>
      <c r="AT2244" s="25">
        <f t="shared" si="213"/>
        <v>2237</v>
      </c>
      <c r="AU2244" s="25">
        <f t="shared" si="211"/>
        <v>0</v>
      </c>
      <c r="AV2244" s="25">
        <f t="shared" si="214"/>
        <v>0</v>
      </c>
      <c r="BB2244" s="51"/>
    </row>
    <row r="2245" spans="1:54" x14ac:dyDescent="0.25">
      <c r="A2245" t="str">
        <f t="shared" si="209"/>
        <v>2245</v>
      </c>
      <c r="B2245" s="25">
        <f>IF(OR(ISBLANK($AG2245),$AI2245="closed",$AI2245="old",AND($B$3=Data!$N$6,OR(database!AG2245=Data!$K$8,Data!$K$9=database!AG2245))),0,MAX(B$8:B2244)+1)</f>
        <v>0</v>
      </c>
      <c r="C2245" s="25">
        <f ca="1">IF(AND($AL2245-C$3&lt;=TODAY(),$AL2245&gt;0,AI2245&lt;&gt;"closed",AI2245&lt;&gt;"old",AND($B$3&lt;&gt;Data!$N$6,OR(database!$AG2245&lt;&gt;Data!$K$9,database!$AG2245&lt;&gt;Data!$K$8))),MAX(C$8:C2244)+1,0)</f>
        <v>0</v>
      </c>
      <c r="D2245" s="25">
        <f ca="1">IF(AND($AL2245-D$3&lt;=TODAY(),$AL2245&gt;0,$AI2245&lt;&gt;"closed",AI2245&lt;&gt;"old",AND($B$3&lt;&gt;Data!$N$6,OR(database!$AG2245&lt;&gt;Data!$K$9,database!$AG2245&lt;&gt;Data!$K$8))),MAX(D$8:D2244)+1,0)</f>
        <v>0</v>
      </c>
      <c r="E2245" s="25">
        <f ca="1">IF(AND($AL2245-E$3&lt;=TODAY(),$AL2245&gt;0,AI2245&lt;&gt;"closed",AI2245&lt;&gt;"old",AND($B$3&lt;&gt;Data!$N$6,OR(database!$AG2245&lt;&gt;Data!$K$9,database!$AG2245&lt;&gt;Data!$K$8))),MAX(E$8:E2244)+1,0)</f>
        <v>0</v>
      </c>
      <c r="F2245" s="25">
        <f>IF(AH2245="X",MAX(F$8:F2244)+1,0)</f>
        <v>0</v>
      </c>
      <c r="G2245" s="25">
        <f ca="1">IF(AND(AG2245=Data!$K$8,database!AI2245&lt;&gt;"Closed",AI2245&lt;&gt;"old",database!AL2245&lt;(TODAY()+Data!$X$4)),MAX(G$8:G2244)+1,0)</f>
        <v>0</v>
      </c>
      <c r="H2245" s="25">
        <f ca="1">IF(AND(AG2245=Data!$K$9,database!AI2245&lt;&gt;"Closed",AI2245&lt;&gt;"old",database!AL2245&lt;(TODAY()+Data!$X$5)),MAX(H$8:H2244)+1,0)</f>
        <v>0</v>
      </c>
      <c r="Y2245">
        <f>IF(AS2245&gt;0,VLOOKUP(AS2245,$AT:$AV,3,0)+COUNTIF(AS$8:AS2244,AS2245),0)</f>
        <v>0</v>
      </c>
      <c r="AA2245" s="17"/>
      <c r="AB2245" s="18"/>
      <c r="AC2245" s="17"/>
      <c r="AD2245" s="18"/>
      <c r="AE2245" s="17"/>
      <c r="AF2245" s="18"/>
      <c r="AG2245" s="139"/>
      <c r="AH2245" s="24"/>
      <c r="AI2245" s="17"/>
      <c r="AJ2245" s="24"/>
      <c r="AK2245" s="27"/>
      <c r="AL2245" s="47"/>
      <c r="AQ2245" s="25">
        <f>IF(FollowUp!$AK$3="(Off)",IF(FollowUp!$AA$3=Data!$D$5,C2245,IF(FollowUp!$AA$3=Data!$D$6,D2245,IF(FollowUp!$AA$3=Data!$D$7,E2245,B2245))),IF(FollowUp!$AK$3=Data!$N$9,F2245,IF(FollowUp!$AK$3=Data!$N$8,H2245,IF(FollowUp!$AK$3=Data!$N$7,G2245,B2245))))</f>
        <v>0</v>
      </c>
      <c r="AR2245" s="51">
        <f t="shared" si="212"/>
        <v>0</v>
      </c>
      <c r="AS2245" s="25">
        <f t="shared" si="210"/>
        <v>-1</v>
      </c>
      <c r="AT2245" s="25">
        <f t="shared" si="213"/>
        <v>2238</v>
      </c>
      <c r="AU2245" s="25">
        <f t="shared" si="211"/>
        <v>0</v>
      </c>
      <c r="AV2245" s="25">
        <f t="shared" si="214"/>
        <v>0</v>
      </c>
      <c r="BB2245" s="51"/>
    </row>
    <row r="2246" spans="1:54" x14ac:dyDescent="0.25">
      <c r="A2246" t="str">
        <f t="shared" si="209"/>
        <v>2246</v>
      </c>
      <c r="B2246" s="25">
        <f>IF(OR(ISBLANK($AG2246),$AI2246="closed",$AI2246="old",AND($B$3=Data!$N$6,OR(database!AG2246=Data!$K$8,Data!$K$9=database!AG2246))),0,MAX(B$8:B2245)+1)</f>
        <v>0</v>
      </c>
      <c r="C2246" s="25">
        <f ca="1">IF(AND($AL2246-C$3&lt;=TODAY(),$AL2246&gt;0,AI2246&lt;&gt;"closed",AI2246&lt;&gt;"old",AND($B$3&lt;&gt;Data!$N$6,OR(database!$AG2246&lt;&gt;Data!$K$9,database!$AG2246&lt;&gt;Data!$K$8))),MAX(C$8:C2245)+1,0)</f>
        <v>0</v>
      </c>
      <c r="D2246" s="25">
        <f ca="1">IF(AND($AL2246-D$3&lt;=TODAY(),$AL2246&gt;0,$AI2246&lt;&gt;"closed",AI2246&lt;&gt;"old",AND($B$3&lt;&gt;Data!$N$6,OR(database!$AG2246&lt;&gt;Data!$K$9,database!$AG2246&lt;&gt;Data!$K$8))),MAX(D$8:D2245)+1,0)</f>
        <v>0</v>
      </c>
      <c r="E2246" s="25">
        <f ca="1">IF(AND($AL2246-E$3&lt;=TODAY(),$AL2246&gt;0,AI2246&lt;&gt;"closed",AI2246&lt;&gt;"old",AND($B$3&lt;&gt;Data!$N$6,OR(database!$AG2246&lt;&gt;Data!$K$9,database!$AG2246&lt;&gt;Data!$K$8))),MAX(E$8:E2245)+1,0)</f>
        <v>0</v>
      </c>
      <c r="F2246" s="25">
        <f>IF(AH2246="X",MAX(F$8:F2245)+1,0)</f>
        <v>0</v>
      </c>
      <c r="G2246" s="25">
        <f ca="1">IF(AND(AG2246=Data!$K$8,database!AI2246&lt;&gt;"Closed",AI2246&lt;&gt;"old",database!AL2246&lt;(TODAY()+Data!$X$4)),MAX(G$8:G2245)+1,0)</f>
        <v>0</v>
      </c>
      <c r="H2246" s="25">
        <f ca="1">IF(AND(AG2246=Data!$K$9,database!AI2246&lt;&gt;"Closed",AI2246&lt;&gt;"old",database!AL2246&lt;(TODAY()+Data!$X$5)),MAX(H$8:H2245)+1,0)</f>
        <v>0</v>
      </c>
      <c r="Y2246">
        <f>IF(AS2246&gt;0,VLOOKUP(AS2246,$AT:$AV,3,0)+COUNTIF(AS$8:AS2245,AS2246),0)</f>
        <v>0</v>
      </c>
      <c r="AA2246" s="16"/>
      <c r="AB2246" s="22"/>
      <c r="AC2246" s="16"/>
      <c r="AD2246" s="22"/>
      <c r="AE2246" s="16"/>
      <c r="AF2246" s="22"/>
      <c r="AG2246" s="138"/>
      <c r="AH2246" s="23"/>
      <c r="AI2246" s="16"/>
      <c r="AJ2246" s="23"/>
      <c r="AK2246" s="28"/>
      <c r="AL2246" s="35"/>
      <c r="AQ2246" s="25">
        <f>IF(FollowUp!$AK$3="(Off)",IF(FollowUp!$AA$3=Data!$D$5,C2246,IF(FollowUp!$AA$3=Data!$D$6,D2246,IF(FollowUp!$AA$3=Data!$D$7,E2246,B2246))),IF(FollowUp!$AK$3=Data!$N$9,F2246,IF(FollowUp!$AK$3=Data!$N$8,H2246,IF(FollowUp!$AK$3=Data!$N$7,G2246,B2246))))</f>
        <v>0</v>
      </c>
      <c r="AR2246" s="51">
        <f t="shared" si="212"/>
        <v>0</v>
      </c>
      <c r="AS2246" s="25">
        <f t="shared" si="210"/>
        <v>-1</v>
      </c>
      <c r="AT2246" s="25">
        <f t="shared" si="213"/>
        <v>2239</v>
      </c>
      <c r="AU2246" s="25">
        <f t="shared" si="211"/>
        <v>0</v>
      </c>
      <c r="AV2246" s="25">
        <f t="shared" si="214"/>
        <v>0</v>
      </c>
      <c r="BB2246" s="51"/>
    </row>
    <row r="2247" spans="1:54" x14ac:dyDescent="0.25">
      <c r="A2247" t="str">
        <f t="shared" si="209"/>
        <v>2247</v>
      </c>
      <c r="B2247" s="25">
        <f>IF(OR(ISBLANK($AG2247),$AI2247="closed",$AI2247="old",AND($B$3=Data!$N$6,OR(database!AG2247=Data!$K$8,Data!$K$9=database!AG2247))),0,MAX(B$8:B2246)+1)</f>
        <v>0</v>
      </c>
      <c r="C2247" s="25">
        <f ca="1">IF(AND($AL2247-C$3&lt;=TODAY(),$AL2247&gt;0,AI2247&lt;&gt;"closed",AI2247&lt;&gt;"old",AND($B$3&lt;&gt;Data!$N$6,OR(database!$AG2247&lt;&gt;Data!$K$9,database!$AG2247&lt;&gt;Data!$K$8))),MAX(C$8:C2246)+1,0)</f>
        <v>0</v>
      </c>
      <c r="D2247" s="25">
        <f ca="1">IF(AND($AL2247-D$3&lt;=TODAY(),$AL2247&gt;0,$AI2247&lt;&gt;"closed",AI2247&lt;&gt;"old",AND($B$3&lt;&gt;Data!$N$6,OR(database!$AG2247&lt;&gt;Data!$K$9,database!$AG2247&lt;&gt;Data!$K$8))),MAX(D$8:D2246)+1,0)</f>
        <v>0</v>
      </c>
      <c r="E2247" s="25">
        <f ca="1">IF(AND($AL2247-E$3&lt;=TODAY(),$AL2247&gt;0,AI2247&lt;&gt;"closed",AI2247&lt;&gt;"old",AND($B$3&lt;&gt;Data!$N$6,OR(database!$AG2247&lt;&gt;Data!$K$9,database!$AG2247&lt;&gt;Data!$K$8))),MAX(E$8:E2246)+1,0)</f>
        <v>0</v>
      </c>
      <c r="F2247" s="25">
        <f>IF(AH2247="X",MAX(F$8:F2246)+1,0)</f>
        <v>0</v>
      </c>
      <c r="G2247" s="25">
        <f ca="1">IF(AND(AG2247=Data!$K$8,database!AI2247&lt;&gt;"Closed",AI2247&lt;&gt;"old",database!AL2247&lt;(TODAY()+Data!$X$4)),MAX(G$8:G2246)+1,0)</f>
        <v>0</v>
      </c>
      <c r="H2247" s="25">
        <f ca="1">IF(AND(AG2247=Data!$K$9,database!AI2247&lt;&gt;"Closed",AI2247&lt;&gt;"old",database!AL2247&lt;(TODAY()+Data!$X$5)),MAX(H$8:H2246)+1,0)</f>
        <v>0</v>
      </c>
      <c r="Y2247">
        <f>IF(AS2247&gt;0,VLOOKUP(AS2247,$AT:$AV,3,0)+COUNTIF(AS$8:AS2246,AS2247),0)</f>
        <v>0</v>
      </c>
      <c r="AA2247" s="17"/>
      <c r="AB2247" s="18"/>
      <c r="AC2247" s="17"/>
      <c r="AD2247" s="18"/>
      <c r="AE2247" s="17"/>
      <c r="AF2247" s="18"/>
      <c r="AG2247" s="139"/>
      <c r="AH2247" s="24"/>
      <c r="AI2247" s="17"/>
      <c r="AJ2247" s="24"/>
      <c r="AK2247" s="27"/>
      <c r="AL2247" s="47"/>
      <c r="AQ2247" s="25">
        <f>IF(FollowUp!$AK$3="(Off)",IF(FollowUp!$AA$3=Data!$D$5,C2247,IF(FollowUp!$AA$3=Data!$D$6,D2247,IF(FollowUp!$AA$3=Data!$D$7,E2247,B2247))),IF(FollowUp!$AK$3=Data!$N$9,F2247,IF(FollowUp!$AK$3=Data!$N$8,H2247,IF(FollowUp!$AK$3=Data!$N$7,G2247,B2247))))</f>
        <v>0</v>
      </c>
      <c r="AR2247" s="51">
        <f t="shared" si="212"/>
        <v>0</v>
      </c>
      <c r="AS2247" s="25">
        <f t="shared" si="210"/>
        <v>-1</v>
      </c>
      <c r="AT2247" s="25">
        <f t="shared" si="213"/>
        <v>2240</v>
      </c>
      <c r="AU2247" s="25">
        <f t="shared" si="211"/>
        <v>0</v>
      </c>
      <c r="AV2247" s="25">
        <f t="shared" si="214"/>
        <v>0</v>
      </c>
      <c r="BB2247" s="51"/>
    </row>
    <row r="2248" spans="1:54" x14ac:dyDescent="0.25">
      <c r="A2248" t="str">
        <f t="shared" ref="A2248:A2311" si="215">ROW(C2248)&amp;AC2248</f>
        <v>2248</v>
      </c>
      <c r="B2248" s="25">
        <f>IF(OR(ISBLANK($AG2248),$AI2248="closed",$AI2248="old",AND($B$3=Data!$N$6,OR(database!AG2248=Data!$K$8,Data!$K$9=database!AG2248))),0,MAX(B$8:B2247)+1)</f>
        <v>0</v>
      </c>
      <c r="C2248" s="25">
        <f ca="1">IF(AND($AL2248-C$3&lt;=TODAY(),$AL2248&gt;0,AI2248&lt;&gt;"closed",AI2248&lt;&gt;"old",AND($B$3&lt;&gt;Data!$N$6,OR(database!$AG2248&lt;&gt;Data!$K$9,database!$AG2248&lt;&gt;Data!$K$8))),MAX(C$8:C2247)+1,0)</f>
        <v>0</v>
      </c>
      <c r="D2248" s="25">
        <f ca="1">IF(AND($AL2248-D$3&lt;=TODAY(),$AL2248&gt;0,$AI2248&lt;&gt;"closed",AI2248&lt;&gt;"old",AND($B$3&lt;&gt;Data!$N$6,OR(database!$AG2248&lt;&gt;Data!$K$9,database!$AG2248&lt;&gt;Data!$K$8))),MAX(D$8:D2247)+1,0)</f>
        <v>0</v>
      </c>
      <c r="E2248" s="25">
        <f ca="1">IF(AND($AL2248-E$3&lt;=TODAY(),$AL2248&gt;0,AI2248&lt;&gt;"closed",AI2248&lt;&gt;"old",AND($B$3&lt;&gt;Data!$N$6,OR(database!$AG2248&lt;&gt;Data!$K$9,database!$AG2248&lt;&gt;Data!$K$8))),MAX(E$8:E2247)+1,0)</f>
        <v>0</v>
      </c>
      <c r="F2248" s="25">
        <f>IF(AH2248="X",MAX(F$8:F2247)+1,0)</f>
        <v>0</v>
      </c>
      <c r="G2248" s="25">
        <f ca="1">IF(AND(AG2248=Data!$K$8,database!AI2248&lt;&gt;"Closed",AI2248&lt;&gt;"old",database!AL2248&lt;(TODAY()+Data!$X$4)),MAX(G$8:G2247)+1,0)</f>
        <v>0</v>
      </c>
      <c r="H2248" s="25">
        <f ca="1">IF(AND(AG2248=Data!$K$9,database!AI2248&lt;&gt;"Closed",AI2248&lt;&gt;"old",database!AL2248&lt;(TODAY()+Data!$X$5)),MAX(H$8:H2247)+1,0)</f>
        <v>0</v>
      </c>
      <c r="Y2248">
        <f>IF(AS2248&gt;0,VLOOKUP(AS2248,$AT:$AV,3,0)+COUNTIF(AS$8:AS2247,AS2248),0)</f>
        <v>0</v>
      </c>
      <c r="AA2248" s="16"/>
      <c r="AB2248" s="22"/>
      <c r="AC2248" s="16"/>
      <c r="AD2248" s="22"/>
      <c r="AE2248" s="16"/>
      <c r="AF2248" s="22"/>
      <c r="AG2248" s="138"/>
      <c r="AH2248" s="23"/>
      <c r="AI2248" s="16"/>
      <c r="AJ2248" s="23"/>
      <c r="AK2248" s="28"/>
      <c r="AL2248" s="35"/>
      <c r="AQ2248" s="25">
        <f>IF(FollowUp!$AK$3="(Off)",IF(FollowUp!$AA$3=Data!$D$5,C2248,IF(FollowUp!$AA$3=Data!$D$6,D2248,IF(FollowUp!$AA$3=Data!$D$7,E2248,B2248))),IF(FollowUp!$AK$3=Data!$N$9,F2248,IF(FollowUp!$AK$3=Data!$N$8,H2248,IF(FollowUp!$AK$3=Data!$N$7,G2248,B2248))))</f>
        <v>0</v>
      </c>
      <c r="AR2248" s="51">
        <f t="shared" si="212"/>
        <v>0</v>
      </c>
      <c r="AS2248" s="25">
        <f t="shared" si="210"/>
        <v>-1</v>
      </c>
      <c r="AT2248" s="25">
        <f t="shared" si="213"/>
        <v>2241</v>
      </c>
      <c r="AU2248" s="25">
        <f t="shared" si="211"/>
        <v>0</v>
      </c>
      <c r="AV2248" s="25">
        <f t="shared" si="214"/>
        <v>0</v>
      </c>
      <c r="BB2248" s="51"/>
    </row>
    <row r="2249" spans="1:54" x14ac:dyDescent="0.25">
      <c r="A2249" t="str">
        <f t="shared" si="215"/>
        <v>2249</v>
      </c>
      <c r="B2249" s="25">
        <f>IF(OR(ISBLANK($AG2249),$AI2249="closed",$AI2249="old",AND($B$3=Data!$N$6,OR(database!AG2249=Data!$K$8,Data!$K$9=database!AG2249))),0,MAX(B$8:B2248)+1)</f>
        <v>0</v>
      </c>
      <c r="C2249" s="25">
        <f ca="1">IF(AND($AL2249-C$3&lt;=TODAY(),$AL2249&gt;0,AI2249&lt;&gt;"closed",AI2249&lt;&gt;"old",AND($B$3&lt;&gt;Data!$N$6,OR(database!$AG2249&lt;&gt;Data!$K$9,database!$AG2249&lt;&gt;Data!$K$8))),MAX(C$8:C2248)+1,0)</f>
        <v>0</v>
      </c>
      <c r="D2249" s="25">
        <f ca="1">IF(AND($AL2249-D$3&lt;=TODAY(),$AL2249&gt;0,$AI2249&lt;&gt;"closed",AI2249&lt;&gt;"old",AND($B$3&lt;&gt;Data!$N$6,OR(database!$AG2249&lt;&gt;Data!$K$9,database!$AG2249&lt;&gt;Data!$K$8))),MAX(D$8:D2248)+1,0)</f>
        <v>0</v>
      </c>
      <c r="E2249" s="25">
        <f ca="1">IF(AND($AL2249-E$3&lt;=TODAY(),$AL2249&gt;0,AI2249&lt;&gt;"closed",AI2249&lt;&gt;"old",AND($B$3&lt;&gt;Data!$N$6,OR(database!$AG2249&lt;&gt;Data!$K$9,database!$AG2249&lt;&gt;Data!$K$8))),MAX(E$8:E2248)+1,0)</f>
        <v>0</v>
      </c>
      <c r="F2249" s="25">
        <f>IF(AH2249="X",MAX(F$8:F2248)+1,0)</f>
        <v>0</v>
      </c>
      <c r="G2249" s="25">
        <f ca="1">IF(AND(AG2249=Data!$K$8,database!AI2249&lt;&gt;"Closed",AI2249&lt;&gt;"old",database!AL2249&lt;(TODAY()+Data!$X$4)),MAX(G$8:G2248)+1,0)</f>
        <v>0</v>
      </c>
      <c r="H2249" s="25">
        <f ca="1">IF(AND(AG2249=Data!$K$9,database!AI2249&lt;&gt;"Closed",AI2249&lt;&gt;"old",database!AL2249&lt;(TODAY()+Data!$X$5)),MAX(H$8:H2248)+1,0)</f>
        <v>0</v>
      </c>
      <c r="Y2249">
        <f>IF(AS2249&gt;0,VLOOKUP(AS2249,$AT:$AV,3,0)+COUNTIF(AS$8:AS2248,AS2249),0)</f>
        <v>0</v>
      </c>
      <c r="AA2249" s="17"/>
      <c r="AB2249" s="18"/>
      <c r="AC2249" s="17"/>
      <c r="AD2249" s="18"/>
      <c r="AE2249" s="17"/>
      <c r="AF2249" s="18"/>
      <c r="AG2249" s="139"/>
      <c r="AH2249" s="24"/>
      <c r="AI2249" s="17"/>
      <c r="AJ2249" s="24"/>
      <c r="AK2249" s="27"/>
      <c r="AL2249" s="47"/>
      <c r="AQ2249" s="25">
        <f>IF(FollowUp!$AK$3="(Off)",IF(FollowUp!$AA$3=Data!$D$5,C2249,IF(FollowUp!$AA$3=Data!$D$6,D2249,IF(FollowUp!$AA$3=Data!$D$7,E2249,B2249))),IF(FollowUp!$AK$3=Data!$N$9,F2249,IF(FollowUp!$AK$3=Data!$N$8,H2249,IF(FollowUp!$AK$3=Data!$N$7,G2249,B2249))))</f>
        <v>0</v>
      </c>
      <c r="AR2249" s="51">
        <f t="shared" si="212"/>
        <v>0</v>
      </c>
      <c r="AS2249" s="25">
        <f t="shared" ref="AS2249:AS2312" si="216">IF(AR2249=0,-1,RANK(AR2249,$AR$8:$AR$5000))</f>
        <v>-1</v>
      </c>
      <c r="AT2249" s="25">
        <f t="shared" si="213"/>
        <v>2242</v>
      </c>
      <c r="AU2249" s="25">
        <f t="shared" ref="AU2249:AU2312" si="217">COUNTIF(AS:AS,AT2249)</f>
        <v>0</v>
      </c>
      <c r="AV2249" s="25">
        <f t="shared" si="214"/>
        <v>0</v>
      </c>
      <c r="BB2249" s="51"/>
    </row>
    <row r="2250" spans="1:54" x14ac:dyDescent="0.25">
      <c r="A2250" t="str">
        <f t="shared" si="215"/>
        <v>2250</v>
      </c>
      <c r="B2250" s="25">
        <f>IF(OR(ISBLANK($AG2250),$AI2250="closed",$AI2250="old",AND($B$3=Data!$N$6,OR(database!AG2250=Data!$K$8,Data!$K$9=database!AG2250))),0,MAX(B$8:B2249)+1)</f>
        <v>0</v>
      </c>
      <c r="C2250" s="25">
        <f ca="1">IF(AND($AL2250-C$3&lt;=TODAY(),$AL2250&gt;0,AI2250&lt;&gt;"closed",AI2250&lt;&gt;"old",AND($B$3&lt;&gt;Data!$N$6,OR(database!$AG2250&lt;&gt;Data!$K$9,database!$AG2250&lt;&gt;Data!$K$8))),MAX(C$8:C2249)+1,0)</f>
        <v>0</v>
      </c>
      <c r="D2250" s="25">
        <f ca="1">IF(AND($AL2250-D$3&lt;=TODAY(),$AL2250&gt;0,$AI2250&lt;&gt;"closed",AI2250&lt;&gt;"old",AND($B$3&lt;&gt;Data!$N$6,OR(database!$AG2250&lt;&gt;Data!$K$9,database!$AG2250&lt;&gt;Data!$K$8))),MAX(D$8:D2249)+1,0)</f>
        <v>0</v>
      </c>
      <c r="E2250" s="25">
        <f ca="1">IF(AND($AL2250-E$3&lt;=TODAY(),$AL2250&gt;0,AI2250&lt;&gt;"closed",AI2250&lt;&gt;"old",AND($B$3&lt;&gt;Data!$N$6,OR(database!$AG2250&lt;&gt;Data!$K$9,database!$AG2250&lt;&gt;Data!$K$8))),MAX(E$8:E2249)+1,0)</f>
        <v>0</v>
      </c>
      <c r="F2250" s="25">
        <f>IF(AH2250="X",MAX(F$8:F2249)+1,0)</f>
        <v>0</v>
      </c>
      <c r="G2250" s="25">
        <f ca="1">IF(AND(AG2250=Data!$K$8,database!AI2250&lt;&gt;"Closed",AI2250&lt;&gt;"old",database!AL2250&lt;(TODAY()+Data!$X$4)),MAX(G$8:G2249)+1,0)</f>
        <v>0</v>
      </c>
      <c r="H2250" s="25">
        <f ca="1">IF(AND(AG2250=Data!$K$9,database!AI2250&lt;&gt;"Closed",AI2250&lt;&gt;"old",database!AL2250&lt;(TODAY()+Data!$X$5)),MAX(H$8:H2249)+1,0)</f>
        <v>0</v>
      </c>
      <c r="Y2250">
        <f>IF(AS2250&gt;0,VLOOKUP(AS2250,$AT:$AV,3,0)+COUNTIF(AS$8:AS2249,AS2250),0)</f>
        <v>0</v>
      </c>
      <c r="AA2250" s="16"/>
      <c r="AB2250" s="22"/>
      <c r="AC2250" s="16"/>
      <c r="AD2250" s="22"/>
      <c r="AE2250" s="16"/>
      <c r="AF2250" s="22"/>
      <c r="AG2250" s="138"/>
      <c r="AH2250" s="23"/>
      <c r="AI2250" s="16"/>
      <c r="AJ2250" s="23"/>
      <c r="AK2250" s="28"/>
      <c r="AL2250" s="35"/>
      <c r="AQ2250" s="25">
        <f>IF(FollowUp!$AK$3="(Off)",IF(FollowUp!$AA$3=Data!$D$5,C2250,IF(FollowUp!$AA$3=Data!$D$6,D2250,IF(FollowUp!$AA$3=Data!$D$7,E2250,B2250))),IF(FollowUp!$AK$3=Data!$N$9,F2250,IF(FollowUp!$AK$3=Data!$N$8,H2250,IF(FollowUp!$AK$3=Data!$N$7,G2250,B2250))))</f>
        <v>0</v>
      </c>
      <c r="AR2250" s="51">
        <f t="shared" si="212"/>
        <v>0</v>
      </c>
      <c r="AS2250" s="25">
        <f t="shared" si="216"/>
        <v>-1</v>
      </c>
      <c r="AT2250" s="25">
        <f t="shared" si="213"/>
        <v>2243</v>
      </c>
      <c r="AU2250" s="25">
        <f t="shared" si="217"/>
        <v>0</v>
      </c>
      <c r="AV2250" s="25">
        <f t="shared" si="214"/>
        <v>0</v>
      </c>
      <c r="BB2250" s="51"/>
    </row>
    <row r="2251" spans="1:54" x14ac:dyDescent="0.25">
      <c r="A2251" t="str">
        <f t="shared" si="215"/>
        <v>2251</v>
      </c>
      <c r="B2251" s="25">
        <f>IF(OR(ISBLANK($AG2251),$AI2251="closed",$AI2251="old",AND($B$3=Data!$N$6,OR(database!AG2251=Data!$K$8,Data!$K$9=database!AG2251))),0,MAX(B$8:B2250)+1)</f>
        <v>0</v>
      </c>
      <c r="C2251" s="25">
        <f ca="1">IF(AND($AL2251-C$3&lt;=TODAY(),$AL2251&gt;0,AI2251&lt;&gt;"closed",AI2251&lt;&gt;"old",AND($B$3&lt;&gt;Data!$N$6,OR(database!$AG2251&lt;&gt;Data!$K$9,database!$AG2251&lt;&gt;Data!$K$8))),MAX(C$8:C2250)+1,0)</f>
        <v>0</v>
      </c>
      <c r="D2251" s="25">
        <f ca="1">IF(AND($AL2251-D$3&lt;=TODAY(),$AL2251&gt;0,$AI2251&lt;&gt;"closed",AI2251&lt;&gt;"old",AND($B$3&lt;&gt;Data!$N$6,OR(database!$AG2251&lt;&gt;Data!$K$9,database!$AG2251&lt;&gt;Data!$K$8))),MAX(D$8:D2250)+1,0)</f>
        <v>0</v>
      </c>
      <c r="E2251" s="25">
        <f ca="1">IF(AND($AL2251-E$3&lt;=TODAY(),$AL2251&gt;0,AI2251&lt;&gt;"closed",AI2251&lt;&gt;"old",AND($B$3&lt;&gt;Data!$N$6,OR(database!$AG2251&lt;&gt;Data!$K$9,database!$AG2251&lt;&gt;Data!$K$8))),MAX(E$8:E2250)+1,0)</f>
        <v>0</v>
      </c>
      <c r="F2251" s="25">
        <f>IF(AH2251="X",MAX(F$8:F2250)+1,0)</f>
        <v>0</v>
      </c>
      <c r="G2251" s="25">
        <f ca="1">IF(AND(AG2251=Data!$K$8,database!AI2251&lt;&gt;"Closed",AI2251&lt;&gt;"old",database!AL2251&lt;(TODAY()+Data!$X$4)),MAX(G$8:G2250)+1,0)</f>
        <v>0</v>
      </c>
      <c r="H2251" s="25">
        <f ca="1">IF(AND(AG2251=Data!$K$9,database!AI2251&lt;&gt;"Closed",AI2251&lt;&gt;"old",database!AL2251&lt;(TODAY()+Data!$X$5)),MAX(H$8:H2250)+1,0)</f>
        <v>0</v>
      </c>
      <c r="Y2251">
        <f>IF(AS2251&gt;0,VLOOKUP(AS2251,$AT:$AV,3,0)+COUNTIF(AS$8:AS2250,AS2251),0)</f>
        <v>0</v>
      </c>
      <c r="AA2251" s="17"/>
      <c r="AB2251" s="18"/>
      <c r="AC2251" s="17"/>
      <c r="AD2251" s="18"/>
      <c r="AE2251" s="17"/>
      <c r="AF2251" s="18"/>
      <c r="AG2251" s="139"/>
      <c r="AH2251" s="24"/>
      <c r="AI2251" s="17"/>
      <c r="AJ2251" s="24"/>
      <c r="AK2251" s="27"/>
      <c r="AL2251" s="47"/>
      <c r="AQ2251" s="25">
        <f>IF(FollowUp!$AK$3="(Off)",IF(FollowUp!$AA$3=Data!$D$5,C2251,IF(FollowUp!$AA$3=Data!$D$6,D2251,IF(FollowUp!$AA$3=Data!$D$7,E2251,B2251))),IF(FollowUp!$AK$3=Data!$N$9,F2251,IF(FollowUp!$AK$3=Data!$N$8,H2251,IF(FollowUp!$AK$3=Data!$N$7,G2251,B2251))))</f>
        <v>0</v>
      </c>
      <c r="AR2251" s="51">
        <f t="shared" si="212"/>
        <v>0</v>
      </c>
      <c r="AS2251" s="25">
        <f t="shared" si="216"/>
        <v>-1</v>
      </c>
      <c r="AT2251" s="25">
        <f t="shared" si="213"/>
        <v>2244</v>
      </c>
      <c r="AU2251" s="25">
        <f t="shared" si="217"/>
        <v>0</v>
      </c>
      <c r="AV2251" s="25">
        <f t="shared" si="214"/>
        <v>0</v>
      </c>
      <c r="BB2251" s="51"/>
    </row>
    <row r="2252" spans="1:54" x14ac:dyDescent="0.25">
      <c r="A2252" t="str">
        <f t="shared" si="215"/>
        <v>2252</v>
      </c>
      <c r="B2252" s="25">
        <f>IF(OR(ISBLANK($AG2252),$AI2252="closed",$AI2252="old",AND($B$3=Data!$N$6,OR(database!AG2252=Data!$K$8,Data!$K$9=database!AG2252))),0,MAX(B$8:B2251)+1)</f>
        <v>0</v>
      </c>
      <c r="C2252" s="25">
        <f ca="1">IF(AND($AL2252-C$3&lt;=TODAY(),$AL2252&gt;0,AI2252&lt;&gt;"closed",AI2252&lt;&gt;"old",AND($B$3&lt;&gt;Data!$N$6,OR(database!$AG2252&lt;&gt;Data!$K$9,database!$AG2252&lt;&gt;Data!$K$8))),MAX(C$8:C2251)+1,0)</f>
        <v>0</v>
      </c>
      <c r="D2252" s="25">
        <f ca="1">IF(AND($AL2252-D$3&lt;=TODAY(),$AL2252&gt;0,$AI2252&lt;&gt;"closed",AI2252&lt;&gt;"old",AND($B$3&lt;&gt;Data!$N$6,OR(database!$AG2252&lt;&gt;Data!$K$9,database!$AG2252&lt;&gt;Data!$K$8))),MAX(D$8:D2251)+1,0)</f>
        <v>0</v>
      </c>
      <c r="E2252" s="25">
        <f ca="1">IF(AND($AL2252-E$3&lt;=TODAY(),$AL2252&gt;0,AI2252&lt;&gt;"closed",AI2252&lt;&gt;"old",AND($B$3&lt;&gt;Data!$N$6,OR(database!$AG2252&lt;&gt;Data!$K$9,database!$AG2252&lt;&gt;Data!$K$8))),MAX(E$8:E2251)+1,0)</f>
        <v>0</v>
      </c>
      <c r="F2252" s="25">
        <f>IF(AH2252="X",MAX(F$8:F2251)+1,0)</f>
        <v>0</v>
      </c>
      <c r="G2252" s="25">
        <f ca="1">IF(AND(AG2252=Data!$K$8,database!AI2252&lt;&gt;"Closed",AI2252&lt;&gt;"old",database!AL2252&lt;(TODAY()+Data!$X$4)),MAX(G$8:G2251)+1,0)</f>
        <v>0</v>
      </c>
      <c r="H2252" s="25">
        <f ca="1">IF(AND(AG2252=Data!$K$9,database!AI2252&lt;&gt;"Closed",AI2252&lt;&gt;"old",database!AL2252&lt;(TODAY()+Data!$X$5)),MAX(H$8:H2251)+1,0)</f>
        <v>0</v>
      </c>
      <c r="Y2252">
        <f>IF(AS2252&gt;0,VLOOKUP(AS2252,$AT:$AV,3,0)+COUNTIF(AS$8:AS2251,AS2252),0)</f>
        <v>0</v>
      </c>
      <c r="AA2252" s="16"/>
      <c r="AB2252" s="22"/>
      <c r="AC2252" s="16"/>
      <c r="AD2252" s="22"/>
      <c r="AE2252" s="16"/>
      <c r="AF2252" s="22"/>
      <c r="AG2252" s="138"/>
      <c r="AH2252" s="23"/>
      <c r="AI2252" s="16"/>
      <c r="AJ2252" s="23"/>
      <c r="AK2252" s="28"/>
      <c r="AL2252" s="35"/>
      <c r="AQ2252" s="25">
        <f>IF(FollowUp!$AK$3="(Off)",IF(FollowUp!$AA$3=Data!$D$5,C2252,IF(FollowUp!$AA$3=Data!$D$6,D2252,IF(FollowUp!$AA$3=Data!$D$7,E2252,B2252))),IF(FollowUp!$AK$3=Data!$N$9,F2252,IF(FollowUp!$AK$3=Data!$N$8,H2252,IF(FollowUp!$AK$3=Data!$N$7,G2252,B2252))))</f>
        <v>0</v>
      </c>
      <c r="AR2252" s="51">
        <f t="shared" si="212"/>
        <v>0</v>
      </c>
      <c r="AS2252" s="25">
        <f t="shared" si="216"/>
        <v>-1</v>
      </c>
      <c r="AT2252" s="25">
        <f t="shared" si="213"/>
        <v>2245</v>
      </c>
      <c r="AU2252" s="25">
        <f t="shared" si="217"/>
        <v>0</v>
      </c>
      <c r="AV2252" s="25">
        <f t="shared" si="214"/>
        <v>0</v>
      </c>
      <c r="BB2252" s="51"/>
    </row>
    <row r="2253" spans="1:54" x14ac:dyDescent="0.25">
      <c r="A2253" t="str">
        <f t="shared" si="215"/>
        <v>2253</v>
      </c>
      <c r="B2253" s="25">
        <f>IF(OR(ISBLANK($AG2253),$AI2253="closed",$AI2253="old",AND($B$3=Data!$N$6,OR(database!AG2253=Data!$K$8,Data!$K$9=database!AG2253))),0,MAX(B$8:B2252)+1)</f>
        <v>0</v>
      </c>
      <c r="C2253" s="25">
        <f ca="1">IF(AND($AL2253-C$3&lt;=TODAY(),$AL2253&gt;0,AI2253&lt;&gt;"closed",AI2253&lt;&gt;"old",AND($B$3&lt;&gt;Data!$N$6,OR(database!$AG2253&lt;&gt;Data!$K$9,database!$AG2253&lt;&gt;Data!$K$8))),MAX(C$8:C2252)+1,0)</f>
        <v>0</v>
      </c>
      <c r="D2253" s="25">
        <f ca="1">IF(AND($AL2253-D$3&lt;=TODAY(),$AL2253&gt;0,$AI2253&lt;&gt;"closed",AI2253&lt;&gt;"old",AND($B$3&lt;&gt;Data!$N$6,OR(database!$AG2253&lt;&gt;Data!$K$9,database!$AG2253&lt;&gt;Data!$K$8))),MAX(D$8:D2252)+1,0)</f>
        <v>0</v>
      </c>
      <c r="E2253" s="25">
        <f ca="1">IF(AND($AL2253-E$3&lt;=TODAY(),$AL2253&gt;0,AI2253&lt;&gt;"closed",AI2253&lt;&gt;"old",AND($B$3&lt;&gt;Data!$N$6,OR(database!$AG2253&lt;&gt;Data!$K$9,database!$AG2253&lt;&gt;Data!$K$8))),MAX(E$8:E2252)+1,0)</f>
        <v>0</v>
      </c>
      <c r="F2253" s="25">
        <f>IF(AH2253="X",MAX(F$8:F2252)+1,0)</f>
        <v>0</v>
      </c>
      <c r="G2253" s="25">
        <f ca="1">IF(AND(AG2253=Data!$K$8,database!AI2253&lt;&gt;"Closed",AI2253&lt;&gt;"old",database!AL2253&lt;(TODAY()+Data!$X$4)),MAX(G$8:G2252)+1,0)</f>
        <v>0</v>
      </c>
      <c r="H2253" s="25">
        <f ca="1">IF(AND(AG2253=Data!$K$9,database!AI2253&lt;&gt;"Closed",AI2253&lt;&gt;"old",database!AL2253&lt;(TODAY()+Data!$X$5)),MAX(H$8:H2252)+1,0)</f>
        <v>0</v>
      </c>
      <c r="Y2253">
        <f>IF(AS2253&gt;0,VLOOKUP(AS2253,$AT:$AV,3,0)+COUNTIF(AS$8:AS2252,AS2253),0)</f>
        <v>0</v>
      </c>
      <c r="AA2253" s="17"/>
      <c r="AB2253" s="18"/>
      <c r="AC2253" s="17"/>
      <c r="AD2253" s="18"/>
      <c r="AE2253" s="17"/>
      <c r="AF2253" s="18"/>
      <c r="AG2253" s="139"/>
      <c r="AH2253" s="24"/>
      <c r="AI2253" s="17"/>
      <c r="AJ2253" s="24"/>
      <c r="AK2253" s="27"/>
      <c r="AL2253" s="47"/>
      <c r="AQ2253" s="25">
        <f>IF(FollowUp!$AK$3="(Off)",IF(FollowUp!$AA$3=Data!$D$5,C2253,IF(FollowUp!$AA$3=Data!$D$6,D2253,IF(FollowUp!$AA$3=Data!$D$7,E2253,B2253))),IF(FollowUp!$AK$3=Data!$N$9,F2253,IF(FollowUp!$AK$3=Data!$N$8,H2253,IF(FollowUp!$AK$3=Data!$N$7,G2253,B2253))))</f>
        <v>0</v>
      </c>
      <c r="AR2253" s="51">
        <f t="shared" si="212"/>
        <v>0</v>
      </c>
      <c r="AS2253" s="25">
        <f t="shared" si="216"/>
        <v>-1</v>
      </c>
      <c r="AT2253" s="25">
        <f t="shared" si="213"/>
        <v>2246</v>
      </c>
      <c r="AU2253" s="25">
        <f t="shared" si="217"/>
        <v>0</v>
      </c>
      <c r="AV2253" s="25">
        <f t="shared" si="214"/>
        <v>0</v>
      </c>
      <c r="BB2253" s="51"/>
    </row>
    <row r="2254" spans="1:54" x14ac:dyDescent="0.25">
      <c r="A2254" t="str">
        <f t="shared" si="215"/>
        <v>2254</v>
      </c>
      <c r="B2254" s="25">
        <f>IF(OR(ISBLANK($AG2254),$AI2254="closed",$AI2254="old",AND($B$3=Data!$N$6,OR(database!AG2254=Data!$K$8,Data!$K$9=database!AG2254))),0,MAX(B$8:B2253)+1)</f>
        <v>0</v>
      </c>
      <c r="C2254" s="25">
        <f ca="1">IF(AND($AL2254-C$3&lt;=TODAY(),$AL2254&gt;0,AI2254&lt;&gt;"closed",AI2254&lt;&gt;"old",AND($B$3&lt;&gt;Data!$N$6,OR(database!$AG2254&lt;&gt;Data!$K$9,database!$AG2254&lt;&gt;Data!$K$8))),MAX(C$8:C2253)+1,0)</f>
        <v>0</v>
      </c>
      <c r="D2254" s="25">
        <f ca="1">IF(AND($AL2254-D$3&lt;=TODAY(),$AL2254&gt;0,$AI2254&lt;&gt;"closed",AI2254&lt;&gt;"old",AND($B$3&lt;&gt;Data!$N$6,OR(database!$AG2254&lt;&gt;Data!$K$9,database!$AG2254&lt;&gt;Data!$K$8))),MAX(D$8:D2253)+1,0)</f>
        <v>0</v>
      </c>
      <c r="E2254" s="25">
        <f ca="1">IF(AND($AL2254-E$3&lt;=TODAY(),$AL2254&gt;0,AI2254&lt;&gt;"closed",AI2254&lt;&gt;"old",AND($B$3&lt;&gt;Data!$N$6,OR(database!$AG2254&lt;&gt;Data!$K$9,database!$AG2254&lt;&gt;Data!$K$8))),MAX(E$8:E2253)+1,0)</f>
        <v>0</v>
      </c>
      <c r="F2254" s="25">
        <f>IF(AH2254="X",MAX(F$8:F2253)+1,0)</f>
        <v>0</v>
      </c>
      <c r="G2254" s="25">
        <f ca="1">IF(AND(AG2254=Data!$K$8,database!AI2254&lt;&gt;"Closed",AI2254&lt;&gt;"old",database!AL2254&lt;(TODAY()+Data!$X$4)),MAX(G$8:G2253)+1,0)</f>
        <v>0</v>
      </c>
      <c r="H2254" s="25">
        <f ca="1">IF(AND(AG2254=Data!$K$9,database!AI2254&lt;&gt;"Closed",AI2254&lt;&gt;"old",database!AL2254&lt;(TODAY()+Data!$X$5)),MAX(H$8:H2253)+1,0)</f>
        <v>0</v>
      </c>
      <c r="Y2254">
        <f>IF(AS2254&gt;0,VLOOKUP(AS2254,$AT:$AV,3,0)+COUNTIF(AS$8:AS2253,AS2254),0)</f>
        <v>0</v>
      </c>
      <c r="AA2254" s="16"/>
      <c r="AB2254" s="22"/>
      <c r="AC2254" s="16"/>
      <c r="AD2254" s="22"/>
      <c r="AE2254" s="16"/>
      <c r="AF2254" s="22"/>
      <c r="AG2254" s="138"/>
      <c r="AH2254" s="23"/>
      <c r="AI2254" s="16"/>
      <c r="AJ2254" s="23"/>
      <c r="AK2254" s="28"/>
      <c r="AL2254" s="35"/>
      <c r="AQ2254" s="25">
        <f>IF(FollowUp!$AK$3="(Off)",IF(FollowUp!$AA$3=Data!$D$5,C2254,IF(FollowUp!$AA$3=Data!$D$6,D2254,IF(FollowUp!$AA$3=Data!$D$7,E2254,B2254))),IF(FollowUp!$AK$3=Data!$N$9,F2254,IF(FollowUp!$AK$3=Data!$N$8,H2254,IF(FollowUp!$AK$3=Data!$N$7,G2254,B2254))))</f>
        <v>0</v>
      </c>
      <c r="AR2254" s="51">
        <f t="shared" si="212"/>
        <v>0</v>
      </c>
      <c r="AS2254" s="25">
        <f t="shared" si="216"/>
        <v>-1</v>
      </c>
      <c r="AT2254" s="25">
        <f t="shared" si="213"/>
        <v>2247</v>
      </c>
      <c r="AU2254" s="25">
        <f t="shared" si="217"/>
        <v>0</v>
      </c>
      <c r="AV2254" s="25">
        <f t="shared" si="214"/>
        <v>0</v>
      </c>
      <c r="BB2254" s="51"/>
    </row>
    <row r="2255" spans="1:54" x14ac:dyDescent="0.25">
      <c r="A2255" t="str">
        <f t="shared" si="215"/>
        <v>2255</v>
      </c>
      <c r="B2255" s="25">
        <f>IF(OR(ISBLANK($AG2255),$AI2255="closed",$AI2255="old",AND($B$3=Data!$N$6,OR(database!AG2255=Data!$K$8,Data!$K$9=database!AG2255))),0,MAX(B$8:B2254)+1)</f>
        <v>0</v>
      </c>
      <c r="C2255" s="25">
        <f ca="1">IF(AND($AL2255-C$3&lt;=TODAY(),$AL2255&gt;0,AI2255&lt;&gt;"closed",AI2255&lt;&gt;"old",AND($B$3&lt;&gt;Data!$N$6,OR(database!$AG2255&lt;&gt;Data!$K$9,database!$AG2255&lt;&gt;Data!$K$8))),MAX(C$8:C2254)+1,0)</f>
        <v>0</v>
      </c>
      <c r="D2255" s="25">
        <f ca="1">IF(AND($AL2255-D$3&lt;=TODAY(),$AL2255&gt;0,$AI2255&lt;&gt;"closed",AI2255&lt;&gt;"old",AND($B$3&lt;&gt;Data!$N$6,OR(database!$AG2255&lt;&gt;Data!$K$9,database!$AG2255&lt;&gt;Data!$K$8))),MAX(D$8:D2254)+1,0)</f>
        <v>0</v>
      </c>
      <c r="E2255" s="25">
        <f ca="1">IF(AND($AL2255-E$3&lt;=TODAY(),$AL2255&gt;0,AI2255&lt;&gt;"closed",AI2255&lt;&gt;"old",AND($B$3&lt;&gt;Data!$N$6,OR(database!$AG2255&lt;&gt;Data!$K$9,database!$AG2255&lt;&gt;Data!$K$8))),MAX(E$8:E2254)+1,0)</f>
        <v>0</v>
      </c>
      <c r="F2255" s="25">
        <f>IF(AH2255="X",MAX(F$8:F2254)+1,0)</f>
        <v>0</v>
      </c>
      <c r="G2255" s="25">
        <f ca="1">IF(AND(AG2255=Data!$K$8,database!AI2255&lt;&gt;"Closed",AI2255&lt;&gt;"old",database!AL2255&lt;(TODAY()+Data!$X$4)),MAX(G$8:G2254)+1,0)</f>
        <v>0</v>
      </c>
      <c r="H2255" s="25">
        <f ca="1">IF(AND(AG2255=Data!$K$9,database!AI2255&lt;&gt;"Closed",AI2255&lt;&gt;"old",database!AL2255&lt;(TODAY()+Data!$X$5)),MAX(H$8:H2254)+1,0)</f>
        <v>0</v>
      </c>
      <c r="Y2255">
        <f>IF(AS2255&gt;0,VLOOKUP(AS2255,$AT:$AV,3,0)+COUNTIF(AS$8:AS2254,AS2255),0)</f>
        <v>0</v>
      </c>
      <c r="AA2255" s="17"/>
      <c r="AB2255" s="18"/>
      <c r="AC2255" s="17"/>
      <c r="AD2255" s="18"/>
      <c r="AE2255" s="17"/>
      <c r="AF2255" s="18"/>
      <c r="AG2255" s="139"/>
      <c r="AH2255" s="24"/>
      <c r="AI2255" s="17"/>
      <c r="AJ2255" s="24"/>
      <c r="AK2255" s="27"/>
      <c r="AL2255" s="47"/>
      <c r="AQ2255" s="25">
        <f>IF(FollowUp!$AK$3="(Off)",IF(FollowUp!$AA$3=Data!$D$5,C2255,IF(FollowUp!$AA$3=Data!$D$6,D2255,IF(FollowUp!$AA$3=Data!$D$7,E2255,B2255))),IF(FollowUp!$AK$3=Data!$N$9,F2255,IF(FollowUp!$AK$3=Data!$N$8,H2255,IF(FollowUp!$AK$3=Data!$N$7,G2255,B2255))))</f>
        <v>0</v>
      </c>
      <c r="AR2255" s="51">
        <f t="shared" si="212"/>
        <v>0</v>
      </c>
      <c r="AS2255" s="25">
        <f t="shared" si="216"/>
        <v>-1</v>
      </c>
      <c r="AT2255" s="25">
        <f t="shared" si="213"/>
        <v>2248</v>
      </c>
      <c r="AU2255" s="25">
        <f t="shared" si="217"/>
        <v>0</v>
      </c>
      <c r="AV2255" s="25">
        <f t="shared" si="214"/>
        <v>0</v>
      </c>
      <c r="BB2255" s="51"/>
    </row>
    <row r="2256" spans="1:54" x14ac:dyDescent="0.25">
      <c r="A2256" t="str">
        <f t="shared" si="215"/>
        <v>2256</v>
      </c>
      <c r="B2256" s="25">
        <f>IF(OR(ISBLANK($AG2256),$AI2256="closed",$AI2256="old",AND($B$3=Data!$N$6,OR(database!AG2256=Data!$K$8,Data!$K$9=database!AG2256))),0,MAX(B$8:B2255)+1)</f>
        <v>0</v>
      </c>
      <c r="C2256" s="25">
        <f ca="1">IF(AND($AL2256-C$3&lt;=TODAY(),$AL2256&gt;0,AI2256&lt;&gt;"closed",AI2256&lt;&gt;"old",AND($B$3&lt;&gt;Data!$N$6,OR(database!$AG2256&lt;&gt;Data!$K$9,database!$AG2256&lt;&gt;Data!$K$8))),MAX(C$8:C2255)+1,0)</f>
        <v>0</v>
      </c>
      <c r="D2256" s="25">
        <f ca="1">IF(AND($AL2256-D$3&lt;=TODAY(),$AL2256&gt;0,$AI2256&lt;&gt;"closed",AI2256&lt;&gt;"old",AND($B$3&lt;&gt;Data!$N$6,OR(database!$AG2256&lt;&gt;Data!$K$9,database!$AG2256&lt;&gt;Data!$K$8))),MAX(D$8:D2255)+1,0)</f>
        <v>0</v>
      </c>
      <c r="E2256" s="25">
        <f ca="1">IF(AND($AL2256-E$3&lt;=TODAY(),$AL2256&gt;0,AI2256&lt;&gt;"closed",AI2256&lt;&gt;"old",AND($B$3&lt;&gt;Data!$N$6,OR(database!$AG2256&lt;&gt;Data!$K$9,database!$AG2256&lt;&gt;Data!$K$8))),MAX(E$8:E2255)+1,0)</f>
        <v>0</v>
      </c>
      <c r="F2256" s="25">
        <f>IF(AH2256="X",MAX(F$8:F2255)+1,0)</f>
        <v>0</v>
      </c>
      <c r="G2256" s="25">
        <f ca="1">IF(AND(AG2256=Data!$K$8,database!AI2256&lt;&gt;"Closed",AI2256&lt;&gt;"old",database!AL2256&lt;(TODAY()+Data!$X$4)),MAX(G$8:G2255)+1,0)</f>
        <v>0</v>
      </c>
      <c r="H2256" s="25">
        <f ca="1">IF(AND(AG2256=Data!$K$9,database!AI2256&lt;&gt;"Closed",AI2256&lt;&gt;"old",database!AL2256&lt;(TODAY()+Data!$X$5)),MAX(H$8:H2255)+1,0)</f>
        <v>0</v>
      </c>
      <c r="Y2256">
        <f>IF(AS2256&gt;0,VLOOKUP(AS2256,$AT:$AV,3,0)+COUNTIF(AS$8:AS2255,AS2256),0)</f>
        <v>0</v>
      </c>
      <c r="AA2256" s="16"/>
      <c r="AB2256" s="22"/>
      <c r="AC2256" s="16"/>
      <c r="AD2256" s="22"/>
      <c r="AE2256" s="16"/>
      <c r="AF2256" s="22"/>
      <c r="AG2256" s="138"/>
      <c r="AH2256" s="23"/>
      <c r="AI2256" s="16"/>
      <c r="AJ2256" s="23"/>
      <c r="AK2256" s="28"/>
      <c r="AL2256" s="35"/>
      <c r="AQ2256" s="25">
        <f>IF(FollowUp!$AK$3="(Off)",IF(FollowUp!$AA$3=Data!$D$5,C2256,IF(FollowUp!$AA$3=Data!$D$6,D2256,IF(FollowUp!$AA$3=Data!$D$7,E2256,B2256))),IF(FollowUp!$AK$3=Data!$N$9,F2256,IF(FollowUp!$AK$3=Data!$N$8,H2256,IF(FollowUp!$AK$3=Data!$N$7,G2256,B2256))))</f>
        <v>0</v>
      </c>
      <c r="AR2256" s="51">
        <f t="shared" si="212"/>
        <v>0</v>
      </c>
      <c r="AS2256" s="25">
        <f t="shared" si="216"/>
        <v>-1</v>
      </c>
      <c r="AT2256" s="25">
        <f t="shared" si="213"/>
        <v>2249</v>
      </c>
      <c r="AU2256" s="25">
        <f t="shared" si="217"/>
        <v>0</v>
      </c>
      <c r="AV2256" s="25">
        <f t="shared" si="214"/>
        <v>0</v>
      </c>
      <c r="BB2256" s="51"/>
    </row>
    <row r="2257" spans="1:54" x14ac:dyDescent="0.25">
      <c r="A2257" t="str">
        <f t="shared" si="215"/>
        <v>2257</v>
      </c>
      <c r="B2257" s="25">
        <f>IF(OR(ISBLANK($AG2257),$AI2257="closed",$AI2257="old",AND($B$3=Data!$N$6,OR(database!AG2257=Data!$K$8,Data!$K$9=database!AG2257))),0,MAX(B$8:B2256)+1)</f>
        <v>0</v>
      </c>
      <c r="C2257" s="25">
        <f ca="1">IF(AND($AL2257-C$3&lt;=TODAY(),$AL2257&gt;0,AI2257&lt;&gt;"closed",AI2257&lt;&gt;"old",AND($B$3&lt;&gt;Data!$N$6,OR(database!$AG2257&lt;&gt;Data!$K$9,database!$AG2257&lt;&gt;Data!$K$8))),MAX(C$8:C2256)+1,0)</f>
        <v>0</v>
      </c>
      <c r="D2257" s="25">
        <f ca="1">IF(AND($AL2257-D$3&lt;=TODAY(),$AL2257&gt;0,$AI2257&lt;&gt;"closed",AI2257&lt;&gt;"old",AND($B$3&lt;&gt;Data!$N$6,OR(database!$AG2257&lt;&gt;Data!$K$9,database!$AG2257&lt;&gt;Data!$K$8))),MAX(D$8:D2256)+1,0)</f>
        <v>0</v>
      </c>
      <c r="E2257" s="25">
        <f ca="1">IF(AND($AL2257-E$3&lt;=TODAY(),$AL2257&gt;0,AI2257&lt;&gt;"closed",AI2257&lt;&gt;"old",AND($B$3&lt;&gt;Data!$N$6,OR(database!$AG2257&lt;&gt;Data!$K$9,database!$AG2257&lt;&gt;Data!$K$8))),MAX(E$8:E2256)+1,0)</f>
        <v>0</v>
      </c>
      <c r="F2257" s="25">
        <f>IF(AH2257="X",MAX(F$8:F2256)+1,0)</f>
        <v>0</v>
      </c>
      <c r="G2257" s="25">
        <f ca="1">IF(AND(AG2257=Data!$K$8,database!AI2257&lt;&gt;"Closed",AI2257&lt;&gt;"old",database!AL2257&lt;(TODAY()+Data!$X$4)),MAX(G$8:G2256)+1,0)</f>
        <v>0</v>
      </c>
      <c r="H2257" s="25">
        <f ca="1">IF(AND(AG2257=Data!$K$9,database!AI2257&lt;&gt;"Closed",AI2257&lt;&gt;"old",database!AL2257&lt;(TODAY()+Data!$X$5)),MAX(H$8:H2256)+1,0)</f>
        <v>0</v>
      </c>
      <c r="Y2257">
        <f>IF(AS2257&gt;0,VLOOKUP(AS2257,$AT:$AV,3,0)+COUNTIF(AS$8:AS2256,AS2257),0)</f>
        <v>0</v>
      </c>
      <c r="AA2257" s="17"/>
      <c r="AB2257" s="18"/>
      <c r="AC2257" s="17"/>
      <c r="AD2257" s="18"/>
      <c r="AE2257" s="17"/>
      <c r="AF2257" s="18"/>
      <c r="AG2257" s="139"/>
      <c r="AH2257" s="24"/>
      <c r="AI2257" s="17"/>
      <c r="AJ2257" s="24"/>
      <c r="AK2257" s="27"/>
      <c r="AL2257" s="47"/>
      <c r="AQ2257" s="25">
        <f>IF(FollowUp!$AK$3="(Off)",IF(FollowUp!$AA$3=Data!$D$5,C2257,IF(FollowUp!$AA$3=Data!$D$6,D2257,IF(FollowUp!$AA$3=Data!$D$7,E2257,B2257))),IF(FollowUp!$AK$3=Data!$N$9,F2257,IF(FollowUp!$AK$3=Data!$N$8,H2257,IF(FollowUp!$AK$3=Data!$N$7,G2257,B2257))))</f>
        <v>0</v>
      </c>
      <c r="AR2257" s="51">
        <f t="shared" si="212"/>
        <v>0</v>
      </c>
      <c r="AS2257" s="25">
        <f t="shared" si="216"/>
        <v>-1</v>
      </c>
      <c r="AT2257" s="25">
        <f t="shared" si="213"/>
        <v>2250</v>
      </c>
      <c r="AU2257" s="25">
        <f t="shared" si="217"/>
        <v>0</v>
      </c>
      <c r="AV2257" s="25">
        <f t="shared" si="214"/>
        <v>0</v>
      </c>
      <c r="BB2257" s="51"/>
    </row>
    <row r="2258" spans="1:54" x14ac:dyDescent="0.25">
      <c r="A2258" t="str">
        <f t="shared" si="215"/>
        <v>2258</v>
      </c>
      <c r="B2258" s="25">
        <f>IF(OR(ISBLANK($AG2258),$AI2258="closed",$AI2258="old",AND($B$3=Data!$N$6,OR(database!AG2258=Data!$K$8,Data!$K$9=database!AG2258))),0,MAX(B$8:B2257)+1)</f>
        <v>0</v>
      </c>
      <c r="C2258" s="25">
        <f ca="1">IF(AND($AL2258-C$3&lt;=TODAY(),$AL2258&gt;0,AI2258&lt;&gt;"closed",AI2258&lt;&gt;"old",AND($B$3&lt;&gt;Data!$N$6,OR(database!$AG2258&lt;&gt;Data!$K$9,database!$AG2258&lt;&gt;Data!$K$8))),MAX(C$8:C2257)+1,0)</f>
        <v>0</v>
      </c>
      <c r="D2258" s="25">
        <f ca="1">IF(AND($AL2258-D$3&lt;=TODAY(),$AL2258&gt;0,$AI2258&lt;&gt;"closed",AI2258&lt;&gt;"old",AND($B$3&lt;&gt;Data!$N$6,OR(database!$AG2258&lt;&gt;Data!$K$9,database!$AG2258&lt;&gt;Data!$K$8))),MAX(D$8:D2257)+1,0)</f>
        <v>0</v>
      </c>
      <c r="E2258" s="25">
        <f ca="1">IF(AND($AL2258-E$3&lt;=TODAY(),$AL2258&gt;0,AI2258&lt;&gt;"closed",AI2258&lt;&gt;"old",AND($B$3&lt;&gt;Data!$N$6,OR(database!$AG2258&lt;&gt;Data!$K$9,database!$AG2258&lt;&gt;Data!$K$8))),MAX(E$8:E2257)+1,0)</f>
        <v>0</v>
      </c>
      <c r="F2258" s="25">
        <f>IF(AH2258="X",MAX(F$8:F2257)+1,0)</f>
        <v>0</v>
      </c>
      <c r="G2258" s="25">
        <f ca="1">IF(AND(AG2258=Data!$K$8,database!AI2258&lt;&gt;"Closed",AI2258&lt;&gt;"old",database!AL2258&lt;(TODAY()+Data!$X$4)),MAX(G$8:G2257)+1,0)</f>
        <v>0</v>
      </c>
      <c r="H2258" s="25">
        <f ca="1">IF(AND(AG2258=Data!$K$9,database!AI2258&lt;&gt;"Closed",AI2258&lt;&gt;"old",database!AL2258&lt;(TODAY()+Data!$X$5)),MAX(H$8:H2257)+1,0)</f>
        <v>0</v>
      </c>
      <c r="Y2258">
        <f>IF(AS2258&gt;0,VLOOKUP(AS2258,$AT:$AV,3,0)+COUNTIF(AS$8:AS2257,AS2258),0)</f>
        <v>0</v>
      </c>
      <c r="AA2258" s="16"/>
      <c r="AB2258" s="22"/>
      <c r="AC2258" s="16"/>
      <c r="AD2258" s="22"/>
      <c r="AE2258" s="16"/>
      <c r="AF2258" s="22"/>
      <c r="AG2258" s="138"/>
      <c r="AH2258" s="23"/>
      <c r="AI2258" s="16"/>
      <c r="AJ2258" s="23"/>
      <c r="AK2258" s="28"/>
      <c r="AL2258" s="35"/>
      <c r="AQ2258" s="25">
        <f>IF(FollowUp!$AK$3="(Off)",IF(FollowUp!$AA$3=Data!$D$5,C2258,IF(FollowUp!$AA$3=Data!$D$6,D2258,IF(FollowUp!$AA$3=Data!$D$7,E2258,B2258))),IF(FollowUp!$AK$3=Data!$N$9,F2258,IF(FollowUp!$AK$3=Data!$N$8,H2258,IF(FollowUp!$AK$3=Data!$N$7,G2258,B2258))))</f>
        <v>0</v>
      </c>
      <c r="AR2258" s="51">
        <f t="shared" si="212"/>
        <v>0</v>
      </c>
      <c r="AS2258" s="25">
        <f t="shared" si="216"/>
        <v>-1</v>
      </c>
      <c r="AT2258" s="25">
        <f t="shared" si="213"/>
        <v>2251</v>
      </c>
      <c r="AU2258" s="25">
        <f t="shared" si="217"/>
        <v>0</v>
      </c>
      <c r="AV2258" s="25">
        <f t="shared" si="214"/>
        <v>0</v>
      </c>
      <c r="BB2258" s="51"/>
    </row>
    <row r="2259" spans="1:54" x14ac:dyDescent="0.25">
      <c r="A2259" t="str">
        <f t="shared" si="215"/>
        <v>2259</v>
      </c>
      <c r="B2259" s="25">
        <f>IF(OR(ISBLANK($AG2259),$AI2259="closed",$AI2259="old",AND($B$3=Data!$N$6,OR(database!AG2259=Data!$K$8,Data!$K$9=database!AG2259))),0,MAX(B$8:B2258)+1)</f>
        <v>0</v>
      </c>
      <c r="C2259" s="25">
        <f ca="1">IF(AND($AL2259-C$3&lt;=TODAY(),$AL2259&gt;0,AI2259&lt;&gt;"closed",AI2259&lt;&gt;"old",AND($B$3&lt;&gt;Data!$N$6,OR(database!$AG2259&lt;&gt;Data!$K$9,database!$AG2259&lt;&gt;Data!$K$8))),MAX(C$8:C2258)+1,0)</f>
        <v>0</v>
      </c>
      <c r="D2259" s="25">
        <f ca="1">IF(AND($AL2259-D$3&lt;=TODAY(),$AL2259&gt;0,$AI2259&lt;&gt;"closed",AI2259&lt;&gt;"old",AND($B$3&lt;&gt;Data!$N$6,OR(database!$AG2259&lt;&gt;Data!$K$9,database!$AG2259&lt;&gt;Data!$K$8))),MAX(D$8:D2258)+1,0)</f>
        <v>0</v>
      </c>
      <c r="E2259" s="25">
        <f ca="1">IF(AND($AL2259-E$3&lt;=TODAY(),$AL2259&gt;0,AI2259&lt;&gt;"closed",AI2259&lt;&gt;"old",AND($B$3&lt;&gt;Data!$N$6,OR(database!$AG2259&lt;&gt;Data!$K$9,database!$AG2259&lt;&gt;Data!$K$8))),MAX(E$8:E2258)+1,0)</f>
        <v>0</v>
      </c>
      <c r="F2259" s="25">
        <f>IF(AH2259="X",MAX(F$8:F2258)+1,0)</f>
        <v>0</v>
      </c>
      <c r="G2259" s="25">
        <f ca="1">IF(AND(AG2259=Data!$K$8,database!AI2259&lt;&gt;"Closed",AI2259&lt;&gt;"old",database!AL2259&lt;(TODAY()+Data!$X$4)),MAX(G$8:G2258)+1,0)</f>
        <v>0</v>
      </c>
      <c r="H2259" s="25">
        <f ca="1">IF(AND(AG2259=Data!$K$9,database!AI2259&lt;&gt;"Closed",AI2259&lt;&gt;"old",database!AL2259&lt;(TODAY()+Data!$X$5)),MAX(H$8:H2258)+1,0)</f>
        <v>0</v>
      </c>
      <c r="Y2259">
        <f>IF(AS2259&gt;0,VLOOKUP(AS2259,$AT:$AV,3,0)+COUNTIF(AS$8:AS2258,AS2259),0)</f>
        <v>0</v>
      </c>
      <c r="AA2259" s="17"/>
      <c r="AB2259" s="18"/>
      <c r="AC2259" s="17"/>
      <c r="AD2259" s="18"/>
      <c r="AE2259" s="17"/>
      <c r="AF2259" s="18"/>
      <c r="AG2259" s="139"/>
      <c r="AH2259" s="24"/>
      <c r="AI2259" s="17"/>
      <c r="AJ2259" s="24"/>
      <c r="AK2259" s="27"/>
      <c r="AL2259" s="47"/>
      <c r="AQ2259" s="25">
        <f>IF(FollowUp!$AK$3="(Off)",IF(FollowUp!$AA$3=Data!$D$5,C2259,IF(FollowUp!$AA$3=Data!$D$6,D2259,IF(FollowUp!$AA$3=Data!$D$7,E2259,B2259))),IF(FollowUp!$AK$3=Data!$N$9,F2259,IF(FollowUp!$AK$3=Data!$N$8,H2259,IF(FollowUp!$AK$3=Data!$N$7,G2259,B2259))))</f>
        <v>0</v>
      </c>
      <c r="AR2259" s="51">
        <f t="shared" si="212"/>
        <v>0</v>
      </c>
      <c r="AS2259" s="25">
        <f t="shared" si="216"/>
        <v>-1</v>
      </c>
      <c r="AT2259" s="25">
        <f t="shared" si="213"/>
        <v>2252</v>
      </c>
      <c r="AU2259" s="25">
        <f t="shared" si="217"/>
        <v>0</v>
      </c>
      <c r="AV2259" s="25">
        <f t="shared" si="214"/>
        <v>0</v>
      </c>
      <c r="BB2259" s="51"/>
    </row>
    <row r="2260" spans="1:54" x14ac:dyDescent="0.25">
      <c r="A2260" t="str">
        <f t="shared" si="215"/>
        <v>2260</v>
      </c>
      <c r="B2260" s="25">
        <f>IF(OR(ISBLANK($AG2260),$AI2260="closed",$AI2260="old",AND($B$3=Data!$N$6,OR(database!AG2260=Data!$K$8,Data!$K$9=database!AG2260))),0,MAX(B$8:B2259)+1)</f>
        <v>0</v>
      </c>
      <c r="C2260" s="25">
        <f ca="1">IF(AND($AL2260-C$3&lt;=TODAY(),$AL2260&gt;0,AI2260&lt;&gt;"closed",AI2260&lt;&gt;"old",AND($B$3&lt;&gt;Data!$N$6,OR(database!$AG2260&lt;&gt;Data!$K$9,database!$AG2260&lt;&gt;Data!$K$8))),MAX(C$8:C2259)+1,0)</f>
        <v>0</v>
      </c>
      <c r="D2260" s="25">
        <f ca="1">IF(AND($AL2260-D$3&lt;=TODAY(),$AL2260&gt;0,$AI2260&lt;&gt;"closed",AI2260&lt;&gt;"old",AND($B$3&lt;&gt;Data!$N$6,OR(database!$AG2260&lt;&gt;Data!$K$9,database!$AG2260&lt;&gt;Data!$K$8))),MAX(D$8:D2259)+1,0)</f>
        <v>0</v>
      </c>
      <c r="E2260" s="25">
        <f ca="1">IF(AND($AL2260-E$3&lt;=TODAY(),$AL2260&gt;0,AI2260&lt;&gt;"closed",AI2260&lt;&gt;"old",AND($B$3&lt;&gt;Data!$N$6,OR(database!$AG2260&lt;&gt;Data!$K$9,database!$AG2260&lt;&gt;Data!$K$8))),MAX(E$8:E2259)+1,0)</f>
        <v>0</v>
      </c>
      <c r="F2260" s="25">
        <f>IF(AH2260="X",MAX(F$8:F2259)+1,0)</f>
        <v>0</v>
      </c>
      <c r="G2260" s="25">
        <f ca="1">IF(AND(AG2260=Data!$K$8,database!AI2260&lt;&gt;"Closed",AI2260&lt;&gt;"old",database!AL2260&lt;(TODAY()+Data!$X$4)),MAX(G$8:G2259)+1,0)</f>
        <v>0</v>
      </c>
      <c r="H2260" s="25">
        <f ca="1">IF(AND(AG2260=Data!$K$9,database!AI2260&lt;&gt;"Closed",AI2260&lt;&gt;"old",database!AL2260&lt;(TODAY()+Data!$X$5)),MAX(H$8:H2259)+1,0)</f>
        <v>0</v>
      </c>
      <c r="Y2260">
        <f>IF(AS2260&gt;0,VLOOKUP(AS2260,$AT:$AV,3,0)+COUNTIF(AS$8:AS2259,AS2260),0)</f>
        <v>0</v>
      </c>
      <c r="AA2260" s="16"/>
      <c r="AB2260" s="22"/>
      <c r="AC2260" s="16"/>
      <c r="AD2260" s="22"/>
      <c r="AE2260" s="16"/>
      <c r="AF2260" s="22"/>
      <c r="AG2260" s="138"/>
      <c r="AH2260" s="23"/>
      <c r="AI2260" s="16"/>
      <c r="AJ2260" s="23"/>
      <c r="AK2260" s="28"/>
      <c r="AL2260" s="35"/>
      <c r="AQ2260" s="25">
        <f>IF(FollowUp!$AK$3="(Off)",IF(FollowUp!$AA$3=Data!$D$5,C2260,IF(FollowUp!$AA$3=Data!$D$6,D2260,IF(FollowUp!$AA$3=Data!$D$7,E2260,B2260))),IF(FollowUp!$AK$3=Data!$N$9,F2260,IF(FollowUp!$AK$3=Data!$N$8,H2260,IF(FollowUp!$AK$3=Data!$N$7,G2260,B2260))))</f>
        <v>0</v>
      </c>
      <c r="AR2260" s="51">
        <f t="shared" si="212"/>
        <v>0</v>
      </c>
      <c r="AS2260" s="25">
        <f t="shared" si="216"/>
        <v>-1</v>
      </c>
      <c r="AT2260" s="25">
        <f t="shared" si="213"/>
        <v>2253</v>
      </c>
      <c r="AU2260" s="25">
        <f t="shared" si="217"/>
        <v>0</v>
      </c>
      <c r="AV2260" s="25">
        <f t="shared" si="214"/>
        <v>0</v>
      </c>
      <c r="BB2260" s="51"/>
    </row>
    <row r="2261" spans="1:54" x14ac:dyDescent="0.25">
      <c r="A2261" t="str">
        <f t="shared" si="215"/>
        <v>2261</v>
      </c>
      <c r="B2261" s="25">
        <f>IF(OR(ISBLANK($AG2261),$AI2261="closed",$AI2261="old",AND($B$3=Data!$N$6,OR(database!AG2261=Data!$K$8,Data!$K$9=database!AG2261))),0,MAX(B$8:B2260)+1)</f>
        <v>0</v>
      </c>
      <c r="C2261" s="25">
        <f ca="1">IF(AND($AL2261-C$3&lt;=TODAY(),$AL2261&gt;0,AI2261&lt;&gt;"closed",AI2261&lt;&gt;"old",AND($B$3&lt;&gt;Data!$N$6,OR(database!$AG2261&lt;&gt;Data!$K$9,database!$AG2261&lt;&gt;Data!$K$8))),MAX(C$8:C2260)+1,0)</f>
        <v>0</v>
      </c>
      <c r="D2261" s="25">
        <f ca="1">IF(AND($AL2261-D$3&lt;=TODAY(),$AL2261&gt;0,$AI2261&lt;&gt;"closed",AI2261&lt;&gt;"old",AND($B$3&lt;&gt;Data!$N$6,OR(database!$AG2261&lt;&gt;Data!$K$9,database!$AG2261&lt;&gt;Data!$K$8))),MAX(D$8:D2260)+1,0)</f>
        <v>0</v>
      </c>
      <c r="E2261" s="25">
        <f ca="1">IF(AND($AL2261-E$3&lt;=TODAY(),$AL2261&gt;0,AI2261&lt;&gt;"closed",AI2261&lt;&gt;"old",AND($B$3&lt;&gt;Data!$N$6,OR(database!$AG2261&lt;&gt;Data!$K$9,database!$AG2261&lt;&gt;Data!$K$8))),MAX(E$8:E2260)+1,0)</f>
        <v>0</v>
      </c>
      <c r="F2261" s="25">
        <f>IF(AH2261="X",MAX(F$8:F2260)+1,0)</f>
        <v>0</v>
      </c>
      <c r="G2261" s="25">
        <f ca="1">IF(AND(AG2261=Data!$K$8,database!AI2261&lt;&gt;"Closed",AI2261&lt;&gt;"old",database!AL2261&lt;(TODAY()+Data!$X$4)),MAX(G$8:G2260)+1,0)</f>
        <v>0</v>
      </c>
      <c r="H2261" s="25">
        <f ca="1">IF(AND(AG2261=Data!$K$9,database!AI2261&lt;&gt;"Closed",AI2261&lt;&gt;"old",database!AL2261&lt;(TODAY()+Data!$X$5)),MAX(H$8:H2260)+1,0)</f>
        <v>0</v>
      </c>
      <c r="Y2261">
        <f>IF(AS2261&gt;0,VLOOKUP(AS2261,$AT:$AV,3,0)+COUNTIF(AS$8:AS2260,AS2261),0)</f>
        <v>0</v>
      </c>
      <c r="AA2261" s="17"/>
      <c r="AB2261" s="18"/>
      <c r="AC2261" s="17"/>
      <c r="AD2261" s="18"/>
      <c r="AE2261" s="17"/>
      <c r="AF2261" s="18"/>
      <c r="AG2261" s="139"/>
      <c r="AH2261" s="24"/>
      <c r="AI2261" s="17"/>
      <c r="AJ2261" s="24"/>
      <c r="AK2261" s="27"/>
      <c r="AL2261" s="47"/>
      <c r="AQ2261" s="25">
        <f>IF(FollowUp!$AK$3="(Off)",IF(FollowUp!$AA$3=Data!$D$5,C2261,IF(FollowUp!$AA$3=Data!$D$6,D2261,IF(FollowUp!$AA$3=Data!$D$7,E2261,B2261))),IF(FollowUp!$AK$3=Data!$N$9,F2261,IF(FollowUp!$AK$3=Data!$N$8,H2261,IF(FollowUp!$AK$3=Data!$N$7,G2261,B2261))))</f>
        <v>0</v>
      </c>
      <c r="AR2261" s="51">
        <f t="shared" si="212"/>
        <v>0</v>
      </c>
      <c r="AS2261" s="25">
        <f t="shared" si="216"/>
        <v>-1</v>
      </c>
      <c r="AT2261" s="25">
        <f t="shared" si="213"/>
        <v>2254</v>
      </c>
      <c r="AU2261" s="25">
        <f t="shared" si="217"/>
        <v>0</v>
      </c>
      <c r="AV2261" s="25">
        <f t="shared" si="214"/>
        <v>0</v>
      </c>
      <c r="BB2261" s="51"/>
    </row>
    <row r="2262" spans="1:54" x14ac:dyDescent="0.25">
      <c r="A2262" t="str">
        <f t="shared" si="215"/>
        <v>2262</v>
      </c>
      <c r="B2262" s="25">
        <f>IF(OR(ISBLANK($AG2262),$AI2262="closed",$AI2262="old",AND($B$3=Data!$N$6,OR(database!AG2262=Data!$K$8,Data!$K$9=database!AG2262))),0,MAX(B$8:B2261)+1)</f>
        <v>0</v>
      </c>
      <c r="C2262" s="25">
        <f ca="1">IF(AND($AL2262-C$3&lt;=TODAY(),$AL2262&gt;0,AI2262&lt;&gt;"closed",AI2262&lt;&gt;"old",AND($B$3&lt;&gt;Data!$N$6,OR(database!$AG2262&lt;&gt;Data!$K$9,database!$AG2262&lt;&gt;Data!$K$8))),MAX(C$8:C2261)+1,0)</f>
        <v>0</v>
      </c>
      <c r="D2262" s="25">
        <f ca="1">IF(AND($AL2262-D$3&lt;=TODAY(),$AL2262&gt;0,$AI2262&lt;&gt;"closed",AI2262&lt;&gt;"old",AND($B$3&lt;&gt;Data!$N$6,OR(database!$AG2262&lt;&gt;Data!$K$9,database!$AG2262&lt;&gt;Data!$K$8))),MAX(D$8:D2261)+1,0)</f>
        <v>0</v>
      </c>
      <c r="E2262" s="25">
        <f ca="1">IF(AND($AL2262-E$3&lt;=TODAY(),$AL2262&gt;0,AI2262&lt;&gt;"closed",AI2262&lt;&gt;"old",AND($B$3&lt;&gt;Data!$N$6,OR(database!$AG2262&lt;&gt;Data!$K$9,database!$AG2262&lt;&gt;Data!$K$8))),MAX(E$8:E2261)+1,0)</f>
        <v>0</v>
      </c>
      <c r="F2262" s="25">
        <f>IF(AH2262="X",MAX(F$8:F2261)+1,0)</f>
        <v>0</v>
      </c>
      <c r="G2262" s="25">
        <f ca="1">IF(AND(AG2262=Data!$K$8,database!AI2262&lt;&gt;"Closed",AI2262&lt;&gt;"old",database!AL2262&lt;(TODAY()+Data!$X$4)),MAX(G$8:G2261)+1,0)</f>
        <v>0</v>
      </c>
      <c r="H2262" s="25">
        <f ca="1">IF(AND(AG2262=Data!$K$9,database!AI2262&lt;&gt;"Closed",AI2262&lt;&gt;"old",database!AL2262&lt;(TODAY()+Data!$X$5)),MAX(H$8:H2261)+1,0)</f>
        <v>0</v>
      </c>
      <c r="Y2262">
        <f>IF(AS2262&gt;0,VLOOKUP(AS2262,$AT:$AV,3,0)+COUNTIF(AS$8:AS2261,AS2262),0)</f>
        <v>0</v>
      </c>
      <c r="AA2262" s="16"/>
      <c r="AB2262" s="22"/>
      <c r="AC2262" s="16"/>
      <c r="AD2262" s="22"/>
      <c r="AE2262" s="16"/>
      <c r="AF2262" s="22"/>
      <c r="AG2262" s="138"/>
      <c r="AH2262" s="23"/>
      <c r="AI2262" s="16"/>
      <c r="AJ2262" s="23"/>
      <c r="AK2262" s="28"/>
      <c r="AL2262" s="35"/>
      <c r="AQ2262" s="25">
        <f>IF(FollowUp!$AK$3="(Off)",IF(FollowUp!$AA$3=Data!$D$5,C2262,IF(FollowUp!$AA$3=Data!$D$6,D2262,IF(FollowUp!$AA$3=Data!$D$7,E2262,B2262))),IF(FollowUp!$AK$3=Data!$N$9,F2262,IF(FollowUp!$AK$3=Data!$N$8,H2262,IF(FollowUp!$AK$3=Data!$N$7,G2262,B2262))))</f>
        <v>0</v>
      </c>
      <c r="AR2262" s="51">
        <f t="shared" si="212"/>
        <v>0</v>
      </c>
      <c r="AS2262" s="25">
        <f t="shared" si="216"/>
        <v>-1</v>
      </c>
      <c r="AT2262" s="25">
        <f t="shared" si="213"/>
        <v>2255</v>
      </c>
      <c r="AU2262" s="25">
        <f t="shared" si="217"/>
        <v>0</v>
      </c>
      <c r="AV2262" s="25">
        <f t="shared" si="214"/>
        <v>0</v>
      </c>
      <c r="BB2262" s="51"/>
    </row>
    <row r="2263" spans="1:54" x14ac:dyDescent="0.25">
      <c r="A2263" t="str">
        <f t="shared" si="215"/>
        <v>2263</v>
      </c>
      <c r="B2263" s="25">
        <f>IF(OR(ISBLANK($AG2263),$AI2263="closed",$AI2263="old",AND($B$3=Data!$N$6,OR(database!AG2263=Data!$K$8,Data!$K$9=database!AG2263))),0,MAX(B$8:B2262)+1)</f>
        <v>0</v>
      </c>
      <c r="C2263" s="25">
        <f ca="1">IF(AND($AL2263-C$3&lt;=TODAY(),$AL2263&gt;0,AI2263&lt;&gt;"closed",AI2263&lt;&gt;"old",AND($B$3&lt;&gt;Data!$N$6,OR(database!$AG2263&lt;&gt;Data!$K$9,database!$AG2263&lt;&gt;Data!$K$8))),MAX(C$8:C2262)+1,0)</f>
        <v>0</v>
      </c>
      <c r="D2263" s="25">
        <f ca="1">IF(AND($AL2263-D$3&lt;=TODAY(),$AL2263&gt;0,$AI2263&lt;&gt;"closed",AI2263&lt;&gt;"old",AND($B$3&lt;&gt;Data!$N$6,OR(database!$AG2263&lt;&gt;Data!$K$9,database!$AG2263&lt;&gt;Data!$K$8))),MAX(D$8:D2262)+1,0)</f>
        <v>0</v>
      </c>
      <c r="E2263" s="25">
        <f ca="1">IF(AND($AL2263-E$3&lt;=TODAY(),$AL2263&gt;0,AI2263&lt;&gt;"closed",AI2263&lt;&gt;"old",AND($B$3&lt;&gt;Data!$N$6,OR(database!$AG2263&lt;&gt;Data!$K$9,database!$AG2263&lt;&gt;Data!$K$8))),MAX(E$8:E2262)+1,0)</f>
        <v>0</v>
      </c>
      <c r="F2263" s="25">
        <f>IF(AH2263="X",MAX(F$8:F2262)+1,0)</f>
        <v>0</v>
      </c>
      <c r="G2263" s="25">
        <f ca="1">IF(AND(AG2263=Data!$K$8,database!AI2263&lt;&gt;"Closed",AI2263&lt;&gt;"old",database!AL2263&lt;(TODAY()+Data!$X$4)),MAX(G$8:G2262)+1,0)</f>
        <v>0</v>
      </c>
      <c r="H2263" s="25">
        <f ca="1">IF(AND(AG2263=Data!$K$9,database!AI2263&lt;&gt;"Closed",AI2263&lt;&gt;"old",database!AL2263&lt;(TODAY()+Data!$X$5)),MAX(H$8:H2262)+1,0)</f>
        <v>0</v>
      </c>
      <c r="Y2263">
        <f>IF(AS2263&gt;0,VLOOKUP(AS2263,$AT:$AV,3,0)+COUNTIF(AS$8:AS2262,AS2263),0)</f>
        <v>0</v>
      </c>
      <c r="AA2263" s="17"/>
      <c r="AB2263" s="18"/>
      <c r="AC2263" s="17"/>
      <c r="AD2263" s="18"/>
      <c r="AE2263" s="17"/>
      <c r="AF2263" s="18"/>
      <c r="AG2263" s="139"/>
      <c r="AH2263" s="24"/>
      <c r="AI2263" s="17"/>
      <c r="AJ2263" s="24"/>
      <c r="AK2263" s="27"/>
      <c r="AL2263" s="47"/>
      <c r="AQ2263" s="25">
        <f>IF(FollowUp!$AK$3="(Off)",IF(FollowUp!$AA$3=Data!$D$5,C2263,IF(FollowUp!$AA$3=Data!$D$6,D2263,IF(FollowUp!$AA$3=Data!$D$7,E2263,B2263))),IF(FollowUp!$AK$3=Data!$N$9,F2263,IF(FollowUp!$AK$3=Data!$N$8,H2263,IF(FollowUp!$AK$3=Data!$N$7,G2263,B2263))))</f>
        <v>0</v>
      </c>
      <c r="AR2263" s="51">
        <f t="shared" si="212"/>
        <v>0</v>
      </c>
      <c r="AS2263" s="25">
        <f t="shared" si="216"/>
        <v>-1</v>
      </c>
      <c r="AT2263" s="25">
        <f t="shared" si="213"/>
        <v>2256</v>
      </c>
      <c r="AU2263" s="25">
        <f t="shared" si="217"/>
        <v>0</v>
      </c>
      <c r="AV2263" s="25">
        <f t="shared" si="214"/>
        <v>0</v>
      </c>
      <c r="BB2263" s="51"/>
    </row>
    <row r="2264" spans="1:54" x14ac:dyDescent="0.25">
      <c r="A2264" t="str">
        <f t="shared" si="215"/>
        <v>2264</v>
      </c>
      <c r="B2264" s="25">
        <f>IF(OR(ISBLANK($AG2264),$AI2264="closed",$AI2264="old",AND($B$3=Data!$N$6,OR(database!AG2264=Data!$K$8,Data!$K$9=database!AG2264))),0,MAX(B$8:B2263)+1)</f>
        <v>0</v>
      </c>
      <c r="C2264" s="25">
        <f ca="1">IF(AND($AL2264-C$3&lt;=TODAY(),$AL2264&gt;0,AI2264&lt;&gt;"closed",AI2264&lt;&gt;"old",AND($B$3&lt;&gt;Data!$N$6,OR(database!$AG2264&lt;&gt;Data!$K$9,database!$AG2264&lt;&gt;Data!$K$8))),MAX(C$8:C2263)+1,0)</f>
        <v>0</v>
      </c>
      <c r="D2264" s="25">
        <f ca="1">IF(AND($AL2264-D$3&lt;=TODAY(),$AL2264&gt;0,$AI2264&lt;&gt;"closed",AI2264&lt;&gt;"old",AND($B$3&lt;&gt;Data!$N$6,OR(database!$AG2264&lt;&gt;Data!$K$9,database!$AG2264&lt;&gt;Data!$K$8))),MAX(D$8:D2263)+1,0)</f>
        <v>0</v>
      </c>
      <c r="E2264" s="25">
        <f ca="1">IF(AND($AL2264-E$3&lt;=TODAY(),$AL2264&gt;0,AI2264&lt;&gt;"closed",AI2264&lt;&gt;"old",AND($B$3&lt;&gt;Data!$N$6,OR(database!$AG2264&lt;&gt;Data!$K$9,database!$AG2264&lt;&gt;Data!$K$8))),MAX(E$8:E2263)+1,0)</f>
        <v>0</v>
      </c>
      <c r="F2264" s="25">
        <f>IF(AH2264="X",MAX(F$8:F2263)+1,0)</f>
        <v>0</v>
      </c>
      <c r="G2264" s="25">
        <f ca="1">IF(AND(AG2264=Data!$K$8,database!AI2264&lt;&gt;"Closed",AI2264&lt;&gt;"old",database!AL2264&lt;(TODAY()+Data!$X$4)),MAX(G$8:G2263)+1,0)</f>
        <v>0</v>
      </c>
      <c r="H2264" s="25">
        <f ca="1">IF(AND(AG2264=Data!$K$9,database!AI2264&lt;&gt;"Closed",AI2264&lt;&gt;"old",database!AL2264&lt;(TODAY()+Data!$X$5)),MAX(H$8:H2263)+1,0)</f>
        <v>0</v>
      </c>
      <c r="Y2264">
        <f>IF(AS2264&gt;0,VLOOKUP(AS2264,$AT:$AV,3,0)+COUNTIF(AS$8:AS2263,AS2264),0)</f>
        <v>0</v>
      </c>
      <c r="AA2264" s="16"/>
      <c r="AB2264" s="22"/>
      <c r="AC2264" s="16"/>
      <c r="AD2264" s="22"/>
      <c r="AE2264" s="16"/>
      <c r="AF2264" s="22"/>
      <c r="AG2264" s="138"/>
      <c r="AH2264" s="23"/>
      <c r="AI2264" s="16"/>
      <c r="AJ2264" s="23"/>
      <c r="AK2264" s="28"/>
      <c r="AL2264" s="35"/>
      <c r="AQ2264" s="25">
        <f>IF(FollowUp!$AK$3="(Off)",IF(FollowUp!$AA$3=Data!$D$5,C2264,IF(FollowUp!$AA$3=Data!$D$6,D2264,IF(FollowUp!$AA$3=Data!$D$7,E2264,B2264))),IF(FollowUp!$AK$3=Data!$N$9,F2264,IF(FollowUp!$AK$3=Data!$N$8,H2264,IF(FollowUp!$AK$3=Data!$N$7,G2264,B2264))))</f>
        <v>0</v>
      </c>
      <c r="AR2264" s="51">
        <f t="shared" si="212"/>
        <v>0</v>
      </c>
      <c r="AS2264" s="25">
        <f t="shared" si="216"/>
        <v>-1</v>
      </c>
      <c r="AT2264" s="25">
        <f t="shared" si="213"/>
        <v>2257</v>
      </c>
      <c r="AU2264" s="25">
        <f t="shared" si="217"/>
        <v>0</v>
      </c>
      <c r="AV2264" s="25">
        <f t="shared" si="214"/>
        <v>0</v>
      </c>
      <c r="BB2264" s="51"/>
    </row>
    <row r="2265" spans="1:54" x14ac:dyDescent="0.25">
      <c r="A2265" t="str">
        <f t="shared" si="215"/>
        <v>2265</v>
      </c>
      <c r="B2265" s="25">
        <f>IF(OR(ISBLANK($AG2265),$AI2265="closed",$AI2265="old",AND($B$3=Data!$N$6,OR(database!AG2265=Data!$K$8,Data!$K$9=database!AG2265))),0,MAX(B$8:B2264)+1)</f>
        <v>0</v>
      </c>
      <c r="C2265" s="25">
        <f ca="1">IF(AND($AL2265-C$3&lt;=TODAY(),$AL2265&gt;0,AI2265&lt;&gt;"closed",AI2265&lt;&gt;"old",AND($B$3&lt;&gt;Data!$N$6,OR(database!$AG2265&lt;&gt;Data!$K$9,database!$AG2265&lt;&gt;Data!$K$8))),MAX(C$8:C2264)+1,0)</f>
        <v>0</v>
      </c>
      <c r="D2265" s="25">
        <f ca="1">IF(AND($AL2265-D$3&lt;=TODAY(),$AL2265&gt;0,$AI2265&lt;&gt;"closed",AI2265&lt;&gt;"old",AND($B$3&lt;&gt;Data!$N$6,OR(database!$AG2265&lt;&gt;Data!$K$9,database!$AG2265&lt;&gt;Data!$K$8))),MAX(D$8:D2264)+1,0)</f>
        <v>0</v>
      </c>
      <c r="E2265" s="25">
        <f ca="1">IF(AND($AL2265-E$3&lt;=TODAY(),$AL2265&gt;0,AI2265&lt;&gt;"closed",AI2265&lt;&gt;"old",AND($B$3&lt;&gt;Data!$N$6,OR(database!$AG2265&lt;&gt;Data!$K$9,database!$AG2265&lt;&gt;Data!$K$8))),MAX(E$8:E2264)+1,0)</f>
        <v>0</v>
      </c>
      <c r="F2265" s="25">
        <f>IF(AH2265="X",MAX(F$8:F2264)+1,0)</f>
        <v>0</v>
      </c>
      <c r="G2265" s="25">
        <f ca="1">IF(AND(AG2265=Data!$K$8,database!AI2265&lt;&gt;"Closed",AI2265&lt;&gt;"old",database!AL2265&lt;(TODAY()+Data!$X$4)),MAX(G$8:G2264)+1,0)</f>
        <v>0</v>
      </c>
      <c r="H2265" s="25">
        <f ca="1">IF(AND(AG2265=Data!$K$9,database!AI2265&lt;&gt;"Closed",AI2265&lt;&gt;"old",database!AL2265&lt;(TODAY()+Data!$X$5)),MAX(H$8:H2264)+1,0)</f>
        <v>0</v>
      </c>
      <c r="Y2265">
        <f>IF(AS2265&gt;0,VLOOKUP(AS2265,$AT:$AV,3,0)+COUNTIF(AS$8:AS2264,AS2265),0)</f>
        <v>0</v>
      </c>
      <c r="AA2265" s="17"/>
      <c r="AB2265" s="18"/>
      <c r="AC2265" s="17"/>
      <c r="AD2265" s="18"/>
      <c r="AE2265" s="17"/>
      <c r="AF2265" s="18"/>
      <c r="AG2265" s="139"/>
      <c r="AH2265" s="24"/>
      <c r="AI2265" s="17"/>
      <c r="AJ2265" s="24"/>
      <c r="AK2265" s="27"/>
      <c r="AL2265" s="47"/>
      <c r="AQ2265" s="25">
        <f>IF(FollowUp!$AK$3="(Off)",IF(FollowUp!$AA$3=Data!$D$5,C2265,IF(FollowUp!$AA$3=Data!$D$6,D2265,IF(FollowUp!$AA$3=Data!$D$7,E2265,B2265))),IF(FollowUp!$AK$3=Data!$N$9,F2265,IF(FollowUp!$AK$3=Data!$N$8,H2265,IF(FollowUp!$AK$3=Data!$N$7,G2265,B2265))))</f>
        <v>0</v>
      </c>
      <c r="AR2265" s="51">
        <f t="shared" ref="AR2265:AR2328" si="218">IF(AQ2265&gt;0,AL2265,0)</f>
        <v>0</v>
      </c>
      <c r="AS2265" s="25">
        <f t="shared" si="216"/>
        <v>-1</v>
      </c>
      <c r="AT2265" s="25">
        <f t="shared" ref="AT2265:AT2328" si="219">AT2264+1</f>
        <v>2258</v>
      </c>
      <c r="AU2265" s="25">
        <f t="shared" si="217"/>
        <v>0</v>
      </c>
      <c r="AV2265" s="25">
        <f t="shared" ref="AV2265:AV2328" si="220">IF(AND(AU2265&gt;0,AV2266=0),1,(AU2266+AV2266))</f>
        <v>0</v>
      </c>
      <c r="BB2265" s="51"/>
    </row>
    <row r="2266" spans="1:54" x14ac:dyDescent="0.25">
      <c r="A2266" t="str">
        <f t="shared" si="215"/>
        <v>2266</v>
      </c>
      <c r="B2266" s="25">
        <f>IF(OR(ISBLANK($AG2266),$AI2266="closed",$AI2266="old",AND($B$3=Data!$N$6,OR(database!AG2266=Data!$K$8,Data!$K$9=database!AG2266))),0,MAX(B$8:B2265)+1)</f>
        <v>0</v>
      </c>
      <c r="C2266" s="25">
        <f ca="1">IF(AND($AL2266-C$3&lt;=TODAY(),$AL2266&gt;0,AI2266&lt;&gt;"closed",AI2266&lt;&gt;"old",AND($B$3&lt;&gt;Data!$N$6,OR(database!$AG2266&lt;&gt;Data!$K$9,database!$AG2266&lt;&gt;Data!$K$8))),MAX(C$8:C2265)+1,0)</f>
        <v>0</v>
      </c>
      <c r="D2266" s="25">
        <f ca="1">IF(AND($AL2266-D$3&lt;=TODAY(),$AL2266&gt;0,$AI2266&lt;&gt;"closed",AI2266&lt;&gt;"old",AND($B$3&lt;&gt;Data!$N$6,OR(database!$AG2266&lt;&gt;Data!$K$9,database!$AG2266&lt;&gt;Data!$K$8))),MAX(D$8:D2265)+1,0)</f>
        <v>0</v>
      </c>
      <c r="E2266" s="25">
        <f ca="1">IF(AND($AL2266-E$3&lt;=TODAY(),$AL2266&gt;0,AI2266&lt;&gt;"closed",AI2266&lt;&gt;"old",AND($B$3&lt;&gt;Data!$N$6,OR(database!$AG2266&lt;&gt;Data!$K$9,database!$AG2266&lt;&gt;Data!$K$8))),MAX(E$8:E2265)+1,0)</f>
        <v>0</v>
      </c>
      <c r="F2266" s="25">
        <f>IF(AH2266="X",MAX(F$8:F2265)+1,0)</f>
        <v>0</v>
      </c>
      <c r="G2266" s="25">
        <f ca="1">IF(AND(AG2266=Data!$K$8,database!AI2266&lt;&gt;"Closed",AI2266&lt;&gt;"old",database!AL2266&lt;(TODAY()+Data!$X$4)),MAX(G$8:G2265)+1,0)</f>
        <v>0</v>
      </c>
      <c r="H2266" s="25">
        <f ca="1">IF(AND(AG2266=Data!$K$9,database!AI2266&lt;&gt;"Closed",AI2266&lt;&gt;"old",database!AL2266&lt;(TODAY()+Data!$X$5)),MAX(H$8:H2265)+1,0)</f>
        <v>0</v>
      </c>
      <c r="Y2266">
        <f>IF(AS2266&gt;0,VLOOKUP(AS2266,$AT:$AV,3,0)+COUNTIF(AS$8:AS2265,AS2266),0)</f>
        <v>0</v>
      </c>
      <c r="AA2266" s="16"/>
      <c r="AB2266" s="22"/>
      <c r="AC2266" s="16"/>
      <c r="AD2266" s="22"/>
      <c r="AE2266" s="16"/>
      <c r="AF2266" s="22"/>
      <c r="AG2266" s="138"/>
      <c r="AH2266" s="23"/>
      <c r="AI2266" s="16"/>
      <c r="AJ2266" s="23"/>
      <c r="AK2266" s="28"/>
      <c r="AL2266" s="35"/>
      <c r="AQ2266" s="25">
        <f>IF(FollowUp!$AK$3="(Off)",IF(FollowUp!$AA$3=Data!$D$5,C2266,IF(FollowUp!$AA$3=Data!$D$6,D2266,IF(FollowUp!$AA$3=Data!$D$7,E2266,B2266))),IF(FollowUp!$AK$3=Data!$N$9,F2266,IF(FollowUp!$AK$3=Data!$N$8,H2266,IF(FollowUp!$AK$3=Data!$N$7,G2266,B2266))))</f>
        <v>0</v>
      </c>
      <c r="AR2266" s="51">
        <f t="shared" si="218"/>
        <v>0</v>
      </c>
      <c r="AS2266" s="25">
        <f t="shared" si="216"/>
        <v>-1</v>
      </c>
      <c r="AT2266" s="25">
        <f t="shared" si="219"/>
        <v>2259</v>
      </c>
      <c r="AU2266" s="25">
        <f t="shared" si="217"/>
        <v>0</v>
      </c>
      <c r="AV2266" s="25">
        <f t="shared" si="220"/>
        <v>0</v>
      </c>
      <c r="BB2266" s="51"/>
    </row>
    <row r="2267" spans="1:54" x14ac:dyDescent="0.25">
      <c r="A2267" t="str">
        <f t="shared" si="215"/>
        <v>2267</v>
      </c>
      <c r="B2267" s="25">
        <f>IF(OR(ISBLANK($AG2267),$AI2267="closed",$AI2267="old",AND($B$3=Data!$N$6,OR(database!AG2267=Data!$K$8,Data!$K$9=database!AG2267))),0,MAX(B$8:B2266)+1)</f>
        <v>0</v>
      </c>
      <c r="C2267" s="25">
        <f ca="1">IF(AND($AL2267-C$3&lt;=TODAY(),$AL2267&gt;0,AI2267&lt;&gt;"closed",AI2267&lt;&gt;"old",AND($B$3&lt;&gt;Data!$N$6,OR(database!$AG2267&lt;&gt;Data!$K$9,database!$AG2267&lt;&gt;Data!$K$8))),MAX(C$8:C2266)+1,0)</f>
        <v>0</v>
      </c>
      <c r="D2267" s="25">
        <f ca="1">IF(AND($AL2267-D$3&lt;=TODAY(),$AL2267&gt;0,$AI2267&lt;&gt;"closed",AI2267&lt;&gt;"old",AND($B$3&lt;&gt;Data!$N$6,OR(database!$AG2267&lt;&gt;Data!$K$9,database!$AG2267&lt;&gt;Data!$K$8))),MAX(D$8:D2266)+1,0)</f>
        <v>0</v>
      </c>
      <c r="E2267" s="25">
        <f ca="1">IF(AND($AL2267-E$3&lt;=TODAY(),$AL2267&gt;0,AI2267&lt;&gt;"closed",AI2267&lt;&gt;"old",AND($B$3&lt;&gt;Data!$N$6,OR(database!$AG2267&lt;&gt;Data!$K$9,database!$AG2267&lt;&gt;Data!$K$8))),MAX(E$8:E2266)+1,0)</f>
        <v>0</v>
      </c>
      <c r="F2267" s="25">
        <f>IF(AH2267="X",MAX(F$8:F2266)+1,0)</f>
        <v>0</v>
      </c>
      <c r="G2267" s="25">
        <f ca="1">IF(AND(AG2267=Data!$K$8,database!AI2267&lt;&gt;"Closed",AI2267&lt;&gt;"old",database!AL2267&lt;(TODAY()+Data!$X$4)),MAX(G$8:G2266)+1,0)</f>
        <v>0</v>
      </c>
      <c r="H2267" s="25">
        <f ca="1">IF(AND(AG2267=Data!$K$9,database!AI2267&lt;&gt;"Closed",AI2267&lt;&gt;"old",database!AL2267&lt;(TODAY()+Data!$X$5)),MAX(H$8:H2266)+1,0)</f>
        <v>0</v>
      </c>
      <c r="Y2267">
        <f>IF(AS2267&gt;0,VLOOKUP(AS2267,$AT:$AV,3,0)+COUNTIF(AS$8:AS2266,AS2267),0)</f>
        <v>0</v>
      </c>
      <c r="AA2267" s="17"/>
      <c r="AB2267" s="18"/>
      <c r="AC2267" s="17"/>
      <c r="AD2267" s="18"/>
      <c r="AE2267" s="17"/>
      <c r="AF2267" s="18"/>
      <c r="AG2267" s="139"/>
      <c r="AH2267" s="24"/>
      <c r="AI2267" s="17"/>
      <c r="AJ2267" s="24"/>
      <c r="AK2267" s="27"/>
      <c r="AL2267" s="47"/>
      <c r="AQ2267" s="25">
        <f>IF(FollowUp!$AK$3="(Off)",IF(FollowUp!$AA$3=Data!$D$5,C2267,IF(FollowUp!$AA$3=Data!$D$6,D2267,IF(FollowUp!$AA$3=Data!$D$7,E2267,B2267))),IF(FollowUp!$AK$3=Data!$N$9,F2267,IF(FollowUp!$AK$3=Data!$N$8,H2267,IF(FollowUp!$AK$3=Data!$N$7,G2267,B2267))))</f>
        <v>0</v>
      </c>
      <c r="AR2267" s="51">
        <f t="shared" si="218"/>
        <v>0</v>
      </c>
      <c r="AS2267" s="25">
        <f t="shared" si="216"/>
        <v>-1</v>
      </c>
      <c r="AT2267" s="25">
        <f t="shared" si="219"/>
        <v>2260</v>
      </c>
      <c r="AU2267" s="25">
        <f t="shared" si="217"/>
        <v>0</v>
      </c>
      <c r="AV2267" s="25">
        <f t="shared" si="220"/>
        <v>0</v>
      </c>
      <c r="BB2267" s="51"/>
    </row>
    <row r="2268" spans="1:54" x14ac:dyDescent="0.25">
      <c r="A2268" t="str">
        <f t="shared" si="215"/>
        <v>2268</v>
      </c>
      <c r="B2268" s="25">
        <f>IF(OR(ISBLANK($AG2268),$AI2268="closed",$AI2268="old",AND($B$3=Data!$N$6,OR(database!AG2268=Data!$K$8,Data!$K$9=database!AG2268))),0,MAX(B$8:B2267)+1)</f>
        <v>0</v>
      </c>
      <c r="C2268" s="25">
        <f ca="1">IF(AND($AL2268-C$3&lt;=TODAY(),$AL2268&gt;0,AI2268&lt;&gt;"closed",AI2268&lt;&gt;"old",AND($B$3&lt;&gt;Data!$N$6,OR(database!$AG2268&lt;&gt;Data!$K$9,database!$AG2268&lt;&gt;Data!$K$8))),MAX(C$8:C2267)+1,0)</f>
        <v>0</v>
      </c>
      <c r="D2268" s="25">
        <f ca="1">IF(AND($AL2268-D$3&lt;=TODAY(),$AL2268&gt;0,$AI2268&lt;&gt;"closed",AI2268&lt;&gt;"old",AND($B$3&lt;&gt;Data!$N$6,OR(database!$AG2268&lt;&gt;Data!$K$9,database!$AG2268&lt;&gt;Data!$K$8))),MAX(D$8:D2267)+1,0)</f>
        <v>0</v>
      </c>
      <c r="E2268" s="25">
        <f ca="1">IF(AND($AL2268-E$3&lt;=TODAY(),$AL2268&gt;0,AI2268&lt;&gt;"closed",AI2268&lt;&gt;"old",AND($B$3&lt;&gt;Data!$N$6,OR(database!$AG2268&lt;&gt;Data!$K$9,database!$AG2268&lt;&gt;Data!$K$8))),MAX(E$8:E2267)+1,0)</f>
        <v>0</v>
      </c>
      <c r="F2268" s="25">
        <f>IF(AH2268="X",MAX(F$8:F2267)+1,0)</f>
        <v>0</v>
      </c>
      <c r="G2268" s="25">
        <f ca="1">IF(AND(AG2268=Data!$K$8,database!AI2268&lt;&gt;"Closed",AI2268&lt;&gt;"old",database!AL2268&lt;(TODAY()+Data!$X$4)),MAX(G$8:G2267)+1,0)</f>
        <v>0</v>
      </c>
      <c r="H2268" s="25">
        <f ca="1">IF(AND(AG2268=Data!$K$9,database!AI2268&lt;&gt;"Closed",AI2268&lt;&gt;"old",database!AL2268&lt;(TODAY()+Data!$X$5)),MAX(H$8:H2267)+1,0)</f>
        <v>0</v>
      </c>
      <c r="Y2268">
        <f>IF(AS2268&gt;0,VLOOKUP(AS2268,$AT:$AV,3,0)+COUNTIF(AS$8:AS2267,AS2268),0)</f>
        <v>0</v>
      </c>
      <c r="AA2268" s="16"/>
      <c r="AB2268" s="22"/>
      <c r="AC2268" s="16"/>
      <c r="AD2268" s="22"/>
      <c r="AE2268" s="16"/>
      <c r="AF2268" s="22"/>
      <c r="AG2268" s="138"/>
      <c r="AH2268" s="23"/>
      <c r="AI2268" s="16"/>
      <c r="AJ2268" s="23"/>
      <c r="AK2268" s="28"/>
      <c r="AL2268" s="35"/>
      <c r="AQ2268" s="25">
        <f>IF(FollowUp!$AK$3="(Off)",IF(FollowUp!$AA$3=Data!$D$5,C2268,IF(FollowUp!$AA$3=Data!$D$6,D2268,IF(FollowUp!$AA$3=Data!$D$7,E2268,B2268))),IF(FollowUp!$AK$3=Data!$N$9,F2268,IF(FollowUp!$AK$3=Data!$N$8,H2268,IF(FollowUp!$AK$3=Data!$N$7,G2268,B2268))))</f>
        <v>0</v>
      </c>
      <c r="AR2268" s="51">
        <f t="shared" si="218"/>
        <v>0</v>
      </c>
      <c r="AS2268" s="25">
        <f t="shared" si="216"/>
        <v>-1</v>
      </c>
      <c r="AT2268" s="25">
        <f t="shared" si="219"/>
        <v>2261</v>
      </c>
      <c r="AU2268" s="25">
        <f t="shared" si="217"/>
        <v>0</v>
      </c>
      <c r="AV2268" s="25">
        <f t="shared" si="220"/>
        <v>0</v>
      </c>
      <c r="BB2268" s="51"/>
    </row>
    <row r="2269" spans="1:54" x14ac:dyDescent="0.25">
      <c r="A2269" t="str">
        <f t="shared" si="215"/>
        <v>2269</v>
      </c>
      <c r="B2269" s="25">
        <f>IF(OR(ISBLANK($AG2269),$AI2269="closed",$AI2269="old",AND($B$3=Data!$N$6,OR(database!AG2269=Data!$K$8,Data!$K$9=database!AG2269))),0,MAX(B$8:B2268)+1)</f>
        <v>0</v>
      </c>
      <c r="C2269" s="25">
        <f ca="1">IF(AND($AL2269-C$3&lt;=TODAY(),$AL2269&gt;0,AI2269&lt;&gt;"closed",AI2269&lt;&gt;"old",AND($B$3&lt;&gt;Data!$N$6,OR(database!$AG2269&lt;&gt;Data!$K$9,database!$AG2269&lt;&gt;Data!$K$8))),MAX(C$8:C2268)+1,0)</f>
        <v>0</v>
      </c>
      <c r="D2269" s="25">
        <f ca="1">IF(AND($AL2269-D$3&lt;=TODAY(),$AL2269&gt;0,$AI2269&lt;&gt;"closed",AI2269&lt;&gt;"old",AND($B$3&lt;&gt;Data!$N$6,OR(database!$AG2269&lt;&gt;Data!$K$9,database!$AG2269&lt;&gt;Data!$K$8))),MAX(D$8:D2268)+1,0)</f>
        <v>0</v>
      </c>
      <c r="E2269" s="25">
        <f ca="1">IF(AND($AL2269-E$3&lt;=TODAY(),$AL2269&gt;0,AI2269&lt;&gt;"closed",AI2269&lt;&gt;"old",AND($B$3&lt;&gt;Data!$N$6,OR(database!$AG2269&lt;&gt;Data!$K$9,database!$AG2269&lt;&gt;Data!$K$8))),MAX(E$8:E2268)+1,0)</f>
        <v>0</v>
      </c>
      <c r="F2269" s="25">
        <f>IF(AH2269="X",MAX(F$8:F2268)+1,0)</f>
        <v>0</v>
      </c>
      <c r="G2269" s="25">
        <f ca="1">IF(AND(AG2269=Data!$K$8,database!AI2269&lt;&gt;"Closed",AI2269&lt;&gt;"old",database!AL2269&lt;(TODAY()+Data!$X$4)),MAX(G$8:G2268)+1,0)</f>
        <v>0</v>
      </c>
      <c r="H2269" s="25">
        <f ca="1">IF(AND(AG2269=Data!$K$9,database!AI2269&lt;&gt;"Closed",AI2269&lt;&gt;"old",database!AL2269&lt;(TODAY()+Data!$X$5)),MAX(H$8:H2268)+1,0)</f>
        <v>0</v>
      </c>
      <c r="Y2269">
        <f>IF(AS2269&gt;0,VLOOKUP(AS2269,$AT:$AV,3,0)+COUNTIF(AS$8:AS2268,AS2269),0)</f>
        <v>0</v>
      </c>
      <c r="AA2269" s="17"/>
      <c r="AB2269" s="18"/>
      <c r="AC2269" s="17"/>
      <c r="AD2269" s="18"/>
      <c r="AE2269" s="17"/>
      <c r="AF2269" s="18"/>
      <c r="AG2269" s="139"/>
      <c r="AH2269" s="24"/>
      <c r="AI2269" s="17"/>
      <c r="AJ2269" s="24"/>
      <c r="AK2269" s="27"/>
      <c r="AL2269" s="47"/>
      <c r="AQ2269" s="25">
        <f>IF(FollowUp!$AK$3="(Off)",IF(FollowUp!$AA$3=Data!$D$5,C2269,IF(FollowUp!$AA$3=Data!$D$6,D2269,IF(FollowUp!$AA$3=Data!$D$7,E2269,B2269))),IF(FollowUp!$AK$3=Data!$N$9,F2269,IF(FollowUp!$AK$3=Data!$N$8,H2269,IF(FollowUp!$AK$3=Data!$N$7,G2269,B2269))))</f>
        <v>0</v>
      </c>
      <c r="AR2269" s="51">
        <f t="shared" si="218"/>
        <v>0</v>
      </c>
      <c r="AS2269" s="25">
        <f t="shared" si="216"/>
        <v>-1</v>
      </c>
      <c r="AT2269" s="25">
        <f t="shared" si="219"/>
        <v>2262</v>
      </c>
      <c r="AU2269" s="25">
        <f t="shared" si="217"/>
        <v>0</v>
      </c>
      <c r="AV2269" s="25">
        <f t="shared" si="220"/>
        <v>0</v>
      </c>
      <c r="BB2269" s="51"/>
    </row>
    <row r="2270" spans="1:54" x14ac:dyDescent="0.25">
      <c r="A2270" t="str">
        <f t="shared" si="215"/>
        <v>2270</v>
      </c>
      <c r="B2270" s="25">
        <f>IF(OR(ISBLANK($AG2270),$AI2270="closed",$AI2270="old",AND($B$3=Data!$N$6,OR(database!AG2270=Data!$K$8,Data!$K$9=database!AG2270))),0,MAX(B$8:B2269)+1)</f>
        <v>0</v>
      </c>
      <c r="C2270" s="25">
        <f ca="1">IF(AND($AL2270-C$3&lt;=TODAY(),$AL2270&gt;0,AI2270&lt;&gt;"closed",AI2270&lt;&gt;"old",AND($B$3&lt;&gt;Data!$N$6,OR(database!$AG2270&lt;&gt;Data!$K$9,database!$AG2270&lt;&gt;Data!$K$8))),MAX(C$8:C2269)+1,0)</f>
        <v>0</v>
      </c>
      <c r="D2270" s="25">
        <f ca="1">IF(AND($AL2270-D$3&lt;=TODAY(),$AL2270&gt;0,$AI2270&lt;&gt;"closed",AI2270&lt;&gt;"old",AND($B$3&lt;&gt;Data!$N$6,OR(database!$AG2270&lt;&gt;Data!$K$9,database!$AG2270&lt;&gt;Data!$K$8))),MAX(D$8:D2269)+1,0)</f>
        <v>0</v>
      </c>
      <c r="E2270" s="25">
        <f ca="1">IF(AND($AL2270-E$3&lt;=TODAY(),$AL2270&gt;0,AI2270&lt;&gt;"closed",AI2270&lt;&gt;"old",AND($B$3&lt;&gt;Data!$N$6,OR(database!$AG2270&lt;&gt;Data!$K$9,database!$AG2270&lt;&gt;Data!$K$8))),MAX(E$8:E2269)+1,0)</f>
        <v>0</v>
      </c>
      <c r="F2270" s="25">
        <f>IF(AH2270="X",MAX(F$8:F2269)+1,0)</f>
        <v>0</v>
      </c>
      <c r="G2270" s="25">
        <f ca="1">IF(AND(AG2270=Data!$K$8,database!AI2270&lt;&gt;"Closed",AI2270&lt;&gt;"old",database!AL2270&lt;(TODAY()+Data!$X$4)),MAX(G$8:G2269)+1,0)</f>
        <v>0</v>
      </c>
      <c r="H2270" s="25">
        <f ca="1">IF(AND(AG2270=Data!$K$9,database!AI2270&lt;&gt;"Closed",AI2270&lt;&gt;"old",database!AL2270&lt;(TODAY()+Data!$X$5)),MAX(H$8:H2269)+1,0)</f>
        <v>0</v>
      </c>
      <c r="Y2270">
        <f>IF(AS2270&gt;0,VLOOKUP(AS2270,$AT:$AV,3,0)+COUNTIF(AS$8:AS2269,AS2270),0)</f>
        <v>0</v>
      </c>
      <c r="AA2270" s="16"/>
      <c r="AB2270" s="22"/>
      <c r="AC2270" s="16"/>
      <c r="AD2270" s="22"/>
      <c r="AE2270" s="16"/>
      <c r="AF2270" s="22"/>
      <c r="AG2270" s="138"/>
      <c r="AH2270" s="23"/>
      <c r="AI2270" s="16"/>
      <c r="AJ2270" s="23"/>
      <c r="AK2270" s="28"/>
      <c r="AL2270" s="35"/>
      <c r="AQ2270" s="25">
        <f>IF(FollowUp!$AK$3="(Off)",IF(FollowUp!$AA$3=Data!$D$5,C2270,IF(FollowUp!$AA$3=Data!$D$6,D2270,IF(FollowUp!$AA$3=Data!$D$7,E2270,B2270))),IF(FollowUp!$AK$3=Data!$N$9,F2270,IF(FollowUp!$AK$3=Data!$N$8,H2270,IF(FollowUp!$AK$3=Data!$N$7,G2270,B2270))))</f>
        <v>0</v>
      </c>
      <c r="AR2270" s="51">
        <f t="shared" si="218"/>
        <v>0</v>
      </c>
      <c r="AS2270" s="25">
        <f t="shared" si="216"/>
        <v>-1</v>
      </c>
      <c r="AT2270" s="25">
        <f t="shared" si="219"/>
        <v>2263</v>
      </c>
      <c r="AU2270" s="25">
        <f t="shared" si="217"/>
        <v>0</v>
      </c>
      <c r="AV2270" s="25">
        <f t="shared" si="220"/>
        <v>0</v>
      </c>
      <c r="BB2270" s="51"/>
    </row>
    <row r="2271" spans="1:54" x14ac:dyDescent="0.25">
      <c r="A2271" t="str">
        <f t="shared" si="215"/>
        <v>2271</v>
      </c>
      <c r="B2271" s="25">
        <f>IF(OR(ISBLANK($AG2271),$AI2271="closed",$AI2271="old",AND($B$3=Data!$N$6,OR(database!AG2271=Data!$K$8,Data!$K$9=database!AG2271))),0,MAX(B$8:B2270)+1)</f>
        <v>0</v>
      </c>
      <c r="C2271" s="25">
        <f ca="1">IF(AND($AL2271-C$3&lt;=TODAY(),$AL2271&gt;0,AI2271&lt;&gt;"closed",AI2271&lt;&gt;"old",AND($B$3&lt;&gt;Data!$N$6,OR(database!$AG2271&lt;&gt;Data!$K$9,database!$AG2271&lt;&gt;Data!$K$8))),MAX(C$8:C2270)+1,0)</f>
        <v>0</v>
      </c>
      <c r="D2271" s="25">
        <f ca="1">IF(AND($AL2271-D$3&lt;=TODAY(),$AL2271&gt;0,$AI2271&lt;&gt;"closed",AI2271&lt;&gt;"old",AND($B$3&lt;&gt;Data!$N$6,OR(database!$AG2271&lt;&gt;Data!$K$9,database!$AG2271&lt;&gt;Data!$K$8))),MAX(D$8:D2270)+1,0)</f>
        <v>0</v>
      </c>
      <c r="E2271" s="25">
        <f ca="1">IF(AND($AL2271-E$3&lt;=TODAY(),$AL2271&gt;0,AI2271&lt;&gt;"closed",AI2271&lt;&gt;"old",AND($B$3&lt;&gt;Data!$N$6,OR(database!$AG2271&lt;&gt;Data!$K$9,database!$AG2271&lt;&gt;Data!$K$8))),MAX(E$8:E2270)+1,0)</f>
        <v>0</v>
      </c>
      <c r="F2271" s="25">
        <f>IF(AH2271="X",MAX(F$8:F2270)+1,0)</f>
        <v>0</v>
      </c>
      <c r="G2271" s="25">
        <f ca="1">IF(AND(AG2271=Data!$K$8,database!AI2271&lt;&gt;"Closed",AI2271&lt;&gt;"old",database!AL2271&lt;(TODAY()+Data!$X$4)),MAX(G$8:G2270)+1,0)</f>
        <v>0</v>
      </c>
      <c r="H2271" s="25">
        <f ca="1">IF(AND(AG2271=Data!$K$9,database!AI2271&lt;&gt;"Closed",AI2271&lt;&gt;"old",database!AL2271&lt;(TODAY()+Data!$X$5)),MAX(H$8:H2270)+1,0)</f>
        <v>0</v>
      </c>
      <c r="Y2271">
        <f>IF(AS2271&gt;0,VLOOKUP(AS2271,$AT:$AV,3,0)+COUNTIF(AS$8:AS2270,AS2271),0)</f>
        <v>0</v>
      </c>
      <c r="AA2271" s="17"/>
      <c r="AB2271" s="18"/>
      <c r="AC2271" s="17"/>
      <c r="AD2271" s="18"/>
      <c r="AE2271" s="17"/>
      <c r="AF2271" s="18"/>
      <c r="AG2271" s="139"/>
      <c r="AH2271" s="24"/>
      <c r="AI2271" s="17"/>
      <c r="AJ2271" s="24"/>
      <c r="AK2271" s="27"/>
      <c r="AL2271" s="47"/>
      <c r="AQ2271" s="25">
        <f>IF(FollowUp!$AK$3="(Off)",IF(FollowUp!$AA$3=Data!$D$5,C2271,IF(FollowUp!$AA$3=Data!$D$6,D2271,IF(FollowUp!$AA$3=Data!$D$7,E2271,B2271))),IF(FollowUp!$AK$3=Data!$N$9,F2271,IF(FollowUp!$AK$3=Data!$N$8,H2271,IF(FollowUp!$AK$3=Data!$N$7,G2271,B2271))))</f>
        <v>0</v>
      </c>
      <c r="AR2271" s="51">
        <f t="shared" si="218"/>
        <v>0</v>
      </c>
      <c r="AS2271" s="25">
        <f t="shared" si="216"/>
        <v>-1</v>
      </c>
      <c r="AT2271" s="25">
        <f t="shared" si="219"/>
        <v>2264</v>
      </c>
      <c r="AU2271" s="25">
        <f t="shared" si="217"/>
        <v>0</v>
      </c>
      <c r="AV2271" s="25">
        <f t="shared" si="220"/>
        <v>0</v>
      </c>
      <c r="BB2271" s="51"/>
    </row>
    <row r="2272" spans="1:54" x14ac:dyDescent="0.25">
      <c r="A2272" t="str">
        <f t="shared" si="215"/>
        <v>2272</v>
      </c>
      <c r="B2272" s="25">
        <f>IF(OR(ISBLANK($AG2272),$AI2272="closed",$AI2272="old",AND($B$3=Data!$N$6,OR(database!AG2272=Data!$K$8,Data!$K$9=database!AG2272))),0,MAX(B$8:B2271)+1)</f>
        <v>0</v>
      </c>
      <c r="C2272" s="25">
        <f ca="1">IF(AND($AL2272-C$3&lt;=TODAY(),$AL2272&gt;0,AI2272&lt;&gt;"closed",AI2272&lt;&gt;"old",AND($B$3&lt;&gt;Data!$N$6,OR(database!$AG2272&lt;&gt;Data!$K$9,database!$AG2272&lt;&gt;Data!$K$8))),MAX(C$8:C2271)+1,0)</f>
        <v>0</v>
      </c>
      <c r="D2272" s="25">
        <f ca="1">IF(AND($AL2272-D$3&lt;=TODAY(),$AL2272&gt;0,$AI2272&lt;&gt;"closed",AI2272&lt;&gt;"old",AND($B$3&lt;&gt;Data!$N$6,OR(database!$AG2272&lt;&gt;Data!$K$9,database!$AG2272&lt;&gt;Data!$K$8))),MAX(D$8:D2271)+1,0)</f>
        <v>0</v>
      </c>
      <c r="E2272" s="25">
        <f ca="1">IF(AND($AL2272-E$3&lt;=TODAY(),$AL2272&gt;0,AI2272&lt;&gt;"closed",AI2272&lt;&gt;"old",AND($B$3&lt;&gt;Data!$N$6,OR(database!$AG2272&lt;&gt;Data!$K$9,database!$AG2272&lt;&gt;Data!$K$8))),MAX(E$8:E2271)+1,0)</f>
        <v>0</v>
      </c>
      <c r="F2272" s="25">
        <f>IF(AH2272="X",MAX(F$8:F2271)+1,0)</f>
        <v>0</v>
      </c>
      <c r="G2272" s="25">
        <f ca="1">IF(AND(AG2272=Data!$K$8,database!AI2272&lt;&gt;"Closed",AI2272&lt;&gt;"old",database!AL2272&lt;(TODAY()+Data!$X$4)),MAX(G$8:G2271)+1,0)</f>
        <v>0</v>
      </c>
      <c r="H2272" s="25">
        <f ca="1">IF(AND(AG2272=Data!$K$9,database!AI2272&lt;&gt;"Closed",AI2272&lt;&gt;"old",database!AL2272&lt;(TODAY()+Data!$X$5)),MAX(H$8:H2271)+1,0)</f>
        <v>0</v>
      </c>
      <c r="Y2272">
        <f>IF(AS2272&gt;0,VLOOKUP(AS2272,$AT:$AV,3,0)+COUNTIF(AS$8:AS2271,AS2272),0)</f>
        <v>0</v>
      </c>
      <c r="AA2272" s="16"/>
      <c r="AB2272" s="22"/>
      <c r="AC2272" s="16"/>
      <c r="AD2272" s="22"/>
      <c r="AE2272" s="16"/>
      <c r="AF2272" s="22"/>
      <c r="AG2272" s="138"/>
      <c r="AH2272" s="23"/>
      <c r="AI2272" s="16"/>
      <c r="AJ2272" s="23"/>
      <c r="AK2272" s="28"/>
      <c r="AL2272" s="35"/>
      <c r="AQ2272" s="25">
        <f>IF(FollowUp!$AK$3="(Off)",IF(FollowUp!$AA$3=Data!$D$5,C2272,IF(FollowUp!$AA$3=Data!$D$6,D2272,IF(FollowUp!$AA$3=Data!$D$7,E2272,B2272))),IF(FollowUp!$AK$3=Data!$N$9,F2272,IF(FollowUp!$AK$3=Data!$N$8,H2272,IF(FollowUp!$AK$3=Data!$N$7,G2272,B2272))))</f>
        <v>0</v>
      </c>
      <c r="AR2272" s="51">
        <f t="shared" si="218"/>
        <v>0</v>
      </c>
      <c r="AS2272" s="25">
        <f t="shared" si="216"/>
        <v>-1</v>
      </c>
      <c r="AT2272" s="25">
        <f t="shared" si="219"/>
        <v>2265</v>
      </c>
      <c r="AU2272" s="25">
        <f t="shared" si="217"/>
        <v>0</v>
      </c>
      <c r="AV2272" s="25">
        <f t="shared" si="220"/>
        <v>0</v>
      </c>
      <c r="BB2272" s="51"/>
    </row>
    <row r="2273" spans="1:54" x14ac:dyDescent="0.25">
      <c r="A2273" t="str">
        <f t="shared" si="215"/>
        <v>2273</v>
      </c>
      <c r="B2273" s="25">
        <f>IF(OR(ISBLANK($AG2273),$AI2273="closed",$AI2273="old",AND($B$3=Data!$N$6,OR(database!AG2273=Data!$K$8,Data!$K$9=database!AG2273))),0,MAX(B$8:B2272)+1)</f>
        <v>0</v>
      </c>
      <c r="C2273" s="25">
        <f ca="1">IF(AND($AL2273-C$3&lt;=TODAY(),$AL2273&gt;0,AI2273&lt;&gt;"closed",AI2273&lt;&gt;"old",AND($B$3&lt;&gt;Data!$N$6,OR(database!$AG2273&lt;&gt;Data!$K$9,database!$AG2273&lt;&gt;Data!$K$8))),MAX(C$8:C2272)+1,0)</f>
        <v>0</v>
      </c>
      <c r="D2273" s="25">
        <f ca="1">IF(AND($AL2273-D$3&lt;=TODAY(),$AL2273&gt;0,$AI2273&lt;&gt;"closed",AI2273&lt;&gt;"old",AND($B$3&lt;&gt;Data!$N$6,OR(database!$AG2273&lt;&gt;Data!$K$9,database!$AG2273&lt;&gt;Data!$K$8))),MAX(D$8:D2272)+1,0)</f>
        <v>0</v>
      </c>
      <c r="E2273" s="25">
        <f ca="1">IF(AND($AL2273-E$3&lt;=TODAY(),$AL2273&gt;0,AI2273&lt;&gt;"closed",AI2273&lt;&gt;"old",AND($B$3&lt;&gt;Data!$N$6,OR(database!$AG2273&lt;&gt;Data!$K$9,database!$AG2273&lt;&gt;Data!$K$8))),MAX(E$8:E2272)+1,0)</f>
        <v>0</v>
      </c>
      <c r="F2273" s="25">
        <f>IF(AH2273="X",MAX(F$8:F2272)+1,0)</f>
        <v>0</v>
      </c>
      <c r="G2273" s="25">
        <f ca="1">IF(AND(AG2273=Data!$K$8,database!AI2273&lt;&gt;"Closed",AI2273&lt;&gt;"old",database!AL2273&lt;(TODAY()+Data!$X$4)),MAX(G$8:G2272)+1,0)</f>
        <v>0</v>
      </c>
      <c r="H2273" s="25">
        <f ca="1">IF(AND(AG2273=Data!$K$9,database!AI2273&lt;&gt;"Closed",AI2273&lt;&gt;"old",database!AL2273&lt;(TODAY()+Data!$X$5)),MAX(H$8:H2272)+1,0)</f>
        <v>0</v>
      </c>
      <c r="Y2273">
        <f>IF(AS2273&gt;0,VLOOKUP(AS2273,$AT:$AV,3,0)+COUNTIF(AS$8:AS2272,AS2273),0)</f>
        <v>0</v>
      </c>
      <c r="AA2273" s="17"/>
      <c r="AB2273" s="18"/>
      <c r="AC2273" s="17"/>
      <c r="AD2273" s="18"/>
      <c r="AE2273" s="17"/>
      <c r="AF2273" s="18"/>
      <c r="AG2273" s="139"/>
      <c r="AH2273" s="24"/>
      <c r="AI2273" s="17"/>
      <c r="AJ2273" s="24"/>
      <c r="AK2273" s="27"/>
      <c r="AL2273" s="47"/>
      <c r="AQ2273" s="25">
        <f>IF(FollowUp!$AK$3="(Off)",IF(FollowUp!$AA$3=Data!$D$5,C2273,IF(FollowUp!$AA$3=Data!$D$6,D2273,IF(FollowUp!$AA$3=Data!$D$7,E2273,B2273))),IF(FollowUp!$AK$3=Data!$N$9,F2273,IF(FollowUp!$AK$3=Data!$N$8,H2273,IF(FollowUp!$AK$3=Data!$N$7,G2273,B2273))))</f>
        <v>0</v>
      </c>
      <c r="AR2273" s="51">
        <f t="shared" si="218"/>
        <v>0</v>
      </c>
      <c r="AS2273" s="25">
        <f t="shared" si="216"/>
        <v>-1</v>
      </c>
      <c r="AT2273" s="25">
        <f t="shared" si="219"/>
        <v>2266</v>
      </c>
      <c r="AU2273" s="25">
        <f t="shared" si="217"/>
        <v>0</v>
      </c>
      <c r="AV2273" s="25">
        <f t="shared" si="220"/>
        <v>0</v>
      </c>
      <c r="BB2273" s="51"/>
    </row>
    <row r="2274" spans="1:54" x14ac:dyDescent="0.25">
      <c r="A2274" t="str">
        <f t="shared" si="215"/>
        <v>2274</v>
      </c>
      <c r="B2274" s="25">
        <f>IF(OR(ISBLANK($AG2274),$AI2274="closed",$AI2274="old",AND($B$3=Data!$N$6,OR(database!AG2274=Data!$K$8,Data!$K$9=database!AG2274))),0,MAX(B$8:B2273)+1)</f>
        <v>0</v>
      </c>
      <c r="C2274" s="25">
        <f ca="1">IF(AND($AL2274-C$3&lt;=TODAY(),$AL2274&gt;0,AI2274&lt;&gt;"closed",AI2274&lt;&gt;"old",AND($B$3&lt;&gt;Data!$N$6,OR(database!$AG2274&lt;&gt;Data!$K$9,database!$AG2274&lt;&gt;Data!$K$8))),MAX(C$8:C2273)+1,0)</f>
        <v>0</v>
      </c>
      <c r="D2274" s="25">
        <f ca="1">IF(AND($AL2274-D$3&lt;=TODAY(),$AL2274&gt;0,$AI2274&lt;&gt;"closed",AI2274&lt;&gt;"old",AND($B$3&lt;&gt;Data!$N$6,OR(database!$AG2274&lt;&gt;Data!$K$9,database!$AG2274&lt;&gt;Data!$K$8))),MAX(D$8:D2273)+1,0)</f>
        <v>0</v>
      </c>
      <c r="E2274" s="25">
        <f ca="1">IF(AND($AL2274-E$3&lt;=TODAY(),$AL2274&gt;0,AI2274&lt;&gt;"closed",AI2274&lt;&gt;"old",AND($B$3&lt;&gt;Data!$N$6,OR(database!$AG2274&lt;&gt;Data!$K$9,database!$AG2274&lt;&gt;Data!$K$8))),MAX(E$8:E2273)+1,0)</f>
        <v>0</v>
      </c>
      <c r="F2274" s="25">
        <f>IF(AH2274="X",MAX(F$8:F2273)+1,0)</f>
        <v>0</v>
      </c>
      <c r="G2274" s="25">
        <f ca="1">IF(AND(AG2274=Data!$K$8,database!AI2274&lt;&gt;"Closed",AI2274&lt;&gt;"old",database!AL2274&lt;(TODAY()+Data!$X$4)),MAX(G$8:G2273)+1,0)</f>
        <v>0</v>
      </c>
      <c r="H2274" s="25">
        <f ca="1">IF(AND(AG2274=Data!$K$9,database!AI2274&lt;&gt;"Closed",AI2274&lt;&gt;"old",database!AL2274&lt;(TODAY()+Data!$X$5)),MAX(H$8:H2273)+1,0)</f>
        <v>0</v>
      </c>
      <c r="Y2274">
        <f>IF(AS2274&gt;0,VLOOKUP(AS2274,$AT:$AV,3,0)+COUNTIF(AS$8:AS2273,AS2274),0)</f>
        <v>0</v>
      </c>
      <c r="AA2274" s="16"/>
      <c r="AB2274" s="22"/>
      <c r="AC2274" s="16"/>
      <c r="AD2274" s="22"/>
      <c r="AE2274" s="16"/>
      <c r="AF2274" s="22"/>
      <c r="AG2274" s="138"/>
      <c r="AH2274" s="23"/>
      <c r="AI2274" s="16"/>
      <c r="AJ2274" s="23"/>
      <c r="AK2274" s="28"/>
      <c r="AL2274" s="35"/>
      <c r="AQ2274" s="25">
        <f>IF(FollowUp!$AK$3="(Off)",IF(FollowUp!$AA$3=Data!$D$5,C2274,IF(FollowUp!$AA$3=Data!$D$6,D2274,IF(FollowUp!$AA$3=Data!$D$7,E2274,B2274))),IF(FollowUp!$AK$3=Data!$N$9,F2274,IF(FollowUp!$AK$3=Data!$N$8,H2274,IF(FollowUp!$AK$3=Data!$N$7,G2274,B2274))))</f>
        <v>0</v>
      </c>
      <c r="AR2274" s="51">
        <f t="shared" si="218"/>
        <v>0</v>
      </c>
      <c r="AS2274" s="25">
        <f t="shared" si="216"/>
        <v>-1</v>
      </c>
      <c r="AT2274" s="25">
        <f t="shared" si="219"/>
        <v>2267</v>
      </c>
      <c r="AU2274" s="25">
        <f t="shared" si="217"/>
        <v>0</v>
      </c>
      <c r="AV2274" s="25">
        <f t="shared" si="220"/>
        <v>0</v>
      </c>
      <c r="BB2274" s="51"/>
    </row>
    <row r="2275" spans="1:54" x14ac:dyDescent="0.25">
      <c r="A2275" t="str">
        <f t="shared" si="215"/>
        <v>2275</v>
      </c>
      <c r="B2275" s="25">
        <f>IF(OR(ISBLANK($AG2275),$AI2275="closed",$AI2275="old",AND($B$3=Data!$N$6,OR(database!AG2275=Data!$K$8,Data!$K$9=database!AG2275))),0,MAX(B$8:B2274)+1)</f>
        <v>0</v>
      </c>
      <c r="C2275" s="25">
        <f ca="1">IF(AND($AL2275-C$3&lt;=TODAY(),$AL2275&gt;0,AI2275&lt;&gt;"closed",AI2275&lt;&gt;"old",AND($B$3&lt;&gt;Data!$N$6,OR(database!$AG2275&lt;&gt;Data!$K$9,database!$AG2275&lt;&gt;Data!$K$8))),MAX(C$8:C2274)+1,0)</f>
        <v>0</v>
      </c>
      <c r="D2275" s="25">
        <f ca="1">IF(AND($AL2275-D$3&lt;=TODAY(),$AL2275&gt;0,$AI2275&lt;&gt;"closed",AI2275&lt;&gt;"old",AND($B$3&lt;&gt;Data!$N$6,OR(database!$AG2275&lt;&gt;Data!$K$9,database!$AG2275&lt;&gt;Data!$K$8))),MAX(D$8:D2274)+1,0)</f>
        <v>0</v>
      </c>
      <c r="E2275" s="25">
        <f ca="1">IF(AND($AL2275-E$3&lt;=TODAY(),$AL2275&gt;0,AI2275&lt;&gt;"closed",AI2275&lt;&gt;"old",AND($B$3&lt;&gt;Data!$N$6,OR(database!$AG2275&lt;&gt;Data!$K$9,database!$AG2275&lt;&gt;Data!$K$8))),MAX(E$8:E2274)+1,0)</f>
        <v>0</v>
      </c>
      <c r="F2275" s="25">
        <f>IF(AH2275="X",MAX(F$8:F2274)+1,0)</f>
        <v>0</v>
      </c>
      <c r="G2275" s="25">
        <f ca="1">IF(AND(AG2275=Data!$K$8,database!AI2275&lt;&gt;"Closed",AI2275&lt;&gt;"old",database!AL2275&lt;(TODAY()+Data!$X$4)),MAX(G$8:G2274)+1,0)</f>
        <v>0</v>
      </c>
      <c r="H2275" s="25">
        <f ca="1">IF(AND(AG2275=Data!$K$9,database!AI2275&lt;&gt;"Closed",AI2275&lt;&gt;"old",database!AL2275&lt;(TODAY()+Data!$X$5)),MAX(H$8:H2274)+1,0)</f>
        <v>0</v>
      </c>
      <c r="Y2275">
        <f>IF(AS2275&gt;0,VLOOKUP(AS2275,$AT:$AV,3,0)+COUNTIF(AS$8:AS2274,AS2275),0)</f>
        <v>0</v>
      </c>
      <c r="AA2275" s="17"/>
      <c r="AB2275" s="18"/>
      <c r="AC2275" s="17"/>
      <c r="AD2275" s="18"/>
      <c r="AE2275" s="17"/>
      <c r="AF2275" s="18"/>
      <c r="AG2275" s="139"/>
      <c r="AH2275" s="24"/>
      <c r="AI2275" s="17"/>
      <c r="AJ2275" s="24"/>
      <c r="AK2275" s="27"/>
      <c r="AL2275" s="47"/>
      <c r="AQ2275" s="25">
        <f>IF(FollowUp!$AK$3="(Off)",IF(FollowUp!$AA$3=Data!$D$5,C2275,IF(FollowUp!$AA$3=Data!$D$6,D2275,IF(FollowUp!$AA$3=Data!$D$7,E2275,B2275))),IF(FollowUp!$AK$3=Data!$N$9,F2275,IF(FollowUp!$AK$3=Data!$N$8,H2275,IF(FollowUp!$AK$3=Data!$N$7,G2275,B2275))))</f>
        <v>0</v>
      </c>
      <c r="AR2275" s="51">
        <f t="shared" si="218"/>
        <v>0</v>
      </c>
      <c r="AS2275" s="25">
        <f t="shared" si="216"/>
        <v>-1</v>
      </c>
      <c r="AT2275" s="25">
        <f t="shared" si="219"/>
        <v>2268</v>
      </c>
      <c r="AU2275" s="25">
        <f t="shared" si="217"/>
        <v>0</v>
      </c>
      <c r="AV2275" s="25">
        <f t="shared" si="220"/>
        <v>0</v>
      </c>
      <c r="BB2275" s="51"/>
    </row>
    <row r="2276" spans="1:54" x14ac:dyDescent="0.25">
      <c r="A2276" t="str">
        <f t="shared" si="215"/>
        <v>2276</v>
      </c>
      <c r="B2276" s="25">
        <f>IF(OR(ISBLANK($AG2276),$AI2276="closed",$AI2276="old",AND($B$3=Data!$N$6,OR(database!AG2276=Data!$K$8,Data!$K$9=database!AG2276))),0,MAX(B$8:B2275)+1)</f>
        <v>0</v>
      </c>
      <c r="C2276" s="25">
        <f ca="1">IF(AND($AL2276-C$3&lt;=TODAY(),$AL2276&gt;0,AI2276&lt;&gt;"closed",AI2276&lt;&gt;"old",AND($B$3&lt;&gt;Data!$N$6,OR(database!$AG2276&lt;&gt;Data!$K$9,database!$AG2276&lt;&gt;Data!$K$8))),MAX(C$8:C2275)+1,0)</f>
        <v>0</v>
      </c>
      <c r="D2276" s="25">
        <f ca="1">IF(AND($AL2276-D$3&lt;=TODAY(),$AL2276&gt;0,$AI2276&lt;&gt;"closed",AI2276&lt;&gt;"old",AND($B$3&lt;&gt;Data!$N$6,OR(database!$AG2276&lt;&gt;Data!$K$9,database!$AG2276&lt;&gt;Data!$K$8))),MAX(D$8:D2275)+1,0)</f>
        <v>0</v>
      </c>
      <c r="E2276" s="25">
        <f ca="1">IF(AND($AL2276-E$3&lt;=TODAY(),$AL2276&gt;0,AI2276&lt;&gt;"closed",AI2276&lt;&gt;"old",AND($B$3&lt;&gt;Data!$N$6,OR(database!$AG2276&lt;&gt;Data!$K$9,database!$AG2276&lt;&gt;Data!$K$8))),MAX(E$8:E2275)+1,0)</f>
        <v>0</v>
      </c>
      <c r="F2276" s="25">
        <f>IF(AH2276="X",MAX(F$8:F2275)+1,0)</f>
        <v>0</v>
      </c>
      <c r="G2276" s="25">
        <f ca="1">IF(AND(AG2276=Data!$K$8,database!AI2276&lt;&gt;"Closed",AI2276&lt;&gt;"old",database!AL2276&lt;(TODAY()+Data!$X$4)),MAX(G$8:G2275)+1,0)</f>
        <v>0</v>
      </c>
      <c r="H2276" s="25">
        <f ca="1">IF(AND(AG2276=Data!$K$9,database!AI2276&lt;&gt;"Closed",AI2276&lt;&gt;"old",database!AL2276&lt;(TODAY()+Data!$X$5)),MAX(H$8:H2275)+1,0)</f>
        <v>0</v>
      </c>
      <c r="Y2276">
        <f>IF(AS2276&gt;0,VLOOKUP(AS2276,$AT:$AV,3,0)+COUNTIF(AS$8:AS2275,AS2276),0)</f>
        <v>0</v>
      </c>
      <c r="AA2276" s="16"/>
      <c r="AB2276" s="22"/>
      <c r="AC2276" s="16"/>
      <c r="AD2276" s="22"/>
      <c r="AE2276" s="16"/>
      <c r="AF2276" s="22"/>
      <c r="AG2276" s="138"/>
      <c r="AH2276" s="23"/>
      <c r="AI2276" s="16"/>
      <c r="AJ2276" s="23"/>
      <c r="AK2276" s="28"/>
      <c r="AL2276" s="35"/>
      <c r="AQ2276" s="25">
        <f>IF(FollowUp!$AK$3="(Off)",IF(FollowUp!$AA$3=Data!$D$5,C2276,IF(FollowUp!$AA$3=Data!$D$6,D2276,IF(FollowUp!$AA$3=Data!$D$7,E2276,B2276))),IF(FollowUp!$AK$3=Data!$N$9,F2276,IF(FollowUp!$AK$3=Data!$N$8,H2276,IF(FollowUp!$AK$3=Data!$N$7,G2276,B2276))))</f>
        <v>0</v>
      </c>
      <c r="AR2276" s="51">
        <f t="shared" si="218"/>
        <v>0</v>
      </c>
      <c r="AS2276" s="25">
        <f t="shared" si="216"/>
        <v>-1</v>
      </c>
      <c r="AT2276" s="25">
        <f t="shared" si="219"/>
        <v>2269</v>
      </c>
      <c r="AU2276" s="25">
        <f t="shared" si="217"/>
        <v>0</v>
      </c>
      <c r="AV2276" s="25">
        <f t="shared" si="220"/>
        <v>0</v>
      </c>
      <c r="BB2276" s="51"/>
    </row>
    <row r="2277" spans="1:54" x14ac:dyDescent="0.25">
      <c r="A2277" t="str">
        <f t="shared" si="215"/>
        <v>2277</v>
      </c>
      <c r="B2277" s="25">
        <f>IF(OR(ISBLANK($AG2277),$AI2277="closed",$AI2277="old",AND($B$3=Data!$N$6,OR(database!AG2277=Data!$K$8,Data!$K$9=database!AG2277))),0,MAX(B$8:B2276)+1)</f>
        <v>0</v>
      </c>
      <c r="C2277" s="25">
        <f ca="1">IF(AND($AL2277-C$3&lt;=TODAY(),$AL2277&gt;0,AI2277&lt;&gt;"closed",AI2277&lt;&gt;"old",AND($B$3&lt;&gt;Data!$N$6,OR(database!$AG2277&lt;&gt;Data!$K$9,database!$AG2277&lt;&gt;Data!$K$8))),MAX(C$8:C2276)+1,0)</f>
        <v>0</v>
      </c>
      <c r="D2277" s="25">
        <f ca="1">IF(AND($AL2277-D$3&lt;=TODAY(),$AL2277&gt;0,$AI2277&lt;&gt;"closed",AI2277&lt;&gt;"old",AND($B$3&lt;&gt;Data!$N$6,OR(database!$AG2277&lt;&gt;Data!$K$9,database!$AG2277&lt;&gt;Data!$K$8))),MAX(D$8:D2276)+1,0)</f>
        <v>0</v>
      </c>
      <c r="E2277" s="25">
        <f ca="1">IF(AND($AL2277-E$3&lt;=TODAY(),$AL2277&gt;0,AI2277&lt;&gt;"closed",AI2277&lt;&gt;"old",AND($B$3&lt;&gt;Data!$N$6,OR(database!$AG2277&lt;&gt;Data!$K$9,database!$AG2277&lt;&gt;Data!$K$8))),MAX(E$8:E2276)+1,0)</f>
        <v>0</v>
      </c>
      <c r="F2277" s="25">
        <f>IF(AH2277="X",MAX(F$8:F2276)+1,0)</f>
        <v>0</v>
      </c>
      <c r="G2277" s="25">
        <f ca="1">IF(AND(AG2277=Data!$K$8,database!AI2277&lt;&gt;"Closed",AI2277&lt;&gt;"old",database!AL2277&lt;(TODAY()+Data!$X$4)),MAX(G$8:G2276)+1,0)</f>
        <v>0</v>
      </c>
      <c r="H2277" s="25">
        <f ca="1">IF(AND(AG2277=Data!$K$9,database!AI2277&lt;&gt;"Closed",AI2277&lt;&gt;"old",database!AL2277&lt;(TODAY()+Data!$X$5)),MAX(H$8:H2276)+1,0)</f>
        <v>0</v>
      </c>
      <c r="Y2277">
        <f>IF(AS2277&gt;0,VLOOKUP(AS2277,$AT:$AV,3,0)+COUNTIF(AS$8:AS2276,AS2277),0)</f>
        <v>0</v>
      </c>
      <c r="AA2277" s="17"/>
      <c r="AB2277" s="18"/>
      <c r="AC2277" s="17"/>
      <c r="AD2277" s="18"/>
      <c r="AE2277" s="17"/>
      <c r="AF2277" s="18"/>
      <c r="AG2277" s="139"/>
      <c r="AH2277" s="24"/>
      <c r="AI2277" s="17"/>
      <c r="AJ2277" s="24"/>
      <c r="AK2277" s="27"/>
      <c r="AL2277" s="47"/>
      <c r="AQ2277" s="25">
        <f>IF(FollowUp!$AK$3="(Off)",IF(FollowUp!$AA$3=Data!$D$5,C2277,IF(FollowUp!$AA$3=Data!$D$6,D2277,IF(FollowUp!$AA$3=Data!$D$7,E2277,B2277))),IF(FollowUp!$AK$3=Data!$N$9,F2277,IF(FollowUp!$AK$3=Data!$N$8,H2277,IF(FollowUp!$AK$3=Data!$N$7,G2277,B2277))))</f>
        <v>0</v>
      </c>
      <c r="AR2277" s="51">
        <f t="shared" si="218"/>
        <v>0</v>
      </c>
      <c r="AS2277" s="25">
        <f t="shared" si="216"/>
        <v>-1</v>
      </c>
      <c r="AT2277" s="25">
        <f t="shared" si="219"/>
        <v>2270</v>
      </c>
      <c r="AU2277" s="25">
        <f t="shared" si="217"/>
        <v>0</v>
      </c>
      <c r="AV2277" s="25">
        <f t="shared" si="220"/>
        <v>0</v>
      </c>
      <c r="BB2277" s="51"/>
    </row>
    <row r="2278" spans="1:54" x14ac:dyDescent="0.25">
      <c r="A2278" t="str">
        <f t="shared" si="215"/>
        <v>2278</v>
      </c>
      <c r="B2278" s="25">
        <f>IF(OR(ISBLANK($AG2278),$AI2278="closed",$AI2278="old",AND($B$3=Data!$N$6,OR(database!AG2278=Data!$K$8,Data!$K$9=database!AG2278))),0,MAX(B$8:B2277)+1)</f>
        <v>0</v>
      </c>
      <c r="C2278" s="25">
        <f ca="1">IF(AND($AL2278-C$3&lt;=TODAY(),$AL2278&gt;0,AI2278&lt;&gt;"closed",AI2278&lt;&gt;"old",AND($B$3&lt;&gt;Data!$N$6,OR(database!$AG2278&lt;&gt;Data!$K$9,database!$AG2278&lt;&gt;Data!$K$8))),MAX(C$8:C2277)+1,0)</f>
        <v>0</v>
      </c>
      <c r="D2278" s="25">
        <f ca="1">IF(AND($AL2278-D$3&lt;=TODAY(),$AL2278&gt;0,$AI2278&lt;&gt;"closed",AI2278&lt;&gt;"old",AND($B$3&lt;&gt;Data!$N$6,OR(database!$AG2278&lt;&gt;Data!$K$9,database!$AG2278&lt;&gt;Data!$K$8))),MAX(D$8:D2277)+1,0)</f>
        <v>0</v>
      </c>
      <c r="E2278" s="25">
        <f ca="1">IF(AND($AL2278-E$3&lt;=TODAY(),$AL2278&gt;0,AI2278&lt;&gt;"closed",AI2278&lt;&gt;"old",AND($B$3&lt;&gt;Data!$N$6,OR(database!$AG2278&lt;&gt;Data!$K$9,database!$AG2278&lt;&gt;Data!$K$8))),MAX(E$8:E2277)+1,0)</f>
        <v>0</v>
      </c>
      <c r="F2278" s="25">
        <f>IF(AH2278="X",MAX(F$8:F2277)+1,0)</f>
        <v>0</v>
      </c>
      <c r="G2278" s="25">
        <f ca="1">IF(AND(AG2278=Data!$K$8,database!AI2278&lt;&gt;"Closed",AI2278&lt;&gt;"old",database!AL2278&lt;(TODAY()+Data!$X$4)),MAX(G$8:G2277)+1,0)</f>
        <v>0</v>
      </c>
      <c r="H2278" s="25">
        <f ca="1">IF(AND(AG2278=Data!$K$9,database!AI2278&lt;&gt;"Closed",AI2278&lt;&gt;"old",database!AL2278&lt;(TODAY()+Data!$X$5)),MAX(H$8:H2277)+1,0)</f>
        <v>0</v>
      </c>
      <c r="Y2278">
        <f>IF(AS2278&gt;0,VLOOKUP(AS2278,$AT:$AV,3,0)+COUNTIF(AS$8:AS2277,AS2278),0)</f>
        <v>0</v>
      </c>
      <c r="AA2278" s="16"/>
      <c r="AB2278" s="22"/>
      <c r="AC2278" s="16"/>
      <c r="AD2278" s="22"/>
      <c r="AE2278" s="16"/>
      <c r="AF2278" s="22"/>
      <c r="AG2278" s="138"/>
      <c r="AH2278" s="23"/>
      <c r="AI2278" s="16"/>
      <c r="AJ2278" s="23"/>
      <c r="AK2278" s="28"/>
      <c r="AL2278" s="35"/>
      <c r="AQ2278" s="25">
        <f>IF(FollowUp!$AK$3="(Off)",IF(FollowUp!$AA$3=Data!$D$5,C2278,IF(FollowUp!$AA$3=Data!$D$6,D2278,IF(FollowUp!$AA$3=Data!$D$7,E2278,B2278))),IF(FollowUp!$AK$3=Data!$N$9,F2278,IF(FollowUp!$AK$3=Data!$N$8,H2278,IF(FollowUp!$AK$3=Data!$N$7,G2278,B2278))))</f>
        <v>0</v>
      </c>
      <c r="AR2278" s="51">
        <f t="shared" si="218"/>
        <v>0</v>
      </c>
      <c r="AS2278" s="25">
        <f t="shared" si="216"/>
        <v>-1</v>
      </c>
      <c r="AT2278" s="25">
        <f t="shared" si="219"/>
        <v>2271</v>
      </c>
      <c r="AU2278" s="25">
        <f t="shared" si="217"/>
        <v>0</v>
      </c>
      <c r="AV2278" s="25">
        <f t="shared" si="220"/>
        <v>0</v>
      </c>
      <c r="BB2278" s="51"/>
    </row>
    <row r="2279" spans="1:54" x14ac:dyDescent="0.25">
      <c r="A2279" t="str">
        <f t="shared" si="215"/>
        <v>2279</v>
      </c>
      <c r="B2279" s="25">
        <f>IF(OR(ISBLANK($AG2279),$AI2279="closed",$AI2279="old",AND($B$3=Data!$N$6,OR(database!AG2279=Data!$K$8,Data!$K$9=database!AG2279))),0,MAX(B$8:B2278)+1)</f>
        <v>0</v>
      </c>
      <c r="C2279" s="25">
        <f ca="1">IF(AND($AL2279-C$3&lt;=TODAY(),$AL2279&gt;0,AI2279&lt;&gt;"closed",AI2279&lt;&gt;"old",AND($B$3&lt;&gt;Data!$N$6,OR(database!$AG2279&lt;&gt;Data!$K$9,database!$AG2279&lt;&gt;Data!$K$8))),MAX(C$8:C2278)+1,0)</f>
        <v>0</v>
      </c>
      <c r="D2279" s="25">
        <f ca="1">IF(AND($AL2279-D$3&lt;=TODAY(),$AL2279&gt;0,$AI2279&lt;&gt;"closed",AI2279&lt;&gt;"old",AND($B$3&lt;&gt;Data!$N$6,OR(database!$AG2279&lt;&gt;Data!$K$9,database!$AG2279&lt;&gt;Data!$K$8))),MAX(D$8:D2278)+1,0)</f>
        <v>0</v>
      </c>
      <c r="E2279" s="25">
        <f ca="1">IF(AND($AL2279-E$3&lt;=TODAY(),$AL2279&gt;0,AI2279&lt;&gt;"closed",AI2279&lt;&gt;"old",AND($B$3&lt;&gt;Data!$N$6,OR(database!$AG2279&lt;&gt;Data!$K$9,database!$AG2279&lt;&gt;Data!$K$8))),MAX(E$8:E2278)+1,0)</f>
        <v>0</v>
      </c>
      <c r="F2279" s="25">
        <f>IF(AH2279="X",MAX(F$8:F2278)+1,0)</f>
        <v>0</v>
      </c>
      <c r="G2279" s="25">
        <f ca="1">IF(AND(AG2279=Data!$K$8,database!AI2279&lt;&gt;"Closed",AI2279&lt;&gt;"old",database!AL2279&lt;(TODAY()+Data!$X$4)),MAX(G$8:G2278)+1,0)</f>
        <v>0</v>
      </c>
      <c r="H2279" s="25">
        <f ca="1">IF(AND(AG2279=Data!$K$9,database!AI2279&lt;&gt;"Closed",AI2279&lt;&gt;"old",database!AL2279&lt;(TODAY()+Data!$X$5)),MAX(H$8:H2278)+1,0)</f>
        <v>0</v>
      </c>
      <c r="Y2279">
        <f>IF(AS2279&gt;0,VLOOKUP(AS2279,$AT:$AV,3,0)+COUNTIF(AS$8:AS2278,AS2279),0)</f>
        <v>0</v>
      </c>
      <c r="AA2279" s="17"/>
      <c r="AB2279" s="18"/>
      <c r="AC2279" s="17"/>
      <c r="AD2279" s="18"/>
      <c r="AE2279" s="17"/>
      <c r="AF2279" s="18"/>
      <c r="AG2279" s="139"/>
      <c r="AH2279" s="24"/>
      <c r="AI2279" s="17"/>
      <c r="AJ2279" s="24"/>
      <c r="AK2279" s="27"/>
      <c r="AL2279" s="47"/>
      <c r="AQ2279" s="25">
        <f>IF(FollowUp!$AK$3="(Off)",IF(FollowUp!$AA$3=Data!$D$5,C2279,IF(FollowUp!$AA$3=Data!$D$6,D2279,IF(FollowUp!$AA$3=Data!$D$7,E2279,B2279))),IF(FollowUp!$AK$3=Data!$N$9,F2279,IF(FollowUp!$AK$3=Data!$N$8,H2279,IF(FollowUp!$AK$3=Data!$N$7,G2279,B2279))))</f>
        <v>0</v>
      </c>
      <c r="AR2279" s="51">
        <f t="shared" si="218"/>
        <v>0</v>
      </c>
      <c r="AS2279" s="25">
        <f t="shared" si="216"/>
        <v>-1</v>
      </c>
      <c r="AT2279" s="25">
        <f t="shared" si="219"/>
        <v>2272</v>
      </c>
      <c r="AU2279" s="25">
        <f t="shared" si="217"/>
        <v>0</v>
      </c>
      <c r="AV2279" s="25">
        <f t="shared" si="220"/>
        <v>0</v>
      </c>
      <c r="BB2279" s="51"/>
    </row>
    <row r="2280" spans="1:54" x14ac:dyDescent="0.25">
      <c r="A2280" t="str">
        <f t="shared" si="215"/>
        <v>2280</v>
      </c>
      <c r="B2280" s="25">
        <f>IF(OR(ISBLANK($AG2280),$AI2280="closed",$AI2280="old",AND($B$3=Data!$N$6,OR(database!AG2280=Data!$K$8,Data!$K$9=database!AG2280))),0,MAX(B$8:B2279)+1)</f>
        <v>0</v>
      </c>
      <c r="C2280" s="25">
        <f ca="1">IF(AND($AL2280-C$3&lt;=TODAY(),$AL2280&gt;0,AI2280&lt;&gt;"closed",AI2280&lt;&gt;"old",AND($B$3&lt;&gt;Data!$N$6,OR(database!$AG2280&lt;&gt;Data!$K$9,database!$AG2280&lt;&gt;Data!$K$8))),MAX(C$8:C2279)+1,0)</f>
        <v>0</v>
      </c>
      <c r="D2280" s="25">
        <f ca="1">IF(AND($AL2280-D$3&lt;=TODAY(),$AL2280&gt;0,$AI2280&lt;&gt;"closed",AI2280&lt;&gt;"old",AND($B$3&lt;&gt;Data!$N$6,OR(database!$AG2280&lt;&gt;Data!$K$9,database!$AG2280&lt;&gt;Data!$K$8))),MAX(D$8:D2279)+1,0)</f>
        <v>0</v>
      </c>
      <c r="E2280" s="25">
        <f ca="1">IF(AND($AL2280-E$3&lt;=TODAY(),$AL2280&gt;0,AI2280&lt;&gt;"closed",AI2280&lt;&gt;"old",AND($B$3&lt;&gt;Data!$N$6,OR(database!$AG2280&lt;&gt;Data!$K$9,database!$AG2280&lt;&gt;Data!$K$8))),MAX(E$8:E2279)+1,0)</f>
        <v>0</v>
      </c>
      <c r="F2280" s="25">
        <f>IF(AH2280="X",MAX(F$8:F2279)+1,0)</f>
        <v>0</v>
      </c>
      <c r="G2280" s="25">
        <f ca="1">IF(AND(AG2280=Data!$K$8,database!AI2280&lt;&gt;"Closed",AI2280&lt;&gt;"old",database!AL2280&lt;(TODAY()+Data!$X$4)),MAX(G$8:G2279)+1,0)</f>
        <v>0</v>
      </c>
      <c r="H2280" s="25">
        <f ca="1">IF(AND(AG2280=Data!$K$9,database!AI2280&lt;&gt;"Closed",AI2280&lt;&gt;"old",database!AL2280&lt;(TODAY()+Data!$X$5)),MAX(H$8:H2279)+1,0)</f>
        <v>0</v>
      </c>
      <c r="Y2280">
        <f>IF(AS2280&gt;0,VLOOKUP(AS2280,$AT:$AV,3,0)+COUNTIF(AS$8:AS2279,AS2280),0)</f>
        <v>0</v>
      </c>
      <c r="AA2280" s="16"/>
      <c r="AB2280" s="22"/>
      <c r="AC2280" s="16"/>
      <c r="AD2280" s="22"/>
      <c r="AE2280" s="16"/>
      <c r="AF2280" s="22"/>
      <c r="AG2280" s="138"/>
      <c r="AH2280" s="23"/>
      <c r="AI2280" s="16"/>
      <c r="AJ2280" s="23"/>
      <c r="AK2280" s="28"/>
      <c r="AL2280" s="35"/>
      <c r="AQ2280" s="25">
        <f>IF(FollowUp!$AK$3="(Off)",IF(FollowUp!$AA$3=Data!$D$5,C2280,IF(FollowUp!$AA$3=Data!$D$6,D2280,IF(FollowUp!$AA$3=Data!$D$7,E2280,B2280))),IF(FollowUp!$AK$3=Data!$N$9,F2280,IF(FollowUp!$AK$3=Data!$N$8,H2280,IF(FollowUp!$AK$3=Data!$N$7,G2280,B2280))))</f>
        <v>0</v>
      </c>
      <c r="AR2280" s="51">
        <f t="shared" si="218"/>
        <v>0</v>
      </c>
      <c r="AS2280" s="25">
        <f t="shared" si="216"/>
        <v>-1</v>
      </c>
      <c r="AT2280" s="25">
        <f t="shared" si="219"/>
        <v>2273</v>
      </c>
      <c r="AU2280" s="25">
        <f t="shared" si="217"/>
        <v>0</v>
      </c>
      <c r="AV2280" s="25">
        <f t="shared" si="220"/>
        <v>0</v>
      </c>
      <c r="BB2280" s="51"/>
    </row>
    <row r="2281" spans="1:54" x14ac:dyDescent="0.25">
      <c r="A2281" t="str">
        <f t="shared" si="215"/>
        <v>2281</v>
      </c>
      <c r="B2281" s="25">
        <f>IF(OR(ISBLANK($AG2281),$AI2281="closed",$AI2281="old",AND($B$3=Data!$N$6,OR(database!AG2281=Data!$K$8,Data!$K$9=database!AG2281))),0,MAX(B$8:B2280)+1)</f>
        <v>0</v>
      </c>
      <c r="C2281" s="25">
        <f ca="1">IF(AND($AL2281-C$3&lt;=TODAY(),$AL2281&gt;0,AI2281&lt;&gt;"closed",AI2281&lt;&gt;"old",AND($B$3&lt;&gt;Data!$N$6,OR(database!$AG2281&lt;&gt;Data!$K$9,database!$AG2281&lt;&gt;Data!$K$8))),MAX(C$8:C2280)+1,0)</f>
        <v>0</v>
      </c>
      <c r="D2281" s="25">
        <f ca="1">IF(AND($AL2281-D$3&lt;=TODAY(),$AL2281&gt;0,$AI2281&lt;&gt;"closed",AI2281&lt;&gt;"old",AND($B$3&lt;&gt;Data!$N$6,OR(database!$AG2281&lt;&gt;Data!$K$9,database!$AG2281&lt;&gt;Data!$K$8))),MAX(D$8:D2280)+1,0)</f>
        <v>0</v>
      </c>
      <c r="E2281" s="25">
        <f ca="1">IF(AND($AL2281-E$3&lt;=TODAY(),$AL2281&gt;0,AI2281&lt;&gt;"closed",AI2281&lt;&gt;"old",AND($B$3&lt;&gt;Data!$N$6,OR(database!$AG2281&lt;&gt;Data!$K$9,database!$AG2281&lt;&gt;Data!$K$8))),MAX(E$8:E2280)+1,0)</f>
        <v>0</v>
      </c>
      <c r="F2281" s="25">
        <f>IF(AH2281="X",MAX(F$8:F2280)+1,0)</f>
        <v>0</v>
      </c>
      <c r="G2281" s="25">
        <f ca="1">IF(AND(AG2281=Data!$K$8,database!AI2281&lt;&gt;"Closed",AI2281&lt;&gt;"old",database!AL2281&lt;(TODAY()+Data!$X$4)),MAX(G$8:G2280)+1,0)</f>
        <v>0</v>
      </c>
      <c r="H2281" s="25">
        <f ca="1">IF(AND(AG2281=Data!$K$9,database!AI2281&lt;&gt;"Closed",AI2281&lt;&gt;"old",database!AL2281&lt;(TODAY()+Data!$X$5)),MAX(H$8:H2280)+1,0)</f>
        <v>0</v>
      </c>
      <c r="Y2281">
        <f>IF(AS2281&gt;0,VLOOKUP(AS2281,$AT:$AV,3,0)+COUNTIF(AS$8:AS2280,AS2281),0)</f>
        <v>0</v>
      </c>
      <c r="AA2281" s="17"/>
      <c r="AB2281" s="18"/>
      <c r="AC2281" s="17"/>
      <c r="AD2281" s="18"/>
      <c r="AE2281" s="17"/>
      <c r="AF2281" s="18"/>
      <c r="AG2281" s="139"/>
      <c r="AH2281" s="24"/>
      <c r="AI2281" s="17"/>
      <c r="AJ2281" s="24"/>
      <c r="AK2281" s="27"/>
      <c r="AL2281" s="47"/>
      <c r="AQ2281" s="25">
        <f>IF(FollowUp!$AK$3="(Off)",IF(FollowUp!$AA$3=Data!$D$5,C2281,IF(FollowUp!$AA$3=Data!$D$6,D2281,IF(FollowUp!$AA$3=Data!$D$7,E2281,B2281))),IF(FollowUp!$AK$3=Data!$N$9,F2281,IF(FollowUp!$AK$3=Data!$N$8,H2281,IF(FollowUp!$AK$3=Data!$N$7,G2281,B2281))))</f>
        <v>0</v>
      </c>
      <c r="AR2281" s="51">
        <f t="shared" si="218"/>
        <v>0</v>
      </c>
      <c r="AS2281" s="25">
        <f t="shared" si="216"/>
        <v>-1</v>
      </c>
      <c r="AT2281" s="25">
        <f t="shared" si="219"/>
        <v>2274</v>
      </c>
      <c r="AU2281" s="25">
        <f t="shared" si="217"/>
        <v>0</v>
      </c>
      <c r="AV2281" s="25">
        <f t="shared" si="220"/>
        <v>0</v>
      </c>
      <c r="BB2281" s="51"/>
    </row>
    <row r="2282" spans="1:54" x14ac:dyDescent="0.25">
      <c r="A2282" t="str">
        <f t="shared" si="215"/>
        <v>2282</v>
      </c>
      <c r="B2282" s="25">
        <f>IF(OR(ISBLANK($AG2282),$AI2282="closed",$AI2282="old",AND($B$3=Data!$N$6,OR(database!AG2282=Data!$K$8,Data!$K$9=database!AG2282))),0,MAX(B$8:B2281)+1)</f>
        <v>0</v>
      </c>
      <c r="C2282" s="25">
        <f ca="1">IF(AND($AL2282-C$3&lt;=TODAY(),$AL2282&gt;0,AI2282&lt;&gt;"closed",AI2282&lt;&gt;"old",AND($B$3&lt;&gt;Data!$N$6,OR(database!$AG2282&lt;&gt;Data!$K$9,database!$AG2282&lt;&gt;Data!$K$8))),MAX(C$8:C2281)+1,0)</f>
        <v>0</v>
      </c>
      <c r="D2282" s="25">
        <f ca="1">IF(AND($AL2282-D$3&lt;=TODAY(),$AL2282&gt;0,$AI2282&lt;&gt;"closed",AI2282&lt;&gt;"old",AND($B$3&lt;&gt;Data!$N$6,OR(database!$AG2282&lt;&gt;Data!$K$9,database!$AG2282&lt;&gt;Data!$K$8))),MAX(D$8:D2281)+1,0)</f>
        <v>0</v>
      </c>
      <c r="E2282" s="25">
        <f ca="1">IF(AND($AL2282-E$3&lt;=TODAY(),$AL2282&gt;0,AI2282&lt;&gt;"closed",AI2282&lt;&gt;"old",AND($B$3&lt;&gt;Data!$N$6,OR(database!$AG2282&lt;&gt;Data!$K$9,database!$AG2282&lt;&gt;Data!$K$8))),MAX(E$8:E2281)+1,0)</f>
        <v>0</v>
      </c>
      <c r="F2282" s="25">
        <f>IF(AH2282="X",MAX(F$8:F2281)+1,0)</f>
        <v>0</v>
      </c>
      <c r="G2282" s="25">
        <f ca="1">IF(AND(AG2282=Data!$K$8,database!AI2282&lt;&gt;"Closed",AI2282&lt;&gt;"old",database!AL2282&lt;(TODAY()+Data!$X$4)),MAX(G$8:G2281)+1,0)</f>
        <v>0</v>
      </c>
      <c r="H2282" s="25">
        <f ca="1">IF(AND(AG2282=Data!$K$9,database!AI2282&lt;&gt;"Closed",AI2282&lt;&gt;"old",database!AL2282&lt;(TODAY()+Data!$X$5)),MAX(H$8:H2281)+1,0)</f>
        <v>0</v>
      </c>
      <c r="Y2282">
        <f>IF(AS2282&gt;0,VLOOKUP(AS2282,$AT:$AV,3,0)+COUNTIF(AS$8:AS2281,AS2282),0)</f>
        <v>0</v>
      </c>
      <c r="AA2282" s="16"/>
      <c r="AB2282" s="22"/>
      <c r="AC2282" s="16"/>
      <c r="AD2282" s="22"/>
      <c r="AE2282" s="16"/>
      <c r="AF2282" s="22"/>
      <c r="AG2282" s="138"/>
      <c r="AH2282" s="23"/>
      <c r="AI2282" s="16"/>
      <c r="AJ2282" s="23"/>
      <c r="AK2282" s="28"/>
      <c r="AL2282" s="35"/>
      <c r="AQ2282" s="25">
        <f>IF(FollowUp!$AK$3="(Off)",IF(FollowUp!$AA$3=Data!$D$5,C2282,IF(FollowUp!$AA$3=Data!$D$6,D2282,IF(FollowUp!$AA$3=Data!$D$7,E2282,B2282))),IF(FollowUp!$AK$3=Data!$N$9,F2282,IF(FollowUp!$AK$3=Data!$N$8,H2282,IF(FollowUp!$AK$3=Data!$N$7,G2282,B2282))))</f>
        <v>0</v>
      </c>
      <c r="AR2282" s="51">
        <f t="shared" si="218"/>
        <v>0</v>
      </c>
      <c r="AS2282" s="25">
        <f t="shared" si="216"/>
        <v>-1</v>
      </c>
      <c r="AT2282" s="25">
        <f t="shared" si="219"/>
        <v>2275</v>
      </c>
      <c r="AU2282" s="25">
        <f t="shared" si="217"/>
        <v>0</v>
      </c>
      <c r="AV2282" s="25">
        <f t="shared" si="220"/>
        <v>0</v>
      </c>
      <c r="BB2282" s="51"/>
    </row>
    <row r="2283" spans="1:54" x14ac:dyDescent="0.25">
      <c r="A2283" t="str">
        <f t="shared" si="215"/>
        <v>2283</v>
      </c>
      <c r="B2283" s="25">
        <f>IF(OR(ISBLANK($AG2283),$AI2283="closed",$AI2283="old",AND($B$3=Data!$N$6,OR(database!AG2283=Data!$K$8,Data!$K$9=database!AG2283))),0,MAX(B$8:B2282)+1)</f>
        <v>0</v>
      </c>
      <c r="C2283" s="25">
        <f ca="1">IF(AND($AL2283-C$3&lt;=TODAY(),$AL2283&gt;0,AI2283&lt;&gt;"closed",AI2283&lt;&gt;"old",AND($B$3&lt;&gt;Data!$N$6,OR(database!$AG2283&lt;&gt;Data!$K$9,database!$AG2283&lt;&gt;Data!$K$8))),MAX(C$8:C2282)+1,0)</f>
        <v>0</v>
      </c>
      <c r="D2283" s="25">
        <f ca="1">IF(AND($AL2283-D$3&lt;=TODAY(),$AL2283&gt;0,$AI2283&lt;&gt;"closed",AI2283&lt;&gt;"old",AND($B$3&lt;&gt;Data!$N$6,OR(database!$AG2283&lt;&gt;Data!$K$9,database!$AG2283&lt;&gt;Data!$K$8))),MAX(D$8:D2282)+1,0)</f>
        <v>0</v>
      </c>
      <c r="E2283" s="25">
        <f ca="1">IF(AND($AL2283-E$3&lt;=TODAY(),$AL2283&gt;0,AI2283&lt;&gt;"closed",AI2283&lt;&gt;"old",AND($B$3&lt;&gt;Data!$N$6,OR(database!$AG2283&lt;&gt;Data!$K$9,database!$AG2283&lt;&gt;Data!$K$8))),MAX(E$8:E2282)+1,0)</f>
        <v>0</v>
      </c>
      <c r="F2283" s="25">
        <f>IF(AH2283="X",MAX(F$8:F2282)+1,0)</f>
        <v>0</v>
      </c>
      <c r="G2283" s="25">
        <f ca="1">IF(AND(AG2283=Data!$K$8,database!AI2283&lt;&gt;"Closed",AI2283&lt;&gt;"old",database!AL2283&lt;(TODAY()+Data!$X$4)),MAX(G$8:G2282)+1,0)</f>
        <v>0</v>
      </c>
      <c r="H2283" s="25">
        <f ca="1">IF(AND(AG2283=Data!$K$9,database!AI2283&lt;&gt;"Closed",AI2283&lt;&gt;"old",database!AL2283&lt;(TODAY()+Data!$X$5)),MAX(H$8:H2282)+1,0)</f>
        <v>0</v>
      </c>
      <c r="Y2283">
        <f>IF(AS2283&gt;0,VLOOKUP(AS2283,$AT:$AV,3,0)+COUNTIF(AS$8:AS2282,AS2283),0)</f>
        <v>0</v>
      </c>
      <c r="AA2283" s="17"/>
      <c r="AB2283" s="18"/>
      <c r="AC2283" s="17"/>
      <c r="AD2283" s="18"/>
      <c r="AE2283" s="17"/>
      <c r="AF2283" s="18"/>
      <c r="AG2283" s="139"/>
      <c r="AH2283" s="24"/>
      <c r="AI2283" s="17"/>
      <c r="AJ2283" s="24"/>
      <c r="AK2283" s="27"/>
      <c r="AL2283" s="47"/>
      <c r="AQ2283" s="25">
        <f>IF(FollowUp!$AK$3="(Off)",IF(FollowUp!$AA$3=Data!$D$5,C2283,IF(FollowUp!$AA$3=Data!$D$6,D2283,IF(FollowUp!$AA$3=Data!$D$7,E2283,B2283))),IF(FollowUp!$AK$3=Data!$N$9,F2283,IF(FollowUp!$AK$3=Data!$N$8,H2283,IF(FollowUp!$AK$3=Data!$N$7,G2283,B2283))))</f>
        <v>0</v>
      </c>
      <c r="AR2283" s="51">
        <f t="shared" si="218"/>
        <v>0</v>
      </c>
      <c r="AS2283" s="25">
        <f t="shared" si="216"/>
        <v>-1</v>
      </c>
      <c r="AT2283" s="25">
        <f t="shared" si="219"/>
        <v>2276</v>
      </c>
      <c r="AU2283" s="25">
        <f t="shared" si="217"/>
        <v>0</v>
      </c>
      <c r="AV2283" s="25">
        <f t="shared" si="220"/>
        <v>0</v>
      </c>
      <c r="BB2283" s="51"/>
    </row>
    <row r="2284" spans="1:54" x14ac:dyDescent="0.25">
      <c r="A2284" t="str">
        <f t="shared" si="215"/>
        <v>2284</v>
      </c>
      <c r="B2284" s="25">
        <f>IF(OR(ISBLANK($AG2284),$AI2284="closed",$AI2284="old",AND($B$3=Data!$N$6,OR(database!AG2284=Data!$K$8,Data!$K$9=database!AG2284))),0,MAX(B$8:B2283)+1)</f>
        <v>0</v>
      </c>
      <c r="C2284" s="25">
        <f ca="1">IF(AND($AL2284-C$3&lt;=TODAY(),$AL2284&gt;0,AI2284&lt;&gt;"closed",AI2284&lt;&gt;"old",AND($B$3&lt;&gt;Data!$N$6,OR(database!$AG2284&lt;&gt;Data!$K$9,database!$AG2284&lt;&gt;Data!$K$8))),MAX(C$8:C2283)+1,0)</f>
        <v>0</v>
      </c>
      <c r="D2284" s="25">
        <f ca="1">IF(AND($AL2284-D$3&lt;=TODAY(),$AL2284&gt;0,$AI2284&lt;&gt;"closed",AI2284&lt;&gt;"old",AND($B$3&lt;&gt;Data!$N$6,OR(database!$AG2284&lt;&gt;Data!$K$9,database!$AG2284&lt;&gt;Data!$K$8))),MAX(D$8:D2283)+1,0)</f>
        <v>0</v>
      </c>
      <c r="E2284" s="25">
        <f ca="1">IF(AND($AL2284-E$3&lt;=TODAY(),$AL2284&gt;0,AI2284&lt;&gt;"closed",AI2284&lt;&gt;"old",AND($B$3&lt;&gt;Data!$N$6,OR(database!$AG2284&lt;&gt;Data!$K$9,database!$AG2284&lt;&gt;Data!$K$8))),MAX(E$8:E2283)+1,0)</f>
        <v>0</v>
      </c>
      <c r="F2284" s="25">
        <f>IF(AH2284="X",MAX(F$8:F2283)+1,0)</f>
        <v>0</v>
      </c>
      <c r="G2284" s="25">
        <f ca="1">IF(AND(AG2284=Data!$K$8,database!AI2284&lt;&gt;"Closed",AI2284&lt;&gt;"old",database!AL2284&lt;(TODAY()+Data!$X$4)),MAX(G$8:G2283)+1,0)</f>
        <v>0</v>
      </c>
      <c r="H2284" s="25">
        <f ca="1">IF(AND(AG2284=Data!$K$9,database!AI2284&lt;&gt;"Closed",AI2284&lt;&gt;"old",database!AL2284&lt;(TODAY()+Data!$X$5)),MAX(H$8:H2283)+1,0)</f>
        <v>0</v>
      </c>
      <c r="Y2284">
        <f>IF(AS2284&gt;0,VLOOKUP(AS2284,$AT:$AV,3,0)+COUNTIF(AS$8:AS2283,AS2284),0)</f>
        <v>0</v>
      </c>
      <c r="AA2284" s="16"/>
      <c r="AB2284" s="22"/>
      <c r="AC2284" s="16"/>
      <c r="AD2284" s="22"/>
      <c r="AE2284" s="16"/>
      <c r="AF2284" s="22"/>
      <c r="AG2284" s="138"/>
      <c r="AH2284" s="23"/>
      <c r="AI2284" s="16"/>
      <c r="AJ2284" s="23"/>
      <c r="AK2284" s="28"/>
      <c r="AL2284" s="35"/>
      <c r="AQ2284" s="25">
        <f>IF(FollowUp!$AK$3="(Off)",IF(FollowUp!$AA$3=Data!$D$5,C2284,IF(FollowUp!$AA$3=Data!$D$6,D2284,IF(FollowUp!$AA$3=Data!$D$7,E2284,B2284))),IF(FollowUp!$AK$3=Data!$N$9,F2284,IF(FollowUp!$AK$3=Data!$N$8,H2284,IF(FollowUp!$AK$3=Data!$N$7,G2284,B2284))))</f>
        <v>0</v>
      </c>
      <c r="AR2284" s="51">
        <f t="shared" si="218"/>
        <v>0</v>
      </c>
      <c r="AS2284" s="25">
        <f t="shared" si="216"/>
        <v>-1</v>
      </c>
      <c r="AT2284" s="25">
        <f t="shared" si="219"/>
        <v>2277</v>
      </c>
      <c r="AU2284" s="25">
        <f t="shared" si="217"/>
        <v>0</v>
      </c>
      <c r="AV2284" s="25">
        <f t="shared" si="220"/>
        <v>0</v>
      </c>
      <c r="BB2284" s="51"/>
    </row>
    <row r="2285" spans="1:54" x14ac:dyDescent="0.25">
      <c r="A2285" t="str">
        <f t="shared" si="215"/>
        <v>2285</v>
      </c>
      <c r="B2285" s="25">
        <f>IF(OR(ISBLANK($AG2285),$AI2285="closed",$AI2285="old",AND($B$3=Data!$N$6,OR(database!AG2285=Data!$K$8,Data!$K$9=database!AG2285))),0,MAX(B$8:B2284)+1)</f>
        <v>0</v>
      </c>
      <c r="C2285" s="25">
        <f ca="1">IF(AND($AL2285-C$3&lt;=TODAY(),$AL2285&gt;0,AI2285&lt;&gt;"closed",AI2285&lt;&gt;"old",AND($B$3&lt;&gt;Data!$N$6,OR(database!$AG2285&lt;&gt;Data!$K$9,database!$AG2285&lt;&gt;Data!$K$8))),MAX(C$8:C2284)+1,0)</f>
        <v>0</v>
      </c>
      <c r="D2285" s="25">
        <f ca="1">IF(AND($AL2285-D$3&lt;=TODAY(),$AL2285&gt;0,$AI2285&lt;&gt;"closed",AI2285&lt;&gt;"old",AND($B$3&lt;&gt;Data!$N$6,OR(database!$AG2285&lt;&gt;Data!$K$9,database!$AG2285&lt;&gt;Data!$K$8))),MAX(D$8:D2284)+1,0)</f>
        <v>0</v>
      </c>
      <c r="E2285" s="25">
        <f ca="1">IF(AND($AL2285-E$3&lt;=TODAY(),$AL2285&gt;0,AI2285&lt;&gt;"closed",AI2285&lt;&gt;"old",AND($B$3&lt;&gt;Data!$N$6,OR(database!$AG2285&lt;&gt;Data!$K$9,database!$AG2285&lt;&gt;Data!$K$8))),MAX(E$8:E2284)+1,0)</f>
        <v>0</v>
      </c>
      <c r="F2285" s="25">
        <f>IF(AH2285="X",MAX(F$8:F2284)+1,0)</f>
        <v>0</v>
      </c>
      <c r="G2285" s="25">
        <f ca="1">IF(AND(AG2285=Data!$K$8,database!AI2285&lt;&gt;"Closed",AI2285&lt;&gt;"old",database!AL2285&lt;(TODAY()+Data!$X$4)),MAX(G$8:G2284)+1,0)</f>
        <v>0</v>
      </c>
      <c r="H2285" s="25">
        <f ca="1">IF(AND(AG2285=Data!$K$9,database!AI2285&lt;&gt;"Closed",AI2285&lt;&gt;"old",database!AL2285&lt;(TODAY()+Data!$X$5)),MAX(H$8:H2284)+1,0)</f>
        <v>0</v>
      </c>
      <c r="Y2285">
        <f>IF(AS2285&gt;0,VLOOKUP(AS2285,$AT:$AV,3,0)+COUNTIF(AS$8:AS2284,AS2285),0)</f>
        <v>0</v>
      </c>
      <c r="AA2285" s="17"/>
      <c r="AB2285" s="18"/>
      <c r="AC2285" s="17"/>
      <c r="AD2285" s="18"/>
      <c r="AE2285" s="17"/>
      <c r="AF2285" s="18"/>
      <c r="AG2285" s="139"/>
      <c r="AH2285" s="24"/>
      <c r="AI2285" s="17"/>
      <c r="AJ2285" s="24"/>
      <c r="AK2285" s="27"/>
      <c r="AL2285" s="47"/>
      <c r="AQ2285" s="25">
        <f>IF(FollowUp!$AK$3="(Off)",IF(FollowUp!$AA$3=Data!$D$5,C2285,IF(FollowUp!$AA$3=Data!$D$6,D2285,IF(FollowUp!$AA$3=Data!$D$7,E2285,B2285))),IF(FollowUp!$AK$3=Data!$N$9,F2285,IF(FollowUp!$AK$3=Data!$N$8,H2285,IF(FollowUp!$AK$3=Data!$N$7,G2285,B2285))))</f>
        <v>0</v>
      </c>
      <c r="AR2285" s="51">
        <f t="shared" si="218"/>
        <v>0</v>
      </c>
      <c r="AS2285" s="25">
        <f t="shared" si="216"/>
        <v>-1</v>
      </c>
      <c r="AT2285" s="25">
        <f t="shared" si="219"/>
        <v>2278</v>
      </c>
      <c r="AU2285" s="25">
        <f t="shared" si="217"/>
        <v>0</v>
      </c>
      <c r="AV2285" s="25">
        <f t="shared" si="220"/>
        <v>0</v>
      </c>
      <c r="BB2285" s="51"/>
    </row>
    <row r="2286" spans="1:54" x14ac:dyDescent="0.25">
      <c r="A2286" t="str">
        <f t="shared" si="215"/>
        <v>2286</v>
      </c>
      <c r="B2286" s="25">
        <f>IF(OR(ISBLANK($AG2286),$AI2286="closed",$AI2286="old",AND($B$3=Data!$N$6,OR(database!AG2286=Data!$K$8,Data!$K$9=database!AG2286))),0,MAX(B$8:B2285)+1)</f>
        <v>0</v>
      </c>
      <c r="C2286" s="25">
        <f ca="1">IF(AND($AL2286-C$3&lt;=TODAY(),$AL2286&gt;0,AI2286&lt;&gt;"closed",AI2286&lt;&gt;"old",AND($B$3&lt;&gt;Data!$N$6,OR(database!$AG2286&lt;&gt;Data!$K$9,database!$AG2286&lt;&gt;Data!$K$8))),MAX(C$8:C2285)+1,0)</f>
        <v>0</v>
      </c>
      <c r="D2286" s="25">
        <f ca="1">IF(AND($AL2286-D$3&lt;=TODAY(),$AL2286&gt;0,$AI2286&lt;&gt;"closed",AI2286&lt;&gt;"old",AND($B$3&lt;&gt;Data!$N$6,OR(database!$AG2286&lt;&gt;Data!$K$9,database!$AG2286&lt;&gt;Data!$K$8))),MAX(D$8:D2285)+1,0)</f>
        <v>0</v>
      </c>
      <c r="E2286" s="25">
        <f ca="1">IF(AND($AL2286-E$3&lt;=TODAY(),$AL2286&gt;0,AI2286&lt;&gt;"closed",AI2286&lt;&gt;"old",AND($B$3&lt;&gt;Data!$N$6,OR(database!$AG2286&lt;&gt;Data!$K$9,database!$AG2286&lt;&gt;Data!$K$8))),MAX(E$8:E2285)+1,0)</f>
        <v>0</v>
      </c>
      <c r="F2286" s="25">
        <f>IF(AH2286="X",MAX(F$8:F2285)+1,0)</f>
        <v>0</v>
      </c>
      <c r="G2286" s="25">
        <f ca="1">IF(AND(AG2286=Data!$K$8,database!AI2286&lt;&gt;"Closed",AI2286&lt;&gt;"old",database!AL2286&lt;(TODAY()+Data!$X$4)),MAX(G$8:G2285)+1,0)</f>
        <v>0</v>
      </c>
      <c r="H2286" s="25">
        <f ca="1">IF(AND(AG2286=Data!$K$9,database!AI2286&lt;&gt;"Closed",AI2286&lt;&gt;"old",database!AL2286&lt;(TODAY()+Data!$X$5)),MAX(H$8:H2285)+1,0)</f>
        <v>0</v>
      </c>
      <c r="Y2286">
        <f>IF(AS2286&gt;0,VLOOKUP(AS2286,$AT:$AV,3,0)+COUNTIF(AS$8:AS2285,AS2286),0)</f>
        <v>0</v>
      </c>
      <c r="AA2286" s="16"/>
      <c r="AB2286" s="22"/>
      <c r="AC2286" s="16"/>
      <c r="AD2286" s="22"/>
      <c r="AE2286" s="16"/>
      <c r="AF2286" s="22"/>
      <c r="AG2286" s="138"/>
      <c r="AH2286" s="23"/>
      <c r="AI2286" s="16"/>
      <c r="AJ2286" s="23"/>
      <c r="AK2286" s="28"/>
      <c r="AL2286" s="35"/>
      <c r="AQ2286" s="25">
        <f>IF(FollowUp!$AK$3="(Off)",IF(FollowUp!$AA$3=Data!$D$5,C2286,IF(FollowUp!$AA$3=Data!$D$6,D2286,IF(FollowUp!$AA$3=Data!$D$7,E2286,B2286))),IF(FollowUp!$AK$3=Data!$N$9,F2286,IF(FollowUp!$AK$3=Data!$N$8,H2286,IF(FollowUp!$AK$3=Data!$N$7,G2286,B2286))))</f>
        <v>0</v>
      </c>
      <c r="AR2286" s="51">
        <f t="shared" si="218"/>
        <v>0</v>
      </c>
      <c r="AS2286" s="25">
        <f t="shared" si="216"/>
        <v>-1</v>
      </c>
      <c r="AT2286" s="25">
        <f t="shared" si="219"/>
        <v>2279</v>
      </c>
      <c r="AU2286" s="25">
        <f t="shared" si="217"/>
        <v>0</v>
      </c>
      <c r="AV2286" s="25">
        <f t="shared" si="220"/>
        <v>0</v>
      </c>
      <c r="BB2286" s="51"/>
    </row>
    <row r="2287" spans="1:54" x14ac:dyDescent="0.25">
      <c r="A2287" t="str">
        <f t="shared" si="215"/>
        <v>2287</v>
      </c>
      <c r="B2287" s="25">
        <f>IF(OR(ISBLANK($AG2287),$AI2287="closed",$AI2287="old",AND($B$3=Data!$N$6,OR(database!AG2287=Data!$K$8,Data!$K$9=database!AG2287))),0,MAX(B$8:B2286)+1)</f>
        <v>0</v>
      </c>
      <c r="C2287" s="25">
        <f ca="1">IF(AND($AL2287-C$3&lt;=TODAY(),$AL2287&gt;0,AI2287&lt;&gt;"closed",AI2287&lt;&gt;"old",AND($B$3&lt;&gt;Data!$N$6,OR(database!$AG2287&lt;&gt;Data!$K$9,database!$AG2287&lt;&gt;Data!$K$8))),MAX(C$8:C2286)+1,0)</f>
        <v>0</v>
      </c>
      <c r="D2287" s="25">
        <f ca="1">IF(AND($AL2287-D$3&lt;=TODAY(),$AL2287&gt;0,$AI2287&lt;&gt;"closed",AI2287&lt;&gt;"old",AND($B$3&lt;&gt;Data!$N$6,OR(database!$AG2287&lt;&gt;Data!$K$9,database!$AG2287&lt;&gt;Data!$K$8))),MAX(D$8:D2286)+1,0)</f>
        <v>0</v>
      </c>
      <c r="E2287" s="25">
        <f ca="1">IF(AND($AL2287-E$3&lt;=TODAY(),$AL2287&gt;0,AI2287&lt;&gt;"closed",AI2287&lt;&gt;"old",AND($B$3&lt;&gt;Data!$N$6,OR(database!$AG2287&lt;&gt;Data!$K$9,database!$AG2287&lt;&gt;Data!$K$8))),MAX(E$8:E2286)+1,0)</f>
        <v>0</v>
      </c>
      <c r="F2287" s="25">
        <f>IF(AH2287="X",MAX(F$8:F2286)+1,0)</f>
        <v>0</v>
      </c>
      <c r="G2287" s="25">
        <f ca="1">IF(AND(AG2287=Data!$K$8,database!AI2287&lt;&gt;"Closed",AI2287&lt;&gt;"old",database!AL2287&lt;(TODAY()+Data!$X$4)),MAX(G$8:G2286)+1,0)</f>
        <v>0</v>
      </c>
      <c r="H2287" s="25">
        <f ca="1">IF(AND(AG2287=Data!$K$9,database!AI2287&lt;&gt;"Closed",AI2287&lt;&gt;"old",database!AL2287&lt;(TODAY()+Data!$X$5)),MAX(H$8:H2286)+1,0)</f>
        <v>0</v>
      </c>
      <c r="Y2287">
        <f>IF(AS2287&gt;0,VLOOKUP(AS2287,$AT:$AV,3,0)+COUNTIF(AS$8:AS2286,AS2287),0)</f>
        <v>0</v>
      </c>
      <c r="AA2287" s="17"/>
      <c r="AB2287" s="18"/>
      <c r="AC2287" s="17"/>
      <c r="AD2287" s="18"/>
      <c r="AE2287" s="17"/>
      <c r="AF2287" s="18"/>
      <c r="AG2287" s="139"/>
      <c r="AH2287" s="24"/>
      <c r="AI2287" s="17"/>
      <c r="AJ2287" s="24"/>
      <c r="AK2287" s="27"/>
      <c r="AL2287" s="47"/>
      <c r="AQ2287" s="25">
        <f>IF(FollowUp!$AK$3="(Off)",IF(FollowUp!$AA$3=Data!$D$5,C2287,IF(FollowUp!$AA$3=Data!$D$6,D2287,IF(FollowUp!$AA$3=Data!$D$7,E2287,B2287))),IF(FollowUp!$AK$3=Data!$N$9,F2287,IF(FollowUp!$AK$3=Data!$N$8,H2287,IF(FollowUp!$AK$3=Data!$N$7,G2287,B2287))))</f>
        <v>0</v>
      </c>
      <c r="AR2287" s="51">
        <f t="shared" si="218"/>
        <v>0</v>
      </c>
      <c r="AS2287" s="25">
        <f t="shared" si="216"/>
        <v>-1</v>
      </c>
      <c r="AT2287" s="25">
        <f t="shared" si="219"/>
        <v>2280</v>
      </c>
      <c r="AU2287" s="25">
        <f t="shared" si="217"/>
        <v>0</v>
      </c>
      <c r="AV2287" s="25">
        <f t="shared" si="220"/>
        <v>0</v>
      </c>
      <c r="BB2287" s="51"/>
    </row>
    <row r="2288" spans="1:54" x14ac:dyDescent="0.25">
      <c r="A2288" t="str">
        <f t="shared" si="215"/>
        <v>2288</v>
      </c>
      <c r="B2288" s="25">
        <f>IF(OR(ISBLANK($AG2288),$AI2288="closed",$AI2288="old",AND($B$3=Data!$N$6,OR(database!AG2288=Data!$K$8,Data!$K$9=database!AG2288))),0,MAX(B$8:B2287)+1)</f>
        <v>0</v>
      </c>
      <c r="C2288" s="25">
        <f ca="1">IF(AND($AL2288-C$3&lt;=TODAY(),$AL2288&gt;0,AI2288&lt;&gt;"closed",AI2288&lt;&gt;"old",AND($B$3&lt;&gt;Data!$N$6,OR(database!$AG2288&lt;&gt;Data!$K$9,database!$AG2288&lt;&gt;Data!$K$8))),MAX(C$8:C2287)+1,0)</f>
        <v>0</v>
      </c>
      <c r="D2288" s="25">
        <f ca="1">IF(AND($AL2288-D$3&lt;=TODAY(),$AL2288&gt;0,$AI2288&lt;&gt;"closed",AI2288&lt;&gt;"old",AND($B$3&lt;&gt;Data!$N$6,OR(database!$AG2288&lt;&gt;Data!$K$9,database!$AG2288&lt;&gt;Data!$K$8))),MAX(D$8:D2287)+1,0)</f>
        <v>0</v>
      </c>
      <c r="E2288" s="25">
        <f ca="1">IF(AND($AL2288-E$3&lt;=TODAY(),$AL2288&gt;0,AI2288&lt;&gt;"closed",AI2288&lt;&gt;"old",AND($B$3&lt;&gt;Data!$N$6,OR(database!$AG2288&lt;&gt;Data!$K$9,database!$AG2288&lt;&gt;Data!$K$8))),MAX(E$8:E2287)+1,0)</f>
        <v>0</v>
      </c>
      <c r="F2288" s="25">
        <f>IF(AH2288="X",MAX(F$8:F2287)+1,0)</f>
        <v>0</v>
      </c>
      <c r="G2288" s="25">
        <f ca="1">IF(AND(AG2288=Data!$K$8,database!AI2288&lt;&gt;"Closed",AI2288&lt;&gt;"old",database!AL2288&lt;(TODAY()+Data!$X$4)),MAX(G$8:G2287)+1,0)</f>
        <v>0</v>
      </c>
      <c r="H2288" s="25">
        <f ca="1">IF(AND(AG2288=Data!$K$9,database!AI2288&lt;&gt;"Closed",AI2288&lt;&gt;"old",database!AL2288&lt;(TODAY()+Data!$X$5)),MAX(H$8:H2287)+1,0)</f>
        <v>0</v>
      </c>
      <c r="Y2288">
        <f>IF(AS2288&gt;0,VLOOKUP(AS2288,$AT:$AV,3,0)+COUNTIF(AS$8:AS2287,AS2288),0)</f>
        <v>0</v>
      </c>
      <c r="AA2288" s="16"/>
      <c r="AB2288" s="22"/>
      <c r="AC2288" s="16"/>
      <c r="AD2288" s="22"/>
      <c r="AE2288" s="16"/>
      <c r="AF2288" s="22"/>
      <c r="AG2288" s="138"/>
      <c r="AH2288" s="23"/>
      <c r="AI2288" s="16"/>
      <c r="AJ2288" s="23"/>
      <c r="AK2288" s="28"/>
      <c r="AL2288" s="35"/>
      <c r="AQ2288" s="25">
        <f>IF(FollowUp!$AK$3="(Off)",IF(FollowUp!$AA$3=Data!$D$5,C2288,IF(FollowUp!$AA$3=Data!$D$6,D2288,IF(FollowUp!$AA$3=Data!$D$7,E2288,B2288))),IF(FollowUp!$AK$3=Data!$N$9,F2288,IF(FollowUp!$AK$3=Data!$N$8,H2288,IF(FollowUp!$AK$3=Data!$N$7,G2288,B2288))))</f>
        <v>0</v>
      </c>
      <c r="AR2288" s="51">
        <f t="shared" si="218"/>
        <v>0</v>
      </c>
      <c r="AS2288" s="25">
        <f t="shared" si="216"/>
        <v>-1</v>
      </c>
      <c r="AT2288" s="25">
        <f t="shared" si="219"/>
        <v>2281</v>
      </c>
      <c r="AU2288" s="25">
        <f t="shared" si="217"/>
        <v>0</v>
      </c>
      <c r="AV2288" s="25">
        <f t="shared" si="220"/>
        <v>0</v>
      </c>
      <c r="BB2288" s="51"/>
    </row>
    <row r="2289" spans="1:54" x14ac:dyDescent="0.25">
      <c r="A2289" t="str">
        <f t="shared" si="215"/>
        <v>2289</v>
      </c>
      <c r="B2289" s="25">
        <f>IF(OR(ISBLANK($AG2289),$AI2289="closed",$AI2289="old",AND($B$3=Data!$N$6,OR(database!AG2289=Data!$K$8,Data!$K$9=database!AG2289))),0,MAX(B$8:B2288)+1)</f>
        <v>0</v>
      </c>
      <c r="C2289" s="25">
        <f ca="1">IF(AND($AL2289-C$3&lt;=TODAY(),$AL2289&gt;0,AI2289&lt;&gt;"closed",AI2289&lt;&gt;"old",AND($B$3&lt;&gt;Data!$N$6,OR(database!$AG2289&lt;&gt;Data!$K$9,database!$AG2289&lt;&gt;Data!$K$8))),MAX(C$8:C2288)+1,0)</f>
        <v>0</v>
      </c>
      <c r="D2289" s="25">
        <f ca="1">IF(AND($AL2289-D$3&lt;=TODAY(),$AL2289&gt;0,$AI2289&lt;&gt;"closed",AI2289&lt;&gt;"old",AND($B$3&lt;&gt;Data!$N$6,OR(database!$AG2289&lt;&gt;Data!$K$9,database!$AG2289&lt;&gt;Data!$K$8))),MAX(D$8:D2288)+1,0)</f>
        <v>0</v>
      </c>
      <c r="E2289" s="25">
        <f ca="1">IF(AND($AL2289-E$3&lt;=TODAY(),$AL2289&gt;0,AI2289&lt;&gt;"closed",AI2289&lt;&gt;"old",AND($B$3&lt;&gt;Data!$N$6,OR(database!$AG2289&lt;&gt;Data!$K$9,database!$AG2289&lt;&gt;Data!$K$8))),MAX(E$8:E2288)+1,0)</f>
        <v>0</v>
      </c>
      <c r="F2289" s="25">
        <f>IF(AH2289="X",MAX(F$8:F2288)+1,0)</f>
        <v>0</v>
      </c>
      <c r="G2289" s="25">
        <f ca="1">IF(AND(AG2289=Data!$K$8,database!AI2289&lt;&gt;"Closed",AI2289&lt;&gt;"old",database!AL2289&lt;(TODAY()+Data!$X$4)),MAX(G$8:G2288)+1,0)</f>
        <v>0</v>
      </c>
      <c r="H2289" s="25">
        <f ca="1">IF(AND(AG2289=Data!$K$9,database!AI2289&lt;&gt;"Closed",AI2289&lt;&gt;"old",database!AL2289&lt;(TODAY()+Data!$X$5)),MAX(H$8:H2288)+1,0)</f>
        <v>0</v>
      </c>
      <c r="Y2289">
        <f>IF(AS2289&gt;0,VLOOKUP(AS2289,$AT:$AV,3,0)+COUNTIF(AS$8:AS2288,AS2289),0)</f>
        <v>0</v>
      </c>
      <c r="AA2289" s="17"/>
      <c r="AB2289" s="18"/>
      <c r="AC2289" s="17"/>
      <c r="AD2289" s="18"/>
      <c r="AE2289" s="17"/>
      <c r="AF2289" s="18"/>
      <c r="AG2289" s="139"/>
      <c r="AH2289" s="24"/>
      <c r="AI2289" s="17"/>
      <c r="AJ2289" s="24"/>
      <c r="AK2289" s="27"/>
      <c r="AL2289" s="47"/>
      <c r="AQ2289" s="25">
        <f>IF(FollowUp!$AK$3="(Off)",IF(FollowUp!$AA$3=Data!$D$5,C2289,IF(FollowUp!$AA$3=Data!$D$6,D2289,IF(FollowUp!$AA$3=Data!$D$7,E2289,B2289))),IF(FollowUp!$AK$3=Data!$N$9,F2289,IF(FollowUp!$AK$3=Data!$N$8,H2289,IF(FollowUp!$AK$3=Data!$N$7,G2289,B2289))))</f>
        <v>0</v>
      </c>
      <c r="AR2289" s="51">
        <f t="shared" si="218"/>
        <v>0</v>
      </c>
      <c r="AS2289" s="25">
        <f t="shared" si="216"/>
        <v>-1</v>
      </c>
      <c r="AT2289" s="25">
        <f t="shared" si="219"/>
        <v>2282</v>
      </c>
      <c r="AU2289" s="25">
        <f t="shared" si="217"/>
        <v>0</v>
      </c>
      <c r="AV2289" s="25">
        <f t="shared" si="220"/>
        <v>0</v>
      </c>
      <c r="BB2289" s="51"/>
    </row>
    <row r="2290" spans="1:54" x14ac:dyDescent="0.25">
      <c r="A2290" t="str">
        <f t="shared" si="215"/>
        <v>2290</v>
      </c>
      <c r="B2290" s="25">
        <f>IF(OR(ISBLANK($AG2290),$AI2290="closed",$AI2290="old",AND($B$3=Data!$N$6,OR(database!AG2290=Data!$K$8,Data!$K$9=database!AG2290))),0,MAX(B$8:B2289)+1)</f>
        <v>0</v>
      </c>
      <c r="C2290" s="25">
        <f ca="1">IF(AND($AL2290-C$3&lt;=TODAY(),$AL2290&gt;0,AI2290&lt;&gt;"closed",AI2290&lt;&gt;"old",AND($B$3&lt;&gt;Data!$N$6,OR(database!$AG2290&lt;&gt;Data!$K$9,database!$AG2290&lt;&gt;Data!$K$8))),MAX(C$8:C2289)+1,0)</f>
        <v>0</v>
      </c>
      <c r="D2290" s="25">
        <f ca="1">IF(AND($AL2290-D$3&lt;=TODAY(),$AL2290&gt;0,$AI2290&lt;&gt;"closed",AI2290&lt;&gt;"old",AND($B$3&lt;&gt;Data!$N$6,OR(database!$AG2290&lt;&gt;Data!$K$9,database!$AG2290&lt;&gt;Data!$K$8))),MAX(D$8:D2289)+1,0)</f>
        <v>0</v>
      </c>
      <c r="E2290" s="25">
        <f ca="1">IF(AND($AL2290-E$3&lt;=TODAY(),$AL2290&gt;0,AI2290&lt;&gt;"closed",AI2290&lt;&gt;"old",AND($B$3&lt;&gt;Data!$N$6,OR(database!$AG2290&lt;&gt;Data!$K$9,database!$AG2290&lt;&gt;Data!$K$8))),MAX(E$8:E2289)+1,0)</f>
        <v>0</v>
      </c>
      <c r="F2290" s="25">
        <f>IF(AH2290="X",MAX(F$8:F2289)+1,0)</f>
        <v>0</v>
      </c>
      <c r="G2290" s="25">
        <f ca="1">IF(AND(AG2290=Data!$K$8,database!AI2290&lt;&gt;"Closed",AI2290&lt;&gt;"old",database!AL2290&lt;(TODAY()+Data!$X$4)),MAX(G$8:G2289)+1,0)</f>
        <v>0</v>
      </c>
      <c r="H2290" s="25">
        <f ca="1">IF(AND(AG2290=Data!$K$9,database!AI2290&lt;&gt;"Closed",AI2290&lt;&gt;"old",database!AL2290&lt;(TODAY()+Data!$X$5)),MAX(H$8:H2289)+1,0)</f>
        <v>0</v>
      </c>
      <c r="Y2290">
        <f>IF(AS2290&gt;0,VLOOKUP(AS2290,$AT:$AV,3,0)+COUNTIF(AS$8:AS2289,AS2290),0)</f>
        <v>0</v>
      </c>
      <c r="AA2290" s="16"/>
      <c r="AB2290" s="22"/>
      <c r="AC2290" s="16"/>
      <c r="AD2290" s="22"/>
      <c r="AE2290" s="16"/>
      <c r="AF2290" s="22"/>
      <c r="AG2290" s="138"/>
      <c r="AH2290" s="23"/>
      <c r="AI2290" s="16"/>
      <c r="AJ2290" s="23"/>
      <c r="AK2290" s="28"/>
      <c r="AL2290" s="35"/>
      <c r="AQ2290" s="25">
        <f>IF(FollowUp!$AK$3="(Off)",IF(FollowUp!$AA$3=Data!$D$5,C2290,IF(FollowUp!$AA$3=Data!$D$6,D2290,IF(FollowUp!$AA$3=Data!$D$7,E2290,B2290))),IF(FollowUp!$AK$3=Data!$N$9,F2290,IF(FollowUp!$AK$3=Data!$N$8,H2290,IF(FollowUp!$AK$3=Data!$N$7,G2290,B2290))))</f>
        <v>0</v>
      </c>
      <c r="AR2290" s="51">
        <f t="shared" si="218"/>
        <v>0</v>
      </c>
      <c r="AS2290" s="25">
        <f t="shared" si="216"/>
        <v>-1</v>
      </c>
      <c r="AT2290" s="25">
        <f t="shared" si="219"/>
        <v>2283</v>
      </c>
      <c r="AU2290" s="25">
        <f t="shared" si="217"/>
        <v>0</v>
      </c>
      <c r="AV2290" s="25">
        <f t="shared" si="220"/>
        <v>0</v>
      </c>
      <c r="BB2290" s="51"/>
    </row>
    <row r="2291" spans="1:54" x14ac:dyDescent="0.25">
      <c r="A2291" t="str">
        <f t="shared" si="215"/>
        <v>2291</v>
      </c>
      <c r="B2291" s="25">
        <f>IF(OR(ISBLANK($AG2291),$AI2291="closed",$AI2291="old",AND($B$3=Data!$N$6,OR(database!AG2291=Data!$K$8,Data!$K$9=database!AG2291))),0,MAX(B$8:B2290)+1)</f>
        <v>0</v>
      </c>
      <c r="C2291" s="25">
        <f ca="1">IF(AND($AL2291-C$3&lt;=TODAY(),$AL2291&gt;0,AI2291&lt;&gt;"closed",AI2291&lt;&gt;"old",AND($B$3&lt;&gt;Data!$N$6,OR(database!$AG2291&lt;&gt;Data!$K$9,database!$AG2291&lt;&gt;Data!$K$8))),MAX(C$8:C2290)+1,0)</f>
        <v>0</v>
      </c>
      <c r="D2291" s="25">
        <f ca="1">IF(AND($AL2291-D$3&lt;=TODAY(),$AL2291&gt;0,$AI2291&lt;&gt;"closed",AI2291&lt;&gt;"old",AND($B$3&lt;&gt;Data!$N$6,OR(database!$AG2291&lt;&gt;Data!$K$9,database!$AG2291&lt;&gt;Data!$K$8))),MAX(D$8:D2290)+1,0)</f>
        <v>0</v>
      </c>
      <c r="E2291" s="25">
        <f ca="1">IF(AND($AL2291-E$3&lt;=TODAY(),$AL2291&gt;0,AI2291&lt;&gt;"closed",AI2291&lt;&gt;"old",AND($B$3&lt;&gt;Data!$N$6,OR(database!$AG2291&lt;&gt;Data!$K$9,database!$AG2291&lt;&gt;Data!$K$8))),MAX(E$8:E2290)+1,0)</f>
        <v>0</v>
      </c>
      <c r="F2291" s="25">
        <f>IF(AH2291="X",MAX(F$8:F2290)+1,0)</f>
        <v>0</v>
      </c>
      <c r="G2291" s="25">
        <f ca="1">IF(AND(AG2291=Data!$K$8,database!AI2291&lt;&gt;"Closed",AI2291&lt;&gt;"old",database!AL2291&lt;(TODAY()+Data!$X$4)),MAX(G$8:G2290)+1,0)</f>
        <v>0</v>
      </c>
      <c r="H2291" s="25">
        <f ca="1">IF(AND(AG2291=Data!$K$9,database!AI2291&lt;&gt;"Closed",AI2291&lt;&gt;"old",database!AL2291&lt;(TODAY()+Data!$X$5)),MAX(H$8:H2290)+1,0)</f>
        <v>0</v>
      </c>
      <c r="Y2291">
        <f>IF(AS2291&gt;0,VLOOKUP(AS2291,$AT:$AV,3,0)+COUNTIF(AS$8:AS2290,AS2291),0)</f>
        <v>0</v>
      </c>
      <c r="AA2291" s="17"/>
      <c r="AB2291" s="18"/>
      <c r="AC2291" s="17"/>
      <c r="AD2291" s="18"/>
      <c r="AE2291" s="17"/>
      <c r="AF2291" s="18"/>
      <c r="AG2291" s="139"/>
      <c r="AH2291" s="24"/>
      <c r="AI2291" s="17"/>
      <c r="AJ2291" s="24"/>
      <c r="AK2291" s="27"/>
      <c r="AL2291" s="47"/>
      <c r="AQ2291" s="25">
        <f>IF(FollowUp!$AK$3="(Off)",IF(FollowUp!$AA$3=Data!$D$5,C2291,IF(FollowUp!$AA$3=Data!$D$6,D2291,IF(FollowUp!$AA$3=Data!$D$7,E2291,B2291))),IF(FollowUp!$AK$3=Data!$N$9,F2291,IF(FollowUp!$AK$3=Data!$N$8,H2291,IF(FollowUp!$AK$3=Data!$N$7,G2291,B2291))))</f>
        <v>0</v>
      </c>
      <c r="AR2291" s="51">
        <f t="shared" si="218"/>
        <v>0</v>
      </c>
      <c r="AS2291" s="25">
        <f t="shared" si="216"/>
        <v>-1</v>
      </c>
      <c r="AT2291" s="25">
        <f t="shared" si="219"/>
        <v>2284</v>
      </c>
      <c r="AU2291" s="25">
        <f t="shared" si="217"/>
        <v>0</v>
      </c>
      <c r="AV2291" s="25">
        <f t="shared" si="220"/>
        <v>0</v>
      </c>
      <c r="BB2291" s="51"/>
    </row>
    <row r="2292" spans="1:54" x14ac:dyDescent="0.25">
      <c r="A2292" t="str">
        <f t="shared" si="215"/>
        <v>2292</v>
      </c>
      <c r="B2292" s="25">
        <f>IF(OR(ISBLANK($AG2292),$AI2292="closed",$AI2292="old",AND($B$3=Data!$N$6,OR(database!AG2292=Data!$K$8,Data!$K$9=database!AG2292))),0,MAX(B$8:B2291)+1)</f>
        <v>0</v>
      </c>
      <c r="C2292" s="25">
        <f ca="1">IF(AND($AL2292-C$3&lt;=TODAY(),$AL2292&gt;0,AI2292&lt;&gt;"closed",AI2292&lt;&gt;"old",AND($B$3&lt;&gt;Data!$N$6,OR(database!$AG2292&lt;&gt;Data!$K$9,database!$AG2292&lt;&gt;Data!$K$8))),MAX(C$8:C2291)+1,0)</f>
        <v>0</v>
      </c>
      <c r="D2292" s="25">
        <f ca="1">IF(AND($AL2292-D$3&lt;=TODAY(),$AL2292&gt;0,$AI2292&lt;&gt;"closed",AI2292&lt;&gt;"old",AND($B$3&lt;&gt;Data!$N$6,OR(database!$AG2292&lt;&gt;Data!$K$9,database!$AG2292&lt;&gt;Data!$K$8))),MAX(D$8:D2291)+1,0)</f>
        <v>0</v>
      </c>
      <c r="E2292" s="25">
        <f ca="1">IF(AND($AL2292-E$3&lt;=TODAY(),$AL2292&gt;0,AI2292&lt;&gt;"closed",AI2292&lt;&gt;"old",AND($B$3&lt;&gt;Data!$N$6,OR(database!$AG2292&lt;&gt;Data!$K$9,database!$AG2292&lt;&gt;Data!$K$8))),MAX(E$8:E2291)+1,0)</f>
        <v>0</v>
      </c>
      <c r="F2292" s="25">
        <f>IF(AH2292="X",MAX(F$8:F2291)+1,0)</f>
        <v>0</v>
      </c>
      <c r="G2292" s="25">
        <f ca="1">IF(AND(AG2292=Data!$K$8,database!AI2292&lt;&gt;"Closed",AI2292&lt;&gt;"old",database!AL2292&lt;(TODAY()+Data!$X$4)),MAX(G$8:G2291)+1,0)</f>
        <v>0</v>
      </c>
      <c r="H2292" s="25">
        <f ca="1">IF(AND(AG2292=Data!$K$9,database!AI2292&lt;&gt;"Closed",AI2292&lt;&gt;"old",database!AL2292&lt;(TODAY()+Data!$X$5)),MAX(H$8:H2291)+1,0)</f>
        <v>0</v>
      </c>
      <c r="Y2292">
        <f>IF(AS2292&gt;0,VLOOKUP(AS2292,$AT:$AV,3,0)+COUNTIF(AS$8:AS2291,AS2292),0)</f>
        <v>0</v>
      </c>
      <c r="AA2292" s="16"/>
      <c r="AB2292" s="22"/>
      <c r="AC2292" s="16"/>
      <c r="AD2292" s="22"/>
      <c r="AE2292" s="16"/>
      <c r="AF2292" s="22"/>
      <c r="AG2292" s="138"/>
      <c r="AH2292" s="23"/>
      <c r="AI2292" s="16"/>
      <c r="AJ2292" s="23"/>
      <c r="AK2292" s="28"/>
      <c r="AL2292" s="35"/>
      <c r="AQ2292" s="25">
        <f>IF(FollowUp!$AK$3="(Off)",IF(FollowUp!$AA$3=Data!$D$5,C2292,IF(FollowUp!$AA$3=Data!$D$6,D2292,IF(FollowUp!$AA$3=Data!$D$7,E2292,B2292))),IF(FollowUp!$AK$3=Data!$N$9,F2292,IF(FollowUp!$AK$3=Data!$N$8,H2292,IF(FollowUp!$AK$3=Data!$N$7,G2292,B2292))))</f>
        <v>0</v>
      </c>
      <c r="AR2292" s="51">
        <f t="shared" si="218"/>
        <v>0</v>
      </c>
      <c r="AS2292" s="25">
        <f t="shared" si="216"/>
        <v>-1</v>
      </c>
      <c r="AT2292" s="25">
        <f t="shared" si="219"/>
        <v>2285</v>
      </c>
      <c r="AU2292" s="25">
        <f t="shared" si="217"/>
        <v>0</v>
      </c>
      <c r="AV2292" s="25">
        <f t="shared" si="220"/>
        <v>0</v>
      </c>
      <c r="BB2292" s="51"/>
    </row>
    <row r="2293" spans="1:54" x14ac:dyDescent="0.25">
      <c r="A2293" t="str">
        <f t="shared" si="215"/>
        <v>2293</v>
      </c>
      <c r="B2293" s="25">
        <f>IF(OR(ISBLANK($AG2293),$AI2293="closed",$AI2293="old",AND($B$3=Data!$N$6,OR(database!AG2293=Data!$K$8,Data!$K$9=database!AG2293))),0,MAX(B$8:B2292)+1)</f>
        <v>0</v>
      </c>
      <c r="C2293" s="25">
        <f ca="1">IF(AND($AL2293-C$3&lt;=TODAY(),$AL2293&gt;0,AI2293&lt;&gt;"closed",AI2293&lt;&gt;"old",AND($B$3&lt;&gt;Data!$N$6,OR(database!$AG2293&lt;&gt;Data!$K$9,database!$AG2293&lt;&gt;Data!$K$8))),MAX(C$8:C2292)+1,0)</f>
        <v>0</v>
      </c>
      <c r="D2293" s="25">
        <f ca="1">IF(AND($AL2293-D$3&lt;=TODAY(),$AL2293&gt;0,$AI2293&lt;&gt;"closed",AI2293&lt;&gt;"old",AND($B$3&lt;&gt;Data!$N$6,OR(database!$AG2293&lt;&gt;Data!$K$9,database!$AG2293&lt;&gt;Data!$K$8))),MAX(D$8:D2292)+1,0)</f>
        <v>0</v>
      </c>
      <c r="E2293" s="25">
        <f ca="1">IF(AND($AL2293-E$3&lt;=TODAY(),$AL2293&gt;0,AI2293&lt;&gt;"closed",AI2293&lt;&gt;"old",AND($B$3&lt;&gt;Data!$N$6,OR(database!$AG2293&lt;&gt;Data!$K$9,database!$AG2293&lt;&gt;Data!$K$8))),MAX(E$8:E2292)+1,0)</f>
        <v>0</v>
      </c>
      <c r="F2293" s="25">
        <f>IF(AH2293="X",MAX(F$8:F2292)+1,0)</f>
        <v>0</v>
      </c>
      <c r="G2293" s="25">
        <f ca="1">IF(AND(AG2293=Data!$K$8,database!AI2293&lt;&gt;"Closed",AI2293&lt;&gt;"old",database!AL2293&lt;(TODAY()+Data!$X$4)),MAX(G$8:G2292)+1,0)</f>
        <v>0</v>
      </c>
      <c r="H2293" s="25">
        <f ca="1">IF(AND(AG2293=Data!$K$9,database!AI2293&lt;&gt;"Closed",AI2293&lt;&gt;"old",database!AL2293&lt;(TODAY()+Data!$X$5)),MAX(H$8:H2292)+1,0)</f>
        <v>0</v>
      </c>
      <c r="Y2293">
        <f>IF(AS2293&gt;0,VLOOKUP(AS2293,$AT:$AV,3,0)+COUNTIF(AS$8:AS2292,AS2293),0)</f>
        <v>0</v>
      </c>
      <c r="AA2293" s="17"/>
      <c r="AB2293" s="18"/>
      <c r="AC2293" s="17"/>
      <c r="AD2293" s="18"/>
      <c r="AE2293" s="17"/>
      <c r="AF2293" s="18"/>
      <c r="AG2293" s="139"/>
      <c r="AH2293" s="24"/>
      <c r="AI2293" s="17"/>
      <c r="AJ2293" s="24"/>
      <c r="AK2293" s="27"/>
      <c r="AL2293" s="47"/>
      <c r="AQ2293" s="25">
        <f>IF(FollowUp!$AK$3="(Off)",IF(FollowUp!$AA$3=Data!$D$5,C2293,IF(FollowUp!$AA$3=Data!$D$6,D2293,IF(FollowUp!$AA$3=Data!$D$7,E2293,B2293))),IF(FollowUp!$AK$3=Data!$N$9,F2293,IF(FollowUp!$AK$3=Data!$N$8,H2293,IF(FollowUp!$AK$3=Data!$N$7,G2293,B2293))))</f>
        <v>0</v>
      </c>
      <c r="AR2293" s="51">
        <f t="shared" si="218"/>
        <v>0</v>
      </c>
      <c r="AS2293" s="25">
        <f t="shared" si="216"/>
        <v>-1</v>
      </c>
      <c r="AT2293" s="25">
        <f t="shared" si="219"/>
        <v>2286</v>
      </c>
      <c r="AU2293" s="25">
        <f t="shared" si="217"/>
        <v>0</v>
      </c>
      <c r="AV2293" s="25">
        <f t="shared" si="220"/>
        <v>0</v>
      </c>
      <c r="BB2293" s="51"/>
    </row>
    <row r="2294" spans="1:54" x14ac:dyDescent="0.25">
      <c r="A2294" t="str">
        <f t="shared" si="215"/>
        <v>2294</v>
      </c>
      <c r="B2294" s="25">
        <f>IF(OR(ISBLANK($AG2294),$AI2294="closed",$AI2294="old",AND($B$3=Data!$N$6,OR(database!AG2294=Data!$K$8,Data!$K$9=database!AG2294))),0,MAX(B$8:B2293)+1)</f>
        <v>0</v>
      </c>
      <c r="C2294" s="25">
        <f ca="1">IF(AND($AL2294-C$3&lt;=TODAY(),$AL2294&gt;0,AI2294&lt;&gt;"closed",AI2294&lt;&gt;"old",AND($B$3&lt;&gt;Data!$N$6,OR(database!$AG2294&lt;&gt;Data!$K$9,database!$AG2294&lt;&gt;Data!$K$8))),MAX(C$8:C2293)+1,0)</f>
        <v>0</v>
      </c>
      <c r="D2294" s="25">
        <f ca="1">IF(AND($AL2294-D$3&lt;=TODAY(),$AL2294&gt;0,$AI2294&lt;&gt;"closed",AI2294&lt;&gt;"old",AND($B$3&lt;&gt;Data!$N$6,OR(database!$AG2294&lt;&gt;Data!$K$9,database!$AG2294&lt;&gt;Data!$K$8))),MAX(D$8:D2293)+1,0)</f>
        <v>0</v>
      </c>
      <c r="E2294" s="25">
        <f ca="1">IF(AND($AL2294-E$3&lt;=TODAY(),$AL2294&gt;0,AI2294&lt;&gt;"closed",AI2294&lt;&gt;"old",AND($B$3&lt;&gt;Data!$N$6,OR(database!$AG2294&lt;&gt;Data!$K$9,database!$AG2294&lt;&gt;Data!$K$8))),MAX(E$8:E2293)+1,0)</f>
        <v>0</v>
      </c>
      <c r="F2294" s="25">
        <f>IF(AH2294="X",MAX(F$8:F2293)+1,0)</f>
        <v>0</v>
      </c>
      <c r="G2294" s="25">
        <f ca="1">IF(AND(AG2294=Data!$K$8,database!AI2294&lt;&gt;"Closed",AI2294&lt;&gt;"old",database!AL2294&lt;(TODAY()+Data!$X$4)),MAX(G$8:G2293)+1,0)</f>
        <v>0</v>
      </c>
      <c r="H2294" s="25">
        <f ca="1">IF(AND(AG2294=Data!$K$9,database!AI2294&lt;&gt;"Closed",AI2294&lt;&gt;"old",database!AL2294&lt;(TODAY()+Data!$X$5)),MAX(H$8:H2293)+1,0)</f>
        <v>0</v>
      </c>
      <c r="Y2294">
        <f>IF(AS2294&gt;0,VLOOKUP(AS2294,$AT:$AV,3,0)+COUNTIF(AS$8:AS2293,AS2294),0)</f>
        <v>0</v>
      </c>
      <c r="AA2294" s="16"/>
      <c r="AB2294" s="22"/>
      <c r="AC2294" s="16"/>
      <c r="AD2294" s="22"/>
      <c r="AE2294" s="16"/>
      <c r="AF2294" s="22"/>
      <c r="AG2294" s="138"/>
      <c r="AH2294" s="23"/>
      <c r="AI2294" s="16"/>
      <c r="AJ2294" s="23"/>
      <c r="AK2294" s="28"/>
      <c r="AL2294" s="35"/>
      <c r="AQ2294" s="25">
        <f>IF(FollowUp!$AK$3="(Off)",IF(FollowUp!$AA$3=Data!$D$5,C2294,IF(FollowUp!$AA$3=Data!$D$6,D2294,IF(FollowUp!$AA$3=Data!$D$7,E2294,B2294))),IF(FollowUp!$AK$3=Data!$N$9,F2294,IF(FollowUp!$AK$3=Data!$N$8,H2294,IF(FollowUp!$AK$3=Data!$N$7,G2294,B2294))))</f>
        <v>0</v>
      </c>
      <c r="AR2294" s="51">
        <f t="shared" si="218"/>
        <v>0</v>
      </c>
      <c r="AS2294" s="25">
        <f t="shared" si="216"/>
        <v>-1</v>
      </c>
      <c r="AT2294" s="25">
        <f t="shared" si="219"/>
        <v>2287</v>
      </c>
      <c r="AU2294" s="25">
        <f t="shared" si="217"/>
        <v>0</v>
      </c>
      <c r="AV2294" s="25">
        <f t="shared" si="220"/>
        <v>0</v>
      </c>
      <c r="BB2294" s="51"/>
    </row>
    <row r="2295" spans="1:54" x14ac:dyDescent="0.25">
      <c r="A2295" t="str">
        <f t="shared" si="215"/>
        <v>2295</v>
      </c>
      <c r="B2295" s="25">
        <f>IF(OR(ISBLANK($AG2295),$AI2295="closed",$AI2295="old",AND($B$3=Data!$N$6,OR(database!AG2295=Data!$K$8,Data!$K$9=database!AG2295))),0,MAX(B$8:B2294)+1)</f>
        <v>0</v>
      </c>
      <c r="C2295" s="25">
        <f ca="1">IF(AND($AL2295-C$3&lt;=TODAY(),$AL2295&gt;0,AI2295&lt;&gt;"closed",AI2295&lt;&gt;"old",AND($B$3&lt;&gt;Data!$N$6,OR(database!$AG2295&lt;&gt;Data!$K$9,database!$AG2295&lt;&gt;Data!$K$8))),MAX(C$8:C2294)+1,0)</f>
        <v>0</v>
      </c>
      <c r="D2295" s="25">
        <f ca="1">IF(AND($AL2295-D$3&lt;=TODAY(),$AL2295&gt;0,$AI2295&lt;&gt;"closed",AI2295&lt;&gt;"old",AND($B$3&lt;&gt;Data!$N$6,OR(database!$AG2295&lt;&gt;Data!$K$9,database!$AG2295&lt;&gt;Data!$K$8))),MAX(D$8:D2294)+1,0)</f>
        <v>0</v>
      </c>
      <c r="E2295" s="25">
        <f ca="1">IF(AND($AL2295-E$3&lt;=TODAY(),$AL2295&gt;0,AI2295&lt;&gt;"closed",AI2295&lt;&gt;"old",AND($B$3&lt;&gt;Data!$N$6,OR(database!$AG2295&lt;&gt;Data!$K$9,database!$AG2295&lt;&gt;Data!$K$8))),MAX(E$8:E2294)+1,0)</f>
        <v>0</v>
      </c>
      <c r="F2295" s="25">
        <f>IF(AH2295="X",MAX(F$8:F2294)+1,0)</f>
        <v>0</v>
      </c>
      <c r="G2295" s="25">
        <f ca="1">IF(AND(AG2295=Data!$K$8,database!AI2295&lt;&gt;"Closed",AI2295&lt;&gt;"old",database!AL2295&lt;(TODAY()+Data!$X$4)),MAX(G$8:G2294)+1,0)</f>
        <v>0</v>
      </c>
      <c r="H2295" s="25">
        <f ca="1">IF(AND(AG2295=Data!$K$9,database!AI2295&lt;&gt;"Closed",AI2295&lt;&gt;"old",database!AL2295&lt;(TODAY()+Data!$X$5)),MAX(H$8:H2294)+1,0)</f>
        <v>0</v>
      </c>
      <c r="Y2295">
        <f>IF(AS2295&gt;0,VLOOKUP(AS2295,$AT:$AV,3,0)+COUNTIF(AS$8:AS2294,AS2295),0)</f>
        <v>0</v>
      </c>
      <c r="AA2295" s="17"/>
      <c r="AB2295" s="18"/>
      <c r="AC2295" s="17"/>
      <c r="AD2295" s="18"/>
      <c r="AE2295" s="17"/>
      <c r="AF2295" s="18"/>
      <c r="AG2295" s="139"/>
      <c r="AH2295" s="24"/>
      <c r="AI2295" s="17"/>
      <c r="AJ2295" s="24"/>
      <c r="AK2295" s="27"/>
      <c r="AL2295" s="47"/>
      <c r="AQ2295" s="25">
        <f>IF(FollowUp!$AK$3="(Off)",IF(FollowUp!$AA$3=Data!$D$5,C2295,IF(FollowUp!$AA$3=Data!$D$6,D2295,IF(FollowUp!$AA$3=Data!$D$7,E2295,B2295))),IF(FollowUp!$AK$3=Data!$N$9,F2295,IF(FollowUp!$AK$3=Data!$N$8,H2295,IF(FollowUp!$AK$3=Data!$N$7,G2295,B2295))))</f>
        <v>0</v>
      </c>
      <c r="AR2295" s="51">
        <f t="shared" si="218"/>
        <v>0</v>
      </c>
      <c r="AS2295" s="25">
        <f t="shared" si="216"/>
        <v>-1</v>
      </c>
      <c r="AT2295" s="25">
        <f t="shared" si="219"/>
        <v>2288</v>
      </c>
      <c r="AU2295" s="25">
        <f t="shared" si="217"/>
        <v>0</v>
      </c>
      <c r="AV2295" s="25">
        <f t="shared" si="220"/>
        <v>0</v>
      </c>
      <c r="BB2295" s="51"/>
    </row>
    <row r="2296" spans="1:54" x14ac:dyDescent="0.25">
      <c r="A2296" t="str">
        <f t="shared" si="215"/>
        <v>2296</v>
      </c>
      <c r="B2296" s="25">
        <f>IF(OR(ISBLANK($AG2296),$AI2296="closed",$AI2296="old",AND($B$3=Data!$N$6,OR(database!AG2296=Data!$K$8,Data!$K$9=database!AG2296))),0,MAX(B$8:B2295)+1)</f>
        <v>0</v>
      </c>
      <c r="C2296" s="25">
        <f ca="1">IF(AND($AL2296-C$3&lt;=TODAY(),$AL2296&gt;0,AI2296&lt;&gt;"closed",AI2296&lt;&gt;"old",AND($B$3&lt;&gt;Data!$N$6,OR(database!$AG2296&lt;&gt;Data!$K$9,database!$AG2296&lt;&gt;Data!$K$8))),MAX(C$8:C2295)+1,0)</f>
        <v>0</v>
      </c>
      <c r="D2296" s="25">
        <f ca="1">IF(AND($AL2296-D$3&lt;=TODAY(),$AL2296&gt;0,$AI2296&lt;&gt;"closed",AI2296&lt;&gt;"old",AND($B$3&lt;&gt;Data!$N$6,OR(database!$AG2296&lt;&gt;Data!$K$9,database!$AG2296&lt;&gt;Data!$K$8))),MAX(D$8:D2295)+1,0)</f>
        <v>0</v>
      </c>
      <c r="E2296" s="25">
        <f ca="1">IF(AND($AL2296-E$3&lt;=TODAY(),$AL2296&gt;0,AI2296&lt;&gt;"closed",AI2296&lt;&gt;"old",AND($B$3&lt;&gt;Data!$N$6,OR(database!$AG2296&lt;&gt;Data!$K$9,database!$AG2296&lt;&gt;Data!$K$8))),MAX(E$8:E2295)+1,0)</f>
        <v>0</v>
      </c>
      <c r="F2296" s="25">
        <f>IF(AH2296="X",MAX(F$8:F2295)+1,0)</f>
        <v>0</v>
      </c>
      <c r="G2296" s="25">
        <f ca="1">IF(AND(AG2296=Data!$K$8,database!AI2296&lt;&gt;"Closed",AI2296&lt;&gt;"old",database!AL2296&lt;(TODAY()+Data!$X$4)),MAX(G$8:G2295)+1,0)</f>
        <v>0</v>
      </c>
      <c r="H2296" s="25">
        <f ca="1">IF(AND(AG2296=Data!$K$9,database!AI2296&lt;&gt;"Closed",AI2296&lt;&gt;"old",database!AL2296&lt;(TODAY()+Data!$X$5)),MAX(H$8:H2295)+1,0)</f>
        <v>0</v>
      </c>
      <c r="Y2296">
        <f>IF(AS2296&gt;0,VLOOKUP(AS2296,$AT:$AV,3,0)+COUNTIF(AS$8:AS2295,AS2296),0)</f>
        <v>0</v>
      </c>
      <c r="AA2296" s="16"/>
      <c r="AB2296" s="22"/>
      <c r="AC2296" s="16"/>
      <c r="AD2296" s="22"/>
      <c r="AE2296" s="16"/>
      <c r="AF2296" s="22"/>
      <c r="AG2296" s="138"/>
      <c r="AH2296" s="23"/>
      <c r="AI2296" s="16"/>
      <c r="AJ2296" s="23"/>
      <c r="AK2296" s="28"/>
      <c r="AL2296" s="35"/>
      <c r="AQ2296" s="25">
        <f>IF(FollowUp!$AK$3="(Off)",IF(FollowUp!$AA$3=Data!$D$5,C2296,IF(FollowUp!$AA$3=Data!$D$6,D2296,IF(FollowUp!$AA$3=Data!$D$7,E2296,B2296))),IF(FollowUp!$AK$3=Data!$N$9,F2296,IF(FollowUp!$AK$3=Data!$N$8,H2296,IF(FollowUp!$AK$3=Data!$N$7,G2296,B2296))))</f>
        <v>0</v>
      </c>
      <c r="AR2296" s="51">
        <f t="shared" si="218"/>
        <v>0</v>
      </c>
      <c r="AS2296" s="25">
        <f t="shared" si="216"/>
        <v>-1</v>
      </c>
      <c r="AT2296" s="25">
        <f t="shared" si="219"/>
        <v>2289</v>
      </c>
      <c r="AU2296" s="25">
        <f t="shared" si="217"/>
        <v>0</v>
      </c>
      <c r="AV2296" s="25">
        <f t="shared" si="220"/>
        <v>0</v>
      </c>
      <c r="BB2296" s="51"/>
    </row>
    <row r="2297" spans="1:54" x14ac:dyDescent="0.25">
      <c r="A2297" t="str">
        <f t="shared" si="215"/>
        <v>2297</v>
      </c>
      <c r="B2297" s="25">
        <f>IF(OR(ISBLANK($AG2297),$AI2297="closed",$AI2297="old",AND($B$3=Data!$N$6,OR(database!AG2297=Data!$K$8,Data!$K$9=database!AG2297))),0,MAX(B$8:B2296)+1)</f>
        <v>0</v>
      </c>
      <c r="C2297" s="25">
        <f ca="1">IF(AND($AL2297-C$3&lt;=TODAY(),$AL2297&gt;0,AI2297&lt;&gt;"closed",AI2297&lt;&gt;"old",AND($B$3&lt;&gt;Data!$N$6,OR(database!$AG2297&lt;&gt;Data!$K$9,database!$AG2297&lt;&gt;Data!$K$8))),MAX(C$8:C2296)+1,0)</f>
        <v>0</v>
      </c>
      <c r="D2297" s="25">
        <f ca="1">IF(AND($AL2297-D$3&lt;=TODAY(),$AL2297&gt;0,$AI2297&lt;&gt;"closed",AI2297&lt;&gt;"old",AND($B$3&lt;&gt;Data!$N$6,OR(database!$AG2297&lt;&gt;Data!$K$9,database!$AG2297&lt;&gt;Data!$K$8))),MAX(D$8:D2296)+1,0)</f>
        <v>0</v>
      </c>
      <c r="E2297" s="25">
        <f ca="1">IF(AND($AL2297-E$3&lt;=TODAY(),$AL2297&gt;0,AI2297&lt;&gt;"closed",AI2297&lt;&gt;"old",AND($B$3&lt;&gt;Data!$N$6,OR(database!$AG2297&lt;&gt;Data!$K$9,database!$AG2297&lt;&gt;Data!$K$8))),MAX(E$8:E2296)+1,0)</f>
        <v>0</v>
      </c>
      <c r="F2297" s="25">
        <f>IF(AH2297="X",MAX(F$8:F2296)+1,0)</f>
        <v>0</v>
      </c>
      <c r="G2297" s="25">
        <f ca="1">IF(AND(AG2297=Data!$K$8,database!AI2297&lt;&gt;"Closed",AI2297&lt;&gt;"old",database!AL2297&lt;(TODAY()+Data!$X$4)),MAX(G$8:G2296)+1,0)</f>
        <v>0</v>
      </c>
      <c r="H2297" s="25">
        <f ca="1">IF(AND(AG2297=Data!$K$9,database!AI2297&lt;&gt;"Closed",AI2297&lt;&gt;"old",database!AL2297&lt;(TODAY()+Data!$X$5)),MAX(H$8:H2296)+1,0)</f>
        <v>0</v>
      </c>
      <c r="Y2297">
        <f>IF(AS2297&gt;0,VLOOKUP(AS2297,$AT:$AV,3,0)+COUNTIF(AS$8:AS2296,AS2297),0)</f>
        <v>0</v>
      </c>
      <c r="AA2297" s="17"/>
      <c r="AB2297" s="18"/>
      <c r="AC2297" s="17"/>
      <c r="AD2297" s="18"/>
      <c r="AE2297" s="17"/>
      <c r="AF2297" s="18"/>
      <c r="AG2297" s="139"/>
      <c r="AH2297" s="24"/>
      <c r="AI2297" s="17"/>
      <c r="AJ2297" s="24"/>
      <c r="AK2297" s="27"/>
      <c r="AL2297" s="47"/>
      <c r="AQ2297" s="25">
        <f>IF(FollowUp!$AK$3="(Off)",IF(FollowUp!$AA$3=Data!$D$5,C2297,IF(FollowUp!$AA$3=Data!$D$6,D2297,IF(FollowUp!$AA$3=Data!$D$7,E2297,B2297))),IF(FollowUp!$AK$3=Data!$N$9,F2297,IF(FollowUp!$AK$3=Data!$N$8,H2297,IF(FollowUp!$AK$3=Data!$N$7,G2297,B2297))))</f>
        <v>0</v>
      </c>
      <c r="AR2297" s="51">
        <f t="shared" si="218"/>
        <v>0</v>
      </c>
      <c r="AS2297" s="25">
        <f t="shared" si="216"/>
        <v>-1</v>
      </c>
      <c r="AT2297" s="25">
        <f t="shared" si="219"/>
        <v>2290</v>
      </c>
      <c r="AU2297" s="25">
        <f t="shared" si="217"/>
        <v>0</v>
      </c>
      <c r="AV2297" s="25">
        <f t="shared" si="220"/>
        <v>0</v>
      </c>
      <c r="BB2297" s="51"/>
    </row>
    <row r="2298" spans="1:54" x14ac:dyDescent="0.25">
      <c r="A2298" t="str">
        <f t="shared" si="215"/>
        <v>2298</v>
      </c>
      <c r="B2298" s="25">
        <f>IF(OR(ISBLANK($AG2298),$AI2298="closed",$AI2298="old",AND($B$3=Data!$N$6,OR(database!AG2298=Data!$K$8,Data!$K$9=database!AG2298))),0,MAX(B$8:B2297)+1)</f>
        <v>0</v>
      </c>
      <c r="C2298" s="25">
        <f ca="1">IF(AND($AL2298-C$3&lt;=TODAY(),$AL2298&gt;0,AI2298&lt;&gt;"closed",AI2298&lt;&gt;"old",AND($B$3&lt;&gt;Data!$N$6,OR(database!$AG2298&lt;&gt;Data!$K$9,database!$AG2298&lt;&gt;Data!$K$8))),MAX(C$8:C2297)+1,0)</f>
        <v>0</v>
      </c>
      <c r="D2298" s="25">
        <f ca="1">IF(AND($AL2298-D$3&lt;=TODAY(),$AL2298&gt;0,$AI2298&lt;&gt;"closed",AI2298&lt;&gt;"old",AND($B$3&lt;&gt;Data!$N$6,OR(database!$AG2298&lt;&gt;Data!$K$9,database!$AG2298&lt;&gt;Data!$K$8))),MAX(D$8:D2297)+1,0)</f>
        <v>0</v>
      </c>
      <c r="E2298" s="25">
        <f ca="1">IF(AND($AL2298-E$3&lt;=TODAY(),$AL2298&gt;0,AI2298&lt;&gt;"closed",AI2298&lt;&gt;"old",AND($B$3&lt;&gt;Data!$N$6,OR(database!$AG2298&lt;&gt;Data!$K$9,database!$AG2298&lt;&gt;Data!$K$8))),MAX(E$8:E2297)+1,0)</f>
        <v>0</v>
      </c>
      <c r="F2298" s="25">
        <f>IF(AH2298="X",MAX(F$8:F2297)+1,0)</f>
        <v>0</v>
      </c>
      <c r="G2298" s="25">
        <f ca="1">IF(AND(AG2298=Data!$K$8,database!AI2298&lt;&gt;"Closed",AI2298&lt;&gt;"old",database!AL2298&lt;(TODAY()+Data!$X$4)),MAX(G$8:G2297)+1,0)</f>
        <v>0</v>
      </c>
      <c r="H2298" s="25">
        <f ca="1">IF(AND(AG2298=Data!$K$9,database!AI2298&lt;&gt;"Closed",AI2298&lt;&gt;"old",database!AL2298&lt;(TODAY()+Data!$X$5)),MAX(H$8:H2297)+1,0)</f>
        <v>0</v>
      </c>
      <c r="Y2298">
        <f>IF(AS2298&gt;0,VLOOKUP(AS2298,$AT:$AV,3,0)+COUNTIF(AS$8:AS2297,AS2298),0)</f>
        <v>0</v>
      </c>
      <c r="AA2298" s="16"/>
      <c r="AB2298" s="22"/>
      <c r="AC2298" s="16"/>
      <c r="AD2298" s="22"/>
      <c r="AE2298" s="16"/>
      <c r="AF2298" s="22"/>
      <c r="AG2298" s="138"/>
      <c r="AH2298" s="23"/>
      <c r="AI2298" s="16"/>
      <c r="AJ2298" s="23"/>
      <c r="AK2298" s="28"/>
      <c r="AL2298" s="35"/>
      <c r="AQ2298" s="25">
        <f>IF(FollowUp!$AK$3="(Off)",IF(FollowUp!$AA$3=Data!$D$5,C2298,IF(FollowUp!$AA$3=Data!$D$6,D2298,IF(FollowUp!$AA$3=Data!$D$7,E2298,B2298))),IF(FollowUp!$AK$3=Data!$N$9,F2298,IF(FollowUp!$AK$3=Data!$N$8,H2298,IF(FollowUp!$AK$3=Data!$N$7,G2298,B2298))))</f>
        <v>0</v>
      </c>
      <c r="AR2298" s="51">
        <f t="shared" si="218"/>
        <v>0</v>
      </c>
      <c r="AS2298" s="25">
        <f t="shared" si="216"/>
        <v>-1</v>
      </c>
      <c r="AT2298" s="25">
        <f t="shared" si="219"/>
        <v>2291</v>
      </c>
      <c r="AU2298" s="25">
        <f t="shared" si="217"/>
        <v>0</v>
      </c>
      <c r="AV2298" s="25">
        <f t="shared" si="220"/>
        <v>0</v>
      </c>
      <c r="BB2298" s="51"/>
    </row>
    <row r="2299" spans="1:54" x14ac:dyDescent="0.25">
      <c r="A2299" t="str">
        <f t="shared" si="215"/>
        <v>2299</v>
      </c>
      <c r="B2299" s="25">
        <f>IF(OR(ISBLANK($AG2299),$AI2299="closed",$AI2299="old",AND($B$3=Data!$N$6,OR(database!AG2299=Data!$K$8,Data!$K$9=database!AG2299))),0,MAX(B$8:B2298)+1)</f>
        <v>0</v>
      </c>
      <c r="C2299" s="25">
        <f ca="1">IF(AND($AL2299-C$3&lt;=TODAY(),$AL2299&gt;0,AI2299&lt;&gt;"closed",AI2299&lt;&gt;"old",AND($B$3&lt;&gt;Data!$N$6,OR(database!$AG2299&lt;&gt;Data!$K$9,database!$AG2299&lt;&gt;Data!$K$8))),MAX(C$8:C2298)+1,0)</f>
        <v>0</v>
      </c>
      <c r="D2299" s="25">
        <f ca="1">IF(AND($AL2299-D$3&lt;=TODAY(),$AL2299&gt;0,$AI2299&lt;&gt;"closed",AI2299&lt;&gt;"old",AND($B$3&lt;&gt;Data!$N$6,OR(database!$AG2299&lt;&gt;Data!$K$9,database!$AG2299&lt;&gt;Data!$K$8))),MAX(D$8:D2298)+1,0)</f>
        <v>0</v>
      </c>
      <c r="E2299" s="25">
        <f ca="1">IF(AND($AL2299-E$3&lt;=TODAY(),$AL2299&gt;0,AI2299&lt;&gt;"closed",AI2299&lt;&gt;"old",AND($B$3&lt;&gt;Data!$N$6,OR(database!$AG2299&lt;&gt;Data!$K$9,database!$AG2299&lt;&gt;Data!$K$8))),MAX(E$8:E2298)+1,0)</f>
        <v>0</v>
      </c>
      <c r="F2299" s="25">
        <f>IF(AH2299="X",MAX(F$8:F2298)+1,0)</f>
        <v>0</v>
      </c>
      <c r="G2299" s="25">
        <f ca="1">IF(AND(AG2299=Data!$K$8,database!AI2299&lt;&gt;"Closed",AI2299&lt;&gt;"old",database!AL2299&lt;(TODAY()+Data!$X$4)),MAX(G$8:G2298)+1,0)</f>
        <v>0</v>
      </c>
      <c r="H2299" s="25">
        <f ca="1">IF(AND(AG2299=Data!$K$9,database!AI2299&lt;&gt;"Closed",AI2299&lt;&gt;"old",database!AL2299&lt;(TODAY()+Data!$X$5)),MAX(H$8:H2298)+1,0)</f>
        <v>0</v>
      </c>
      <c r="Y2299">
        <f>IF(AS2299&gt;0,VLOOKUP(AS2299,$AT:$AV,3,0)+COUNTIF(AS$8:AS2298,AS2299),0)</f>
        <v>0</v>
      </c>
      <c r="AA2299" s="17"/>
      <c r="AB2299" s="18"/>
      <c r="AC2299" s="17"/>
      <c r="AD2299" s="18"/>
      <c r="AE2299" s="17"/>
      <c r="AF2299" s="18"/>
      <c r="AG2299" s="139"/>
      <c r="AH2299" s="24"/>
      <c r="AI2299" s="17"/>
      <c r="AJ2299" s="24"/>
      <c r="AK2299" s="27"/>
      <c r="AL2299" s="47"/>
      <c r="AQ2299" s="25">
        <f>IF(FollowUp!$AK$3="(Off)",IF(FollowUp!$AA$3=Data!$D$5,C2299,IF(FollowUp!$AA$3=Data!$D$6,D2299,IF(FollowUp!$AA$3=Data!$D$7,E2299,B2299))),IF(FollowUp!$AK$3=Data!$N$9,F2299,IF(FollowUp!$AK$3=Data!$N$8,H2299,IF(FollowUp!$AK$3=Data!$N$7,G2299,B2299))))</f>
        <v>0</v>
      </c>
      <c r="AR2299" s="51">
        <f t="shared" si="218"/>
        <v>0</v>
      </c>
      <c r="AS2299" s="25">
        <f t="shared" si="216"/>
        <v>-1</v>
      </c>
      <c r="AT2299" s="25">
        <f t="shared" si="219"/>
        <v>2292</v>
      </c>
      <c r="AU2299" s="25">
        <f t="shared" si="217"/>
        <v>0</v>
      </c>
      <c r="AV2299" s="25">
        <f t="shared" si="220"/>
        <v>0</v>
      </c>
      <c r="BB2299" s="51"/>
    </row>
    <row r="2300" spans="1:54" x14ac:dyDescent="0.25">
      <c r="A2300" t="str">
        <f t="shared" si="215"/>
        <v>2300</v>
      </c>
      <c r="B2300" s="25">
        <f>IF(OR(ISBLANK($AG2300),$AI2300="closed",$AI2300="old",AND($B$3=Data!$N$6,OR(database!AG2300=Data!$K$8,Data!$K$9=database!AG2300))),0,MAX(B$8:B2299)+1)</f>
        <v>0</v>
      </c>
      <c r="C2300" s="25">
        <f ca="1">IF(AND($AL2300-C$3&lt;=TODAY(),$AL2300&gt;0,AI2300&lt;&gt;"closed",AI2300&lt;&gt;"old",AND($B$3&lt;&gt;Data!$N$6,OR(database!$AG2300&lt;&gt;Data!$K$9,database!$AG2300&lt;&gt;Data!$K$8))),MAX(C$8:C2299)+1,0)</f>
        <v>0</v>
      </c>
      <c r="D2300" s="25">
        <f ca="1">IF(AND($AL2300-D$3&lt;=TODAY(),$AL2300&gt;0,$AI2300&lt;&gt;"closed",AI2300&lt;&gt;"old",AND($B$3&lt;&gt;Data!$N$6,OR(database!$AG2300&lt;&gt;Data!$K$9,database!$AG2300&lt;&gt;Data!$K$8))),MAX(D$8:D2299)+1,0)</f>
        <v>0</v>
      </c>
      <c r="E2300" s="25">
        <f ca="1">IF(AND($AL2300-E$3&lt;=TODAY(),$AL2300&gt;0,AI2300&lt;&gt;"closed",AI2300&lt;&gt;"old",AND($B$3&lt;&gt;Data!$N$6,OR(database!$AG2300&lt;&gt;Data!$K$9,database!$AG2300&lt;&gt;Data!$K$8))),MAX(E$8:E2299)+1,0)</f>
        <v>0</v>
      </c>
      <c r="F2300" s="25">
        <f>IF(AH2300="X",MAX(F$8:F2299)+1,0)</f>
        <v>0</v>
      </c>
      <c r="G2300" s="25">
        <f ca="1">IF(AND(AG2300=Data!$K$8,database!AI2300&lt;&gt;"Closed",AI2300&lt;&gt;"old",database!AL2300&lt;(TODAY()+Data!$X$4)),MAX(G$8:G2299)+1,0)</f>
        <v>0</v>
      </c>
      <c r="H2300" s="25">
        <f ca="1">IF(AND(AG2300=Data!$K$9,database!AI2300&lt;&gt;"Closed",AI2300&lt;&gt;"old",database!AL2300&lt;(TODAY()+Data!$X$5)),MAX(H$8:H2299)+1,0)</f>
        <v>0</v>
      </c>
      <c r="Y2300">
        <f>IF(AS2300&gt;0,VLOOKUP(AS2300,$AT:$AV,3,0)+COUNTIF(AS$8:AS2299,AS2300),0)</f>
        <v>0</v>
      </c>
      <c r="AA2300" s="16"/>
      <c r="AB2300" s="22"/>
      <c r="AC2300" s="16"/>
      <c r="AD2300" s="22"/>
      <c r="AE2300" s="16"/>
      <c r="AF2300" s="22"/>
      <c r="AG2300" s="138"/>
      <c r="AH2300" s="23"/>
      <c r="AI2300" s="16"/>
      <c r="AJ2300" s="23"/>
      <c r="AK2300" s="28"/>
      <c r="AL2300" s="35"/>
      <c r="AQ2300" s="25">
        <f>IF(FollowUp!$AK$3="(Off)",IF(FollowUp!$AA$3=Data!$D$5,C2300,IF(FollowUp!$AA$3=Data!$D$6,D2300,IF(FollowUp!$AA$3=Data!$D$7,E2300,B2300))),IF(FollowUp!$AK$3=Data!$N$9,F2300,IF(FollowUp!$AK$3=Data!$N$8,H2300,IF(FollowUp!$AK$3=Data!$N$7,G2300,B2300))))</f>
        <v>0</v>
      </c>
      <c r="AR2300" s="51">
        <f t="shared" si="218"/>
        <v>0</v>
      </c>
      <c r="AS2300" s="25">
        <f t="shared" si="216"/>
        <v>-1</v>
      </c>
      <c r="AT2300" s="25">
        <f t="shared" si="219"/>
        <v>2293</v>
      </c>
      <c r="AU2300" s="25">
        <f t="shared" si="217"/>
        <v>0</v>
      </c>
      <c r="AV2300" s="25">
        <f t="shared" si="220"/>
        <v>0</v>
      </c>
      <c r="BB2300" s="51"/>
    </row>
    <row r="2301" spans="1:54" x14ac:dyDescent="0.25">
      <c r="A2301" t="str">
        <f t="shared" si="215"/>
        <v>2301</v>
      </c>
      <c r="B2301" s="25">
        <f>IF(OR(ISBLANK($AG2301),$AI2301="closed",$AI2301="old",AND($B$3=Data!$N$6,OR(database!AG2301=Data!$K$8,Data!$K$9=database!AG2301))),0,MAX(B$8:B2300)+1)</f>
        <v>0</v>
      </c>
      <c r="C2301" s="25">
        <f ca="1">IF(AND($AL2301-C$3&lt;=TODAY(),$AL2301&gt;0,AI2301&lt;&gt;"closed",AI2301&lt;&gt;"old",AND($B$3&lt;&gt;Data!$N$6,OR(database!$AG2301&lt;&gt;Data!$K$9,database!$AG2301&lt;&gt;Data!$K$8))),MAX(C$8:C2300)+1,0)</f>
        <v>0</v>
      </c>
      <c r="D2301" s="25">
        <f ca="1">IF(AND($AL2301-D$3&lt;=TODAY(),$AL2301&gt;0,$AI2301&lt;&gt;"closed",AI2301&lt;&gt;"old",AND($B$3&lt;&gt;Data!$N$6,OR(database!$AG2301&lt;&gt;Data!$K$9,database!$AG2301&lt;&gt;Data!$K$8))),MAX(D$8:D2300)+1,0)</f>
        <v>0</v>
      </c>
      <c r="E2301" s="25">
        <f ca="1">IF(AND($AL2301-E$3&lt;=TODAY(),$AL2301&gt;0,AI2301&lt;&gt;"closed",AI2301&lt;&gt;"old",AND($B$3&lt;&gt;Data!$N$6,OR(database!$AG2301&lt;&gt;Data!$K$9,database!$AG2301&lt;&gt;Data!$K$8))),MAX(E$8:E2300)+1,0)</f>
        <v>0</v>
      </c>
      <c r="F2301" s="25">
        <f>IF(AH2301="X",MAX(F$8:F2300)+1,0)</f>
        <v>0</v>
      </c>
      <c r="G2301" s="25">
        <f ca="1">IF(AND(AG2301=Data!$K$8,database!AI2301&lt;&gt;"Closed",AI2301&lt;&gt;"old",database!AL2301&lt;(TODAY()+Data!$X$4)),MAX(G$8:G2300)+1,0)</f>
        <v>0</v>
      </c>
      <c r="H2301" s="25">
        <f ca="1">IF(AND(AG2301=Data!$K$9,database!AI2301&lt;&gt;"Closed",AI2301&lt;&gt;"old",database!AL2301&lt;(TODAY()+Data!$X$5)),MAX(H$8:H2300)+1,0)</f>
        <v>0</v>
      </c>
      <c r="Y2301">
        <f>IF(AS2301&gt;0,VLOOKUP(AS2301,$AT:$AV,3,0)+COUNTIF(AS$8:AS2300,AS2301),0)</f>
        <v>0</v>
      </c>
      <c r="AA2301" s="17"/>
      <c r="AB2301" s="18"/>
      <c r="AC2301" s="17"/>
      <c r="AD2301" s="18"/>
      <c r="AE2301" s="17"/>
      <c r="AF2301" s="18"/>
      <c r="AG2301" s="139"/>
      <c r="AH2301" s="24"/>
      <c r="AI2301" s="17"/>
      <c r="AJ2301" s="24"/>
      <c r="AK2301" s="27"/>
      <c r="AL2301" s="47"/>
      <c r="AQ2301" s="25">
        <f>IF(FollowUp!$AK$3="(Off)",IF(FollowUp!$AA$3=Data!$D$5,C2301,IF(FollowUp!$AA$3=Data!$D$6,D2301,IF(FollowUp!$AA$3=Data!$D$7,E2301,B2301))),IF(FollowUp!$AK$3=Data!$N$9,F2301,IF(FollowUp!$AK$3=Data!$N$8,H2301,IF(FollowUp!$AK$3=Data!$N$7,G2301,B2301))))</f>
        <v>0</v>
      </c>
      <c r="AR2301" s="51">
        <f t="shared" si="218"/>
        <v>0</v>
      </c>
      <c r="AS2301" s="25">
        <f t="shared" si="216"/>
        <v>-1</v>
      </c>
      <c r="AT2301" s="25">
        <f t="shared" si="219"/>
        <v>2294</v>
      </c>
      <c r="AU2301" s="25">
        <f t="shared" si="217"/>
        <v>0</v>
      </c>
      <c r="AV2301" s="25">
        <f t="shared" si="220"/>
        <v>0</v>
      </c>
      <c r="BB2301" s="51"/>
    </row>
    <row r="2302" spans="1:54" x14ac:dyDescent="0.25">
      <c r="A2302" t="str">
        <f t="shared" si="215"/>
        <v>2302</v>
      </c>
      <c r="B2302" s="25">
        <f>IF(OR(ISBLANK($AG2302),$AI2302="closed",$AI2302="old",AND($B$3=Data!$N$6,OR(database!AG2302=Data!$K$8,Data!$K$9=database!AG2302))),0,MAX(B$8:B2301)+1)</f>
        <v>0</v>
      </c>
      <c r="C2302" s="25">
        <f ca="1">IF(AND($AL2302-C$3&lt;=TODAY(),$AL2302&gt;0,AI2302&lt;&gt;"closed",AI2302&lt;&gt;"old",AND($B$3&lt;&gt;Data!$N$6,OR(database!$AG2302&lt;&gt;Data!$K$9,database!$AG2302&lt;&gt;Data!$K$8))),MAX(C$8:C2301)+1,0)</f>
        <v>0</v>
      </c>
      <c r="D2302" s="25">
        <f ca="1">IF(AND($AL2302-D$3&lt;=TODAY(),$AL2302&gt;0,$AI2302&lt;&gt;"closed",AI2302&lt;&gt;"old",AND($B$3&lt;&gt;Data!$N$6,OR(database!$AG2302&lt;&gt;Data!$K$9,database!$AG2302&lt;&gt;Data!$K$8))),MAX(D$8:D2301)+1,0)</f>
        <v>0</v>
      </c>
      <c r="E2302" s="25">
        <f ca="1">IF(AND($AL2302-E$3&lt;=TODAY(),$AL2302&gt;0,AI2302&lt;&gt;"closed",AI2302&lt;&gt;"old",AND($B$3&lt;&gt;Data!$N$6,OR(database!$AG2302&lt;&gt;Data!$K$9,database!$AG2302&lt;&gt;Data!$K$8))),MAX(E$8:E2301)+1,0)</f>
        <v>0</v>
      </c>
      <c r="F2302" s="25">
        <f>IF(AH2302="X",MAX(F$8:F2301)+1,0)</f>
        <v>0</v>
      </c>
      <c r="G2302" s="25">
        <f ca="1">IF(AND(AG2302=Data!$K$8,database!AI2302&lt;&gt;"Closed",AI2302&lt;&gt;"old",database!AL2302&lt;(TODAY()+Data!$X$4)),MAX(G$8:G2301)+1,0)</f>
        <v>0</v>
      </c>
      <c r="H2302" s="25">
        <f ca="1">IF(AND(AG2302=Data!$K$9,database!AI2302&lt;&gt;"Closed",AI2302&lt;&gt;"old",database!AL2302&lt;(TODAY()+Data!$X$5)),MAX(H$8:H2301)+1,0)</f>
        <v>0</v>
      </c>
      <c r="Y2302">
        <f>IF(AS2302&gt;0,VLOOKUP(AS2302,$AT:$AV,3,0)+COUNTIF(AS$8:AS2301,AS2302),0)</f>
        <v>0</v>
      </c>
      <c r="AA2302" s="16"/>
      <c r="AB2302" s="22"/>
      <c r="AC2302" s="16"/>
      <c r="AD2302" s="22"/>
      <c r="AE2302" s="16"/>
      <c r="AF2302" s="22"/>
      <c r="AG2302" s="138"/>
      <c r="AH2302" s="23"/>
      <c r="AI2302" s="16"/>
      <c r="AJ2302" s="23"/>
      <c r="AK2302" s="28"/>
      <c r="AL2302" s="35"/>
      <c r="AQ2302" s="25">
        <f>IF(FollowUp!$AK$3="(Off)",IF(FollowUp!$AA$3=Data!$D$5,C2302,IF(FollowUp!$AA$3=Data!$D$6,D2302,IF(FollowUp!$AA$3=Data!$D$7,E2302,B2302))),IF(FollowUp!$AK$3=Data!$N$9,F2302,IF(FollowUp!$AK$3=Data!$N$8,H2302,IF(FollowUp!$AK$3=Data!$N$7,G2302,B2302))))</f>
        <v>0</v>
      </c>
      <c r="AR2302" s="51">
        <f t="shared" si="218"/>
        <v>0</v>
      </c>
      <c r="AS2302" s="25">
        <f t="shared" si="216"/>
        <v>-1</v>
      </c>
      <c r="AT2302" s="25">
        <f t="shared" si="219"/>
        <v>2295</v>
      </c>
      <c r="AU2302" s="25">
        <f t="shared" si="217"/>
        <v>0</v>
      </c>
      <c r="AV2302" s="25">
        <f t="shared" si="220"/>
        <v>0</v>
      </c>
      <c r="BB2302" s="51"/>
    </row>
    <row r="2303" spans="1:54" x14ac:dyDescent="0.25">
      <c r="A2303" t="str">
        <f t="shared" si="215"/>
        <v>2303</v>
      </c>
      <c r="B2303" s="25">
        <f>IF(OR(ISBLANK($AG2303),$AI2303="closed",$AI2303="old",AND($B$3=Data!$N$6,OR(database!AG2303=Data!$K$8,Data!$K$9=database!AG2303))),0,MAX(B$8:B2302)+1)</f>
        <v>0</v>
      </c>
      <c r="C2303" s="25">
        <f ca="1">IF(AND($AL2303-C$3&lt;=TODAY(),$AL2303&gt;0,AI2303&lt;&gt;"closed",AI2303&lt;&gt;"old",AND($B$3&lt;&gt;Data!$N$6,OR(database!$AG2303&lt;&gt;Data!$K$9,database!$AG2303&lt;&gt;Data!$K$8))),MAX(C$8:C2302)+1,0)</f>
        <v>0</v>
      </c>
      <c r="D2303" s="25">
        <f ca="1">IF(AND($AL2303-D$3&lt;=TODAY(),$AL2303&gt;0,$AI2303&lt;&gt;"closed",AI2303&lt;&gt;"old",AND($B$3&lt;&gt;Data!$N$6,OR(database!$AG2303&lt;&gt;Data!$K$9,database!$AG2303&lt;&gt;Data!$K$8))),MAX(D$8:D2302)+1,0)</f>
        <v>0</v>
      </c>
      <c r="E2303" s="25">
        <f ca="1">IF(AND($AL2303-E$3&lt;=TODAY(),$AL2303&gt;0,AI2303&lt;&gt;"closed",AI2303&lt;&gt;"old",AND($B$3&lt;&gt;Data!$N$6,OR(database!$AG2303&lt;&gt;Data!$K$9,database!$AG2303&lt;&gt;Data!$K$8))),MAX(E$8:E2302)+1,0)</f>
        <v>0</v>
      </c>
      <c r="F2303" s="25">
        <f>IF(AH2303="X",MAX(F$8:F2302)+1,0)</f>
        <v>0</v>
      </c>
      <c r="G2303" s="25">
        <f ca="1">IF(AND(AG2303=Data!$K$8,database!AI2303&lt;&gt;"Closed",AI2303&lt;&gt;"old",database!AL2303&lt;(TODAY()+Data!$X$4)),MAX(G$8:G2302)+1,0)</f>
        <v>0</v>
      </c>
      <c r="H2303" s="25">
        <f ca="1">IF(AND(AG2303=Data!$K$9,database!AI2303&lt;&gt;"Closed",AI2303&lt;&gt;"old",database!AL2303&lt;(TODAY()+Data!$X$5)),MAX(H$8:H2302)+1,0)</f>
        <v>0</v>
      </c>
      <c r="Y2303">
        <f>IF(AS2303&gt;0,VLOOKUP(AS2303,$AT:$AV,3,0)+COUNTIF(AS$8:AS2302,AS2303),0)</f>
        <v>0</v>
      </c>
      <c r="AA2303" s="17"/>
      <c r="AB2303" s="18"/>
      <c r="AC2303" s="17"/>
      <c r="AD2303" s="18"/>
      <c r="AE2303" s="17"/>
      <c r="AF2303" s="18"/>
      <c r="AG2303" s="139"/>
      <c r="AH2303" s="24"/>
      <c r="AI2303" s="17"/>
      <c r="AJ2303" s="24"/>
      <c r="AK2303" s="27"/>
      <c r="AL2303" s="47"/>
      <c r="AQ2303" s="25">
        <f>IF(FollowUp!$AK$3="(Off)",IF(FollowUp!$AA$3=Data!$D$5,C2303,IF(FollowUp!$AA$3=Data!$D$6,D2303,IF(FollowUp!$AA$3=Data!$D$7,E2303,B2303))),IF(FollowUp!$AK$3=Data!$N$9,F2303,IF(FollowUp!$AK$3=Data!$N$8,H2303,IF(FollowUp!$AK$3=Data!$N$7,G2303,B2303))))</f>
        <v>0</v>
      </c>
      <c r="AR2303" s="51">
        <f t="shared" si="218"/>
        <v>0</v>
      </c>
      <c r="AS2303" s="25">
        <f t="shared" si="216"/>
        <v>-1</v>
      </c>
      <c r="AT2303" s="25">
        <f t="shared" si="219"/>
        <v>2296</v>
      </c>
      <c r="AU2303" s="25">
        <f t="shared" si="217"/>
        <v>0</v>
      </c>
      <c r="AV2303" s="25">
        <f t="shared" si="220"/>
        <v>0</v>
      </c>
      <c r="BB2303" s="51"/>
    </row>
    <row r="2304" spans="1:54" x14ac:dyDescent="0.25">
      <c r="A2304" t="str">
        <f t="shared" si="215"/>
        <v>2304</v>
      </c>
      <c r="B2304" s="25">
        <f>IF(OR(ISBLANK($AG2304),$AI2304="closed",$AI2304="old",AND($B$3=Data!$N$6,OR(database!AG2304=Data!$K$8,Data!$K$9=database!AG2304))),0,MAX(B$8:B2303)+1)</f>
        <v>0</v>
      </c>
      <c r="C2304" s="25">
        <f ca="1">IF(AND($AL2304-C$3&lt;=TODAY(),$AL2304&gt;0,AI2304&lt;&gt;"closed",AI2304&lt;&gt;"old",AND($B$3&lt;&gt;Data!$N$6,OR(database!$AG2304&lt;&gt;Data!$K$9,database!$AG2304&lt;&gt;Data!$K$8))),MAX(C$8:C2303)+1,0)</f>
        <v>0</v>
      </c>
      <c r="D2304" s="25">
        <f ca="1">IF(AND($AL2304-D$3&lt;=TODAY(),$AL2304&gt;0,$AI2304&lt;&gt;"closed",AI2304&lt;&gt;"old",AND($B$3&lt;&gt;Data!$N$6,OR(database!$AG2304&lt;&gt;Data!$K$9,database!$AG2304&lt;&gt;Data!$K$8))),MAX(D$8:D2303)+1,0)</f>
        <v>0</v>
      </c>
      <c r="E2304" s="25">
        <f ca="1">IF(AND($AL2304-E$3&lt;=TODAY(),$AL2304&gt;0,AI2304&lt;&gt;"closed",AI2304&lt;&gt;"old",AND($B$3&lt;&gt;Data!$N$6,OR(database!$AG2304&lt;&gt;Data!$K$9,database!$AG2304&lt;&gt;Data!$K$8))),MAX(E$8:E2303)+1,0)</f>
        <v>0</v>
      </c>
      <c r="F2304" s="25">
        <f>IF(AH2304="X",MAX(F$8:F2303)+1,0)</f>
        <v>0</v>
      </c>
      <c r="G2304" s="25">
        <f ca="1">IF(AND(AG2304=Data!$K$8,database!AI2304&lt;&gt;"Closed",AI2304&lt;&gt;"old",database!AL2304&lt;(TODAY()+Data!$X$4)),MAX(G$8:G2303)+1,0)</f>
        <v>0</v>
      </c>
      <c r="H2304" s="25">
        <f ca="1">IF(AND(AG2304=Data!$K$9,database!AI2304&lt;&gt;"Closed",AI2304&lt;&gt;"old",database!AL2304&lt;(TODAY()+Data!$X$5)),MAX(H$8:H2303)+1,0)</f>
        <v>0</v>
      </c>
      <c r="Y2304">
        <f>IF(AS2304&gt;0,VLOOKUP(AS2304,$AT:$AV,3,0)+COUNTIF(AS$8:AS2303,AS2304),0)</f>
        <v>0</v>
      </c>
      <c r="AA2304" s="16"/>
      <c r="AB2304" s="22"/>
      <c r="AC2304" s="16"/>
      <c r="AD2304" s="22"/>
      <c r="AE2304" s="16"/>
      <c r="AF2304" s="22"/>
      <c r="AG2304" s="138"/>
      <c r="AH2304" s="23"/>
      <c r="AI2304" s="16"/>
      <c r="AJ2304" s="23"/>
      <c r="AK2304" s="28"/>
      <c r="AL2304" s="35"/>
      <c r="AQ2304" s="25">
        <f>IF(FollowUp!$AK$3="(Off)",IF(FollowUp!$AA$3=Data!$D$5,C2304,IF(FollowUp!$AA$3=Data!$D$6,D2304,IF(FollowUp!$AA$3=Data!$D$7,E2304,B2304))),IF(FollowUp!$AK$3=Data!$N$9,F2304,IF(FollowUp!$AK$3=Data!$N$8,H2304,IF(FollowUp!$AK$3=Data!$N$7,G2304,B2304))))</f>
        <v>0</v>
      </c>
      <c r="AR2304" s="51">
        <f t="shared" si="218"/>
        <v>0</v>
      </c>
      <c r="AS2304" s="25">
        <f t="shared" si="216"/>
        <v>-1</v>
      </c>
      <c r="AT2304" s="25">
        <f t="shared" si="219"/>
        <v>2297</v>
      </c>
      <c r="AU2304" s="25">
        <f t="shared" si="217"/>
        <v>0</v>
      </c>
      <c r="AV2304" s="25">
        <f t="shared" si="220"/>
        <v>0</v>
      </c>
      <c r="BB2304" s="51"/>
    </row>
    <row r="2305" spans="1:54" x14ac:dyDescent="0.25">
      <c r="A2305" t="str">
        <f t="shared" si="215"/>
        <v>2305</v>
      </c>
      <c r="B2305" s="25">
        <f>IF(OR(ISBLANK($AG2305),$AI2305="closed",$AI2305="old",AND($B$3=Data!$N$6,OR(database!AG2305=Data!$K$8,Data!$K$9=database!AG2305))),0,MAX(B$8:B2304)+1)</f>
        <v>0</v>
      </c>
      <c r="C2305" s="25">
        <f ca="1">IF(AND($AL2305-C$3&lt;=TODAY(),$AL2305&gt;0,AI2305&lt;&gt;"closed",AI2305&lt;&gt;"old",AND($B$3&lt;&gt;Data!$N$6,OR(database!$AG2305&lt;&gt;Data!$K$9,database!$AG2305&lt;&gt;Data!$K$8))),MAX(C$8:C2304)+1,0)</f>
        <v>0</v>
      </c>
      <c r="D2305" s="25">
        <f ca="1">IF(AND($AL2305-D$3&lt;=TODAY(),$AL2305&gt;0,$AI2305&lt;&gt;"closed",AI2305&lt;&gt;"old",AND($B$3&lt;&gt;Data!$N$6,OR(database!$AG2305&lt;&gt;Data!$K$9,database!$AG2305&lt;&gt;Data!$K$8))),MAX(D$8:D2304)+1,0)</f>
        <v>0</v>
      </c>
      <c r="E2305" s="25">
        <f ca="1">IF(AND($AL2305-E$3&lt;=TODAY(),$AL2305&gt;0,AI2305&lt;&gt;"closed",AI2305&lt;&gt;"old",AND($B$3&lt;&gt;Data!$N$6,OR(database!$AG2305&lt;&gt;Data!$K$9,database!$AG2305&lt;&gt;Data!$K$8))),MAX(E$8:E2304)+1,0)</f>
        <v>0</v>
      </c>
      <c r="F2305" s="25">
        <f>IF(AH2305="X",MAX(F$8:F2304)+1,0)</f>
        <v>0</v>
      </c>
      <c r="G2305" s="25">
        <f ca="1">IF(AND(AG2305=Data!$K$8,database!AI2305&lt;&gt;"Closed",AI2305&lt;&gt;"old",database!AL2305&lt;(TODAY()+Data!$X$4)),MAX(G$8:G2304)+1,0)</f>
        <v>0</v>
      </c>
      <c r="H2305" s="25">
        <f ca="1">IF(AND(AG2305=Data!$K$9,database!AI2305&lt;&gt;"Closed",AI2305&lt;&gt;"old",database!AL2305&lt;(TODAY()+Data!$X$5)),MAX(H$8:H2304)+1,0)</f>
        <v>0</v>
      </c>
      <c r="Y2305">
        <f>IF(AS2305&gt;0,VLOOKUP(AS2305,$AT:$AV,3,0)+COUNTIF(AS$8:AS2304,AS2305),0)</f>
        <v>0</v>
      </c>
      <c r="AA2305" s="17"/>
      <c r="AB2305" s="18"/>
      <c r="AC2305" s="17"/>
      <c r="AD2305" s="18"/>
      <c r="AE2305" s="17"/>
      <c r="AF2305" s="18"/>
      <c r="AG2305" s="139"/>
      <c r="AH2305" s="24"/>
      <c r="AI2305" s="17"/>
      <c r="AJ2305" s="24"/>
      <c r="AK2305" s="27"/>
      <c r="AL2305" s="47"/>
      <c r="AQ2305" s="25">
        <f>IF(FollowUp!$AK$3="(Off)",IF(FollowUp!$AA$3=Data!$D$5,C2305,IF(FollowUp!$AA$3=Data!$D$6,D2305,IF(FollowUp!$AA$3=Data!$D$7,E2305,B2305))),IF(FollowUp!$AK$3=Data!$N$9,F2305,IF(FollowUp!$AK$3=Data!$N$8,H2305,IF(FollowUp!$AK$3=Data!$N$7,G2305,B2305))))</f>
        <v>0</v>
      </c>
      <c r="AR2305" s="51">
        <f t="shared" si="218"/>
        <v>0</v>
      </c>
      <c r="AS2305" s="25">
        <f t="shared" si="216"/>
        <v>-1</v>
      </c>
      <c r="AT2305" s="25">
        <f t="shared" si="219"/>
        <v>2298</v>
      </c>
      <c r="AU2305" s="25">
        <f t="shared" si="217"/>
        <v>0</v>
      </c>
      <c r="AV2305" s="25">
        <f t="shared" si="220"/>
        <v>0</v>
      </c>
      <c r="BB2305" s="51"/>
    </row>
    <row r="2306" spans="1:54" x14ac:dyDescent="0.25">
      <c r="A2306" t="str">
        <f t="shared" si="215"/>
        <v>2306</v>
      </c>
      <c r="B2306" s="25">
        <f>IF(OR(ISBLANK($AG2306),$AI2306="closed",$AI2306="old",AND($B$3=Data!$N$6,OR(database!AG2306=Data!$K$8,Data!$K$9=database!AG2306))),0,MAX(B$8:B2305)+1)</f>
        <v>0</v>
      </c>
      <c r="C2306" s="25">
        <f ca="1">IF(AND($AL2306-C$3&lt;=TODAY(),$AL2306&gt;0,AI2306&lt;&gt;"closed",AI2306&lt;&gt;"old",AND($B$3&lt;&gt;Data!$N$6,OR(database!$AG2306&lt;&gt;Data!$K$9,database!$AG2306&lt;&gt;Data!$K$8))),MAX(C$8:C2305)+1,0)</f>
        <v>0</v>
      </c>
      <c r="D2306" s="25">
        <f ca="1">IF(AND($AL2306-D$3&lt;=TODAY(),$AL2306&gt;0,$AI2306&lt;&gt;"closed",AI2306&lt;&gt;"old",AND($B$3&lt;&gt;Data!$N$6,OR(database!$AG2306&lt;&gt;Data!$K$9,database!$AG2306&lt;&gt;Data!$K$8))),MAX(D$8:D2305)+1,0)</f>
        <v>0</v>
      </c>
      <c r="E2306" s="25">
        <f ca="1">IF(AND($AL2306-E$3&lt;=TODAY(),$AL2306&gt;0,AI2306&lt;&gt;"closed",AI2306&lt;&gt;"old",AND($B$3&lt;&gt;Data!$N$6,OR(database!$AG2306&lt;&gt;Data!$K$9,database!$AG2306&lt;&gt;Data!$K$8))),MAX(E$8:E2305)+1,0)</f>
        <v>0</v>
      </c>
      <c r="F2306" s="25">
        <f>IF(AH2306="X",MAX(F$8:F2305)+1,0)</f>
        <v>0</v>
      </c>
      <c r="G2306" s="25">
        <f ca="1">IF(AND(AG2306=Data!$K$8,database!AI2306&lt;&gt;"Closed",AI2306&lt;&gt;"old",database!AL2306&lt;(TODAY()+Data!$X$4)),MAX(G$8:G2305)+1,0)</f>
        <v>0</v>
      </c>
      <c r="H2306" s="25">
        <f ca="1">IF(AND(AG2306=Data!$K$9,database!AI2306&lt;&gt;"Closed",AI2306&lt;&gt;"old",database!AL2306&lt;(TODAY()+Data!$X$5)),MAX(H$8:H2305)+1,0)</f>
        <v>0</v>
      </c>
      <c r="Y2306">
        <f>IF(AS2306&gt;0,VLOOKUP(AS2306,$AT:$AV,3,0)+COUNTIF(AS$8:AS2305,AS2306),0)</f>
        <v>0</v>
      </c>
      <c r="AA2306" s="16"/>
      <c r="AB2306" s="22"/>
      <c r="AC2306" s="16"/>
      <c r="AD2306" s="22"/>
      <c r="AE2306" s="16"/>
      <c r="AF2306" s="22"/>
      <c r="AG2306" s="138"/>
      <c r="AH2306" s="23"/>
      <c r="AI2306" s="16"/>
      <c r="AJ2306" s="23"/>
      <c r="AK2306" s="28"/>
      <c r="AL2306" s="35"/>
      <c r="AQ2306" s="25">
        <f>IF(FollowUp!$AK$3="(Off)",IF(FollowUp!$AA$3=Data!$D$5,C2306,IF(FollowUp!$AA$3=Data!$D$6,D2306,IF(FollowUp!$AA$3=Data!$D$7,E2306,B2306))),IF(FollowUp!$AK$3=Data!$N$9,F2306,IF(FollowUp!$AK$3=Data!$N$8,H2306,IF(FollowUp!$AK$3=Data!$N$7,G2306,B2306))))</f>
        <v>0</v>
      </c>
      <c r="AR2306" s="51">
        <f t="shared" si="218"/>
        <v>0</v>
      </c>
      <c r="AS2306" s="25">
        <f t="shared" si="216"/>
        <v>-1</v>
      </c>
      <c r="AT2306" s="25">
        <f t="shared" si="219"/>
        <v>2299</v>
      </c>
      <c r="AU2306" s="25">
        <f t="shared" si="217"/>
        <v>0</v>
      </c>
      <c r="AV2306" s="25">
        <f t="shared" si="220"/>
        <v>0</v>
      </c>
      <c r="BB2306" s="51"/>
    </row>
    <row r="2307" spans="1:54" x14ac:dyDescent="0.25">
      <c r="A2307" t="str">
        <f t="shared" si="215"/>
        <v>2307</v>
      </c>
      <c r="B2307" s="25">
        <f>IF(OR(ISBLANK($AG2307),$AI2307="closed",$AI2307="old",AND($B$3=Data!$N$6,OR(database!AG2307=Data!$K$8,Data!$K$9=database!AG2307))),0,MAX(B$8:B2306)+1)</f>
        <v>0</v>
      </c>
      <c r="C2307" s="25">
        <f ca="1">IF(AND($AL2307-C$3&lt;=TODAY(),$AL2307&gt;0,AI2307&lt;&gt;"closed",AI2307&lt;&gt;"old",AND($B$3&lt;&gt;Data!$N$6,OR(database!$AG2307&lt;&gt;Data!$K$9,database!$AG2307&lt;&gt;Data!$K$8))),MAX(C$8:C2306)+1,0)</f>
        <v>0</v>
      </c>
      <c r="D2307" s="25">
        <f ca="1">IF(AND($AL2307-D$3&lt;=TODAY(),$AL2307&gt;0,$AI2307&lt;&gt;"closed",AI2307&lt;&gt;"old",AND($B$3&lt;&gt;Data!$N$6,OR(database!$AG2307&lt;&gt;Data!$K$9,database!$AG2307&lt;&gt;Data!$K$8))),MAX(D$8:D2306)+1,0)</f>
        <v>0</v>
      </c>
      <c r="E2307" s="25">
        <f ca="1">IF(AND($AL2307-E$3&lt;=TODAY(),$AL2307&gt;0,AI2307&lt;&gt;"closed",AI2307&lt;&gt;"old",AND($B$3&lt;&gt;Data!$N$6,OR(database!$AG2307&lt;&gt;Data!$K$9,database!$AG2307&lt;&gt;Data!$K$8))),MAX(E$8:E2306)+1,0)</f>
        <v>0</v>
      </c>
      <c r="F2307" s="25">
        <f>IF(AH2307="X",MAX(F$8:F2306)+1,0)</f>
        <v>0</v>
      </c>
      <c r="G2307" s="25">
        <f ca="1">IF(AND(AG2307=Data!$K$8,database!AI2307&lt;&gt;"Closed",AI2307&lt;&gt;"old",database!AL2307&lt;(TODAY()+Data!$X$4)),MAX(G$8:G2306)+1,0)</f>
        <v>0</v>
      </c>
      <c r="H2307" s="25">
        <f ca="1">IF(AND(AG2307=Data!$K$9,database!AI2307&lt;&gt;"Closed",AI2307&lt;&gt;"old",database!AL2307&lt;(TODAY()+Data!$X$5)),MAX(H$8:H2306)+1,0)</f>
        <v>0</v>
      </c>
      <c r="Y2307">
        <f>IF(AS2307&gt;0,VLOOKUP(AS2307,$AT:$AV,3,0)+COUNTIF(AS$8:AS2306,AS2307),0)</f>
        <v>0</v>
      </c>
      <c r="AA2307" s="17"/>
      <c r="AB2307" s="18"/>
      <c r="AC2307" s="17"/>
      <c r="AD2307" s="18"/>
      <c r="AE2307" s="17"/>
      <c r="AF2307" s="18"/>
      <c r="AG2307" s="139"/>
      <c r="AH2307" s="24"/>
      <c r="AI2307" s="17"/>
      <c r="AJ2307" s="24"/>
      <c r="AK2307" s="27"/>
      <c r="AL2307" s="47"/>
      <c r="AQ2307" s="25">
        <f>IF(FollowUp!$AK$3="(Off)",IF(FollowUp!$AA$3=Data!$D$5,C2307,IF(FollowUp!$AA$3=Data!$D$6,D2307,IF(FollowUp!$AA$3=Data!$D$7,E2307,B2307))),IF(FollowUp!$AK$3=Data!$N$9,F2307,IF(FollowUp!$AK$3=Data!$N$8,H2307,IF(FollowUp!$AK$3=Data!$N$7,G2307,B2307))))</f>
        <v>0</v>
      </c>
      <c r="AR2307" s="51">
        <f t="shared" si="218"/>
        <v>0</v>
      </c>
      <c r="AS2307" s="25">
        <f t="shared" si="216"/>
        <v>-1</v>
      </c>
      <c r="AT2307" s="25">
        <f t="shared" si="219"/>
        <v>2300</v>
      </c>
      <c r="AU2307" s="25">
        <f t="shared" si="217"/>
        <v>0</v>
      </c>
      <c r="AV2307" s="25">
        <f t="shared" si="220"/>
        <v>0</v>
      </c>
      <c r="BB2307" s="51"/>
    </row>
    <row r="2308" spans="1:54" x14ac:dyDescent="0.25">
      <c r="A2308" t="str">
        <f t="shared" si="215"/>
        <v>2308</v>
      </c>
      <c r="B2308" s="25">
        <f>IF(OR(ISBLANK($AG2308),$AI2308="closed",$AI2308="old",AND($B$3=Data!$N$6,OR(database!AG2308=Data!$K$8,Data!$K$9=database!AG2308))),0,MAX(B$8:B2307)+1)</f>
        <v>0</v>
      </c>
      <c r="C2308" s="25">
        <f ca="1">IF(AND($AL2308-C$3&lt;=TODAY(),$AL2308&gt;0,AI2308&lt;&gt;"closed",AI2308&lt;&gt;"old",AND($B$3&lt;&gt;Data!$N$6,OR(database!$AG2308&lt;&gt;Data!$K$9,database!$AG2308&lt;&gt;Data!$K$8))),MAX(C$8:C2307)+1,0)</f>
        <v>0</v>
      </c>
      <c r="D2308" s="25">
        <f ca="1">IF(AND($AL2308-D$3&lt;=TODAY(),$AL2308&gt;0,$AI2308&lt;&gt;"closed",AI2308&lt;&gt;"old",AND($B$3&lt;&gt;Data!$N$6,OR(database!$AG2308&lt;&gt;Data!$K$9,database!$AG2308&lt;&gt;Data!$K$8))),MAX(D$8:D2307)+1,0)</f>
        <v>0</v>
      </c>
      <c r="E2308" s="25">
        <f ca="1">IF(AND($AL2308-E$3&lt;=TODAY(),$AL2308&gt;0,AI2308&lt;&gt;"closed",AI2308&lt;&gt;"old",AND($B$3&lt;&gt;Data!$N$6,OR(database!$AG2308&lt;&gt;Data!$K$9,database!$AG2308&lt;&gt;Data!$K$8))),MAX(E$8:E2307)+1,0)</f>
        <v>0</v>
      </c>
      <c r="F2308" s="25">
        <f>IF(AH2308="X",MAX(F$8:F2307)+1,0)</f>
        <v>0</v>
      </c>
      <c r="G2308" s="25">
        <f ca="1">IF(AND(AG2308=Data!$K$8,database!AI2308&lt;&gt;"Closed",AI2308&lt;&gt;"old",database!AL2308&lt;(TODAY()+Data!$X$4)),MAX(G$8:G2307)+1,0)</f>
        <v>0</v>
      </c>
      <c r="H2308" s="25">
        <f ca="1">IF(AND(AG2308=Data!$K$9,database!AI2308&lt;&gt;"Closed",AI2308&lt;&gt;"old",database!AL2308&lt;(TODAY()+Data!$X$5)),MAX(H$8:H2307)+1,0)</f>
        <v>0</v>
      </c>
      <c r="Y2308">
        <f>IF(AS2308&gt;0,VLOOKUP(AS2308,$AT:$AV,3,0)+COUNTIF(AS$8:AS2307,AS2308),0)</f>
        <v>0</v>
      </c>
      <c r="AA2308" s="16"/>
      <c r="AB2308" s="22"/>
      <c r="AC2308" s="16"/>
      <c r="AD2308" s="22"/>
      <c r="AE2308" s="16"/>
      <c r="AF2308" s="22"/>
      <c r="AG2308" s="138"/>
      <c r="AH2308" s="23"/>
      <c r="AI2308" s="16"/>
      <c r="AJ2308" s="23"/>
      <c r="AK2308" s="28"/>
      <c r="AL2308" s="35"/>
      <c r="AQ2308" s="25">
        <f>IF(FollowUp!$AK$3="(Off)",IF(FollowUp!$AA$3=Data!$D$5,C2308,IF(FollowUp!$AA$3=Data!$D$6,D2308,IF(FollowUp!$AA$3=Data!$D$7,E2308,B2308))),IF(FollowUp!$AK$3=Data!$N$9,F2308,IF(FollowUp!$AK$3=Data!$N$8,H2308,IF(FollowUp!$AK$3=Data!$N$7,G2308,B2308))))</f>
        <v>0</v>
      </c>
      <c r="AR2308" s="51">
        <f t="shared" si="218"/>
        <v>0</v>
      </c>
      <c r="AS2308" s="25">
        <f t="shared" si="216"/>
        <v>-1</v>
      </c>
      <c r="AT2308" s="25">
        <f t="shared" si="219"/>
        <v>2301</v>
      </c>
      <c r="AU2308" s="25">
        <f t="shared" si="217"/>
        <v>0</v>
      </c>
      <c r="AV2308" s="25">
        <f t="shared" si="220"/>
        <v>0</v>
      </c>
      <c r="BB2308" s="51"/>
    </row>
    <row r="2309" spans="1:54" x14ac:dyDescent="0.25">
      <c r="A2309" t="str">
        <f t="shared" si="215"/>
        <v>2309</v>
      </c>
      <c r="B2309" s="25">
        <f>IF(OR(ISBLANK($AG2309),$AI2309="closed",$AI2309="old",AND($B$3=Data!$N$6,OR(database!AG2309=Data!$K$8,Data!$K$9=database!AG2309))),0,MAX(B$8:B2308)+1)</f>
        <v>0</v>
      </c>
      <c r="C2309" s="25">
        <f ca="1">IF(AND($AL2309-C$3&lt;=TODAY(),$AL2309&gt;0,AI2309&lt;&gt;"closed",AI2309&lt;&gt;"old",AND($B$3&lt;&gt;Data!$N$6,OR(database!$AG2309&lt;&gt;Data!$K$9,database!$AG2309&lt;&gt;Data!$K$8))),MAX(C$8:C2308)+1,0)</f>
        <v>0</v>
      </c>
      <c r="D2309" s="25">
        <f ca="1">IF(AND($AL2309-D$3&lt;=TODAY(),$AL2309&gt;0,$AI2309&lt;&gt;"closed",AI2309&lt;&gt;"old",AND($B$3&lt;&gt;Data!$N$6,OR(database!$AG2309&lt;&gt;Data!$K$9,database!$AG2309&lt;&gt;Data!$K$8))),MAX(D$8:D2308)+1,0)</f>
        <v>0</v>
      </c>
      <c r="E2309" s="25">
        <f ca="1">IF(AND($AL2309-E$3&lt;=TODAY(),$AL2309&gt;0,AI2309&lt;&gt;"closed",AI2309&lt;&gt;"old",AND($B$3&lt;&gt;Data!$N$6,OR(database!$AG2309&lt;&gt;Data!$K$9,database!$AG2309&lt;&gt;Data!$K$8))),MAX(E$8:E2308)+1,0)</f>
        <v>0</v>
      </c>
      <c r="F2309" s="25">
        <f>IF(AH2309="X",MAX(F$8:F2308)+1,0)</f>
        <v>0</v>
      </c>
      <c r="G2309" s="25">
        <f ca="1">IF(AND(AG2309=Data!$K$8,database!AI2309&lt;&gt;"Closed",AI2309&lt;&gt;"old",database!AL2309&lt;(TODAY()+Data!$X$4)),MAX(G$8:G2308)+1,0)</f>
        <v>0</v>
      </c>
      <c r="H2309" s="25">
        <f ca="1">IF(AND(AG2309=Data!$K$9,database!AI2309&lt;&gt;"Closed",AI2309&lt;&gt;"old",database!AL2309&lt;(TODAY()+Data!$X$5)),MAX(H$8:H2308)+1,0)</f>
        <v>0</v>
      </c>
      <c r="Y2309">
        <f>IF(AS2309&gt;0,VLOOKUP(AS2309,$AT:$AV,3,0)+COUNTIF(AS$8:AS2308,AS2309),0)</f>
        <v>0</v>
      </c>
      <c r="AA2309" s="17"/>
      <c r="AB2309" s="18"/>
      <c r="AC2309" s="17"/>
      <c r="AD2309" s="18"/>
      <c r="AE2309" s="17"/>
      <c r="AF2309" s="18"/>
      <c r="AG2309" s="139"/>
      <c r="AH2309" s="24"/>
      <c r="AI2309" s="17"/>
      <c r="AJ2309" s="24"/>
      <c r="AK2309" s="27"/>
      <c r="AL2309" s="47"/>
      <c r="AQ2309" s="25">
        <f>IF(FollowUp!$AK$3="(Off)",IF(FollowUp!$AA$3=Data!$D$5,C2309,IF(FollowUp!$AA$3=Data!$D$6,D2309,IF(FollowUp!$AA$3=Data!$D$7,E2309,B2309))),IF(FollowUp!$AK$3=Data!$N$9,F2309,IF(FollowUp!$AK$3=Data!$N$8,H2309,IF(FollowUp!$AK$3=Data!$N$7,G2309,B2309))))</f>
        <v>0</v>
      </c>
      <c r="AR2309" s="51">
        <f t="shared" si="218"/>
        <v>0</v>
      </c>
      <c r="AS2309" s="25">
        <f t="shared" si="216"/>
        <v>-1</v>
      </c>
      <c r="AT2309" s="25">
        <f t="shared" si="219"/>
        <v>2302</v>
      </c>
      <c r="AU2309" s="25">
        <f t="shared" si="217"/>
        <v>0</v>
      </c>
      <c r="AV2309" s="25">
        <f t="shared" si="220"/>
        <v>0</v>
      </c>
      <c r="BB2309" s="51"/>
    </row>
    <row r="2310" spans="1:54" x14ac:dyDescent="0.25">
      <c r="A2310" t="str">
        <f t="shared" si="215"/>
        <v>2310</v>
      </c>
      <c r="B2310" s="25">
        <f>IF(OR(ISBLANK($AG2310),$AI2310="closed",$AI2310="old",AND($B$3=Data!$N$6,OR(database!AG2310=Data!$K$8,Data!$K$9=database!AG2310))),0,MAX(B$8:B2309)+1)</f>
        <v>0</v>
      </c>
      <c r="C2310" s="25">
        <f ca="1">IF(AND($AL2310-C$3&lt;=TODAY(),$AL2310&gt;0,AI2310&lt;&gt;"closed",AI2310&lt;&gt;"old",AND($B$3&lt;&gt;Data!$N$6,OR(database!$AG2310&lt;&gt;Data!$K$9,database!$AG2310&lt;&gt;Data!$K$8))),MAX(C$8:C2309)+1,0)</f>
        <v>0</v>
      </c>
      <c r="D2310" s="25">
        <f ca="1">IF(AND($AL2310-D$3&lt;=TODAY(),$AL2310&gt;0,$AI2310&lt;&gt;"closed",AI2310&lt;&gt;"old",AND($B$3&lt;&gt;Data!$N$6,OR(database!$AG2310&lt;&gt;Data!$K$9,database!$AG2310&lt;&gt;Data!$K$8))),MAX(D$8:D2309)+1,0)</f>
        <v>0</v>
      </c>
      <c r="E2310" s="25">
        <f ca="1">IF(AND($AL2310-E$3&lt;=TODAY(),$AL2310&gt;0,AI2310&lt;&gt;"closed",AI2310&lt;&gt;"old",AND($B$3&lt;&gt;Data!$N$6,OR(database!$AG2310&lt;&gt;Data!$K$9,database!$AG2310&lt;&gt;Data!$K$8))),MAX(E$8:E2309)+1,0)</f>
        <v>0</v>
      </c>
      <c r="F2310" s="25">
        <f>IF(AH2310="X",MAX(F$8:F2309)+1,0)</f>
        <v>0</v>
      </c>
      <c r="G2310" s="25">
        <f ca="1">IF(AND(AG2310=Data!$K$8,database!AI2310&lt;&gt;"Closed",AI2310&lt;&gt;"old",database!AL2310&lt;(TODAY()+Data!$X$4)),MAX(G$8:G2309)+1,0)</f>
        <v>0</v>
      </c>
      <c r="H2310" s="25">
        <f ca="1">IF(AND(AG2310=Data!$K$9,database!AI2310&lt;&gt;"Closed",AI2310&lt;&gt;"old",database!AL2310&lt;(TODAY()+Data!$X$5)),MAX(H$8:H2309)+1,0)</f>
        <v>0</v>
      </c>
      <c r="Y2310">
        <f>IF(AS2310&gt;0,VLOOKUP(AS2310,$AT:$AV,3,0)+COUNTIF(AS$8:AS2309,AS2310),0)</f>
        <v>0</v>
      </c>
      <c r="AA2310" s="16"/>
      <c r="AB2310" s="22"/>
      <c r="AC2310" s="16"/>
      <c r="AD2310" s="22"/>
      <c r="AE2310" s="16"/>
      <c r="AF2310" s="22"/>
      <c r="AG2310" s="138"/>
      <c r="AH2310" s="23"/>
      <c r="AI2310" s="16"/>
      <c r="AJ2310" s="23"/>
      <c r="AK2310" s="28"/>
      <c r="AL2310" s="35"/>
      <c r="AQ2310" s="25">
        <f>IF(FollowUp!$AK$3="(Off)",IF(FollowUp!$AA$3=Data!$D$5,C2310,IF(FollowUp!$AA$3=Data!$D$6,D2310,IF(FollowUp!$AA$3=Data!$D$7,E2310,B2310))),IF(FollowUp!$AK$3=Data!$N$9,F2310,IF(FollowUp!$AK$3=Data!$N$8,H2310,IF(FollowUp!$AK$3=Data!$N$7,G2310,B2310))))</f>
        <v>0</v>
      </c>
      <c r="AR2310" s="51">
        <f t="shared" si="218"/>
        <v>0</v>
      </c>
      <c r="AS2310" s="25">
        <f t="shared" si="216"/>
        <v>-1</v>
      </c>
      <c r="AT2310" s="25">
        <f t="shared" si="219"/>
        <v>2303</v>
      </c>
      <c r="AU2310" s="25">
        <f t="shared" si="217"/>
        <v>0</v>
      </c>
      <c r="AV2310" s="25">
        <f t="shared" si="220"/>
        <v>0</v>
      </c>
      <c r="BB2310" s="51"/>
    </row>
    <row r="2311" spans="1:54" x14ac:dyDescent="0.25">
      <c r="A2311" t="str">
        <f t="shared" si="215"/>
        <v>2311</v>
      </c>
      <c r="B2311" s="25">
        <f>IF(OR(ISBLANK($AG2311),$AI2311="closed",$AI2311="old",AND($B$3=Data!$N$6,OR(database!AG2311=Data!$K$8,Data!$K$9=database!AG2311))),0,MAX(B$8:B2310)+1)</f>
        <v>0</v>
      </c>
      <c r="C2311" s="25">
        <f ca="1">IF(AND($AL2311-C$3&lt;=TODAY(),$AL2311&gt;0,AI2311&lt;&gt;"closed",AI2311&lt;&gt;"old",AND($B$3&lt;&gt;Data!$N$6,OR(database!$AG2311&lt;&gt;Data!$K$9,database!$AG2311&lt;&gt;Data!$K$8))),MAX(C$8:C2310)+1,0)</f>
        <v>0</v>
      </c>
      <c r="D2311" s="25">
        <f ca="1">IF(AND($AL2311-D$3&lt;=TODAY(),$AL2311&gt;0,$AI2311&lt;&gt;"closed",AI2311&lt;&gt;"old",AND($B$3&lt;&gt;Data!$N$6,OR(database!$AG2311&lt;&gt;Data!$K$9,database!$AG2311&lt;&gt;Data!$K$8))),MAX(D$8:D2310)+1,0)</f>
        <v>0</v>
      </c>
      <c r="E2311" s="25">
        <f ca="1">IF(AND($AL2311-E$3&lt;=TODAY(),$AL2311&gt;0,AI2311&lt;&gt;"closed",AI2311&lt;&gt;"old",AND($B$3&lt;&gt;Data!$N$6,OR(database!$AG2311&lt;&gt;Data!$K$9,database!$AG2311&lt;&gt;Data!$K$8))),MAX(E$8:E2310)+1,0)</f>
        <v>0</v>
      </c>
      <c r="F2311" s="25">
        <f>IF(AH2311="X",MAX(F$8:F2310)+1,0)</f>
        <v>0</v>
      </c>
      <c r="G2311" s="25">
        <f ca="1">IF(AND(AG2311=Data!$K$8,database!AI2311&lt;&gt;"Closed",AI2311&lt;&gt;"old",database!AL2311&lt;(TODAY()+Data!$X$4)),MAX(G$8:G2310)+1,0)</f>
        <v>0</v>
      </c>
      <c r="H2311" s="25">
        <f ca="1">IF(AND(AG2311=Data!$K$9,database!AI2311&lt;&gt;"Closed",AI2311&lt;&gt;"old",database!AL2311&lt;(TODAY()+Data!$X$5)),MAX(H$8:H2310)+1,0)</f>
        <v>0</v>
      </c>
      <c r="Y2311">
        <f>IF(AS2311&gt;0,VLOOKUP(AS2311,$AT:$AV,3,0)+COUNTIF(AS$8:AS2310,AS2311),0)</f>
        <v>0</v>
      </c>
      <c r="AA2311" s="17"/>
      <c r="AB2311" s="18"/>
      <c r="AC2311" s="17"/>
      <c r="AD2311" s="18"/>
      <c r="AE2311" s="17"/>
      <c r="AF2311" s="18"/>
      <c r="AG2311" s="139"/>
      <c r="AH2311" s="24"/>
      <c r="AI2311" s="17"/>
      <c r="AJ2311" s="24"/>
      <c r="AK2311" s="27"/>
      <c r="AL2311" s="47"/>
      <c r="AQ2311" s="25">
        <f>IF(FollowUp!$AK$3="(Off)",IF(FollowUp!$AA$3=Data!$D$5,C2311,IF(FollowUp!$AA$3=Data!$D$6,D2311,IF(FollowUp!$AA$3=Data!$D$7,E2311,B2311))),IF(FollowUp!$AK$3=Data!$N$9,F2311,IF(FollowUp!$AK$3=Data!$N$8,H2311,IF(FollowUp!$AK$3=Data!$N$7,G2311,B2311))))</f>
        <v>0</v>
      </c>
      <c r="AR2311" s="51">
        <f t="shared" si="218"/>
        <v>0</v>
      </c>
      <c r="AS2311" s="25">
        <f t="shared" si="216"/>
        <v>-1</v>
      </c>
      <c r="AT2311" s="25">
        <f t="shared" si="219"/>
        <v>2304</v>
      </c>
      <c r="AU2311" s="25">
        <f t="shared" si="217"/>
        <v>0</v>
      </c>
      <c r="AV2311" s="25">
        <f t="shared" si="220"/>
        <v>0</v>
      </c>
      <c r="BB2311" s="51"/>
    </row>
    <row r="2312" spans="1:54" x14ac:dyDescent="0.25">
      <c r="A2312" t="str">
        <f t="shared" ref="A2312:A2375" si="221">ROW(C2312)&amp;AC2312</f>
        <v>2312</v>
      </c>
      <c r="B2312" s="25">
        <f>IF(OR(ISBLANK($AG2312),$AI2312="closed",$AI2312="old",AND($B$3=Data!$N$6,OR(database!AG2312=Data!$K$8,Data!$K$9=database!AG2312))),0,MAX(B$8:B2311)+1)</f>
        <v>0</v>
      </c>
      <c r="C2312" s="25">
        <f ca="1">IF(AND($AL2312-C$3&lt;=TODAY(),$AL2312&gt;0,AI2312&lt;&gt;"closed",AI2312&lt;&gt;"old",AND($B$3&lt;&gt;Data!$N$6,OR(database!$AG2312&lt;&gt;Data!$K$9,database!$AG2312&lt;&gt;Data!$K$8))),MAX(C$8:C2311)+1,0)</f>
        <v>0</v>
      </c>
      <c r="D2312" s="25">
        <f ca="1">IF(AND($AL2312-D$3&lt;=TODAY(),$AL2312&gt;0,$AI2312&lt;&gt;"closed",AI2312&lt;&gt;"old",AND($B$3&lt;&gt;Data!$N$6,OR(database!$AG2312&lt;&gt;Data!$K$9,database!$AG2312&lt;&gt;Data!$K$8))),MAX(D$8:D2311)+1,0)</f>
        <v>0</v>
      </c>
      <c r="E2312" s="25">
        <f ca="1">IF(AND($AL2312-E$3&lt;=TODAY(),$AL2312&gt;0,AI2312&lt;&gt;"closed",AI2312&lt;&gt;"old",AND($B$3&lt;&gt;Data!$N$6,OR(database!$AG2312&lt;&gt;Data!$K$9,database!$AG2312&lt;&gt;Data!$K$8))),MAX(E$8:E2311)+1,0)</f>
        <v>0</v>
      </c>
      <c r="F2312" s="25">
        <f>IF(AH2312="X",MAX(F$8:F2311)+1,0)</f>
        <v>0</v>
      </c>
      <c r="G2312" s="25">
        <f ca="1">IF(AND(AG2312=Data!$K$8,database!AI2312&lt;&gt;"Closed",AI2312&lt;&gt;"old",database!AL2312&lt;(TODAY()+Data!$X$4)),MAX(G$8:G2311)+1,0)</f>
        <v>0</v>
      </c>
      <c r="H2312" s="25">
        <f ca="1">IF(AND(AG2312=Data!$K$9,database!AI2312&lt;&gt;"Closed",AI2312&lt;&gt;"old",database!AL2312&lt;(TODAY()+Data!$X$5)),MAX(H$8:H2311)+1,0)</f>
        <v>0</v>
      </c>
      <c r="Y2312">
        <f>IF(AS2312&gt;0,VLOOKUP(AS2312,$AT:$AV,3,0)+COUNTIF(AS$8:AS2311,AS2312),0)</f>
        <v>0</v>
      </c>
      <c r="AA2312" s="16"/>
      <c r="AB2312" s="22"/>
      <c r="AC2312" s="16"/>
      <c r="AD2312" s="22"/>
      <c r="AE2312" s="16"/>
      <c r="AF2312" s="22"/>
      <c r="AG2312" s="138"/>
      <c r="AH2312" s="23"/>
      <c r="AI2312" s="16"/>
      <c r="AJ2312" s="23"/>
      <c r="AK2312" s="28"/>
      <c r="AL2312" s="35"/>
      <c r="AQ2312" s="25">
        <f>IF(FollowUp!$AK$3="(Off)",IF(FollowUp!$AA$3=Data!$D$5,C2312,IF(FollowUp!$AA$3=Data!$D$6,D2312,IF(FollowUp!$AA$3=Data!$D$7,E2312,B2312))),IF(FollowUp!$AK$3=Data!$N$9,F2312,IF(FollowUp!$AK$3=Data!$N$8,H2312,IF(FollowUp!$AK$3=Data!$N$7,G2312,B2312))))</f>
        <v>0</v>
      </c>
      <c r="AR2312" s="51">
        <f t="shared" si="218"/>
        <v>0</v>
      </c>
      <c r="AS2312" s="25">
        <f t="shared" si="216"/>
        <v>-1</v>
      </c>
      <c r="AT2312" s="25">
        <f t="shared" si="219"/>
        <v>2305</v>
      </c>
      <c r="AU2312" s="25">
        <f t="shared" si="217"/>
        <v>0</v>
      </c>
      <c r="AV2312" s="25">
        <f t="shared" si="220"/>
        <v>0</v>
      </c>
      <c r="BB2312" s="51"/>
    </row>
    <row r="2313" spans="1:54" x14ac:dyDescent="0.25">
      <c r="A2313" t="str">
        <f t="shared" si="221"/>
        <v>2313</v>
      </c>
      <c r="B2313" s="25">
        <f>IF(OR(ISBLANK($AG2313),$AI2313="closed",$AI2313="old",AND($B$3=Data!$N$6,OR(database!AG2313=Data!$K$8,Data!$K$9=database!AG2313))),0,MAX(B$8:B2312)+1)</f>
        <v>0</v>
      </c>
      <c r="C2313" s="25">
        <f ca="1">IF(AND($AL2313-C$3&lt;=TODAY(),$AL2313&gt;0,AI2313&lt;&gt;"closed",AI2313&lt;&gt;"old",AND($B$3&lt;&gt;Data!$N$6,OR(database!$AG2313&lt;&gt;Data!$K$9,database!$AG2313&lt;&gt;Data!$K$8))),MAX(C$8:C2312)+1,0)</f>
        <v>0</v>
      </c>
      <c r="D2313" s="25">
        <f ca="1">IF(AND($AL2313-D$3&lt;=TODAY(),$AL2313&gt;0,$AI2313&lt;&gt;"closed",AI2313&lt;&gt;"old",AND($B$3&lt;&gt;Data!$N$6,OR(database!$AG2313&lt;&gt;Data!$K$9,database!$AG2313&lt;&gt;Data!$K$8))),MAX(D$8:D2312)+1,0)</f>
        <v>0</v>
      </c>
      <c r="E2313" s="25">
        <f ca="1">IF(AND($AL2313-E$3&lt;=TODAY(),$AL2313&gt;0,AI2313&lt;&gt;"closed",AI2313&lt;&gt;"old",AND($B$3&lt;&gt;Data!$N$6,OR(database!$AG2313&lt;&gt;Data!$K$9,database!$AG2313&lt;&gt;Data!$K$8))),MAX(E$8:E2312)+1,0)</f>
        <v>0</v>
      </c>
      <c r="F2313" s="25">
        <f>IF(AH2313="X",MAX(F$8:F2312)+1,0)</f>
        <v>0</v>
      </c>
      <c r="G2313" s="25">
        <f ca="1">IF(AND(AG2313=Data!$K$8,database!AI2313&lt;&gt;"Closed",AI2313&lt;&gt;"old",database!AL2313&lt;(TODAY()+Data!$X$4)),MAX(G$8:G2312)+1,0)</f>
        <v>0</v>
      </c>
      <c r="H2313" s="25">
        <f ca="1">IF(AND(AG2313=Data!$K$9,database!AI2313&lt;&gt;"Closed",AI2313&lt;&gt;"old",database!AL2313&lt;(TODAY()+Data!$X$5)),MAX(H$8:H2312)+1,0)</f>
        <v>0</v>
      </c>
      <c r="Y2313">
        <f>IF(AS2313&gt;0,VLOOKUP(AS2313,$AT:$AV,3,0)+COUNTIF(AS$8:AS2312,AS2313),0)</f>
        <v>0</v>
      </c>
      <c r="AA2313" s="17"/>
      <c r="AB2313" s="18"/>
      <c r="AC2313" s="17"/>
      <c r="AD2313" s="18"/>
      <c r="AE2313" s="17"/>
      <c r="AF2313" s="18"/>
      <c r="AG2313" s="139"/>
      <c r="AH2313" s="24"/>
      <c r="AI2313" s="17"/>
      <c r="AJ2313" s="24"/>
      <c r="AK2313" s="27"/>
      <c r="AL2313" s="47"/>
      <c r="AQ2313" s="25">
        <f>IF(FollowUp!$AK$3="(Off)",IF(FollowUp!$AA$3=Data!$D$5,C2313,IF(FollowUp!$AA$3=Data!$D$6,D2313,IF(FollowUp!$AA$3=Data!$D$7,E2313,B2313))),IF(FollowUp!$AK$3=Data!$N$9,F2313,IF(FollowUp!$AK$3=Data!$N$8,H2313,IF(FollowUp!$AK$3=Data!$N$7,G2313,B2313))))</f>
        <v>0</v>
      </c>
      <c r="AR2313" s="51">
        <f t="shared" si="218"/>
        <v>0</v>
      </c>
      <c r="AS2313" s="25">
        <f t="shared" ref="AS2313:AS2376" si="222">IF(AR2313=0,-1,RANK(AR2313,$AR$8:$AR$5000))</f>
        <v>-1</v>
      </c>
      <c r="AT2313" s="25">
        <f t="shared" si="219"/>
        <v>2306</v>
      </c>
      <c r="AU2313" s="25">
        <f t="shared" ref="AU2313:AU2376" si="223">COUNTIF(AS:AS,AT2313)</f>
        <v>0</v>
      </c>
      <c r="AV2313" s="25">
        <f t="shared" si="220"/>
        <v>0</v>
      </c>
      <c r="BB2313" s="51"/>
    </row>
    <row r="2314" spans="1:54" x14ac:dyDescent="0.25">
      <c r="A2314" t="str">
        <f t="shared" si="221"/>
        <v>2314</v>
      </c>
      <c r="B2314" s="25">
        <f>IF(OR(ISBLANK($AG2314),$AI2314="closed",$AI2314="old",AND($B$3=Data!$N$6,OR(database!AG2314=Data!$K$8,Data!$K$9=database!AG2314))),0,MAX(B$8:B2313)+1)</f>
        <v>0</v>
      </c>
      <c r="C2314" s="25">
        <f ca="1">IF(AND($AL2314-C$3&lt;=TODAY(),$AL2314&gt;0,AI2314&lt;&gt;"closed",AI2314&lt;&gt;"old",AND($B$3&lt;&gt;Data!$N$6,OR(database!$AG2314&lt;&gt;Data!$K$9,database!$AG2314&lt;&gt;Data!$K$8))),MAX(C$8:C2313)+1,0)</f>
        <v>0</v>
      </c>
      <c r="D2314" s="25">
        <f ca="1">IF(AND($AL2314-D$3&lt;=TODAY(),$AL2314&gt;0,$AI2314&lt;&gt;"closed",AI2314&lt;&gt;"old",AND($B$3&lt;&gt;Data!$N$6,OR(database!$AG2314&lt;&gt;Data!$K$9,database!$AG2314&lt;&gt;Data!$K$8))),MAX(D$8:D2313)+1,0)</f>
        <v>0</v>
      </c>
      <c r="E2314" s="25">
        <f ca="1">IF(AND($AL2314-E$3&lt;=TODAY(),$AL2314&gt;0,AI2314&lt;&gt;"closed",AI2314&lt;&gt;"old",AND($B$3&lt;&gt;Data!$N$6,OR(database!$AG2314&lt;&gt;Data!$K$9,database!$AG2314&lt;&gt;Data!$K$8))),MAX(E$8:E2313)+1,0)</f>
        <v>0</v>
      </c>
      <c r="F2314" s="25">
        <f>IF(AH2314="X",MAX(F$8:F2313)+1,0)</f>
        <v>0</v>
      </c>
      <c r="G2314" s="25">
        <f ca="1">IF(AND(AG2314=Data!$K$8,database!AI2314&lt;&gt;"Closed",AI2314&lt;&gt;"old",database!AL2314&lt;(TODAY()+Data!$X$4)),MAX(G$8:G2313)+1,0)</f>
        <v>0</v>
      </c>
      <c r="H2314" s="25">
        <f ca="1">IF(AND(AG2314=Data!$K$9,database!AI2314&lt;&gt;"Closed",AI2314&lt;&gt;"old",database!AL2314&lt;(TODAY()+Data!$X$5)),MAX(H$8:H2313)+1,0)</f>
        <v>0</v>
      </c>
      <c r="Y2314">
        <f>IF(AS2314&gt;0,VLOOKUP(AS2314,$AT:$AV,3,0)+COUNTIF(AS$8:AS2313,AS2314),0)</f>
        <v>0</v>
      </c>
      <c r="AA2314" s="16"/>
      <c r="AB2314" s="22"/>
      <c r="AC2314" s="16"/>
      <c r="AD2314" s="22"/>
      <c r="AE2314" s="16"/>
      <c r="AF2314" s="22"/>
      <c r="AG2314" s="138"/>
      <c r="AH2314" s="23"/>
      <c r="AI2314" s="16"/>
      <c r="AJ2314" s="23"/>
      <c r="AK2314" s="28"/>
      <c r="AL2314" s="35"/>
      <c r="AQ2314" s="25">
        <f>IF(FollowUp!$AK$3="(Off)",IF(FollowUp!$AA$3=Data!$D$5,C2314,IF(FollowUp!$AA$3=Data!$D$6,D2314,IF(FollowUp!$AA$3=Data!$D$7,E2314,B2314))),IF(FollowUp!$AK$3=Data!$N$9,F2314,IF(FollowUp!$AK$3=Data!$N$8,H2314,IF(FollowUp!$AK$3=Data!$N$7,G2314,B2314))))</f>
        <v>0</v>
      </c>
      <c r="AR2314" s="51">
        <f t="shared" si="218"/>
        <v>0</v>
      </c>
      <c r="AS2314" s="25">
        <f t="shared" si="222"/>
        <v>-1</v>
      </c>
      <c r="AT2314" s="25">
        <f t="shared" si="219"/>
        <v>2307</v>
      </c>
      <c r="AU2314" s="25">
        <f t="shared" si="223"/>
        <v>0</v>
      </c>
      <c r="AV2314" s="25">
        <f t="shared" si="220"/>
        <v>0</v>
      </c>
      <c r="BB2314" s="51"/>
    </row>
    <row r="2315" spans="1:54" x14ac:dyDescent="0.25">
      <c r="A2315" t="str">
        <f t="shared" si="221"/>
        <v>2315</v>
      </c>
      <c r="B2315" s="25">
        <f>IF(OR(ISBLANK($AG2315),$AI2315="closed",$AI2315="old",AND($B$3=Data!$N$6,OR(database!AG2315=Data!$K$8,Data!$K$9=database!AG2315))),0,MAX(B$8:B2314)+1)</f>
        <v>0</v>
      </c>
      <c r="C2315" s="25">
        <f ca="1">IF(AND($AL2315-C$3&lt;=TODAY(),$AL2315&gt;0,AI2315&lt;&gt;"closed",AI2315&lt;&gt;"old",AND($B$3&lt;&gt;Data!$N$6,OR(database!$AG2315&lt;&gt;Data!$K$9,database!$AG2315&lt;&gt;Data!$K$8))),MAX(C$8:C2314)+1,0)</f>
        <v>0</v>
      </c>
      <c r="D2315" s="25">
        <f ca="1">IF(AND($AL2315-D$3&lt;=TODAY(),$AL2315&gt;0,$AI2315&lt;&gt;"closed",AI2315&lt;&gt;"old",AND($B$3&lt;&gt;Data!$N$6,OR(database!$AG2315&lt;&gt;Data!$K$9,database!$AG2315&lt;&gt;Data!$K$8))),MAX(D$8:D2314)+1,0)</f>
        <v>0</v>
      </c>
      <c r="E2315" s="25">
        <f ca="1">IF(AND($AL2315-E$3&lt;=TODAY(),$AL2315&gt;0,AI2315&lt;&gt;"closed",AI2315&lt;&gt;"old",AND($B$3&lt;&gt;Data!$N$6,OR(database!$AG2315&lt;&gt;Data!$K$9,database!$AG2315&lt;&gt;Data!$K$8))),MAX(E$8:E2314)+1,0)</f>
        <v>0</v>
      </c>
      <c r="F2315" s="25">
        <f>IF(AH2315="X",MAX(F$8:F2314)+1,0)</f>
        <v>0</v>
      </c>
      <c r="G2315" s="25">
        <f ca="1">IF(AND(AG2315=Data!$K$8,database!AI2315&lt;&gt;"Closed",AI2315&lt;&gt;"old",database!AL2315&lt;(TODAY()+Data!$X$4)),MAX(G$8:G2314)+1,0)</f>
        <v>0</v>
      </c>
      <c r="H2315" s="25">
        <f ca="1">IF(AND(AG2315=Data!$K$9,database!AI2315&lt;&gt;"Closed",AI2315&lt;&gt;"old",database!AL2315&lt;(TODAY()+Data!$X$5)),MAX(H$8:H2314)+1,0)</f>
        <v>0</v>
      </c>
      <c r="Y2315">
        <f>IF(AS2315&gt;0,VLOOKUP(AS2315,$AT:$AV,3,0)+COUNTIF(AS$8:AS2314,AS2315),0)</f>
        <v>0</v>
      </c>
      <c r="AA2315" s="17"/>
      <c r="AB2315" s="18"/>
      <c r="AC2315" s="17"/>
      <c r="AD2315" s="18"/>
      <c r="AE2315" s="17"/>
      <c r="AF2315" s="18"/>
      <c r="AG2315" s="139"/>
      <c r="AH2315" s="24"/>
      <c r="AI2315" s="17"/>
      <c r="AJ2315" s="24"/>
      <c r="AK2315" s="27"/>
      <c r="AL2315" s="47"/>
      <c r="AQ2315" s="25">
        <f>IF(FollowUp!$AK$3="(Off)",IF(FollowUp!$AA$3=Data!$D$5,C2315,IF(FollowUp!$AA$3=Data!$D$6,D2315,IF(FollowUp!$AA$3=Data!$D$7,E2315,B2315))),IF(FollowUp!$AK$3=Data!$N$9,F2315,IF(FollowUp!$AK$3=Data!$N$8,H2315,IF(FollowUp!$AK$3=Data!$N$7,G2315,B2315))))</f>
        <v>0</v>
      </c>
      <c r="AR2315" s="51">
        <f t="shared" si="218"/>
        <v>0</v>
      </c>
      <c r="AS2315" s="25">
        <f t="shared" si="222"/>
        <v>-1</v>
      </c>
      <c r="AT2315" s="25">
        <f t="shared" si="219"/>
        <v>2308</v>
      </c>
      <c r="AU2315" s="25">
        <f t="shared" si="223"/>
        <v>0</v>
      </c>
      <c r="AV2315" s="25">
        <f t="shared" si="220"/>
        <v>0</v>
      </c>
      <c r="BB2315" s="51"/>
    </row>
    <row r="2316" spans="1:54" x14ac:dyDescent="0.25">
      <c r="A2316" t="str">
        <f t="shared" si="221"/>
        <v>2316</v>
      </c>
      <c r="B2316" s="25">
        <f>IF(OR(ISBLANK($AG2316),$AI2316="closed",$AI2316="old",AND($B$3=Data!$N$6,OR(database!AG2316=Data!$K$8,Data!$K$9=database!AG2316))),0,MAX(B$8:B2315)+1)</f>
        <v>0</v>
      </c>
      <c r="C2316" s="25">
        <f ca="1">IF(AND($AL2316-C$3&lt;=TODAY(),$AL2316&gt;0,AI2316&lt;&gt;"closed",AI2316&lt;&gt;"old",AND($B$3&lt;&gt;Data!$N$6,OR(database!$AG2316&lt;&gt;Data!$K$9,database!$AG2316&lt;&gt;Data!$K$8))),MAX(C$8:C2315)+1,0)</f>
        <v>0</v>
      </c>
      <c r="D2316" s="25">
        <f ca="1">IF(AND($AL2316-D$3&lt;=TODAY(),$AL2316&gt;0,$AI2316&lt;&gt;"closed",AI2316&lt;&gt;"old",AND($B$3&lt;&gt;Data!$N$6,OR(database!$AG2316&lt;&gt;Data!$K$9,database!$AG2316&lt;&gt;Data!$K$8))),MAX(D$8:D2315)+1,0)</f>
        <v>0</v>
      </c>
      <c r="E2316" s="25">
        <f ca="1">IF(AND($AL2316-E$3&lt;=TODAY(),$AL2316&gt;0,AI2316&lt;&gt;"closed",AI2316&lt;&gt;"old",AND($B$3&lt;&gt;Data!$N$6,OR(database!$AG2316&lt;&gt;Data!$K$9,database!$AG2316&lt;&gt;Data!$K$8))),MAX(E$8:E2315)+1,0)</f>
        <v>0</v>
      </c>
      <c r="F2316" s="25">
        <f>IF(AH2316="X",MAX(F$8:F2315)+1,0)</f>
        <v>0</v>
      </c>
      <c r="G2316" s="25">
        <f ca="1">IF(AND(AG2316=Data!$K$8,database!AI2316&lt;&gt;"Closed",AI2316&lt;&gt;"old",database!AL2316&lt;(TODAY()+Data!$X$4)),MAX(G$8:G2315)+1,0)</f>
        <v>0</v>
      </c>
      <c r="H2316" s="25">
        <f ca="1">IF(AND(AG2316=Data!$K$9,database!AI2316&lt;&gt;"Closed",AI2316&lt;&gt;"old",database!AL2316&lt;(TODAY()+Data!$X$5)),MAX(H$8:H2315)+1,0)</f>
        <v>0</v>
      </c>
      <c r="Y2316">
        <f>IF(AS2316&gt;0,VLOOKUP(AS2316,$AT:$AV,3,0)+COUNTIF(AS$8:AS2315,AS2316),0)</f>
        <v>0</v>
      </c>
      <c r="AA2316" s="16"/>
      <c r="AB2316" s="22"/>
      <c r="AC2316" s="16"/>
      <c r="AD2316" s="22"/>
      <c r="AE2316" s="16"/>
      <c r="AF2316" s="22"/>
      <c r="AG2316" s="138"/>
      <c r="AH2316" s="23"/>
      <c r="AI2316" s="16"/>
      <c r="AJ2316" s="23"/>
      <c r="AK2316" s="28"/>
      <c r="AL2316" s="35"/>
      <c r="AQ2316" s="25">
        <f>IF(FollowUp!$AK$3="(Off)",IF(FollowUp!$AA$3=Data!$D$5,C2316,IF(FollowUp!$AA$3=Data!$D$6,D2316,IF(FollowUp!$AA$3=Data!$D$7,E2316,B2316))),IF(FollowUp!$AK$3=Data!$N$9,F2316,IF(FollowUp!$AK$3=Data!$N$8,H2316,IF(FollowUp!$AK$3=Data!$N$7,G2316,B2316))))</f>
        <v>0</v>
      </c>
      <c r="AR2316" s="51">
        <f t="shared" si="218"/>
        <v>0</v>
      </c>
      <c r="AS2316" s="25">
        <f t="shared" si="222"/>
        <v>-1</v>
      </c>
      <c r="AT2316" s="25">
        <f t="shared" si="219"/>
        <v>2309</v>
      </c>
      <c r="AU2316" s="25">
        <f t="shared" si="223"/>
        <v>0</v>
      </c>
      <c r="AV2316" s="25">
        <f t="shared" si="220"/>
        <v>0</v>
      </c>
      <c r="BB2316" s="51"/>
    </row>
    <row r="2317" spans="1:54" x14ac:dyDescent="0.25">
      <c r="A2317" t="str">
        <f t="shared" si="221"/>
        <v>2317</v>
      </c>
      <c r="B2317" s="25">
        <f>IF(OR(ISBLANK($AG2317),$AI2317="closed",$AI2317="old",AND($B$3=Data!$N$6,OR(database!AG2317=Data!$K$8,Data!$K$9=database!AG2317))),0,MAX(B$8:B2316)+1)</f>
        <v>0</v>
      </c>
      <c r="C2317" s="25">
        <f ca="1">IF(AND($AL2317-C$3&lt;=TODAY(),$AL2317&gt;0,AI2317&lt;&gt;"closed",AI2317&lt;&gt;"old",AND($B$3&lt;&gt;Data!$N$6,OR(database!$AG2317&lt;&gt;Data!$K$9,database!$AG2317&lt;&gt;Data!$K$8))),MAX(C$8:C2316)+1,0)</f>
        <v>0</v>
      </c>
      <c r="D2317" s="25">
        <f ca="1">IF(AND($AL2317-D$3&lt;=TODAY(),$AL2317&gt;0,$AI2317&lt;&gt;"closed",AI2317&lt;&gt;"old",AND($B$3&lt;&gt;Data!$N$6,OR(database!$AG2317&lt;&gt;Data!$K$9,database!$AG2317&lt;&gt;Data!$K$8))),MAX(D$8:D2316)+1,0)</f>
        <v>0</v>
      </c>
      <c r="E2317" s="25">
        <f ca="1">IF(AND($AL2317-E$3&lt;=TODAY(),$AL2317&gt;0,AI2317&lt;&gt;"closed",AI2317&lt;&gt;"old",AND($B$3&lt;&gt;Data!$N$6,OR(database!$AG2317&lt;&gt;Data!$K$9,database!$AG2317&lt;&gt;Data!$K$8))),MAX(E$8:E2316)+1,0)</f>
        <v>0</v>
      </c>
      <c r="F2317" s="25">
        <f>IF(AH2317="X",MAX(F$8:F2316)+1,0)</f>
        <v>0</v>
      </c>
      <c r="G2317" s="25">
        <f ca="1">IF(AND(AG2317=Data!$K$8,database!AI2317&lt;&gt;"Closed",AI2317&lt;&gt;"old",database!AL2317&lt;(TODAY()+Data!$X$4)),MAX(G$8:G2316)+1,0)</f>
        <v>0</v>
      </c>
      <c r="H2317" s="25">
        <f ca="1">IF(AND(AG2317=Data!$K$9,database!AI2317&lt;&gt;"Closed",AI2317&lt;&gt;"old",database!AL2317&lt;(TODAY()+Data!$X$5)),MAX(H$8:H2316)+1,0)</f>
        <v>0</v>
      </c>
      <c r="Y2317">
        <f>IF(AS2317&gt;0,VLOOKUP(AS2317,$AT:$AV,3,0)+COUNTIF(AS$8:AS2316,AS2317),0)</f>
        <v>0</v>
      </c>
      <c r="AA2317" s="17"/>
      <c r="AB2317" s="18"/>
      <c r="AC2317" s="17"/>
      <c r="AD2317" s="18"/>
      <c r="AE2317" s="17"/>
      <c r="AF2317" s="18"/>
      <c r="AG2317" s="139"/>
      <c r="AH2317" s="24"/>
      <c r="AI2317" s="17"/>
      <c r="AJ2317" s="24"/>
      <c r="AK2317" s="27"/>
      <c r="AL2317" s="47"/>
      <c r="AQ2317" s="25">
        <f>IF(FollowUp!$AK$3="(Off)",IF(FollowUp!$AA$3=Data!$D$5,C2317,IF(FollowUp!$AA$3=Data!$D$6,D2317,IF(FollowUp!$AA$3=Data!$D$7,E2317,B2317))),IF(FollowUp!$AK$3=Data!$N$9,F2317,IF(FollowUp!$AK$3=Data!$N$8,H2317,IF(FollowUp!$AK$3=Data!$N$7,G2317,B2317))))</f>
        <v>0</v>
      </c>
      <c r="AR2317" s="51">
        <f t="shared" si="218"/>
        <v>0</v>
      </c>
      <c r="AS2317" s="25">
        <f t="shared" si="222"/>
        <v>-1</v>
      </c>
      <c r="AT2317" s="25">
        <f t="shared" si="219"/>
        <v>2310</v>
      </c>
      <c r="AU2317" s="25">
        <f t="shared" si="223"/>
        <v>0</v>
      </c>
      <c r="AV2317" s="25">
        <f t="shared" si="220"/>
        <v>0</v>
      </c>
      <c r="BB2317" s="51"/>
    </row>
    <row r="2318" spans="1:54" x14ac:dyDescent="0.25">
      <c r="A2318" t="str">
        <f t="shared" si="221"/>
        <v>2318</v>
      </c>
      <c r="B2318" s="25">
        <f>IF(OR(ISBLANK($AG2318),$AI2318="closed",$AI2318="old",AND($B$3=Data!$N$6,OR(database!AG2318=Data!$K$8,Data!$K$9=database!AG2318))),0,MAX(B$8:B2317)+1)</f>
        <v>0</v>
      </c>
      <c r="C2318" s="25">
        <f ca="1">IF(AND($AL2318-C$3&lt;=TODAY(),$AL2318&gt;0,AI2318&lt;&gt;"closed",AI2318&lt;&gt;"old",AND($B$3&lt;&gt;Data!$N$6,OR(database!$AG2318&lt;&gt;Data!$K$9,database!$AG2318&lt;&gt;Data!$K$8))),MAX(C$8:C2317)+1,0)</f>
        <v>0</v>
      </c>
      <c r="D2318" s="25">
        <f ca="1">IF(AND($AL2318-D$3&lt;=TODAY(),$AL2318&gt;0,$AI2318&lt;&gt;"closed",AI2318&lt;&gt;"old",AND($B$3&lt;&gt;Data!$N$6,OR(database!$AG2318&lt;&gt;Data!$K$9,database!$AG2318&lt;&gt;Data!$K$8))),MAX(D$8:D2317)+1,0)</f>
        <v>0</v>
      </c>
      <c r="E2318" s="25">
        <f ca="1">IF(AND($AL2318-E$3&lt;=TODAY(),$AL2318&gt;0,AI2318&lt;&gt;"closed",AI2318&lt;&gt;"old",AND($B$3&lt;&gt;Data!$N$6,OR(database!$AG2318&lt;&gt;Data!$K$9,database!$AG2318&lt;&gt;Data!$K$8))),MAX(E$8:E2317)+1,0)</f>
        <v>0</v>
      </c>
      <c r="F2318" s="25">
        <f>IF(AH2318="X",MAX(F$8:F2317)+1,0)</f>
        <v>0</v>
      </c>
      <c r="G2318" s="25">
        <f ca="1">IF(AND(AG2318=Data!$K$8,database!AI2318&lt;&gt;"Closed",AI2318&lt;&gt;"old",database!AL2318&lt;(TODAY()+Data!$X$4)),MAX(G$8:G2317)+1,0)</f>
        <v>0</v>
      </c>
      <c r="H2318" s="25">
        <f ca="1">IF(AND(AG2318=Data!$K$9,database!AI2318&lt;&gt;"Closed",AI2318&lt;&gt;"old",database!AL2318&lt;(TODAY()+Data!$X$5)),MAX(H$8:H2317)+1,0)</f>
        <v>0</v>
      </c>
      <c r="Y2318">
        <f>IF(AS2318&gt;0,VLOOKUP(AS2318,$AT:$AV,3,0)+COUNTIF(AS$8:AS2317,AS2318),0)</f>
        <v>0</v>
      </c>
      <c r="AA2318" s="16"/>
      <c r="AB2318" s="22"/>
      <c r="AC2318" s="16"/>
      <c r="AD2318" s="22"/>
      <c r="AE2318" s="16"/>
      <c r="AF2318" s="22"/>
      <c r="AG2318" s="138"/>
      <c r="AH2318" s="23"/>
      <c r="AI2318" s="16"/>
      <c r="AJ2318" s="23"/>
      <c r="AK2318" s="28"/>
      <c r="AL2318" s="35"/>
      <c r="AQ2318" s="25">
        <f>IF(FollowUp!$AK$3="(Off)",IF(FollowUp!$AA$3=Data!$D$5,C2318,IF(FollowUp!$AA$3=Data!$D$6,D2318,IF(FollowUp!$AA$3=Data!$D$7,E2318,B2318))),IF(FollowUp!$AK$3=Data!$N$9,F2318,IF(FollowUp!$AK$3=Data!$N$8,H2318,IF(FollowUp!$AK$3=Data!$N$7,G2318,B2318))))</f>
        <v>0</v>
      </c>
      <c r="AR2318" s="51">
        <f t="shared" si="218"/>
        <v>0</v>
      </c>
      <c r="AS2318" s="25">
        <f t="shared" si="222"/>
        <v>-1</v>
      </c>
      <c r="AT2318" s="25">
        <f t="shared" si="219"/>
        <v>2311</v>
      </c>
      <c r="AU2318" s="25">
        <f t="shared" si="223"/>
        <v>0</v>
      </c>
      <c r="AV2318" s="25">
        <f t="shared" si="220"/>
        <v>0</v>
      </c>
      <c r="BB2318" s="51"/>
    </row>
    <row r="2319" spans="1:54" x14ac:dyDescent="0.25">
      <c r="A2319" t="str">
        <f t="shared" si="221"/>
        <v>2319</v>
      </c>
      <c r="B2319" s="25">
        <f>IF(OR(ISBLANK($AG2319),$AI2319="closed",$AI2319="old",AND($B$3=Data!$N$6,OR(database!AG2319=Data!$K$8,Data!$K$9=database!AG2319))),0,MAX(B$8:B2318)+1)</f>
        <v>0</v>
      </c>
      <c r="C2319" s="25">
        <f ca="1">IF(AND($AL2319-C$3&lt;=TODAY(),$AL2319&gt;0,AI2319&lt;&gt;"closed",AI2319&lt;&gt;"old",AND($B$3&lt;&gt;Data!$N$6,OR(database!$AG2319&lt;&gt;Data!$K$9,database!$AG2319&lt;&gt;Data!$K$8))),MAX(C$8:C2318)+1,0)</f>
        <v>0</v>
      </c>
      <c r="D2319" s="25">
        <f ca="1">IF(AND($AL2319-D$3&lt;=TODAY(),$AL2319&gt;0,$AI2319&lt;&gt;"closed",AI2319&lt;&gt;"old",AND($B$3&lt;&gt;Data!$N$6,OR(database!$AG2319&lt;&gt;Data!$K$9,database!$AG2319&lt;&gt;Data!$K$8))),MAX(D$8:D2318)+1,0)</f>
        <v>0</v>
      </c>
      <c r="E2319" s="25">
        <f ca="1">IF(AND($AL2319-E$3&lt;=TODAY(),$AL2319&gt;0,AI2319&lt;&gt;"closed",AI2319&lt;&gt;"old",AND($B$3&lt;&gt;Data!$N$6,OR(database!$AG2319&lt;&gt;Data!$K$9,database!$AG2319&lt;&gt;Data!$K$8))),MAX(E$8:E2318)+1,0)</f>
        <v>0</v>
      </c>
      <c r="F2319" s="25">
        <f>IF(AH2319="X",MAX(F$8:F2318)+1,0)</f>
        <v>0</v>
      </c>
      <c r="G2319" s="25">
        <f ca="1">IF(AND(AG2319=Data!$K$8,database!AI2319&lt;&gt;"Closed",AI2319&lt;&gt;"old",database!AL2319&lt;(TODAY()+Data!$X$4)),MAX(G$8:G2318)+1,0)</f>
        <v>0</v>
      </c>
      <c r="H2319" s="25">
        <f ca="1">IF(AND(AG2319=Data!$K$9,database!AI2319&lt;&gt;"Closed",AI2319&lt;&gt;"old",database!AL2319&lt;(TODAY()+Data!$X$5)),MAX(H$8:H2318)+1,0)</f>
        <v>0</v>
      </c>
      <c r="Y2319">
        <f>IF(AS2319&gt;0,VLOOKUP(AS2319,$AT:$AV,3,0)+COUNTIF(AS$8:AS2318,AS2319),0)</f>
        <v>0</v>
      </c>
      <c r="AA2319" s="17"/>
      <c r="AB2319" s="18"/>
      <c r="AC2319" s="17"/>
      <c r="AD2319" s="18"/>
      <c r="AE2319" s="17"/>
      <c r="AF2319" s="18"/>
      <c r="AG2319" s="139"/>
      <c r="AH2319" s="24"/>
      <c r="AI2319" s="17"/>
      <c r="AJ2319" s="24"/>
      <c r="AK2319" s="27"/>
      <c r="AL2319" s="47"/>
      <c r="AQ2319" s="25">
        <f>IF(FollowUp!$AK$3="(Off)",IF(FollowUp!$AA$3=Data!$D$5,C2319,IF(FollowUp!$AA$3=Data!$D$6,D2319,IF(FollowUp!$AA$3=Data!$D$7,E2319,B2319))),IF(FollowUp!$AK$3=Data!$N$9,F2319,IF(FollowUp!$AK$3=Data!$N$8,H2319,IF(FollowUp!$AK$3=Data!$N$7,G2319,B2319))))</f>
        <v>0</v>
      </c>
      <c r="AR2319" s="51">
        <f t="shared" si="218"/>
        <v>0</v>
      </c>
      <c r="AS2319" s="25">
        <f t="shared" si="222"/>
        <v>-1</v>
      </c>
      <c r="AT2319" s="25">
        <f t="shared" si="219"/>
        <v>2312</v>
      </c>
      <c r="AU2319" s="25">
        <f t="shared" si="223"/>
        <v>0</v>
      </c>
      <c r="AV2319" s="25">
        <f t="shared" si="220"/>
        <v>0</v>
      </c>
      <c r="BB2319" s="51"/>
    </row>
    <row r="2320" spans="1:54" x14ac:dyDescent="0.25">
      <c r="A2320" t="str">
        <f t="shared" si="221"/>
        <v>2320</v>
      </c>
      <c r="B2320" s="25">
        <f>IF(OR(ISBLANK($AG2320),$AI2320="closed",$AI2320="old",AND($B$3=Data!$N$6,OR(database!AG2320=Data!$K$8,Data!$K$9=database!AG2320))),0,MAX(B$8:B2319)+1)</f>
        <v>0</v>
      </c>
      <c r="C2320" s="25">
        <f ca="1">IF(AND($AL2320-C$3&lt;=TODAY(),$AL2320&gt;0,AI2320&lt;&gt;"closed",AI2320&lt;&gt;"old",AND($B$3&lt;&gt;Data!$N$6,OR(database!$AG2320&lt;&gt;Data!$K$9,database!$AG2320&lt;&gt;Data!$K$8))),MAX(C$8:C2319)+1,0)</f>
        <v>0</v>
      </c>
      <c r="D2320" s="25">
        <f ca="1">IF(AND($AL2320-D$3&lt;=TODAY(),$AL2320&gt;0,$AI2320&lt;&gt;"closed",AI2320&lt;&gt;"old",AND($B$3&lt;&gt;Data!$N$6,OR(database!$AG2320&lt;&gt;Data!$K$9,database!$AG2320&lt;&gt;Data!$K$8))),MAX(D$8:D2319)+1,0)</f>
        <v>0</v>
      </c>
      <c r="E2320" s="25">
        <f ca="1">IF(AND($AL2320-E$3&lt;=TODAY(),$AL2320&gt;0,AI2320&lt;&gt;"closed",AI2320&lt;&gt;"old",AND($B$3&lt;&gt;Data!$N$6,OR(database!$AG2320&lt;&gt;Data!$K$9,database!$AG2320&lt;&gt;Data!$K$8))),MAX(E$8:E2319)+1,0)</f>
        <v>0</v>
      </c>
      <c r="F2320" s="25">
        <f>IF(AH2320="X",MAX(F$8:F2319)+1,0)</f>
        <v>0</v>
      </c>
      <c r="G2320" s="25">
        <f ca="1">IF(AND(AG2320=Data!$K$8,database!AI2320&lt;&gt;"Closed",AI2320&lt;&gt;"old",database!AL2320&lt;(TODAY()+Data!$X$4)),MAX(G$8:G2319)+1,0)</f>
        <v>0</v>
      </c>
      <c r="H2320" s="25">
        <f ca="1">IF(AND(AG2320=Data!$K$9,database!AI2320&lt;&gt;"Closed",AI2320&lt;&gt;"old",database!AL2320&lt;(TODAY()+Data!$X$5)),MAX(H$8:H2319)+1,0)</f>
        <v>0</v>
      </c>
      <c r="Y2320">
        <f>IF(AS2320&gt;0,VLOOKUP(AS2320,$AT:$AV,3,0)+COUNTIF(AS$8:AS2319,AS2320),0)</f>
        <v>0</v>
      </c>
      <c r="AA2320" s="16"/>
      <c r="AB2320" s="22"/>
      <c r="AC2320" s="16"/>
      <c r="AD2320" s="22"/>
      <c r="AE2320" s="16"/>
      <c r="AF2320" s="22"/>
      <c r="AG2320" s="138"/>
      <c r="AH2320" s="23"/>
      <c r="AI2320" s="16"/>
      <c r="AJ2320" s="23"/>
      <c r="AK2320" s="28"/>
      <c r="AL2320" s="35"/>
      <c r="AQ2320" s="25">
        <f>IF(FollowUp!$AK$3="(Off)",IF(FollowUp!$AA$3=Data!$D$5,C2320,IF(FollowUp!$AA$3=Data!$D$6,D2320,IF(FollowUp!$AA$3=Data!$D$7,E2320,B2320))),IF(FollowUp!$AK$3=Data!$N$9,F2320,IF(FollowUp!$AK$3=Data!$N$8,H2320,IF(FollowUp!$AK$3=Data!$N$7,G2320,B2320))))</f>
        <v>0</v>
      </c>
      <c r="AR2320" s="51">
        <f t="shared" si="218"/>
        <v>0</v>
      </c>
      <c r="AS2320" s="25">
        <f t="shared" si="222"/>
        <v>-1</v>
      </c>
      <c r="AT2320" s="25">
        <f t="shared" si="219"/>
        <v>2313</v>
      </c>
      <c r="AU2320" s="25">
        <f t="shared" si="223"/>
        <v>0</v>
      </c>
      <c r="AV2320" s="25">
        <f t="shared" si="220"/>
        <v>0</v>
      </c>
      <c r="BB2320" s="51"/>
    </row>
    <row r="2321" spans="1:54" x14ac:dyDescent="0.25">
      <c r="A2321" t="str">
        <f t="shared" si="221"/>
        <v>2321</v>
      </c>
      <c r="B2321" s="25">
        <f>IF(OR(ISBLANK($AG2321),$AI2321="closed",$AI2321="old",AND($B$3=Data!$N$6,OR(database!AG2321=Data!$K$8,Data!$K$9=database!AG2321))),0,MAX(B$8:B2320)+1)</f>
        <v>0</v>
      </c>
      <c r="C2321" s="25">
        <f ca="1">IF(AND($AL2321-C$3&lt;=TODAY(),$AL2321&gt;0,AI2321&lt;&gt;"closed",AI2321&lt;&gt;"old",AND($B$3&lt;&gt;Data!$N$6,OR(database!$AG2321&lt;&gt;Data!$K$9,database!$AG2321&lt;&gt;Data!$K$8))),MAX(C$8:C2320)+1,0)</f>
        <v>0</v>
      </c>
      <c r="D2321" s="25">
        <f ca="1">IF(AND($AL2321-D$3&lt;=TODAY(),$AL2321&gt;0,$AI2321&lt;&gt;"closed",AI2321&lt;&gt;"old",AND($B$3&lt;&gt;Data!$N$6,OR(database!$AG2321&lt;&gt;Data!$K$9,database!$AG2321&lt;&gt;Data!$K$8))),MAX(D$8:D2320)+1,0)</f>
        <v>0</v>
      </c>
      <c r="E2321" s="25">
        <f ca="1">IF(AND($AL2321-E$3&lt;=TODAY(),$AL2321&gt;0,AI2321&lt;&gt;"closed",AI2321&lt;&gt;"old",AND($B$3&lt;&gt;Data!$N$6,OR(database!$AG2321&lt;&gt;Data!$K$9,database!$AG2321&lt;&gt;Data!$K$8))),MAX(E$8:E2320)+1,0)</f>
        <v>0</v>
      </c>
      <c r="F2321" s="25">
        <f>IF(AH2321="X",MAX(F$8:F2320)+1,0)</f>
        <v>0</v>
      </c>
      <c r="G2321" s="25">
        <f ca="1">IF(AND(AG2321=Data!$K$8,database!AI2321&lt;&gt;"Closed",AI2321&lt;&gt;"old",database!AL2321&lt;(TODAY()+Data!$X$4)),MAX(G$8:G2320)+1,0)</f>
        <v>0</v>
      </c>
      <c r="H2321" s="25">
        <f ca="1">IF(AND(AG2321=Data!$K$9,database!AI2321&lt;&gt;"Closed",AI2321&lt;&gt;"old",database!AL2321&lt;(TODAY()+Data!$X$5)),MAX(H$8:H2320)+1,0)</f>
        <v>0</v>
      </c>
      <c r="Y2321">
        <f>IF(AS2321&gt;0,VLOOKUP(AS2321,$AT:$AV,3,0)+COUNTIF(AS$8:AS2320,AS2321),0)</f>
        <v>0</v>
      </c>
      <c r="AA2321" s="17"/>
      <c r="AB2321" s="18"/>
      <c r="AC2321" s="17"/>
      <c r="AD2321" s="18"/>
      <c r="AE2321" s="17"/>
      <c r="AF2321" s="18"/>
      <c r="AG2321" s="139"/>
      <c r="AH2321" s="24"/>
      <c r="AI2321" s="17"/>
      <c r="AJ2321" s="24"/>
      <c r="AK2321" s="27"/>
      <c r="AL2321" s="47"/>
      <c r="AQ2321" s="25">
        <f>IF(FollowUp!$AK$3="(Off)",IF(FollowUp!$AA$3=Data!$D$5,C2321,IF(FollowUp!$AA$3=Data!$D$6,D2321,IF(FollowUp!$AA$3=Data!$D$7,E2321,B2321))),IF(FollowUp!$AK$3=Data!$N$9,F2321,IF(FollowUp!$AK$3=Data!$N$8,H2321,IF(FollowUp!$AK$3=Data!$N$7,G2321,B2321))))</f>
        <v>0</v>
      </c>
      <c r="AR2321" s="51">
        <f t="shared" si="218"/>
        <v>0</v>
      </c>
      <c r="AS2321" s="25">
        <f t="shared" si="222"/>
        <v>-1</v>
      </c>
      <c r="AT2321" s="25">
        <f t="shared" si="219"/>
        <v>2314</v>
      </c>
      <c r="AU2321" s="25">
        <f t="shared" si="223"/>
        <v>0</v>
      </c>
      <c r="AV2321" s="25">
        <f t="shared" si="220"/>
        <v>0</v>
      </c>
      <c r="BB2321" s="51"/>
    </row>
    <row r="2322" spans="1:54" x14ac:dyDescent="0.25">
      <c r="A2322" t="str">
        <f t="shared" si="221"/>
        <v>2322</v>
      </c>
      <c r="B2322" s="25">
        <f>IF(OR(ISBLANK($AG2322),$AI2322="closed",$AI2322="old",AND($B$3=Data!$N$6,OR(database!AG2322=Data!$K$8,Data!$K$9=database!AG2322))),0,MAX(B$8:B2321)+1)</f>
        <v>0</v>
      </c>
      <c r="C2322" s="25">
        <f ca="1">IF(AND($AL2322-C$3&lt;=TODAY(),$AL2322&gt;0,AI2322&lt;&gt;"closed",AI2322&lt;&gt;"old",AND($B$3&lt;&gt;Data!$N$6,OR(database!$AG2322&lt;&gt;Data!$K$9,database!$AG2322&lt;&gt;Data!$K$8))),MAX(C$8:C2321)+1,0)</f>
        <v>0</v>
      </c>
      <c r="D2322" s="25">
        <f ca="1">IF(AND($AL2322-D$3&lt;=TODAY(),$AL2322&gt;0,$AI2322&lt;&gt;"closed",AI2322&lt;&gt;"old",AND($B$3&lt;&gt;Data!$N$6,OR(database!$AG2322&lt;&gt;Data!$K$9,database!$AG2322&lt;&gt;Data!$K$8))),MAX(D$8:D2321)+1,0)</f>
        <v>0</v>
      </c>
      <c r="E2322" s="25">
        <f ca="1">IF(AND($AL2322-E$3&lt;=TODAY(),$AL2322&gt;0,AI2322&lt;&gt;"closed",AI2322&lt;&gt;"old",AND($B$3&lt;&gt;Data!$N$6,OR(database!$AG2322&lt;&gt;Data!$K$9,database!$AG2322&lt;&gt;Data!$K$8))),MAX(E$8:E2321)+1,0)</f>
        <v>0</v>
      </c>
      <c r="F2322" s="25">
        <f>IF(AH2322="X",MAX(F$8:F2321)+1,0)</f>
        <v>0</v>
      </c>
      <c r="G2322" s="25">
        <f ca="1">IF(AND(AG2322=Data!$K$8,database!AI2322&lt;&gt;"Closed",AI2322&lt;&gt;"old",database!AL2322&lt;(TODAY()+Data!$X$4)),MAX(G$8:G2321)+1,0)</f>
        <v>0</v>
      </c>
      <c r="H2322" s="25">
        <f ca="1">IF(AND(AG2322=Data!$K$9,database!AI2322&lt;&gt;"Closed",AI2322&lt;&gt;"old",database!AL2322&lt;(TODAY()+Data!$X$5)),MAX(H$8:H2321)+1,0)</f>
        <v>0</v>
      </c>
      <c r="Y2322">
        <f>IF(AS2322&gt;0,VLOOKUP(AS2322,$AT:$AV,3,0)+COUNTIF(AS$8:AS2321,AS2322),0)</f>
        <v>0</v>
      </c>
      <c r="AA2322" s="16"/>
      <c r="AB2322" s="22"/>
      <c r="AC2322" s="16"/>
      <c r="AD2322" s="22"/>
      <c r="AE2322" s="16"/>
      <c r="AF2322" s="22"/>
      <c r="AG2322" s="138"/>
      <c r="AH2322" s="23"/>
      <c r="AI2322" s="16"/>
      <c r="AJ2322" s="23"/>
      <c r="AK2322" s="28"/>
      <c r="AL2322" s="35"/>
      <c r="AQ2322" s="25">
        <f>IF(FollowUp!$AK$3="(Off)",IF(FollowUp!$AA$3=Data!$D$5,C2322,IF(FollowUp!$AA$3=Data!$D$6,D2322,IF(FollowUp!$AA$3=Data!$D$7,E2322,B2322))),IF(FollowUp!$AK$3=Data!$N$9,F2322,IF(FollowUp!$AK$3=Data!$N$8,H2322,IF(FollowUp!$AK$3=Data!$N$7,G2322,B2322))))</f>
        <v>0</v>
      </c>
      <c r="AR2322" s="51">
        <f t="shared" si="218"/>
        <v>0</v>
      </c>
      <c r="AS2322" s="25">
        <f t="shared" si="222"/>
        <v>-1</v>
      </c>
      <c r="AT2322" s="25">
        <f t="shared" si="219"/>
        <v>2315</v>
      </c>
      <c r="AU2322" s="25">
        <f t="shared" si="223"/>
        <v>0</v>
      </c>
      <c r="AV2322" s="25">
        <f t="shared" si="220"/>
        <v>0</v>
      </c>
      <c r="BB2322" s="51"/>
    </row>
    <row r="2323" spans="1:54" x14ac:dyDescent="0.25">
      <c r="A2323" t="str">
        <f t="shared" si="221"/>
        <v>2323</v>
      </c>
      <c r="B2323" s="25">
        <f>IF(OR(ISBLANK($AG2323),$AI2323="closed",$AI2323="old",AND($B$3=Data!$N$6,OR(database!AG2323=Data!$K$8,Data!$K$9=database!AG2323))),0,MAX(B$8:B2322)+1)</f>
        <v>0</v>
      </c>
      <c r="C2323" s="25">
        <f ca="1">IF(AND($AL2323-C$3&lt;=TODAY(),$AL2323&gt;0,AI2323&lt;&gt;"closed",AI2323&lt;&gt;"old",AND($B$3&lt;&gt;Data!$N$6,OR(database!$AG2323&lt;&gt;Data!$K$9,database!$AG2323&lt;&gt;Data!$K$8))),MAX(C$8:C2322)+1,0)</f>
        <v>0</v>
      </c>
      <c r="D2323" s="25">
        <f ca="1">IF(AND($AL2323-D$3&lt;=TODAY(),$AL2323&gt;0,$AI2323&lt;&gt;"closed",AI2323&lt;&gt;"old",AND($B$3&lt;&gt;Data!$N$6,OR(database!$AG2323&lt;&gt;Data!$K$9,database!$AG2323&lt;&gt;Data!$K$8))),MAX(D$8:D2322)+1,0)</f>
        <v>0</v>
      </c>
      <c r="E2323" s="25">
        <f ca="1">IF(AND($AL2323-E$3&lt;=TODAY(),$AL2323&gt;0,AI2323&lt;&gt;"closed",AI2323&lt;&gt;"old",AND($B$3&lt;&gt;Data!$N$6,OR(database!$AG2323&lt;&gt;Data!$K$9,database!$AG2323&lt;&gt;Data!$K$8))),MAX(E$8:E2322)+1,0)</f>
        <v>0</v>
      </c>
      <c r="F2323" s="25">
        <f>IF(AH2323="X",MAX(F$8:F2322)+1,0)</f>
        <v>0</v>
      </c>
      <c r="G2323" s="25">
        <f ca="1">IF(AND(AG2323=Data!$K$8,database!AI2323&lt;&gt;"Closed",AI2323&lt;&gt;"old",database!AL2323&lt;(TODAY()+Data!$X$4)),MAX(G$8:G2322)+1,0)</f>
        <v>0</v>
      </c>
      <c r="H2323" s="25">
        <f ca="1">IF(AND(AG2323=Data!$K$9,database!AI2323&lt;&gt;"Closed",AI2323&lt;&gt;"old",database!AL2323&lt;(TODAY()+Data!$X$5)),MAX(H$8:H2322)+1,0)</f>
        <v>0</v>
      </c>
      <c r="Y2323">
        <f>IF(AS2323&gt;0,VLOOKUP(AS2323,$AT:$AV,3,0)+COUNTIF(AS$8:AS2322,AS2323),0)</f>
        <v>0</v>
      </c>
      <c r="AA2323" s="17"/>
      <c r="AB2323" s="18"/>
      <c r="AC2323" s="17"/>
      <c r="AD2323" s="18"/>
      <c r="AE2323" s="17"/>
      <c r="AF2323" s="18"/>
      <c r="AG2323" s="139"/>
      <c r="AH2323" s="24"/>
      <c r="AI2323" s="17"/>
      <c r="AJ2323" s="24"/>
      <c r="AK2323" s="27"/>
      <c r="AL2323" s="47"/>
      <c r="AQ2323" s="25">
        <f>IF(FollowUp!$AK$3="(Off)",IF(FollowUp!$AA$3=Data!$D$5,C2323,IF(FollowUp!$AA$3=Data!$D$6,D2323,IF(FollowUp!$AA$3=Data!$D$7,E2323,B2323))),IF(FollowUp!$AK$3=Data!$N$9,F2323,IF(FollowUp!$AK$3=Data!$N$8,H2323,IF(FollowUp!$AK$3=Data!$N$7,G2323,B2323))))</f>
        <v>0</v>
      </c>
      <c r="AR2323" s="51">
        <f t="shared" si="218"/>
        <v>0</v>
      </c>
      <c r="AS2323" s="25">
        <f t="shared" si="222"/>
        <v>-1</v>
      </c>
      <c r="AT2323" s="25">
        <f t="shared" si="219"/>
        <v>2316</v>
      </c>
      <c r="AU2323" s="25">
        <f t="shared" si="223"/>
        <v>0</v>
      </c>
      <c r="AV2323" s="25">
        <f t="shared" si="220"/>
        <v>0</v>
      </c>
      <c r="BB2323" s="51"/>
    </row>
    <row r="2324" spans="1:54" x14ac:dyDescent="0.25">
      <c r="A2324" t="str">
        <f t="shared" si="221"/>
        <v>2324</v>
      </c>
      <c r="B2324" s="25">
        <f>IF(OR(ISBLANK($AG2324),$AI2324="closed",$AI2324="old",AND($B$3=Data!$N$6,OR(database!AG2324=Data!$K$8,Data!$K$9=database!AG2324))),0,MAX(B$8:B2323)+1)</f>
        <v>0</v>
      </c>
      <c r="C2324" s="25">
        <f ca="1">IF(AND($AL2324-C$3&lt;=TODAY(),$AL2324&gt;0,AI2324&lt;&gt;"closed",AI2324&lt;&gt;"old",AND($B$3&lt;&gt;Data!$N$6,OR(database!$AG2324&lt;&gt;Data!$K$9,database!$AG2324&lt;&gt;Data!$K$8))),MAX(C$8:C2323)+1,0)</f>
        <v>0</v>
      </c>
      <c r="D2324" s="25">
        <f ca="1">IF(AND($AL2324-D$3&lt;=TODAY(),$AL2324&gt;0,$AI2324&lt;&gt;"closed",AI2324&lt;&gt;"old",AND($B$3&lt;&gt;Data!$N$6,OR(database!$AG2324&lt;&gt;Data!$K$9,database!$AG2324&lt;&gt;Data!$K$8))),MAX(D$8:D2323)+1,0)</f>
        <v>0</v>
      </c>
      <c r="E2324" s="25">
        <f ca="1">IF(AND($AL2324-E$3&lt;=TODAY(),$AL2324&gt;0,AI2324&lt;&gt;"closed",AI2324&lt;&gt;"old",AND($B$3&lt;&gt;Data!$N$6,OR(database!$AG2324&lt;&gt;Data!$K$9,database!$AG2324&lt;&gt;Data!$K$8))),MAX(E$8:E2323)+1,0)</f>
        <v>0</v>
      </c>
      <c r="F2324" s="25">
        <f>IF(AH2324="X",MAX(F$8:F2323)+1,0)</f>
        <v>0</v>
      </c>
      <c r="G2324" s="25">
        <f ca="1">IF(AND(AG2324=Data!$K$8,database!AI2324&lt;&gt;"Closed",AI2324&lt;&gt;"old",database!AL2324&lt;(TODAY()+Data!$X$4)),MAX(G$8:G2323)+1,0)</f>
        <v>0</v>
      </c>
      <c r="H2324" s="25">
        <f ca="1">IF(AND(AG2324=Data!$K$9,database!AI2324&lt;&gt;"Closed",AI2324&lt;&gt;"old",database!AL2324&lt;(TODAY()+Data!$X$5)),MAX(H$8:H2323)+1,0)</f>
        <v>0</v>
      </c>
      <c r="Y2324">
        <f>IF(AS2324&gt;0,VLOOKUP(AS2324,$AT:$AV,3,0)+COUNTIF(AS$8:AS2323,AS2324),0)</f>
        <v>0</v>
      </c>
      <c r="AA2324" s="16"/>
      <c r="AB2324" s="22"/>
      <c r="AC2324" s="16"/>
      <c r="AD2324" s="22"/>
      <c r="AE2324" s="16"/>
      <c r="AF2324" s="22"/>
      <c r="AG2324" s="138"/>
      <c r="AH2324" s="23"/>
      <c r="AI2324" s="16"/>
      <c r="AJ2324" s="23"/>
      <c r="AK2324" s="28"/>
      <c r="AL2324" s="35"/>
      <c r="AQ2324" s="25">
        <f>IF(FollowUp!$AK$3="(Off)",IF(FollowUp!$AA$3=Data!$D$5,C2324,IF(FollowUp!$AA$3=Data!$D$6,D2324,IF(FollowUp!$AA$3=Data!$D$7,E2324,B2324))),IF(FollowUp!$AK$3=Data!$N$9,F2324,IF(FollowUp!$AK$3=Data!$N$8,H2324,IF(FollowUp!$AK$3=Data!$N$7,G2324,B2324))))</f>
        <v>0</v>
      </c>
      <c r="AR2324" s="51">
        <f t="shared" si="218"/>
        <v>0</v>
      </c>
      <c r="AS2324" s="25">
        <f t="shared" si="222"/>
        <v>-1</v>
      </c>
      <c r="AT2324" s="25">
        <f t="shared" si="219"/>
        <v>2317</v>
      </c>
      <c r="AU2324" s="25">
        <f t="shared" si="223"/>
        <v>0</v>
      </c>
      <c r="AV2324" s="25">
        <f t="shared" si="220"/>
        <v>0</v>
      </c>
      <c r="BB2324" s="51"/>
    </row>
    <row r="2325" spans="1:54" x14ac:dyDescent="0.25">
      <c r="A2325" t="str">
        <f t="shared" si="221"/>
        <v>2325</v>
      </c>
      <c r="B2325" s="25">
        <f>IF(OR(ISBLANK($AG2325),$AI2325="closed",$AI2325="old",AND($B$3=Data!$N$6,OR(database!AG2325=Data!$K$8,Data!$K$9=database!AG2325))),0,MAX(B$8:B2324)+1)</f>
        <v>0</v>
      </c>
      <c r="C2325" s="25">
        <f ca="1">IF(AND($AL2325-C$3&lt;=TODAY(),$AL2325&gt;0,AI2325&lt;&gt;"closed",AI2325&lt;&gt;"old",AND($B$3&lt;&gt;Data!$N$6,OR(database!$AG2325&lt;&gt;Data!$K$9,database!$AG2325&lt;&gt;Data!$K$8))),MAX(C$8:C2324)+1,0)</f>
        <v>0</v>
      </c>
      <c r="D2325" s="25">
        <f ca="1">IF(AND($AL2325-D$3&lt;=TODAY(),$AL2325&gt;0,$AI2325&lt;&gt;"closed",AI2325&lt;&gt;"old",AND($B$3&lt;&gt;Data!$N$6,OR(database!$AG2325&lt;&gt;Data!$K$9,database!$AG2325&lt;&gt;Data!$K$8))),MAX(D$8:D2324)+1,0)</f>
        <v>0</v>
      </c>
      <c r="E2325" s="25">
        <f ca="1">IF(AND($AL2325-E$3&lt;=TODAY(),$AL2325&gt;0,AI2325&lt;&gt;"closed",AI2325&lt;&gt;"old",AND($B$3&lt;&gt;Data!$N$6,OR(database!$AG2325&lt;&gt;Data!$K$9,database!$AG2325&lt;&gt;Data!$K$8))),MAX(E$8:E2324)+1,0)</f>
        <v>0</v>
      </c>
      <c r="F2325" s="25">
        <f>IF(AH2325="X",MAX(F$8:F2324)+1,0)</f>
        <v>0</v>
      </c>
      <c r="G2325" s="25">
        <f ca="1">IF(AND(AG2325=Data!$K$8,database!AI2325&lt;&gt;"Closed",AI2325&lt;&gt;"old",database!AL2325&lt;(TODAY()+Data!$X$4)),MAX(G$8:G2324)+1,0)</f>
        <v>0</v>
      </c>
      <c r="H2325" s="25">
        <f ca="1">IF(AND(AG2325=Data!$K$9,database!AI2325&lt;&gt;"Closed",AI2325&lt;&gt;"old",database!AL2325&lt;(TODAY()+Data!$X$5)),MAX(H$8:H2324)+1,0)</f>
        <v>0</v>
      </c>
      <c r="Y2325">
        <f>IF(AS2325&gt;0,VLOOKUP(AS2325,$AT:$AV,3,0)+COUNTIF(AS$8:AS2324,AS2325),0)</f>
        <v>0</v>
      </c>
      <c r="AA2325" s="17"/>
      <c r="AB2325" s="18"/>
      <c r="AC2325" s="17"/>
      <c r="AD2325" s="18"/>
      <c r="AE2325" s="17"/>
      <c r="AF2325" s="18"/>
      <c r="AG2325" s="139"/>
      <c r="AH2325" s="24"/>
      <c r="AI2325" s="17"/>
      <c r="AJ2325" s="24"/>
      <c r="AK2325" s="27"/>
      <c r="AL2325" s="47"/>
      <c r="AQ2325" s="25">
        <f>IF(FollowUp!$AK$3="(Off)",IF(FollowUp!$AA$3=Data!$D$5,C2325,IF(FollowUp!$AA$3=Data!$D$6,D2325,IF(FollowUp!$AA$3=Data!$D$7,E2325,B2325))),IF(FollowUp!$AK$3=Data!$N$9,F2325,IF(FollowUp!$AK$3=Data!$N$8,H2325,IF(FollowUp!$AK$3=Data!$N$7,G2325,B2325))))</f>
        <v>0</v>
      </c>
      <c r="AR2325" s="51">
        <f t="shared" si="218"/>
        <v>0</v>
      </c>
      <c r="AS2325" s="25">
        <f t="shared" si="222"/>
        <v>-1</v>
      </c>
      <c r="AT2325" s="25">
        <f t="shared" si="219"/>
        <v>2318</v>
      </c>
      <c r="AU2325" s="25">
        <f t="shared" si="223"/>
        <v>0</v>
      </c>
      <c r="AV2325" s="25">
        <f t="shared" si="220"/>
        <v>0</v>
      </c>
      <c r="BB2325" s="51"/>
    </row>
    <row r="2326" spans="1:54" x14ac:dyDescent="0.25">
      <c r="A2326" t="str">
        <f t="shared" si="221"/>
        <v>2326</v>
      </c>
      <c r="B2326" s="25">
        <f>IF(OR(ISBLANK($AG2326),$AI2326="closed",$AI2326="old",AND($B$3=Data!$N$6,OR(database!AG2326=Data!$K$8,Data!$K$9=database!AG2326))),0,MAX(B$8:B2325)+1)</f>
        <v>0</v>
      </c>
      <c r="C2326" s="25">
        <f ca="1">IF(AND($AL2326-C$3&lt;=TODAY(),$AL2326&gt;0,AI2326&lt;&gt;"closed",AI2326&lt;&gt;"old",AND($B$3&lt;&gt;Data!$N$6,OR(database!$AG2326&lt;&gt;Data!$K$9,database!$AG2326&lt;&gt;Data!$K$8))),MAX(C$8:C2325)+1,0)</f>
        <v>0</v>
      </c>
      <c r="D2326" s="25">
        <f ca="1">IF(AND($AL2326-D$3&lt;=TODAY(),$AL2326&gt;0,$AI2326&lt;&gt;"closed",AI2326&lt;&gt;"old",AND($B$3&lt;&gt;Data!$N$6,OR(database!$AG2326&lt;&gt;Data!$K$9,database!$AG2326&lt;&gt;Data!$K$8))),MAX(D$8:D2325)+1,0)</f>
        <v>0</v>
      </c>
      <c r="E2326" s="25">
        <f ca="1">IF(AND($AL2326-E$3&lt;=TODAY(),$AL2326&gt;0,AI2326&lt;&gt;"closed",AI2326&lt;&gt;"old",AND($B$3&lt;&gt;Data!$N$6,OR(database!$AG2326&lt;&gt;Data!$K$9,database!$AG2326&lt;&gt;Data!$K$8))),MAX(E$8:E2325)+1,0)</f>
        <v>0</v>
      </c>
      <c r="F2326" s="25">
        <f>IF(AH2326="X",MAX(F$8:F2325)+1,0)</f>
        <v>0</v>
      </c>
      <c r="G2326" s="25">
        <f ca="1">IF(AND(AG2326=Data!$K$8,database!AI2326&lt;&gt;"Closed",AI2326&lt;&gt;"old",database!AL2326&lt;(TODAY()+Data!$X$4)),MAX(G$8:G2325)+1,0)</f>
        <v>0</v>
      </c>
      <c r="H2326" s="25">
        <f ca="1">IF(AND(AG2326=Data!$K$9,database!AI2326&lt;&gt;"Closed",AI2326&lt;&gt;"old",database!AL2326&lt;(TODAY()+Data!$X$5)),MAX(H$8:H2325)+1,0)</f>
        <v>0</v>
      </c>
      <c r="Y2326">
        <f>IF(AS2326&gt;0,VLOOKUP(AS2326,$AT:$AV,3,0)+COUNTIF(AS$8:AS2325,AS2326),0)</f>
        <v>0</v>
      </c>
      <c r="AA2326" s="16"/>
      <c r="AB2326" s="22"/>
      <c r="AC2326" s="16"/>
      <c r="AD2326" s="22"/>
      <c r="AE2326" s="16"/>
      <c r="AF2326" s="22"/>
      <c r="AG2326" s="138"/>
      <c r="AH2326" s="23"/>
      <c r="AI2326" s="16"/>
      <c r="AJ2326" s="23"/>
      <c r="AK2326" s="28"/>
      <c r="AL2326" s="35"/>
      <c r="AQ2326" s="25">
        <f>IF(FollowUp!$AK$3="(Off)",IF(FollowUp!$AA$3=Data!$D$5,C2326,IF(FollowUp!$AA$3=Data!$D$6,D2326,IF(FollowUp!$AA$3=Data!$D$7,E2326,B2326))),IF(FollowUp!$AK$3=Data!$N$9,F2326,IF(FollowUp!$AK$3=Data!$N$8,H2326,IF(FollowUp!$AK$3=Data!$N$7,G2326,B2326))))</f>
        <v>0</v>
      </c>
      <c r="AR2326" s="51">
        <f t="shared" si="218"/>
        <v>0</v>
      </c>
      <c r="AS2326" s="25">
        <f t="shared" si="222"/>
        <v>-1</v>
      </c>
      <c r="AT2326" s="25">
        <f t="shared" si="219"/>
        <v>2319</v>
      </c>
      <c r="AU2326" s="25">
        <f t="shared" si="223"/>
        <v>0</v>
      </c>
      <c r="AV2326" s="25">
        <f t="shared" si="220"/>
        <v>0</v>
      </c>
      <c r="BB2326" s="51"/>
    </row>
    <row r="2327" spans="1:54" x14ac:dyDescent="0.25">
      <c r="A2327" t="str">
        <f t="shared" si="221"/>
        <v>2327</v>
      </c>
      <c r="B2327" s="25">
        <f>IF(OR(ISBLANK($AG2327),$AI2327="closed",$AI2327="old",AND($B$3=Data!$N$6,OR(database!AG2327=Data!$K$8,Data!$K$9=database!AG2327))),0,MAX(B$8:B2326)+1)</f>
        <v>0</v>
      </c>
      <c r="C2327" s="25">
        <f ca="1">IF(AND($AL2327-C$3&lt;=TODAY(),$AL2327&gt;0,AI2327&lt;&gt;"closed",AI2327&lt;&gt;"old",AND($B$3&lt;&gt;Data!$N$6,OR(database!$AG2327&lt;&gt;Data!$K$9,database!$AG2327&lt;&gt;Data!$K$8))),MAX(C$8:C2326)+1,0)</f>
        <v>0</v>
      </c>
      <c r="D2327" s="25">
        <f ca="1">IF(AND($AL2327-D$3&lt;=TODAY(),$AL2327&gt;0,$AI2327&lt;&gt;"closed",AI2327&lt;&gt;"old",AND($B$3&lt;&gt;Data!$N$6,OR(database!$AG2327&lt;&gt;Data!$K$9,database!$AG2327&lt;&gt;Data!$K$8))),MAX(D$8:D2326)+1,0)</f>
        <v>0</v>
      </c>
      <c r="E2327" s="25">
        <f ca="1">IF(AND($AL2327-E$3&lt;=TODAY(),$AL2327&gt;0,AI2327&lt;&gt;"closed",AI2327&lt;&gt;"old",AND($B$3&lt;&gt;Data!$N$6,OR(database!$AG2327&lt;&gt;Data!$K$9,database!$AG2327&lt;&gt;Data!$K$8))),MAX(E$8:E2326)+1,0)</f>
        <v>0</v>
      </c>
      <c r="F2327" s="25">
        <f>IF(AH2327="X",MAX(F$8:F2326)+1,0)</f>
        <v>0</v>
      </c>
      <c r="G2327" s="25">
        <f ca="1">IF(AND(AG2327=Data!$K$8,database!AI2327&lt;&gt;"Closed",AI2327&lt;&gt;"old",database!AL2327&lt;(TODAY()+Data!$X$4)),MAX(G$8:G2326)+1,0)</f>
        <v>0</v>
      </c>
      <c r="H2327" s="25">
        <f ca="1">IF(AND(AG2327=Data!$K$9,database!AI2327&lt;&gt;"Closed",AI2327&lt;&gt;"old",database!AL2327&lt;(TODAY()+Data!$X$5)),MAX(H$8:H2326)+1,0)</f>
        <v>0</v>
      </c>
      <c r="Y2327">
        <f>IF(AS2327&gt;0,VLOOKUP(AS2327,$AT:$AV,3,0)+COUNTIF(AS$8:AS2326,AS2327),0)</f>
        <v>0</v>
      </c>
      <c r="AA2327" s="17"/>
      <c r="AB2327" s="18"/>
      <c r="AC2327" s="17"/>
      <c r="AD2327" s="18"/>
      <c r="AE2327" s="17"/>
      <c r="AF2327" s="18"/>
      <c r="AG2327" s="139"/>
      <c r="AH2327" s="24"/>
      <c r="AI2327" s="17"/>
      <c r="AJ2327" s="24"/>
      <c r="AK2327" s="27"/>
      <c r="AL2327" s="47"/>
      <c r="AQ2327" s="25">
        <f>IF(FollowUp!$AK$3="(Off)",IF(FollowUp!$AA$3=Data!$D$5,C2327,IF(FollowUp!$AA$3=Data!$D$6,D2327,IF(FollowUp!$AA$3=Data!$D$7,E2327,B2327))),IF(FollowUp!$AK$3=Data!$N$9,F2327,IF(FollowUp!$AK$3=Data!$N$8,H2327,IF(FollowUp!$AK$3=Data!$N$7,G2327,B2327))))</f>
        <v>0</v>
      </c>
      <c r="AR2327" s="51">
        <f t="shared" si="218"/>
        <v>0</v>
      </c>
      <c r="AS2327" s="25">
        <f t="shared" si="222"/>
        <v>-1</v>
      </c>
      <c r="AT2327" s="25">
        <f t="shared" si="219"/>
        <v>2320</v>
      </c>
      <c r="AU2327" s="25">
        <f t="shared" si="223"/>
        <v>0</v>
      </c>
      <c r="AV2327" s="25">
        <f t="shared" si="220"/>
        <v>0</v>
      </c>
      <c r="BB2327" s="51"/>
    </row>
    <row r="2328" spans="1:54" x14ac:dyDescent="0.25">
      <c r="A2328" t="str">
        <f t="shared" si="221"/>
        <v>2328</v>
      </c>
      <c r="B2328" s="25">
        <f>IF(OR(ISBLANK($AG2328),$AI2328="closed",$AI2328="old",AND($B$3=Data!$N$6,OR(database!AG2328=Data!$K$8,Data!$K$9=database!AG2328))),0,MAX(B$8:B2327)+1)</f>
        <v>0</v>
      </c>
      <c r="C2328" s="25">
        <f ca="1">IF(AND($AL2328-C$3&lt;=TODAY(),$AL2328&gt;0,AI2328&lt;&gt;"closed",AI2328&lt;&gt;"old",AND($B$3&lt;&gt;Data!$N$6,OR(database!$AG2328&lt;&gt;Data!$K$9,database!$AG2328&lt;&gt;Data!$K$8))),MAX(C$8:C2327)+1,0)</f>
        <v>0</v>
      </c>
      <c r="D2328" s="25">
        <f ca="1">IF(AND($AL2328-D$3&lt;=TODAY(),$AL2328&gt;0,$AI2328&lt;&gt;"closed",AI2328&lt;&gt;"old",AND($B$3&lt;&gt;Data!$N$6,OR(database!$AG2328&lt;&gt;Data!$K$9,database!$AG2328&lt;&gt;Data!$K$8))),MAX(D$8:D2327)+1,0)</f>
        <v>0</v>
      </c>
      <c r="E2328" s="25">
        <f ca="1">IF(AND($AL2328-E$3&lt;=TODAY(),$AL2328&gt;0,AI2328&lt;&gt;"closed",AI2328&lt;&gt;"old",AND($B$3&lt;&gt;Data!$N$6,OR(database!$AG2328&lt;&gt;Data!$K$9,database!$AG2328&lt;&gt;Data!$K$8))),MAX(E$8:E2327)+1,0)</f>
        <v>0</v>
      </c>
      <c r="F2328" s="25">
        <f>IF(AH2328="X",MAX(F$8:F2327)+1,0)</f>
        <v>0</v>
      </c>
      <c r="G2328" s="25">
        <f ca="1">IF(AND(AG2328=Data!$K$8,database!AI2328&lt;&gt;"Closed",AI2328&lt;&gt;"old",database!AL2328&lt;(TODAY()+Data!$X$4)),MAX(G$8:G2327)+1,0)</f>
        <v>0</v>
      </c>
      <c r="H2328" s="25">
        <f ca="1">IF(AND(AG2328=Data!$K$9,database!AI2328&lt;&gt;"Closed",AI2328&lt;&gt;"old",database!AL2328&lt;(TODAY()+Data!$X$5)),MAX(H$8:H2327)+1,0)</f>
        <v>0</v>
      </c>
      <c r="Y2328">
        <f>IF(AS2328&gt;0,VLOOKUP(AS2328,$AT:$AV,3,0)+COUNTIF(AS$8:AS2327,AS2328),0)</f>
        <v>0</v>
      </c>
      <c r="AA2328" s="16"/>
      <c r="AB2328" s="22"/>
      <c r="AC2328" s="16"/>
      <c r="AD2328" s="22"/>
      <c r="AE2328" s="16"/>
      <c r="AF2328" s="22"/>
      <c r="AG2328" s="138"/>
      <c r="AH2328" s="23"/>
      <c r="AI2328" s="16"/>
      <c r="AJ2328" s="23"/>
      <c r="AK2328" s="28"/>
      <c r="AL2328" s="35"/>
      <c r="AQ2328" s="25">
        <f>IF(FollowUp!$AK$3="(Off)",IF(FollowUp!$AA$3=Data!$D$5,C2328,IF(FollowUp!$AA$3=Data!$D$6,D2328,IF(FollowUp!$AA$3=Data!$D$7,E2328,B2328))),IF(FollowUp!$AK$3=Data!$N$9,F2328,IF(FollowUp!$AK$3=Data!$N$8,H2328,IF(FollowUp!$AK$3=Data!$N$7,G2328,B2328))))</f>
        <v>0</v>
      </c>
      <c r="AR2328" s="51">
        <f t="shared" si="218"/>
        <v>0</v>
      </c>
      <c r="AS2328" s="25">
        <f t="shared" si="222"/>
        <v>-1</v>
      </c>
      <c r="AT2328" s="25">
        <f t="shared" si="219"/>
        <v>2321</v>
      </c>
      <c r="AU2328" s="25">
        <f t="shared" si="223"/>
        <v>0</v>
      </c>
      <c r="AV2328" s="25">
        <f t="shared" si="220"/>
        <v>0</v>
      </c>
      <c r="BB2328" s="51"/>
    </row>
    <row r="2329" spans="1:54" x14ac:dyDescent="0.25">
      <c r="A2329" t="str">
        <f t="shared" si="221"/>
        <v>2329</v>
      </c>
      <c r="B2329" s="25">
        <f>IF(OR(ISBLANK($AG2329),$AI2329="closed",$AI2329="old",AND($B$3=Data!$N$6,OR(database!AG2329=Data!$K$8,Data!$K$9=database!AG2329))),0,MAX(B$8:B2328)+1)</f>
        <v>0</v>
      </c>
      <c r="C2329" s="25">
        <f ca="1">IF(AND($AL2329-C$3&lt;=TODAY(),$AL2329&gt;0,AI2329&lt;&gt;"closed",AI2329&lt;&gt;"old",AND($B$3&lt;&gt;Data!$N$6,OR(database!$AG2329&lt;&gt;Data!$K$9,database!$AG2329&lt;&gt;Data!$K$8))),MAX(C$8:C2328)+1,0)</f>
        <v>0</v>
      </c>
      <c r="D2329" s="25">
        <f ca="1">IF(AND($AL2329-D$3&lt;=TODAY(),$AL2329&gt;0,$AI2329&lt;&gt;"closed",AI2329&lt;&gt;"old",AND($B$3&lt;&gt;Data!$N$6,OR(database!$AG2329&lt;&gt;Data!$K$9,database!$AG2329&lt;&gt;Data!$K$8))),MAX(D$8:D2328)+1,0)</f>
        <v>0</v>
      </c>
      <c r="E2329" s="25">
        <f ca="1">IF(AND($AL2329-E$3&lt;=TODAY(),$AL2329&gt;0,AI2329&lt;&gt;"closed",AI2329&lt;&gt;"old",AND($B$3&lt;&gt;Data!$N$6,OR(database!$AG2329&lt;&gt;Data!$K$9,database!$AG2329&lt;&gt;Data!$K$8))),MAX(E$8:E2328)+1,0)</f>
        <v>0</v>
      </c>
      <c r="F2329" s="25">
        <f>IF(AH2329="X",MAX(F$8:F2328)+1,0)</f>
        <v>0</v>
      </c>
      <c r="G2329" s="25">
        <f ca="1">IF(AND(AG2329=Data!$K$8,database!AI2329&lt;&gt;"Closed",AI2329&lt;&gt;"old",database!AL2329&lt;(TODAY()+Data!$X$4)),MAX(G$8:G2328)+1,0)</f>
        <v>0</v>
      </c>
      <c r="H2329" s="25">
        <f ca="1">IF(AND(AG2329=Data!$K$9,database!AI2329&lt;&gt;"Closed",AI2329&lt;&gt;"old",database!AL2329&lt;(TODAY()+Data!$X$5)),MAX(H$8:H2328)+1,0)</f>
        <v>0</v>
      </c>
      <c r="Y2329">
        <f>IF(AS2329&gt;0,VLOOKUP(AS2329,$AT:$AV,3,0)+COUNTIF(AS$8:AS2328,AS2329),0)</f>
        <v>0</v>
      </c>
      <c r="AA2329" s="17"/>
      <c r="AB2329" s="18"/>
      <c r="AC2329" s="17"/>
      <c r="AD2329" s="18"/>
      <c r="AE2329" s="17"/>
      <c r="AF2329" s="18"/>
      <c r="AG2329" s="139"/>
      <c r="AH2329" s="24"/>
      <c r="AI2329" s="17"/>
      <c r="AJ2329" s="24"/>
      <c r="AK2329" s="27"/>
      <c r="AL2329" s="47"/>
      <c r="AQ2329" s="25">
        <f>IF(FollowUp!$AK$3="(Off)",IF(FollowUp!$AA$3=Data!$D$5,C2329,IF(FollowUp!$AA$3=Data!$D$6,D2329,IF(FollowUp!$AA$3=Data!$D$7,E2329,B2329))),IF(FollowUp!$AK$3=Data!$N$9,F2329,IF(FollowUp!$AK$3=Data!$N$8,H2329,IF(FollowUp!$AK$3=Data!$N$7,G2329,B2329))))</f>
        <v>0</v>
      </c>
      <c r="AR2329" s="51">
        <f t="shared" ref="AR2329:AR2392" si="224">IF(AQ2329&gt;0,AL2329,0)</f>
        <v>0</v>
      </c>
      <c r="AS2329" s="25">
        <f t="shared" si="222"/>
        <v>-1</v>
      </c>
      <c r="AT2329" s="25">
        <f t="shared" ref="AT2329:AT2392" si="225">AT2328+1</f>
        <v>2322</v>
      </c>
      <c r="AU2329" s="25">
        <f t="shared" si="223"/>
        <v>0</v>
      </c>
      <c r="AV2329" s="25">
        <f t="shared" ref="AV2329:AV2392" si="226">IF(AND(AU2329&gt;0,AV2330=0),1,(AU2330+AV2330))</f>
        <v>0</v>
      </c>
      <c r="BB2329" s="51"/>
    </row>
    <row r="2330" spans="1:54" x14ac:dyDescent="0.25">
      <c r="A2330" t="str">
        <f t="shared" si="221"/>
        <v>2330</v>
      </c>
      <c r="B2330" s="25">
        <f>IF(OR(ISBLANK($AG2330),$AI2330="closed",$AI2330="old",AND($B$3=Data!$N$6,OR(database!AG2330=Data!$K$8,Data!$K$9=database!AG2330))),0,MAX(B$8:B2329)+1)</f>
        <v>0</v>
      </c>
      <c r="C2330" s="25">
        <f ca="1">IF(AND($AL2330-C$3&lt;=TODAY(),$AL2330&gt;0,AI2330&lt;&gt;"closed",AI2330&lt;&gt;"old",AND($B$3&lt;&gt;Data!$N$6,OR(database!$AG2330&lt;&gt;Data!$K$9,database!$AG2330&lt;&gt;Data!$K$8))),MAX(C$8:C2329)+1,0)</f>
        <v>0</v>
      </c>
      <c r="D2330" s="25">
        <f ca="1">IF(AND($AL2330-D$3&lt;=TODAY(),$AL2330&gt;0,$AI2330&lt;&gt;"closed",AI2330&lt;&gt;"old",AND($B$3&lt;&gt;Data!$N$6,OR(database!$AG2330&lt;&gt;Data!$K$9,database!$AG2330&lt;&gt;Data!$K$8))),MAX(D$8:D2329)+1,0)</f>
        <v>0</v>
      </c>
      <c r="E2330" s="25">
        <f ca="1">IF(AND($AL2330-E$3&lt;=TODAY(),$AL2330&gt;0,AI2330&lt;&gt;"closed",AI2330&lt;&gt;"old",AND($B$3&lt;&gt;Data!$N$6,OR(database!$AG2330&lt;&gt;Data!$K$9,database!$AG2330&lt;&gt;Data!$K$8))),MAX(E$8:E2329)+1,0)</f>
        <v>0</v>
      </c>
      <c r="F2330" s="25">
        <f>IF(AH2330="X",MAX(F$8:F2329)+1,0)</f>
        <v>0</v>
      </c>
      <c r="G2330" s="25">
        <f ca="1">IF(AND(AG2330=Data!$K$8,database!AI2330&lt;&gt;"Closed",AI2330&lt;&gt;"old",database!AL2330&lt;(TODAY()+Data!$X$4)),MAX(G$8:G2329)+1,0)</f>
        <v>0</v>
      </c>
      <c r="H2330" s="25">
        <f ca="1">IF(AND(AG2330=Data!$K$9,database!AI2330&lt;&gt;"Closed",AI2330&lt;&gt;"old",database!AL2330&lt;(TODAY()+Data!$X$5)),MAX(H$8:H2329)+1,0)</f>
        <v>0</v>
      </c>
      <c r="Y2330">
        <f>IF(AS2330&gt;0,VLOOKUP(AS2330,$AT:$AV,3,0)+COUNTIF(AS$8:AS2329,AS2330),0)</f>
        <v>0</v>
      </c>
      <c r="AA2330" s="16"/>
      <c r="AB2330" s="22"/>
      <c r="AC2330" s="16"/>
      <c r="AD2330" s="22"/>
      <c r="AE2330" s="16"/>
      <c r="AF2330" s="22"/>
      <c r="AG2330" s="138"/>
      <c r="AH2330" s="23"/>
      <c r="AI2330" s="16"/>
      <c r="AJ2330" s="23"/>
      <c r="AK2330" s="28"/>
      <c r="AL2330" s="35"/>
      <c r="AQ2330" s="25">
        <f>IF(FollowUp!$AK$3="(Off)",IF(FollowUp!$AA$3=Data!$D$5,C2330,IF(FollowUp!$AA$3=Data!$D$6,D2330,IF(FollowUp!$AA$3=Data!$D$7,E2330,B2330))),IF(FollowUp!$AK$3=Data!$N$9,F2330,IF(FollowUp!$AK$3=Data!$N$8,H2330,IF(FollowUp!$AK$3=Data!$N$7,G2330,B2330))))</f>
        <v>0</v>
      </c>
      <c r="AR2330" s="51">
        <f t="shared" si="224"/>
        <v>0</v>
      </c>
      <c r="AS2330" s="25">
        <f t="shared" si="222"/>
        <v>-1</v>
      </c>
      <c r="AT2330" s="25">
        <f t="shared" si="225"/>
        <v>2323</v>
      </c>
      <c r="AU2330" s="25">
        <f t="shared" si="223"/>
        <v>0</v>
      </c>
      <c r="AV2330" s="25">
        <f t="shared" si="226"/>
        <v>0</v>
      </c>
      <c r="BB2330" s="51"/>
    </row>
    <row r="2331" spans="1:54" x14ac:dyDescent="0.25">
      <c r="A2331" t="str">
        <f t="shared" si="221"/>
        <v>2331</v>
      </c>
      <c r="B2331" s="25">
        <f>IF(OR(ISBLANK($AG2331),$AI2331="closed",$AI2331="old",AND($B$3=Data!$N$6,OR(database!AG2331=Data!$K$8,Data!$K$9=database!AG2331))),0,MAX(B$8:B2330)+1)</f>
        <v>0</v>
      </c>
      <c r="C2331" s="25">
        <f ca="1">IF(AND($AL2331-C$3&lt;=TODAY(),$AL2331&gt;0,AI2331&lt;&gt;"closed",AI2331&lt;&gt;"old",AND($B$3&lt;&gt;Data!$N$6,OR(database!$AG2331&lt;&gt;Data!$K$9,database!$AG2331&lt;&gt;Data!$K$8))),MAX(C$8:C2330)+1,0)</f>
        <v>0</v>
      </c>
      <c r="D2331" s="25">
        <f ca="1">IF(AND($AL2331-D$3&lt;=TODAY(),$AL2331&gt;0,$AI2331&lt;&gt;"closed",AI2331&lt;&gt;"old",AND($B$3&lt;&gt;Data!$N$6,OR(database!$AG2331&lt;&gt;Data!$K$9,database!$AG2331&lt;&gt;Data!$K$8))),MAX(D$8:D2330)+1,0)</f>
        <v>0</v>
      </c>
      <c r="E2331" s="25">
        <f ca="1">IF(AND($AL2331-E$3&lt;=TODAY(),$AL2331&gt;0,AI2331&lt;&gt;"closed",AI2331&lt;&gt;"old",AND($B$3&lt;&gt;Data!$N$6,OR(database!$AG2331&lt;&gt;Data!$K$9,database!$AG2331&lt;&gt;Data!$K$8))),MAX(E$8:E2330)+1,0)</f>
        <v>0</v>
      </c>
      <c r="F2331" s="25">
        <f>IF(AH2331="X",MAX(F$8:F2330)+1,0)</f>
        <v>0</v>
      </c>
      <c r="G2331" s="25">
        <f ca="1">IF(AND(AG2331=Data!$K$8,database!AI2331&lt;&gt;"Closed",AI2331&lt;&gt;"old",database!AL2331&lt;(TODAY()+Data!$X$4)),MAX(G$8:G2330)+1,0)</f>
        <v>0</v>
      </c>
      <c r="H2331" s="25">
        <f ca="1">IF(AND(AG2331=Data!$K$9,database!AI2331&lt;&gt;"Closed",AI2331&lt;&gt;"old",database!AL2331&lt;(TODAY()+Data!$X$5)),MAX(H$8:H2330)+1,0)</f>
        <v>0</v>
      </c>
      <c r="Y2331">
        <f>IF(AS2331&gt;0,VLOOKUP(AS2331,$AT:$AV,3,0)+COUNTIF(AS$8:AS2330,AS2331),0)</f>
        <v>0</v>
      </c>
      <c r="AA2331" s="17"/>
      <c r="AB2331" s="18"/>
      <c r="AC2331" s="17"/>
      <c r="AD2331" s="18"/>
      <c r="AE2331" s="17"/>
      <c r="AF2331" s="18"/>
      <c r="AG2331" s="139"/>
      <c r="AH2331" s="24"/>
      <c r="AI2331" s="17"/>
      <c r="AJ2331" s="24"/>
      <c r="AK2331" s="27"/>
      <c r="AL2331" s="47"/>
      <c r="AQ2331" s="25">
        <f>IF(FollowUp!$AK$3="(Off)",IF(FollowUp!$AA$3=Data!$D$5,C2331,IF(FollowUp!$AA$3=Data!$D$6,D2331,IF(FollowUp!$AA$3=Data!$D$7,E2331,B2331))),IF(FollowUp!$AK$3=Data!$N$9,F2331,IF(FollowUp!$AK$3=Data!$N$8,H2331,IF(FollowUp!$AK$3=Data!$N$7,G2331,B2331))))</f>
        <v>0</v>
      </c>
      <c r="AR2331" s="51">
        <f t="shared" si="224"/>
        <v>0</v>
      </c>
      <c r="AS2331" s="25">
        <f t="shared" si="222"/>
        <v>-1</v>
      </c>
      <c r="AT2331" s="25">
        <f t="shared" si="225"/>
        <v>2324</v>
      </c>
      <c r="AU2331" s="25">
        <f t="shared" si="223"/>
        <v>0</v>
      </c>
      <c r="AV2331" s="25">
        <f t="shared" si="226"/>
        <v>0</v>
      </c>
      <c r="BB2331" s="51"/>
    </row>
    <row r="2332" spans="1:54" x14ac:dyDescent="0.25">
      <c r="A2332" t="str">
        <f t="shared" si="221"/>
        <v>2332</v>
      </c>
      <c r="B2332" s="25">
        <f>IF(OR(ISBLANK($AG2332),$AI2332="closed",$AI2332="old",AND($B$3=Data!$N$6,OR(database!AG2332=Data!$K$8,Data!$K$9=database!AG2332))),0,MAX(B$8:B2331)+1)</f>
        <v>0</v>
      </c>
      <c r="C2332" s="25">
        <f ca="1">IF(AND($AL2332-C$3&lt;=TODAY(),$AL2332&gt;0,AI2332&lt;&gt;"closed",AI2332&lt;&gt;"old",AND($B$3&lt;&gt;Data!$N$6,OR(database!$AG2332&lt;&gt;Data!$K$9,database!$AG2332&lt;&gt;Data!$K$8))),MAX(C$8:C2331)+1,0)</f>
        <v>0</v>
      </c>
      <c r="D2332" s="25">
        <f ca="1">IF(AND($AL2332-D$3&lt;=TODAY(),$AL2332&gt;0,$AI2332&lt;&gt;"closed",AI2332&lt;&gt;"old",AND($B$3&lt;&gt;Data!$N$6,OR(database!$AG2332&lt;&gt;Data!$K$9,database!$AG2332&lt;&gt;Data!$K$8))),MAX(D$8:D2331)+1,0)</f>
        <v>0</v>
      </c>
      <c r="E2332" s="25">
        <f ca="1">IF(AND($AL2332-E$3&lt;=TODAY(),$AL2332&gt;0,AI2332&lt;&gt;"closed",AI2332&lt;&gt;"old",AND($B$3&lt;&gt;Data!$N$6,OR(database!$AG2332&lt;&gt;Data!$K$9,database!$AG2332&lt;&gt;Data!$K$8))),MAX(E$8:E2331)+1,0)</f>
        <v>0</v>
      </c>
      <c r="F2332" s="25">
        <f>IF(AH2332="X",MAX(F$8:F2331)+1,0)</f>
        <v>0</v>
      </c>
      <c r="G2332" s="25">
        <f ca="1">IF(AND(AG2332=Data!$K$8,database!AI2332&lt;&gt;"Closed",AI2332&lt;&gt;"old",database!AL2332&lt;(TODAY()+Data!$X$4)),MAX(G$8:G2331)+1,0)</f>
        <v>0</v>
      </c>
      <c r="H2332" s="25">
        <f ca="1">IF(AND(AG2332=Data!$K$9,database!AI2332&lt;&gt;"Closed",AI2332&lt;&gt;"old",database!AL2332&lt;(TODAY()+Data!$X$5)),MAX(H$8:H2331)+1,0)</f>
        <v>0</v>
      </c>
      <c r="Y2332">
        <f>IF(AS2332&gt;0,VLOOKUP(AS2332,$AT:$AV,3,0)+COUNTIF(AS$8:AS2331,AS2332),0)</f>
        <v>0</v>
      </c>
      <c r="AA2332" s="16"/>
      <c r="AB2332" s="22"/>
      <c r="AC2332" s="16"/>
      <c r="AD2332" s="22"/>
      <c r="AE2332" s="16"/>
      <c r="AF2332" s="22"/>
      <c r="AG2332" s="138"/>
      <c r="AH2332" s="23"/>
      <c r="AI2332" s="16"/>
      <c r="AJ2332" s="23"/>
      <c r="AK2332" s="28"/>
      <c r="AL2332" s="35"/>
      <c r="AQ2332" s="25">
        <f>IF(FollowUp!$AK$3="(Off)",IF(FollowUp!$AA$3=Data!$D$5,C2332,IF(FollowUp!$AA$3=Data!$D$6,D2332,IF(FollowUp!$AA$3=Data!$D$7,E2332,B2332))),IF(FollowUp!$AK$3=Data!$N$9,F2332,IF(FollowUp!$AK$3=Data!$N$8,H2332,IF(FollowUp!$AK$3=Data!$N$7,G2332,B2332))))</f>
        <v>0</v>
      </c>
      <c r="AR2332" s="51">
        <f t="shared" si="224"/>
        <v>0</v>
      </c>
      <c r="AS2332" s="25">
        <f t="shared" si="222"/>
        <v>-1</v>
      </c>
      <c r="AT2332" s="25">
        <f t="shared" si="225"/>
        <v>2325</v>
      </c>
      <c r="AU2332" s="25">
        <f t="shared" si="223"/>
        <v>0</v>
      </c>
      <c r="AV2332" s="25">
        <f t="shared" si="226"/>
        <v>0</v>
      </c>
      <c r="BB2332" s="51"/>
    </row>
    <row r="2333" spans="1:54" x14ac:dyDescent="0.25">
      <c r="A2333" t="str">
        <f t="shared" si="221"/>
        <v>2333</v>
      </c>
      <c r="B2333" s="25">
        <f>IF(OR(ISBLANK($AG2333),$AI2333="closed",$AI2333="old",AND($B$3=Data!$N$6,OR(database!AG2333=Data!$K$8,Data!$K$9=database!AG2333))),0,MAX(B$8:B2332)+1)</f>
        <v>0</v>
      </c>
      <c r="C2333" s="25">
        <f ca="1">IF(AND($AL2333-C$3&lt;=TODAY(),$AL2333&gt;0,AI2333&lt;&gt;"closed",AI2333&lt;&gt;"old",AND($B$3&lt;&gt;Data!$N$6,OR(database!$AG2333&lt;&gt;Data!$K$9,database!$AG2333&lt;&gt;Data!$K$8))),MAX(C$8:C2332)+1,0)</f>
        <v>0</v>
      </c>
      <c r="D2333" s="25">
        <f ca="1">IF(AND($AL2333-D$3&lt;=TODAY(),$AL2333&gt;0,$AI2333&lt;&gt;"closed",AI2333&lt;&gt;"old",AND($B$3&lt;&gt;Data!$N$6,OR(database!$AG2333&lt;&gt;Data!$K$9,database!$AG2333&lt;&gt;Data!$K$8))),MAX(D$8:D2332)+1,0)</f>
        <v>0</v>
      </c>
      <c r="E2333" s="25">
        <f ca="1">IF(AND($AL2333-E$3&lt;=TODAY(),$AL2333&gt;0,AI2333&lt;&gt;"closed",AI2333&lt;&gt;"old",AND($B$3&lt;&gt;Data!$N$6,OR(database!$AG2333&lt;&gt;Data!$K$9,database!$AG2333&lt;&gt;Data!$K$8))),MAX(E$8:E2332)+1,0)</f>
        <v>0</v>
      </c>
      <c r="F2333" s="25">
        <f>IF(AH2333="X",MAX(F$8:F2332)+1,0)</f>
        <v>0</v>
      </c>
      <c r="G2333" s="25">
        <f ca="1">IF(AND(AG2333=Data!$K$8,database!AI2333&lt;&gt;"Closed",AI2333&lt;&gt;"old",database!AL2333&lt;(TODAY()+Data!$X$4)),MAX(G$8:G2332)+1,0)</f>
        <v>0</v>
      </c>
      <c r="H2333" s="25">
        <f ca="1">IF(AND(AG2333=Data!$K$9,database!AI2333&lt;&gt;"Closed",AI2333&lt;&gt;"old",database!AL2333&lt;(TODAY()+Data!$X$5)),MAX(H$8:H2332)+1,0)</f>
        <v>0</v>
      </c>
      <c r="Y2333">
        <f>IF(AS2333&gt;0,VLOOKUP(AS2333,$AT:$AV,3,0)+COUNTIF(AS$8:AS2332,AS2333),0)</f>
        <v>0</v>
      </c>
      <c r="AA2333" s="17"/>
      <c r="AB2333" s="18"/>
      <c r="AC2333" s="17"/>
      <c r="AD2333" s="18"/>
      <c r="AE2333" s="17"/>
      <c r="AF2333" s="18"/>
      <c r="AG2333" s="139"/>
      <c r="AH2333" s="24"/>
      <c r="AI2333" s="17"/>
      <c r="AJ2333" s="24"/>
      <c r="AK2333" s="27"/>
      <c r="AL2333" s="47"/>
      <c r="AQ2333" s="25">
        <f>IF(FollowUp!$AK$3="(Off)",IF(FollowUp!$AA$3=Data!$D$5,C2333,IF(FollowUp!$AA$3=Data!$D$6,D2333,IF(FollowUp!$AA$3=Data!$D$7,E2333,B2333))),IF(FollowUp!$AK$3=Data!$N$9,F2333,IF(FollowUp!$AK$3=Data!$N$8,H2333,IF(FollowUp!$AK$3=Data!$N$7,G2333,B2333))))</f>
        <v>0</v>
      </c>
      <c r="AR2333" s="51">
        <f t="shared" si="224"/>
        <v>0</v>
      </c>
      <c r="AS2333" s="25">
        <f t="shared" si="222"/>
        <v>-1</v>
      </c>
      <c r="AT2333" s="25">
        <f t="shared" si="225"/>
        <v>2326</v>
      </c>
      <c r="AU2333" s="25">
        <f t="shared" si="223"/>
        <v>0</v>
      </c>
      <c r="AV2333" s="25">
        <f t="shared" si="226"/>
        <v>0</v>
      </c>
      <c r="BB2333" s="51"/>
    </row>
    <row r="2334" spans="1:54" x14ac:dyDescent="0.25">
      <c r="A2334" t="str">
        <f t="shared" si="221"/>
        <v>2334</v>
      </c>
      <c r="B2334" s="25">
        <f>IF(OR(ISBLANK($AG2334),$AI2334="closed",$AI2334="old",AND($B$3=Data!$N$6,OR(database!AG2334=Data!$K$8,Data!$K$9=database!AG2334))),0,MAX(B$8:B2333)+1)</f>
        <v>0</v>
      </c>
      <c r="C2334" s="25">
        <f ca="1">IF(AND($AL2334-C$3&lt;=TODAY(),$AL2334&gt;0,AI2334&lt;&gt;"closed",AI2334&lt;&gt;"old",AND($B$3&lt;&gt;Data!$N$6,OR(database!$AG2334&lt;&gt;Data!$K$9,database!$AG2334&lt;&gt;Data!$K$8))),MAX(C$8:C2333)+1,0)</f>
        <v>0</v>
      </c>
      <c r="D2334" s="25">
        <f ca="1">IF(AND($AL2334-D$3&lt;=TODAY(),$AL2334&gt;0,$AI2334&lt;&gt;"closed",AI2334&lt;&gt;"old",AND($B$3&lt;&gt;Data!$N$6,OR(database!$AG2334&lt;&gt;Data!$K$9,database!$AG2334&lt;&gt;Data!$K$8))),MAX(D$8:D2333)+1,0)</f>
        <v>0</v>
      </c>
      <c r="E2334" s="25">
        <f ca="1">IF(AND($AL2334-E$3&lt;=TODAY(),$AL2334&gt;0,AI2334&lt;&gt;"closed",AI2334&lt;&gt;"old",AND($B$3&lt;&gt;Data!$N$6,OR(database!$AG2334&lt;&gt;Data!$K$9,database!$AG2334&lt;&gt;Data!$K$8))),MAX(E$8:E2333)+1,0)</f>
        <v>0</v>
      </c>
      <c r="F2334" s="25">
        <f>IF(AH2334="X",MAX(F$8:F2333)+1,0)</f>
        <v>0</v>
      </c>
      <c r="G2334" s="25">
        <f ca="1">IF(AND(AG2334=Data!$K$8,database!AI2334&lt;&gt;"Closed",AI2334&lt;&gt;"old",database!AL2334&lt;(TODAY()+Data!$X$4)),MAX(G$8:G2333)+1,0)</f>
        <v>0</v>
      </c>
      <c r="H2334" s="25">
        <f ca="1">IF(AND(AG2334=Data!$K$9,database!AI2334&lt;&gt;"Closed",AI2334&lt;&gt;"old",database!AL2334&lt;(TODAY()+Data!$X$5)),MAX(H$8:H2333)+1,0)</f>
        <v>0</v>
      </c>
      <c r="Y2334">
        <f>IF(AS2334&gt;0,VLOOKUP(AS2334,$AT:$AV,3,0)+COUNTIF(AS$8:AS2333,AS2334),0)</f>
        <v>0</v>
      </c>
      <c r="AA2334" s="16"/>
      <c r="AB2334" s="22"/>
      <c r="AC2334" s="16"/>
      <c r="AD2334" s="22"/>
      <c r="AE2334" s="16"/>
      <c r="AF2334" s="22"/>
      <c r="AG2334" s="138"/>
      <c r="AH2334" s="23"/>
      <c r="AI2334" s="16"/>
      <c r="AJ2334" s="23"/>
      <c r="AK2334" s="28"/>
      <c r="AL2334" s="35"/>
      <c r="AQ2334" s="25">
        <f>IF(FollowUp!$AK$3="(Off)",IF(FollowUp!$AA$3=Data!$D$5,C2334,IF(FollowUp!$AA$3=Data!$D$6,D2334,IF(FollowUp!$AA$3=Data!$D$7,E2334,B2334))),IF(FollowUp!$AK$3=Data!$N$9,F2334,IF(FollowUp!$AK$3=Data!$N$8,H2334,IF(FollowUp!$AK$3=Data!$N$7,G2334,B2334))))</f>
        <v>0</v>
      </c>
      <c r="AR2334" s="51">
        <f t="shared" si="224"/>
        <v>0</v>
      </c>
      <c r="AS2334" s="25">
        <f t="shared" si="222"/>
        <v>-1</v>
      </c>
      <c r="AT2334" s="25">
        <f t="shared" si="225"/>
        <v>2327</v>
      </c>
      <c r="AU2334" s="25">
        <f t="shared" si="223"/>
        <v>0</v>
      </c>
      <c r="AV2334" s="25">
        <f t="shared" si="226"/>
        <v>0</v>
      </c>
      <c r="BB2334" s="51"/>
    </row>
    <row r="2335" spans="1:54" x14ac:dyDescent="0.25">
      <c r="A2335" t="str">
        <f t="shared" si="221"/>
        <v>2335</v>
      </c>
      <c r="B2335" s="25">
        <f>IF(OR(ISBLANK($AG2335),$AI2335="closed",$AI2335="old",AND($B$3=Data!$N$6,OR(database!AG2335=Data!$K$8,Data!$K$9=database!AG2335))),0,MAX(B$8:B2334)+1)</f>
        <v>0</v>
      </c>
      <c r="C2335" s="25">
        <f ca="1">IF(AND($AL2335-C$3&lt;=TODAY(),$AL2335&gt;0,AI2335&lt;&gt;"closed",AI2335&lt;&gt;"old",AND($B$3&lt;&gt;Data!$N$6,OR(database!$AG2335&lt;&gt;Data!$K$9,database!$AG2335&lt;&gt;Data!$K$8))),MAX(C$8:C2334)+1,0)</f>
        <v>0</v>
      </c>
      <c r="D2335" s="25">
        <f ca="1">IF(AND($AL2335-D$3&lt;=TODAY(),$AL2335&gt;0,$AI2335&lt;&gt;"closed",AI2335&lt;&gt;"old",AND($B$3&lt;&gt;Data!$N$6,OR(database!$AG2335&lt;&gt;Data!$K$9,database!$AG2335&lt;&gt;Data!$K$8))),MAX(D$8:D2334)+1,0)</f>
        <v>0</v>
      </c>
      <c r="E2335" s="25">
        <f ca="1">IF(AND($AL2335-E$3&lt;=TODAY(),$AL2335&gt;0,AI2335&lt;&gt;"closed",AI2335&lt;&gt;"old",AND($B$3&lt;&gt;Data!$N$6,OR(database!$AG2335&lt;&gt;Data!$K$9,database!$AG2335&lt;&gt;Data!$K$8))),MAX(E$8:E2334)+1,0)</f>
        <v>0</v>
      </c>
      <c r="F2335" s="25">
        <f>IF(AH2335="X",MAX(F$8:F2334)+1,0)</f>
        <v>0</v>
      </c>
      <c r="G2335" s="25">
        <f ca="1">IF(AND(AG2335=Data!$K$8,database!AI2335&lt;&gt;"Closed",AI2335&lt;&gt;"old",database!AL2335&lt;(TODAY()+Data!$X$4)),MAX(G$8:G2334)+1,0)</f>
        <v>0</v>
      </c>
      <c r="H2335" s="25">
        <f ca="1">IF(AND(AG2335=Data!$K$9,database!AI2335&lt;&gt;"Closed",AI2335&lt;&gt;"old",database!AL2335&lt;(TODAY()+Data!$X$5)),MAX(H$8:H2334)+1,0)</f>
        <v>0</v>
      </c>
      <c r="Y2335">
        <f>IF(AS2335&gt;0,VLOOKUP(AS2335,$AT:$AV,3,0)+COUNTIF(AS$8:AS2334,AS2335),0)</f>
        <v>0</v>
      </c>
      <c r="AA2335" s="17"/>
      <c r="AB2335" s="18"/>
      <c r="AC2335" s="17"/>
      <c r="AD2335" s="18"/>
      <c r="AE2335" s="17"/>
      <c r="AF2335" s="18"/>
      <c r="AG2335" s="139"/>
      <c r="AH2335" s="24"/>
      <c r="AI2335" s="17"/>
      <c r="AJ2335" s="24"/>
      <c r="AK2335" s="27"/>
      <c r="AL2335" s="47"/>
      <c r="AQ2335" s="25">
        <f>IF(FollowUp!$AK$3="(Off)",IF(FollowUp!$AA$3=Data!$D$5,C2335,IF(FollowUp!$AA$3=Data!$D$6,D2335,IF(FollowUp!$AA$3=Data!$D$7,E2335,B2335))),IF(FollowUp!$AK$3=Data!$N$9,F2335,IF(FollowUp!$AK$3=Data!$N$8,H2335,IF(FollowUp!$AK$3=Data!$N$7,G2335,B2335))))</f>
        <v>0</v>
      </c>
      <c r="AR2335" s="51">
        <f t="shared" si="224"/>
        <v>0</v>
      </c>
      <c r="AS2335" s="25">
        <f t="shared" si="222"/>
        <v>-1</v>
      </c>
      <c r="AT2335" s="25">
        <f t="shared" si="225"/>
        <v>2328</v>
      </c>
      <c r="AU2335" s="25">
        <f t="shared" si="223"/>
        <v>0</v>
      </c>
      <c r="AV2335" s="25">
        <f t="shared" si="226"/>
        <v>0</v>
      </c>
      <c r="BB2335" s="51"/>
    </row>
    <row r="2336" spans="1:54" x14ac:dyDescent="0.25">
      <c r="A2336" t="str">
        <f t="shared" si="221"/>
        <v>2336</v>
      </c>
      <c r="B2336" s="25">
        <f>IF(OR(ISBLANK($AG2336),$AI2336="closed",$AI2336="old",AND($B$3=Data!$N$6,OR(database!AG2336=Data!$K$8,Data!$K$9=database!AG2336))),0,MAX(B$8:B2335)+1)</f>
        <v>0</v>
      </c>
      <c r="C2336" s="25">
        <f ca="1">IF(AND($AL2336-C$3&lt;=TODAY(),$AL2336&gt;0,AI2336&lt;&gt;"closed",AI2336&lt;&gt;"old",AND($B$3&lt;&gt;Data!$N$6,OR(database!$AG2336&lt;&gt;Data!$K$9,database!$AG2336&lt;&gt;Data!$K$8))),MAX(C$8:C2335)+1,0)</f>
        <v>0</v>
      </c>
      <c r="D2336" s="25">
        <f ca="1">IF(AND($AL2336-D$3&lt;=TODAY(),$AL2336&gt;0,$AI2336&lt;&gt;"closed",AI2336&lt;&gt;"old",AND($B$3&lt;&gt;Data!$N$6,OR(database!$AG2336&lt;&gt;Data!$K$9,database!$AG2336&lt;&gt;Data!$K$8))),MAX(D$8:D2335)+1,0)</f>
        <v>0</v>
      </c>
      <c r="E2336" s="25">
        <f ca="1">IF(AND($AL2336-E$3&lt;=TODAY(),$AL2336&gt;0,AI2336&lt;&gt;"closed",AI2336&lt;&gt;"old",AND($B$3&lt;&gt;Data!$N$6,OR(database!$AG2336&lt;&gt;Data!$K$9,database!$AG2336&lt;&gt;Data!$K$8))),MAX(E$8:E2335)+1,0)</f>
        <v>0</v>
      </c>
      <c r="F2336" s="25">
        <f>IF(AH2336="X",MAX(F$8:F2335)+1,0)</f>
        <v>0</v>
      </c>
      <c r="G2336" s="25">
        <f ca="1">IF(AND(AG2336=Data!$K$8,database!AI2336&lt;&gt;"Closed",AI2336&lt;&gt;"old",database!AL2336&lt;(TODAY()+Data!$X$4)),MAX(G$8:G2335)+1,0)</f>
        <v>0</v>
      </c>
      <c r="H2336" s="25">
        <f ca="1">IF(AND(AG2336=Data!$K$9,database!AI2336&lt;&gt;"Closed",AI2336&lt;&gt;"old",database!AL2336&lt;(TODAY()+Data!$X$5)),MAX(H$8:H2335)+1,0)</f>
        <v>0</v>
      </c>
      <c r="Y2336">
        <f>IF(AS2336&gt;0,VLOOKUP(AS2336,$AT:$AV,3,0)+COUNTIF(AS$8:AS2335,AS2336),0)</f>
        <v>0</v>
      </c>
      <c r="AA2336" s="16"/>
      <c r="AB2336" s="22"/>
      <c r="AC2336" s="16"/>
      <c r="AD2336" s="22"/>
      <c r="AE2336" s="16"/>
      <c r="AF2336" s="22"/>
      <c r="AG2336" s="138"/>
      <c r="AH2336" s="23"/>
      <c r="AI2336" s="16"/>
      <c r="AJ2336" s="23"/>
      <c r="AK2336" s="28"/>
      <c r="AL2336" s="35"/>
      <c r="AQ2336" s="25">
        <f>IF(FollowUp!$AK$3="(Off)",IF(FollowUp!$AA$3=Data!$D$5,C2336,IF(FollowUp!$AA$3=Data!$D$6,D2336,IF(FollowUp!$AA$3=Data!$D$7,E2336,B2336))),IF(FollowUp!$AK$3=Data!$N$9,F2336,IF(FollowUp!$AK$3=Data!$N$8,H2336,IF(FollowUp!$AK$3=Data!$N$7,G2336,B2336))))</f>
        <v>0</v>
      </c>
      <c r="AR2336" s="51">
        <f t="shared" si="224"/>
        <v>0</v>
      </c>
      <c r="AS2336" s="25">
        <f t="shared" si="222"/>
        <v>-1</v>
      </c>
      <c r="AT2336" s="25">
        <f t="shared" si="225"/>
        <v>2329</v>
      </c>
      <c r="AU2336" s="25">
        <f t="shared" si="223"/>
        <v>0</v>
      </c>
      <c r="AV2336" s="25">
        <f t="shared" si="226"/>
        <v>0</v>
      </c>
      <c r="BB2336" s="51"/>
    </row>
    <row r="2337" spans="1:54" x14ac:dyDescent="0.25">
      <c r="A2337" t="str">
        <f t="shared" si="221"/>
        <v>2337</v>
      </c>
      <c r="B2337" s="25">
        <f>IF(OR(ISBLANK($AG2337),$AI2337="closed",$AI2337="old",AND($B$3=Data!$N$6,OR(database!AG2337=Data!$K$8,Data!$K$9=database!AG2337))),0,MAX(B$8:B2336)+1)</f>
        <v>0</v>
      </c>
      <c r="C2337" s="25">
        <f ca="1">IF(AND($AL2337-C$3&lt;=TODAY(),$AL2337&gt;0,AI2337&lt;&gt;"closed",AI2337&lt;&gt;"old",AND($B$3&lt;&gt;Data!$N$6,OR(database!$AG2337&lt;&gt;Data!$K$9,database!$AG2337&lt;&gt;Data!$K$8))),MAX(C$8:C2336)+1,0)</f>
        <v>0</v>
      </c>
      <c r="D2337" s="25">
        <f ca="1">IF(AND($AL2337-D$3&lt;=TODAY(),$AL2337&gt;0,$AI2337&lt;&gt;"closed",AI2337&lt;&gt;"old",AND($B$3&lt;&gt;Data!$N$6,OR(database!$AG2337&lt;&gt;Data!$K$9,database!$AG2337&lt;&gt;Data!$K$8))),MAX(D$8:D2336)+1,0)</f>
        <v>0</v>
      </c>
      <c r="E2337" s="25">
        <f ca="1">IF(AND($AL2337-E$3&lt;=TODAY(),$AL2337&gt;0,AI2337&lt;&gt;"closed",AI2337&lt;&gt;"old",AND($B$3&lt;&gt;Data!$N$6,OR(database!$AG2337&lt;&gt;Data!$K$9,database!$AG2337&lt;&gt;Data!$K$8))),MAX(E$8:E2336)+1,0)</f>
        <v>0</v>
      </c>
      <c r="F2337" s="25">
        <f>IF(AH2337="X",MAX(F$8:F2336)+1,0)</f>
        <v>0</v>
      </c>
      <c r="G2337" s="25">
        <f ca="1">IF(AND(AG2337=Data!$K$8,database!AI2337&lt;&gt;"Closed",AI2337&lt;&gt;"old",database!AL2337&lt;(TODAY()+Data!$X$4)),MAX(G$8:G2336)+1,0)</f>
        <v>0</v>
      </c>
      <c r="H2337" s="25">
        <f ca="1">IF(AND(AG2337=Data!$K$9,database!AI2337&lt;&gt;"Closed",AI2337&lt;&gt;"old",database!AL2337&lt;(TODAY()+Data!$X$5)),MAX(H$8:H2336)+1,0)</f>
        <v>0</v>
      </c>
      <c r="Y2337">
        <f>IF(AS2337&gt;0,VLOOKUP(AS2337,$AT:$AV,3,0)+COUNTIF(AS$8:AS2336,AS2337),0)</f>
        <v>0</v>
      </c>
      <c r="AA2337" s="17"/>
      <c r="AB2337" s="18"/>
      <c r="AC2337" s="17"/>
      <c r="AD2337" s="18"/>
      <c r="AE2337" s="17"/>
      <c r="AF2337" s="18"/>
      <c r="AG2337" s="139"/>
      <c r="AH2337" s="24"/>
      <c r="AI2337" s="17"/>
      <c r="AJ2337" s="24"/>
      <c r="AK2337" s="27"/>
      <c r="AL2337" s="47"/>
      <c r="AQ2337" s="25">
        <f>IF(FollowUp!$AK$3="(Off)",IF(FollowUp!$AA$3=Data!$D$5,C2337,IF(FollowUp!$AA$3=Data!$D$6,D2337,IF(FollowUp!$AA$3=Data!$D$7,E2337,B2337))),IF(FollowUp!$AK$3=Data!$N$9,F2337,IF(FollowUp!$AK$3=Data!$N$8,H2337,IF(FollowUp!$AK$3=Data!$N$7,G2337,B2337))))</f>
        <v>0</v>
      </c>
      <c r="AR2337" s="51">
        <f t="shared" si="224"/>
        <v>0</v>
      </c>
      <c r="AS2337" s="25">
        <f t="shared" si="222"/>
        <v>-1</v>
      </c>
      <c r="AT2337" s="25">
        <f t="shared" si="225"/>
        <v>2330</v>
      </c>
      <c r="AU2337" s="25">
        <f t="shared" si="223"/>
        <v>0</v>
      </c>
      <c r="AV2337" s="25">
        <f t="shared" si="226"/>
        <v>0</v>
      </c>
      <c r="BB2337" s="51"/>
    </row>
    <row r="2338" spans="1:54" x14ac:dyDescent="0.25">
      <c r="A2338" t="str">
        <f t="shared" si="221"/>
        <v>2338</v>
      </c>
      <c r="B2338" s="25">
        <f>IF(OR(ISBLANK($AG2338),$AI2338="closed",$AI2338="old",AND($B$3=Data!$N$6,OR(database!AG2338=Data!$K$8,Data!$K$9=database!AG2338))),0,MAX(B$8:B2337)+1)</f>
        <v>0</v>
      </c>
      <c r="C2338" s="25">
        <f ca="1">IF(AND($AL2338-C$3&lt;=TODAY(),$AL2338&gt;0,AI2338&lt;&gt;"closed",AI2338&lt;&gt;"old",AND($B$3&lt;&gt;Data!$N$6,OR(database!$AG2338&lt;&gt;Data!$K$9,database!$AG2338&lt;&gt;Data!$K$8))),MAX(C$8:C2337)+1,0)</f>
        <v>0</v>
      </c>
      <c r="D2338" s="25">
        <f ca="1">IF(AND($AL2338-D$3&lt;=TODAY(),$AL2338&gt;0,$AI2338&lt;&gt;"closed",AI2338&lt;&gt;"old",AND($B$3&lt;&gt;Data!$N$6,OR(database!$AG2338&lt;&gt;Data!$K$9,database!$AG2338&lt;&gt;Data!$K$8))),MAX(D$8:D2337)+1,0)</f>
        <v>0</v>
      </c>
      <c r="E2338" s="25">
        <f ca="1">IF(AND($AL2338-E$3&lt;=TODAY(),$AL2338&gt;0,AI2338&lt;&gt;"closed",AI2338&lt;&gt;"old",AND($B$3&lt;&gt;Data!$N$6,OR(database!$AG2338&lt;&gt;Data!$K$9,database!$AG2338&lt;&gt;Data!$K$8))),MAX(E$8:E2337)+1,0)</f>
        <v>0</v>
      </c>
      <c r="F2338" s="25">
        <f>IF(AH2338="X",MAX(F$8:F2337)+1,0)</f>
        <v>0</v>
      </c>
      <c r="G2338" s="25">
        <f ca="1">IF(AND(AG2338=Data!$K$8,database!AI2338&lt;&gt;"Closed",AI2338&lt;&gt;"old",database!AL2338&lt;(TODAY()+Data!$X$4)),MAX(G$8:G2337)+1,0)</f>
        <v>0</v>
      </c>
      <c r="H2338" s="25">
        <f ca="1">IF(AND(AG2338=Data!$K$9,database!AI2338&lt;&gt;"Closed",AI2338&lt;&gt;"old",database!AL2338&lt;(TODAY()+Data!$X$5)),MAX(H$8:H2337)+1,0)</f>
        <v>0</v>
      </c>
      <c r="Y2338">
        <f>IF(AS2338&gt;0,VLOOKUP(AS2338,$AT:$AV,3,0)+COUNTIF(AS$8:AS2337,AS2338),0)</f>
        <v>0</v>
      </c>
      <c r="AA2338" s="16"/>
      <c r="AB2338" s="22"/>
      <c r="AC2338" s="16"/>
      <c r="AD2338" s="22"/>
      <c r="AE2338" s="16"/>
      <c r="AF2338" s="22"/>
      <c r="AG2338" s="138"/>
      <c r="AH2338" s="23"/>
      <c r="AI2338" s="16"/>
      <c r="AJ2338" s="23"/>
      <c r="AK2338" s="28"/>
      <c r="AL2338" s="35"/>
      <c r="AQ2338" s="25">
        <f>IF(FollowUp!$AK$3="(Off)",IF(FollowUp!$AA$3=Data!$D$5,C2338,IF(FollowUp!$AA$3=Data!$D$6,D2338,IF(FollowUp!$AA$3=Data!$D$7,E2338,B2338))),IF(FollowUp!$AK$3=Data!$N$9,F2338,IF(FollowUp!$AK$3=Data!$N$8,H2338,IF(FollowUp!$AK$3=Data!$N$7,G2338,B2338))))</f>
        <v>0</v>
      </c>
      <c r="AR2338" s="51">
        <f t="shared" si="224"/>
        <v>0</v>
      </c>
      <c r="AS2338" s="25">
        <f t="shared" si="222"/>
        <v>-1</v>
      </c>
      <c r="AT2338" s="25">
        <f t="shared" si="225"/>
        <v>2331</v>
      </c>
      <c r="AU2338" s="25">
        <f t="shared" si="223"/>
        <v>0</v>
      </c>
      <c r="AV2338" s="25">
        <f t="shared" si="226"/>
        <v>0</v>
      </c>
      <c r="BB2338" s="51"/>
    </row>
    <row r="2339" spans="1:54" x14ac:dyDescent="0.25">
      <c r="A2339" t="str">
        <f t="shared" si="221"/>
        <v>2339</v>
      </c>
      <c r="B2339" s="25">
        <f>IF(OR(ISBLANK($AG2339),$AI2339="closed",$AI2339="old",AND($B$3=Data!$N$6,OR(database!AG2339=Data!$K$8,Data!$K$9=database!AG2339))),0,MAX(B$8:B2338)+1)</f>
        <v>0</v>
      </c>
      <c r="C2339" s="25">
        <f ca="1">IF(AND($AL2339-C$3&lt;=TODAY(),$AL2339&gt;0,AI2339&lt;&gt;"closed",AI2339&lt;&gt;"old",AND($B$3&lt;&gt;Data!$N$6,OR(database!$AG2339&lt;&gt;Data!$K$9,database!$AG2339&lt;&gt;Data!$K$8))),MAX(C$8:C2338)+1,0)</f>
        <v>0</v>
      </c>
      <c r="D2339" s="25">
        <f ca="1">IF(AND($AL2339-D$3&lt;=TODAY(),$AL2339&gt;0,$AI2339&lt;&gt;"closed",AI2339&lt;&gt;"old",AND($B$3&lt;&gt;Data!$N$6,OR(database!$AG2339&lt;&gt;Data!$K$9,database!$AG2339&lt;&gt;Data!$K$8))),MAX(D$8:D2338)+1,0)</f>
        <v>0</v>
      </c>
      <c r="E2339" s="25">
        <f ca="1">IF(AND($AL2339-E$3&lt;=TODAY(),$AL2339&gt;0,AI2339&lt;&gt;"closed",AI2339&lt;&gt;"old",AND($B$3&lt;&gt;Data!$N$6,OR(database!$AG2339&lt;&gt;Data!$K$9,database!$AG2339&lt;&gt;Data!$K$8))),MAX(E$8:E2338)+1,0)</f>
        <v>0</v>
      </c>
      <c r="F2339" s="25">
        <f>IF(AH2339="X",MAX(F$8:F2338)+1,0)</f>
        <v>0</v>
      </c>
      <c r="G2339" s="25">
        <f ca="1">IF(AND(AG2339=Data!$K$8,database!AI2339&lt;&gt;"Closed",AI2339&lt;&gt;"old",database!AL2339&lt;(TODAY()+Data!$X$4)),MAX(G$8:G2338)+1,0)</f>
        <v>0</v>
      </c>
      <c r="H2339" s="25">
        <f ca="1">IF(AND(AG2339=Data!$K$9,database!AI2339&lt;&gt;"Closed",AI2339&lt;&gt;"old",database!AL2339&lt;(TODAY()+Data!$X$5)),MAX(H$8:H2338)+1,0)</f>
        <v>0</v>
      </c>
      <c r="Y2339">
        <f>IF(AS2339&gt;0,VLOOKUP(AS2339,$AT:$AV,3,0)+COUNTIF(AS$8:AS2338,AS2339),0)</f>
        <v>0</v>
      </c>
      <c r="AA2339" s="17"/>
      <c r="AB2339" s="18"/>
      <c r="AC2339" s="17"/>
      <c r="AD2339" s="18"/>
      <c r="AE2339" s="17"/>
      <c r="AF2339" s="18"/>
      <c r="AG2339" s="139"/>
      <c r="AH2339" s="24"/>
      <c r="AI2339" s="17"/>
      <c r="AJ2339" s="24"/>
      <c r="AK2339" s="27"/>
      <c r="AL2339" s="47"/>
      <c r="AQ2339" s="25">
        <f>IF(FollowUp!$AK$3="(Off)",IF(FollowUp!$AA$3=Data!$D$5,C2339,IF(FollowUp!$AA$3=Data!$D$6,D2339,IF(FollowUp!$AA$3=Data!$D$7,E2339,B2339))),IF(FollowUp!$AK$3=Data!$N$9,F2339,IF(FollowUp!$AK$3=Data!$N$8,H2339,IF(FollowUp!$AK$3=Data!$N$7,G2339,B2339))))</f>
        <v>0</v>
      </c>
      <c r="AR2339" s="51">
        <f t="shared" si="224"/>
        <v>0</v>
      </c>
      <c r="AS2339" s="25">
        <f t="shared" si="222"/>
        <v>-1</v>
      </c>
      <c r="AT2339" s="25">
        <f t="shared" si="225"/>
        <v>2332</v>
      </c>
      <c r="AU2339" s="25">
        <f t="shared" si="223"/>
        <v>0</v>
      </c>
      <c r="AV2339" s="25">
        <f t="shared" si="226"/>
        <v>0</v>
      </c>
      <c r="BB2339" s="51"/>
    </row>
    <row r="2340" spans="1:54" x14ac:dyDescent="0.25">
      <c r="A2340" t="str">
        <f t="shared" si="221"/>
        <v>2340</v>
      </c>
      <c r="B2340" s="25">
        <f>IF(OR(ISBLANK($AG2340),$AI2340="closed",$AI2340="old",AND($B$3=Data!$N$6,OR(database!AG2340=Data!$K$8,Data!$K$9=database!AG2340))),0,MAX(B$8:B2339)+1)</f>
        <v>0</v>
      </c>
      <c r="C2340" s="25">
        <f ca="1">IF(AND($AL2340-C$3&lt;=TODAY(),$AL2340&gt;0,AI2340&lt;&gt;"closed",AI2340&lt;&gt;"old",AND($B$3&lt;&gt;Data!$N$6,OR(database!$AG2340&lt;&gt;Data!$K$9,database!$AG2340&lt;&gt;Data!$K$8))),MAX(C$8:C2339)+1,0)</f>
        <v>0</v>
      </c>
      <c r="D2340" s="25">
        <f ca="1">IF(AND($AL2340-D$3&lt;=TODAY(),$AL2340&gt;0,$AI2340&lt;&gt;"closed",AI2340&lt;&gt;"old",AND($B$3&lt;&gt;Data!$N$6,OR(database!$AG2340&lt;&gt;Data!$K$9,database!$AG2340&lt;&gt;Data!$K$8))),MAX(D$8:D2339)+1,0)</f>
        <v>0</v>
      </c>
      <c r="E2340" s="25">
        <f ca="1">IF(AND($AL2340-E$3&lt;=TODAY(),$AL2340&gt;0,AI2340&lt;&gt;"closed",AI2340&lt;&gt;"old",AND($B$3&lt;&gt;Data!$N$6,OR(database!$AG2340&lt;&gt;Data!$K$9,database!$AG2340&lt;&gt;Data!$K$8))),MAX(E$8:E2339)+1,0)</f>
        <v>0</v>
      </c>
      <c r="F2340" s="25">
        <f>IF(AH2340="X",MAX(F$8:F2339)+1,0)</f>
        <v>0</v>
      </c>
      <c r="G2340" s="25">
        <f ca="1">IF(AND(AG2340=Data!$K$8,database!AI2340&lt;&gt;"Closed",AI2340&lt;&gt;"old",database!AL2340&lt;(TODAY()+Data!$X$4)),MAX(G$8:G2339)+1,0)</f>
        <v>0</v>
      </c>
      <c r="H2340" s="25">
        <f ca="1">IF(AND(AG2340=Data!$K$9,database!AI2340&lt;&gt;"Closed",AI2340&lt;&gt;"old",database!AL2340&lt;(TODAY()+Data!$X$5)),MAX(H$8:H2339)+1,0)</f>
        <v>0</v>
      </c>
      <c r="Y2340">
        <f>IF(AS2340&gt;0,VLOOKUP(AS2340,$AT:$AV,3,0)+COUNTIF(AS$8:AS2339,AS2340),0)</f>
        <v>0</v>
      </c>
      <c r="AA2340" s="16"/>
      <c r="AB2340" s="22"/>
      <c r="AC2340" s="16"/>
      <c r="AD2340" s="22"/>
      <c r="AE2340" s="16"/>
      <c r="AF2340" s="22"/>
      <c r="AG2340" s="138"/>
      <c r="AH2340" s="23"/>
      <c r="AI2340" s="16"/>
      <c r="AJ2340" s="23"/>
      <c r="AK2340" s="28"/>
      <c r="AL2340" s="35"/>
      <c r="AQ2340" s="25">
        <f>IF(FollowUp!$AK$3="(Off)",IF(FollowUp!$AA$3=Data!$D$5,C2340,IF(FollowUp!$AA$3=Data!$D$6,D2340,IF(FollowUp!$AA$3=Data!$D$7,E2340,B2340))),IF(FollowUp!$AK$3=Data!$N$9,F2340,IF(FollowUp!$AK$3=Data!$N$8,H2340,IF(FollowUp!$AK$3=Data!$N$7,G2340,B2340))))</f>
        <v>0</v>
      </c>
      <c r="AR2340" s="51">
        <f t="shared" si="224"/>
        <v>0</v>
      </c>
      <c r="AS2340" s="25">
        <f t="shared" si="222"/>
        <v>-1</v>
      </c>
      <c r="AT2340" s="25">
        <f t="shared" si="225"/>
        <v>2333</v>
      </c>
      <c r="AU2340" s="25">
        <f t="shared" si="223"/>
        <v>0</v>
      </c>
      <c r="AV2340" s="25">
        <f t="shared" si="226"/>
        <v>0</v>
      </c>
      <c r="BB2340" s="51"/>
    </row>
    <row r="2341" spans="1:54" x14ac:dyDescent="0.25">
      <c r="A2341" t="str">
        <f t="shared" si="221"/>
        <v>2341</v>
      </c>
      <c r="B2341" s="25">
        <f>IF(OR(ISBLANK($AG2341),$AI2341="closed",$AI2341="old",AND($B$3=Data!$N$6,OR(database!AG2341=Data!$K$8,Data!$K$9=database!AG2341))),0,MAX(B$8:B2340)+1)</f>
        <v>0</v>
      </c>
      <c r="C2341" s="25">
        <f ca="1">IF(AND($AL2341-C$3&lt;=TODAY(),$AL2341&gt;0,AI2341&lt;&gt;"closed",AI2341&lt;&gt;"old",AND($B$3&lt;&gt;Data!$N$6,OR(database!$AG2341&lt;&gt;Data!$K$9,database!$AG2341&lt;&gt;Data!$K$8))),MAX(C$8:C2340)+1,0)</f>
        <v>0</v>
      </c>
      <c r="D2341" s="25">
        <f ca="1">IF(AND($AL2341-D$3&lt;=TODAY(),$AL2341&gt;0,$AI2341&lt;&gt;"closed",AI2341&lt;&gt;"old",AND($B$3&lt;&gt;Data!$N$6,OR(database!$AG2341&lt;&gt;Data!$K$9,database!$AG2341&lt;&gt;Data!$K$8))),MAX(D$8:D2340)+1,0)</f>
        <v>0</v>
      </c>
      <c r="E2341" s="25">
        <f ca="1">IF(AND($AL2341-E$3&lt;=TODAY(),$AL2341&gt;0,AI2341&lt;&gt;"closed",AI2341&lt;&gt;"old",AND($B$3&lt;&gt;Data!$N$6,OR(database!$AG2341&lt;&gt;Data!$K$9,database!$AG2341&lt;&gt;Data!$K$8))),MAX(E$8:E2340)+1,0)</f>
        <v>0</v>
      </c>
      <c r="F2341" s="25">
        <f>IF(AH2341="X",MAX(F$8:F2340)+1,0)</f>
        <v>0</v>
      </c>
      <c r="G2341" s="25">
        <f ca="1">IF(AND(AG2341=Data!$K$8,database!AI2341&lt;&gt;"Closed",AI2341&lt;&gt;"old",database!AL2341&lt;(TODAY()+Data!$X$4)),MAX(G$8:G2340)+1,0)</f>
        <v>0</v>
      </c>
      <c r="H2341" s="25">
        <f ca="1">IF(AND(AG2341=Data!$K$9,database!AI2341&lt;&gt;"Closed",AI2341&lt;&gt;"old",database!AL2341&lt;(TODAY()+Data!$X$5)),MAX(H$8:H2340)+1,0)</f>
        <v>0</v>
      </c>
      <c r="Y2341">
        <f>IF(AS2341&gt;0,VLOOKUP(AS2341,$AT:$AV,3,0)+COUNTIF(AS$8:AS2340,AS2341),0)</f>
        <v>0</v>
      </c>
      <c r="AA2341" s="17"/>
      <c r="AB2341" s="18"/>
      <c r="AC2341" s="17"/>
      <c r="AD2341" s="18"/>
      <c r="AE2341" s="17"/>
      <c r="AF2341" s="18"/>
      <c r="AG2341" s="139"/>
      <c r="AH2341" s="24"/>
      <c r="AI2341" s="17"/>
      <c r="AJ2341" s="24"/>
      <c r="AK2341" s="27"/>
      <c r="AL2341" s="47"/>
      <c r="AQ2341" s="25">
        <f>IF(FollowUp!$AK$3="(Off)",IF(FollowUp!$AA$3=Data!$D$5,C2341,IF(FollowUp!$AA$3=Data!$D$6,D2341,IF(FollowUp!$AA$3=Data!$D$7,E2341,B2341))),IF(FollowUp!$AK$3=Data!$N$9,F2341,IF(FollowUp!$AK$3=Data!$N$8,H2341,IF(FollowUp!$AK$3=Data!$N$7,G2341,B2341))))</f>
        <v>0</v>
      </c>
      <c r="AR2341" s="51">
        <f t="shared" si="224"/>
        <v>0</v>
      </c>
      <c r="AS2341" s="25">
        <f t="shared" si="222"/>
        <v>-1</v>
      </c>
      <c r="AT2341" s="25">
        <f t="shared" si="225"/>
        <v>2334</v>
      </c>
      <c r="AU2341" s="25">
        <f t="shared" si="223"/>
        <v>0</v>
      </c>
      <c r="AV2341" s="25">
        <f t="shared" si="226"/>
        <v>0</v>
      </c>
      <c r="BB2341" s="51"/>
    </row>
    <row r="2342" spans="1:54" x14ac:dyDescent="0.25">
      <c r="A2342" t="str">
        <f t="shared" si="221"/>
        <v>2342</v>
      </c>
      <c r="B2342" s="25">
        <f>IF(OR(ISBLANK($AG2342),$AI2342="closed",$AI2342="old",AND($B$3=Data!$N$6,OR(database!AG2342=Data!$K$8,Data!$K$9=database!AG2342))),0,MAX(B$8:B2341)+1)</f>
        <v>0</v>
      </c>
      <c r="C2342" s="25">
        <f ca="1">IF(AND($AL2342-C$3&lt;=TODAY(),$AL2342&gt;0,AI2342&lt;&gt;"closed",AI2342&lt;&gt;"old",AND($B$3&lt;&gt;Data!$N$6,OR(database!$AG2342&lt;&gt;Data!$K$9,database!$AG2342&lt;&gt;Data!$K$8))),MAX(C$8:C2341)+1,0)</f>
        <v>0</v>
      </c>
      <c r="D2342" s="25">
        <f ca="1">IF(AND($AL2342-D$3&lt;=TODAY(),$AL2342&gt;0,$AI2342&lt;&gt;"closed",AI2342&lt;&gt;"old",AND($B$3&lt;&gt;Data!$N$6,OR(database!$AG2342&lt;&gt;Data!$K$9,database!$AG2342&lt;&gt;Data!$K$8))),MAX(D$8:D2341)+1,0)</f>
        <v>0</v>
      </c>
      <c r="E2342" s="25">
        <f ca="1">IF(AND($AL2342-E$3&lt;=TODAY(),$AL2342&gt;0,AI2342&lt;&gt;"closed",AI2342&lt;&gt;"old",AND($B$3&lt;&gt;Data!$N$6,OR(database!$AG2342&lt;&gt;Data!$K$9,database!$AG2342&lt;&gt;Data!$K$8))),MAX(E$8:E2341)+1,0)</f>
        <v>0</v>
      </c>
      <c r="F2342" s="25">
        <f>IF(AH2342="X",MAX(F$8:F2341)+1,0)</f>
        <v>0</v>
      </c>
      <c r="G2342" s="25">
        <f ca="1">IF(AND(AG2342=Data!$K$8,database!AI2342&lt;&gt;"Closed",AI2342&lt;&gt;"old",database!AL2342&lt;(TODAY()+Data!$X$4)),MAX(G$8:G2341)+1,0)</f>
        <v>0</v>
      </c>
      <c r="H2342" s="25">
        <f ca="1">IF(AND(AG2342=Data!$K$9,database!AI2342&lt;&gt;"Closed",AI2342&lt;&gt;"old",database!AL2342&lt;(TODAY()+Data!$X$5)),MAX(H$8:H2341)+1,0)</f>
        <v>0</v>
      </c>
      <c r="Y2342">
        <f>IF(AS2342&gt;0,VLOOKUP(AS2342,$AT:$AV,3,0)+COUNTIF(AS$8:AS2341,AS2342),0)</f>
        <v>0</v>
      </c>
      <c r="AA2342" s="16"/>
      <c r="AB2342" s="22"/>
      <c r="AC2342" s="16"/>
      <c r="AD2342" s="22"/>
      <c r="AE2342" s="16"/>
      <c r="AF2342" s="22"/>
      <c r="AG2342" s="138"/>
      <c r="AH2342" s="23"/>
      <c r="AI2342" s="16"/>
      <c r="AJ2342" s="23"/>
      <c r="AK2342" s="28"/>
      <c r="AL2342" s="35"/>
      <c r="AQ2342" s="25">
        <f>IF(FollowUp!$AK$3="(Off)",IF(FollowUp!$AA$3=Data!$D$5,C2342,IF(FollowUp!$AA$3=Data!$D$6,D2342,IF(FollowUp!$AA$3=Data!$D$7,E2342,B2342))),IF(FollowUp!$AK$3=Data!$N$9,F2342,IF(FollowUp!$AK$3=Data!$N$8,H2342,IF(FollowUp!$AK$3=Data!$N$7,G2342,B2342))))</f>
        <v>0</v>
      </c>
      <c r="AR2342" s="51">
        <f t="shared" si="224"/>
        <v>0</v>
      </c>
      <c r="AS2342" s="25">
        <f t="shared" si="222"/>
        <v>-1</v>
      </c>
      <c r="AT2342" s="25">
        <f t="shared" si="225"/>
        <v>2335</v>
      </c>
      <c r="AU2342" s="25">
        <f t="shared" si="223"/>
        <v>0</v>
      </c>
      <c r="AV2342" s="25">
        <f t="shared" si="226"/>
        <v>0</v>
      </c>
      <c r="BB2342" s="51"/>
    </row>
    <row r="2343" spans="1:54" x14ac:dyDescent="0.25">
      <c r="A2343" t="str">
        <f t="shared" si="221"/>
        <v>2343</v>
      </c>
      <c r="B2343" s="25">
        <f>IF(OR(ISBLANK($AG2343),$AI2343="closed",$AI2343="old",AND($B$3=Data!$N$6,OR(database!AG2343=Data!$K$8,Data!$K$9=database!AG2343))),0,MAX(B$8:B2342)+1)</f>
        <v>0</v>
      </c>
      <c r="C2343" s="25">
        <f ca="1">IF(AND($AL2343-C$3&lt;=TODAY(),$AL2343&gt;0,AI2343&lt;&gt;"closed",AI2343&lt;&gt;"old",AND($B$3&lt;&gt;Data!$N$6,OR(database!$AG2343&lt;&gt;Data!$K$9,database!$AG2343&lt;&gt;Data!$K$8))),MAX(C$8:C2342)+1,0)</f>
        <v>0</v>
      </c>
      <c r="D2343" s="25">
        <f ca="1">IF(AND($AL2343-D$3&lt;=TODAY(),$AL2343&gt;0,$AI2343&lt;&gt;"closed",AI2343&lt;&gt;"old",AND($B$3&lt;&gt;Data!$N$6,OR(database!$AG2343&lt;&gt;Data!$K$9,database!$AG2343&lt;&gt;Data!$K$8))),MAX(D$8:D2342)+1,0)</f>
        <v>0</v>
      </c>
      <c r="E2343" s="25">
        <f ca="1">IF(AND($AL2343-E$3&lt;=TODAY(),$AL2343&gt;0,AI2343&lt;&gt;"closed",AI2343&lt;&gt;"old",AND($B$3&lt;&gt;Data!$N$6,OR(database!$AG2343&lt;&gt;Data!$K$9,database!$AG2343&lt;&gt;Data!$K$8))),MAX(E$8:E2342)+1,0)</f>
        <v>0</v>
      </c>
      <c r="F2343" s="25">
        <f>IF(AH2343="X",MAX(F$8:F2342)+1,0)</f>
        <v>0</v>
      </c>
      <c r="G2343" s="25">
        <f ca="1">IF(AND(AG2343=Data!$K$8,database!AI2343&lt;&gt;"Closed",AI2343&lt;&gt;"old",database!AL2343&lt;(TODAY()+Data!$X$4)),MAX(G$8:G2342)+1,0)</f>
        <v>0</v>
      </c>
      <c r="H2343" s="25">
        <f ca="1">IF(AND(AG2343=Data!$K$9,database!AI2343&lt;&gt;"Closed",AI2343&lt;&gt;"old",database!AL2343&lt;(TODAY()+Data!$X$5)),MAX(H$8:H2342)+1,0)</f>
        <v>0</v>
      </c>
      <c r="Y2343">
        <f>IF(AS2343&gt;0,VLOOKUP(AS2343,$AT:$AV,3,0)+COUNTIF(AS$8:AS2342,AS2343),0)</f>
        <v>0</v>
      </c>
      <c r="AA2343" s="17"/>
      <c r="AB2343" s="18"/>
      <c r="AC2343" s="17"/>
      <c r="AD2343" s="18"/>
      <c r="AE2343" s="17"/>
      <c r="AF2343" s="18"/>
      <c r="AG2343" s="139"/>
      <c r="AH2343" s="24"/>
      <c r="AI2343" s="17"/>
      <c r="AJ2343" s="24"/>
      <c r="AK2343" s="27"/>
      <c r="AL2343" s="47"/>
      <c r="AQ2343" s="25">
        <f>IF(FollowUp!$AK$3="(Off)",IF(FollowUp!$AA$3=Data!$D$5,C2343,IF(FollowUp!$AA$3=Data!$D$6,D2343,IF(FollowUp!$AA$3=Data!$D$7,E2343,B2343))),IF(FollowUp!$AK$3=Data!$N$9,F2343,IF(FollowUp!$AK$3=Data!$N$8,H2343,IF(FollowUp!$AK$3=Data!$N$7,G2343,B2343))))</f>
        <v>0</v>
      </c>
      <c r="AR2343" s="51">
        <f t="shared" si="224"/>
        <v>0</v>
      </c>
      <c r="AS2343" s="25">
        <f t="shared" si="222"/>
        <v>-1</v>
      </c>
      <c r="AT2343" s="25">
        <f t="shared" si="225"/>
        <v>2336</v>
      </c>
      <c r="AU2343" s="25">
        <f t="shared" si="223"/>
        <v>0</v>
      </c>
      <c r="AV2343" s="25">
        <f t="shared" si="226"/>
        <v>0</v>
      </c>
      <c r="BB2343" s="51"/>
    </row>
    <row r="2344" spans="1:54" x14ac:dyDescent="0.25">
      <c r="A2344" t="str">
        <f t="shared" si="221"/>
        <v>2344</v>
      </c>
      <c r="B2344" s="25">
        <f>IF(OR(ISBLANK($AG2344),$AI2344="closed",$AI2344="old",AND($B$3=Data!$N$6,OR(database!AG2344=Data!$K$8,Data!$K$9=database!AG2344))),0,MAX(B$8:B2343)+1)</f>
        <v>0</v>
      </c>
      <c r="C2344" s="25">
        <f ca="1">IF(AND($AL2344-C$3&lt;=TODAY(),$AL2344&gt;0,AI2344&lt;&gt;"closed",AI2344&lt;&gt;"old",AND($B$3&lt;&gt;Data!$N$6,OR(database!$AG2344&lt;&gt;Data!$K$9,database!$AG2344&lt;&gt;Data!$K$8))),MAX(C$8:C2343)+1,0)</f>
        <v>0</v>
      </c>
      <c r="D2344" s="25">
        <f ca="1">IF(AND($AL2344-D$3&lt;=TODAY(),$AL2344&gt;0,$AI2344&lt;&gt;"closed",AI2344&lt;&gt;"old",AND($B$3&lt;&gt;Data!$N$6,OR(database!$AG2344&lt;&gt;Data!$K$9,database!$AG2344&lt;&gt;Data!$K$8))),MAX(D$8:D2343)+1,0)</f>
        <v>0</v>
      </c>
      <c r="E2344" s="25">
        <f ca="1">IF(AND($AL2344-E$3&lt;=TODAY(),$AL2344&gt;0,AI2344&lt;&gt;"closed",AI2344&lt;&gt;"old",AND($B$3&lt;&gt;Data!$N$6,OR(database!$AG2344&lt;&gt;Data!$K$9,database!$AG2344&lt;&gt;Data!$K$8))),MAX(E$8:E2343)+1,0)</f>
        <v>0</v>
      </c>
      <c r="F2344" s="25">
        <f>IF(AH2344="X",MAX(F$8:F2343)+1,0)</f>
        <v>0</v>
      </c>
      <c r="G2344" s="25">
        <f ca="1">IF(AND(AG2344=Data!$K$8,database!AI2344&lt;&gt;"Closed",AI2344&lt;&gt;"old",database!AL2344&lt;(TODAY()+Data!$X$4)),MAX(G$8:G2343)+1,0)</f>
        <v>0</v>
      </c>
      <c r="H2344" s="25">
        <f ca="1">IF(AND(AG2344=Data!$K$9,database!AI2344&lt;&gt;"Closed",AI2344&lt;&gt;"old",database!AL2344&lt;(TODAY()+Data!$X$5)),MAX(H$8:H2343)+1,0)</f>
        <v>0</v>
      </c>
      <c r="Y2344">
        <f>IF(AS2344&gt;0,VLOOKUP(AS2344,$AT:$AV,3,0)+COUNTIF(AS$8:AS2343,AS2344),0)</f>
        <v>0</v>
      </c>
      <c r="AA2344" s="16"/>
      <c r="AB2344" s="22"/>
      <c r="AC2344" s="16"/>
      <c r="AD2344" s="22"/>
      <c r="AE2344" s="16"/>
      <c r="AF2344" s="22"/>
      <c r="AG2344" s="138"/>
      <c r="AH2344" s="23"/>
      <c r="AI2344" s="16"/>
      <c r="AJ2344" s="23"/>
      <c r="AK2344" s="28"/>
      <c r="AL2344" s="35"/>
      <c r="AQ2344" s="25">
        <f>IF(FollowUp!$AK$3="(Off)",IF(FollowUp!$AA$3=Data!$D$5,C2344,IF(FollowUp!$AA$3=Data!$D$6,D2344,IF(FollowUp!$AA$3=Data!$D$7,E2344,B2344))),IF(FollowUp!$AK$3=Data!$N$9,F2344,IF(FollowUp!$AK$3=Data!$N$8,H2344,IF(FollowUp!$AK$3=Data!$N$7,G2344,B2344))))</f>
        <v>0</v>
      </c>
      <c r="AR2344" s="51">
        <f t="shared" si="224"/>
        <v>0</v>
      </c>
      <c r="AS2344" s="25">
        <f t="shared" si="222"/>
        <v>-1</v>
      </c>
      <c r="AT2344" s="25">
        <f t="shared" si="225"/>
        <v>2337</v>
      </c>
      <c r="AU2344" s="25">
        <f t="shared" si="223"/>
        <v>0</v>
      </c>
      <c r="AV2344" s="25">
        <f t="shared" si="226"/>
        <v>0</v>
      </c>
      <c r="BB2344" s="51"/>
    </row>
    <row r="2345" spans="1:54" x14ac:dyDescent="0.25">
      <c r="A2345" t="str">
        <f t="shared" si="221"/>
        <v>2345</v>
      </c>
      <c r="B2345" s="25">
        <f>IF(OR(ISBLANK($AG2345),$AI2345="closed",$AI2345="old",AND($B$3=Data!$N$6,OR(database!AG2345=Data!$K$8,Data!$K$9=database!AG2345))),0,MAX(B$8:B2344)+1)</f>
        <v>0</v>
      </c>
      <c r="C2345" s="25">
        <f ca="1">IF(AND($AL2345-C$3&lt;=TODAY(),$AL2345&gt;0,AI2345&lt;&gt;"closed",AI2345&lt;&gt;"old",AND($B$3&lt;&gt;Data!$N$6,OR(database!$AG2345&lt;&gt;Data!$K$9,database!$AG2345&lt;&gt;Data!$K$8))),MAX(C$8:C2344)+1,0)</f>
        <v>0</v>
      </c>
      <c r="D2345" s="25">
        <f ca="1">IF(AND($AL2345-D$3&lt;=TODAY(),$AL2345&gt;0,$AI2345&lt;&gt;"closed",AI2345&lt;&gt;"old",AND($B$3&lt;&gt;Data!$N$6,OR(database!$AG2345&lt;&gt;Data!$K$9,database!$AG2345&lt;&gt;Data!$K$8))),MAX(D$8:D2344)+1,0)</f>
        <v>0</v>
      </c>
      <c r="E2345" s="25">
        <f ca="1">IF(AND($AL2345-E$3&lt;=TODAY(),$AL2345&gt;0,AI2345&lt;&gt;"closed",AI2345&lt;&gt;"old",AND($B$3&lt;&gt;Data!$N$6,OR(database!$AG2345&lt;&gt;Data!$K$9,database!$AG2345&lt;&gt;Data!$K$8))),MAX(E$8:E2344)+1,0)</f>
        <v>0</v>
      </c>
      <c r="F2345" s="25">
        <f>IF(AH2345="X",MAX(F$8:F2344)+1,0)</f>
        <v>0</v>
      </c>
      <c r="G2345" s="25">
        <f ca="1">IF(AND(AG2345=Data!$K$8,database!AI2345&lt;&gt;"Closed",AI2345&lt;&gt;"old",database!AL2345&lt;(TODAY()+Data!$X$4)),MAX(G$8:G2344)+1,0)</f>
        <v>0</v>
      </c>
      <c r="H2345" s="25">
        <f ca="1">IF(AND(AG2345=Data!$K$9,database!AI2345&lt;&gt;"Closed",AI2345&lt;&gt;"old",database!AL2345&lt;(TODAY()+Data!$X$5)),MAX(H$8:H2344)+1,0)</f>
        <v>0</v>
      </c>
      <c r="Y2345">
        <f>IF(AS2345&gt;0,VLOOKUP(AS2345,$AT:$AV,3,0)+COUNTIF(AS$8:AS2344,AS2345),0)</f>
        <v>0</v>
      </c>
      <c r="AA2345" s="17"/>
      <c r="AB2345" s="18"/>
      <c r="AC2345" s="17"/>
      <c r="AD2345" s="18"/>
      <c r="AE2345" s="17"/>
      <c r="AF2345" s="18"/>
      <c r="AG2345" s="139"/>
      <c r="AH2345" s="24"/>
      <c r="AI2345" s="17"/>
      <c r="AJ2345" s="24"/>
      <c r="AK2345" s="27"/>
      <c r="AL2345" s="47"/>
      <c r="AQ2345" s="25">
        <f>IF(FollowUp!$AK$3="(Off)",IF(FollowUp!$AA$3=Data!$D$5,C2345,IF(FollowUp!$AA$3=Data!$D$6,D2345,IF(FollowUp!$AA$3=Data!$D$7,E2345,B2345))),IF(FollowUp!$AK$3=Data!$N$9,F2345,IF(FollowUp!$AK$3=Data!$N$8,H2345,IF(FollowUp!$AK$3=Data!$N$7,G2345,B2345))))</f>
        <v>0</v>
      </c>
      <c r="AR2345" s="51">
        <f t="shared" si="224"/>
        <v>0</v>
      </c>
      <c r="AS2345" s="25">
        <f t="shared" si="222"/>
        <v>-1</v>
      </c>
      <c r="AT2345" s="25">
        <f t="shared" si="225"/>
        <v>2338</v>
      </c>
      <c r="AU2345" s="25">
        <f t="shared" si="223"/>
        <v>0</v>
      </c>
      <c r="AV2345" s="25">
        <f t="shared" si="226"/>
        <v>0</v>
      </c>
      <c r="BB2345" s="51"/>
    </row>
    <row r="2346" spans="1:54" x14ac:dyDescent="0.25">
      <c r="A2346" t="str">
        <f t="shared" si="221"/>
        <v>2346</v>
      </c>
      <c r="B2346" s="25">
        <f>IF(OR(ISBLANK($AG2346),$AI2346="closed",$AI2346="old",AND($B$3=Data!$N$6,OR(database!AG2346=Data!$K$8,Data!$K$9=database!AG2346))),0,MAX(B$8:B2345)+1)</f>
        <v>0</v>
      </c>
      <c r="C2346" s="25">
        <f ca="1">IF(AND($AL2346-C$3&lt;=TODAY(),$AL2346&gt;0,AI2346&lt;&gt;"closed",AI2346&lt;&gt;"old",AND($B$3&lt;&gt;Data!$N$6,OR(database!$AG2346&lt;&gt;Data!$K$9,database!$AG2346&lt;&gt;Data!$K$8))),MAX(C$8:C2345)+1,0)</f>
        <v>0</v>
      </c>
      <c r="D2346" s="25">
        <f ca="1">IF(AND($AL2346-D$3&lt;=TODAY(),$AL2346&gt;0,$AI2346&lt;&gt;"closed",AI2346&lt;&gt;"old",AND($B$3&lt;&gt;Data!$N$6,OR(database!$AG2346&lt;&gt;Data!$K$9,database!$AG2346&lt;&gt;Data!$K$8))),MAX(D$8:D2345)+1,0)</f>
        <v>0</v>
      </c>
      <c r="E2346" s="25">
        <f ca="1">IF(AND($AL2346-E$3&lt;=TODAY(),$AL2346&gt;0,AI2346&lt;&gt;"closed",AI2346&lt;&gt;"old",AND($B$3&lt;&gt;Data!$N$6,OR(database!$AG2346&lt;&gt;Data!$K$9,database!$AG2346&lt;&gt;Data!$K$8))),MAX(E$8:E2345)+1,0)</f>
        <v>0</v>
      </c>
      <c r="F2346" s="25">
        <f>IF(AH2346="X",MAX(F$8:F2345)+1,0)</f>
        <v>0</v>
      </c>
      <c r="G2346" s="25">
        <f ca="1">IF(AND(AG2346=Data!$K$8,database!AI2346&lt;&gt;"Closed",AI2346&lt;&gt;"old",database!AL2346&lt;(TODAY()+Data!$X$4)),MAX(G$8:G2345)+1,0)</f>
        <v>0</v>
      </c>
      <c r="H2346" s="25">
        <f ca="1">IF(AND(AG2346=Data!$K$9,database!AI2346&lt;&gt;"Closed",AI2346&lt;&gt;"old",database!AL2346&lt;(TODAY()+Data!$X$5)),MAX(H$8:H2345)+1,0)</f>
        <v>0</v>
      </c>
      <c r="Y2346">
        <f>IF(AS2346&gt;0,VLOOKUP(AS2346,$AT:$AV,3,0)+COUNTIF(AS$8:AS2345,AS2346),0)</f>
        <v>0</v>
      </c>
      <c r="AA2346" s="16"/>
      <c r="AB2346" s="22"/>
      <c r="AC2346" s="16"/>
      <c r="AD2346" s="22"/>
      <c r="AE2346" s="16"/>
      <c r="AF2346" s="22"/>
      <c r="AG2346" s="138"/>
      <c r="AH2346" s="23"/>
      <c r="AI2346" s="16"/>
      <c r="AJ2346" s="23"/>
      <c r="AK2346" s="28"/>
      <c r="AL2346" s="35"/>
      <c r="AQ2346" s="25">
        <f>IF(FollowUp!$AK$3="(Off)",IF(FollowUp!$AA$3=Data!$D$5,C2346,IF(FollowUp!$AA$3=Data!$D$6,D2346,IF(FollowUp!$AA$3=Data!$D$7,E2346,B2346))),IF(FollowUp!$AK$3=Data!$N$9,F2346,IF(FollowUp!$AK$3=Data!$N$8,H2346,IF(FollowUp!$AK$3=Data!$N$7,G2346,B2346))))</f>
        <v>0</v>
      </c>
      <c r="AR2346" s="51">
        <f t="shared" si="224"/>
        <v>0</v>
      </c>
      <c r="AS2346" s="25">
        <f t="shared" si="222"/>
        <v>-1</v>
      </c>
      <c r="AT2346" s="25">
        <f t="shared" si="225"/>
        <v>2339</v>
      </c>
      <c r="AU2346" s="25">
        <f t="shared" si="223"/>
        <v>0</v>
      </c>
      <c r="AV2346" s="25">
        <f t="shared" si="226"/>
        <v>0</v>
      </c>
      <c r="BB2346" s="51"/>
    </row>
    <row r="2347" spans="1:54" x14ac:dyDescent="0.25">
      <c r="A2347" t="str">
        <f t="shared" si="221"/>
        <v>2347</v>
      </c>
      <c r="B2347" s="25">
        <f>IF(OR(ISBLANK($AG2347),$AI2347="closed",$AI2347="old",AND($B$3=Data!$N$6,OR(database!AG2347=Data!$K$8,Data!$K$9=database!AG2347))),0,MAX(B$8:B2346)+1)</f>
        <v>0</v>
      </c>
      <c r="C2347" s="25">
        <f ca="1">IF(AND($AL2347-C$3&lt;=TODAY(),$AL2347&gt;0,AI2347&lt;&gt;"closed",AI2347&lt;&gt;"old",AND($B$3&lt;&gt;Data!$N$6,OR(database!$AG2347&lt;&gt;Data!$K$9,database!$AG2347&lt;&gt;Data!$K$8))),MAX(C$8:C2346)+1,0)</f>
        <v>0</v>
      </c>
      <c r="D2347" s="25">
        <f ca="1">IF(AND($AL2347-D$3&lt;=TODAY(),$AL2347&gt;0,$AI2347&lt;&gt;"closed",AI2347&lt;&gt;"old",AND($B$3&lt;&gt;Data!$N$6,OR(database!$AG2347&lt;&gt;Data!$K$9,database!$AG2347&lt;&gt;Data!$K$8))),MAX(D$8:D2346)+1,0)</f>
        <v>0</v>
      </c>
      <c r="E2347" s="25">
        <f ca="1">IF(AND($AL2347-E$3&lt;=TODAY(),$AL2347&gt;0,AI2347&lt;&gt;"closed",AI2347&lt;&gt;"old",AND($B$3&lt;&gt;Data!$N$6,OR(database!$AG2347&lt;&gt;Data!$K$9,database!$AG2347&lt;&gt;Data!$K$8))),MAX(E$8:E2346)+1,0)</f>
        <v>0</v>
      </c>
      <c r="F2347" s="25">
        <f>IF(AH2347="X",MAX(F$8:F2346)+1,0)</f>
        <v>0</v>
      </c>
      <c r="G2347" s="25">
        <f ca="1">IF(AND(AG2347=Data!$K$8,database!AI2347&lt;&gt;"Closed",AI2347&lt;&gt;"old",database!AL2347&lt;(TODAY()+Data!$X$4)),MAX(G$8:G2346)+1,0)</f>
        <v>0</v>
      </c>
      <c r="H2347" s="25">
        <f ca="1">IF(AND(AG2347=Data!$K$9,database!AI2347&lt;&gt;"Closed",AI2347&lt;&gt;"old",database!AL2347&lt;(TODAY()+Data!$X$5)),MAX(H$8:H2346)+1,0)</f>
        <v>0</v>
      </c>
      <c r="Y2347">
        <f>IF(AS2347&gt;0,VLOOKUP(AS2347,$AT:$AV,3,0)+COUNTIF(AS$8:AS2346,AS2347),0)</f>
        <v>0</v>
      </c>
      <c r="AA2347" s="17"/>
      <c r="AB2347" s="18"/>
      <c r="AC2347" s="17"/>
      <c r="AD2347" s="18"/>
      <c r="AE2347" s="17"/>
      <c r="AF2347" s="18"/>
      <c r="AG2347" s="139"/>
      <c r="AH2347" s="24"/>
      <c r="AI2347" s="17"/>
      <c r="AJ2347" s="24"/>
      <c r="AK2347" s="27"/>
      <c r="AL2347" s="47"/>
      <c r="AQ2347" s="25">
        <f>IF(FollowUp!$AK$3="(Off)",IF(FollowUp!$AA$3=Data!$D$5,C2347,IF(FollowUp!$AA$3=Data!$D$6,D2347,IF(FollowUp!$AA$3=Data!$D$7,E2347,B2347))),IF(FollowUp!$AK$3=Data!$N$9,F2347,IF(FollowUp!$AK$3=Data!$N$8,H2347,IF(FollowUp!$AK$3=Data!$N$7,G2347,B2347))))</f>
        <v>0</v>
      </c>
      <c r="AR2347" s="51">
        <f t="shared" si="224"/>
        <v>0</v>
      </c>
      <c r="AS2347" s="25">
        <f t="shared" si="222"/>
        <v>-1</v>
      </c>
      <c r="AT2347" s="25">
        <f t="shared" si="225"/>
        <v>2340</v>
      </c>
      <c r="AU2347" s="25">
        <f t="shared" si="223"/>
        <v>0</v>
      </c>
      <c r="AV2347" s="25">
        <f t="shared" si="226"/>
        <v>0</v>
      </c>
      <c r="BB2347" s="51"/>
    </row>
    <row r="2348" spans="1:54" x14ac:dyDescent="0.25">
      <c r="A2348" t="str">
        <f t="shared" si="221"/>
        <v>2348</v>
      </c>
      <c r="B2348" s="25">
        <f>IF(OR(ISBLANK($AG2348),$AI2348="closed",$AI2348="old",AND($B$3=Data!$N$6,OR(database!AG2348=Data!$K$8,Data!$K$9=database!AG2348))),0,MAX(B$8:B2347)+1)</f>
        <v>0</v>
      </c>
      <c r="C2348" s="25">
        <f ca="1">IF(AND($AL2348-C$3&lt;=TODAY(),$AL2348&gt;0,AI2348&lt;&gt;"closed",AI2348&lt;&gt;"old",AND($B$3&lt;&gt;Data!$N$6,OR(database!$AG2348&lt;&gt;Data!$K$9,database!$AG2348&lt;&gt;Data!$K$8))),MAX(C$8:C2347)+1,0)</f>
        <v>0</v>
      </c>
      <c r="D2348" s="25">
        <f ca="1">IF(AND($AL2348-D$3&lt;=TODAY(),$AL2348&gt;0,$AI2348&lt;&gt;"closed",AI2348&lt;&gt;"old",AND($B$3&lt;&gt;Data!$N$6,OR(database!$AG2348&lt;&gt;Data!$K$9,database!$AG2348&lt;&gt;Data!$K$8))),MAX(D$8:D2347)+1,0)</f>
        <v>0</v>
      </c>
      <c r="E2348" s="25">
        <f ca="1">IF(AND($AL2348-E$3&lt;=TODAY(),$AL2348&gt;0,AI2348&lt;&gt;"closed",AI2348&lt;&gt;"old",AND($B$3&lt;&gt;Data!$N$6,OR(database!$AG2348&lt;&gt;Data!$K$9,database!$AG2348&lt;&gt;Data!$K$8))),MAX(E$8:E2347)+1,0)</f>
        <v>0</v>
      </c>
      <c r="F2348" s="25">
        <f>IF(AH2348="X",MAX(F$8:F2347)+1,0)</f>
        <v>0</v>
      </c>
      <c r="G2348" s="25">
        <f ca="1">IF(AND(AG2348=Data!$K$8,database!AI2348&lt;&gt;"Closed",AI2348&lt;&gt;"old",database!AL2348&lt;(TODAY()+Data!$X$4)),MAX(G$8:G2347)+1,0)</f>
        <v>0</v>
      </c>
      <c r="H2348" s="25">
        <f ca="1">IF(AND(AG2348=Data!$K$9,database!AI2348&lt;&gt;"Closed",AI2348&lt;&gt;"old",database!AL2348&lt;(TODAY()+Data!$X$5)),MAX(H$8:H2347)+1,0)</f>
        <v>0</v>
      </c>
      <c r="Y2348">
        <f>IF(AS2348&gt;0,VLOOKUP(AS2348,$AT:$AV,3,0)+COUNTIF(AS$8:AS2347,AS2348),0)</f>
        <v>0</v>
      </c>
      <c r="AA2348" s="16"/>
      <c r="AB2348" s="22"/>
      <c r="AC2348" s="16"/>
      <c r="AD2348" s="22"/>
      <c r="AE2348" s="16"/>
      <c r="AF2348" s="22"/>
      <c r="AG2348" s="138"/>
      <c r="AH2348" s="23"/>
      <c r="AI2348" s="16"/>
      <c r="AJ2348" s="23"/>
      <c r="AK2348" s="28"/>
      <c r="AL2348" s="35"/>
      <c r="AQ2348" s="25">
        <f>IF(FollowUp!$AK$3="(Off)",IF(FollowUp!$AA$3=Data!$D$5,C2348,IF(FollowUp!$AA$3=Data!$D$6,D2348,IF(FollowUp!$AA$3=Data!$D$7,E2348,B2348))),IF(FollowUp!$AK$3=Data!$N$9,F2348,IF(FollowUp!$AK$3=Data!$N$8,H2348,IF(FollowUp!$AK$3=Data!$N$7,G2348,B2348))))</f>
        <v>0</v>
      </c>
      <c r="AR2348" s="51">
        <f t="shared" si="224"/>
        <v>0</v>
      </c>
      <c r="AS2348" s="25">
        <f t="shared" si="222"/>
        <v>-1</v>
      </c>
      <c r="AT2348" s="25">
        <f t="shared" si="225"/>
        <v>2341</v>
      </c>
      <c r="AU2348" s="25">
        <f t="shared" si="223"/>
        <v>0</v>
      </c>
      <c r="AV2348" s="25">
        <f t="shared" si="226"/>
        <v>0</v>
      </c>
      <c r="BB2348" s="51"/>
    </row>
    <row r="2349" spans="1:54" x14ac:dyDescent="0.25">
      <c r="A2349" t="str">
        <f t="shared" si="221"/>
        <v>2349</v>
      </c>
      <c r="B2349" s="25">
        <f>IF(OR(ISBLANK($AG2349),$AI2349="closed",$AI2349="old",AND($B$3=Data!$N$6,OR(database!AG2349=Data!$K$8,Data!$K$9=database!AG2349))),0,MAX(B$8:B2348)+1)</f>
        <v>0</v>
      </c>
      <c r="C2349" s="25">
        <f ca="1">IF(AND($AL2349-C$3&lt;=TODAY(),$AL2349&gt;0,AI2349&lt;&gt;"closed",AI2349&lt;&gt;"old",AND($B$3&lt;&gt;Data!$N$6,OR(database!$AG2349&lt;&gt;Data!$K$9,database!$AG2349&lt;&gt;Data!$K$8))),MAX(C$8:C2348)+1,0)</f>
        <v>0</v>
      </c>
      <c r="D2349" s="25">
        <f ca="1">IF(AND($AL2349-D$3&lt;=TODAY(),$AL2349&gt;0,$AI2349&lt;&gt;"closed",AI2349&lt;&gt;"old",AND($B$3&lt;&gt;Data!$N$6,OR(database!$AG2349&lt;&gt;Data!$K$9,database!$AG2349&lt;&gt;Data!$K$8))),MAX(D$8:D2348)+1,0)</f>
        <v>0</v>
      </c>
      <c r="E2349" s="25">
        <f ca="1">IF(AND($AL2349-E$3&lt;=TODAY(),$AL2349&gt;0,AI2349&lt;&gt;"closed",AI2349&lt;&gt;"old",AND($B$3&lt;&gt;Data!$N$6,OR(database!$AG2349&lt;&gt;Data!$K$9,database!$AG2349&lt;&gt;Data!$K$8))),MAX(E$8:E2348)+1,0)</f>
        <v>0</v>
      </c>
      <c r="F2349" s="25">
        <f>IF(AH2349="X",MAX(F$8:F2348)+1,0)</f>
        <v>0</v>
      </c>
      <c r="G2349" s="25">
        <f ca="1">IF(AND(AG2349=Data!$K$8,database!AI2349&lt;&gt;"Closed",AI2349&lt;&gt;"old",database!AL2349&lt;(TODAY()+Data!$X$4)),MAX(G$8:G2348)+1,0)</f>
        <v>0</v>
      </c>
      <c r="H2349" s="25">
        <f ca="1">IF(AND(AG2349=Data!$K$9,database!AI2349&lt;&gt;"Closed",AI2349&lt;&gt;"old",database!AL2349&lt;(TODAY()+Data!$X$5)),MAX(H$8:H2348)+1,0)</f>
        <v>0</v>
      </c>
      <c r="Y2349">
        <f>IF(AS2349&gt;0,VLOOKUP(AS2349,$AT:$AV,3,0)+COUNTIF(AS$8:AS2348,AS2349),0)</f>
        <v>0</v>
      </c>
      <c r="AA2349" s="17"/>
      <c r="AB2349" s="18"/>
      <c r="AC2349" s="17"/>
      <c r="AD2349" s="18"/>
      <c r="AE2349" s="17"/>
      <c r="AF2349" s="18"/>
      <c r="AG2349" s="139"/>
      <c r="AH2349" s="24"/>
      <c r="AI2349" s="17"/>
      <c r="AJ2349" s="24"/>
      <c r="AK2349" s="27"/>
      <c r="AL2349" s="47"/>
      <c r="AQ2349" s="25">
        <f>IF(FollowUp!$AK$3="(Off)",IF(FollowUp!$AA$3=Data!$D$5,C2349,IF(FollowUp!$AA$3=Data!$D$6,D2349,IF(FollowUp!$AA$3=Data!$D$7,E2349,B2349))),IF(FollowUp!$AK$3=Data!$N$9,F2349,IF(FollowUp!$AK$3=Data!$N$8,H2349,IF(FollowUp!$AK$3=Data!$N$7,G2349,B2349))))</f>
        <v>0</v>
      </c>
      <c r="AR2349" s="51">
        <f t="shared" si="224"/>
        <v>0</v>
      </c>
      <c r="AS2349" s="25">
        <f t="shared" si="222"/>
        <v>-1</v>
      </c>
      <c r="AT2349" s="25">
        <f t="shared" si="225"/>
        <v>2342</v>
      </c>
      <c r="AU2349" s="25">
        <f t="shared" si="223"/>
        <v>0</v>
      </c>
      <c r="AV2349" s="25">
        <f t="shared" si="226"/>
        <v>0</v>
      </c>
      <c r="BB2349" s="51"/>
    </row>
    <row r="2350" spans="1:54" x14ac:dyDescent="0.25">
      <c r="A2350" t="str">
        <f t="shared" si="221"/>
        <v>2350</v>
      </c>
      <c r="B2350" s="25">
        <f>IF(OR(ISBLANK($AG2350),$AI2350="closed",$AI2350="old",AND($B$3=Data!$N$6,OR(database!AG2350=Data!$K$8,Data!$K$9=database!AG2350))),0,MAX(B$8:B2349)+1)</f>
        <v>0</v>
      </c>
      <c r="C2350" s="25">
        <f ca="1">IF(AND($AL2350-C$3&lt;=TODAY(),$AL2350&gt;0,AI2350&lt;&gt;"closed",AI2350&lt;&gt;"old",AND($B$3&lt;&gt;Data!$N$6,OR(database!$AG2350&lt;&gt;Data!$K$9,database!$AG2350&lt;&gt;Data!$K$8))),MAX(C$8:C2349)+1,0)</f>
        <v>0</v>
      </c>
      <c r="D2350" s="25">
        <f ca="1">IF(AND($AL2350-D$3&lt;=TODAY(),$AL2350&gt;0,$AI2350&lt;&gt;"closed",AI2350&lt;&gt;"old",AND($B$3&lt;&gt;Data!$N$6,OR(database!$AG2350&lt;&gt;Data!$K$9,database!$AG2350&lt;&gt;Data!$K$8))),MAX(D$8:D2349)+1,0)</f>
        <v>0</v>
      </c>
      <c r="E2350" s="25">
        <f ca="1">IF(AND($AL2350-E$3&lt;=TODAY(),$AL2350&gt;0,AI2350&lt;&gt;"closed",AI2350&lt;&gt;"old",AND($B$3&lt;&gt;Data!$N$6,OR(database!$AG2350&lt;&gt;Data!$K$9,database!$AG2350&lt;&gt;Data!$K$8))),MAX(E$8:E2349)+1,0)</f>
        <v>0</v>
      </c>
      <c r="F2350" s="25">
        <f>IF(AH2350="X",MAX(F$8:F2349)+1,0)</f>
        <v>0</v>
      </c>
      <c r="G2350" s="25">
        <f ca="1">IF(AND(AG2350=Data!$K$8,database!AI2350&lt;&gt;"Closed",AI2350&lt;&gt;"old",database!AL2350&lt;(TODAY()+Data!$X$4)),MAX(G$8:G2349)+1,0)</f>
        <v>0</v>
      </c>
      <c r="H2350" s="25">
        <f ca="1">IF(AND(AG2350=Data!$K$9,database!AI2350&lt;&gt;"Closed",AI2350&lt;&gt;"old",database!AL2350&lt;(TODAY()+Data!$X$5)),MAX(H$8:H2349)+1,0)</f>
        <v>0</v>
      </c>
      <c r="Y2350">
        <f>IF(AS2350&gt;0,VLOOKUP(AS2350,$AT:$AV,3,0)+COUNTIF(AS$8:AS2349,AS2350),0)</f>
        <v>0</v>
      </c>
      <c r="AA2350" s="16"/>
      <c r="AB2350" s="22"/>
      <c r="AC2350" s="16"/>
      <c r="AD2350" s="22"/>
      <c r="AE2350" s="16"/>
      <c r="AF2350" s="22"/>
      <c r="AG2350" s="138"/>
      <c r="AH2350" s="23"/>
      <c r="AI2350" s="16"/>
      <c r="AJ2350" s="23"/>
      <c r="AK2350" s="28"/>
      <c r="AL2350" s="35"/>
      <c r="AQ2350" s="25">
        <f>IF(FollowUp!$AK$3="(Off)",IF(FollowUp!$AA$3=Data!$D$5,C2350,IF(FollowUp!$AA$3=Data!$D$6,D2350,IF(FollowUp!$AA$3=Data!$D$7,E2350,B2350))),IF(FollowUp!$AK$3=Data!$N$9,F2350,IF(FollowUp!$AK$3=Data!$N$8,H2350,IF(FollowUp!$AK$3=Data!$N$7,G2350,B2350))))</f>
        <v>0</v>
      </c>
      <c r="AR2350" s="51">
        <f t="shared" si="224"/>
        <v>0</v>
      </c>
      <c r="AS2350" s="25">
        <f t="shared" si="222"/>
        <v>-1</v>
      </c>
      <c r="AT2350" s="25">
        <f t="shared" si="225"/>
        <v>2343</v>
      </c>
      <c r="AU2350" s="25">
        <f t="shared" si="223"/>
        <v>0</v>
      </c>
      <c r="AV2350" s="25">
        <f t="shared" si="226"/>
        <v>0</v>
      </c>
      <c r="BB2350" s="51"/>
    </row>
    <row r="2351" spans="1:54" x14ac:dyDescent="0.25">
      <c r="A2351" t="str">
        <f t="shared" si="221"/>
        <v>2351</v>
      </c>
      <c r="B2351" s="25">
        <f>IF(OR(ISBLANK($AG2351),$AI2351="closed",$AI2351="old",AND($B$3=Data!$N$6,OR(database!AG2351=Data!$K$8,Data!$K$9=database!AG2351))),0,MAX(B$8:B2350)+1)</f>
        <v>0</v>
      </c>
      <c r="C2351" s="25">
        <f ca="1">IF(AND($AL2351-C$3&lt;=TODAY(),$AL2351&gt;0,AI2351&lt;&gt;"closed",AI2351&lt;&gt;"old",AND($B$3&lt;&gt;Data!$N$6,OR(database!$AG2351&lt;&gt;Data!$K$9,database!$AG2351&lt;&gt;Data!$K$8))),MAX(C$8:C2350)+1,0)</f>
        <v>0</v>
      </c>
      <c r="D2351" s="25">
        <f ca="1">IF(AND($AL2351-D$3&lt;=TODAY(),$AL2351&gt;0,$AI2351&lt;&gt;"closed",AI2351&lt;&gt;"old",AND($B$3&lt;&gt;Data!$N$6,OR(database!$AG2351&lt;&gt;Data!$K$9,database!$AG2351&lt;&gt;Data!$K$8))),MAX(D$8:D2350)+1,0)</f>
        <v>0</v>
      </c>
      <c r="E2351" s="25">
        <f ca="1">IF(AND($AL2351-E$3&lt;=TODAY(),$AL2351&gt;0,AI2351&lt;&gt;"closed",AI2351&lt;&gt;"old",AND($B$3&lt;&gt;Data!$N$6,OR(database!$AG2351&lt;&gt;Data!$K$9,database!$AG2351&lt;&gt;Data!$K$8))),MAX(E$8:E2350)+1,0)</f>
        <v>0</v>
      </c>
      <c r="F2351" s="25">
        <f>IF(AH2351="X",MAX(F$8:F2350)+1,0)</f>
        <v>0</v>
      </c>
      <c r="G2351" s="25">
        <f ca="1">IF(AND(AG2351=Data!$K$8,database!AI2351&lt;&gt;"Closed",AI2351&lt;&gt;"old",database!AL2351&lt;(TODAY()+Data!$X$4)),MAX(G$8:G2350)+1,0)</f>
        <v>0</v>
      </c>
      <c r="H2351" s="25">
        <f ca="1">IF(AND(AG2351=Data!$K$9,database!AI2351&lt;&gt;"Closed",AI2351&lt;&gt;"old",database!AL2351&lt;(TODAY()+Data!$X$5)),MAX(H$8:H2350)+1,0)</f>
        <v>0</v>
      </c>
      <c r="Y2351">
        <f>IF(AS2351&gt;0,VLOOKUP(AS2351,$AT:$AV,3,0)+COUNTIF(AS$8:AS2350,AS2351),0)</f>
        <v>0</v>
      </c>
      <c r="AA2351" s="17"/>
      <c r="AB2351" s="18"/>
      <c r="AC2351" s="17"/>
      <c r="AD2351" s="18"/>
      <c r="AE2351" s="17"/>
      <c r="AF2351" s="18"/>
      <c r="AG2351" s="139"/>
      <c r="AH2351" s="24"/>
      <c r="AI2351" s="17"/>
      <c r="AJ2351" s="24"/>
      <c r="AK2351" s="27"/>
      <c r="AL2351" s="47"/>
      <c r="AQ2351" s="25">
        <f>IF(FollowUp!$AK$3="(Off)",IF(FollowUp!$AA$3=Data!$D$5,C2351,IF(FollowUp!$AA$3=Data!$D$6,D2351,IF(FollowUp!$AA$3=Data!$D$7,E2351,B2351))),IF(FollowUp!$AK$3=Data!$N$9,F2351,IF(FollowUp!$AK$3=Data!$N$8,H2351,IF(FollowUp!$AK$3=Data!$N$7,G2351,B2351))))</f>
        <v>0</v>
      </c>
      <c r="AR2351" s="51">
        <f t="shared" si="224"/>
        <v>0</v>
      </c>
      <c r="AS2351" s="25">
        <f t="shared" si="222"/>
        <v>-1</v>
      </c>
      <c r="AT2351" s="25">
        <f t="shared" si="225"/>
        <v>2344</v>
      </c>
      <c r="AU2351" s="25">
        <f t="shared" si="223"/>
        <v>0</v>
      </c>
      <c r="AV2351" s="25">
        <f t="shared" si="226"/>
        <v>0</v>
      </c>
      <c r="BB2351" s="51"/>
    </row>
    <row r="2352" spans="1:54" x14ac:dyDescent="0.25">
      <c r="A2352" t="str">
        <f t="shared" si="221"/>
        <v>2352</v>
      </c>
      <c r="B2352" s="25">
        <f>IF(OR(ISBLANK($AG2352),$AI2352="closed",$AI2352="old",AND($B$3=Data!$N$6,OR(database!AG2352=Data!$K$8,Data!$K$9=database!AG2352))),0,MAX(B$8:B2351)+1)</f>
        <v>0</v>
      </c>
      <c r="C2352" s="25">
        <f ca="1">IF(AND($AL2352-C$3&lt;=TODAY(),$AL2352&gt;0,AI2352&lt;&gt;"closed",AI2352&lt;&gt;"old",AND($B$3&lt;&gt;Data!$N$6,OR(database!$AG2352&lt;&gt;Data!$K$9,database!$AG2352&lt;&gt;Data!$K$8))),MAX(C$8:C2351)+1,0)</f>
        <v>0</v>
      </c>
      <c r="D2352" s="25">
        <f ca="1">IF(AND($AL2352-D$3&lt;=TODAY(),$AL2352&gt;0,$AI2352&lt;&gt;"closed",AI2352&lt;&gt;"old",AND($B$3&lt;&gt;Data!$N$6,OR(database!$AG2352&lt;&gt;Data!$K$9,database!$AG2352&lt;&gt;Data!$K$8))),MAX(D$8:D2351)+1,0)</f>
        <v>0</v>
      </c>
      <c r="E2352" s="25">
        <f ca="1">IF(AND($AL2352-E$3&lt;=TODAY(),$AL2352&gt;0,AI2352&lt;&gt;"closed",AI2352&lt;&gt;"old",AND($B$3&lt;&gt;Data!$N$6,OR(database!$AG2352&lt;&gt;Data!$K$9,database!$AG2352&lt;&gt;Data!$K$8))),MAX(E$8:E2351)+1,0)</f>
        <v>0</v>
      </c>
      <c r="F2352" s="25">
        <f>IF(AH2352="X",MAX(F$8:F2351)+1,0)</f>
        <v>0</v>
      </c>
      <c r="G2352" s="25">
        <f ca="1">IF(AND(AG2352=Data!$K$8,database!AI2352&lt;&gt;"Closed",AI2352&lt;&gt;"old",database!AL2352&lt;(TODAY()+Data!$X$4)),MAX(G$8:G2351)+1,0)</f>
        <v>0</v>
      </c>
      <c r="H2352" s="25">
        <f ca="1">IF(AND(AG2352=Data!$K$9,database!AI2352&lt;&gt;"Closed",AI2352&lt;&gt;"old",database!AL2352&lt;(TODAY()+Data!$X$5)),MAX(H$8:H2351)+1,0)</f>
        <v>0</v>
      </c>
      <c r="Y2352">
        <f>IF(AS2352&gt;0,VLOOKUP(AS2352,$AT:$AV,3,0)+COUNTIF(AS$8:AS2351,AS2352),0)</f>
        <v>0</v>
      </c>
      <c r="AA2352" s="16"/>
      <c r="AB2352" s="22"/>
      <c r="AC2352" s="16"/>
      <c r="AD2352" s="22"/>
      <c r="AE2352" s="16"/>
      <c r="AF2352" s="22"/>
      <c r="AG2352" s="138"/>
      <c r="AH2352" s="23"/>
      <c r="AI2352" s="16"/>
      <c r="AJ2352" s="23"/>
      <c r="AK2352" s="28"/>
      <c r="AL2352" s="35"/>
      <c r="AQ2352" s="25">
        <f>IF(FollowUp!$AK$3="(Off)",IF(FollowUp!$AA$3=Data!$D$5,C2352,IF(FollowUp!$AA$3=Data!$D$6,D2352,IF(FollowUp!$AA$3=Data!$D$7,E2352,B2352))),IF(FollowUp!$AK$3=Data!$N$9,F2352,IF(FollowUp!$AK$3=Data!$N$8,H2352,IF(FollowUp!$AK$3=Data!$N$7,G2352,B2352))))</f>
        <v>0</v>
      </c>
      <c r="AR2352" s="51">
        <f t="shared" si="224"/>
        <v>0</v>
      </c>
      <c r="AS2352" s="25">
        <f t="shared" si="222"/>
        <v>-1</v>
      </c>
      <c r="AT2352" s="25">
        <f t="shared" si="225"/>
        <v>2345</v>
      </c>
      <c r="AU2352" s="25">
        <f t="shared" si="223"/>
        <v>0</v>
      </c>
      <c r="AV2352" s="25">
        <f t="shared" si="226"/>
        <v>0</v>
      </c>
      <c r="BB2352" s="51"/>
    </row>
    <row r="2353" spans="1:54" x14ac:dyDescent="0.25">
      <c r="A2353" t="str">
        <f t="shared" si="221"/>
        <v>2353</v>
      </c>
      <c r="B2353" s="25">
        <f>IF(OR(ISBLANK($AG2353),$AI2353="closed",$AI2353="old",AND($B$3=Data!$N$6,OR(database!AG2353=Data!$K$8,Data!$K$9=database!AG2353))),0,MAX(B$8:B2352)+1)</f>
        <v>0</v>
      </c>
      <c r="C2353" s="25">
        <f ca="1">IF(AND($AL2353-C$3&lt;=TODAY(),$AL2353&gt;0,AI2353&lt;&gt;"closed",AI2353&lt;&gt;"old",AND($B$3&lt;&gt;Data!$N$6,OR(database!$AG2353&lt;&gt;Data!$K$9,database!$AG2353&lt;&gt;Data!$K$8))),MAX(C$8:C2352)+1,0)</f>
        <v>0</v>
      </c>
      <c r="D2353" s="25">
        <f ca="1">IF(AND($AL2353-D$3&lt;=TODAY(),$AL2353&gt;0,$AI2353&lt;&gt;"closed",AI2353&lt;&gt;"old",AND($B$3&lt;&gt;Data!$N$6,OR(database!$AG2353&lt;&gt;Data!$K$9,database!$AG2353&lt;&gt;Data!$K$8))),MAX(D$8:D2352)+1,0)</f>
        <v>0</v>
      </c>
      <c r="E2353" s="25">
        <f ca="1">IF(AND($AL2353-E$3&lt;=TODAY(),$AL2353&gt;0,AI2353&lt;&gt;"closed",AI2353&lt;&gt;"old",AND($B$3&lt;&gt;Data!$N$6,OR(database!$AG2353&lt;&gt;Data!$K$9,database!$AG2353&lt;&gt;Data!$K$8))),MAX(E$8:E2352)+1,0)</f>
        <v>0</v>
      </c>
      <c r="F2353" s="25">
        <f>IF(AH2353="X",MAX(F$8:F2352)+1,0)</f>
        <v>0</v>
      </c>
      <c r="G2353" s="25">
        <f ca="1">IF(AND(AG2353=Data!$K$8,database!AI2353&lt;&gt;"Closed",AI2353&lt;&gt;"old",database!AL2353&lt;(TODAY()+Data!$X$4)),MAX(G$8:G2352)+1,0)</f>
        <v>0</v>
      </c>
      <c r="H2353" s="25">
        <f ca="1">IF(AND(AG2353=Data!$K$9,database!AI2353&lt;&gt;"Closed",AI2353&lt;&gt;"old",database!AL2353&lt;(TODAY()+Data!$X$5)),MAX(H$8:H2352)+1,0)</f>
        <v>0</v>
      </c>
      <c r="Y2353">
        <f>IF(AS2353&gt;0,VLOOKUP(AS2353,$AT:$AV,3,0)+COUNTIF(AS$8:AS2352,AS2353),0)</f>
        <v>0</v>
      </c>
      <c r="AA2353" s="17"/>
      <c r="AB2353" s="18"/>
      <c r="AC2353" s="17"/>
      <c r="AD2353" s="18"/>
      <c r="AE2353" s="17"/>
      <c r="AF2353" s="18"/>
      <c r="AG2353" s="139"/>
      <c r="AH2353" s="24"/>
      <c r="AI2353" s="17"/>
      <c r="AJ2353" s="24"/>
      <c r="AK2353" s="27"/>
      <c r="AL2353" s="47"/>
      <c r="AQ2353" s="25">
        <f>IF(FollowUp!$AK$3="(Off)",IF(FollowUp!$AA$3=Data!$D$5,C2353,IF(FollowUp!$AA$3=Data!$D$6,D2353,IF(FollowUp!$AA$3=Data!$D$7,E2353,B2353))),IF(FollowUp!$AK$3=Data!$N$9,F2353,IF(FollowUp!$AK$3=Data!$N$8,H2353,IF(FollowUp!$AK$3=Data!$N$7,G2353,B2353))))</f>
        <v>0</v>
      </c>
      <c r="AR2353" s="51">
        <f t="shared" si="224"/>
        <v>0</v>
      </c>
      <c r="AS2353" s="25">
        <f t="shared" si="222"/>
        <v>-1</v>
      </c>
      <c r="AT2353" s="25">
        <f t="shared" si="225"/>
        <v>2346</v>
      </c>
      <c r="AU2353" s="25">
        <f t="shared" si="223"/>
        <v>0</v>
      </c>
      <c r="AV2353" s="25">
        <f t="shared" si="226"/>
        <v>0</v>
      </c>
      <c r="BB2353" s="51"/>
    </row>
    <row r="2354" spans="1:54" x14ac:dyDescent="0.25">
      <c r="A2354" t="str">
        <f t="shared" si="221"/>
        <v>2354</v>
      </c>
      <c r="B2354" s="25">
        <f>IF(OR(ISBLANK($AG2354),$AI2354="closed",$AI2354="old",AND($B$3=Data!$N$6,OR(database!AG2354=Data!$K$8,Data!$K$9=database!AG2354))),0,MAX(B$8:B2353)+1)</f>
        <v>0</v>
      </c>
      <c r="C2354" s="25">
        <f ca="1">IF(AND($AL2354-C$3&lt;=TODAY(),$AL2354&gt;0,AI2354&lt;&gt;"closed",AI2354&lt;&gt;"old",AND($B$3&lt;&gt;Data!$N$6,OR(database!$AG2354&lt;&gt;Data!$K$9,database!$AG2354&lt;&gt;Data!$K$8))),MAX(C$8:C2353)+1,0)</f>
        <v>0</v>
      </c>
      <c r="D2354" s="25">
        <f ca="1">IF(AND($AL2354-D$3&lt;=TODAY(),$AL2354&gt;0,$AI2354&lt;&gt;"closed",AI2354&lt;&gt;"old",AND($B$3&lt;&gt;Data!$N$6,OR(database!$AG2354&lt;&gt;Data!$K$9,database!$AG2354&lt;&gt;Data!$K$8))),MAX(D$8:D2353)+1,0)</f>
        <v>0</v>
      </c>
      <c r="E2354" s="25">
        <f ca="1">IF(AND($AL2354-E$3&lt;=TODAY(),$AL2354&gt;0,AI2354&lt;&gt;"closed",AI2354&lt;&gt;"old",AND($B$3&lt;&gt;Data!$N$6,OR(database!$AG2354&lt;&gt;Data!$K$9,database!$AG2354&lt;&gt;Data!$K$8))),MAX(E$8:E2353)+1,0)</f>
        <v>0</v>
      </c>
      <c r="F2354" s="25">
        <f>IF(AH2354="X",MAX(F$8:F2353)+1,0)</f>
        <v>0</v>
      </c>
      <c r="G2354" s="25">
        <f ca="1">IF(AND(AG2354=Data!$K$8,database!AI2354&lt;&gt;"Closed",AI2354&lt;&gt;"old",database!AL2354&lt;(TODAY()+Data!$X$4)),MAX(G$8:G2353)+1,0)</f>
        <v>0</v>
      </c>
      <c r="H2354" s="25">
        <f ca="1">IF(AND(AG2354=Data!$K$9,database!AI2354&lt;&gt;"Closed",AI2354&lt;&gt;"old",database!AL2354&lt;(TODAY()+Data!$X$5)),MAX(H$8:H2353)+1,0)</f>
        <v>0</v>
      </c>
      <c r="Y2354">
        <f>IF(AS2354&gt;0,VLOOKUP(AS2354,$AT:$AV,3,0)+COUNTIF(AS$8:AS2353,AS2354),0)</f>
        <v>0</v>
      </c>
      <c r="AA2354" s="16"/>
      <c r="AB2354" s="22"/>
      <c r="AC2354" s="16"/>
      <c r="AD2354" s="22"/>
      <c r="AE2354" s="16"/>
      <c r="AF2354" s="22"/>
      <c r="AG2354" s="138"/>
      <c r="AH2354" s="23"/>
      <c r="AI2354" s="16"/>
      <c r="AJ2354" s="23"/>
      <c r="AK2354" s="28"/>
      <c r="AL2354" s="35"/>
      <c r="AQ2354" s="25">
        <f>IF(FollowUp!$AK$3="(Off)",IF(FollowUp!$AA$3=Data!$D$5,C2354,IF(FollowUp!$AA$3=Data!$D$6,D2354,IF(FollowUp!$AA$3=Data!$D$7,E2354,B2354))),IF(FollowUp!$AK$3=Data!$N$9,F2354,IF(FollowUp!$AK$3=Data!$N$8,H2354,IF(FollowUp!$AK$3=Data!$N$7,G2354,B2354))))</f>
        <v>0</v>
      </c>
      <c r="AR2354" s="51">
        <f t="shared" si="224"/>
        <v>0</v>
      </c>
      <c r="AS2354" s="25">
        <f t="shared" si="222"/>
        <v>-1</v>
      </c>
      <c r="AT2354" s="25">
        <f t="shared" si="225"/>
        <v>2347</v>
      </c>
      <c r="AU2354" s="25">
        <f t="shared" si="223"/>
        <v>0</v>
      </c>
      <c r="AV2354" s="25">
        <f t="shared" si="226"/>
        <v>0</v>
      </c>
      <c r="BB2354" s="51"/>
    </row>
    <row r="2355" spans="1:54" x14ac:dyDescent="0.25">
      <c r="A2355" t="str">
        <f t="shared" si="221"/>
        <v>2355</v>
      </c>
      <c r="B2355" s="25">
        <f>IF(OR(ISBLANK($AG2355),$AI2355="closed",$AI2355="old",AND($B$3=Data!$N$6,OR(database!AG2355=Data!$K$8,Data!$K$9=database!AG2355))),0,MAX(B$8:B2354)+1)</f>
        <v>0</v>
      </c>
      <c r="C2355" s="25">
        <f ca="1">IF(AND($AL2355-C$3&lt;=TODAY(),$AL2355&gt;0,AI2355&lt;&gt;"closed",AI2355&lt;&gt;"old",AND($B$3&lt;&gt;Data!$N$6,OR(database!$AG2355&lt;&gt;Data!$K$9,database!$AG2355&lt;&gt;Data!$K$8))),MAX(C$8:C2354)+1,0)</f>
        <v>0</v>
      </c>
      <c r="D2355" s="25">
        <f ca="1">IF(AND($AL2355-D$3&lt;=TODAY(),$AL2355&gt;0,$AI2355&lt;&gt;"closed",AI2355&lt;&gt;"old",AND($B$3&lt;&gt;Data!$N$6,OR(database!$AG2355&lt;&gt;Data!$K$9,database!$AG2355&lt;&gt;Data!$K$8))),MAX(D$8:D2354)+1,0)</f>
        <v>0</v>
      </c>
      <c r="E2355" s="25">
        <f ca="1">IF(AND($AL2355-E$3&lt;=TODAY(),$AL2355&gt;0,AI2355&lt;&gt;"closed",AI2355&lt;&gt;"old",AND($B$3&lt;&gt;Data!$N$6,OR(database!$AG2355&lt;&gt;Data!$K$9,database!$AG2355&lt;&gt;Data!$K$8))),MAX(E$8:E2354)+1,0)</f>
        <v>0</v>
      </c>
      <c r="F2355" s="25">
        <f>IF(AH2355="X",MAX(F$8:F2354)+1,0)</f>
        <v>0</v>
      </c>
      <c r="G2355" s="25">
        <f ca="1">IF(AND(AG2355=Data!$K$8,database!AI2355&lt;&gt;"Closed",AI2355&lt;&gt;"old",database!AL2355&lt;(TODAY()+Data!$X$4)),MAX(G$8:G2354)+1,0)</f>
        <v>0</v>
      </c>
      <c r="H2355" s="25">
        <f ca="1">IF(AND(AG2355=Data!$K$9,database!AI2355&lt;&gt;"Closed",AI2355&lt;&gt;"old",database!AL2355&lt;(TODAY()+Data!$X$5)),MAX(H$8:H2354)+1,0)</f>
        <v>0</v>
      </c>
      <c r="Y2355">
        <f>IF(AS2355&gt;0,VLOOKUP(AS2355,$AT:$AV,3,0)+COUNTIF(AS$8:AS2354,AS2355),0)</f>
        <v>0</v>
      </c>
      <c r="AA2355" s="17"/>
      <c r="AB2355" s="18"/>
      <c r="AC2355" s="17"/>
      <c r="AD2355" s="18"/>
      <c r="AE2355" s="17"/>
      <c r="AF2355" s="18"/>
      <c r="AG2355" s="139"/>
      <c r="AH2355" s="24"/>
      <c r="AI2355" s="17"/>
      <c r="AJ2355" s="24"/>
      <c r="AK2355" s="27"/>
      <c r="AL2355" s="47"/>
      <c r="AQ2355" s="25">
        <f>IF(FollowUp!$AK$3="(Off)",IF(FollowUp!$AA$3=Data!$D$5,C2355,IF(FollowUp!$AA$3=Data!$D$6,D2355,IF(FollowUp!$AA$3=Data!$D$7,E2355,B2355))),IF(FollowUp!$AK$3=Data!$N$9,F2355,IF(FollowUp!$AK$3=Data!$N$8,H2355,IF(FollowUp!$AK$3=Data!$N$7,G2355,B2355))))</f>
        <v>0</v>
      </c>
      <c r="AR2355" s="51">
        <f t="shared" si="224"/>
        <v>0</v>
      </c>
      <c r="AS2355" s="25">
        <f t="shared" si="222"/>
        <v>-1</v>
      </c>
      <c r="AT2355" s="25">
        <f t="shared" si="225"/>
        <v>2348</v>
      </c>
      <c r="AU2355" s="25">
        <f t="shared" si="223"/>
        <v>0</v>
      </c>
      <c r="AV2355" s="25">
        <f t="shared" si="226"/>
        <v>0</v>
      </c>
      <c r="BB2355" s="51"/>
    </row>
    <row r="2356" spans="1:54" x14ac:dyDescent="0.25">
      <c r="A2356" t="str">
        <f t="shared" si="221"/>
        <v>2356</v>
      </c>
      <c r="B2356" s="25">
        <f>IF(OR(ISBLANK($AG2356),$AI2356="closed",$AI2356="old",AND($B$3=Data!$N$6,OR(database!AG2356=Data!$K$8,Data!$K$9=database!AG2356))),0,MAX(B$8:B2355)+1)</f>
        <v>0</v>
      </c>
      <c r="C2356" s="25">
        <f ca="1">IF(AND($AL2356-C$3&lt;=TODAY(),$AL2356&gt;0,AI2356&lt;&gt;"closed",AI2356&lt;&gt;"old",AND($B$3&lt;&gt;Data!$N$6,OR(database!$AG2356&lt;&gt;Data!$K$9,database!$AG2356&lt;&gt;Data!$K$8))),MAX(C$8:C2355)+1,0)</f>
        <v>0</v>
      </c>
      <c r="D2356" s="25">
        <f ca="1">IF(AND($AL2356-D$3&lt;=TODAY(),$AL2356&gt;0,$AI2356&lt;&gt;"closed",AI2356&lt;&gt;"old",AND($B$3&lt;&gt;Data!$N$6,OR(database!$AG2356&lt;&gt;Data!$K$9,database!$AG2356&lt;&gt;Data!$K$8))),MAX(D$8:D2355)+1,0)</f>
        <v>0</v>
      </c>
      <c r="E2356" s="25">
        <f ca="1">IF(AND($AL2356-E$3&lt;=TODAY(),$AL2356&gt;0,AI2356&lt;&gt;"closed",AI2356&lt;&gt;"old",AND($B$3&lt;&gt;Data!$N$6,OR(database!$AG2356&lt;&gt;Data!$K$9,database!$AG2356&lt;&gt;Data!$K$8))),MAX(E$8:E2355)+1,0)</f>
        <v>0</v>
      </c>
      <c r="F2356" s="25">
        <f>IF(AH2356="X",MAX(F$8:F2355)+1,0)</f>
        <v>0</v>
      </c>
      <c r="G2356" s="25">
        <f ca="1">IF(AND(AG2356=Data!$K$8,database!AI2356&lt;&gt;"Closed",AI2356&lt;&gt;"old",database!AL2356&lt;(TODAY()+Data!$X$4)),MAX(G$8:G2355)+1,0)</f>
        <v>0</v>
      </c>
      <c r="H2356" s="25">
        <f ca="1">IF(AND(AG2356=Data!$K$9,database!AI2356&lt;&gt;"Closed",AI2356&lt;&gt;"old",database!AL2356&lt;(TODAY()+Data!$X$5)),MAX(H$8:H2355)+1,0)</f>
        <v>0</v>
      </c>
      <c r="Y2356">
        <f>IF(AS2356&gt;0,VLOOKUP(AS2356,$AT:$AV,3,0)+COUNTIF(AS$8:AS2355,AS2356),0)</f>
        <v>0</v>
      </c>
      <c r="AA2356" s="16"/>
      <c r="AB2356" s="22"/>
      <c r="AC2356" s="16"/>
      <c r="AD2356" s="22"/>
      <c r="AE2356" s="16"/>
      <c r="AF2356" s="22"/>
      <c r="AG2356" s="138"/>
      <c r="AH2356" s="23"/>
      <c r="AI2356" s="16"/>
      <c r="AJ2356" s="23"/>
      <c r="AK2356" s="28"/>
      <c r="AL2356" s="35"/>
      <c r="AQ2356" s="25">
        <f>IF(FollowUp!$AK$3="(Off)",IF(FollowUp!$AA$3=Data!$D$5,C2356,IF(FollowUp!$AA$3=Data!$D$6,D2356,IF(FollowUp!$AA$3=Data!$D$7,E2356,B2356))),IF(FollowUp!$AK$3=Data!$N$9,F2356,IF(FollowUp!$AK$3=Data!$N$8,H2356,IF(FollowUp!$AK$3=Data!$N$7,G2356,B2356))))</f>
        <v>0</v>
      </c>
      <c r="AR2356" s="51">
        <f t="shared" si="224"/>
        <v>0</v>
      </c>
      <c r="AS2356" s="25">
        <f t="shared" si="222"/>
        <v>-1</v>
      </c>
      <c r="AT2356" s="25">
        <f t="shared" si="225"/>
        <v>2349</v>
      </c>
      <c r="AU2356" s="25">
        <f t="shared" si="223"/>
        <v>0</v>
      </c>
      <c r="AV2356" s="25">
        <f t="shared" si="226"/>
        <v>0</v>
      </c>
      <c r="BB2356" s="51"/>
    </row>
    <row r="2357" spans="1:54" x14ac:dyDescent="0.25">
      <c r="A2357" t="str">
        <f t="shared" si="221"/>
        <v>2357</v>
      </c>
      <c r="B2357" s="25">
        <f>IF(OR(ISBLANK($AG2357),$AI2357="closed",$AI2357="old",AND($B$3=Data!$N$6,OR(database!AG2357=Data!$K$8,Data!$K$9=database!AG2357))),0,MAX(B$8:B2356)+1)</f>
        <v>0</v>
      </c>
      <c r="C2357" s="25">
        <f ca="1">IF(AND($AL2357-C$3&lt;=TODAY(),$AL2357&gt;0,AI2357&lt;&gt;"closed",AI2357&lt;&gt;"old",AND($B$3&lt;&gt;Data!$N$6,OR(database!$AG2357&lt;&gt;Data!$K$9,database!$AG2357&lt;&gt;Data!$K$8))),MAX(C$8:C2356)+1,0)</f>
        <v>0</v>
      </c>
      <c r="D2357" s="25">
        <f ca="1">IF(AND($AL2357-D$3&lt;=TODAY(),$AL2357&gt;0,$AI2357&lt;&gt;"closed",AI2357&lt;&gt;"old",AND($B$3&lt;&gt;Data!$N$6,OR(database!$AG2357&lt;&gt;Data!$K$9,database!$AG2357&lt;&gt;Data!$K$8))),MAX(D$8:D2356)+1,0)</f>
        <v>0</v>
      </c>
      <c r="E2357" s="25">
        <f ca="1">IF(AND($AL2357-E$3&lt;=TODAY(),$AL2357&gt;0,AI2357&lt;&gt;"closed",AI2357&lt;&gt;"old",AND($B$3&lt;&gt;Data!$N$6,OR(database!$AG2357&lt;&gt;Data!$K$9,database!$AG2357&lt;&gt;Data!$K$8))),MAX(E$8:E2356)+1,0)</f>
        <v>0</v>
      </c>
      <c r="F2357" s="25">
        <f>IF(AH2357="X",MAX(F$8:F2356)+1,0)</f>
        <v>0</v>
      </c>
      <c r="G2357" s="25">
        <f ca="1">IF(AND(AG2357=Data!$K$8,database!AI2357&lt;&gt;"Closed",AI2357&lt;&gt;"old",database!AL2357&lt;(TODAY()+Data!$X$4)),MAX(G$8:G2356)+1,0)</f>
        <v>0</v>
      </c>
      <c r="H2357" s="25">
        <f ca="1">IF(AND(AG2357=Data!$K$9,database!AI2357&lt;&gt;"Closed",AI2357&lt;&gt;"old",database!AL2357&lt;(TODAY()+Data!$X$5)),MAX(H$8:H2356)+1,0)</f>
        <v>0</v>
      </c>
      <c r="Y2357">
        <f>IF(AS2357&gt;0,VLOOKUP(AS2357,$AT:$AV,3,0)+COUNTIF(AS$8:AS2356,AS2357),0)</f>
        <v>0</v>
      </c>
      <c r="AA2357" s="17"/>
      <c r="AB2357" s="18"/>
      <c r="AC2357" s="17"/>
      <c r="AD2357" s="18"/>
      <c r="AE2357" s="17"/>
      <c r="AF2357" s="18"/>
      <c r="AG2357" s="139"/>
      <c r="AH2357" s="24"/>
      <c r="AI2357" s="17"/>
      <c r="AJ2357" s="24"/>
      <c r="AK2357" s="27"/>
      <c r="AL2357" s="47"/>
      <c r="AQ2357" s="25">
        <f>IF(FollowUp!$AK$3="(Off)",IF(FollowUp!$AA$3=Data!$D$5,C2357,IF(FollowUp!$AA$3=Data!$D$6,D2357,IF(FollowUp!$AA$3=Data!$D$7,E2357,B2357))),IF(FollowUp!$AK$3=Data!$N$9,F2357,IF(FollowUp!$AK$3=Data!$N$8,H2357,IF(FollowUp!$AK$3=Data!$N$7,G2357,B2357))))</f>
        <v>0</v>
      </c>
      <c r="AR2357" s="51">
        <f t="shared" si="224"/>
        <v>0</v>
      </c>
      <c r="AS2357" s="25">
        <f t="shared" si="222"/>
        <v>-1</v>
      </c>
      <c r="AT2357" s="25">
        <f t="shared" si="225"/>
        <v>2350</v>
      </c>
      <c r="AU2357" s="25">
        <f t="shared" si="223"/>
        <v>0</v>
      </c>
      <c r="AV2357" s="25">
        <f t="shared" si="226"/>
        <v>0</v>
      </c>
      <c r="BB2357" s="51"/>
    </row>
    <row r="2358" spans="1:54" x14ac:dyDescent="0.25">
      <c r="A2358" t="str">
        <f t="shared" si="221"/>
        <v>2358</v>
      </c>
      <c r="B2358" s="25">
        <f>IF(OR(ISBLANK($AG2358),$AI2358="closed",$AI2358="old",AND($B$3=Data!$N$6,OR(database!AG2358=Data!$K$8,Data!$K$9=database!AG2358))),0,MAX(B$8:B2357)+1)</f>
        <v>0</v>
      </c>
      <c r="C2358" s="25">
        <f ca="1">IF(AND($AL2358-C$3&lt;=TODAY(),$AL2358&gt;0,AI2358&lt;&gt;"closed",AI2358&lt;&gt;"old",AND($B$3&lt;&gt;Data!$N$6,OR(database!$AG2358&lt;&gt;Data!$K$9,database!$AG2358&lt;&gt;Data!$K$8))),MAX(C$8:C2357)+1,0)</f>
        <v>0</v>
      </c>
      <c r="D2358" s="25">
        <f ca="1">IF(AND($AL2358-D$3&lt;=TODAY(),$AL2358&gt;0,$AI2358&lt;&gt;"closed",AI2358&lt;&gt;"old",AND($B$3&lt;&gt;Data!$N$6,OR(database!$AG2358&lt;&gt;Data!$K$9,database!$AG2358&lt;&gt;Data!$K$8))),MAX(D$8:D2357)+1,0)</f>
        <v>0</v>
      </c>
      <c r="E2358" s="25">
        <f ca="1">IF(AND($AL2358-E$3&lt;=TODAY(),$AL2358&gt;0,AI2358&lt;&gt;"closed",AI2358&lt;&gt;"old",AND($B$3&lt;&gt;Data!$N$6,OR(database!$AG2358&lt;&gt;Data!$K$9,database!$AG2358&lt;&gt;Data!$K$8))),MAX(E$8:E2357)+1,0)</f>
        <v>0</v>
      </c>
      <c r="F2358" s="25">
        <f>IF(AH2358="X",MAX(F$8:F2357)+1,0)</f>
        <v>0</v>
      </c>
      <c r="G2358" s="25">
        <f ca="1">IF(AND(AG2358=Data!$K$8,database!AI2358&lt;&gt;"Closed",AI2358&lt;&gt;"old",database!AL2358&lt;(TODAY()+Data!$X$4)),MAX(G$8:G2357)+1,0)</f>
        <v>0</v>
      </c>
      <c r="H2358" s="25">
        <f ca="1">IF(AND(AG2358=Data!$K$9,database!AI2358&lt;&gt;"Closed",AI2358&lt;&gt;"old",database!AL2358&lt;(TODAY()+Data!$X$5)),MAX(H$8:H2357)+1,0)</f>
        <v>0</v>
      </c>
      <c r="Y2358">
        <f>IF(AS2358&gt;0,VLOOKUP(AS2358,$AT:$AV,3,0)+COUNTIF(AS$8:AS2357,AS2358),0)</f>
        <v>0</v>
      </c>
      <c r="AA2358" s="16"/>
      <c r="AB2358" s="22"/>
      <c r="AC2358" s="16"/>
      <c r="AD2358" s="22"/>
      <c r="AE2358" s="16"/>
      <c r="AF2358" s="22"/>
      <c r="AG2358" s="138"/>
      <c r="AH2358" s="23"/>
      <c r="AI2358" s="16"/>
      <c r="AJ2358" s="23"/>
      <c r="AK2358" s="28"/>
      <c r="AL2358" s="35"/>
      <c r="AQ2358" s="25">
        <f>IF(FollowUp!$AK$3="(Off)",IF(FollowUp!$AA$3=Data!$D$5,C2358,IF(FollowUp!$AA$3=Data!$D$6,D2358,IF(FollowUp!$AA$3=Data!$D$7,E2358,B2358))),IF(FollowUp!$AK$3=Data!$N$9,F2358,IF(FollowUp!$AK$3=Data!$N$8,H2358,IF(FollowUp!$AK$3=Data!$N$7,G2358,B2358))))</f>
        <v>0</v>
      </c>
      <c r="AR2358" s="51">
        <f t="shared" si="224"/>
        <v>0</v>
      </c>
      <c r="AS2358" s="25">
        <f t="shared" si="222"/>
        <v>-1</v>
      </c>
      <c r="AT2358" s="25">
        <f t="shared" si="225"/>
        <v>2351</v>
      </c>
      <c r="AU2358" s="25">
        <f t="shared" si="223"/>
        <v>0</v>
      </c>
      <c r="AV2358" s="25">
        <f t="shared" si="226"/>
        <v>0</v>
      </c>
      <c r="BB2358" s="51"/>
    </row>
    <row r="2359" spans="1:54" x14ac:dyDescent="0.25">
      <c r="A2359" t="str">
        <f t="shared" si="221"/>
        <v>2359</v>
      </c>
      <c r="B2359" s="25">
        <f>IF(OR(ISBLANK($AG2359),$AI2359="closed",$AI2359="old",AND($B$3=Data!$N$6,OR(database!AG2359=Data!$K$8,Data!$K$9=database!AG2359))),0,MAX(B$8:B2358)+1)</f>
        <v>0</v>
      </c>
      <c r="C2359" s="25">
        <f ca="1">IF(AND($AL2359-C$3&lt;=TODAY(),$AL2359&gt;0,AI2359&lt;&gt;"closed",AI2359&lt;&gt;"old",AND($B$3&lt;&gt;Data!$N$6,OR(database!$AG2359&lt;&gt;Data!$K$9,database!$AG2359&lt;&gt;Data!$K$8))),MAX(C$8:C2358)+1,0)</f>
        <v>0</v>
      </c>
      <c r="D2359" s="25">
        <f ca="1">IF(AND($AL2359-D$3&lt;=TODAY(),$AL2359&gt;0,$AI2359&lt;&gt;"closed",AI2359&lt;&gt;"old",AND($B$3&lt;&gt;Data!$N$6,OR(database!$AG2359&lt;&gt;Data!$K$9,database!$AG2359&lt;&gt;Data!$K$8))),MAX(D$8:D2358)+1,0)</f>
        <v>0</v>
      </c>
      <c r="E2359" s="25">
        <f ca="1">IF(AND($AL2359-E$3&lt;=TODAY(),$AL2359&gt;0,AI2359&lt;&gt;"closed",AI2359&lt;&gt;"old",AND($B$3&lt;&gt;Data!$N$6,OR(database!$AG2359&lt;&gt;Data!$K$9,database!$AG2359&lt;&gt;Data!$K$8))),MAX(E$8:E2358)+1,0)</f>
        <v>0</v>
      </c>
      <c r="F2359" s="25">
        <f>IF(AH2359="X",MAX(F$8:F2358)+1,0)</f>
        <v>0</v>
      </c>
      <c r="G2359" s="25">
        <f ca="1">IF(AND(AG2359=Data!$K$8,database!AI2359&lt;&gt;"Closed",AI2359&lt;&gt;"old",database!AL2359&lt;(TODAY()+Data!$X$4)),MAX(G$8:G2358)+1,0)</f>
        <v>0</v>
      </c>
      <c r="H2359" s="25">
        <f ca="1">IF(AND(AG2359=Data!$K$9,database!AI2359&lt;&gt;"Closed",AI2359&lt;&gt;"old",database!AL2359&lt;(TODAY()+Data!$X$5)),MAX(H$8:H2358)+1,0)</f>
        <v>0</v>
      </c>
      <c r="Y2359">
        <f>IF(AS2359&gt;0,VLOOKUP(AS2359,$AT:$AV,3,0)+COUNTIF(AS$8:AS2358,AS2359),0)</f>
        <v>0</v>
      </c>
      <c r="AA2359" s="17"/>
      <c r="AB2359" s="18"/>
      <c r="AC2359" s="17"/>
      <c r="AD2359" s="18"/>
      <c r="AE2359" s="17"/>
      <c r="AF2359" s="18"/>
      <c r="AG2359" s="139"/>
      <c r="AH2359" s="24"/>
      <c r="AI2359" s="17"/>
      <c r="AJ2359" s="24"/>
      <c r="AK2359" s="27"/>
      <c r="AL2359" s="47"/>
      <c r="AQ2359" s="25">
        <f>IF(FollowUp!$AK$3="(Off)",IF(FollowUp!$AA$3=Data!$D$5,C2359,IF(FollowUp!$AA$3=Data!$D$6,D2359,IF(FollowUp!$AA$3=Data!$D$7,E2359,B2359))),IF(FollowUp!$AK$3=Data!$N$9,F2359,IF(FollowUp!$AK$3=Data!$N$8,H2359,IF(FollowUp!$AK$3=Data!$N$7,G2359,B2359))))</f>
        <v>0</v>
      </c>
      <c r="AR2359" s="51">
        <f t="shared" si="224"/>
        <v>0</v>
      </c>
      <c r="AS2359" s="25">
        <f t="shared" si="222"/>
        <v>-1</v>
      </c>
      <c r="AT2359" s="25">
        <f t="shared" si="225"/>
        <v>2352</v>
      </c>
      <c r="AU2359" s="25">
        <f t="shared" si="223"/>
        <v>0</v>
      </c>
      <c r="AV2359" s="25">
        <f t="shared" si="226"/>
        <v>0</v>
      </c>
      <c r="BB2359" s="51"/>
    </row>
    <row r="2360" spans="1:54" x14ac:dyDescent="0.25">
      <c r="A2360" t="str">
        <f t="shared" si="221"/>
        <v>2360</v>
      </c>
      <c r="B2360" s="25">
        <f>IF(OR(ISBLANK($AG2360),$AI2360="closed",$AI2360="old",AND($B$3=Data!$N$6,OR(database!AG2360=Data!$K$8,Data!$K$9=database!AG2360))),0,MAX(B$8:B2359)+1)</f>
        <v>0</v>
      </c>
      <c r="C2360" s="25">
        <f ca="1">IF(AND($AL2360-C$3&lt;=TODAY(),$AL2360&gt;0,AI2360&lt;&gt;"closed",AI2360&lt;&gt;"old",AND($B$3&lt;&gt;Data!$N$6,OR(database!$AG2360&lt;&gt;Data!$K$9,database!$AG2360&lt;&gt;Data!$K$8))),MAX(C$8:C2359)+1,0)</f>
        <v>0</v>
      </c>
      <c r="D2360" s="25">
        <f ca="1">IF(AND($AL2360-D$3&lt;=TODAY(),$AL2360&gt;0,$AI2360&lt;&gt;"closed",AI2360&lt;&gt;"old",AND($B$3&lt;&gt;Data!$N$6,OR(database!$AG2360&lt;&gt;Data!$K$9,database!$AG2360&lt;&gt;Data!$K$8))),MAX(D$8:D2359)+1,0)</f>
        <v>0</v>
      </c>
      <c r="E2360" s="25">
        <f ca="1">IF(AND($AL2360-E$3&lt;=TODAY(),$AL2360&gt;0,AI2360&lt;&gt;"closed",AI2360&lt;&gt;"old",AND($B$3&lt;&gt;Data!$N$6,OR(database!$AG2360&lt;&gt;Data!$K$9,database!$AG2360&lt;&gt;Data!$K$8))),MAX(E$8:E2359)+1,0)</f>
        <v>0</v>
      </c>
      <c r="F2360" s="25">
        <f>IF(AH2360="X",MAX(F$8:F2359)+1,0)</f>
        <v>0</v>
      </c>
      <c r="G2360" s="25">
        <f ca="1">IF(AND(AG2360=Data!$K$8,database!AI2360&lt;&gt;"Closed",AI2360&lt;&gt;"old",database!AL2360&lt;(TODAY()+Data!$X$4)),MAX(G$8:G2359)+1,0)</f>
        <v>0</v>
      </c>
      <c r="H2360" s="25">
        <f ca="1">IF(AND(AG2360=Data!$K$9,database!AI2360&lt;&gt;"Closed",AI2360&lt;&gt;"old",database!AL2360&lt;(TODAY()+Data!$X$5)),MAX(H$8:H2359)+1,0)</f>
        <v>0</v>
      </c>
      <c r="Y2360">
        <f>IF(AS2360&gt;0,VLOOKUP(AS2360,$AT:$AV,3,0)+COUNTIF(AS$8:AS2359,AS2360),0)</f>
        <v>0</v>
      </c>
      <c r="AA2360" s="16"/>
      <c r="AB2360" s="22"/>
      <c r="AC2360" s="16"/>
      <c r="AD2360" s="22"/>
      <c r="AE2360" s="16"/>
      <c r="AF2360" s="22"/>
      <c r="AG2360" s="138"/>
      <c r="AH2360" s="23"/>
      <c r="AI2360" s="16"/>
      <c r="AJ2360" s="23"/>
      <c r="AK2360" s="28"/>
      <c r="AL2360" s="35"/>
      <c r="AQ2360" s="25">
        <f>IF(FollowUp!$AK$3="(Off)",IF(FollowUp!$AA$3=Data!$D$5,C2360,IF(FollowUp!$AA$3=Data!$D$6,D2360,IF(FollowUp!$AA$3=Data!$D$7,E2360,B2360))),IF(FollowUp!$AK$3=Data!$N$9,F2360,IF(FollowUp!$AK$3=Data!$N$8,H2360,IF(FollowUp!$AK$3=Data!$N$7,G2360,B2360))))</f>
        <v>0</v>
      </c>
      <c r="AR2360" s="51">
        <f t="shared" si="224"/>
        <v>0</v>
      </c>
      <c r="AS2360" s="25">
        <f t="shared" si="222"/>
        <v>-1</v>
      </c>
      <c r="AT2360" s="25">
        <f t="shared" si="225"/>
        <v>2353</v>
      </c>
      <c r="AU2360" s="25">
        <f t="shared" si="223"/>
        <v>0</v>
      </c>
      <c r="AV2360" s="25">
        <f t="shared" si="226"/>
        <v>0</v>
      </c>
      <c r="BB2360" s="51"/>
    </row>
    <row r="2361" spans="1:54" x14ac:dyDescent="0.25">
      <c r="A2361" t="str">
        <f t="shared" si="221"/>
        <v>2361</v>
      </c>
      <c r="B2361" s="25">
        <f>IF(OR(ISBLANK($AG2361),$AI2361="closed",$AI2361="old",AND($B$3=Data!$N$6,OR(database!AG2361=Data!$K$8,Data!$K$9=database!AG2361))),0,MAX(B$8:B2360)+1)</f>
        <v>0</v>
      </c>
      <c r="C2361" s="25">
        <f ca="1">IF(AND($AL2361-C$3&lt;=TODAY(),$AL2361&gt;0,AI2361&lt;&gt;"closed",AI2361&lt;&gt;"old",AND($B$3&lt;&gt;Data!$N$6,OR(database!$AG2361&lt;&gt;Data!$K$9,database!$AG2361&lt;&gt;Data!$K$8))),MAX(C$8:C2360)+1,0)</f>
        <v>0</v>
      </c>
      <c r="D2361" s="25">
        <f ca="1">IF(AND($AL2361-D$3&lt;=TODAY(),$AL2361&gt;0,$AI2361&lt;&gt;"closed",AI2361&lt;&gt;"old",AND($B$3&lt;&gt;Data!$N$6,OR(database!$AG2361&lt;&gt;Data!$K$9,database!$AG2361&lt;&gt;Data!$K$8))),MAX(D$8:D2360)+1,0)</f>
        <v>0</v>
      </c>
      <c r="E2361" s="25">
        <f ca="1">IF(AND($AL2361-E$3&lt;=TODAY(),$AL2361&gt;0,AI2361&lt;&gt;"closed",AI2361&lt;&gt;"old",AND($B$3&lt;&gt;Data!$N$6,OR(database!$AG2361&lt;&gt;Data!$K$9,database!$AG2361&lt;&gt;Data!$K$8))),MAX(E$8:E2360)+1,0)</f>
        <v>0</v>
      </c>
      <c r="F2361" s="25">
        <f>IF(AH2361="X",MAX(F$8:F2360)+1,0)</f>
        <v>0</v>
      </c>
      <c r="G2361" s="25">
        <f ca="1">IF(AND(AG2361=Data!$K$8,database!AI2361&lt;&gt;"Closed",AI2361&lt;&gt;"old",database!AL2361&lt;(TODAY()+Data!$X$4)),MAX(G$8:G2360)+1,0)</f>
        <v>0</v>
      </c>
      <c r="H2361" s="25">
        <f ca="1">IF(AND(AG2361=Data!$K$9,database!AI2361&lt;&gt;"Closed",AI2361&lt;&gt;"old",database!AL2361&lt;(TODAY()+Data!$X$5)),MAX(H$8:H2360)+1,0)</f>
        <v>0</v>
      </c>
      <c r="Y2361">
        <f>IF(AS2361&gt;0,VLOOKUP(AS2361,$AT:$AV,3,0)+COUNTIF(AS$8:AS2360,AS2361),0)</f>
        <v>0</v>
      </c>
      <c r="AA2361" s="17"/>
      <c r="AB2361" s="18"/>
      <c r="AC2361" s="17"/>
      <c r="AD2361" s="18"/>
      <c r="AE2361" s="17"/>
      <c r="AF2361" s="18"/>
      <c r="AG2361" s="139"/>
      <c r="AH2361" s="24"/>
      <c r="AI2361" s="17"/>
      <c r="AJ2361" s="24"/>
      <c r="AK2361" s="27"/>
      <c r="AL2361" s="47"/>
      <c r="AQ2361" s="25">
        <f>IF(FollowUp!$AK$3="(Off)",IF(FollowUp!$AA$3=Data!$D$5,C2361,IF(FollowUp!$AA$3=Data!$D$6,D2361,IF(FollowUp!$AA$3=Data!$D$7,E2361,B2361))),IF(FollowUp!$AK$3=Data!$N$9,F2361,IF(FollowUp!$AK$3=Data!$N$8,H2361,IF(FollowUp!$AK$3=Data!$N$7,G2361,B2361))))</f>
        <v>0</v>
      </c>
      <c r="AR2361" s="51">
        <f t="shared" si="224"/>
        <v>0</v>
      </c>
      <c r="AS2361" s="25">
        <f t="shared" si="222"/>
        <v>-1</v>
      </c>
      <c r="AT2361" s="25">
        <f t="shared" si="225"/>
        <v>2354</v>
      </c>
      <c r="AU2361" s="25">
        <f t="shared" si="223"/>
        <v>0</v>
      </c>
      <c r="AV2361" s="25">
        <f t="shared" si="226"/>
        <v>0</v>
      </c>
      <c r="BB2361" s="51"/>
    </row>
    <row r="2362" spans="1:54" x14ac:dyDescent="0.25">
      <c r="A2362" t="str">
        <f t="shared" si="221"/>
        <v>2362</v>
      </c>
      <c r="B2362" s="25">
        <f>IF(OR(ISBLANK($AG2362),$AI2362="closed",$AI2362="old",AND($B$3=Data!$N$6,OR(database!AG2362=Data!$K$8,Data!$K$9=database!AG2362))),0,MAX(B$8:B2361)+1)</f>
        <v>0</v>
      </c>
      <c r="C2362" s="25">
        <f ca="1">IF(AND($AL2362-C$3&lt;=TODAY(),$AL2362&gt;0,AI2362&lt;&gt;"closed",AI2362&lt;&gt;"old",AND($B$3&lt;&gt;Data!$N$6,OR(database!$AG2362&lt;&gt;Data!$K$9,database!$AG2362&lt;&gt;Data!$K$8))),MAX(C$8:C2361)+1,0)</f>
        <v>0</v>
      </c>
      <c r="D2362" s="25">
        <f ca="1">IF(AND($AL2362-D$3&lt;=TODAY(),$AL2362&gt;0,$AI2362&lt;&gt;"closed",AI2362&lt;&gt;"old",AND($B$3&lt;&gt;Data!$N$6,OR(database!$AG2362&lt;&gt;Data!$K$9,database!$AG2362&lt;&gt;Data!$K$8))),MAX(D$8:D2361)+1,0)</f>
        <v>0</v>
      </c>
      <c r="E2362" s="25">
        <f ca="1">IF(AND($AL2362-E$3&lt;=TODAY(),$AL2362&gt;0,AI2362&lt;&gt;"closed",AI2362&lt;&gt;"old",AND($B$3&lt;&gt;Data!$N$6,OR(database!$AG2362&lt;&gt;Data!$K$9,database!$AG2362&lt;&gt;Data!$K$8))),MAX(E$8:E2361)+1,0)</f>
        <v>0</v>
      </c>
      <c r="F2362" s="25">
        <f>IF(AH2362="X",MAX(F$8:F2361)+1,0)</f>
        <v>0</v>
      </c>
      <c r="G2362" s="25">
        <f ca="1">IF(AND(AG2362=Data!$K$8,database!AI2362&lt;&gt;"Closed",AI2362&lt;&gt;"old",database!AL2362&lt;(TODAY()+Data!$X$4)),MAX(G$8:G2361)+1,0)</f>
        <v>0</v>
      </c>
      <c r="H2362" s="25">
        <f ca="1">IF(AND(AG2362=Data!$K$9,database!AI2362&lt;&gt;"Closed",AI2362&lt;&gt;"old",database!AL2362&lt;(TODAY()+Data!$X$5)),MAX(H$8:H2361)+1,0)</f>
        <v>0</v>
      </c>
      <c r="Y2362">
        <f>IF(AS2362&gt;0,VLOOKUP(AS2362,$AT:$AV,3,0)+COUNTIF(AS$8:AS2361,AS2362),0)</f>
        <v>0</v>
      </c>
      <c r="AA2362" s="16"/>
      <c r="AB2362" s="22"/>
      <c r="AC2362" s="16"/>
      <c r="AD2362" s="22"/>
      <c r="AE2362" s="16"/>
      <c r="AF2362" s="22"/>
      <c r="AG2362" s="138"/>
      <c r="AH2362" s="23"/>
      <c r="AI2362" s="16"/>
      <c r="AJ2362" s="23"/>
      <c r="AK2362" s="28"/>
      <c r="AL2362" s="35"/>
      <c r="AQ2362" s="25">
        <f>IF(FollowUp!$AK$3="(Off)",IF(FollowUp!$AA$3=Data!$D$5,C2362,IF(FollowUp!$AA$3=Data!$D$6,D2362,IF(FollowUp!$AA$3=Data!$D$7,E2362,B2362))),IF(FollowUp!$AK$3=Data!$N$9,F2362,IF(FollowUp!$AK$3=Data!$N$8,H2362,IF(FollowUp!$AK$3=Data!$N$7,G2362,B2362))))</f>
        <v>0</v>
      </c>
      <c r="AR2362" s="51">
        <f t="shared" si="224"/>
        <v>0</v>
      </c>
      <c r="AS2362" s="25">
        <f t="shared" si="222"/>
        <v>-1</v>
      </c>
      <c r="AT2362" s="25">
        <f t="shared" si="225"/>
        <v>2355</v>
      </c>
      <c r="AU2362" s="25">
        <f t="shared" si="223"/>
        <v>0</v>
      </c>
      <c r="AV2362" s="25">
        <f t="shared" si="226"/>
        <v>0</v>
      </c>
      <c r="BB2362" s="51"/>
    </row>
    <row r="2363" spans="1:54" x14ac:dyDescent="0.25">
      <c r="A2363" t="str">
        <f t="shared" si="221"/>
        <v>2363</v>
      </c>
      <c r="B2363" s="25">
        <f>IF(OR(ISBLANK($AG2363),$AI2363="closed",$AI2363="old",AND($B$3=Data!$N$6,OR(database!AG2363=Data!$K$8,Data!$K$9=database!AG2363))),0,MAX(B$8:B2362)+1)</f>
        <v>0</v>
      </c>
      <c r="C2363" s="25">
        <f ca="1">IF(AND($AL2363-C$3&lt;=TODAY(),$AL2363&gt;0,AI2363&lt;&gt;"closed",AI2363&lt;&gt;"old",AND($B$3&lt;&gt;Data!$N$6,OR(database!$AG2363&lt;&gt;Data!$K$9,database!$AG2363&lt;&gt;Data!$K$8))),MAX(C$8:C2362)+1,0)</f>
        <v>0</v>
      </c>
      <c r="D2363" s="25">
        <f ca="1">IF(AND($AL2363-D$3&lt;=TODAY(),$AL2363&gt;0,$AI2363&lt;&gt;"closed",AI2363&lt;&gt;"old",AND($B$3&lt;&gt;Data!$N$6,OR(database!$AG2363&lt;&gt;Data!$K$9,database!$AG2363&lt;&gt;Data!$K$8))),MAX(D$8:D2362)+1,0)</f>
        <v>0</v>
      </c>
      <c r="E2363" s="25">
        <f ca="1">IF(AND($AL2363-E$3&lt;=TODAY(),$AL2363&gt;0,AI2363&lt;&gt;"closed",AI2363&lt;&gt;"old",AND($B$3&lt;&gt;Data!$N$6,OR(database!$AG2363&lt;&gt;Data!$K$9,database!$AG2363&lt;&gt;Data!$K$8))),MAX(E$8:E2362)+1,0)</f>
        <v>0</v>
      </c>
      <c r="F2363" s="25">
        <f>IF(AH2363="X",MAX(F$8:F2362)+1,0)</f>
        <v>0</v>
      </c>
      <c r="G2363" s="25">
        <f ca="1">IF(AND(AG2363=Data!$K$8,database!AI2363&lt;&gt;"Closed",AI2363&lt;&gt;"old",database!AL2363&lt;(TODAY()+Data!$X$4)),MAX(G$8:G2362)+1,0)</f>
        <v>0</v>
      </c>
      <c r="H2363" s="25">
        <f ca="1">IF(AND(AG2363=Data!$K$9,database!AI2363&lt;&gt;"Closed",AI2363&lt;&gt;"old",database!AL2363&lt;(TODAY()+Data!$X$5)),MAX(H$8:H2362)+1,0)</f>
        <v>0</v>
      </c>
      <c r="Y2363">
        <f>IF(AS2363&gt;0,VLOOKUP(AS2363,$AT:$AV,3,0)+COUNTIF(AS$8:AS2362,AS2363),0)</f>
        <v>0</v>
      </c>
      <c r="AA2363" s="17"/>
      <c r="AB2363" s="18"/>
      <c r="AC2363" s="17"/>
      <c r="AD2363" s="18"/>
      <c r="AE2363" s="17"/>
      <c r="AF2363" s="18"/>
      <c r="AG2363" s="139"/>
      <c r="AH2363" s="24"/>
      <c r="AI2363" s="17"/>
      <c r="AJ2363" s="24"/>
      <c r="AK2363" s="27"/>
      <c r="AL2363" s="47"/>
      <c r="AQ2363" s="25">
        <f>IF(FollowUp!$AK$3="(Off)",IF(FollowUp!$AA$3=Data!$D$5,C2363,IF(FollowUp!$AA$3=Data!$D$6,D2363,IF(FollowUp!$AA$3=Data!$D$7,E2363,B2363))),IF(FollowUp!$AK$3=Data!$N$9,F2363,IF(FollowUp!$AK$3=Data!$N$8,H2363,IF(FollowUp!$AK$3=Data!$N$7,G2363,B2363))))</f>
        <v>0</v>
      </c>
      <c r="AR2363" s="51">
        <f t="shared" si="224"/>
        <v>0</v>
      </c>
      <c r="AS2363" s="25">
        <f t="shared" si="222"/>
        <v>-1</v>
      </c>
      <c r="AT2363" s="25">
        <f t="shared" si="225"/>
        <v>2356</v>
      </c>
      <c r="AU2363" s="25">
        <f t="shared" si="223"/>
        <v>0</v>
      </c>
      <c r="AV2363" s="25">
        <f t="shared" si="226"/>
        <v>0</v>
      </c>
      <c r="BB2363" s="51"/>
    </row>
    <row r="2364" spans="1:54" x14ac:dyDescent="0.25">
      <c r="A2364" t="str">
        <f t="shared" si="221"/>
        <v>2364</v>
      </c>
      <c r="B2364" s="25">
        <f>IF(OR(ISBLANK($AG2364),$AI2364="closed",$AI2364="old",AND($B$3=Data!$N$6,OR(database!AG2364=Data!$K$8,Data!$K$9=database!AG2364))),0,MAX(B$8:B2363)+1)</f>
        <v>0</v>
      </c>
      <c r="C2364" s="25">
        <f ca="1">IF(AND($AL2364-C$3&lt;=TODAY(),$AL2364&gt;0,AI2364&lt;&gt;"closed",AI2364&lt;&gt;"old",AND($B$3&lt;&gt;Data!$N$6,OR(database!$AG2364&lt;&gt;Data!$K$9,database!$AG2364&lt;&gt;Data!$K$8))),MAX(C$8:C2363)+1,0)</f>
        <v>0</v>
      </c>
      <c r="D2364" s="25">
        <f ca="1">IF(AND($AL2364-D$3&lt;=TODAY(),$AL2364&gt;0,$AI2364&lt;&gt;"closed",AI2364&lt;&gt;"old",AND($B$3&lt;&gt;Data!$N$6,OR(database!$AG2364&lt;&gt;Data!$K$9,database!$AG2364&lt;&gt;Data!$K$8))),MAX(D$8:D2363)+1,0)</f>
        <v>0</v>
      </c>
      <c r="E2364" s="25">
        <f ca="1">IF(AND($AL2364-E$3&lt;=TODAY(),$AL2364&gt;0,AI2364&lt;&gt;"closed",AI2364&lt;&gt;"old",AND($B$3&lt;&gt;Data!$N$6,OR(database!$AG2364&lt;&gt;Data!$K$9,database!$AG2364&lt;&gt;Data!$K$8))),MAX(E$8:E2363)+1,0)</f>
        <v>0</v>
      </c>
      <c r="F2364" s="25">
        <f>IF(AH2364="X",MAX(F$8:F2363)+1,0)</f>
        <v>0</v>
      </c>
      <c r="G2364" s="25">
        <f ca="1">IF(AND(AG2364=Data!$K$8,database!AI2364&lt;&gt;"Closed",AI2364&lt;&gt;"old",database!AL2364&lt;(TODAY()+Data!$X$4)),MAX(G$8:G2363)+1,0)</f>
        <v>0</v>
      </c>
      <c r="H2364" s="25">
        <f ca="1">IF(AND(AG2364=Data!$K$9,database!AI2364&lt;&gt;"Closed",AI2364&lt;&gt;"old",database!AL2364&lt;(TODAY()+Data!$X$5)),MAX(H$8:H2363)+1,0)</f>
        <v>0</v>
      </c>
      <c r="Y2364">
        <f>IF(AS2364&gt;0,VLOOKUP(AS2364,$AT:$AV,3,0)+COUNTIF(AS$8:AS2363,AS2364),0)</f>
        <v>0</v>
      </c>
      <c r="AA2364" s="16"/>
      <c r="AB2364" s="22"/>
      <c r="AC2364" s="16"/>
      <c r="AD2364" s="22"/>
      <c r="AE2364" s="16"/>
      <c r="AF2364" s="22"/>
      <c r="AG2364" s="138"/>
      <c r="AH2364" s="23"/>
      <c r="AI2364" s="16"/>
      <c r="AJ2364" s="23"/>
      <c r="AK2364" s="28"/>
      <c r="AL2364" s="35"/>
      <c r="AQ2364" s="25">
        <f>IF(FollowUp!$AK$3="(Off)",IF(FollowUp!$AA$3=Data!$D$5,C2364,IF(FollowUp!$AA$3=Data!$D$6,D2364,IF(FollowUp!$AA$3=Data!$D$7,E2364,B2364))),IF(FollowUp!$AK$3=Data!$N$9,F2364,IF(FollowUp!$AK$3=Data!$N$8,H2364,IF(FollowUp!$AK$3=Data!$N$7,G2364,B2364))))</f>
        <v>0</v>
      </c>
      <c r="AR2364" s="51">
        <f t="shared" si="224"/>
        <v>0</v>
      </c>
      <c r="AS2364" s="25">
        <f t="shared" si="222"/>
        <v>-1</v>
      </c>
      <c r="AT2364" s="25">
        <f t="shared" si="225"/>
        <v>2357</v>
      </c>
      <c r="AU2364" s="25">
        <f t="shared" si="223"/>
        <v>0</v>
      </c>
      <c r="AV2364" s="25">
        <f t="shared" si="226"/>
        <v>0</v>
      </c>
      <c r="BB2364" s="51"/>
    </row>
    <row r="2365" spans="1:54" x14ac:dyDescent="0.25">
      <c r="A2365" t="str">
        <f t="shared" si="221"/>
        <v>2365</v>
      </c>
      <c r="B2365" s="25">
        <f>IF(OR(ISBLANK($AG2365),$AI2365="closed",$AI2365="old",AND($B$3=Data!$N$6,OR(database!AG2365=Data!$K$8,Data!$K$9=database!AG2365))),0,MAX(B$8:B2364)+1)</f>
        <v>0</v>
      </c>
      <c r="C2365" s="25">
        <f ca="1">IF(AND($AL2365-C$3&lt;=TODAY(),$AL2365&gt;0,AI2365&lt;&gt;"closed",AI2365&lt;&gt;"old",AND($B$3&lt;&gt;Data!$N$6,OR(database!$AG2365&lt;&gt;Data!$K$9,database!$AG2365&lt;&gt;Data!$K$8))),MAX(C$8:C2364)+1,0)</f>
        <v>0</v>
      </c>
      <c r="D2365" s="25">
        <f ca="1">IF(AND($AL2365-D$3&lt;=TODAY(),$AL2365&gt;0,$AI2365&lt;&gt;"closed",AI2365&lt;&gt;"old",AND($B$3&lt;&gt;Data!$N$6,OR(database!$AG2365&lt;&gt;Data!$K$9,database!$AG2365&lt;&gt;Data!$K$8))),MAX(D$8:D2364)+1,0)</f>
        <v>0</v>
      </c>
      <c r="E2365" s="25">
        <f ca="1">IF(AND($AL2365-E$3&lt;=TODAY(),$AL2365&gt;0,AI2365&lt;&gt;"closed",AI2365&lt;&gt;"old",AND($B$3&lt;&gt;Data!$N$6,OR(database!$AG2365&lt;&gt;Data!$K$9,database!$AG2365&lt;&gt;Data!$K$8))),MAX(E$8:E2364)+1,0)</f>
        <v>0</v>
      </c>
      <c r="F2365" s="25">
        <f>IF(AH2365="X",MAX(F$8:F2364)+1,0)</f>
        <v>0</v>
      </c>
      <c r="G2365" s="25">
        <f ca="1">IF(AND(AG2365=Data!$K$8,database!AI2365&lt;&gt;"Closed",AI2365&lt;&gt;"old",database!AL2365&lt;(TODAY()+Data!$X$4)),MAX(G$8:G2364)+1,0)</f>
        <v>0</v>
      </c>
      <c r="H2365" s="25">
        <f ca="1">IF(AND(AG2365=Data!$K$9,database!AI2365&lt;&gt;"Closed",AI2365&lt;&gt;"old",database!AL2365&lt;(TODAY()+Data!$X$5)),MAX(H$8:H2364)+1,0)</f>
        <v>0</v>
      </c>
      <c r="Y2365">
        <f>IF(AS2365&gt;0,VLOOKUP(AS2365,$AT:$AV,3,0)+COUNTIF(AS$8:AS2364,AS2365),0)</f>
        <v>0</v>
      </c>
      <c r="AA2365" s="17"/>
      <c r="AB2365" s="18"/>
      <c r="AC2365" s="17"/>
      <c r="AD2365" s="18"/>
      <c r="AE2365" s="17"/>
      <c r="AF2365" s="18"/>
      <c r="AG2365" s="139"/>
      <c r="AH2365" s="24"/>
      <c r="AI2365" s="17"/>
      <c r="AJ2365" s="24"/>
      <c r="AK2365" s="27"/>
      <c r="AL2365" s="47"/>
      <c r="AQ2365" s="25">
        <f>IF(FollowUp!$AK$3="(Off)",IF(FollowUp!$AA$3=Data!$D$5,C2365,IF(FollowUp!$AA$3=Data!$D$6,D2365,IF(FollowUp!$AA$3=Data!$D$7,E2365,B2365))),IF(FollowUp!$AK$3=Data!$N$9,F2365,IF(FollowUp!$AK$3=Data!$N$8,H2365,IF(FollowUp!$AK$3=Data!$N$7,G2365,B2365))))</f>
        <v>0</v>
      </c>
      <c r="AR2365" s="51">
        <f t="shared" si="224"/>
        <v>0</v>
      </c>
      <c r="AS2365" s="25">
        <f t="shared" si="222"/>
        <v>-1</v>
      </c>
      <c r="AT2365" s="25">
        <f t="shared" si="225"/>
        <v>2358</v>
      </c>
      <c r="AU2365" s="25">
        <f t="shared" si="223"/>
        <v>0</v>
      </c>
      <c r="AV2365" s="25">
        <f t="shared" si="226"/>
        <v>0</v>
      </c>
      <c r="BB2365" s="51"/>
    </row>
    <row r="2366" spans="1:54" x14ac:dyDescent="0.25">
      <c r="A2366" t="str">
        <f t="shared" si="221"/>
        <v>2366</v>
      </c>
      <c r="B2366" s="25">
        <f>IF(OR(ISBLANK($AG2366),$AI2366="closed",$AI2366="old",AND($B$3=Data!$N$6,OR(database!AG2366=Data!$K$8,Data!$K$9=database!AG2366))),0,MAX(B$8:B2365)+1)</f>
        <v>0</v>
      </c>
      <c r="C2366" s="25">
        <f ca="1">IF(AND($AL2366-C$3&lt;=TODAY(),$AL2366&gt;0,AI2366&lt;&gt;"closed",AI2366&lt;&gt;"old",AND($B$3&lt;&gt;Data!$N$6,OR(database!$AG2366&lt;&gt;Data!$K$9,database!$AG2366&lt;&gt;Data!$K$8))),MAX(C$8:C2365)+1,0)</f>
        <v>0</v>
      </c>
      <c r="D2366" s="25">
        <f ca="1">IF(AND($AL2366-D$3&lt;=TODAY(),$AL2366&gt;0,$AI2366&lt;&gt;"closed",AI2366&lt;&gt;"old",AND($B$3&lt;&gt;Data!$N$6,OR(database!$AG2366&lt;&gt;Data!$K$9,database!$AG2366&lt;&gt;Data!$K$8))),MAX(D$8:D2365)+1,0)</f>
        <v>0</v>
      </c>
      <c r="E2366" s="25">
        <f ca="1">IF(AND($AL2366-E$3&lt;=TODAY(),$AL2366&gt;0,AI2366&lt;&gt;"closed",AI2366&lt;&gt;"old",AND($B$3&lt;&gt;Data!$N$6,OR(database!$AG2366&lt;&gt;Data!$K$9,database!$AG2366&lt;&gt;Data!$K$8))),MAX(E$8:E2365)+1,0)</f>
        <v>0</v>
      </c>
      <c r="F2366" s="25">
        <f>IF(AH2366="X",MAX(F$8:F2365)+1,0)</f>
        <v>0</v>
      </c>
      <c r="G2366" s="25">
        <f ca="1">IF(AND(AG2366=Data!$K$8,database!AI2366&lt;&gt;"Closed",AI2366&lt;&gt;"old",database!AL2366&lt;(TODAY()+Data!$X$4)),MAX(G$8:G2365)+1,0)</f>
        <v>0</v>
      </c>
      <c r="H2366" s="25">
        <f ca="1">IF(AND(AG2366=Data!$K$9,database!AI2366&lt;&gt;"Closed",AI2366&lt;&gt;"old",database!AL2366&lt;(TODAY()+Data!$X$5)),MAX(H$8:H2365)+1,0)</f>
        <v>0</v>
      </c>
      <c r="Y2366">
        <f>IF(AS2366&gt;0,VLOOKUP(AS2366,$AT:$AV,3,0)+COUNTIF(AS$8:AS2365,AS2366),0)</f>
        <v>0</v>
      </c>
      <c r="AA2366" s="16"/>
      <c r="AB2366" s="22"/>
      <c r="AC2366" s="16"/>
      <c r="AD2366" s="22"/>
      <c r="AE2366" s="16"/>
      <c r="AF2366" s="22"/>
      <c r="AG2366" s="138"/>
      <c r="AH2366" s="23"/>
      <c r="AI2366" s="16"/>
      <c r="AJ2366" s="23"/>
      <c r="AK2366" s="28"/>
      <c r="AL2366" s="35"/>
      <c r="AQ2366" s="25">
        <f>IF(FollowUp!$AK$3="(Off)",IF(FollowUp!$AA$3=Data!$D$5,C2366,IF(FollowUp!$AA$3=Data!$D$6,D2366,IF(FollowUp!$AA$3=Data!$D$7,E2366,B2366))),IF(FollowUp!$AK$3=Data!$N$9,F2366,IF(FollowUp!$AK$3=Data!$N$8,H2366,IF(FollowUp!$AK$3=Data!$N$7,G2366,B2366))))</f>
        <v>0</v>
      </c>
      <c r="AR2366" s="51">
        <f t="shared" si="224"/>
        <v>0</v>
      </c>
      <c r="AS2366" s="25">
        <f t="shared" si="222"/>
        <v>-1</v>
      </c>
      <c r="AT2366" s="25">
        <f t="shared" si="225"/>
        <v>2359</v>
      </c>
      <c r="AU2366" s="25">
        <f t="shared" si="223"/>
        <v>0</v>
      </c>
      <c r="AV2366" s="25">
        <f t="shared" si="226"/>
        <v>0</v>
      </c>
      <c r="BB2366" s="51"/>
    </row>
    <row r="2367" spans="1:54" x14ac:dyDescent="0.25">
      <c r="A2367" t="str">
        <f t="shared" si="221"/>
        <v>2367</v>
      </c>
      <c r="B2367" s="25">
        <f>IF(OR(ISBLANK($AG2367),$AI2367="closed",$AI2367="old",AND($B$3=Data!$N$6,OR(database!AG2367=Data!$K$8,Data!$K$9=database!AG2367))),0,MAX(B$8:B2366)+1)</f>
        <v>0</v>
      </c>
      <c r="C2367" s="25">
        <f ca="1">IF(AND($AL2367-C$3&lt;=TODAY(),$AL2367&gt;0,AI2367&lt;&gt;"closed",AI2367&lt;&gt;"old",AND($B$3&lt;&gt;Data!$N$6,OR(database!$AG2367&lt;&gt;Data!$K$9,database!$AG2367&lt;&gt;Data!$K$8))),MAX(C$8:C2366)+1,0)</f>
        <v>0</v>
      </c>
      <c r="D2367" s="25">
        <f ca="1">IF(AND($AL2367-D$3&lt;=TODAY(),$AL2367&gt;0,$AI2367&lt;&gt;"closed",AI2367&lt;&gt;"old",AND($B$3&lt;&gt;Data!$N$6,OR(database!$AG2367&lt;&gt;Data!$K$9,database!$AG2367&lt;&gt;Data!$K$8))),MAX(D$8:D2366)+1,0)</f>
        <v>0</v>
      </c>
      <c r="E2367" s="25">
        <f ca="1">IF(AND($AL2367-E$3&lt;=TODAY(),$AL2367&gt;0,AI2367&lt;&gt;"closed",AI2367&lt;&gt;"old",AND($B$3&lt;&gt;Data!$N$6,OR(database!$AG2367&lt;&gt;Data!$K$9,database!$AG2367&lt;&gt;Data!$K$8))),MAX(E$8:E2366)+1,0)</f>
        <v>0</v>
      </c>
      <c r="F2367" s="25">
        <f>IF(AH2367="X",MAX(F$8:F2366)+1,0)</f>
        <v>0</v>
      </c>
      <c r="G2367" s="25">
        <f ca="1">IF(AND(AG2367=Data!$K$8,database!AI2367&lt;&gt;"Closed",AI2367&lt;&gt;"old",database!AL2367&lt;(TODAY()+Data!$X$4)),MAX(G$8:G2366)+1,0)</f>
        <v>0</v>
      </c>
      <c r="H2367" s="25">
        <f ca="1">IF(AND(AG2367=Data!$K$9,database!AI2367&lt;&gt;"Closed",AI2367&lt;&gt;"old",database!AL2367&lt;(TODAY()+Data!$X$5)),MAX(H$8:H2366)+1,0)</f>
        <v>0</v>
      </c>
      <c r="Y2367">
        <f>IF(AS2367&gt;0,VLOOKUP(AS2367,$AT:$AV,3,0)+COUNTIF(AS$8:AS2366,AS2367),0)</f>
        <v>0</v>
      </c>
      <c r="AA2367" s="17"/>
      <c r="AB2367" s="18"/>
      <c r="AC2367" s="17"/>
      <c r="AD2367" s="18"/>
      <c r="AE2367" s="17"/>
      <c r="AF2367" s="18"/>
      <c r="AG2367" s="139"/>
      <c r="AH2367" s="24"/>
      <c r="AI2367" s="17"/>
      <c r="AJ2367" s="24"/>
      <c r="AK2367" s="27"/>
      <c r="AL2367" s="47"/>
      <c r="AQ2367" s="25">
        <f>IF(FollowUp!$AK$3="(Off)",IF(FollowUp!$AA$3=Data!$D$5,C2367,IF(FollowUp!$AA$3=Data!$D$6,D2367,IF(FollowUp!$AA$3=Data!$D$7,E2367,B2367))),IF(FollowUp!$AK$3=Data!$N$9,F2367,IF(FollowUp!$AK$3=Data!$N$8,H2367,IF(FollowUp!$AK$3=Data!$N$7,G2367,B2367))))</f>
        <v>0</v>
      </c>
      <c r="AR2367" s="51">
        <f t="shared" si="224"/>
        <v>0</v>
      </c>
      <c r="AS2367" s="25">
        <f t="shared" si="222"/>
        <v>-1</v>
      </c>
      <c r="AT2367" s="25">
        <f t="shared" si="225"/>
        <v>2360</v>
      </c>
      <c r="AU2367" s="25">
        <f t="shared" si="223"/>
        <v>0</v>
      </c>
      <c r="AV2367" s="25">
        <f t="shared" si="226"/>
        <v>0</v>
      </c>
      <c r="BB2367" s="51"/>
    </row>
    <row r="2368" spans="1:54" x14ac:dyDescent="0.25">
      <c r="A2368" t="str">
        <f t="shared" si="221"/>
        <v>2368</v>
      </c>
      <c r="B2368" s="25">
        <f>IF(OR(ISBLANK($AG2368),$AI2368="closed",$AI2368="old",AND($B$3=Data!$N$6,OR(database!AG2368=Data!$K$8,Data!$K$9=database!AG2368))),0,MAX(B$8:B2367)+1)</f>
        <v>0</v>
      </c>
      <c r="C2368" s="25">
        <f ca="1">IF(AND($AL2368-C$3&lt;=TODAY(),$AL2368&gt;0,AI2368&lt;&gt;"closed",AI2368&lt;&gt;"old",AND($B$3&lt;&gt;Data!$N$6,OR(database!$AG2368&lt;&gt;Data!$K$9,database!$AG2368&lt;&gt;Data!$K$8))),MAX(C$8:C2367)+1,0)</f>
        <v>0</v>
      </c>
      <c r="D2368" s="25">
        <f ca="1">IF(AND($AL2368-D$3&lt;=TODAY(),$AL2368&gt;0,$AI2368&lt;&gt;"closed",AI2368&lt;&gt;"old",AND($B$3&lt;&gt;Data!$N$6,OR(database!$AG2368&lt;&gt;Data!$K$9,database!$AG2368&lt;&gt;Data!$K$8))),MAX(D$8:D2367)+1,0)</f>
        <v>0</v>
      </c>
      <c r="E2368" s="25">
        <f ca="1">IF(AND($AL2368-E$3&lt;=TODAY(),$AL2368&gt;0,AI2368&lt;&gt;"closed",AI2368&lt;&gt;"old",AND($B$3&lt;&gt;Data!$N$6,OR(database!$AG2368&lt;&gt;Data!$K$9,database!$AG2368&lt;&gt;Data!$K$8))),MAX(E$8:E2367)+1,0)</f>
        <v>0</v>
      </c>
      <c r="F2368" s="25">
        <f>IF(AH2368="X",MAX(F$8:F2367)+1,0)</f>
        <v>0</v>
      </c>
      <c r="G2368" s="25">
        <f ca="1">IF(AND(AG2368=Data!$K$8,database!AI2368&lt;&gt;"Closed",AI2368&lt;&gt;"old",database!AL2368&lt;(TODAY()+Data!$X$4)),MAX(G$8:G2367)+1,0)</f>
        <v>0</v>
      </c>
      <c r="H2368" s="25">
        <f ca="1">IF(AND(AG2368=Data!$K$9,database!AI2368&lt;&gt;"Closed",AI2368&lt;&gt;"old",database!AL2368&lt;(TODAY()+Data!$X$5)),MAX(H$8:H2367)+1,0)</f>
        <v>0</v>
      </c>
      <c r="Y2368">
        <f>IF(AS2368&gt;0,VLOOKUP(AS2368,$AT:$AV,3,0)+COUNTIF(AS$8:AS2367,AS2368),0)</f>
        <v>0</v>
      </c>
      <c r="AA2368" s="16"/>
      <c r="AB2368" s="22"/>
      <c r="AC2368" s="16"/>
      <c r="AD2368" s="22"/>
      <c r="AE2368" s="16"/>
      <c r="AF2368" s="22"/>
      <c r="AG2368" s="138"/>
      <c r="AH2368" s="23"/>
      <c r="AI2368" s="16"/>
      <c r="AJ2368" s="23"/>
      <c r="AK2368" s="28"/>
      <c r="AL2368" s="35"/>
      <c r="AQ2368" s="25">
        <f>IF(FollowUp!$AK$3="(Off)",IF(FollowUp!$AA$3=Data!$D$5,C2368,IF(FollowUp!$AA$3=Data!$D$6,D2368,IF(FollowUp!$AA$3=Data!$D$7,E2368,B2368))),IF(FollowUp!$AK$3=Data!$N$9,F2368,IF(FollowUp!$AK$3=Data!$N$8,H2368,IF(FollowUp!$AK$3=Data!$N$7,G2368,B2368))))</f>
        <v>0</v>
      </c>
      <c r="AR2368" s="51">
        <f t="shared" si="224"/>
        <v>0</v>
      </c>
      <c r="AS2368" s="25">
        <f t="shared" si="222"/>
        <v>-1</v>
      </c>
      <c r="AT2368" s="25">
        <f t="shared" si="225"/>
        <v>2361</v>
      </c>
      <c r="AU2368" s="25">
        <f t="shared" si="223"/>
        <v>0</v>
      </c>
      <c r="AV2368" s="25">
        <f t="shared" si="226"/>
        <v>0</v>
      </c>
      <c r="BB2368" s="51"/>
    </row>
    <row r="2369" spans="1:54" x14ac:dyDescent="0.25">
      <c r="A2369" t="str">
        <f t="shared" si="221"/>
        <v>2369</v>
      </c>
      <c r="B2369" s="25">
        <f>IF(OR(ISBLANK($AG2369),$AI2369="closed",$AI2369="old",AND($B$3=Data!$N$6,OR(database!AG2369=Data!$K$8,Data!$K$9=database!AG2369))),0,MAX(B$8:B2368)+1)</f>
        <v>0</v>
      </c>
      <c r="C2369" s="25">
        <f ca="1">IF(AND($AL2369-C$3&lt;=TODAY(),$AL2369&gt;0,AI2369&lt;&gt;"closed",AI2369&lt;&gt;"old",AND($B$3&lt;&gt;Data!$N$6,OR(database!$AG2369&lt;&gt;Data!$K$9,database!$AG2369&lt;&gt;Data!$K$8))),MAX(C$8:C2368)+1,0)</f>
        <v>0</v>
      </c>
      <c r="D2369" s="25">
        <f ca="1">IF(AND($AL2369-D$3&lt;=TODAY(),$AL2369&gt;0,$AI2369&lt;&gt;"closed",AI2369&lt;&gt;"old",AND($B$3&lt;&gt;Data!$N$6,OR(database!$AG2369&lt;&gt;Data!$K$9,database!$AG2369&lt;&gt;Data!$K$8))),MAX(D$8:D2368)+1,0)</f>
        <v>0</v>
      </c>
      <c r="E2369" s="25">
        <f ca="1">IF(AND($AL2369-E$3&lt;=TODAY(),$AL2369&gt;0,AI2369&lt;&gt;"closed",AI2369&lt;&gt;"old",AND($B$3&lt;&gt;Data!$N$6,OR(database!$AG2369&lt;&gt;Data!$K$9,database!$AG2369&lt;&gt;Data!$K$8))),MAX(E$8:E2368)+1,0)</f>
        <v>0</v>
      </c>
      <c r="F2369" s="25">
        <f>IF(AH2369="X",MAX(F$8:F2368)+1,0)</f>
        <v>0</v>
      </c>
      <c r="G2369" s="25">
        <f ca="1">IF(AND(AG2369=Data!$K$8,database!AI2369&lt;&gt;"Closed",AI2369&lt;&gt;"old",database!AL2369&lt;(TODAY()+Data!$X$4)),MAX(G$8:G2368)+1,0)</f>
        <v>0</v>
      </c>
      <c r="H2369" s="25">
        <f ca="1">IF(AND(AG2369=Data!$K$9,database!AI2369&lt;&gt;"Closed",AI2369&lt;&gt;"old",database!AL2369&lt;(TODAY()+Data!$X$5)),MAX(H$8:H2368)+1,0)</f>
        <v>0</v>
      </c>
      <c r="Y2369">
        <f>IF(AS2369&gt;0,VLOOKUP(AS2369,$AT:$AV,3,0)+COUNTIF(AS$8:AS2368,AS2369),0)</f>
        <v>0</v>
      </c>
      <c r="AA2369" s="17"/>
      <c r="AB2369" s="18"/>
      <c r="AC2369" s="17"/>
      <c r="AD2369" s="18"/>
      <c r="AE2369" s="17"/>
      <c r="AF2369" s="18"/>
      <c r="AG2369" s="139"/>
      <c r="AH2369" s="24"/>
      <c r="AI2369" s="17"/>
      <c r="AJ2369" s="24"/>
      <c r="AK2369" s="27"/>
      <c r="AL2369" s="47"/>
      <c r="AQ2369" s="25">
        <f>IF(FollowUp!$AK$3="(Off)",IF(FollowUp!$AA$3=Data!$D$5,C2369,IF(FollowUp!$AA$3=Data!$D$6,D2369,IF(FollowUp!$AA$3=Data!$D$7,E2369,B2369))),IF(FollowUp!$AK$3=Data!$N$9,F2369,IF(FollowUp!$AK$3=Data!$N$8,H2369,IF(FollowUp!$AK$3=Data!$N$7,G2369,B2369))))</f>
        <v>0</v>
      </c>
      <c r="AR2369" s="51">
        <f t="shared" si="224"/>
        <v>0</v>
      </c>
      <c r="AS2369" s="25">
        <f t="shared" si="222"/>
        <v>-1</v>
      </c>
      <c r="AT2369" s="25">
        <f t="shared" si="225"/>
        <v>2362</v>
      </c>
      <c r="AU2369" s="25">
        <f t="shared" si="223"/>
        <v>0</v>
      </c>
      <c r="AV2369" s="25">
        <f t="shared" si="226"/>
        <v>0</v>
      </c>
      <c r="BB2369" s="51"/>
    </row>
    <row r="2370" spans="1:54" x14ac:dyDescent="0.25">
      <c r="A2370" t="str">
        <f t="shared" si="221"/>
        <v>2370</v>
      </c>
      <c r="B2370" s="25">
        <f>IF(OR(ISBLANK($AG2370),$AI2370="closed",$AI2370="old",AND($B$3=Data!$N$6,OR(database!AG2370=Data!$K$8,Data!$K$9=database!AG2370))),0,MAX(B$8:B2369)+1)</f>
        <v>0</v>
      </c>
      <c r="C2370" s="25">
        <f ca="1">IF(AND($AL2370-C$3&lt;=TODAY(),$AL2370&gt;0,AI2370&lt;&gt;"closed",AI2370&lt;&gt;"old",AND($B$3&lt;&gt;Data!$N$6,OR(database!$AG2370&lt;&gt;Data!$K$9,database!$AG2370&lt;&gt;Data!$K$8))),MAX(C$8:C2369)+1,0)</f>
        <v>0</v>
      </c>
      <c r="D2370" s="25">
        <f ca="1">IF(AND($AL2370-D$3&lt;=TODAY(),$AL2370&gt;0,$AI2370&lt;&gt;"closed",AI2370&lt;&gt;"old",AND($B$3&lt;&gt;Data!$N$6,OR(database!$AG2370&lt;&gt;Data!$K$9,database!$AG2370&lt;&gt;Data!$K$8))),MAX(D$8:D2369)+1,0)</f>
        <v>0</v>
      </c>
      <c r="E2370" s="25">
        <f ca="1">IF(AND($AL2370-E$3&lt;=TODAY(),$AL2370&gt;0,AI2370&lt;&gt;"closed",AI2370&lt;&gt;"old",AND($B$3&lt;&gt;Data!$N$6,OR(database!$AG2370&lt;&gt;Data!$K$9,database!$AG2370&lt;&gt;Data!$K$8))),MAX(E$8:E2369)+1,0)</f>
        <v>0</v>
      </c>
      <c r="F2370" s="25">
        <f>IF(AH2370="X",MAX(F$8:F2369)+1,0)</f>
        <v>0</v>
      </c>
      <c r="G2370" s="25">
        <f ca="1">IF(AND(AG2370=Data!$K$8,database!AI2370&lt;&gt;"Closed",AI2370&lt;&gt;"old",database!AL2370&lt;(TODAY()+Data!$X$4)),MAX(G$8:G2369)+1,0)</f>
        <v>0</v>
      </c>
      <c r="H2370" s="25">
        <f ca="1">IF(AND(AG2370=Data!$K$9,database!AI2370&lt;&gt;"Closed",AI2370&lt;&gt;"old",database!AL2370&lt;(TODAY()+Data!$X$5)),MAX(H$8:H2369)+1,0)</f>
        <v>0</v>
      </c>
      <c r="Y2370">
        <f>IF(AS2370&gt;0,VLOOKUP(AS2370,$AT:$AV,3,0)+COUNTIF(AS$8:AS2369,AS2370),0)</f>
        <v>0</v>
      </c>
      <c r="AA2370" s="16"/>
      <c r="AB2370" s="22"/>
      <c r="AC2370" s="16"/>
      <c r="AD2370" s="22"/>
      <c r="AE2370" s="16"/>
      <c r="AF2370" s="22"/>
      <c r="AG2370" s="138"/>
      <c r="AH2370" s="23"/>
      <c r="AI2370" s="16"/>
      <c r="AJ2370" s="23"/>
      <c r="AK2370" s="28"/>
      <c r="AL2370" s="35"/>
      <c r="AQ2370" s="25">
        <f>IF(FollowUp!$AK$3="(Off)",IF(FollowUp!$AA$3=Data!$D$5,C2370,IF(FollowUp!$AA$3=Data!$D$6,D2370,IF(FollowUp!$AA$3=Data!$D$7,E2370,B2370))),IF(FollowUp!$AK$3=Data!$N$9,F2370,IF(FollowUp!$AK$3=Data!$N$8,H2370,IF(FollowUp!$AK$3=Data!$N$7,G2370,B2370))))</f>
        <v>0</v>
      </c>
      <c r="AR2370" s="51">
        <f t="shared" si="224"/>
        <v>0</v>
      </c>
      <c r="AS2370" s="25">
        <f t="shared" si="222"/>
        <v>-1</v>
      </c>
      <c r="AT2370" s="25">
        <f t="shared" si="225"/>
        <v>2363</v>
      </c>
      <c r="AU2370" s="25">
        <f t="shared" si="223"/>
        <v>0</v>
      </c>
      <c r="AV2370" s="25">
        <f t="shared" si="226"/>
        <v>0</v>
      </c>
      <c r="BB2370" s="51"/>
    </row>
    <row r="2371" spans="1:54" x14ac:dyDescent="0.25">
      <c r="A2371" t="str">
        <f t="shared" si="221"/>
        <v>2371</v>
      </c>
      <c r="B2371" s="25">
        <f>IF(OR(ISBLANK($AG2371),$AI2371="closed",$AI2371="old",AND($B$3=Data!$N$6,OR(database!AG2371=Data!$K$8,Data!$K$9=database!AG2371))),0,MAX(B$8:B2370)+1)</f>
        <v>0</v>
      </c>
      <c r="C2371" s="25">
        <f ca="1">IF(AND($AL2371-C$3&lt;=TODAY(),$AL2371&gt;0,AI2371&lt;&gt;"closed",AI2371&lt;&gt;"old",AND($B$3&lt;&gt;Data!$N$6,OR(database!$AG2371&lt;&gt;Data!$K$9,database!$AG2371&lt;&gt;Data!$K$8))),MAX(C$8:C2370)+1,0)</f>
        <v>0</v>
      </c>
      <c r="D2371" s="25">
        <f ca="1">IF(AND($AL2371-D$3&lt;=TODAY(),$AL2371&gt;0,$AI2371&lt;&gt;"closed",AI2371&lt;&gt;"old",AND($B$3&lt;&gt;Data!$N$6,OR(database!$AG2371&lt;&gt;Data!$K$9,database!$AG2371&lt;&gt;Data!$K$8))),MAX(D$8:D2370)+1,0)</f>
        <v>0</v>
      </c>
      <c r="E2371" s="25">
        <f ca="1">IF(AND($AL2371-E$3&lt;=TODAY(),$AL2371&gt;0,AI2371&lt;&gt;"closed",AI2371&lt;&gt;"old",AND($B$3&lt;&gt;Data!$N$6,OR(database!$AG2371&lt;&gt;Data!$K$9,database!$AG2371&lt;&gt;Data!$K$8))),MAX(E$8:E2370)+1,0)</f>
        <v>0</v>
      </c>
      <c r="F2371" s="25">
        <f>IF(AH2371="X",MAX(F$8:F2370)+1,0)</f>
        <v>0</v>
      </c>
      <c r="G2371" s="25">
        <f ca="1">IF(AND(AG2371=Data!$K$8,database!AI2371&lt;&gt;"Closed",AI2371&lt;&gt;"old",database!AL2371&lt;(TODAY()+Data!$X$4)),MAX(G$8:G2370)+1,0)</f>
        <v>0</v>
      </c>
      <c r="H2371" s="25">
        <f ca="1">IF(AND(AG2371=Data!$K$9,database!AI2371&lt;&gt;"Closed",AI2371&lt;&gt;"old",database!AL2371&lt;(TODAY()+Data!$X$5)),MAX(H$8:H2370)+1,0)</f>
        <v>0</v>
      </c>
      <c r="Y2371">
        <f>IF(AS2371&gt;0,VLOOKUP(AS2371,$AT:$AV,3,0)+COUNTIF(AS$8:AS2370,AS2371),0)</f>
        <v>0</v>
      </c>
      <c r="AA2371" s="17"/>
      <c r="AB2371" s="18"/>
      <c r="AC2371" s="17"/>
      <c r="AD2371" s="18"/>
      <c r="AE2371" s="17"/>
      <c r="AF2371" s="18"/>
      <c r="AG2371" s="139"/>
      <c r="AH2371" s="24"/>
      <c r="AI2371" s="17"/>
      <c r="AJ2371" s="24"/>
      <c r="AK2371" s="27"/>
      <c r="AL2371" s="47"/>
      <c r="AQ2371" s="25">
        <f>IF(FollowUp!$AK$3="(Off)",IF(FollowUp!$AA$3=Data!$D$5,C2371,IF(FollowUp!$AA$3=Data!$D$6,D2371,IF(FollowUp!$AA$3=Data!$D$7,E2371,B2371))),IF(FollowUp!$AK$3=Data!$N$9,F2371,IF(FollowUp!$AK$3=Data!$N$8,H2371,IF(FollowUp!$AK$3=Data!$N$7,G2371,B2371))))</f>
        <v>0</v>
      </c>
      <c r="AR2371" s="51">
        <f t="shared" si="224"/>
        <v>0</v>
      </c>
      <c r="AS2371" s="25">
        <f t="shared" si="222"/>
        <v>-1</v>
      </c>
      <c r="AT2371" s="25">
        <f t="shared" si="225"/>
        <v>2364</v>
      </c>
      <c r="AU2371" s="25">
        <f t="shared" si="223"/>
        <v>0</v>
      </c>
      <c r="AV2371" s="25">
        <f t="shared" si="226"/>
        <v>0</v>
      </c>
      <c r="BB2371" s="51"/>
    </row>
    <row r="2372" spans="1:54" x14ac:dyDescent="0.25">
      <c r="A2372" t="str">
        <f t="shared" si="221"/>
        <v>2372</v>
      </c>
      <c r="B2372" s="25">
        <f>IF(OR(ISBLANK($AG2372),$AI2372="closed",$AI2372="old",AND($B$3=Data!$N$6,OR(database!AG2372=Data!$K$8,Data!$K$9=database!AG2372))),0,MAX(B$8:B2371)+1)</f>
        <v>0</v>
      </c>
      <c r="C2372" s="25">
        <f ca="1">IF(AND($AL2372-C$3&lt;=TODAY(),$AL2372&gt;0,AI2372&lt;&gt;"closed",AI2372&lt;&gt;"old",AND($B$3&lt;&gt;Data!$N$6,OR(database!$AG2372&lt;&gt;Data!$K$9,database!$AG2372&lt;&gt;Data!$K$8))),MAX(C$8:C2371)+1,0)</f>
        <v>0</v>
      </c>
      <c r="D2372" s="25">
        <f ca="1">IF(AND($AL2372-D$3&lt;=TODAY(),$AL2372&gt;0,$AI2372&lt;&gt;"closed",AI2372&lt;&gt;"old",AND($B$3&lt;&gt;Data!$N$6,OR(database!$AG2372&lt;&gt;Data!$K$9,database!$AG2372&lt;&gt;Data!$K$8))),MAX(D$8:D2371)+1,0)</f>
        <v>0</v>
      </c>
      <c r="E2372" s="25">
        <f ca="1">IF(AND($AL2372-E$3&lt;=TODAY(),$AL2372&gt;0,AI2372&lt;&gt;"closed",AI2372&lt;&gt;"old",AND($B$3&lt;&gt;Data!$N$6,OR(database!$AG2372&lt;&gt;Data!$K$9,database!$AG2372&lt;&gt;Data!$K$8))),MAX(E$8:E2371)+1,0)</f>
        <v>0</v>
      </c>
      <c r="F2372" s="25">
        <f>IF(AH2372="X",MAX(F$8:F2371)+1,0)</f>
        <v>0</v>
      </c>
      <c r="G2372" s="25">
        <f ca="1">IF(AND(AG2372=Data!$K$8,database!AI2372&lt;&gt;"Closed",AI2372&lt;&gt;"old",database!AL2372&lt;(TODAY()+Data!$X$4)),MAX(G$8:G2371)+1,0)</f>
        <v>0</v>
      </c>
      <c r="H2372" s="25">
        <f ca="1">IF(AND(AG2372=Data!$K$9,database!AI2372&lt;&gt;"Closed",AI2372&lt;&gt;"old",database!AL2372&lt;(TODAY()+Data!$X$5)),MAX(H$8:H2371)+1,0)</f>
        <v>0</v>
      </c>
      <c r="Y2372">
        <f>IF(AS2372&gt;0,VLOOKUP(AS2372,$AT:$AV,3,0)+COUNTIF(AS$8:AS2371,AS2372),0)</f>
        <v>0</v>
      </c>
      <c r="AA2372" s="16"/>
      <c r="AB2372" s="22"/>
      <c r="AC2372" s="16"/>
      <c r="AD2372" s="22"/>
      <c r="AE2372" s="16"/>
      <c r="AF2372" s="22"/>
      <c r="AG2372" s="138"/>
      <c r="AH2372" s="23"/>
      <c r="AI2372" s="16"/>
      <c r="AJ2372" s="23"/>
      <c r="AK2372" s="28"/>
      <c r="AL2372" s="35"/>
      <c r="AQ2372" s="25">
        <f>IF(FollowUp!$AK$3="(Off)",IF(FollowUp!$AA$3=Data!$D$5,C2372,IF(FollowUp!$AA$3=Data!$D$6,D2372,IF(FollowUp!$AA$3=Data!$D$7,E2372,B2372))),IF(FollowUp!$AK$3=Data!$N$9,F2372,IF(FollowUp!$AK$3=Data!$N$8,H2372,IF(FollowUp!$AK$3=Data!$N$7,G2372,B2372))))</f>
        <v>0</v>
      </c>
      <c r="AR2372" s="51">
        <f t="shared" si="224"/>
        <v>0</v>
      </c>
      <c r="AS2372" s="25">
        <f t="shared" si="222"/>
        <v>-1</v>
      </c>
      <c r="AT2372" s="25">
        <f t="shared" si="225"/>
        <v>2365</v>
      </c>
      <c r="AU2372" s="25">
        <f t="shared" si="223"/>
        <v>0</v>
      </c>
      <c r="AV2372" s="25">
        <f t="shared" si="226"/>
        <v>0</v>
      </c>
      <c r="BB2372" s="51"/>
    </row>
    <row r="2373" spans="1:54" x14ac:dyDescent="0.25">
      <c r="A2373" t="str">
        <f t="shared" si="221"/>
        <v>2373</v>
      </c>
      <c r="B2373" s="25">
        <f>IF(OR(ISBLANK($AG2373),$AI2373="closed",$AI2373="old",AND($B$3=Data!$N$6,OR(database!AG2373=Data!$K$8,Data!$K$9=database!AG2373))),0,MAX(B$8:B2372)+1)</f>
        <v>0</v>
      </c>
      <c r="C2373" s="25">
        <f ca="1">IF(AND($AL2373-C$3&lt;=TODAY(),$AL2373&gt;0,AI2373&lt;&gt;"closed",AI2373&lt;&gt;"old",AND($B$3&lt;&gt;Data!$N$6,OR(database!$AG2373&lt;&gt;Data!$K$9,database!$AG2373&lt;&gt;Data!$K$8))),MAX(C$8:C2372)+1,0)</f>
        <v>0</v>
      </c>
      <c r="D2373" s="25">
        <f ca="1">IF(AND($AL2373-D$3&lt;=TODAY(),$AL2373&gt;0,$AI2373&lt;&gt;"closed",AI2373&lt;&gt;"old",AND($B$3&lt;&gt;Data!$N$6,OR(database!$AG2373&lt;&gt;Data!$K$9,database!$AG2373&lt;&gt;Data!$K$8))),MAX(D$8:D2372)+1,0)</f>
        <v>0</v>
      </c>
      <c r="E2373" s="25">
        <f ca="1">IF(AND($AL2373-E$3&lt;=TODAY(),$AL2373&gt;0,AI2373&lt;&gt;"closed",AI2373&lt;&gt;"old",AND($B$3&lt;&gt;Data!$N$6,OR(database!$AG2373&lt;&gt;Data!$K$9,database!$AG2373&lt;&gt;Data!$K$8))),MAX(E$8:E2372)+1,0)</f>
        <v>0</v>
      </c>
      <c r="F2373" s="25">
        <f>IF(AH2373="X",MAX(F$8:F2372)+1,0)</f>
        <v>0</v>
      </c>
      <c r="G2373" s="25">
        <f ca="1">IF(AND(AG2373=Data!$K$8,database!AI2373&lt;&gt;"Closed",AI2373&lt;&gt;"old",database!AL2373&lt;(TODAY()+Data!$X$4)),MAX(G$8:G2372)+1,0)</f>
        <v>0</v>
      </c>
      <c r="H2373" s="25">
        <f ca="1">IF(AND(AG2373=Data!$K$9,database!AI2373&lt;&gt;"Closed",AI2373&lt;&gt;"old",database!AL2373&lt;(TODAY()+Data!$X$5)),MAX(H$8:H2372)+1,0)</f>
        <v>0</v>
      </c>
      <c r="Y2373">
        <f>IF(AS2373&gt;0,VLOOKUP(AS2373,$AT:$AV,3,0)+COUNTIF(AS$8:AS2372,AS2373),0)</f>
        <v>0</v>
      </c>
      <c r="AA2373" s="17"/>
      <c r="AB2373" s="18"/>
      <c r="AC2373" s="17"/>
      <c r="AD2373" s="18"/>
      <c r="AE2373" s="17"/>
      <c r="AF2373" s="18"/>
      <c r="AG2373" s="139"/>
      <c r="AH2373" s="24"/>
      <c r="AI2373" s="17"/>
      <c r="AJ2373" s="24"/>
      <c r="AK2373" s="27"/>
      <c r="AL2373" s="47"/>
      <c r="AQ2373" s="25">
        <f>IF(FollowUp!$AK$3="(Off)",IF(FollowUp!$AA$3=Data!$D$5,C2373,IF(FollowUp!$AA$3=Data!$D$6,D2373,IF(FollowUp!$AA$3=Data!$D$7,E2373,B2373))),IF(FollowUp!$AK$3=Data!$N$9,F2373,IF(FollowUp!$AK$3=Data!$N$8,H2373,IF(FollowUp!$AK$3=Data!$N$7,G2373,B2373))))</f>
        <v>0</v>
      </c>
      <c r="AR2373" s="51">
        <f t="shared" si="224"/>
        <v>0</v>
      </c>
      <c r="AS2373" s="25">
        <f t="shared" si="222"/>
        <v>-1</v>
      </c>
      <c r="AT2373" s="25">
        <f t="shared" si="225"/>
        <v>2366</v>
      </c>
      <c r="AU2373" s="25">
        <f t="shared" si="223"/>
        <v>0</v>
      </c>
      <c r="AV2373" s="25">
        <f t="shared" si="226"/>
        <v>0</v>
      </c>
      <c r="BB2373" s="51"/>
    </row>
    <row r="2374" spans="1:54" x14ac:dyDescent="0.25">
      <c r="A2374" t="str">
        <f t="shared" si="221"/>
        <v>2374</v>
      </c>
      <c r="B2374" s="25">
        <f>IF(OR(ISBLANK($AG2374),$AI2374="closed",$AI2374="old",AND($B$3=Data!$N$6,OR(database!AG2374=Data!$K$8,Data!$K$9=database!AG2374))),0,MAX(B$8:B2373)+1)</f>
        <v>0</v>
      </c>
      <c r="C2374" s="25">
        <f ca="1">IF(AND($AL2374-C$3&lt;=TODAY(),$AL2374&gt;0,AI2374&lt;&gt;"closed",AI2374&lt;&gt;"old",AND($B$3&lt;&gt;Data!$N$6,OR(database!$AG2374&lt;&gt;Data!$K$9,database!$AG2374&lt;&gt;Data!$K$8))),MAX(C$8:C2373)+1,0)</f>
        <v>0</v>
      </c>
      <c r="D2374" s="25">
        <f ca="1">IF(AND($AL2374-D$3&lt;=TODAY(),$AL2374&gt;0,$AI2374&lt;&gt;"closed",AI2374&lt;&gt;"old",AND($B$3&lt;&gt;Data!$N$6,OR(database!$AG2374&lt;&gt;Data!$K$9,database!$AG2374&lt;&gt;Data!$K$8))),MAX(D$8:D2373)+1,0)</f>
        <v>0</v>
      </c>
      <c r="E2374" s="25">
        <f ca="1">IF(AND($AL2374-E$3&lt;=TODAY(),$AL2374&gt;0,AI2374&lt;&gt;"closed",AI2374&lt;&gt;"old",AND($B$3&lt;&gt;Data!$N$6,OR(database!$AG2374&lt;&gt;Data!$K$9,database!$AG2374&lt;&gt;Data!$K$8))),MAX(E$8:E2373)+1,0)</f>
        <v>0</v>
      </c>
      <c r="F2374" s="25">
        <f>IF(AH2374="X",MAX(F$8:F2373)+1,0)</f>
        <v>0</v>
      </c>
      <c r="G2374" s="25">
        <f ca="1">IF(AND(AG2374=Data!$K$8,database!AI2374&lt;&gt;"Closed",AI2374&lt;&gt;"old",database!AL2374&lt;(TODAY()+Data!$X$4)),MAX(G$8:G2373)+1,0)</f>
        <v>0</v>
      </c>
      <c r="H2374" s="25">
        <f ca="1">IF(AND(AG2374=Data!$K$9,database!AI2374&lt;&gt;"Closed",AI2374&lt;&gt;"old",database!AL2374&lt;(TODAY()+Data!$X$5)),MAX(H$8:H2373)+1,0)</f>
        <v>0</v>
      </c>
      <c r="Y2374">
        <f>IF(AS2374&gt;0,VLOOKUP(AS2374,$AT:$AV,3,0)+COUNTIF(AS$8:AS2373,AS2374),0)</f>
        <v>0</v>
      </c>
      <c r="AA2374" s="16"/>
      <c r="AB2374" s="22"/>
      <c r="AC2374" s="16"/>
      <c r="AD2374" s="22"/>
      <c r="AE2374" s="16"/>
      <c r="AF2374" s="22"/>
      <c r="AG2374" s="138"/>
      <c r="AH2374" s="23"/>
      <c r="AI2374" s="16"/>
      <c r="AJ2374" s="23"/>
      <c r="AK2374" s="28"/>
      <c r="AL2374" s="35"/>
      <c r="AQ2374" s="25">
        <f>IF(FollowUp!$AK$3="(Off)",IF(FollowUp!$AA$3=Data!$D$5,C2374,IF(FollowUp!$AA$3=Data!$D$6,D2374,IF(FollowUp!$AA$3=Data!$D$7,E2374,B2374))),IF(FollowUp!$AK$3=Data!$N$9,F2374,IF(FollowUp!$AK$3=Data!$N$8,H2374,IF(FollowUp!$AK$3=Data!$N$7,G2374,B2374))))</f>
        <v>0</v>
      </c>
      <c r="AR2374" s="51">
        <f t="shared" si="224"/>
        <v>0</v>
      </c>
      <c r="AS2374" s="25">
        <f t="shared" si="222"/>
        <v>-1</v>
      </c>
      <c r="AT2374" s="25">
        <f t="shared" si="225"/>
        <v>2367</v>
      </c>
      <c r="AU2374" s="25">
        <f t="shared" si="223"/>
        <v>0</v>
      </c>
      <c r="AV2374" s="25">
        <f t="shared" si="226"/>
        <v>0</v>
      </c>
      <c r="BB2374" s="51"/>
    </row>
    <row r="2375" spans="1:54" x14ac:dyDescent="0.25">
      <c r="A2375" t="str">
        <f t="shared" si="221"/>
        <v>2375</v>
      </c>
      <c r="B2375" s="25">
        <f>IF(OR(ISBLANK($AG2375),$AI2375="closed",$AI2375="old",AND($B$3=Data!$N$6,OR(database!AG2375=Data!$K$8,Data!$K$9=database!AG2375))),0,MAX(B$8:B2374)+1)</f>
        <v>0</v>
      </c>
      <c r="C2375" s="25">
        <f ca="1">IF(AND($AL2375-C$3&lt;=TODAY(),$AL2375&gt;0,AI2375&lt;&gt;"closed",AI2375&lt;&gt;"old",AND($B$3&lt;&gt;Data!$N$6,OR(database!$AG2375&lt;&gt;Data!$K$9,database!$AG2375&lt;&gt;Data!$K$8))),MAX(C$8:C2374)+1,0)</f>
        <v>0</v>
      </c>
      <c r="D2375" s="25">
        <f ca="1">IF(AND($AL2375-D$3&lt;=TODAY(),$AL2375&gt;0,$AI2375&lt;&gt;"closed",AI2375&lt;&gt;"old",AND($B$3&lt;&gt;Data!$N$6,OR(database!$AG2375&lt;&gt;Data!$K$9,database!$AG2375&lt;&gt;Data!$K$8))),MAX(D$8:D2374)+1,0)</f>
        <v>0</v>
      </c>
      <c r="E2375" s="25">
        <f ca="1">IF(AND($AL2375-E$3&lt;=TODAY(),$AL2375&gt;0,AI2375&lt;&gt;"closed",AI2375&lt;&gt;"old",AND($B$3&lt;&gt;Data!$N$6,OR(database!$AG2375&lt;&gt;Data!$K$9,database!$AG2375&lt;&gt;Data!$K$8))),MAX(E$8:E2374)+1,0)</f>
        <v>0</v>
      </c>
      <c r="F2375" s="25">
        <f>IF(AH2375="X",MAX(F$8:F2374)+1,0)</f>
        <v>0</v>
      </c>
      <c r="G2375" s="25">
        <f ca="1">IF(AND(AG2375=Data!$K$8,database!AI2375&lt;&gt;"Closed",AI2375&lt;&gt;"old",database!AL2375&lt;(TODAY()+Data!$X$4)),MAX(G$8:G2374)+1,0)</f>
        <v>0</v>
      </c>
      <c r="H2375" s="25">
        <f ca="1">IF(AND(AG2375=Data!$K$9,database!AI2375&lt;&gt;"Closed",AI2375&lt;&gt;"old",database!AL2375&lt;(TODAY()+Data!$X$5)),MAX(H$8:H2374)+1,0)</f>
        <v>0</v>
      </c>
      <c r="Y2375">
        <f>IF(AS2375&gt;0,VLOOKUP(AS2375,$AT:$AV,3,0)+COUNTIF(AS$8:AS2374,AS2375),0)</f>
        <v>0</v>
      </c>
      <c r="AA2375" s="17"/>
      <c r="AB2375" s="18"/>
      <c r="AC2375" s="17"/>
      <c r="AD2375" s="18"/>
      <c r="AE2375" s="17"/>
      <c r="AF2375" s="18"/>
      <c r="AG2375" s="139"/>
      <c r="AH2375" s="24"/>
      <c r="AI2375" s="17"/>
      <c r="AJ2375" s="24"/>
      <c r="AK2375" s="27"/>
      <c r="AL2375" s="47"/>
      <c r="AQ2375" s="25">
        <f>IF(FollowUp!$AK$3="(Off)",IF(FollowUp!$AA$3=Data!$D$5,C2375,IF(FollowUp!$AA$3=Data!$D$6,D2375,IF(FollowUp!$AA$3=Data!$D$7,E2375,B2375))),IF(FollowUp!$AK$3=Data!$N$9,F2375,IF(FollowUp!$AK$3=Data!$N$8,H2375,IF(FollowUp!$AK$3=Data!$N$7,G2375,B2375))))</f>
        <v>0</v>
      </c>
      <c r="AR2375" s="51">
        <f t="shared" si="224"/>
        <v>0</v>
      </c>
      <c r="AS2375" s="25">
        <f t="shared" si="222"/>
        <v>-1</v>
      </c>
      <c r="AT2375" s="25">
        <f t="shared" si="225"/>
        <v>2368</v>
      </c>
      <c r="AU2375" s="25">
        <f t="shared" si="223"/>
        <v>0</v>
      </c>
      <c r="AV2375" s="25">
        <f t="shared" si="226"/>
        <v>0</v>
      </c>
      <c r="BB2375" s="51"/>
    </row>
    <row r="2376" spans="1:54" x14ac:dyDescent="0.25">
      <c r="A2376" t="str">
        <f t="shared" ref="A2376:A2439" si="227">ROW(C2376)&amp;AC2376</f>
        <v>2376</v>
      </c>
      <c r="B2376" s="25">
        <f>IF(OR(ISBLANK($AG2376),$AI2376="closed",$AI2376="old",AND($B$3=Data!$N$6,OR(database!AG2376=Data!$K$8,Data!$K$9=database!AG2376))),0,MAX(B$8:B2375)+1)</f>
        <v>0</v>
      </c>
      <c r="C2376" s="25">
        <f ca="1">IF(AND($AL2376-C$3&lt;=TODAY(),$AL2376&gt;0,AI2376&lt;&gt;"closed",AI2376&lt;&gt;"old",AND($B$3&lt;&gt;Data!$N$6,OR(database!$AG2376&lt;&gt;Data!$K$9,database!$AG2376&lt;&gt;Data!$K$8))),MAX(C$8:C2375)+1,0)</f>
        <v>0</v>
      </c>
      <c r="D2376" s="25">
        <f ca="1">IF(AND($AL2376-D$3&lt;=TODAY(),$AL2376&gt;0,$AI2376&lt;&gt;"closed",AI2376&lt;&gt;"old",AND($B$3&lt;&gt;Data!$N$6,OR(database!$AG2376&lt;&gt;Data!$K$9,database!$AG2376&lt;&gt;Data!$K$8))),MAX(D$8:D2375)+1,0)</f>
        <v>0</v>
      </c>
      <c r="E2376" s="25">
        <f ca="1">IF(AND($AL2376-E$3&lt;=TODAY(),$AL2376&gt;0,AI2376&lt;&gt;"closed",AI2376&lt;&gt;"old",AND($B$3&lt;&gt;Data!$N$6,OR(database!$AG2376&lt;&gt;Data!$K$9,database!$AG2376&lt;&gt;Data!$K$8))),MAX(E$8:E2375)+1,0)</f>
        <v>0</v>
      </c>
      <c r="F2376" s="25">
        <f>IF(AH2376="X",MAX(F$8:F2375)+1,0)</f>
        <v>0</v>
      </c>
      <c r="G2376" s="25">
        <f ca="1">IF(AND(AG2376=Data!$K$8,database!AI2376&lt;&gt;"Closed",AI2376&lt;&gt;"old",database!AL2376&lt;(TODAY()+Data!$X$4)),MAX(G$8:G2375)+1,0)</f>
        <v>0</v>
      </c>
      <c r="H2376" s="25">
        <f ca="1">IF(AND(AG2376=Data!$K$9,database!AI2376&lt;&gt;"Closed",AI2376&lt;&gt;"old",database!AL2376&lt;(TODAY()+Data!$X$5)),MAX(H$8:H2375)+1,0)</f>
        <v>0</v>
      </c>
      <c r="Y2376">
        <f>IF(AS2376&gt;0,VLOOKUP(AS2376,$AT:$AV,3,0)+COUNTIF(AS$8:AS2375,AS2376),0)</f>
        <v>0</v>
      </c>
      <c r="AA2376" s="16"/>
      <c r="AB2376" s="22"/>
      <c r="AC2376" s="16"/>
      <c r="AD2376" s="22"/>
      <c r="AE2376" s="16"/>
      <c r="AF2376" s="22"/>
      <c r="AG2376" s="138"/>
      <c r="AH2376" s="23"/>
      <c r="AI2376" s="16"/>
      <c r="AJ2376" s="23"/>
      <c r="AK2376" s="28"/>
      <c r="AL2376" s="35"/>
      <c r="AQ2376" s="25">
        <f>IF(FollowUp!$AK$3="(Off)",IF(FollowUp!$AA$3=Data!$D$5,C2376,IF(FollowUp!$AA$3=Data!$D$6,D2376,IF(FollowUp!$AA$3=Data!$D$7,E2376,B2376))),IF(FollowUp!$AK$3=Data!$N$9,F2376,IF(FollowUp!$AK$3=Data!$N$8,H2376,IF(FollowUp!$AK$3=Data!$N$7,G2376,B2376))))</f>
        <v>0</v>
      </c>
      <c r="AR2376" s="51">
        <f t="shared" si="224"/>
        <v>0</v>
      </c>
      <c r="AS2376" s="25">
        <f t="shared" si="222"/>
        <v>-1</v>
      </c>
      <c r="AT2376" s="25">
        <f t="shared" si="225"/>
        <v>2369</v>
      </c>
      <c r="AU2376" s="25">
        <f t="shared" si="223"/>
        <v>0</v>
      </c>
      <c r="AV2376" s="25">
        <f t="shared" si="226"/>
        <v>0</v>
      </c>
      <c r="BB2376" s="51"/>
    </row>
    <row r="2377" spans="1:54" x14ac:dyDescent="0.25">
      <c r="A2377" t="str">
        <f t="shared" si="227"/>
        <v>2377</v>
      </c>
      <c r="B2377" s="25">
        <f>IF(OR(ISBLANK($AG2377),$AI2377="closed",$AI2377="old",AND($B$3=Data!$N$6,OR(database!AG2377=Data!$K$8,Data!$K$9=database!AG2377))),0,MAX(B$8:B2376)+1)</f>
        <v>0</v>
      </c>
      <c r="C2377" s="25">
        <f ca="1">IF(AND($AL2377-C$3&lt;=TODAY(),$AL2377&gt;0,AI2377&lt;&gt;"closed",AI2377&lt;&gt;"old",AND($B$3&lt;&gt;Data!$N$6,OR(database!$AG2377&lt;&gt;Data!$K$9,database!$AG2377&lt;&gt;Data!$K$8))),MAX(C$8:C2376)+1,0)</f>
        <v>0</v>
      </c>
      <c r="D2377" s="25">
        <f ca="1">IF(AND($AL2377-D$3&lt;=TODAY(),$AL2377&gt;0,$AI2377&lt;&gt;"closed",AI2377&lt;&gt;"old",AND($B$3&lt;&gt;Data!$N$6,OR(database!$AG2377&lt;&gt;Data!$K$9,database!$AG2377&lt;&gt;Data!$K$8))),MAX(D$8:D2376)+1,0)</f>
        <v>0</v>
      </c>
      <c r="E2377" s="25">
        <f ca="1">IF(AND($AL2377-E$3&lt;=TODAY(),$AL2377&gt;0,AI2377&lt;&gt;"closed",AI2377&lt;&gt;"old",AND($B$3&lt;&gt;Data!$N$6,OR(database!$AG2377&lt;&gt;Data!$K$9,database!$AG2377&lt;&gt;Data!$K$8))),MAX(E$8:E2376)+1,0)</f>
        <v>0</v>
      </c>
      <c r="F2377" s="25">
        <f>IF(AH2377="X",MAX(F$8:F2376)+1,0)</f>
        <v>0</v>
      </c>
      <c r="G2377" s="25">
        <f ca="1">IF(AND(AG2377=Data!$K$8,database!AI2377&lt;&gt;"Closed",AI2377&lt;&gt;"old",database!AL2377&lt;(TODAY()+Data!$X$4)),MAX(G$8:G2376)+1,0)</f>
        <v>0</v>
      </c>
      <c r="H2377" s="25">
        <f ca="1">IF(AND(AG2377=Data!$K$9,database!AI2377&lt;&gt;"Closed",AI2377&lt;&gt;"old",database!AL2377&lt;(TODAY()+Data!$X$5)),MAX(H$8:H2376)+1,0)</f>
        <v>0</v>
      </c>
      <c r="Y2377">
        <f>IF(AS2377&gt;0,VLOOKUP(AS2377,$AT:$AV,3,0)+COUNTIF(AS$8:AS2376,AS2377),0)</f>
        <v>0</v>
      </c>
      <c r="AA2377" s="17"/>
      <c r="AB2377" s="18"/>
      <c r="AC2377" s="17"/>
      <c r="AD2377" s="18"/>
      <c r="AE2377" s="17"/>
      <c r="AF2377" s="18"/>
      <c r="AG2377" s="139"/>
      <c r="AH2377" s="24"/>
      <c r="AI2377" s="17"/>
      <c r="AJ2377" s="24"/>
      <c r="AK2377" s="27"/>
      <c r="AL2377" s="47"/>
      <c r="AQ2377" s="25">
        <f>IF(FollowUp!$AK$3="(Off)",IF(FollowUp!$AA$3=Data!$D$5,C2377,IF(FollowUp!$AA$3=Data!$D$6,D2377,IF(FollowUp!$AA$3=Data!$D$7,E2377,B2377))),IF(FollowUp!$AK$3=Data!$N$9,F2377,IF(FollowUp!$AK$3=Data!$N$8,H2377,IF(FollowUp!$AK$3=Data!$N$7,G2377,B2377))))</f>
        <v>0</v>
      </c>
      <c r="AR2377" s="51">
        <f t="shared" si="224"/>
        <v>0</v>
      </c>
      <c r="AS2377" s="25">
        <f t="shared" ref="AS2377:AS2440" si="228">IF(AR2377=0,-1,RANK(AR2377,$AR$8:$AR$5000))</f>
        <v>-1</v>
      </c>
      <c r="AT2377" s="25">
        <f t="shared" si="225"/>
        <v>2370</v>
      </c>
      <c r="AU2377" s="25">
        <f t="shared" ref="AU2377:AU2440" si="229">COUNTIF(AS:AS,AT2377)</f>
        <v>0</v>
      </c>
      <c r="AV2377" s="25">
        <f t="shared" si="226"/>
        <v>0</v>
      </c>
      <c r="BB2377" s="51"/>
    </row>
    <row r="2378" spans="1:54" x14ac:dyDescent="0.25">
      <c r="A2378" t="str">
        <f t="shared" si="227"/>
        <v>2378</v>
      </c>
      <c r="B2378" s="25">
        <f>IF(OR(ISBLANK($AG2378),$AI2378="closed",$AI2378="old",AND($B$3=Data!$N$6,OR(database!AG2378=Data!$K$8,Data!$K$9=database!AG2378))),0,MAX(B$8:B2377)+1)</f>
        <v>0</v>
      </c>
      <c r="C2378" s="25">
        <f ca="1">IF(AND($AL2378-C$3&lt;=TODAY(),$AL2378&gt;0,AI2378&lt;&gt;"closed",AI2378&lt;&gt;"old",AND($B$3&lt;&gt;Data!$N$6,OR(database!$AG2378&lt;&gt;Data!$K$9,database!$AG2378&lt;&gt;Data!$K$8))),MAX(C$8:C2377)+1,0)</f>
        <v>0</v>
      </c>
      <c r="D2378" s="25">
        <f ca="1">IF(AND($AL2378-D$3&lt;=TODAY(),$AL2378&gt;0,$AI2378&lt;&gt;"closed",AI2378&lt;&gt;"old",AND($B$3&lt;&gt;Data!$N$6,OR(database!$AG2378&lt;&gt;Data!$K$9,database!$AG2378&lt;&gt;Data!$K$8))),MAX(D$8:D2377)+1,0)</f>
        <v>0</v>
      </c>
      <c r="E2378" s="25">
        <f ca="1">IF(AND($AL2378-E$3&lt;=TODAY(),$AL2378&gt;0,AI2378&lt;&gt;"closed",AI2378&lt;&gt;"old",AND($B$3&lt;&gt;Data!$N$6,OR(database!$AG2378&lt;&gt;Data!$K$9,database!$AG2378&lt;&gt;Data!$K$8))),MAX(E$8:E2377)+1,0)</f>
        <v>0</v>
      </c>
      <c r="F2378" s="25">
        <f>IF(AH2378="X",MAX(F$8:F2377)+1,0)</f>
        <v>0</v>
      </c>
      <c r="G2378" s="25">
        <f ca="1">IF(AND(AG2378=Data!$K$8,database!AI2378&lt;&gt;"Closed",AI2378&lt;&gt;"old",database!AL2378&lt;(TODAY()+Data!$X$4)),MAX(G$8:G2377)+1,0)</f>
        <v>0</v>
      </c>
      <c r="H2378" s="25">
        <f ca="1">IF(AND(AG2378=Data!$K$9,database!AI2378&lt;&gt;"Closed",AI2378&lt;&gt;"old",database!AL2378&lt;(TODAY()+Data!$X$5)),MAX(H$8:H2377)+1,0)</f>
        <v>0</v>
      </c>
      <c r="Y2378">
        <f>IF(AS2378&gt;0,VLOOKUP(AS2378,$AT:$AV,3,0)+COUNTIF(AS$8:AS2377,AS2378),0)</f>
        <v>0</v>
      </c>
      <c r="AA2378" s="16"/>
      <c r="AB2378" s="22"/>
      <c r="AC2378" s="16"/>
      <c r="AD2378" s="22"/>
      <c r="AE2378" s="16"/>
      <c r="AF2378" s="22"/>
      <c r="AG2378" s="138"/>
      <c r="AH2378" s="23"/>
      <c r="AI2378" s="16"/>
      <c r="AJ2378" s="23"/>
      <c r="AK2378" s="28"/>
      <c r="AL2378" s="35"/>
      <c r="AQ2378" s="25">
        <f>IF(FollowUp!$AK$3="(Off)",IF(FollowUp!$AA$3=Data!$D$5,C2378,IF(FollowUp!$AA$3=Data!$D$6,D2378,IF(FollowUp!$AA$3=Data!$D$7,E2378,B2378))),IF(FollowUp!$AK$3=Data!$N$9,F2378,IF(FollowUp!$AK$3=Data!$N$8,H2378,IF(FollowUp!$AK$3=Data!$N$7,G2378,B2378))))</f>
        <v>0</v>
      </c>
      <c r="AR2378" s="51">
        <f t="shared" si="224"/>
        <v>0</v>
      </c>
      <c r="AS2378" s="25">
        <f t="shared" si="228"/>
        <v>-1</v>
      </c>
      <c r="AT2378" s="25">
        <f t="shared" si="225"/>
        <v>2371</v>
      </c>
      <c r="AU2378" s="25">
        <f t="shared" si="229"/>
        <v>0</v>
      </c>
      <c r="AV2378" s="25">
        <f t="shared" si="226"/>
        <v>0</v>
      </c>
      <c r="BB2378" s="51"/>
    </row>
    <row r="2379" spans="1:54" x14ac:dyDescent="0.25">
      <c r="A2379" t="str">
        <f t="shared" si="227"/>
        <v>2379</v>
      </c>
      <c r="B2379" s="25">
        <f>IF(OR(ISBLANK($AG2379),$AI2379="closed",$AI2379="old",AND($B$3=Data!$N$6,OR(database!AG2379=Data!$K$8,Data!$K$9=database!AG2379))),0,MAX(B$8:B2378)+1)</f>
        <v>0</v>
      </c>
      <c r="C2379" s="25">
        <f ca="1">IF(AND($AL2379-C$3&lt;=TODAY(),$AL2379&gt;0,AI2379&lt;&gt;"closed",AI2379&lt;&gt;"old",AND($B$3&lt;&gt;Data!$N$6,OR(database!$AG2379&lt;&gt;Data!$K$9,database!$AG2379&lt;&gt;Data!$K$8))),MAX(C$8:C2378)+1,0)</f>
        <v>0</v>
      </c>
      <c r="D2379" s="25">
        <f ca="1">IF(AND($AL2379-D$3&lt;=TODAY(),$AL2379&gt;0,$AI2379&lt;&gt;"closed",AI2379&lt;&gt;"old",AND($B$3&lt;&gt;Data!$N$6,OR(database!$AG2379&lt;&gt;Data!$K$9,database!$AG2379&lt;&gt;Data!$K$8))),MAX(D$8:D2378)+1,0)</f>
        <v>0</v>
      </c>
      <c r="E2379" s="25">
        <f ca="1">IF(AND($AL2379-E$3&lt;=TODAY(),$AL2379&gt;0,AI2379&lt;&gt;"closed",AI2379&lt;&gt;"old",AND($B$3&lt;&gt;Data!$N$6,OR(database!$AG2379&lt;&gt;Data!$K$9,database!$AG2379&lt;&gt;Data!$K$8))),MAX(E$8:E2378)+1,0)</f>
        <v>0</v>
      </c>
      <c r="F2379" s="25">
        <f>IF(AH2379="X",MAX(F$8:F2378)+1,0)</f>
        <v>0</v>
      </c>
      <c r="G2379" s="25">
        <f ca="1">IF(AND(AG2379=Data!$K$8,database!AI2379&lt;&gt;"Closed",AI2379&lt;&gt;"old",database!AL2379&lt;(TODAY()+Data!$X$4)),MAX(G$8:G2378)+1,0)</f>
        <v>0</v>
      </c>
      <c r="H2379" s="25">
        <f ca="1">IF(AND(AG2379=Data!$K$9,database!AI2379&lt;&gt;"Closed",AI2379&lt;&gt;"old",database!AL2379&lt;(TODAY()+Data!$X$5)),MAX(H$8:H2378)+1,0)</f>
        <v>0</v>
      </c>
      <c r="Y2379">
        <f>IF(AS2379&gt;0,VLOOKUP(AS2379,$AT:$AV,3,0)+COUNTIF(AS$8:AS2378,AS2379),0)</f>
        <v>0</v>
      </c>
      <c r="AA2379" s="17"/>
      <c r="AB2379" s="18"/>
      <c r="AC2379" s="17"/>
      <c r="AD2379" s="18"/>
      <c r="AE2379" s="17"/>
      <c r="AF2379" s="18"/>
      <c r="AG2379" s="139"/>
      <c r="AH2379" s="24"/>
      <c r="AI2379" s="17"/>
      <c r="AJ2379" s="24"/>
      <c r="AK2379" s="27"/>
      <c r="AL2379" s="47"/>
      <c r="AQ2379" s="25">
        <f>IF(FollowUp!$AK$3="(Off)",IF(FollowUp!$AA$3=Data!$D$5,C2379,IF(FollowUp!$AA$3=Data!$D$6,D2379,IF(FollowUp!$AA$3=Data!$D$7,E2379,B2379))),IF(FollowUp!$AK$3=Data!$N$9,F2379,IF(FollowUp!$AK$3=Data!$N$8,H2379,IF(FollowUp!$AK$3=Data!$N$7,G2379,B2379))))</f>
        <v>0</v>
      </c>
      <c r="AR2379" s="51">
        <f t="shared" si="224"/>
        <v>0</v>
      </c>
      <c r="AS2379" s="25">
        <f t="shared" si="228"/>
        <v>-1</v>
      </c>
      <c r="AT2379" s="25">
        <f t="shared" si="225"/>
        <v>2372</v>
      </c>
      <c r="AU2379" s="25">
        <f t="shared" si="229"/>
        <v>0</v>
      </c>
      <c r="AV2379" s="25">
        <f t="shared" si="226"/>
        <v>0</v>
      </c>
      <c r="BB2379" s="51"/>
    </row>
    <row r="2380" spans="1:54" x14ac:dyDescent="0.25">
      <c r="A2380" t="str">
        <f t="shared" si="227"/>
        <v>2380</v>
      </c>
      <c r="B2380" s="25">
        <f>IF(OR(ISBLANK($AG2380),$AI2380="closed",$AI2380="old",AND($B$3=Data!$N$6,OR(database!AG2380=Data!$K$8,Data!$K$9=database!AG2380))),0,MAX(B$8:B2379)+1)</f>
        <v>0</v>
      </c>
      <c r="C2380" s="25">
        <f ca="1">IF(AND($AL2380-C$3&lt;=TODAY(),$AL2380&gt;0,AI2380&lt;&gt;"closed",AI2380&lt;&gt;"old",AND($B$3&lt;&gt;Data!$N$6,OR(database!$AG2380&lt;&gt;Data!$K$9,database!$AG2380&lt;&gt;Data!$K$8))),MAX(C$8:C2379)+1,0)</f>
        <v>0</v>
      </c>
      <c r="D2380" s="25">
        <f ca="1">IF(AND($AL2380-D$3&lt;=TODAY(),$AL2380&gt;0,$AI2380&lt;&gt;"closed",AI2380&lt;&gt;"old",AND($B$3&lt;&gt;Data!$N$6,OR(database!$AG2380&lt;&gt;Data!$K$9,database!$AG2380&lt;&gt;Data!$K$8))),MAX(D$8:D2379)+1,0)</f>
        <v>0</v>
      </c>
      <c r="E2380" s="25">
        <f ca="1">IF(AND($AL2380-E$3&lt;=TODAY(),$AL2380&gt;0,AI2380&lt;&gt;"closed",AI2380&lt;&gt;"old",AND($B$3&lt;&gt;Data!$N$6,OR(database!$AG2380&lt;&gt;Data!$K$9,database!$AG2380&lt;&gt;Data!$K$8))),MAX(E$8:E2379)+1,0)</f>
        <v>0</v>
      </c>
      <c r="F2380" s="25">
        <f>IF(AH2380="X",MAX(F$8:F2379)+1,0)</f>
        <v>0</v>
      </c>
      <c r="G2380" s="25">
        <f ca="1">IF(AND(AG2380=Data!$K$8,database!AI2380&lt;&gt;"Closed",AI2380&lt;&gt;"old",database!AL2380&lt;(TODAY()+Data!$X$4)),MAX(G$8:G2379)+1,0)</f>
        <v>0</v>
      </c>
      <c r="H2380" s="25">
        <f ca="1">IF(AND(AG2380=Data!$K$9,database!AI2380&lt;&gt;"Closed",AI2380&lt;&gt;"old",database!AL2380&lt;(TODAY()+Data!$X$5)),MAX(H$8:H2379)+1,0)</f>
        <v>0</v>
      </c>
      <c r="Y2380">
        <f>IF(AS2380&gt;0,VLOOKUP(AS2380,$AT:$AV,3,0)+COUNTIF(AS$8:AS2379,AS2380),0)</f>
        <v>0</v>
      </c>
      <c r="AA2380" s="16"/>
      <c r="AB2380" s="22"/>
      <c r="AC2380" s="16"/>
      <c r="AD2380" s="22"/>
      <c r="AE2380" s="16"/>
      <c r="AF2380" s="22"/>
      <c r="AG2380" s="138"/>
      <c r="AH2380" s="23"/>
      <c r="AI2380" s="16"/>
      <c r="AJ2380" s="23"/>
      <c r="AK2380" s="28"/>
      <c r="AL2380" s="35"/>
      <c r="AQ2380" s="25">
        <f>IF(FollowUp!$AK$3="(Off)",IF(FollowUp!$AA$3=Data!$D$5,C2380,IF(FollowUp!$AA$3=Data!$D$6,D2380,IF(FollowUp!$AA$3=Data!$D$7,E2380,B2380))),IF(FollowUp!$AK$3=Data!$N$9,F2380,IF(FollowUp!$AK$3=Data!$N$8,H2380,IF(FollowUp!$AK$3=Data!$N$7,G2380,B2380))))</f>
        <v>0</v>
      </c>
      <c r="AR2380" s="51">
        <f t="shared" si="224"/>
        <v>0</v>
      </c>
      <c r="AS2380" s="25">
        <f t="shared" si="228"/>
        <v>-1</v>
      </c>
      <c r="AT2380" s="25">
        <f t="shared" si="225"/>
        <v>2373</v>
      </c>
      <c r="AU2380" s="25">
        <f t="shared" si="229"/>
        <v>0</v>
      </c>
      <c r="AV2380" s="25">
        <f t="shared" si="226"/>
        <v>0</v>
      </c>
      <c r="BB2380" s="51"/>
    </row>
    <row r="2381" spans="1:54" x14ac:dyDescent="0.25">
      <c r="A2381" t="str">
        <f t="shared" si="227"/>
        <v>2381</v>
      </c>
      <c r="B2381" s="25">
        <f>IF(OR(ISBLANK($AG2381),$AI2381="closed",$AI2381="old",AND($B$3=Data!$N$6,OR(database!AG2381=Data!$K$8,Data!$K$9=database!AG2381))),0,MAX(B$8:B2380)+1)</f>
        <v>0</v>
      </c>
      <c r="C2381" s="25">
        <f ca="1">IF(AND($AL2381-C$3&lt;=TODAY(),$AL2381&gt;0,AI2381&lt;&gt;"closed",AI2381&lt;&gt;"old",AND($B$3&lt;&gt;Data!$N$6,OR(database!$AG2381&lt;&gt;Data!$K$9,database!$AG2381&lt;&gt;Data!$K$8))),MAX(C$8:C2380)+1,0)</f>
        <v>0</v>
      </c>
      <c r="D2381" s="25">
        <f ca="1">IF(AND($AL2381-D$3&lt;=TODAY(),$AL2381&gt;0,$AI2381&lt;&gt;"closed",AI2381&lt;&gt;"old",AND($B$3&lt;&gt;Data!$N$6,OR(database!$AG2381&lt;&gt;Data!$K$9,database!$AG2381&lt;&gt;Data!$K$8))),MAX(D$8:D2380)+1,0)</f>
        <v>0</v>
      </c>
      <c r="E2381" s="25">
        <f ca="1">IF(AND($AL2381-E$3&lt;=TODAY(),$AL2381&gt;0,AI2381&lt;&gt;"closed",AI2381&lt;&gt;"old",AND($B$3&lt;&gt;Data!$N$6,OR(database!$AG2381&lt;&gt;Data!$K$9,database!$AG2381&lt;&gt;Data!$K$8))),MAX(E$8:E2380)+1,0)</f>
        <v>0</v>
      </c>
      <c r="F2381" s="25">
        <f>IF(AH2381="X",MAX(F$8:F2380)+1,0)</f>
        <v>0</v>
      </c>
      <c r="G2381" s="25">
        <f ca="1">IF(AND(AG2381=Data!$K$8,database!AI2381&lt;&gt;"Closed",AI2381&lt;&gt;"old",database!AL2381&lt;(TODAY()+Data!$X$4)),MAX(G$8:G2380)+1,0)</f>
        <v>0</v>
      </c>
      <c r="H2381" s="25">
        <f ca="1">IF(AND(AG2381=Data!$K$9,database!AI2381&lt;&gt;"Closed",AI2381&lt;&gt;"old",database!AL2381&lt;(TODAY()+Data!$X$5)),MAX(H$8:H2380)+1,0)</f>
        <v>0</v>
      </c>
      <c r="Y2381">
        <f>IF(AS2381&gt;0,VLOOKUP(AS2381,$AT:$AV,3,0)+COUNTIF(AS$8:AS2380,AS2381),0)</f>
        <v>0</v>
      </c>
      <c r="AA2381" s="17"/>
      <c r="AB2381" s="18"/>
      <c r="AC2381" s="17"/>
      <c r="AD2381" s="18"/>
      <c r="AE2381" s="17"/>
      <c r="AF2381" s="18"/>
      <c r="AG2381" s="139"/>
      <c r="AH2381" s="24"/>
      <c r="AI2381" s="17"/>
      <c r="AJ2381" s="24"/>
      <c r="AK2381" s="27"/>
      <c r="AL2381" s="47"/>
      <c r="AQ2381" s="25">
        <f>IF(FollowUp!$AK$3="(Off)",IF(FollowUp!$AA$3=Data!$D$5,C2381,IF(FollowUp!$AA$3=Data!$D$6,D2381,IF(FollowUp!$AA$3=Data!$D$7,E2381,B2381))),IF(FollowUp!$AK$3=Data!$N$9,F2381,IF(FollowUp!$AK$3=Data!$N$8,H2381,IF(FollowUp!$AK$3=Data!$N$7,G2381,B2381))))</f>
        <v>0</v>
      </c>
      <c r="AR2381" s="51">
        <f t="shared" si="224"/>
        <v>0</v>
      </c>
      <c r="AS2381" s="25">
        <f t="shared" si="228"/>
        <v>-1</v>
      </c>
      <c r="AT2381" s="25">
        <f t="shared" si="225"/>
        <v>2374</v>
      </c>
      <c r="AU2381" s="25">
        <f t="shared" si="229"/>
        <v>0</v>
      </c>
      <c r="AV2381" s="25">
        <f t="shared" si="226"/>
        <v>0</v>
      </c>
      <c r="BB2381" s="51"/>
    </row>
    <row r="2382" spans="1:54" x14ac:dyDescent="0.25">
      <c r="A2382" t="str">
        <f t="shared" si="227"/>
        <v>2382</v>
      </c>
      <c r="B2382" s="25">
        <f>IF(OR(ISBLANK($AG2382),$AI2382="closed",$AI2382="old",AND($B$3=Data!$N$6,OR(database!AG2382=Data!$K$8,Data!$K$9=database!AG2382))),0,MAX(B$8:B2381)+1)</f>
        <v>0</v>
      </c>
      <c r="C2382" s="25">
        <f ca="1">IF(AND($AL2382-C$3&lt;=TODAY(),$AL2382&gt;0,AI2382&lt;&gt;"closed",AI2382&lt;&gt;"old",AND($B$3&lt;&gt;Data!$N$6,OR(database!$AG2382&lt;&gt;Data!$K$9,database!$AG2382&lt;&gt;Data!$K$8))),MAX(C$8:C2381)+1,0)</f>
        <v>0</v>
      </c>
      <c r="D2382" s="25">
        <f ca="1">IF(AND($AL2382-D$3&lt;=TODAY(),$AL2382&gt;0,$AI2382&lt;&gt;"closed",AI2382&lt;&gt;"old",AND($B$3&lt;&gt;Data!$N$6,OR(database!$AG2382&lt;&gt;Data!$K$9,database!$AG2382&lt;&gt;Data!$K$8))),MAX(D$8:D2381)+1,0)</f>
        <v>0</v>
      </c>
      <c r="E2382" s="25">
        <f ca="1">IF(AND($AL2382-E$3&lt;=TODAY(),$AL2382&gt;0,AI2382&lt;&gt;"closed",AI2382&lt;&gt;"old",AND($B$3&lt;&gt;Data!$N$6,OR(database!$AG2382&lt;&gt;Data!$K$9,database!$AG2382&lt;&gt;Data!$K$8))),MAX(E$8:E2381)+1,0)</f>
        <v>0</v>
      </c>
      <c r="F2382" s="25">
        <f>IF(AH2382="X",MAX(F$8:F2381)+1,0)</f>
        <v>0</v>
      </c>
      <c r="G2382" s="25">
        <f ca="1">IF(AND(AG2382=Data!$K$8,database!AI2382&lt;&gt;"Closed",AI2382&lt;&gt;"old",database!AL2382&lt;(TODAY()+Data!$X$4)),MAX(G$8:G2381)+1,0)</f>
        <v>0</v>
      </c>
      <c r="H2382" s="25">
        <f ca="1">IF(AND(AG2382=Data!$K$9,database!AI2382&lt;&gt;"Closed",AI2382&lt;&gt;"old",database!AL2382&lt;(TODAY()+Data!$X$5)),MAX(H$8:H2381)+1,0)</f>
        <v>0</v>
      </c>
      <c r="Y2382">
        <f>IF(AS2382&gt;0,VLOOKUP(AS2382,$AT:$AV,3,0)+COUNTIF(AS$8:AS2381,AS2382),0)</f>
        <v>0</v>
      </c>
      <c r="AA2382" s="16"/>
      <c r="AB2382" s="22"/>
      <c r="AC2382" s="16"/>
      <c r="AD2382" s="22"/>
      <c r="AE2382" s="16"/>
      <c r="AF2382" s="22"/>
      <c r="AG2382" s="138"/>
      <c r="AH2382" s="23"/>
      <c r="AI2382" s="16"/>
      <c r="AJ2382" s="23"/>
      <c r="AK2382" s="28"/>
      <c r="AL2382" s="35"/>
      <c r="AQ2382" s="25">
        <f>IF(FollowUp!$AK$3="(Off)",IF(FollowUp!$AA$3=Data!$D$5,C2382,IF(FollowUp!$AA$3=Data!$D$6,D2382,IF(FollowUp!$AA$3=Data!$D$7,E2382,B2382))),IF(FollowUp!$AK$3=Data!$N$9,F2382,IF(FollowUp!$AK$3=Data!$N$8,H2382,IF(FollowUp!$AK$3=Data!$N$7,G2382,B2382))))</f>
        <v>0</v>
      </c>
      <c r="AR2382" s="51">
        <f t="shared" si="224"/>
        <v>0</v>
      </c>
      <c r="AS2382" s="25">
        <f t="shared" si="228"/>
        <v>-1</v>
      </c>
      <c r="AT2382" s="25">
        <f t="shared" si="225"/>
        <v>2375</v>
      </c>
      <c r="AU2382" s="25">
        <f t="shared" si="229"/>
        <v>0</v>
      </c>
      <c r="AV2382" s="25">
        <f t="shared" si="226"/>
        <v>0</v>
      </c>
      <c r="BB2382" s="51"/>
    </row>
    <row r="2383" spans="1:54" x14ac:dyDescent="0.25">
      <c r="A2383" t="str">
        <f t="shared" si="227"/>
        <v>2383</v>
      </c>
      <c r="B2383" s="25">
        <f>IF(OR(ISBLANK($AG2383),$AI2383="closed",$AI2383="old",AND($B$3=Data!$N$6,OR(database!AG2383=Data!$K$8,Data!$K$9=database!AG2383))),0,MAX(B$8:B2382)+1)</f>
        <v>0</v>
      </c>
      <c r="C2383" s="25">
        <f ca="1">IF(AND($AL2383-C$3&lt;=TODAY(),$AL2383&gt;0,AI2383&lt;&gt;"closed",AI2383&lt;&gt;"old",AND($B$3&lt;&gt;Data!$N$6,OR(database!$AG2383&lt;&gt;Data!$K$9,database!$AG2383&lt;&gt;Data!$K$8))),MAX(C$8:C2382)+1,0)</f>
        <v>0</v>
      </c>
      <c r="D2383" s="25">
        <f ca="1">IF(AND($AL2383-D$3&lt;=TODAY(),$AL2383&gt;0,$AI2383&lt;&gt;"closed",AI2383&lt;&gt;"old",AND($B$3&lt;&gt;Data!$N$6,OR(database!$AG2383&lt;&gt;Data!$K$9,database!$AG2383&lt;&gt;Data!$K$8))),MAX(D$8:D2382)+1,0)</f>
        <v>0</v>
      </c>
      <c r="E2383" s="25">
        <f ca="1">IF(AND($AL2383-E$3&lt;=TODAY(),$AL2383&gt;0,AI2383&lt;&gt;"closed",AI2383&lt;&gt;"old",AND($B$3&lt;&gt;Data!$N$6,OR(database!$AG2383&lt;&gt;Data!$K$9,database!$AG2383&lt;&gt;Data!$K$8))),MAX(E$8:E2382)+1,0)</f>
        <v>0</v>
      </c>
      <c r="F2383" s="25">
        <f>IF(AH2383="X",MAX(F$8:F2382)+1,0)</f>
        <v>0</v>
      </c>
      <c r="G2383" s="25">
        <f ca="1">IF(AND(AG2383=Data!$K$8,database!AI2383&lt;&gt;"Closed",AI2383&lt;&gt;"old",database!AL2383&lt;(TODAY()+Data!$X$4)),MAX(G$8:G2382)+1,0)</f>
        <v>0</v>
      </c>
      <c r="H2383" s="25">
        <f ca="1">IF(AND(AG2383=Data!$K$9,database!AI2383&lt;&gt;"Closed",AI2383&lt;&gt;"old",database!AL2383&lt;(TODAY()+Data!$X$5)),MAX(H$8:H2382)+1,0)</f>
        <v>0</v>
      </c>
      <c r="Y2383">
        <f>IF(AS2383&gt;0,VLOOKUP(AS2383,$AT:$AV,3,0)+COUNTIF(AS$8:AS2382,AS2383),0)</f>
        <v>0</v>
      </c>
      <c r="AA2383" s="17"/>
      <c r="AB2383" s="18"/>
      <c r="AC2383" s="17"/>
      <c r="AD2383" s="18"/>
      <c r="AE2383" s="17"/>
      <c r="AF2383" s="18"/>
      <c r="AG2383" s="139"/>
      <c r="AH2383" s="24"/>
      <c r="AI2383" s="17"/>
      <c r="AJ2383" s="24"/>
      <c r="AK2383" s="27"/>
      <c r="AL2383" s="47"/>
      <c r="AQ2383" s="25">
        <f>IF(FollowUp!$AK$3="(Off)",IF(FollowUp!$AA$3=Data!$D$5,C2383,IF(FollowUp!$AA$3=Data!$D$6,D2383,IF(FollowUp!$AA$3=Data!$D$7,E2383,B2383))),IF(FollowUp!$AK$3=Data!$N$9,F2383,IF(FollowUp!$AK$3=Data!$N$8,H2383,IF(FollowUp!$AK$3=Data!$N$7,G2383,B2383))))</f>
        <v>0</v>
      </c>
      <c r="AR2383" s="51">
        <f t="shared" si="224"/>
        <v>0</v>
      </c>
      <c r="AS2383" s="25">
        <f t="shared" si="228"/>
        <v>-1</v>
      </c>
      <c r="AT2383" s="25">
        <f t="shared" si="225"/>
        <v>2376</v>
      </c>
      <c r="AU2383" s="25">
        <f t="shared" si="229"/>
        <v>0</v>
      </c>
      <c r="AV2383" s="25">
        <f t="shared" si="226"/>
        <v>0</v>
      </c>
      <c r="BB2383" s="51"/>
    </row>
    <row r="2384" spans="1:54" x14ac:dyDescent="0.25">
      <c r="A2384" t="str">
        <f t="shared" si="227"/>
        <v>2384</v>
      </c>
      <c r="B2384" s="25">
        <f>IF(OR(ISBLANK($AG2384),$AI2384="closed",$AI2384="old",AND($B$3=Data!$N$6,OR(database!AG2384=Data!$K$8,Data!$K$9=database!AG2384))),0,MAX(B$8:B2383)+1)</f>
        <v>0</v>
      </c>
      <c r="C2384" s="25">
        <f ca="1">IF(AND($AL2384-C$3&lt;=TODAY(),$AL2384&gt;0,AI2384&lt;&gt;"closed",AI2384&lt;&gt;"old",AND($B$3&lt;&gt;Data!$N$6,OR(database!$AG2384&lt;&gt;Data!$K$9,database!$AG2384&lt;&gt;Data!$K$8))),MAX(C$8:C2383)+1,0)</f>
        <v>0</v>
      </c>
      <c r="D2384" s="25">
        <f ca="1">IF(AND($AL2384-D$3&lt;=TODAY(),$AL2384&gt;0,$AI2384&lt;&gt;"closed",AI2384&lt;&gt;"old",AND($B$3&lt;&gt;Data!$N$6,OR(database!$AG2384&lt;&gt;Data!$K$9,database!$AG2384&lt;&gt;Data!$K$8))),MAX(D$8:D2383)+1,0)</f>
        <v>0</v>
      </c>
      <c r="E2384" s="25">
        <f ca="1">IF(AND($AL2384-E$3&lt;=TODAY(),$AL2384&gt;0,AI2384&lt;&gt;"closed",AI2384&lt;&gt;"old",AND($B$3&lt;&gt;Data!$N$6,OR(database!$AG2384&lt;&gt;Data!$K$9,database!$AG2384&lt;&gt;Data!$K$8))),MAX(E$8:E2383)+1,0)</f>
        <v>0</v>
      </c>
      <c r="F2384" s="25">
        <f>IF(AH2384="X",MAX(F$8:F2383)+1,0)</f>
        <v>0</v>
      </c>
      <c r="G2384" s="25">
        <f ca="1">IF(AND(AG2384=Data!$K$8,database!AI2384&lt;&gt;"Closed",AI2384&lt;&gt;"old",database!AL2384&lt;(TODAY()+Data!$X$4)),MAX(G$8:G2383)+1,0)</f>
        <v>0</v>
      </c>
      <c r="H2384" s="25">
        <f ca="1">IF(AND(AG2384=Data!$K$9,database!AI2384&lt;&gt;"Closed",AI2384&lt;&gt;"old",database!AL2384&lt;(TODAY()+Data!$X$5)),MAX(H$8:H2383)+1,0)</f>
        <v>0</v>
      </c>
      <c r="Y2384">
        <f>IF(AS2384&gt;0,VLOOKUP(AS2384,$AT:$AV,3,0)+COUNTIF(AS$8:AS2383,AS2384),0)</f>
        <v>0</v>
      </c>
      <c r="AA2384" s="16"/>
      <c r="AB2384" s="22"/>
      <c r="AC2384" s="16"/>
      <c r="AD2384" s="22"/>
      <c r="AE2384" s="16"/>
      <c r="AF2384" s="22"/>
      <c r="AG2384" s="138"/>
      <c r="AH2384" s="23"/>
      <c r="AI2384" s="16"/>
      <c r="AJ2384" s="23"/>
      <c r="AK2384" s="28"/>
      <c r="AL2384" s="35"/>
      <c r="AQ2384" s="25">
        <f>IF(FollowUp!$AK$3="(Off)",IF(FollowUp!$AA$3=Data!$D$5,C2384,IF(FollowUp!$AA$3=Data!$D$6,D2384,IF(FollowUp!$AA$3=Data!$D$7,E2384,B2384))),IF(FollowUp!$AK$3=Data!$N$9,F2384,IF(FollowUp!$AK$3=Data!$N$8,H2384,IF(FollowUp!$AK$3=Data!$N$7,G2384,B2384))))</f>
        <v>0</v>
      </c>
      <c r="AR2384" s="51">
        <f t="shared" si="224"/>
        <v>0</v>
      </c>
      <c r="AS2384" s="25">
        <f t="shared" si="228"/>
        <v>-1</v>
      </c>
      <c r="AT2384" s="25">
        <f t="shared" si="225"/>
        <v>2377</v>
      </c>
      <c r="AU2384" s="25">
        <f t="shared" si="229"/>
        <v>0</v>
      </c>
      <c r="AV2384" s="25">
        <f t="shared" si="226"/>
        <v>0</v>
      </c>
      <c r="BB2384" s="51"/>
    </row>
    <row r="2385" spans="1:54" x14ac:dyDescent="0.25">
      <c r="A2385" t="str">
        <f t="shared" si="227"/>
        <v>2385</v>
      </c>
      <c r="B2385" s="25">
        <f>IF(OR(ISBLANK($AG2385),$AI2385="closed",$AI2385="old",AND($B$3=Data!$N$6,OR(database!AG2385=Data!$K$8,Data!$K$9=database!AG2385))),0,MAX(B$8:B2384)+1)</f>
        <v>0</v>
      </c>
      <c r="C2385" s="25">
        <f ca="1">IF(AND($AL2385-C$3&lt;=TODAY(),$AL2385&gt;0,AI2385&lt;&gt;"closed",AI2385&lt;&gt;"old",AND($B$3&lt;&gt;Data!$N$6,OR(database!$AG2385&lt;&gt;Data!$K$9,database!$AG2385&lt;&gt;Data!$K$8))),MAX(C$8:C2384)+1,0)</f>
        <v>0</v>
      </c>
      <c r="D2385" s="25">
        <f ca="1">IF(AND($AL2385-D$3&lt;=TODAY(),$AL2385&gt;0,$AI2385&lt;&gt;"closed",AI2385&lt;&gt;"old",AND($B$3&lt;&gt;Data!$N$6,OR(database!$AG2385&lt;&gt;Data!$K$9,database!$AG2385&lt;&gt;Data!$K$8))),MAX(D$8:D2384)+1,0)</f>
        <v>0</v>
      </c>
      <c r="E2385" s="25">
        <f ca="1">IF(AND($AL2385-E$3&lt;=TODAY(),$AL2385&gt;0,AI2385&lt;&gt;"closed",AI2385&lt;&gt;"old",AND($B$3&lt;&gt;Data!$N$6,OR(database!$AG2385&lt;&gt;Data!$K$9,database!$AG2385&lt;&gt;Data!$K$8))),MAX(E$8:E2384)+1,0)</f>
        <v>0</v>
      </c>
      <c r="F2385" s="25">
        <f>IF(AH2385="X",MAX(F$8:F2384)+1,0)</f>
        <v>0</v>
      </c>
      <c r="G2385" s="25">
        <f ca="1">IF(AND(AG2385=Data!$K$8,database!AI2385&lt;&gt;"Closed",AI2385&lt;&gt;"old",database!AL2385&lt;(TODAY()+Data!$X$4)),MAX(G$8:G2384)+1,0)</f>
        <v>0</v>
      </c>
      <c r="H2385" s="25">
        <f ca="1">IF(AND(AG2385=Data!$K$9,database!AI2385&lt;&gt;"Closed",AI2385&lt;&gt;"old",database!AL2385&lt;(TODAY()+Data!$X$5)),MAX(H$8:H2384)+1,0)</f>
        <v>0</v>
      </c>
      <c r="Y2385">
        <f>IF(AS2385&gt;0,VLOOKUP(AS2385,$AT:$AV,3,0)+COUNTIF(AS$8:AS2384,AS2385),0)</f>
        <v>0</v>
      </c>
      <c r="AA2385" s="17"/>
      <c r="AB2385" s="18"/>
      <c r="AC2385" s="17"/>
      <c r="AD2385" s="18"/>
      <c r="AE2385" s="17"/>
      <c r="AF2385" s="18"/>
      <c r="AG2385" s="139"/>
      <c r="AH2385" s="24"/>
      <c r="AI2385" s="17"/>
      <c r="AJ2385" s="24"/>
      <c r="AK2385" s="27"/>
      <c r="AL2385" s="47"/>
      <c r="AQ2385" s="25">
        <f>IF(FollowUp!$AK$3="(Off)",IF(FollowUp!$AA$3=Data!$D$5,C2385,IF(FollowUp!$AA$3=Data!$D$6,D2385,IF(FollowUp!$AA$3=Data!$D$7,E2385,B2385))),IF(FollowUp!$AK$3=Data!$N$9,F2385,IF(FollowUp!$AK$3=Data!$N$8,H2385,IF(FollowUp!$AK$3=Data!$N$7,G2385,B2385))))</f>
        <v>0</v>
      </c>
      <c r="AR2385" s="51">
        <f t="shared" si="224"/>
        <v>0</v>
      </c>
      <c r="AS2385" s="25">
        <f t="shared" si="228"/>
        <v>-1</v>
      </c>
      <c r="AT2385" s="25">
        <f t="shared" si="225"/>
        <v>2378</v>
      </c>
      <c r="AU2385" s="25">
        <f t="shared" si="229"/>
        <v>0</v>
      </c>
      <c r="AV2385" s="25">
        <f t="shared" si="226"/>
        <v>0</v>
      </c>
      <c r="BB2385" s="51"/>
    </row>
    <row r="2386" spans="1:54" x14ac:dyDescent="0.25">
      <c r="A2386" t="str">
        <f t="shared" si="227"/>
        <v>2386</v>
      </c>
      <c r="B2386" s="25">
        <f>IF(OR(ISBLANK($AG2386),$AI2386="closed",$AI2386="old",AND($B$3=Data!$N$6,OR(database!AG2386=Data!$K$8,Data!$K$9=database!AG2386))),0,MAX(B$8:B2385)+1)</f>
        <v>0</v>
      </c>
      <c r="C2386" s="25">
        <f ca="1">IF(AND($AL2386-C$3&lt;=TODAY(),$AL2386&gt;0,AI2386&lt;&gt;"closed",AI2386&lt;&gt;"old",AND($B$3&lt;&gt;Data!$N$6,OR(database!$AG2386&lt;&gt;Data!$K$9,database!$AG2386&lt;&gt;Data!$K$8))),MAX(C$8:C2385)+1,0)</f>
        <v>0</v>
      </c>
      <c r="D2386" s="25">
        <f ca="1">IF(AND($AL2386-D$3&lt;=TODAY(),$AL2386&gt;0,$AI2386&lt;&gt;"closed",AI2386&lt;&gt;"old",AND($B$3&lt;&gt;Data!$N$6,OR(database!$AG2386&lt;&gt;Data!$K$9,database!$AG2386&lt;&gt;Data!$K$8))),MAX(D$8:D2385)+1,0)</f>
        <v>0</v>
      </c>
      <c r="E2386" s="25">
        <f ca="1">IF(AND($AL2386-E$3&lt;=TODAY(),$AL2386&gt;0,AI2386&lt;&gt;"closed",AI2386&lt;&gt;"old",AND($B$3&lt;&gt;Data!$N$6,OR(database!$AG2386&lt;&gt;Data!$K$9,database!$AG2386&lt;&gt;Data!$K$8))),MAX(E$8:E2385)+1,0)</f>
        <v>0</v>
      </c>
      <c r="F2386" s="25">
        <f>IF(AH2386="X",MAX(F$8:F2385)+1,0)</f>
        <v>0</v>
      </c>
      <c r="G2386" s="25">
        <f ca="1">IF(AND(AG2386=Data!$K$8,database!AI2386&lt;&gt;"Closed",AI2386&lt;&gt;"old",database!AL2386&lt;(TODAY()+Data!$X$4)),MAX(G$8:G2385)+1,0)</f>
        <v>0</v>
      </c>
      <c r="H2386" s="25">
        <f ca="1">IF(AND(AG2386=Data!$K$9,database!AI2386&lt;&gt;"Closed",AI2386&lt;&gt;"old",database!AL2386&lt;(TODAY()+Data!$X$5)),MAX(H$8:H2385)+1,0)</f>
        <v>0</v>
      </c>
      <c r="Y2386">
        <f>IF(AS2386&gt;0,VLOOKUP(AS2386,$AT:$AV,3,0)+COUNTIF(AS$8:AS2385,AS2386),0)</f>
        <v>0</v>
      </c>
      <c r="AA2386" s="16"/>
      <c r="AB2386" s="22"/>
      <c r="AC2386" s="16"/>
      <c r="AD2386" s="22"/>
      <c r="AE2386" s="16"/>
      <c r="AF2386" s="22"/>
      <c r="AG2386" s="138"/>
      <c r="AH2386" s="23"/>
      <c r="AI2386" s="16"/>
      <c r="AJ2386" s="23"/>
      <c r="AK2386" s="28"/>
      <c r="AL2386" s="35"/>
      <c r="AQ2386" s="25">
        <f>IF(FollowUp!$AK$3="(Off)",IF(FollowUp!$AA$3=Data!$D$5,C2386,IF(FollowUp!$AA$3=Data!$D$6,D2386,IF(FollowUp!$AA$3=Data!$D$7,E2386,B2386))),IF(FollowUp!$AK$3=Data!$N$9,F2386,IF(FollowUp!$AK$3=Data!$N$8,H2386,IF(FollowUp!$AK$3=Data!$N$7,G2386,B2386))))</f>
        <v>0</v>
      </c>
      <c r="AR2386" s="51">
        <f t="shared" si="224"/>
        <v>0</v>
      </c>
      <c r="AS2386" s="25">
        <f t="shared" si="228"/>
        <v>-1</v>
      </c>
      <c r="AT2386" s="25">
        <f t="shared" si="225"/>
        <v>2379</v>
      </c>
      <c r="AU2386" s="25">
        <f t="shared" si="229"/>
        <v>0</v>
      </c>
      <c r="AV2386" s="25">
        <f t="shared" si="226"/>
        <v>0</v>
      </c>
      <c r="BB2386" s="51"/>
    </row>
    <row r="2387" spans="1:54" x14ac:dyDescent="0.25">
      <c r="A2387" t="str">
        <f t="shared" si="227"/>
        <v>2387</v>
      </c>
      <c r="B2387" s="25">
        <f>IF(OR(ISBLANK($AG2387),$AI2387="closed",$AI2387="old",AND($B$3=Data!$N$6,OR(database!AG2387=Data!$K$8,Data!$K$9=database!AG2387))),0,MAX(B$8:B2386)+1)</f>
        <v>0</v>
      </c>
      <c r="C2387" s="25">
        <f ca="1">IF(AND($AL2387-C$3&lt;=TODAY(),$AL2387&gt;0,AI2387&lt;&gt;"closed",AI2387&lt;&gt;"old",AND($B$3&lt;&gt;Data!$N$6,OR(database!$AG2387&lt;&gt;Data!$K$9,database!$AG2387&lt;&gt;Data!$K$8))),MAX(C$8:C2386)+1,0)</f>
        <v>0</v>
      </c>
      <c r="D2387" s="25">
        <f ca="1">IF(AND($AL2387-D$3&lt;=TODAY(),$AL2387&gt;0,$AI2387&lt;&gt;"closed",AI2387&lt;&gt;"old",AND($B$3&lt;&gt;Data!$N$6,OR(database!$AG2387&lt;&gt;Data!$K$9,database!$AG2387&lt;&gt;Data!$K$8))),MAX(D$8:D2386)+1,0)</f>
        <v>0</v>
      </c>
      <c r="E2387" s="25">
        <f ca="1">IF(AND($AL2387-E$3&lt;=TODAY(),$AL2387&gt;0,AI2387&lt;&gt;"closed",AI2387&lt;&gt;"old",AND($B$3&lt;&gt;Data!$N$6,OR(database!$AG2387&lt;&gt;Data!$K$9,database!$AG2387&lt;&gt;Data!$K$8))),MAX(E$8:E2386)+1,0)</f>
        <v>0</v>
      </c>
      <c r="F2387" s="25">
        <f>IF(AH2387="X",MAX(F$8:F2386)+1,0)</f>
        <v>0</v>
      </c>
      <c r="G2387" s="25">
        <f ca="1">IF(AND(AG2387=Data!$K$8,database!AI2387&lt;&gt;"Closed",AI2387&lt;&gt;"old",database!AL2387&lt;(TODAY()+Data!$X$4)),MAX(G$8:G2386)+1,0)</f>
        <v>0</v>
      </c>
      <c r="H2387" s="25">
        <f ca="1">IF(AND(AG2387=Data!$K$9,database!AI2387&lt;&gt;"Closed",AI2387&lt;&gt;"old",database!AL2387&lt;(TODAY()+Data!$X$5)),MAX(H$8:H2386)+1,0)</f>
        <v>0</v>
      </c>
      <c r="Y2387">
        <f>IF(AS2387&gt;0,VLOOKUP(AS2387,$AT:$AV,3,0)+COUNTIF(AS$8:AS2386,AS2387),0)</f>
        <v>0</v>
      </c>
      <c r="AA2387" s="17"/>
      <c r="AB2387" s="18"/>
      <c r="AC2387" s="17"/>
      <c r="AD2387" s="18"/>
      <c r="AE2387" s="17"/>
      <c r="AF2387" s="18"/>
      <c r="AG2387" s="139"/>
      <c r="AH2387" s="24"/>
      <c r="AI2387" s="17"/>
      <c r="AJ2387" s="24"/>
      <c r="AK2387" s="27"/>
      <c r="AL2387" s="47"/>
      <c r="AQ2387" s="25">
        <f>IF(FollowUp!$AK$3="(Off)",IF(FollowUp!$AA$3=Data!$D$5,C2387,IF(FollowUp!$AA$3=Data!$D$6,D2387,IF(FollowUp!$AA$3=Data!$D$7,E2387,B2387))),IF(FollowUp!$AK$3=Data!$N$9,F2387,IF(FollowUp!$AK$3=Data!$N$8,H2387,IF(FollowUp!$AK$3=Data!$N$7,G2387,B2387))))</f>
        <v>0</v>
      </c>
      <c r="AR2387" s="51">
        <f t="shared" si="224"/>
        <v>0</v>
      </c>
      <c r="AS2387" s="25">
        <f t="shared" si="228"/>
        <v>-1</v>
      </c>
      <c r="AT2387" s="25">
        <f t="shared" si="225"/>
        <v>2380</v>
      </c>
      <c r="AU2387" s="25">
        <f t="shared" si="229"/>
        <v>0</v>
      </c>
      <c r="AV2387" s="25">
        <f t="shared" si="226"/>
        <v>0</v>
      </c>
      <c r="BB2387" s="51"/>
    </row>
    <row r="2388" spans="1:54" x14ac:dyDescent="0.25">
      <c r="A2388" t="str">
        <f t="shared" si="227"/>
        <v>2388</v>
      </c>
      <c r="B2388" s="25">
        <f>IF(OR(ISBLANK($AG2388),$AI2388="closed",$AI2388="old",AND($B$3=Data!$N$6,OR(database!AG2388=Data!$K$8,Data!$K$9=database!AG2388))),0,MAX(B$8:B2387)+1)</f>
        <v>0</v>
      </c>
      <c r="C2388" s="25">
        <f ca="1">IF(AND($AL2388-C$3&lt;=TODAY(),$AL2388&gt;0,AI2388&lt;&gt;"closed",AI2388&lt;&gt;"old",AND($B$3&lt;&gt;Data!$N$6,OR(database!$AG2388&lt;&gt;Data!$K$9,database!$AG2388&lt;&gt;Data!$K$8))),MAX(C$8:C2387)+1,0)</f>
        <v>0</v>
      </c>
      <c r="D2388" s="25">
        <f ca="1">IF(AND($AL2388-D$3&lt;=TODAY(),$AL2388&gt;0,$AI2388&lt;&gt;"closed",AI2388&lt;&gt;"old",AND($B$3&lt;&gt;Data!$N$6,OR(database!$AG2388&lt;&gt;Data!$K$9,database!$AG2388&lt;&gt;Data!$K$8))),MAX(D$8:D2387)+1,0)</f>
        <v>0</v>
      </c>
      <c r="E2388" s="25">
        <f ca="1">IF(AND($AL2388-E$3&lt;=TODAY(),$AL2388&gt;0,AI2388&lt;&gt;"closed",AI2388&lt;&gt;"old",AND($B$3&lt;&gt;Data!$N$6,OR(database!$AG2388&lt;&gt;Data!$K$9,database!$AG2388&lt;&gt;Data!$K$8))),MAX(E$8:E2387)+1,0)</f>
        <v>0</v>
      </c>
      <c r="F2388" s="25">
        <f>IF(AH2388="X",MAX(F$8:F2387)+1,0)</f>
        <v>0</v>
      </c>
      <c r="G2388" s="25">
        <f ca="1">IF(AND(AG2388=Data!$K$8,database!AI2388&lt;&gt;"Closed",AI2388&lt;&gt;"old",database!AL2388&lt;(TODAY()+Data!$X$4)),MAX(G$8:G2387)+1,0)</f>
        <v>0</v>
      </c>
      <c r="H2388" s="25">
        <f ca="1">IF(AND(AG2388=Data!$K$9,database!AI2388&lt;&gt;"Closed",AI2388&lt;&gt;"old",database!AL2388&lt;(TODAY()+Data!$X$5)),MAX(H$8:H2387)+1,0)</f>
        <v>0</v>
      </c>
      <c r="Y2388">
        <f>IF(AS2388&gt;0,VLOOKUP(AS2388,$AT:$AV,3,0)+COUNTIF(AS$8:AS2387,AS2388),0)</f>
        <v>0</v>
      </c>
      <c r="AA2388" s="16"/>
      <c r="AB2388" s="22"/>
      <c r="AC2388" s="16"/>
      <c r="AD2388" s="22"/>
      <c r="AE2388" s="16"/>
      <c r="AF2388" s="22"/>
      <c r="AG2388" s="138"/>
      <c r="AH2388" s="23"/>
      <c r="AI2388" s="16"/>
      <c r="AJ2388" s="23"/>
      <c r="AK2388" s="28"/>
      <c r="AL2388" s="35"/>
      <c r="AQ2388" s="25">
        <f>IF(FollowUp!$AK$3="(Off)",IF(FollowUp!$AA$3=Data!$D$5,C2388,IF(FollowUp!$AA$3=Data!$D$6,D2388,IF(FollowUp!$AA$3=Data!$D$7,E2388,B2388))),IF(FollowUp!$AK$3=Data!$N$9,F2388,IF(FollowUp!$AK$3=Data!$N$8,H2388,IF(FollowUp!$AK$3=Data!$N$7,G2388,B2388))))</f>
        <v>0</v>
      </c>
      <c r="AR2388" s="51">
        <f t="shared" si="224"/>
        <v>0</v>
      </c>
      <c r="AS2388" s="25">
        <f t="shared" si="228"/>
        <v>-1</v>
      </c>
      <c r="AT2388" s="25">
        <f t="shared" si="225"/>
        <v>2381</v>
      </c>
      <c r="AU2388" s="25">
        <f t="shared" si="229"/>
        <v>0</v>
      </c>
      <c r="AV2388" s="25">
        <f t="shared" si="226"/>
        <v>0</v>
      </c>
      <c r="BB2388" s="51"/>
    </row>
    <row r="2389" spans="1:54" x14ac:dyDescent="0.25">
      <c r="A2389" t="str">
        <f t="shared" si="227"/>
        <v>2389</v>
      </c>
      <c r="B2389" s="25">
        <f>IF(OR(ISBLANK($AG2389),$AI2389="closed",$AI2389="old",AND($B$3=Data!$N$6,OR(database!AG2389=Data!$K$8,Data!$K$9=database!AG2389))),0,MAX(B$8:B2388)+1)</f>
        <v>0</v>
      </c>
      <c r="C2389" s="25">
        <f ca="1">IF(AND($AL2389-C$3&lt;=TODAY(),$AL2389&gt;0,AI2389&lt;&gt;"closed",AI2389&lt;&gt;"old",AND($B$3&lt;&gt;Data!$N$6,OR(database!$AG2389&lt;&gt;Data!$K$9,database!$AG2389&lt;&gt;Data!$K$8))),MAX(C$8:C2388)+1,0)</f>
        <v>0</v>
      </c>
      <c r="D2389" s="25">
        <f ca="1">IF(AND($AL2389-D$3&lt;=TODAY(),$AL2389&gt;0,$AI2389&lt;&gt;"closed",AI2389&lt;&gt;"old",AND($B$3&lt;&gt;Data!$N$6,OR(database!$AG2389&lt;&gt;Data!$K$9,database!$AG2389&lt;&gt;Data!$K$8))),MAX(D$8:D2388)+1,0)</f>
        <v>0</v>
      </c>
      <c r="E2389" s="25">
        <f ca="1">IF(AND($AL2389-E$3&lt;=TODAY(),$AL2389&gt;0,AI2389&lt;&gt;"closed",AI2389&lt;&gt;"old",AND($B$3&lt;&gt;Data!$N$6,OR(database!$AG2389&lt;&gt;Data!$K$9,database!$AG2389&lt;&gt;Data!$K$8))),MAX(E$8:E2388)+1,0)</f>
        <v>0</v>
      </c>
      <c r="F2389" s="25">
        <f>IF(AH2389="X",MAX(F$8:F2388)+1,0)</f>
        <v>0</v>
      </c>
      <c r="G2389" s="25">
        <f ca="1">IF(AND(AG2389=Data!$K$8,database!AI2389&lt;&gt;"Closed",AI2389&lt;&gt;"old",database!AL2389&lt;(TODAY()+Data!$X$4)),MAX(G$8:G2388)+1,0)</f>
        <v>0</v>
      </c>
      <c r="H2389" s="25">
        <f ca="1">IF(AND(AG2389=Data!$K$9,database!AI2389&lt;&gt;"Closed",AI2389&lt;&gt;"old",database!AL2389&lt;(TODAY()+Data!$X$5)),MAX(H$8:H2388)+1,0)</f>
        <v>0</v>
      </c>
      <c r="Y2389">
        <f>IF(AS2389&gt;0,VLOOKUP(AS2389,$AT:$AV,3,0)+COUNTIF(AS$8:AS2388,AS2389),0)</f>
        <v>0</v>
      </c>
      <c r="AA2389" s="17"/>
      <c r="AB2389" s="18"/>
      <c r="AC2389" s="17"/>
      <c r="AD2389" s="18"/>
      <c r="AE2389" s="17"/>
      <c r="AF2389" s="18"/>
      <c r="AG2389" s="139"/>
      <c r="AH2389" s="24"/>
      <c r="AI2389" s="17"/>
      <c r="AJ2389" s="24"/>
      <c r="AK2389" s="27"/>
      <c r="AL2389" s="47"/>
      <c r="AQ2389" s="25">
        <f>IF(FollowUp!$AK$3="(Off)",IF(FollowUp!$AA$3=Data!$D$5,C2389,IF(FollowUp!$AA$3=Data!$D$6,D2389,IF(FollowUp!$AA$3=Data!$D$7,E2389,B2389))),IF(FollowUp!$AK$3=Data!$N$9,F2389,IF(FollowUp!$AK$3=Data!$N$8,H2389,IF(FollowUp!$AK$3=Data!$N$7,G2389,B2389))))</f>
        <v>0</v>
      </c>
      <c r="AR2389" s="51">
        <f t="shared" si="224"/>
        <v>0</v>
      </c>
      <c r="AS2389" s="25">
        <f t="shared" si="228"/>
        <v>-1</v>
      </c>
      <c r="AT2389" s="25">
        <f t="shared" si="225"/>
        <v>2382</v>
      </c>
      <c r="AU2389" s="25">
        <f t="shared" si="229"/>
        <v>0</v>
      </c>
      <c r="AV2389" s="25">
        <f t="shared" si="226"/>
        <v>0</v>
      </c>
      <c r="BB2389" s="51"/>
    </row>
    <row r="2390" spans="1:54" x14ac:dyDescent="0.25">
      <c r="A2390" t="str">
        <f t="shared" si="227"/>
        <v>2390</v>
      </c>
      <c r="B2390" s="25">
        <f>IF(OR(ISBLANK($AG2390),$AI2390="closed",$AI2390="old",AND($B$3=Data!$N$6,OR(database!AG2390=Data!$K$8,Data!$K$9=database!AG2390))),0,MAX(B$8:B2389)+1)</f>
        <v>0</v>
      </c>
      <c r="C2390" s="25">
        <f ca="1">IF(AND($AL2390-C$3&lt;=TODAY(),$AL2390&gt;0,AI2390&lt;&gt;"closed",AI2390&lt;&gt;"old",AND($B$3&lt;&gt;Data!$N$6,OR(database!$AG2390&lt;&gt;Data!$K$9,database!$AG2390&lt;&gt;Data!$K$8))),MAX(C$8:C2389)+1,0)</f>
        <v>0</v>
      </c>
      <c r="D2390" s="25">
        <f ca="1">IF(AND($AL2390-D$3&lt;=TODAY(),$AL2390&gt;0,$AI2390&lt;&gt;"closed",AI2390&lt;&gt;"old",AND($B$3&lt;&gt;Data!$N$6,OR(database!$AG2390&lt;&gt;Data!$K$9,database!$AG2390&lt;&gt;Data!$K$8))),MAX(D$8:D2389)+1,0)</f>
        <v>0</v>
      </c>
      <c r="E2390" s="25">
        <f ca="1">IF(AND($AL2390-E$3&lt;=TODAY(),$AL2390&gt;0,AI2390&lt;&gt;"closed",AI2390&lt;&gt;"old",AND($B$3&lt;&gt;Data!$N$6,OR(database!$AG2390&lt;&gt;Data!$K$9,database!$AG2390&lt;&gt;Data!$K$8))),MAX(E$8:E2389)+1,0)</f>
        <v>0</v>
      </c>
      <c r="F2390" s="25">
        <f>IF(AH2390="X",MAX(F$8:F2389)+1,0)</f>
        <v>0</v>
      </c>
      <c r="G2390" s="25">
        <f ca="1">IF(AND(AG2390=Data!$K$8,database!AI2390&lt;&gt;"Closed",AI2390&lt;&gt;"old",database!AL2390&lt;(TODAY()+Data!$X$4)),MAX(G$8:G2389)+1,0)</f>
        <v>0</v>
      </c>
      <c r="H2390" s="25">
        <f ca="1">IF(AND(AG2390=Data!$K$9,database!AI2390&lt;&gt;"Closed",AI2390&lt;&gt;"old",database!AL2390&lt;(TODAY()+Data!$X$5)),MAX(H$8:H2389)+1,0)</f>
        <v>0</v>
      </c>
      <c r="Y2390">
        <f>IF(AS2390&gt;0,VLOOKUP(AS2390,$AT:$AV,3,0)+COUNTIF(AS$8:AS2389,AS2390),0)</f>
        <v>0</v>
      </c>
      <c r="AA2390" s="16"/>
      <c r="AB2390" s="22"/>
      <c r="AC2390" s="16"/>
      <c r="AD2390" s="22"/>
      <c r="AE2390" s="16"/>
      <c r="AF2390" s="22"/>
      <c r="AG2390" s="138"/>
      <c r="AH2390" s="23"/>
      <c r="AI2390" s="16"/>
      <c r="AJ2390" s="23"/>
      <c r="AK2390" s="28"/>
      <c r="AL2390" s="35"/>
      <c r="AQ2390" s="25">
        <f>IF(FollowUp!$AK$3="(Off)",IF(FollowUp!$AA$3=Data!$D$5,C2390,IF(FollowUp!$AA$3=Data!$D$6,D2390,IF(FollowUp!$AA$3=Data!$D$7,E2390,B2390))),IF(FollowUp!$AK$3=Data!$N$9,F2390,IF(FollowUp!$AK$3=Data!$N$8,H2390,IF(FollowUp!$AK$3=Data!$N$7,G2390,B2390))))</f>
        <v>0</v>
      </c>
      <c r="AR2390" s="51">
        <f t="shared" si="224"/>
        <v>0</v>
      </c>
      <c r="AS2390" s="25">
        <f t="shared" si="228"/>
        <v>-1</v>
      </c>
      <c r="AT2390" s="25">
        <f t="shared" si="225"/>
        <v>2383</v>
      </c>
      <c r="AU2390" s="25">
        <f t="shared" si="229"/>
        <v>0</v>
      </c>
      <c r="AV2390" s="25">
        <f t="shared" si="226"/>
        <v>0</v>
      </c>
      <c r="BB2390" s="51"/>
    </row>
    <row r="2391" spans="1:54" x14ac:dyDescent="0.25">
      <c r="A2391" t="str">
        <f t="shared" si="227"/>
        <v>2391</v>
      </c>
      <c r="B2391" s="25">
        <f>IF(OR(ISBLANK($AG2391),$AI2391="closed",$AI2391="old",AND($B$3=Data!$N$6,OR(database!AG2391=Data!$K$8,Data!$K$9=database!AG2391))),0,MAX(B$8:B2390)+1)</f>
        <v>0</v>
      </c>
      <c r="C2391" s="25">
        <f ca="1">IF(AND($AL2391-C$3&lt;=TODAY(),$AL2391&gt;0,AI2391&lt;&gt;"closed",AI2391&lt;&gt;"old",AND($B$3&lt;&gt;Data!$N$6,OR(database!$AG2391&lt;&gt;Data!$K$9,database!$AG2391&lt;&gt;Data!$K$8))),MAX(C$8:C2390)+1,0)</f>
        <v>0</v>
      </c>
      <c r="D2391" s="25">
        <f ca="1">IF(AND($AL2391-D$3&lt;=TODAY(),$AL2391&gt;0,$AI2391&lt;&gt;"closed",AI2391&lt;&gt;"old",AND($B$3&lt;&gt;Data!$N$6,OR(database!$AG2391&lt;&gt;Data!$K$9,database!$AG2391&lt;&gt;Data!$K$8))),MAX(D$8:D2390)+1,0)</f>
        <v>0</v>
      </c>
      <c r="E2391" s="25">
        <f ca="1">IF(AND($AL2391-E$3&lt;=TODAY(),$AL2391&gt;0,AI2391&lt;&gt;"closed",AI2391&lt;&gt;"old",AND($B$3&lt;&gt;Data!$N$6,OR(database!$AG2391&lt;&gt;Data!$K$9,database!$AG2391&lt;&gt;Data!$K$8))),MAX(E$8:E2390)+1,0)</f>
        <v>0</v>
      </c>
      <c r="F2391" s="25">
        <f>IF(AH2391="X",MAX(F$8:F2390)+1,0)</f>
        <v>0</v>
      </c>
      <c r="G2391" s="25">
        <f ca="1">IF(AND(AG2391=Data!$K$8,database!AI2391&lt;&gt;"Closed",AI2391&lt;&gt;"old",database!AL2391&lt;(TODAY()+Data!$X$4)),MAX(G$8:G2390)+1,0)</f>
        <v>0</v>
      </c>
      <c r="H2391" s="25">
        <f ca="1">IF(AND(AG2391=Data!$K$9,database!AI2391&lt;&gt;"Closed",AI2391&lt;&gt;"old",database!AL2391&lt;(TODAY()+Data!$X$5)),MAX(H$8:H2390)+1,0)</f>
        <v>0</v>
      </c>
      <c r="Y2391">
        <f>IF(AS2391&gt;0,VLOOKUP(AS2391,$AT:$AV,3,0)+COUNTIF(AS$8:AS2390,AS2391),0)</f>
        <v>0</v>
      </c>
      <c r="AA2391" s="17"/>
      <c r="AB2391" s="18"/>
      <c r="AC2391" s="17"/>
      <c r="AD2391" s="18"/>
      <c r="AE2391" s="17"/>
      <c r="AF2391" s="18"/>
      <c r="AG2391" s="139"/>
      <c r="AH2391" s="24"/>
      <c r="AI2391" s="17"/>
      <c r="AJ2391" s="24"/>
      <c r="AK2391" s="27"/>
      <c r="AL2391" s="47"/>
      <c r="AQ2391" s="25">
        <f>IF(FollowUp!$AK$3="(Off)",IF(FollowUp!$AA$3=Data!$D$5,C2391,IF(FollowUp!$AA$3=Data!$D$6,D2391,IF(FollowUp!$AA$3=Data!$D$7,E2391,B2391))),IF(FollowUp!$AK$3=Data!$N$9,F2391,IF(FollowUp!$AK$3=Data!$N$8,H2391,IF(FollowUp!$AK$3=Data!$N$7,G2391,B2391))))</f>
        <v>0</v>
      </c>
      <c r="AR2391" s="51">
        <f t="shared" si="224"/>
        <v>0</v>
      </c>
      <c r="AS2391" s="25">
        <f t="shared" si="228"/>
        <v>-1</v>
      </c>
      <c r="AT2391" s="25">
        <f t="shared" si="225"/>
        <v>2384</v>
      </c>
      <c r="AU2391" s="25">
        <f t="shared" si="229"/>
        <v>0</v>
      </c>
      <c r="AV2391" s="25">
        <f t="shared" si="226"/>
        <v>0</v>
      </c>
      <c r="BB2391" s="51"/>
    </row>
    <row r="2392" spans="1:54" x14ac:dyDescent="0.25">
      <c r="A2392" t="str">
        <f t="shared" si="227"/>
        <v>2392</v>
      </c>
      <c r="B2392" s="25">
        <f>IF(OR(ISBLANK($AG2392),$AI2392="closed",$AI2392="old",AND($B$3=Data!$N$6,OR(database!AG2392=Data!$K$8,Data!$K$9=database!AG2392))),0,MAX(B$8:B2391)+1)</f>
        <v>0</v>
      </c>
      <c r="C2392" s="25">
        <f ca="1">IF(AND($AL2392-C$3&lt;=TODAY(),$AL2392&gt;0,AI2392&lt;&gt;"closed",AI2392&lt;&gt;"old",AND($B$3&lt;&gt;Data!$N$6,OR(database!$AG2392&lt;&gt;Data!$K$9,database!$AG2392&lt;&gt;Data!$K$8))),MAX(C$8:C2391)+1,0)</f>
        <v>0</v>
      </c>
      <c r="D2392" s="25">
        <f ca="1">IF(AND($AL2392-D$3&lt;=TODAY(),$AL2392&gt;0,$AI2392&lt;&gt;"closed",AI2392&lt;&gt;"old",AND($B$3&lt;&gt;Data!$N$6,OR(database!$AG2392&lt;&gt;Data!$K$9,database!$AG2392&lt;&gt;Data!$K$8))),MAX(D$8:D2391)+1,0)</f>
        <v>0</v>
      </c>
      <c r="E2392" s="25">
        <f ca="1">IF(AND($AL2392-E$3&lt;=TODAY(),$AL2392&gt;0,AI2392&lt;&gt;"closed",AI2392&lt;&gt;"old",AND($B$3&lt;&gt;Data!$N$6,OR(database!$AG2392&lt;&gt;Data!$K$9,database!$AG2392&lt;&gt;Data!$K$8))),MAX(E$8:E2391)+1,0)</f>
        <v>0</v>
      </c>
      <c r="F2392" s="25">
        <f>IF(AH2392="X",MAX(F$8:F2391)+1,0)</f>
        <v>0</v>
      </c>
      <c r="G2392" s="25">
        <f ca="1">IF(AND(AG2392=Data!$K$8,database!AI2392&lt;&gt;"Closed",AI2392&lt;&gt;"old",database!AL2392&lt;(TODAY()+Data!$X$4)),MAX(G$8:G2391)+1,0)</f>
        <v>0</v>
      </c>
      <c r="H2392" s="25">
        <f ca="1">IF(AND(AG2392=Data!$K$9,database!AI2392&lt;&gt;"Closed",AI2392&lt;&gt;"old",database!AL2392&lt;(TODAY()+Data!$X$5)),MAX(H$8:H2391)+1,0)</f>
        <v>0</v>
      </c>
      <c r="Y2392">
        <f>IF(AS2392&gt;0,VLOOKUP(AS2392,$AT:$AV,3,0)+COUNTIF(AS$8:AS2391,AS2392),0)</f>
        <v>0</v>
      </c>
      <c r="AA2392" s="16"/>
      <c r="AB2392" s="22"/>
      <c r="AC2392" s="16"/>
      <c r="AD2392" s="22"/>
      <c r="AE2392" s="16"/>
      <c r="AF2392" s="22"/>
      <c r="AG2392" s="138"/>
      <c r="AH2392" s="23"/>
      <c r="AI2392" s="16"/>
      <c r="AJ2392" s="23"/>
      <c r="AK2392" s="28"/>
      <c r="AL2392" s="35"/>
      <c r="AQ2392" s="25">
        <f>IF(FollowUp!$AK$3="(Off)",IF(FollowUp!$AA$3=Data!$D$5,C2392,IF(FollowUp!$AA$3=Data!$D$6,D2392,IF(FollowUp!$AA$3=Data!$D$7,E2392,B2392))),IF(FollowUp!$AK$3=Data!$N$9,F2392,IF(FollowUp!$AK$3=Data!$N$8,H2392,IF(FollowUp!$AK$3=Data!$N$7,G2392,B2392))))</f>
        <v>0</v>
      </c>
      <c r="AR2392" s="51">
        <f t="shared" si="224"/>
        <v>0</v>
      </c>
      <c r="AS2392" s="25">
        <f t="shared" si="228"/>
        <v>-1</v>
      </c>
      <c r="AT2392" s="25">
        <f t="shared" si="225"/>
        <v>2385</v>
      </c>
      <c r="AU2392" s="25">
        <f t="shared" si="229"/>
        <v>0</v>
      </c>
      <c r="AV2392" s="25">
        <f t="shared" si="226"/>
        <v>0</v>
      </c>
      <c r="BB2392" s="51"/>
    </row>
    <row r="2393" spans="1:54" x14ac:dyDescent="0.25">
      <c r="A2393" t="str">
        <f t="shared" si="227"/>
        <v>2393</v>
      </c>
      <c r="B2393" s="25">
        <f>IF(OR(ISBLANK($AG2393),$AI2393="closed",$AI2393="old",AND($B$3=Data!$N$6,OR(database!AG2393=Data!$K$8,Data!$K$9=database!AG2393))),0,MAX(B$8:B2392)+1)</f>
        <v>0</v>
      </c>
      <c r="C2393" s="25">
        <f ca="1">IF(AND($AL2393-C$3&lt;=TODAY(),$AL2393&gt;0,AI2393&lt;&gt;"closed",AI2393&lt;&gt;"old",AND($B$3&lt;&gt;Data!$N$6,OR(database!$AG2393&lt;&gt;Data!$K$9,database!$AG2393&lt;&gt;Data!$K$8))),MAX(C$8:C2392)+1,0)</f>
        <v>0</v>
      </c>
      <c r="D2393" s="25">
        <f ca="1">IF(AND($AL2393-D$3&lt;=TODAY(),$AL2393&gt;0,$AI2393&lt;&gt;"closed",AI2393&lt;&gt;"old",AND($B$3&lt;&gt;Data!$N$6,OR(database!$AG2393&lt;&gt;Data!$K$9,database!$AG2393&lt;&gt;Data!$K$8))),MAX(D$8:D2392)+1,0)</f>
        <v>0</v>
      </c>
      <c r="E2393" s="25">
        <f ca="1">IF(AND($AL2393-E$3&lt;=TODAY(),$AL2393&gt;0,AI2393&lt;&gt;"closed",AI2393&lt;&gt;"old",AND($B$3&lt;&gt;Data!$N$6,OR(database!$AG2393&lt;&gt;Data!$K$9,database!$AG2393&lt;&gt;Data!$K$8))),MAX(E$8:E2392)+1,0)</f>
        <v>0</v>
      </c>
      <c r="F2393" s="25">
        <f>IF(AH2393="X",MAX(F$8:F2392)+1,0)</f>
        <v>0</v>
      </c>
      <c r="G2393" s="25">
        <f ca="1">IF(AND(AG2393=Data!$K$8,database!AI2393&lt;&gt;"Closed",AI2393&lt;&gt;"old",database!AL2393&lt;(TODAY()+Data!$X$4)),MAX(G$8:G2392)+1,0)</f>
        <v>0</v>
      </c>
      <c r="H2393" s="25">
        <f ca="1">IF(AND(AG2393=Data!$K$9,database!AI2393&lt;&gt;"Closed",AI2393&lt;&gt;"old",database!AL2393&lt;(TODAY()+Data!$X$5)),MAX(H$8:H2392)+1,0)</f>
        <v>0</v>
      </c>
      <c r="Y2393">
        <f>IF(AS2393&gt;0,VLOOKUP(AS2393,$AT:$AV,3,0)+COUNTIF(AS$8:AS2392,AS2393),0)</f>
        <v>0</v>
      </c>
      <c r="AA2393" s="17"/>
      <c r="AB2393" s="18"/>
      <c r="AC2393" s="17"/>
      <c r="AD2393" s="18"/>
      <c r="AE2393" s="17"/>
      <c r="AF2393" s="18"/>
      <c r="AG2393" s="139"/>
      <c r="AH2393" s="24"/>
      <c r="AI2393" s="17"/>
      <c r="AJ2393" s="24"/>
      <c r="AK2393" s="27"/>
      <c r="AL2393" s="47"/>
      <c r="AQ2393" s="25">
        <f>IF(FollowUp!$AK$3="(Off)",IF(FollowUp!$AA$3=Data!$D$5,C2393,IF(FollowUp!$AA$3=Data!$D$6,D2393,IF(FollowUp!$AA$3=Data!$D$7,E2393,B2393))),IF(FollowUp!$AK$3=Data!$N$9,F2393,IF(FollowUp!$AK$3=Data!$N$8,H2393,IF(FollowUp!$AK$3=Data!$N$7,G2393,B2393))))</f>
        <v>0</v>
      </c>
      <c r="AR2393" s="51">
        <f t="shared" ref="AR2393:AR2456" si="230">IF(AQ2393&gt;0,AL2393,0)</f>
        <v>0</v>
      </c>
      <c r="AS2393" s="25">
        <f t="shared" si="228"/>
        <v>-1</v>
      </c>
      <c r="AT2393" s="25">
        <f t="shared" ref="AT2393:AT2456" si="231">AT2392+1</f>
        <v>2386</v>
      </c>
      <c r="AU2393" s="25">
        <f t="shared" si="229"/>
        <v>0</v>
      </c>
      <c r="AV2393" s="25">
        <f t="shared" ref="AV2393:AV2456" si="232">IF(AND(AU2393&gt;0,AV2394=0),1,(AU2394+AV2394))</f>
        <v>0</v>
      </c>
      <c r="BB2393" s="51"/>
    </row>
    <row r="2394" spans="1:54" x14ac:dyDescent="0.25">
      <c r="A2394" t="str">
        <f t="shared" si="227"/>
        <v>2394</v>
      </c>
      <c r="B2394" s="25">
        <f>IF(OR(ISBLANK($AG2394),$AI2394="closed",$AI2394="old",AND($B$3=Data!$N$6,OR(database!AG2394=Data!$K$8,Data!$K$9=database!AG2394))),0,MAX(B$8:B2393)+1)</f>
        <v>0</v>
      </c>
      <c r="C2394" s="25">
        <f ca="1">IF(AND($AL2394-C$3&lt;=TODAY(),$AL2394&gt;0,AI2394&lt;&gt;"closed",AI2394&lt;&gt;"old",AND($B$3&lt;&gt;Data!$N$6,OR(database!$AG2394&lt;&gt;Data!$K$9,database!$AG2394&lt;&gt;Data!$K$8))),MAX(C$8:C2393)+1,0)</f>
        <v>0</v>
      </c>
      <c r="D2394" s="25">
        <f ca="1">IF(AND($AL2394-D$3&lt;=TODAY(),$AL2394&gt;0,$AI2394&lt;&gt;"closed",AI2394&lt;&gt;"old",AND($B$3&lt;&gt;Data!$N$6,OR(database!$AG2394&lt;&gt;Data!$K$9,database!$AG2394&lt;&gt;Data!$K$8))),MAX(D$8:D2393)+1,0)</f>
        <v>0</v>
      </c>
      <c r="E2394" s="25">
        <f ca="1">IF(AND($AL2394-E$3&lt;=TODAY(),$AL2394&gt;0,AI2394&lt;&gt;"closed",AI2394&lt;&gt;"old",AND($B$3&lt;&gt;Data!$N$6,OR(database!$AG2394&lt;&gt;Data!$K$9,database!$AG2394&lt;&gt;Data!$K$8))),MAX(E$8:E2393)+1,0)</f>
        <v>0</v>
      </c>
      <c r="F2394" s="25">
        <f>IF(AH2394="X",MAX(F$8:F2393)+1,0)</f>
        <v>0</v>
      </c>
      <c r="G2394" s="25">
        <f ca="1">IF(AND(AG2394=Data!$K$8,database!AI2394&lt;&gt;"Closed",AI2394&lt;&gt;"old",database!AL2394&lt;(TODAY()+Data!$X$4)),MAX(G$8:G2393)+1,0)</f>
        <v>0</v>
      </c>
      <c r="H2394" s="25">
        <f ca="1">IF(AND(AG2394=Data!$K$9,database!AI2394&lt;&gt;"Closed",AI2394&lt;&gt;"old",database!AL2394&lt;(TODAY()+Data!$X$5)),MAX(H$8:H2393)+1,0)</f>
        <v>0</v>
      </c>
      <c r="Y2394">
        <f>IF(AS2394&gt;0,VLOOKUP(AS2394,$AT:$AV,3,0)+COUNTIF(AS$8:AS2393,AS2394),0)</f>
        <v>0</v>
      </c>
      <c r="AA2394" s="16"/>
      <c r="AB2394" s="22"/>
      <c r="AC2394" s="16"/>
      <c r="AD2394" s="22"/>
      <c r="AE2394" s="16"/>
      <c r="AF2394" s="22"/>
      <c r="AG2394" s="138"/>
      <c r="AH2394" s="23"/>
      <c r="AI2394" s="16"/>
      <c r="AJ2394" s="23"/>
      <c r="AK2394" s="28"/>
      <c r="AL2394" s="35"/>
      <c r="AQ2394" s="25">
        <f>IF(FollowUp!$AK$3="(Off)",IF(FollowUp!$AA$3=Data!$D$5,C2394,IF(FollowUp!$AA$3=Data!$D$6,D2394,IF(FollowUp!$AA$3=Data!$D$7,E2394,B2394))),IF(FollowUp!$AK$3=Data!$N$9,F2394,IF(FollowUp!$AK$3=Data!$N$8,H2394,IF(FollowUp!$AK$3=Data!$N$7,G2394,B2394))))</f>
        <v>0</v>
      </c>
      <c r="AR2394" s="51">
        <f t="shared" si="230"/>
        <v>0</v>
      </c>
      <c r="AS2394" s="25">
        <f t="shared" si="228"/>
        <v>-1</v>
      </c>
      <c r="AT2394" s="25">
        <f t="shared" si="231"/>
        <v>2387</v>
      </c>
      <c r="AU2394" s="25">
        <f t="shared" si="229"/>
        <v>0</v>
      </c>
      <c r="AV2394" s="25">
        <f t="shared" si="232"/>
        <v>0</v>
      </c>
      <c r="BB2394" s="51"/>
    </row>
    <row r="2395" spans="1:54" x14ac:dyDescent="0.25">
      <c r="A2395" t="str">
        <f t="shared" si="227"/>
        <v>2395</v>
      </c>
      <c r="B2395" s="25">
        <f>IF(OR(ISBLANK($AG2395),$AI2395="closed",$AI2395="old",AND($B$3=Data!$N$6,OR(database!AG2395=Data!$K$8,Data!$K$9=database!AG2395))),0,MAX(B$8:B2394)+1)</f>
        <v>0</v>
      </c>
      <c r="C2395" s="25">
        <f ca="1">IF(AND($AL2395-C$3&lt;=TODAY(),$AL2395&gt;0,AI2395&lt;&gt;"closed",AI2395&lt;&gt;"old",AND($B$3&lt;&gt;Data!$N$6,OR(database!$AG2395&lt;&gt;Data!$K$9,database!$AG2395&lt;&gt;Data!$K$8))),MAX(C$8:C2394)+1,0)</f>
        <v>0</v>
      </c>
      <c r="D2395" s="25">
        <f ca="1">IF(AND($AL2395-D$3&lt;=TODAY(),$AL2395&gt;0,$AI2395&lt;&gt;"closed",AI2395&lt;&gt;"old",AND($B$3&lt;&gt;Data!$N$6,OR(database!$AG2395&lt;&gt;Data!$K$9,database!$AG2395&lt;&gt;Data!$K$8))),MAX(D$8:D2394)+1,0)</f>
        <v>0</v>
      </c>
      <c r="E2395" s="25">
        <f ca="1">IF(AND($AL2395-E$3&lt;=TODAY(),$AL2395&gt;0,AI2395&lt;&gt;"closed",AI2395&lt;&gt;"old",AND($B$3&lt;&gt;Data!$N$6,OR(database!$AG2395&lt;&gt;Data!$K$9,database!$AG2395&lt;&gt;Data!$K$8))),MAX(E$8:E2394)+1,0)</f>
        <v>0</v>
      </c>
      <c r="F2395" s="25">
        <f>IF(AH2395="X",MAX(F$8:F2394)+1,0)</f>
        <v>0</v>
      </c>
      <c r="G2395" s="25">
        <f ca="1">IF(AND(AG2395=Data!$K$8,database!AI2395&lt;&gt;"Closed",AI2395&lt;&gt;"old",database!AL2395&lt;(TODAY()+Data!$X$4)),MAX(G$8:G2394)+1,0)</f>
        <v>0</v>
      </c>
      <c r="H2395" s="25">
        <f ca="1">IF(AND(AG2395=Data!$K$9,database!AI2395&lt;&gt;"Closed",AI2395&lt;&gt;"old",database!AL2395&lt;(TODAY()+Data!$X$5)),MAX(H$8:H2394)+1,0)</f>
        <v>0</v>
      </c>
      <c r="Y2395">
        <f>IF(AS2395&gt;0,VLOOKUP(AS2395,$AT:$AV,3,0)+COUNTIF(AS$8:AS2394,AS2395),0)</f>
        <v>0</v>
      </c>
      <c r="AA2395" s="17"/>
      <c r="AB2395" s="18"/>
      <c r="AC2395" s="17"/>
      <c r="AD2395" s="18"/>
      <c r="AE2395" s="17"/>
      <c r="AF2395" s="18"/>
      <c r="AG2395" s="139"/>
      <c r="AH2395" s="24"/>
      <c r="AI2395" s="17"/>
      <c r="AJ2395" s="24"/>
      <c r="AK2395" s="27"/>
      <c r="AL2395" s="47"/>
      <c r="AQ2395" s="25">
        <f>IF(FollowUp!$AK$3="(Off)",IF(FollowUp!$AA$3=Data!$D$5,C2395,IF(FollowUp!$AA$3=Data!$D$6,D2395,IF(FollowUp!$AA$3=Data!$D$7,E2395,B2395))),IF(FollowUp!$AK$3=Data!$N$9,F2395,IF(FollowUp!$AK$3=Data!$N$8,H2395,IF(FollowUp!$AK$3=Data!$N$7,G2395,B2395))))</f>
        <v>0</v>
      </c>
      <c r="AR2395" s="51">
        <f t="shared" si="230"/>
        <v>0</v>
      </c>
      <c r="AS2395" s="25">
        <f t="shared" si="228"/>
        <v>-1</v>
      </c>
      <c r="AT2395" s="25">
        <f t="shared" si="231"/>
        <v>2388</v>
      </c>
      <c r="AU2395" s="25">
        <f t="shared" si="229"/>
        <v>0</v>
      </c>
      <c r="AV2395" s="25">
        <f t="shared" si="232"/>
        <v>0</v>
      </c>
      <c r="BB2395" s="51"/>
    </row>
    <row r="2396" spans="1:54" x14ac:dyDescent="0.25">
      <c r="A2396" t="str">
        <f t="shared" si="227"/>
        <v>2396</v>
      </c>
      <c r="B2396" s="25">
        <f>IF(OR(ISBLANK($AG2396),$AI2396="closed",$AI2396="old",AND($B$3=Data!$N$6,OR(database!AG2396=Data!$K$8,Data!$K$9=database!AG2396))),0,MAX(B$8:B2395)+1)</f>
        <v>0</v>
      </c>
      <c r="C2396" s="25">
        <f ca="1">IF(AND($AL2396-C$3&lt;=TODAY(),$AL2396&gt;0,AI2396&lt;&gt;"closed",AI2396&lt;&gt;"old",AND($B$3&lt;&gt;Data!$N$6,OR(database!$AG2396&lt;&gt;Data!$K$9,database!$AG2396&lt;&gt;Data!$K$8))),MAX(C$8:C2395)+1,0)</f>
        <v>0</v>
      </c>
      <c r="D2396" s="25">
        <f ca="1">IF(AND($AL2396-D$3&lt;=TODAY(),$AL2396&gt;0,$AI2396&lt;&gt;"closed",AI2396&lt;&gt;"old",AND($B$3&lt;&gt;Data!$N$6,OR(database!$AG2396&lt;&gt;Data!$K$9,database!$AG2396&lt;&gt;Data!$K$8))),MAX(D$8:D2395)+1,0)</f>
        <v>0</v>
      </c>
      <c r="E2396" s="25">
        <f ca="1">IF(AND($AL2396-E$3&lt;=TODAY(),$AL2396&gt;0,AI2396&lt;&gt;"closed",AI2396&lt;&gt;"old",AND($B$3&lt;&gt;Data!$N$6,OR(database!$AG2396&lt;&gt;Data!$K$9,database!$AG2396&lt;&gt;Data!$K$8))),MAX(E$8:E2395)+1,0)</f>
        <v>0</v>
      </c>
      <c r="F2396" s="25">
        <f>IF(AH2396="X",MAX(F$8:F2395)+1,0)</f>
        <v>0</v>
      </c>
      <c r="G2396" s="25">
        <f ca="1">IF(AND(AG2396=Data!$K$8,database!AI2396&lt;&gt;"Closed",AI2396&lt;&gt;"old",database!AL2396&lt;(TODAY()+Data!$X$4)),MAX(G$8:G2395)+1,0)</f>
        <v>0</v>
      </c>
      <c r="H2396" s="25">
        <f ca="1">IF(AND(AG2396=Data!$K$9,database!AI2396&lt;&gt;"Closed",AI2396&lt;&gt;"old",database!AL2396&lt;(TODAY()+Data!$X$5)),MAX(H$8:H2395)+1,0)</f>
        <v>0</v>
      </c>
      <c r="Y2396">
        <f>IF(AS2396&gt;0,VLOOKUP(AS2396,$AT:$AV,3,0)+COUNTIF(AS$8:AS2395,AS2396),0)</f>
        <v>0</v>
      </c>
      <c r="AA2396" s="16"/>
      <c r="AB2396" s="22"/>
      <c r="AC2396" s="16"/>
      <c r="AD2396" s="22"/>
      <c r="AE2396" s="16"/>
      <c r="AF2396" s="22"/>
      <c r="AG2396" s="138"/>
      <c r="AH2396" s="23"/>
      <c r="AI2396" s="16"/>
      <c r="AJ2396" s="23"/>
      <c r="AK2396" s="28"/>
      <c r="AL2396" s="35"/>
      <c r="AQ2396" s="25">
        <f>IF(FollowUp!$AK$3="(Off)",IF(FollowUp!$AA$3=Data!$D$5,C2396,IF(FollowUp!$AA$3=Data!$D$6,D2396,IF(FollowUp!$AA$3=Data!$D$7,E2396,B2396))),IF(FollowUp!$AK$3=Data!$N$9,F2396,IF(FollowUp!$AK$3=Data!$N$8,H2396,IF(FollowUp!$AK$3=Data!$N$7,G2396,B2396))))</f>
        <v>0</v>
      </c>
      <c r="AR2396" s="51">
        <f t="shared" si="230"/>
        <v>0</v>
      </c>
      <c r="AS2396" s="25">
        <f t="shared" si="228"/>
        <v>-1</v>
      </c>
      <c r="AT2396" s="25">
        <f t="shared" si="231"/>
        <v>2389</v>
      </c>
      <c r="AU2396" s="25">
        <f t="shared" si="229"/>
        <v>0</v>
      </c>
      <c r="AV2396" s="25">
        <f t="shared" si="232"/>
        <v>0</v>
      </c>
      <c r="BB2396" s="51"/>
    </row>
    <row r="2397" spans="1:54" x14ac:dyDescent="0.25">
      <c r="A2397" t="str">
        <f t="shared" si="227"/>
        <v>2397</v>
      </c>
      <c r="B2397" s="25">
        <f>IF(OR(ISBLANK($AG2397),$AI2397="closed",$AI2397="old",AND($B$3=Data!$N$6,OR(database!AG2397=Data!$K$8,Data!$K$9=database!AG2397))),0,MAX(B$8:B2396)+1)</f>
        <v>0</v>
      </c>
      <c r="C2397" s="25">
        <f ca="1">IF(AND($AL2397-C$3&lt;=TODAY(),$AL2397&gt;0,AI2397&lt;&gt;"closed",AI2397&lt;&gt;"old",AND($B$3&lt;&gt;Data!$N$6,OR(database!$AG2397&lt;&gt;Data!$K$9,database!$AG2397&lt;&gt;Data!$K$8))),MAX(C$8:C2396)+1,0)</f>
        <v>0</v>
      </c>
      <c r="D2397" s="25">
        <f ca="1">IF(AND($AL2397-D$3&lt;=TODAY(),$AL2397&gt;0,$AI2397&lt;&gt;"closed",AI2397&lt;&gt;"old",AND($B$3&lt;&gt;Data!$N$6,OR(database!$AG2397&lt;&gt;Data!$K$9,database!$AG2397&lt;&gt;Data!$K$8))),MAX(D$8:D2396)+1,0)</f>
        <v>0</v>
      </c>
      <c r="E2397" s="25">
        <f ca="1">IF(AND($AL2397-E$3&lt;=TODAY(),$AL2397&gt;0,AI2397&lt;&gt;"closed",AI2397&lt;&gt;"old",AND($B$3&lt;&gt;Data!$N$6,OR(database!$AG2397&lt;&gt;Data!$K$9,database!$AG2397&lt;&gt;Data!$K$8))),MAX(E$8:E2396)+1,0)</f>
        <v>0</v>
      </c>
      <c r="F2397" s="25">
        <f>IF(AH2397="X",MAX(F$8:F2396)+1,0)</f>
        <v>0</v>
      </c>
      <c r="G2397" s="25">
        <f ca="1">IF(AND(AG2397=Data!$K$8,database!AI2397&lt;&gt;"Closed",AI2397&lt;&gt;"old",database!AL2397&lt;(TODAY()+Data!$X$4)),MAX(G$8:G2396)+1,0)</f>
        <v>0</v>
      </c>
      <c r="H2397" s="25">
        <f ca="1">IF(AND(AG2397=Data!$K$9,database!AI2397&lt;&gt;"Closed",AI2397&lt;&gt;"old",database!AL2397&lt;(TODAY()+Data!$X$5)),MAX(H$8:H2396)+1,0)</f>
        <v>0</v>
      </c>
      <c r="Y2397">
        <f>IF(AS2397&gt;0,VLOOKUP(AS2397,$AT:$AV,3,0)+COUNTIF(AS$8:AS2396,AS2397),0)</f>
        <v>0</v>
      </c>
      <c r="AA2397" s="17"/>
      <c r="AB2397" s="18"/>
      <c r="AC2397" s="17"/>
      <c r="AD2397" s="18"/>
      <c r="AE2397" s="17"/>
      <c r="AF2397" s="18"/>
      <c r="AG2397" s="139"/>
      <c r="AH2397" s="24"/>
      <c r="AI2397" s="17"/>
      <c r="AJ2397" s="24"/>
      <c r="AK2397" s="27"/>
      <c r="AL2397" s="47"/>
      <c r="AQ2397" s="25">
        <f>IF(FollowUp!$AK$3="(Off)",IF(FollowUp!$AA$3=Data!$D$5,C2397,IF(FollowUp!$AA$3=Data!$D$6,D2397,IF(FollowUp!$AA$3=Data!$D$7,E2397,B2397))),IF(FollowUp!$AK$3=Data!$N$9,F2397,IF(FollowUp!$AK$3=Data!$N$8,H2397,IF(FollowUp!$AK$3=Data!$N$7,G2397,B2397))))</f>
        <v>0</v>
      </c>
      <c r="AR2397" s="51">
        <f t="shared" si="230"/>
        <v>0</v>
      </c>
      <c r="AS2397" s="25">
        <f t="shared" si="228"/>
        <v>-1</v>
      </c>
      <c r="AT2397" s="25">
        <f t="shared" si="231"/>
        <v>2390</v>
      </c>
      <c r="AU2397" s="25">
        <f t="shared" si="229"/>
        <v>0</v>
      </c>
      <c r="AV2397" s="25">
        <f t="shared" si="232"/>
        <v>0</v>
      </c>
      <c r="BB2397" s="51"/>
    </row>
    <row r="2398" spans="1:54" x14ac:dyDescent="0.25">
      <c r="A2398" t="str">
        <f t="shared" si="227"/>
        <v>2398</v>
      </c>
      <c r="B2398" s="25">
        <f>IF(OR(ISBLANK($AG2398),$AI2398="closed",$AI2398="old",AND($B$3=Data!$N$6,OR(database!AG2398=Data!$K$8,Data!$K$9=database!AG2398))),0,MAX(B$8:B2397)+1)</f>
        <v>0</v>
      </c>
      <c r="C2398" s="25">
        <f ca="1">IF(AND($AL2398-C$3&lt;=TODAY(),$AL2398&gt;0,AI2398&lt;&gt;"closed",AI2398&lt;&gt;"old",AND($B$3&lt;&gt;Data!$N$6,OR(database!$AG2398&lt;&gt;Data!$K$9,database!$AG2398&lt;&gt;Data!$K$8))),MAX(C$8:C2397)+1,0)</f>
        <v>0</v>
      </c>
      <c r="D2398" s="25">
        <f ca="1">IF(AND($AL2398-D$3&lt;=TODAY(),$AL2398&gt;0,$AI2398&lt;&gt;"closed",AI2398&lt;&gt;"old",AND($B$3&lt;&gt;Data!$N$6,OR(database!$AG2398&lt;&gt;Data!$K$9,database!$AG2398&lt;&gt;Data!$K$8))),MAX(D$8:D2397)+1,0)</f>
        <v>0</v>
      </c>
      <c r="E2398" s="25">
        <f ca="1">IF(AND($AL2398-E$3&lt;=TODAY(),$AL2398&gt;0,AI2398&lt;&gt;"closed",AI2398&lt;&gt;"old",AND($B$3&lt;&gt;Data!$N$6,OR(database!$AG2398&lt;&gt;Data!$K$9,database!$AG2398&lt;&gt;Data!$K$8))),MAX(E$8:E2397)+1,0)</f>
        <v>0</v>
      </c>
      <c r="F2398" s="25">
        <f>IF(AH2398="X",MAX(F$8:F2397)+1,0)</f>
        <v>0</v>
      </c>
      <c r="G2398" s="25">
        <f ca="1">IF(AND(AG2398=Data!$K$8,database!AI2398&lt;&gt;"Closed",AI2398&lt;&gt;"old",database!AL2398&lt;(TODAY()+Data!$X$4)),MAX(G$8:G2397)+1,0)</f>
        <v>0</v>
      </c>
      <c r="H2398" s="25">
        <f ca="1">IF(AND(AG2398=Data!$K$9,database!AI2398&lt;&gt;"Closed",AI2398&lt;&gt;"old",database!AL2398&lt;(TODAY()+Data!$X$5)),MAX(H$8:H2397)+1,0)</f>
        <v>0</v>
      </c>
      <c r="Y2398">
        <f>IF(AS2398&gt;0,VLOOKUP(AS2398,$AT:$AV,3,0)+COUNTIF(AS$8:AS2397,AS2398),0)</f>
        <v>0</v>
      </c>
      <c r="AA2398" s="16"/>
      <c r="AB2398" s="22"/>
      <c r="AC2398" s="16"/>
      <c r="AD2398" s="22"/>
      <c r="AE2398" s="16"/>
      <c r="AF2398" s="22"/>
      <c r="AG2398" s="138"/>
      <c r="AH2398" s="23"/>
      <c r="AI2398" s="16"/>
      <c r="AJ2398" s="23"/>
      <c r="AK2398" s="28"/>
      <c r="AL2398" s="35"/>
      <c r="AQ2398" s="25">
        <f>IF(FollowUp!$AK$3="(Off)",IF(FollowUp!$AA$3=Data!$D$5,C2398,IF(FollowUp!$AA$3=Data!$D$6,D2398,IF(FollowUp!$AA$3=Data!$D$7,E2398,B2398))),IF(FollowUp!$AK$3=Data!$N$9,F2398,IF(FollowUp!$AK$3=Data!$N$8,H2398,IF(FollowUp!$AK$3=Data!$N$7,G2398,B2398))))</f>
        <v>0</v>
      </c>
      <c r="AR2398" s="51">
        <f t="shared" si="230"/>
        <v>0</v>
      </c>
      <c r="AS2398" s="25">
        <f t="shared" si="228"/>
        <v>-1</v>
      </c>
      <c r="AT2398" s="25">
        <f t="shared" si="231"/>
        <v>2391</v>
      </c>
      <c r="AU2398" s="25">
        <f t="shared" si="229"/>
        <v>0</v>
      </c>
      <c r="AV2398" s="25">
        <f t="shared" si="232"/>
        <v>0</v>
      </c>
      <c r="BB2398" s="51"/>
    </row>
    <row r="2399" spans="1:54" x14ac:dyDescent="0.25">
      <c r="A2399" t="str">
        <f t="shared" si="227"/>
        <v>2399</v>
      </c>
      <c r="B2399" s="25">
        <f>IF(OR(ISBLANK($AG2399),$AI2399="closed",$AI2399="old",AND($B$3=Data!$N$6,OR(database!AG2399=Data!$K$8,Data!$K$9=database!AG2399))),0,MAX(B$8:B2398)+1)</f>
        <v>0</v>
      </c>
      <c r="C2399" s="25">
        <f ca="1">IF(AND($AL2399-C$3&lt;=TODAY(),$AL2399&gt;0,AI2399&lt;&gt;"closed",AI2399&lt;&gt;"old",AND($B$3&lt;&gt;Data!$N$6,OR(database!$AG2399&lt;&gt;Data!$K$9,database!$AG2399&lt;&gt;Data!$K$8))),MAX(C$8:C2398)+1,0)</f>
        <v>0</v>
      </c>
      <c r="D2399" s="25">
        <f ca="1">IF(AND($AL2399-D$3&lt;=TODAY(),$AL2399&gt;0,$AI2399&lt;&gt;"closed",AI2399&lt;&gt;"old",AND($B$3&lt;&gt;Data!$N$6,OR(database!$AG2399&lt;&gt;Data!$K$9,database!$AG2399&lt;&gt;Data!$K$8))),MAX(D$8:D2398)+1,0)</f>
        <v>0</v>
      </c>
      <c r="E2399" s="25">
        <f ca="1">IF(AND($AL2399-E$3&lt;=TODAY(),$AL2399&gt;0,AI2399&lt;&gt;"closed",AI2399&lt;&gt;"old",AND($B$3&lt;&gt;Data!$N$6,OR(database!$AG2399&lt;&gt;Data!$K$9,database!$AG2399&lt;&gt;Data!$K$8))),MAX(E$8:E2398)+1,0)</f>
        <v>0</v>
      </c>
      <c r="F2399" s="25">
        <f>IF(AH2399="X",MAX(F$8:F2398)+1,0)</f>
        <v>0</v>
      </c>
      <c r="G2399" s="25">
        <f ca="1">IF(AND(AG2399=Data!$K$8,database!AI2399&lt;&gt;"Closed",AI2399&lt;&gt;"old",database!AL2399&lt;(TODAY()+Data!$X$4)),MAX(G$8:G2398)+1,0)</f>
        <v>0</v>
      </c>
      <c r="H2399" s="25">
        <f ca="1">IF(AND(AG2399=Data!$K$9,database!AI2399&lt;&gt;"Closed",AI2399&lt;&gt;"old",database!AL2399&lt;(TODAY()+Data!$X$5)),MAX(H$8:H2398)+1,0)</f>
        <v>0</v>
      </c>
      <c r="Y2399">
        <f>IF(AS2399&gt;0,VLOOKUP(AS2399,$AT:$AV,3,0)+COUNTIF(AS$8:AS2398,AS2399),0)</f>
        <v>0</v>
      </c>
      <c r="AA2399" s="17"/>
      <c r="AB2399" s="18"/>
      <c r="AC2399" s="17"/>
      <c r="AD2399" s="18"/>
      <c r="AE2399" s="17"/>
      <c r="AF2399" s="18"/>
      <c r="AG2399" s="139"/>
      <c r="AH2399" s="24"/>
      <c r="AI2399" s="17"/>
      <c r="AJ2399" s="24"/>
      <c r="AK2399" s="27"/>
      <c r="AL2399" s="47"/>
      <c r="AQ2399" s="25">
        <f>IF(FollowUp!$AK$3="(Off)",IF(FollowUp!$AA$3=Data!$D$5,C2399,IF(FollowUp!$AA$3=Data!$D$6,D2399,IF(FollowUp!$AA$3=Data!$D$7,E2399,B2399))),IF(FollowUp!$AK$3=Data!$N$9,F2399,IF(FollowUp!$AK$3=Data!$N$8,H2399,IF(FollowUp!$AK$3=Data!$N$7,G2399,B2399))))</f>
        <v>0</v>
      </c>
      <c r="AR2399" s="51">
        <f t="shared" si="230"/>
        <v>0</v>
      </c>
      <c r="AS2399" s="25">
        <f t="shared" si="228"/>
        <v>-1</v>
      </c>
      <c r="AT2399" s="25">
        <f t="shared" si="231"/>
        <v>2392</v>
      </c>
      <c r="AU2399" s="25">
        <f t="shared" si="229"/>
        <v>0</v>
      </c>
      <c r="AV2399" s="25">
        <f t="shared" si="232"/>
        <v>0</v>
      </c>
      <c r="BB2399" s="51"/>
    </row>
    <row r="2400" spans="1:54" x14ac:dyDescent="0.25">
      <c r="A2400" t="str">
        <f t="shared" si="227"/>
        <v>2400</v>
      </c>
      <c r="B2400" s="25">
        <f>IF(OR(ISBLANK($AG2400),$AI2400="closed",$AI2400="old",AND($B$3=Data!$N$6,OR(database!AG2400=Data!$K$8,Data!$K$9=database!AG2400))),0,MAX(B$8:B2399)+1)</f>
        <v>0</v>
      </c>
      <c r="C2400" s="25">
        <f ca="1">IF(AND($AL2400-C$3&lt;=TODAY(),$AL2400&gt;0,AI2400&lt;&gt;"closed",AI2400&lt;&gt;"old",AND($B$3&lt;&gt;Data!$N$6,OR(database!$AG2400&lt;&gt;Data!$K$9,database!$AG2400&lt;&gt;Data!$K$8))),MAX(C$8:C2399)+1,0)</f>
        <v>0</v>
      </c>
      <c r="D2400" s="25">
        <f ca="1">IF(AND($AL2400-D$3&lt;=TODAY(),$AL2400&gt;0,$AI2400&lt;&gt;"closed",AI2400&lt;&gt;"old",AND($B$3&lt;&gt;Data!$N$6,OR(database!$AG2400&lt;&gt;Data!$K$9,database!$AG2400&lt;&gt;Data!$K$8))),MAX(D$8:D2399)+1,0)</f>
        <v>0</v>
      </c>
      <c r="E2400" s="25">
        <f ca="1">IF(AND($AL2400-E$3&lt;=TODAY(),$AL2400&gt;0,AI2400&lt;&gt;"closed",AI2400&lt;&gt;"old",AND($B$3&lt;&gt;Data!$N$6,OR(database!$AG2400&lt;&gt;Data!$K$9,database!$AG2400&lt;&gt;Data!$K$8))),MAX(E$8:E2399)+1,0)</f>
        <v>0</v>
      </c>
      <c r="F2400" s="25">
        <f>IF(AH2400="X",MAX(F$8:F2399)+1,0)</f>
        <v>0</v>
      </c>
      <c r="G2400" s="25">
        <f ca="1">IF(AND(AG2400=Data!$K$8,database!AI2400&lt;&gt;"Closed",AI2400&lt;&gt;"old",database!AL2400&lt;(TODAY()+Data!$X$4)),MAX(G$8:G2399)+1,0)</f>
        <v>0</v>
      </c>
      <c r="H2400" s="25">
        <f ca="1">IF(AND(AG2400=Data!$K$9,database!AI2400&lt;&gt;"Closed",AI2400&lt;&gt;"old",database!AL2400&lt;(TODAY()+Data!$X$5)),MAX(H$8:H2399)+1,0)</f>
        <v>0</v>
      </c>
      <c r="Y2400">
        <f>IF(AS2400&gt;0,VLOOKUP(AS2400,$AT:$AV,3,0)+COUNTIF(AS$8:AS2399,AS2400),0)</f>
        <v>0</v>
      </c>
      <c r="AA2400" s="16"/>
      <c r="AB2400" s="22"/>
      <c r="AC2400" s="16"/>
      <c r="AD2400" s="22"/>
      <c r="AE2400" s="16"/>
      <c r="AF2400" s="22"/>
      <c r="AG2400" s="138"/>
      <c r="AH2400" s="23"/>
      <c r="AI2400" s="16"/>
      <c r="AJ2400" s="23"/>
      <c r="AK2400" s="28"/>
      <c r="AL2400" s="35"/>
      <c r="AQ2400" s="25">
        <f>IF(FollowUp!$AK$3="(Off)",IF(FollowUp!$AA$3=Data!$D$5,C2400,IF(FollowUp!$AA$3=Data!$D$6,D2400,IF(FollowUp!$AA$3=Data!$D$7,E2400,B2400))),IF(FollowUp!$AK$3=Data!$N$9,F2400,IF(FollowUp!$AK$3=Data!$N$8,H2400,IF(FollowUp!$AK$3=Data!$N$7,G2400,B2400))))</f>
        <v>0</v>
      </c>
      <c r="AR2400" s="51">
        <f t="shared" si="230"/>
        <v>0</v>
      </c>
      <c r="AS2400" s="25">
        <f t="shared" si="228"/>
        <v>-1</v>
      </c>
      <c r="AT2400" s="25">
        <f t="shared" si="231"/>
        <v>2393</v>
      </c>
      <c r="AU2400" s="25">
        <f t="shared" si="229"/>
        <v>0</v>
      </c>
      <c r="AV2400" s="25">
        <f t="shared" si="232"/>
        <v>0</v>
      </c>
      <c r="BB2400" s="51"/>
    </row>
    <row r="2401" spans="1:54" x14ac:dyDescent="0.25">
      <c r="A2401" t="str">
        <f t="shared" si="227"/>
        <v>2401</v>
      </c>
      <c r="B2401" s="25">
        <f>IF(OR(ISBLANK($AG2401),$AI2401="closed",$AI2401="old",AND($B$3=Data!$N$6,OR(database!AG2401=Data!$K$8,Data!$K$9=database!AG2401))),0,MAX(B$8:B2400)+1)</f>
        <v>0</v>
      </c>
      <c r="C2401" s="25">
        <f ca="1">IF(AND($AL2401-C$3&lt;=TODAY(),$AL2401&gt;0,AI2401&lt;&gt;"closed",AI2401&lt;&gt;"old",AND($B$3&lt;&gt;Data!$N$6,OR(database!$AG2401&lt;&gt;Data!$K$9,database!$AG2401&lt;&gt;Data!$K$8))),MAX(C$8:C2400)+1,0)</f>
        <v>0</v>
      </c>
      <c r="D2401" s="25">
        <f ca="1">IF(AND($AL2401-D$3&lt;=TODAY(),$AL2401&gt;0,$AI2401&lt;&gt;"closed",AI2401&lt;&gt;"old",AND($B$3&lt;&gt;Data!$N$6,OR(database!$AG2401&lt;&gt;Data!$K$9,database!$AG2401&lt;&gt;Data!$K$8))),MAX(D$8:D2400)+1,0)</f>
        <v>0</v>
      </c>
      <c r="E2401" s="25">
        <f ca="1">IF(AND($AL2401-E$3&lt;=TODAY(),$AL2401&gt;0,AI2401&lt;&gt;"closed",AI2401&lt;&gt;"old",AND($B$3&lt;&gt;Data!$N$6,OR(database!$AG2401&lt;&gt;Data!$K$9,database!$AG2401&lt;&gt;Data!$K$8))),MAX(E$8:E2400)+1,0)</f>
        <v>0</v>
      </c>
      <c r="F2401" s="25">
        <f>IF(AH2401="X",MAX(F$8:F2400)+1,0)</f>
        <v>0</v>
      </c>
      <c r="G2401" s="25">
        <f ca="1">IF(AND(AG2401=Data!$K$8,database!AI2401&lt;&gt;"Closed",AI2401&lt;&gt;"old",database!AL2401&lt;(TODAY()+Data!$X$4)),MAX(G$8:G2400)+1,0)</f>
        <v>0</v>
      </c>
      <c r="H2401" s="25">
        <f ca="1">IF(AND(AG2401=Data!$K$9,database!AI2401&lt;&gt;"Closed",AI2401&lt;&gt;"old",database!AL2401&lt;(TODAY()+Data!$X$5)),MAX(H$8:H2400)+1,0)</f>
        <v>0</v>
      </c>
      <c r="Y2401">
        <f>IF(AS2401&gt;0,VLOOKUP(AS2401,$AT:$AV,3,0)+COUNTIF(AS$8:AS2400,AS2401),0)</f>
        <v>0</v>
      </c>
      <c r="AA2401" s="17"/>
      <c r="AB2401" s="18"/>
      <c r="AC2401" s="17"/>
      <c r="AD2401" s="18"/>
      <c r="AE2401" s="17"/>
      <c r="AF2401" s="18"/>
      <c r="AG2401" s="139"/>
      <c r="AH2401" s="24"/>
      <c r="AI2401" s="17"/>
      <c r="AJ2401" s="24"/>
      <c r="AK2401" s="27"/>
      <c r="AL2401" s="47"/>
      <c r="AQ2401" s="25">
        <f>IF(FollowUp!$AK$3="(Off)",IF(FollowUp!$AA$3=Data!$D$5,C2401,IF(FollowUp!$AA$3=Data!$D$6,D2401,IF(FollowUp!$AA$3=Data!$D$7,E2401,B2401))),IF(FollowUp!$AK$3=Data!$N$9,F2401,IF(FollowUp!$AK$3=Data!$N$8,H2401,IF(FollowUp!$AK$3=Data!$N$7,G2401,B2401))))</f>
        <v>0</v>
      </c>
      <c r="AR2401" s="51">
        <f t="shared" si="230"/>
        <v>0</v>
      </c>
      <c r="AS2401" s="25">
        <f t="shared" si="228"/>
        <v>-1</v>
      </c>
      <c r="AT2401" s="25">
        <f t="shared" si="231"/>
        <v>2394</v>
      </c>
      <c r="AU2401" s="25">
        <f t="shared" si="229"/>
        <v>0</v>
      </c>
      <c r="AV2401" s="25">
        <f t="shared" si="232"/>
        <v>0</v>
      </c>
      <c r="BB2401" s="51"/>
    </row>
    <row r="2402" spans="1:54" x14ac:dyDescent="0.25">
      <c r="A2402" t="str">
        <f t="shared" si="227"/>
        <v>2402</v>
      </c>
      <c r="B2402" s="25">
        <f>IF(OR(ISBLANK($AG2402),$AI2402="closed",$AI2402="old",AND($B$3=Data!$N$6,OR(database!AG2402=Data!$K$8,Data!$K$9=database!AG2402))),0,MAX(B$8:B2401)+1)</f>
        <v>0</v>
      </c>
      <c r="C2402" s="25">
        <f ca="1">IF(AND($AL2402-C$3&lt;=TODAY(),$AL2402&gt;0,AI2402&lt;&gt;"closed",AI2402&lt;&gt;"old",AND($B$3&lt;&gt;Data!$N$6,OR(database!$AG2402&lt;&gt;Data!$K$9,database!$AG2402&lt;&gt;Data!$K$8))),MAX(C$8:C2401)+1,0)</f>
        <v>0</v>
      </c>
      <c r="D2402" s="25">
        <f ca="1">IF(AND($AL2402-D$3&lt;=TODAY(),$AL2402&gt;0,$AI2402&lt;&gt;"closed",AI2402&lt;&gt;"old",AND($B$3&lt;&gt;Data!$N$6,OR(database!$AG2402&lt;&gt;Data!$K$9,database!$AG2402&lt;&gt;Data!$K$8))),MAX(D$8:D2401)+1,0)</f>
        <v>0</v>
      </c>
      <c r="E2402" s="25">
        <f ca="1">IF(AND($AL2402-E$3&lt;=TODAY(),$AL2402&gt;0,AI2402&lt;&gt;"closed",AI2402&lt;&gt;"old",AND($B$3&lt;&gt;Data!$N$6,OR(database!$AG2402&lt;&gt;Data!$K$9,database!$AG2402&lt;&gt;Data!$K$8))),MAX(E$8:E2401)+1,0)</f>
        <v>0</v>
      </c>
      <c r="F2402" s="25">
        <f>IF(AH2402="X",MAX(F$8:F2401)+1,0)</f>
        <v>0</v>
      </c>
      <c r="G2402" s="25">
        <f ca="1">IF(AND(AG2402=Data!$K$8,database!AI2402&lt;&gt;"Closed",AI2402&lt;&gt;"old",database!AL2402&lt;(TODAY()+Data!$X$4)),MAX(G$8:G2401)+1,0)</f>
        <v>0</v>
      </c>
      <c r="H2402" s="25">
        <f ca="1">IF(AND(AG2402=Data!$K$9,database!AI2402&lt;&gt;"Closed",AI2402&lt;&gt;"old",database!AL2402&lt;(TODAY()+Data!$X$5)),MAX(H$8:H2401)+1,0)</f>
        <v>0</v>
      </c>
      <c r="Y2402">
        <f>IF(AS2402&gt;0,VLOOKUP(AS2402,$AT:$AV,3,0)+COUNTIF(AS$8:AS2401,AS2402),0)</f>
        <v>0</v>
      </c>
      <c r="AA2402" s="16"/>
      <c r="AB2402" s="22"/>
      <c r="AC2402" s="16"/>
      <c r="AD2402" s="22"/>
      <c r="AE2402" s="16"/>
      <c r="AF2402" s="22"/>
      <c r="AG2402" s="138"/>
      <c r="AH2402" s="23"/>
      <c r="AI2402" s="16"/>
      <c r="AJ2402" s="23"/>
      <c r="AK2402" s="28"/>
      <c r="AL2402" s="35"/>
      <c r="AQ2402" s="25">
        <f>IF(FollowUp!$AK$3="(Off)",IF(FollowUp!$AA$3=Data!$D$5,C2402,IF(FollowUp!$AA$3=Data!$D$6,D2402,IF(FollowUp!$AA$3=Data!$D$7,E2402,B2402))),IF(FollowUp!$AK$3=Data!$N$9,F2402,IF(FollowUp!$AK$3=Data!$N$8,H2402,IF(FollowUp!$AK$3=Data!$N$7,G2402,B2402))))</f>
        <v>0</v>
      </c>
      <c r="AR2402" s="51">
        <f t="shared" si="230"/>
        <v>0</v>
      </c>
      <c r="AS2402" s="25">
        <f t="shared" si="228"/>
        <v>-1</v>
      </c>
      <c r="AT2402" s="25">
        <f t="shared" si="231"/>
        <v>2395</v>
      </c>
      <c r="AU2402" s="25">
        <f t="shared" si="229"/>
        <v>0</v>
      </c>
      <c r="AV2402" s="25">
        <f t="shared" si="232"/>
        <v>0</v>
      </c>
      <c r="BB2402" s="51"/>
    </row>
    <row r="2403" spans="1:54" x14ac:dyDescent="0.25">
      <c r="A2403" t="str">
        <f t="shared" si="227"/>
        <v>2403</v>
      </c>
      <c r="B2403" s="25">
        <f>IF(OR(ISBLANK($AG2403),$AI2403="closed",$AI2403="old",AND($B$3=Data!$N$6,OR(database!AG2403=Data!$K$8,Data!$K$9=database!AG2403))),0,MAX(B$8:B2402)+1)</f>
        <v>0</v>
      </c>
      <c r="C2403" s="25">
        <f ca="1">IF(AND($AL2403-C$3&lt;=TODAY(),$AL2403&gt;0,AI2403&lt;&gt;"closed",AI2403&lt;&gt;"old",AND($B$3&lt;&gt;Data!$N$6,OR(database!$AG2403&lt;&gt;Data!$K$9,database!$AG2403&lt;&gt;Data!$K$8))),MAX(C$8:C2402)+1,0)</f>
        <v>0</v>
      </c>
      <c r="D2403" s="25">
        <f ca="1">IF(AND($AL2403-D$3&lt;=TODAY(),$AL2403&gt;0,$AI2403&lt;&gt;"closed",AI2403&lt;&gt;"old",AND($B$3&lt;&gt;Data!$N$6,OR(database!$AG2403&lt;&gt;Data!$K$9,database!$AG2403&lt;&gt;Data!$K$8))),MAX(D$8:D2402)+1,0)</f>
        <v>0</v>
      </c>
      <c r="E2403" s="25">
        <f ca="1">IF(AND($AL2403-E$3&lt;=TODAY(),$AL2403&gt;0,AI2403&lt;&gt;"closed",AI2403&lt;&gt;"old",AND($B$3&lt;&gt;Data!$N$6,OR(database!$AG2403&lt;&gt;Data!$K$9,database!$AG2403&lt;&gt;Data!$K$8))),MAX(E$8:E2402)+1,0)</f>
        <v>0</v>
      </c>
      <c r="F2403" s="25">
        <f>IF(AH2403="X",MAX(F$8:F2402)+1,0)</f>
        <v>0</v>
      </c>
      <c r="G2403" s="25">
        <f ca="1">IF(AND(AG2403=Data!$K$8,database!AI2403&lt;&gt;"Closed",AI2403&lt;&gt;"old",database!AL2403&lt;(TODAY()+Data!$X$4)),MAX(G$8:G2402)+1,0)</f>
        <v>0</v>
      </c>
      <c r="H2403" s="25">
        <f ca="1">IF(AND(AG2403=Data!$K$9,database!AI2403&lt;&gt;"Closed",AI2403&lt;&gt;"old",database!AL2403&lt;(TODAY()+Data!$X$5)),MAX(H$8:H2402)+1,0)</f>
        <v>0</v>
      </c>
      <c r="Y2403">
        <f>IF(AS2403&gt;0,VLOOKUP(AS2403,$AT:$AV,3,0)+COUNTIF(AS$8:AS2402,AS2403),0)</f>
        <v>0</v>
      </c>
      <c r="AA2403" s="17"/>
      <c r="AB2403" s="18"/>
      <c r="AC2403" s="17"/>
      <c r="AD2403" s="18"/>
      <c r="AE2403" s="17"/>
      <c r="AF2403" s="18"/>
      <c r="AG2403" s="139"/>
      <c r="AH2403" s="24"/>
      <c r="AI2403" s="17"/>
      <c r="AJ2403" s="24"/>
      <c r="AK2403" s="27"/>
      <c r="AL2403" s="47"/>
      <c r="AQ2403" s="25">
        <f>IF(FollowUp!$AK$3="(Off)",IF(FollowUp!$AA$3=Data!$D$5,C2403,IF(FollowUp!$AA$3=Data!$D$6,D2403,IF(FollowUp!$AA$3=Data!$D$7,E2403,B2403))),IF(FollowUp!$AK$3=Data!$N$9,F2403,IF(FollowUp!$AK$3=Data!$N$8,H2403,IF(FollowUp!$AK$3=Data!$N$7,G2403,B2403))))</f>
        <v>0</v>
      </c>
      <c r="AR2403" s="51">
        <f t="shared" si="230"/>
        <v>0</v>
      </c>
      <c r="AS2403" s="25">
        <f t="shared" si="228"/>
        <v>-1</v>
      </c>
      <c r="AT2403" s="25">
        <f t="shared" si="231"/>
        <v>2396</v>
      </c>
      <c r="AU2403" s="25">
        <f t="shared" si="229"/>
        <v>0</v>
      </c>
      <c r="AV2403" s="25">
        <f t="shared" si="232"/>
        <v>0</v>
      </c>
      <c r="BB2403" s="51"/>
    </row>
    <row r="2404" spans="1:54" x14ac:dyDescent="0.25">
      <c r="A2404" t="str">
        <f t="shared" si="227"/>
        <v>2404</v>
      </c>
      <c r="B2404" s="25">
        <f>IF(OR(ISBLANK($AG2404),$AI2404="closed",$AI2404="old",AND($B$3=Data!$N$6,OR(database!AG2404=Data!$K$8,Data!$K$9=database!AG2404))),0,MAX(B$8:B2403)+1)</f>
        <v>0</v>
      </c>
      <c r="C2404" s="25">
        <f ca="1">IF(AND($AL2404-C$3&lt;=TODAY(),$AL2404&gt;0,AI2404&lt;&gt;"closed",AI2404&lt;&gt;"old",AND($B$3&lt;&gt;Data!$N$6,OR(database!$AG2404&lt;&gt;Data!$K$9,database!$AG2404&lt;&gt;Data!$K$8))),MAX(C$8:C2403)+1,0)</f>
        <v>0</v>
      </c>
      <c r="D2404" s="25">
        <f ca="1">IF(AND($AL2404-D$3&lt;=TODAY(),$AL2404&gt;0,$AI2404&lt;&gt;"closed",AI2404&lt;&gt;"old",AND($B$3&lt;&gt;Data!$N$6,OR(database!$AG2404&lt;&gt;Data!$K$9,database!$AG2404&lt;&gt;Data!$K$8))),MAX(D$8:D2403)+1,0)</f>
        <v>0</v>
      </c>
      <c r="E2404" s="25">
        <f ca="1">IF(AND($AL2404-E$3&lt;=TODAY(),$AL2404&gt;0,AI2404&lt;&gt;"closed",AI2404&lt;&gt;"old",AND($B$3&lt;&gt;Data!$N$6,OR(database!$AG2404&lt;&gt;Data!$K$9,database!$AG2404&lt;&gt;Data!$K$8))),MAX(E$8:E2403)+1,0)</f>
        <v>0</v>
      </c>
      <c r="F2404" s="25">
        <f>IF(AH2404="X",MAX(F$8:F2403)+1,0)</f>
        <v>0</v>
      </c>
      <c r="G2404" s="25">
        <f ca="1">IF(AND(AG2404=Data!$K$8,database!AI2404&lt;&gt;"Closed",AI2404&lt;&gt;"old",database!AL2404&lt;(TODAY()+Data!$X$4)),MAX(G$8:G2403)+1,0)</f>
        <v>0</v>
      </c>
      <c r="H2404" s="25">
        <f ca="1">IF(AND(AG2404=Data!$K$9,database!AI2404&lt;&gt;"Closed",AI2404&lt;&gt;"old",database!AL2404&lt;(TODAY()+Data!$X$5)),MAX(H$8:H2403)+1,0)</f>
        <v>0</v>
      </c>
      <c r="Y2404">
        <f>IF(AS2404&gt;0,VLOOKUP(AS2404,$AT:$AV,3,0)+COUNTIF(AS$8:AS2403,AS2404),0)</f>
        <v>0</v>
      </c>
      <c r="AA2404" s="16"/>
      <c r="AB2404" s="22"/>
      <c r="AC2404" s="16"/>
      <c r="AD2404" s="22"/>
      <c r="AE2404" s="16"/>
      <c r="AF2404" s="22"/>
      <c r="AG2404" s="138"/>
      <c r="AH2404" s="23"/>
      <c r="AI2404" s="16"/>
      <c r="AJ2404" s="23"/>
      <c r="AK2404" s="28"/>
      <c r="AL2404" s="35"/>
      <c r="AQ2404" s="25">
        <f>IF(FollowUp!$AK$3="(Off)",IF(FollowUp!$AA$3=Data!$D$5,C2404,IF(FollowUp!$AA$3=Data!$D$6,D2404,IF(FollowUp!$AA$3=Data!$D$7,E2404,B2404))),IF(FollowUp!$AK$3=Data!$N$9,F2404,IF(FollowUp!$AK$3=Data!$N$8,H2404,IF(FollowUp!$AK$3=Data!$N$7,G2404,B2404))))</f>
        <v>0</v>
      </c>
      <c r="AR2404" s="51">
        <f t="shared" si="230"/>
        <v>0</v>
      </c>
      <c r="AS2404" s="25">
        <f t="shared" si="228"/>
        <v>-1</v>
      </c>
      <c r="AT2404" s="25">
        <f t="shared" si="231"/>
        <v>2397</v>
      </c>
      <c r="AU2404" s="25">
        <f t="shared" si="229"/>
        <v>0</v>
      </c>
      <c r="AV2404" s="25">
        <f t="shared" si="232"/>
        <v>0</v>
      </c>
      <c r="BB2404" s="51"/>
    </row>
    <row r="2405" spans="1:54" x14ac:dyDescent="0.25">
      <c r="A2405" t="str">
        <f t="shared" si="227"/>
        <v>2405</v>
      </c>
      <c r="B2405" s="25">
        <f>IF(OR(ISBLANK($AG2405),$AI2405="closed",$AI2405="old",AND($B$3=Data!$N$6,OR(database!AG2405=Data!$K$8,Data!$K$9=database!AG2405))),0,MAX(B$8:B2404)+1)</f>
        <v>0</v>
      </c>
      <c r="C2405" s="25">
        <f ca="1">IF(AND($AL2405-C$3&lt;=TODAY(),$AL2405&gt;0,AI2405&lt;&gt;"closed",AI2405&lt;&gt;"old",AND($B$3&lt;&gt;Data!$N$6,OR(database!$AG2405&lt;&gt;Data!$K$9,database!$AG2405&lt;&gt;Data!$K$8))),MAX(C$8:C2404)+1,0)</f>
        <v>0</v>
      </c>
      <c r="D2405" s="25">
        <f ca="1">IF(AND($AL2405-D$3&lt;=TODAY(),$AL2405&gt;0,$AI2405&lt;&gt;"closed",AI2405&lt;&gt;"old",AND($B$3&lt;&gt;Data!$N$6,OR(database!$AG2405&lt;&gt;Data!$K$9,database!$AG2405&lt;&gt;Data!$K$8))),MAX(D$8:D2404)+1,0)</f>
        <v>0</v>
      </c>
      <c r="E2405" s="25">
        <f ca="1">IF(AND($AL2405-E$3&lt;=TODAY(),$AL2405&gt;0,AI2405&lt;&gt;"closed",AI2405&lt;&gt;"old",AND($B$3&lt;&gt;Data!$N$6,OR(database!$AG2405&lt;&gt;Data!$K$9,database!$AG2405&lt;&gt;Data!$K$8))),MAX(E$8:E2404)+1,0)</f>
        <v>0</v>
      </c>
      <c r="F2405" s="25">
        <f>IF(AH2405="X",MAX(F$8:F2404)+1,0)</f>
        <v>0</v>
      </c>
      <c r="G2405" s="25">
        <f ca="1">IF(AND(AG2405=Data!$K$8,database!AI2405&lt;&gt;"Closed",AI2405&lt;&gt;"old",database!AL2405&lt;(TODAY()+Data!$X$4)),MAX(G$8:G2404)+1,0)</f>
        <v>0</v>
      </c>
      <c r="H2405" s="25">
        <f ca="1">IF(AND(AG2405=Data!$K$9,database!AI2405&lt;&gt;"Closed",AI2405&lt;&gt;"old",database!AL2405&lt;(TODAY()+Data!$X$5)),MAX(H$8:H2404)+1,0)</f>
        <v>0</v>
      </c>
      <c r="Y2405">
        <f>IF(AS2405&gt;0,VLOOKUP(AS2405,$AT:$AV,3,0)+COUNTIF(AS$8:AS2404,AS2405),0)</f>
        <v>0</v>
      </c>
      <c r="AA2405" s="17"/>
      <c r="AB2405" s="18"/>
      <c r="AC2405" s="17"/>
      <c r="AD2405" s="18"/>
      <c r="AE2405" s="17"/>
      <c r="AF2405" s="18"/>
      <c r="AG2405" s="139"/>
      <c r="AH2405" s="24"/>
      <c r="AI2405" s="17"/>
      <c r="AJ2405" s="24"/>
      <c r="AK2405" s="27"/>
      <c r="AL2405" s="47"/>
      <c r="AQ2405" s="25">
        <f>IF(FollowUp!$AK$3="(Off)",IF(FollowUp!$AA$3=Data!$D$5,C2405,IF(FollowUp!$AA$3=Data!$D$6,D2405,IF(FollowUp!$AA$3=Data!$D$7,E2405,B2405))),IF(FollowUp!$AK$3=Data!$N$9,F2405,IF(FollowUp!$AK$3=Data!$N$8,H2405,IF(FollowUp!$AK$3=Data!$N$7,G2405,B2405))))</f>
        <v>0</v>
      </c>
      <c r="AR2405" s="51">
        <f t="shared" si="230"/>
        <v>0</v>
      </c>
      <c r="AS2405" s="25">
        <f t="shared" si="228"/>
        <v>-1</v>
      </c>
      <c r="AT2405" s="25">
        <f t="shared" si="231"/>
        <v>2398</v>
      </c>
      <c r="AU2405" s="25">
        <f t="shared" si="229"/>
        <v>0</v>
      </c>
      <c r="AV2405" s="25">
        <f t="shared" si="232"/>
        <v>0</v>
      </c>
      <c r="BB2405" s="51"/>
    </row>
    <row r="2406" spans="1:54" x14ac:dyDescent="0.25">
      <c r="A2406" t="str">
        <f t="shared" si="227"/>
        <v>2406</v>
      </c>
      <c r="B2406" s="25">
        <f>IF(OR(ISBLANK($AG2406),$AI2406="closed",$AI2406="old",AND($B$3=Data!$N$6,OR(database!AG2406=Data!$K$8,Data!$K$9=database!AG2406))),0,MAX(B$8:B2405)+1)</f>
        <v>0</v>
      </c>
      <c r="C2406" s="25">
        <f ca="1">IF(AND($AL2406-C$3&lt;=TODAY(),$AL2406&gt;0,AI2406&lt;&gt;"closed",AI2406&lt;&gt;"old",AND($B$3&lt;&gt;Data!$N$6,OR(database!$AG2406&lt;&gt;Data!$K$9,database!$AG2406&lt;&gt;Data!$K$8))),MAX(C$8:C2405)+1,0)</f>
        <v>0</v>
      </c>
      <c r="D2406" s="25">
        <f ca="1">IF(AND($AL2406-D$3&lt;=TODAY(),$AL2406&gt;0,$AI2406&lt;&gt;"closed",AI2406&lt;&gt;"old",AND($B$3&lt;&gt;Data!$N$6,OR(database!$AG2406&lt;&gt;Data!$K$9,database!$AG2406&lt;&gt;Data!$K$8))),MAX(D$8:D2405)+1,0)</f>
        <v>0</v>
      </c>
      <c r="E2406" s="25">
        <f ca="1">IF(AND($AL2406-E$3&lt;=TODAY(),$AL2406&gt;0,AI2406&lt;&gt;"closed",AI2406&lt;&gt;"old",AND($B$3&lt;&gt;Data!$N$6,OR(database!$AG2406&lt;&gt;Data!$K$9,database!$AG2406&lt;&gt;Data!$K$8))),MAX(E$8:E2405)+1,0)</f>
        <v>0</v>
      </c>
      <c r="F2406" s="25">
        <f>IF(AH2406="X",MAX(F$8:F2405)+1,0)</f>
        <v>0</v>
      </c>
      <c r="G2406" s="25">
        <f ca="1">IF(AND(AG2406=Data!$K$8,database!AI2406&lt;&gt;"Closed",AI2406&lt;&gt;"old",database!AL2406&lt;(TODAY()+Data!$X$4)),MAX(G$8:G2405)+1,0)</f>
        <v>0</v>
      </c>
      <c r="H2406" s="25">
        <f ca="1">IF(AND(AG2406=Data!$K$9,database!AI2406&lt;&gt;"Closed",AI2406&lt;&gt;"old",database!AL2406&lt;(TODAY()+Data!$X$5)),MAX(H$8:H2405)+1,0)</f>
        <v>0</v>
      </c>
      <c r="Y2406">
        <f>IF(AS2406&gt;0,VLOOKUP(AS2406,$AT:$AV,3,0)+COUNTIF(AS$8:AS2405,AS2406),0)</f>
        <v>0</v>
      </c>
      <c r="AA2406" s="16"/>
      <c r="AB2406" s="22"/>
      <c r="AC2406" s="16"/>
      <c r="AD2406" s="22"/>
      <c r="AE2406" s="16"/>
      <c r="AF2406" s="22"/>
      <c r="AG2406" s="138"/>
      <c r="AH2406" s="23"/>
      <c r="AI2406" s="16"/>
      <c r="AJ2406" s="23"/>
      <c r="AK2406" s="28"/>
      <c r="AL2406" s="35"/>
      <c r="AQ2406" s="25">
        <f>IF(FollowUp!$AK$3="(Off)",IF(FollowUp!$AA$3=Data!$D$5,C2406,IF(FollowUp!$AA$3=Data!$D$6,D2406,IF(FollowUp!$AA$3=Data!$D$7,E2406,B2406))),IF(FollowUp!$AK$3=Data!$N$9,F2406,IF(FollowUp!$AK$3=Data!$N$8,H2406,IF(FollowUp!$AK$3=Data!$N$7,G2406,B2406))))</f>
        <v>0</v>
      </c>
      <c r="AR2406" s="51">
        <f t="shared" si="230"/>
        <v>0</v>
      </c>
      <c r="AS2406" s="25">
        <f t="shared" si="228"/>
        <v>-1</v>
      </c>
      <c r="AT2406" s="25">
        <f t="shared" si="231"/>
        <v>2399</v>
      </c>
      <c r="AU2406" s="25">
        <f t="shared" si="229"/>
        <v>0</v>
      </c>
      <c r="AV2406" s="25">
        <f t="shared" si="232"/>
        <v>0</v>
      </c>
      <c r="BB2406" s="51"/>
    </row>
    <row r="2407" spans="1:54" x14ac:dyDescent="0.25">
      <c r="A2407" t="str">
        <f t="shared" si="227"/>
        <v>2407</v>
      </c>
      <c r="B2407" s="25">
        <f>IF(OR(ISBLANK($AG2407),$AI2407="closed",$AI2407="old",AND($B$3=Data!$N$6,OR(database!AG2407=Data!$K$8,Data!$K$9=database!AG2407))),0,MAX(B$8:B2406)+1)</f>
        <v>0</v>
      </c>
      <c r="C2407" s="25">
        <f ca="1">IF(AND($AL2407-C$3&lt;=TODAY(),$AL2407&gt;0,AI2407&lt;&gt;"closed",AI2407&lt;&gt;"old",AND($B$3&lt;&gt;Data!$N$6,OR(database!$AG2407&lt;&gt;Data!$K$9,database!$AG2407&lt;&gt;Data!$K$8))),MAX(C$8:C2406)+1,0)</f>
        <v>0</v>
      </c>
      <c r="D2407" s="25">
        <f ca="1">IF(AND($AL2407-D$3&lt;=TODAY(),$AL2407&gt;0,$AI2407&lt;&gt;"closed",AI2407&lt;&gt;"old",AND($B$3&lt;&gt;Data!$N$6,OR(database!$AG2407&lt;&gt;Data!$K$9,database!$AG2407&lt;&gt;Data!$K$8))),MAX(D$8:D2406)+1,0)</f>
        <v>0</v>
      </c>
      <c r="E2407" s="25">
        <f ca="1">IF(AND($AL2407-E$3&lt;=TODAY(),$AL2407&gt;0,AI2407&lt;&gt;"closed",AI2407&lt;&gt;"old",AND($B$3&lt;&gt;Data!$N$6,OR(database!$AG2407&lt;&gt;Data!$K$9,database!$AG2407&lt;&gt;Data!$K$8))),MAX(E$8:E2406)+1,0)</f>
        <v>0</v>
      </c>
      <c r="F2407" s="25">
        <f>IF(AH2407="X",MAX(F$8:F2406)+1,0)</f>
        <v>0</v>
      </c>
      <c r="G2407" s="25">
        <f ca="1">IF(AND(AG2407=Data!$K$8,database!AI2407&lt;&gt;"Closed",AI2407&lt;&gt;"old",database!AL2407&lt;(TODAY()+Data!$X$4)),MAX(G$8:G2406)+1,0)</f>
        <v>0</v>
      </c>
      <c r="H2407" s="25">
        <f ca="1">IF(AND(AG2407=Data!$K$9,database!AI2407&lt;&gt;"Closed",AI2407&lt;&gt;"old",database!AL2407&lt;(TODAY()+Data!$X$5)),MAX(H$8:H2406)+1,0)</f>
        <v>0</v>
      </c>
      <c r="Y2407">
        <f>IF(AS2407&gt;0,VLOOKUP(AS2407,$AT:$AV,3,0)+COUNTIF(AS$8:AS2406,AS2407),0)</f>
        <v>0</v>
      </c>
      <c r="AA2407" s="17"/>
      <c r="AB2407" s="18"/>
      <c r="AC2407" s="17"/>
      <c r="AD2407" s="18"/>
      <c r="AE2407" s="17"/>
      <c r="AF2407" s="18"/>
      <c r="AG2407" s="139"/>
      <c r="AH2407" s="24"/>
      <c r="AI2407" s="17"/>
      <c r="AJ2407" s="24"/>
      <c r="AK2407" s="27"/>
      <c r="AL2407" s="47"/>
      <c r="AQ2407" s="25">
        <f>IF(FollowUp!$AK$3="(Off)",IF(FollowUp!$AA$3=Data!$D$5,C2407,IF(FollowUp!$AA$3=Data!$D$6,D2407,IF(FollowUp!$AA$3=Data!$D$7,E2407,B2407))),IF(FollowUp!$AK$3=Data!$N$9,F2407,IF(FollowUp!$AK$3=Data!$N$8,H2407,IF(FollowUp!$AK$3=Data!$N$7,G2407,B2407))))</f>
        <v>0</v>
      </c>
      <c r="AR2407" s="51">
        <f t="shared" si="230"/>
        <v>0</v>
      </c>
      <c r="AS2407" s="25">
        <f t="shared" si="228"/>
        <v>-1</v>
      </c>
      <c r="AT2407" s="25">
        <f t="shared" si="231"/>
        <v>2400</v>
      </c>
      <c r="AU2407" s="25">
        <f t="shared" si="229"/>
        <v>0</v>
      </c>
      <c r="AV2407" s="25">
        <f t="shared" si="232"/>
        <v>0</v>
      </c>
      <c r="BB2407" s="51"/>
    </row>
    <row r="2408" spans="1:54" x14ac:dyDescent="0.25">
      <c r="A2408" t="str">
        <f t="shared" si="227"/>
        <v>2408</v>
      </c>
      <c r="B2408" s="25">
        <f>IF(OR(ISBLANK($AG2408),$AI2408="closed",$AI2408="old",AND($B$3=Data!$N$6,OR(database!AG2408=Data!$K$8,Data!$K$9=database!AG2408))),0,MAX(B$8:B2407)+1)</f>
        <v>0</v>
      </c>
      <c r="C2408" s="25">
        <f ca="1">IF(AND($AL2408-C$3&lt;=TODAY(),$AL2408&gt;0,AI2408&lt;&gt;"closed",AI2408&lt;&gt;"old",AND($B$3&lt;&gt;Data!$N$6,OR(database!$AG2408&lt;&gt;Data!$K$9,database!$AG2408&lt;&gt;Data!$K$8))),MAX(C$8:C2407)+1,0)</f>
        <v>0</v>
      </c>
      <c r="D2408" s="25">
        <f ca="1">IF(AND($AL2408-D$3&lt;=TODAY(),$AL2408&gt;0,$AI2408&lt;&gt;"closed",AI2408&lt;&gt;"old",AND($B$3&lt;&gt;Data!$N$6,OR(database!$AG2408&lt;&gt;Data!$K$9,database!$AG2408&lt;&gt;Data!$K$8))),MAX(D$8:D2407)+1,0)</f>
        <v>0</v>
      </c>
      <c r="E2408" s="25">
        <f ca="1">IF(AND($AL2408-E$3&lt;=TODAY(),$AL2408&gt;0,AI2408&lt;&gt;"closed",AI2408&lt;&gt;"old",AND($B$3&lt;&gt;Data!$N$6,OR(database!$AG2408&lt;&gt;Data!$K$9,database!$AG2408&lt;&gt;Data!$K$8))),MAX(E$8:E2407)+1,0)</f>
        <v>0</v>
      </c>
      <c r="F2408" s="25">
        <f>IF(AH2408="X",MAX(F$8:F2407)+1,0)</f>
        <v>0</v>
      </c>
      <c r="G2408" s="25">
        <f ca="1">IF(AND(AG2408=Data!$K$8,database!AI2408&lt;&gt;"Closed",AI2408&lt;&gt;"old",database!AL2408&lt;(TODAY()+Data!$X$4)),MAX(G$8:G2407)+1,0)</f>
        <v>0</v>
      </c>
      <c r="H2408" s="25">
        <f ca="1">IF(AND(AG2408=Data!$K$9,database!AI2408&lt;&gt;"Closed",AI2408&lt;&gt;"old",database!AL2408&lt;(TODAY()+Data!$X$5)),MAX(H$8:H2407)+1,0)</f>
        <v>0</v>
      </c>
      <c r="Y2408">
        <f>IF(AS2408&gt;0,VLOOKUP(AS2408,$AT:$AV,3,0)+COUNTIF(AS$8:AS2407,AS2408),0)</f>
        <v>0</v>
      </c>
      <c r="AA2408" s="16"/>
      <c r="AB2408" s="22"/>
      <c r="AC2408" s="16"/>
      <c r="AD2408" s="22"/>
      <c r="AE2408" s="16"/>
      <c r="AF2408" s="22"/>
      <c r="AG2408" s="138"/>
      <c r="AH2408" s="23"/>
      <c r="AI2408" s="16"/>
      <c r="AJ2408" s="23"/>
      <c r="AK2408" s="28"/>
      <c r="AL2408" s="35"/>
      <c r="AQ2408" s="25">
        <f>IF(FollowUp!$AK$3="(Off)",IF(FollowUp!$AA$3=Data!$D$5,C2408,IF(FollowUp!$AA$3=Data!$D$6,D2408,IF(FollowUp!$AA$3=Data!$D$7,E2408,B2408))),IF(FollowUp!$AK$3=Data!$N$9,F2408,IF(FollowUp!$AK$3=Data!$N$8,H2408,IF(FollowUp!$AK$3=Data!$N$7,G2408,B2408))))</f>
        <v>0</v>
      </c>
      <c r="AR2408" s="51">
        <f t="shared" si="230"/>
        <v>0</v>
      </c>
      <c r="AS2408" s="25">
        <f t="shared" si="228"/>
        <v>-1</v>
      </c>
      <c r="AT2408" s="25">
        <f t="shared" si="231"/>
        <v>2401</v>
      </c>
      <c r="AU2408" s="25">
        <f t="shared" si="229"/>
        <v>0</v>
      </c>
      <c r="AV2408" s="25">
        <f t="shared" si="232"/>
        <v>0</v>
      </c>
      <c r="BB2408" s="51"/>
    </row>
    <row r="2409" spans="1:54" x14ac:dyDescent="0.25">
      <c r="A2409" t="str">
        <f t="shared" si="227"/>
        <v>2409</v>
      </c>
      <c r="B2409" s="25">
        <f>IF(OR(ISBLANK($AG2409),$AI2409="closed",$AI2409="old",AND($B$3=Data!$N$6,OR(database!AG2409=Data!$K$8,Data!$K$9=database!AG2409))),0,MAX(B$8:B2408)+1)</f>
        <v>0</v>
      </c>
      <c r="C2409" s="25">
        <f ca="1">IF(AND($AL2409-C$3&lt;=TODAY(),$AL2409&gt;0,AI2409&lt;&gt;"closed",AI2409&lt;&gt;"old",AND($B$3&lt;&gt;Data!$N$6,OR(database!$AG2409&lt;&gt;Data!$K$9,database!$AG2409&lt;&gt;Data!$K$8))),MAX(C$8:C2408)+1,0)</f>
        <v>0</v>
      </c>
      <c r="D2409" s="25">
        <f ca="1">IF(AND($AL2409-D$3&lt;=TODAY(),$AL2409&gt;0,$AI2409&lt;&gt;"closed",AI2409&lt;&gt;"old",AND($B$3&lt;&gt;Data!$N$6,OR(database!$AG2409&lt;&gt;Data!$K$9,database!$AG2409&lt;&gt;Data!$K$8))),MAX(D$8:D2408)+1,0)</f>
        <v>0</v>
      </c>
      <c r="E2409" s="25">
        <f ca="1">IF(AND($AL2409-E$3&lt;=TODAY(),$AL2409&gt;0,AI2409&lt;&gt;"closed",AI2409&lt;&gt;"old",AND($B$3&lt;&gt;Data!$N$6,OR(database!$AG2409&lt;&gt;Data!$K$9,database!$AG2409&lt;&gt;Data!$K$8))),MAX(E$8:E2408)+1,0)</f>
        <v>0</v>
      </c>
      <c r="F2409" s="25">
        <f>IF(AH2409="X",MAX(F$8:F2408)+1,0)</f>
        <v>0</v>
      </c>
      <c r="G2409" s="25">
        <f ca="1">IF(AND(AG2409=Data!$K$8,database!AI2409&lt;&gt;"Closed",AI2409&lt;&gt;"old",database!AL2409&lt;(TODAY()+Data!$X$4)),MAX(G$8:G2408)+1,0)</f>
        <v>0</v>
      </c>
      <c r="H2409" s="25">
        <f ca="1">IF(AND(AG2409=Data!$K$9,database!AI2409&lt;&gt;"Closed",AI2409&lt;&gt;"old",database!AL2409&lt;(TODAY()+Data!$X$5)),MAX(H$8:H2408)+1,0)</f>
        <v>0</v>
      </c>
      <c r="Y2409">
        <f>IF(AS2409&gt;0,VLOOKUP(AS2409,$AT:$AV,3,0)+COUNTIF(AS$8:AS2408,AS2409),0)</f>
        <v>0</v>
      </c>
      <c r="AA2409" s="17"/>
      <c r="AB2409" s="18"/>
      <c r="AC2409" s="17"/>
      <c r="AD2409" s="18"/>
      <c r="AE2409" s="17"/>
      <c r="AF2409" s="18"/>
      <c r="AG2409" s="139"/>
      <c r="AH2409" s="24"/>
      <c r="AI2409" s="17"/>
      <c r="AJ2409" s="24"/>
      <c r="AK2409" s="27"/>
      <c r="AL2409" s="47"/>
      <c r="AQ2409" s="25">
        <f>IF(FollowUp!$AK$3="(Off)",IF(FollowUp!$AA$3=Data!$D$5,C2409,IF(FollowUp!$AA$3=Data!$D$6,D2409,IF(FollowUp!$AA$3=Data!$D$7,E2409,B2409))),IF(FollowUp!$AK$3=Data!$N$9,F2409,IF(FollowUp!$AK$3=Data!$N$8,H2409,IF(FollowUp!$AK$3=Data!$N$7,G2409,B2409))))</f>
        <v>0</v>
      </c>
      <c r="AR2409" s="51">
        <f t="shared" si="230"/>
        <v>0</v>
      </c>
      <c r="AS2409" s="25">
        <f t="shared" si="228"/>
        <v>-1</v>
      </c>
      <c r="AT2409" s="25">
        <f t="shared" si="231"/>
        <v>2402</v>
      </c>
      <c r="AU2409" s="25">
        <f t="shared" si="229"/>
        <v>0</v>
      </c>
      <c r="AV2409" s="25">
        <f t="shared" si="232"/>
        <v>0</v>
      </c>
      <c r="BB2409" s="51"/>
    </row>
    <row r="2410" spans="1:54" x14ac:dyDescent="0.25">
      <c r="A2410" t="str">
        <f t="shared" si="227"/>
        <v>2410</v>
      </c>
      <c r="B2410" s="25">
        <f>IF(OR(ISBLANK($AG2410),$AI2410="closed",$AI2410="old",AND($B$3=Data!$N$6,OR(database!AG2410=Data!$K$8,Data!$K$9=database!AG2410))),0,MAX(B$8:B2409)+1)</f>
        <v>0</v>
      </c>
      <c r="C2410" s="25">
        <f ca="1">IF(AND($AL2410-C$3&lt;=TODAY(),$AL2410&gt;0,AI2410&lt;&gt;"closed",AI2410&lt;&gt;"old",AND($B$3&lt;&gt;Data!$N$6,OR(database!$AG2410&lt;&gt;Data!$K$9,database!$AG2410&lt;&gt;Data!$K$8))),MAX(C$8:C2409)+1,0)</f>
        <v>0</v>
      </c>
      <c r="D2410" s="25">
        <f ca="1">IF(AND($AL2410-D$3&lt;=TODAY(),$AL2410&gt;0,$AI2410&lt;&gt;"closed",AI2410&lt;&gt;"old",AND($B$3&lt;&gt;Data!$N$6,OR(database!$AG2410&lt;&gt;Data!$K$9,database!$AG2410&lt;&gt;Data!$K$8))),MAX(D$8:D2409)+1,0)</f>
        <v>0</v>
      </c>
      <c r="E2410" s="25">
        <f ca="1">IF(AND($AL2410-E$3&lt;=TODAY(),$AL2410&gt;0,AI2410&lt;&gt;"closed",AI2410&lt;&gt;"old",AND($B$3&lt;&gt;Data!$N$6,OR(database!$AG2410&lt;&gt;Data!$K$9,database!$AG2410&lt;&gt;Data!$K$8))),MAX(E$8:E2409)+1,0)</f>
        <v>0</v>
      </c>
      <c r="F2410" s="25">
        <f>IF(AH2410="X",MAX(F$8:F2409)+1,0)</f>
        <v>0</v>
      </c>
      <c r="G2410" s="25">
        <f ca="1">IF(AND(AG2410=Data!$K$8,database!AI2410&lt;&gt;"Closed",AI2410&lt;&gt;"old",database!AL2410&lt;(TODAY()+Data!$X$4)),MAX(G$8:G2409)+1,0)</f>
        <v>0</v>
      </c>
      <c r="H2410" s="25">
        <f ca="1">IF(AND(AG2410=Data!$K$9,database!AI2410&lt;&gt;"Closed",AI2410&lt;&gt;"old",database!AL2410&lt;(TODAY()+Data!$X$5)),MAX(H$8:H2409)+1,0)</f>
        <v>0</v>
      </c>
      <c r="Y2410">
        <f>IF(AS2410&gt;0,VLOOKUP(AS2410,$AT:$AV,3,0)+COUNTIF(AS$8:AS2409,AS2410),0)</f>
        <v>0</v>
      </c>
      <c r="AA2410" s="16"/>
      <c r="AB2410" s="22"/>
      <c r="AC2410" s="16"/>
      <c r="AD2410" s="22"/>
      <c r="AE2410" s="16"/>
      <c r="AF2410" s="22"/>
      <c r="AG2410" s="138"/>
      <c r="AH2410" s="23"/>
      <c r="AI2410" s="16"/>
      <c r="AJ2410" s="23"/>
      <c r="AK2410" s="28"/>
      <c r="AL2410" s="35"/>
      <c r="AQ2410" s="25">
        <f>IF(FollowUp!$AK$3="(Off)",IF(FollowUp!$AA$3=Data!$D$5,C2410,IF(FollowUp!$AA$3=Data!$D$6,D2410,IF(FollowUp!$AA$3=Data!$D$7,E2410,B2410))),IF(FollowUp!$AK$3=Data!$N$9,F2410,IF(FollowUp!$AK$3=Data!$N$8,H2410,IF(FollowUp!$AK$3=Data!$N$7,G2410,B2410))))</f>
        <v>0</v>
      </c>
      <c r="AR2410" s="51">
        <f t="shared" si="230"/>
        <v>0</v>
      </c>
      <c r="AS2410" s="25">
        <f t="shared" si="228"/>
        <v>-1</v>
      </c>
      <c r="AT2410" s="25">
        <f t="shared" si="231"/>
        <v>2403</v>
      </c>
      <c r="AU2410" s="25">
        <f t="shared" si="229"/>
        <v>0</v>
      </c>
      <c r="AV2410" s="25">
        <f t="shared" si="232"/>
        <v>0</v>
      </c>
      <c r="BB2410" s="51"/>
    </row>
    <row r="2411" spans="1:54" x14ac:dyDescent="0.25">
      <c r="A2411" t="str">
        <f t="shared" si="227"/>
        <v>2411</v>
      </c>
      <c r="B2411" s="25">
        <f>IF(OR(ISBLANK($AG2411),$AI2411="closed",$AI2411="old",AND($B$3=Data!$N$6,OR(database!AG2411=Data!$K$8,Data!$K$9=database!AG2411))),0,MAX(B$8:B2410)+1)</f>
        <v>0</v>
      </c>
      <c r="C2411" s="25">
        <f ca="1">IF(AND($AL2411-C$3&lt;=TODAY(),$AL2411&gt;0,AI2411&lt;&gt;"closed",AI2411&lt;&gt;"old",AND($B$3&lt;&gt;Data!$N$6,OR(database!$AG2411&lt;&gt;Data!$K$9,database!$AG2411&lt;&gt;Data!$K$8))),MAX(C$8:C2410)+1,0)</f>
        <v>0</v>
      </c>
      <c r="D2411" s="25">
        <f ca="1">IF(AND($AL2411-D$3&lt;=TODAY(),$AL2411&gt;0,$AI2411&lt;&gt;"closed",AI2411&lt;&gt;"old",AND($B$3&lt;&gt;Data!$N$6,OR(database!$AG2411&lt;&gt;Data!$K$9,database!$AG2411&lt;&gt;Data!$K$8))),MAX(D$8:D2410)+1,0)</f>
        <v>0</v>
      </c>
      <c r="E2411" s="25">
        <f ca="1">IF(AND($AL2411-E$3&lt;=TODAY(),$AL2411&gt;0,AI2411&lt;&gt;"closed",AI2411&lt;&gt;"old",AND($B$3&lt;&gt;Data!$N$6,OR(database!$AG2411&lt;&gt;Data!$K$9,database!$AG2411&lt;&gt;Data!$K$8))),MAX(E$8:E2410)+1,0)</f>
        <v>0</v>
      </c>
      <c r="F2411" s="25">
        <f>IF(AH2411="X",MAX(F$8:F2410)+1,0)</f>
        <v>0</v>
      </c>
      <c r="G2411" s="25">
        <f ca="1">IF(AND(AG2411=Data!$K$8,database!AI2411&lt;&gt;"Closed",AI2411&lt;&gt;"old",database!AL2411&lt;(TODAY()+Data!$X$4)),MAX(G$8:G2410)+1,0)</f>
        <v>0</v>
      </c>
      <c r="H2411" s="25">
        <f ca="1">IF(AND(AG2411=Data!$K$9,database!AI2411&lt;&gt;"Closed",AI2411&lt;&gt;"old",database!AL2411&lt;(TODAY()+Data!$X$5)),MAX(H$8:H2410)+1,0)</f>
        <v>0</v>
      </c>
      <c r="Y2411">
        <f>IF(AS2411&gt;0,VLOOKUP(AS2411,$AT:$AV,3,0)+COUNTIF(AS$8:AS2410,AS2411),0)</f>
        <v>0</v>
      </c>
      <c r="AA2411" s="17"/>
      <c r="AB2411" s="18"/>
      <c r="AC2411" s="17"/>
      <c r="AD2411" s="18"/>
      <c r="AE2411" s="17"/>
      <c r="AF2411" s="18"/>
      <c r="AG2411" s="139"/>
      <c r="AH2411" s="24"/>
      <c r="AI2411" s="17"/>
      <c r="AJ2411" s="24"/>
      <c r="AK2411" s="27"/>
      <c r="AL2411" s="47"/>
      <c r="AQ2411" s="25">
        <f>IF(FollowUp!$AK$3="(Off)",IF(FollowUp!$AA$3=Data!$D$5,C2411,IF(FollowUp!$AA$3=Data!$D$6,D2411,IF(FollowUp!$AA$3=Data!$D$7,E2411,B2411))),IF(FollowUp!$AK$3=Data!$N$9,F2411,IF(FollowUp!$AK$3=Data!$N$8,H2411,IF(FollowUp!$AK$3=Data!$N$7,G2411,B2411))))</f>
        <v>0</v>
      </c>
      <c r="AR2411" s="51">
        <f t="shared" si="230"/>
        <v>0</v>
      </c>
      <c r="AS2411" s="25">
        <f t="shared" si="228"/>
        <v>-1</v>
      </c>
      <c r="AT2411" s="25">
        <f t="shared" si="231"/>
        <v>2404</v>
      </c>
      <c r="AU2411" s="25">
        <f t="shared" si="229"/>
        <v>0</v>
      </c>
      <c r="AV2411" s="25">
        <f t="shared" si="232"/>
        <v>0</v>
      </c>
      <c r="BB2411" s="51"/>
    </row>
    <row r="2412" spans="1:54" x14ac:dyDescent="0.25">
      <c r="A2412" t="str">
        <f t="shared" si="227"/>
        <v>2412</v>
      </c>
      <c r="B2412" s="25">
        <f>IF(OR(ISBLANK($AG2412),$AI2412="closed",$AI2412="old",AND($B$3=Data!$N$6,OR(database!AG2412=Data!$K$8,Data!$K$9=database!AG2412))),0,MAX(B$8:B2411)+1)</f>
        <v>0</v>
      </c>
      <c r="C2412" s="25">
        <f ca="1">IF(AND($AL2412-C$3&lt;=TODAY(),$AL2412&gt;0,AI2412&lt;&gt;"closed",AI2412&lt;&gt;"old",AND($B$3&lt;&gt;Data!$N$6,OR(database!$AG2412&lt;&gt;Data!$K$9,database!$AG2412&lt;&gt;Data!$K$8))),MAX(C$8:C2411)+1,0)</f>
        <v>0</v>
      </c>
      <c r="D2412" s="25">
        <f ca="1">IF(AND($AL2412-D$3&lt;=TODAY(),$AL2412&gt;0,$AI2412&lt;&gt;"closed",AI2412&lt;&gt;"old",AND($B$3&lt;&gt;Data!$N$6,OR(database!$AG2412&lt;&gt;Data!$K$9,database!$AG2412&lt;&gt;Data!$K$8))),MAX(D$8:D2411)+1,0)</f>
        <v>0</v>
      </c>
      <c r="E2412" s="25">
        <f ca="1">IF(AND($AL2412-E$3&lt;=TODAY(),$AL2412&gt;0,AI2412&lt;&gt;"closed",AI2412&lt;&gt;"old",AND($B$3&lt;&gt;Data!$N$6,OR(database!$AG2412&lt;&gt;Data!$K$9,database!$AG2412&lt;&gt;Data!$K$8))),MAX(E$8:E2411)+1,0)</f>
        <v>0</v>
      </c>
      <c r="F2412" s="25">
        <f>IF(AH2412="X",MAX(F$8:F2411)+1,0)</f>
        <v>0</v>
      </c>
      <c r="G2412" s="25">
        <f ca="1">IF(AND(AG2412=Data!$K$8,database!AI2412&lt;&gt;"Closed",AI2412&lt;&gt;"old",database!AL2412&lt;(TODAY()+Data!$X$4)),MAX(G$8:G2411)+1,0)</f>
        <v>0</v>
      </c>
      <c r="H2412" s="25">
        <f ca="1">IF(AND(AG2412=Data!$K$9,database!AI2412&lt;&gt;"Closed",AI2412&lt;&gt;"old",database!AL2412&lt;(TODAY()+Data!$X$5)),MAX(H$8:H2411)+1,0)</f>
        <v>0</v>
      </c>
      <c r="Y2412">
        <f>IF(AS2412&gt;0,VLOOKUP(AS2412,$AT:$AV,3,0)+COUNTIF(AS$8:AS2411,AS2412),0)</f>
        <v>0</v>
      </c>
      <c r="AA2412" s="16"/>
      <c r="AB2412" s="22"/>
      <c r="AC2412" s="16"/>
      <c r="AD2412" s="22"/>
      <c r="AE2412" s="16"/>
      <c r="AF2412" s="22"/>
      <c r="AG2412" s="138"/>
      <c r="AH2412" s="23"/>
      <c r="AI2412" s="16"/>
      <c r="AJ2412" s="23"/>
      <c r="AK2412" s="28"/>
      <c r="AL2412" s="35"/>
      <c r="AQ2412" s="25">
        <f>IF(FollowUp!$AK$3="(Off)",IF(FollowUp!$AA$3=Data!$D$5,C2412,IF(FollowUp!$AA$3=Data!$D$6,D2412,IF(FollowUp!$AA$3=Data!$D$7,E2412,B2412))),IF(FollowUp!$AK$3=Data!$N$9,F2412,IF(FollowUp!$AK$3=Data!$N$8,H2412,IF(FollowUp!$AK$3=Data!$N$7,G2412,B2412))))</f>
        <v>0</v>
      </c>
      <c r="AR2412" s="51">
        <f t="shared" si="230"/>
        <v>0</v>
      </c>
      <c r="AS2412" s="25">
        <f t="shared" si="228"/>
        <v>-1</v>
      </c>
      <c r="AT2412" s="25">
        <f t="shared" si="231"/>
        <v>2405</v>
      </c>
      <c r="AU2412" s="25">
        <f t="shared" si="229"/>
        <v>0</v>
      </c>
      <c r="AV2412" s="25">
        <f t="shared" si="232"/>
        <v>0</v>
      </c>
      <c r="BB2412" s="51"/>
    </row>
    <row r="2413" spans="1:54" x14ac:dyDescent="0.25">
      <c r="A2413" t="str">
        <f t="shared" si="227"/>
        <v>2413</v>
      </c>
      <c r="B2413" s="25">
        <f>IF(OR(ISBLANK($AG2413),$AI2413="closed",$AI2413="old",AND($B$3=Data!$N$6,OR(database!AG2413=Data!$K$8,Data!$K$9=database!AG2413))),0,MAX(B$8:B2412)+1)</f>
        <v>0</v>
      </c>
      <c r="C2413" s="25">
        <f ca="1">IF(AND($AL2413-C$3&lt;=TODAY(),$AL2413&gt;0,AI2413&lt;&gt;"closed",AI2413&lt;&gt;"old",AND($B$3&lt;&gt;Data!$N$6,OR(database!$AG2413&lt;&gt;Data!$K$9,database!$AG2413&lt;&gt;Data!$K$8))),MAX(C$8:C2412)+1,0)</f>
        <v>0</v>
      </c>
      <c r="D2413" s="25">
        <f ca="1">IF(AND($AL2413-D$3&lt;=TODAY(),$AL2413&gt;0,$AI2413&lt;&gt;"closed",AI2413&lt;&gt;"old",AND($B$3&lt;&gt;Data!$N$6,OR(database!$AG2413&lt;&gt;Data!$K$9,database!$AG2413&lt;&gt;Data!$K$8))),MAX(D$8:D2412)+1,0)</f>
        <v>0</v>
      </c>
      <c r="E2413" s="25">
        <f ca="1">IF(AND($AL2413-E$3&lt;=TODAY(),$AL2413&gt;0,AI2413&lt;&gt;"closed",AI2413&lt;&gt;"old",AND($B$3&lt;&gt;Data!$N$6,OR(database!$AG2413&lt;&gt;Data!$K$9,database!$AG2413&lt;&gt;Data!$K$8))),MAX(E$8:E2412)+1,0)</f>
        <v>0</v>
      </c>
      <c r="F2413" s="25">
        <f>IF(AH2413="X",MAX(F$8:F2412)+1,0)</f>
        <v>0</v>
      </c>
      <c r="G2413" s="25">
        <f ca="1">IF(AND(AG2413=Data!$K$8,database!AI2413&lt;&gt;"Closed",AI2413&lt;&gt;"old",database!AL2413&lt;(TODAY()+Data!$X$4)),MAX(G$8:G2412)+1,0)</f>
        <v>0</v>
      </c>
      <c r="H2413" s="25">
        <f ca="1">IF(AND(AG2413=Data!$K$9,database!AI2413&lt;&gt;"Closed",AI2413&lt;&gt;"old",database!AL2413&lt;(TODAY()+Data!$X$5)),MAX(H$8:H2412)+1,0)</f>
        <v>0</v>
      </c>
      <c r="Y2413">
        <f>IF(AS2413&gt;0,VLOOKUP(AS2413,$AT:$AV,3,0)+COUNTIF(AS$8:AS2412,AS2413),0)</f>
        <v>0</v>
      </c>
      <c r="AA2413" s="17"/>
      <c r="AB2413" s="18"/>
      <c r="AC2413" s="17"/>
      <c r="AD2413" s="18"/>
      <c r="AE2413" s="17"/>
      <c r="AF2413" s="18"/>
      <c r="AG2413" s="139"/>
      <c r="AH2413" s="24"/>
      <c r="AI2413" s="17"/>
      <c r="AJ2413" s="24"/>
      <c r="AK2413" s="27"/>
      <c r="AL2413" s="47"/>
      <c r="AQ2413" s="25">
        <f>IF(FollowUp!$AK$3="(Off)",IF(FollowUp!$AA$3=Data!$D$5,C2413,IF(FollowUp!$AA$3=Data!$D$6,D2413,IF(FollowUp!$AA$3=Data!$D$7,E2413,B2413))),IF(FollowUp!$AK$3=Data!$N$9,F2413,IF(FollowUp!$AK$3=Data!$N$8,H2413,IF(FollowUp!$AK$3=Data!$N$7,G2413,B2413))))</f>
        <v>0</v>
      </c>
      <c r="AR2413" s="51">
        <f t="shared" si="230"/>
        <v>0</v>
      </c>
      <c r="AS2413" s="25">
        <f t="shared" si="228"/>
        <v>-1</v>
      </c>
      <c r="AT2413" s="25">
        <f t="shared" si="231"/>
        <v>2406</v>
      </c>
      <c r="AU2413" s="25">
        <f t="shared" si="229"/>
        <v>0</v>
      </c>
      <c r="AV2413" s="25">
        <f t="shared" si="232"/>
        <v>0</v>
      </c>
      <c r="BB2413" s="51"/>
    </row>
    <row r="2414" spans="1:54" x14ac:dyDescent="0.25">
      <c r="A2414" t="str">
        <f t="shared" si="227"/>
        <v>2414</v>
      </c>
      <c r="B2414" s="25">
        <f>IF(OR(ISBLANK($AG2414),$AI2414="closed",$AI2414="old",AND($B$3=Data!$N$6,OR(database!AG2414=Data!$K$8,Data!$K$9=database!AG2414))),0,MAX(B$8:B2413)+1)</f>
        <v>0</v>
      </c>
      <c r="C2414" s="25">
        <f ca="1">IF(AND($AL2414-C$3&lt;=TODAY(),$AL2414&gt;0,AI2414&lt;&gt;"closed",AI2414&lt;&gt;"old",AND($B$3&lt;&gt;Data!$N$6,OR(database!$AG2414&lt;&gt;Data!$K$9,database!$AG2414&lt;&gt;Data!$K$8))),MAX(C$8:C2413)+1,0)</f>
        <v>0</v>
      </c>
      <c r="D2414" s="25">
        <f ca="1">IF(AND($AL2414-D$3&lt;=TODAY(),$AL2414&gt;0,$AI2414&lt;&gt;"closed",AI2414&lt;&gt;"old",AND($B$3&lt;&gt;Data!$N$6,OR(database!$AG2414&lt;&gt;Data!$K$9,database!$AG2414&lt;&gt;Data!$K$8))),MAX(D$8:D2413)+1,0)</f>
        <v>0</v>
      </c>
      <c r="E2414" s="25">
        <f ca="1">IF(AND($AL2414-E$3&lt;=TODAY(),$AL2414&gt;0,AI2414&lt;&gt;"closed",AI2414&lt;&gt;"old",AND($B$3&lt;&gt;Data!$N$6,OR(database!$AG2414&lt;&gt;Data!$K$9,database!$AG2414&lt;&gt;Data!$K$8))),MAX(E$8:E2413)+1,0)</f>
        <v>0</v>
      </c>
      <c r="F2414" s="25">
        <f>IF(AH2414="X",MAX(F$8:F2413)+1,0)</f>
        <v>0</v>
      </c>
      <c r="G2414" s="25">
        <f ca="1">IF(AND(AG2414=Data!$K$8,database!AI2414&lt;&gt;"Closed",AI2414&lt;&gt;"old",database!AL2414&lt;(TODAY()+Data!$X$4)),MAX(G$8:G2413)+1,0)</f>
        <v>0</v>
      </c>
      <c r="H2414" s="25">
        <f ca="1">IF(AND(AG2414=Data!$K$9,database!AI2414&lt;&gt;"Closed",AI2414&lt;&gt;"old",database!AL2414&lt;(TODAY()+Data!$X$5)),MAX(H$8:H2413)+1,0)</f>
        <v>0</v>
      </c>
      <c r="Y2414">
        <f>IF(AS2414&gt;0,VLOOKUP(AS2414,$AT:$AV,3,0)+COUNTIF(AS$8:AS2413,AS2414),0)</f>
        <v>0</v>
      </c>
      <c r="AA2414" s="16"/>
      <c r="AB2414" s="22"/>
      <c r="AC2414" s="16"/>
      <c r="AD2414" s="22"/>
      <c r="AE2414" s="16"/>
      <c r="AF2414" s="22"/>
      <c r="AG2414" s="138"/>
      <c r="AH2414" s="23"/>
      <c r="AI2414" s="16"/>
      <c r="AJ2414" s="23"/>
      <c r="AK2414" s="28"/>
      <c r="AL2414" s="35"/>
      <c r="AQ2414" s="25">
        <f>IF(FollowUp!$AK$3="(Off)",IF(FollowUp!$AA$3=Data!$D$5,C2414,IF(FollowUp!$AA$3=Data!$D$6,D2414,IF(FollowUp!$AA$3=Data!$D$7,E2414,B2414))),IF(FollowUp!$AK$3=Data!$N$9,F2414,IF(FollowUp!$AK$3=Data!$N$8,H2414,IF(FollowUp!$AK$3=Data!$N$7,G2414,B2414))))</f>
        <v>0</v>
      </c>
      <c r="AR2414" s="51">
        <f t="shared" si="230"/>
        <v>0</v>
      </c>
      <c r="AS2414" s="25">
        <f t="shared" si="228"/>
        <v>-1</v>
      </c>
      <c r="AT2414" s="25">
        <f t="shared" si="231"/>
        <v>2407</v>
      </c>
      <c r="AU2414" s="25">
        <f t="shared" si="229"/>
        <v>0</v>
      </c>
      <c r="AV2414" s="25">
        <f t="shared" si="232"/>
        <v>0</v>
      </c>
      <c r="BB2414" s="51"/>
    </row>
    <row r="2415" spans="1:54" x14ac:dyDescent="0.25">
      <c r="A2415" t="str">
        <f t="shared" si="227"/>
        <v>2415</v>
      </c>
      <c r="B2415" s="25">
        <f>IF(OR(ISBLANK($AG2415),$AI2415="closed",$AI2415="old",AND($B$3=Data!$N$6,OR(database!AG2415=Data!$K$8,Data!$K$9=database!AG2415))),0,MAX(B$8:B2414)+1)</f>
        <v>0</v>
      </c>
      <c r="C2415" s="25">
        <f ca="1">IF(AND($AL2415-C$3&lt;=TODAY(),$AL2415&gt;0,AI2415&lt;&gt;"closed",AI2415&lt;&gt;"old",AND($B$3&lt;&gt;Data!$N$6,OR(database!$AG2415&lt;&gt;Data!$K$9,database!$AG2415&lt;&gt;Data!$K$8))),MAX(C$8:C2414)+1,0)</f>
        <v>0</v>
      </c>
      <c r="D2415" s="25">
        <f ca="1">IF(AND($AL2415-D$3&lt;=TODAY(),$AL2415&gt;0,$AI2415&lt;&gt;"closed",AI2415&lt;&gt;"old",AND($B$3&lt;&gt;Data!$N$6,OR(database!$AG2415&lt;&gt;Data!$K$9,database!$AG2415&lt;&gt;Data!$K$8))),MAX(D$8:D2414)+1,0)</f>
        <v>0</v>
      </c>
      <c r="E2415" s="25">
        <f ca="1">IF(AND($AL2415-E$3&lt;=TODAY(),$AL2415&gt;0,AI2415&lt;&gt;"closed",AI2415&lt;&gt;"old",AND($B$3&lt;&gt;Data!$N$6,OR(database!$AG2415&lt;&gt;Data!$K$9,database!$AG2415&lt;&gt;Data!$K$8))),MAX(E$8:E2414)+1,0)</f>
        <v>0</v>
      </c>
      <c r="F2415" s="25">
        <f>IF(AH2415="X",MAX(F$8:F2414)+1,0)</f>
        <v>0</v>
      </c>
      <c r="G2415" s="25">
        <f ca="1">IF(AND(AG2415=Data!$K$8,database!AI2415&lt;&gt;"Closed",AI2415&lt;&gt;"old",database!AL2415&lt;(TODAY()+Data!$X$4)),MAX(G$8:G2414)+1,0)</f>
        <v>0</v>
      </c>
      <c r="H2415" s="25">
        <f ca="1">IF(AND(AG2415=Data!$K$9,database!AI2415&lt;&gt;"Closed",AI2415&lt;&gt;"old",database!AL2415&lt;(TODAY()+Data!$X$5)),MAX(H$8:H2414)+1,0)</f>
        <v>0</v>
      </c>
      <c r="Y2415">
        <f>IF(AS2415&gt;0,VLOOKUP(AS2415,$AT:$AV,3,0)+COUNTIF(AS$8:AS2414,AS2415),0)</f>
        <v>0</v>
      </c>
      <c r="AA2415" s="17"/>
      <c r="AB2415" s="18"/>
      <c r="AC2415" s="17"/>
      <c r="AD2415" s="18"/>
      <c r="AE2415" s="17"/>
      <c r="AF2415" s="18"/>
      <c r="AG2415" s="139"/>
      <c r="AH2415" s="24"/>
      <c r="AI2415" s="17"/>
      <c r="AJ2415" s="24"/>
      <c r="AK2415" s="27"/>
      <c r="AL2415" s="47"/>
      <c r="AQ2415" s="25">
        <f>IF(FollowUp!$AK$3="(Off)",IF(FollowUp!$AA$3=Data!$D$5,C2415,IF(FollowUp!$AA$3=Data!$D$6,D2415,IF(FollowUp!$AA$3=Data!$D$7,E2415,B2415))),IF(FollowUp!$AK$3=Data!$N$9,F2415,IF(FollowUp!$AK$3=Data!$N$8,H2415,IF(FollowUp!$AK$3=Data!$N$7,G2415,B2415))))</f>
        <v>0</v>
      </c>
      <c r="AR2415" s="51">
        <f t="shared" si="230"/>
        <v>0</v>
      </c>
      <c r="AS2415" s="25">
        <f t="shared" si="228"/>
        <v>-1</v>
      </c>
      <c r="AT2415" s="25">
        <f t="shared" si="231"/>
        <v>2408</v>
      </c>
      <c r="AU2415" s="25">
        <f t="shared" si="229"/>
        <v>0</v>
      </c>
      <c r="AV2415" s="25">
        <f t="shared" si="232"/>
        <v>0</v>
      </c>
      <c r="BB2415" s="51"/>
    </row>
    <row r="2416" spans="1:54" x14ac:dyDescent="0.25">
      <c r="A2416" t="str">
        <f t="shared" si="227"/>
        <v>2416</v>
      </c>
      <c r="B2416" s="25">
        <f>IF(OR(ISBLANK($AG2416),$AI2416="closed",$AI2416="old",AND($B$3=Data!$N$6,OR(database!AG2416=Data!$K$8,Data!$K$9=database!AG2416))),0,MAX(B$8:B2415)+1)</f>
        <v>0</v>
      </c>
      <c r="C2416" s="25">
        <f ca="1">IF(AND($AL2416-C$3&lt;=TODAY(),$AL2416&gt;0,AI2416&lt;&gt;"closed",AI2416&lt;&gt;"old",AND($B$3&lt;&gt;Data!$N$6,OR(database!$AG2416&lt;&gt;Data!$K$9,database!$AG2416&lt;&gt;Data!$K$8))),MAX(C$8:C2415)+1,0)</f>
        <v>0</v>
      </c>
      <c r="D2416" s="25">
        <f ca="1">IF(AND($AL2416-D$3&lt;=TODAY(),$AL2416&gt;0,$AI2416&lt;&gt;"closed",AI2416&lt;&gt;"old",AND($B$3&lt;&gt;Data!$N$6,OR(database!$AG2416&lt;&gt;Data!$K$9,database!$AG2416&lt;&gt;Data!$K$8))),MAX(D$8:D2415)+1,0)</f>
        <v>0</v>
      </c>
      <c r="E2416" s="25">
        <f ca="1">IF(AND($AL2416-E$3&lt;=TODAY(),$AL2416&gt;0,AI2416&lt;&gt;"closed",AI2416&lt;&gt;"old",AND($B$3&lt;&gt;Data!$N$6,OR(database!$AG2416&lt;&gt;Data!$K$9,database!$AG2416&lt;&gt;Data!$K$8))),MAX(E$8:E2415)+1,0)</f>
        <v>0</v>
      </c>
      <c r="F2416" s="25">
        <f>IF(AH2416="X",MAX(F$8:F2415)+1,0)</f>
        <v>0</v>
      </c>
      <c r="G2416" s="25">
        <f ca="1">IF(AND(AG2416=Data!$K$8,database!AI2416&lt;&gt;"Closed",AI2416&lt;&gt;"old",database!AL2416&lt;(TODAY()+Data!$X$4)),MAX(G$8:G2415)+1,0)</f>
        <v>0</v>
      </c>
      <c r="H2416" s="25">
        <f ca="1">IF(AND(AG2416=Data!$K$9,database!AI2416&lt;&gt;"Closed",AI2416&lt;&gt;"old",database!AL2416&lt;(TODAY()+Data!$X$5)),MAX(H$8:H2415)+1,0)</f>
        <v>0</v>
      </c>
      <c r="Y2416">
        <f>IF(AS2416&gt;0,VLOOKUP(AS2416,$AT:$AV,3,0)+COUNTIF(AS$8:AS2415,AS2416),0)</f>
        <v>0</v>
      </c>
      <c r="AA2416" s="16"/>
      <c r="AB2416" s="22"/>
      <c r="AC2416" s="16"/>
      <c r="AD2416" s="22"/>
      <c r="AE2416" s="16"/>
      <c r="AF2416" s="22"/>
      <c r="AG2416" s="138"/>
      <c r="AH2416" s="23"/>
      <c r="AI2416" s="16"/>
      <c r="AJ2416" s="23"/>
      <c r="AK2416" s="28"/>
      <c r="AL2416" s="35"/>
      <c r="AQ2416" s="25">
        <f>IF(FollowUp!$AK$3="(Off)",IF(FollowUp!$AA$3=Data!$D$5,C2416,IF(FollowUp!$AA$3=Data!$D$6,D2416,IF(FollowUp!$AA$3=Data!$D$7,E2416,B2416))),IF(FollowUp!$AK$3=Data!$N$9,F2416,IF(FollowUp!$AK$3=Data!$N$8,H2416,IF(FollowUp!$AK$3=Data!$N$7,G2416,B2416))))</f>
        <v>0</v>
      </c>
      <c r="AR2416" s="51">
        <f t="shared" si="230"/>
        <v>0</v>
      </c>
      <c r="AS2416" s="25">
        <f t="shared" si="228"/>
        <v>-1</v>
      </c>
      <c r="AT2416" s="25">
        <f t="shared" si="231"/>
        <v>2409</v>
      </c>
      <c r="AU2416" s="25">
        <f t="shared" si="229"/>
        <v>0</v>
      </c>
      <c r="AV2416" s="25">
        <f t="shared" si="232"/>
        <v>0</v>
      </c>
      <c r="BB2416" s="51"/>
    </row>
    <row r="2417" spans="1:54" x14ac:dyDescent="0.25">
      <c r="A2417" t="str">
        <f t="shared" si="227"/>
        <v>2417</v>
      </c>
      <c r="B2417" s="25">
        <f>IF(OR(ISBLANK($AG2417),$AI2417="closed",$AI2417="old",AND($B$3=Data!$N$6,OR(database!AG2417=Data!$K$8,Data!$K$9=database!AG2417))),0,MAX(B$8:B2416)+1)</f>
        <v>0</v>
      </c>
      <c r="C2417" s="25">
        <f ca="1">IF(AND($AL2417-C$3&lt;=TODAY(),$AL2417&gt;0,AI2417&lt;&gt;"closed",AI2417&lt;&gt;"old",AND($B$3&lt;&gt;Data!$N$6,OR(database!$AG2417&lt;&gt;Data!$K$9,database!$AG2417&lt;&gt;Data!$K$8))),MAX(C$8:C2416)+1,0)</f>
        <v>0</v>
      </c>
      <c r="D2417" s="25">
        <f ca="1">IF(AND($AL2417-D$3&lt;=TODAY(),$AL2417&gt;0,$AI2417&lt;&gt;"closed",AI2417&lt;&gt;"old",AND($B$3&lt;&gt;Data!$N$6,OR(database!$AG2417&lt;&gt;Data!$K$9,database!$AG2417&lt;&gt;Data!$K$8))),MAX(D$8:D2416)+1,0)</f>
        <v>0</v>
      </c>
      <c r="E2417" s="25">
        <f ca="1">IF(AND($AL2417-E$3&lt;=TODAY(),$AL2417&gt;0,AI2417&lt;&gt;"closed",AI2417&lt;&gt;"old",AND($B$3&lt;&gt;Data!$N$6,OR(database!$AG2417&lt;&gt;Data!$K$9,database!$AG2417&lt;&gt;Data!$K$8))),MAX(E$8:E2416)+1,0)</f>
        <v>0</v>
      </c>
      <c r="F2417" s="25">
        <f>IF(AH2417="X",MAX(F$8:F2416)+1,0)</f>
        <v>0</v>
      </c>
      <c r="G2417" s="25">
        <f ca="1">IF(AND(AG2417=Data!$K$8,database!AI2417&lt;&gt;"Closed",AI2417&lt;&gt;"old",database!AL2417&lt;(TODAY()+Data!$X$4)),MAX(G$8:G2416)+1,0)</f>
        <v>0</v>
      </c>
      <c r="H2417" s="25">
        <f ca="1">IF(AND(AG2417=Data!$K$9,database!AI2417&lt;&gt;"Closed",AI2417&lt;&gt;"old",database!AL2417&lt;(TODAY()+Data!$X$5)),MAX(H$8:H2416)+1,0)</f>
        <v>0</v>
      </c>
      <c r="Y2417">
        <f>IF(AS2417&gt;0,VLOOKUP(AS2417,$AT:$AV,3,0)+COUNTIF(AS$8:AS2416,AS2417),0)</f>
        <v>0</v>
      </c>
      <c r="AA2417" s="17"/>
      <c r="AB2417" s="18"/>
      <c r="AC2417" s="17"/>
      <c r="AD2417" s="18"/>
      <c r="AE2417" s="17"/>
      <c r="AF2417" s="18"/>
      <c r="AG2417" s="139"/>
      <c r="AH2417" s="24"/>
      <c r="AI2417" s="17"/>
      <c r="AJ2417" s="24"/>
      <c r="AK2417" s="27"/>
      <c r="AL2417" s="47"/>
      <c r="AQ2417" s="25">
        <f>IF(FollowUp!$AK$3="(Off)",IF(FollowUp!$AA$3=Data!$D$5,C2417,IF(FollowUp!$AA$3=Data!$D$6,D2417,IF(FollowUp!$AA$3=Data!$D$7,E2417,B2417))),IF(FollowUp!$AK$3=Data!$N$9,F2417,IF(FollowUp!$AK$3=Data!$N$8,H2417,IF(FollowUp!$AK$3=Data!$N$7,G2417,B2417))))</f>
        <v>0</v>
      </c>
      <c r="AR2417" s="51">
        <f t="shared" si="230"/>
        <v>0</v>
      </c>
      <c r="AS2417" s="25">
        <f t="shared" si="228"/>
        <v>-1</v>
      </c>
      <c r="AT2417" s="25">
        <f t="shared" si="231"/>
        <v>2410</v>
      </c>
      <c r="AU2417" s="25">
        <f t="shared" si="229"/>
        <v>0</v>
      </c>
      <c r="AV2417" s="25">
        <f t="shared" si="232"/>
        <v>0</v>
      </c>
      <c r="BB2417" s="51"/>
    </row>
    <row r="2418" spans="1:54" x14ac:dyDescent="0.25">
      <c r="A2418" t="str">
        <f t="shared" si="227"/>
        <v>2418</v>
      </c>
      <c r="B2418" s="25">
        <f>IF(OR(ISBLANK($AG2418),$AI2418="closed",$AI2418="old",AND($B$3=Data!$N$6,OR(database!AG2418=Data!$K$8,Data!$K$9=database!AG2418))),0,MAX(B$8:B2417)+1)</f>
        <v>0</v>
      </c>
      <c r="C2418" s="25">
        <f ca="1">IF(AND($AL2418-C$3&lt;=TODAY(),$AL2418&gt;0,AI2418&lt;&gt;"closed",AI2418&lt;&gt;"old",AND($B$3&lt;&gt;Data!$N$6,OR(database!$AG2418&lt;&gt;Data!$K$9,database!$AG2418&lt;&gt;Data!$K$8))),MAX(C$8:C2417)+1,0)</f>
        <v>0</v>
      </c>
      <c r="D2418" s="25">
        <f ca="1">IF(AND($AL2418-D$3&lt;=TODAY(),$AL2418&gt;0,$AI2418&lt;&gt;"closed",AI2418&lt;&gt;"old",AND($B$3&lt;&gt;Data!$N$6,OR(database!$AG2418&lt;&gt;Data!$K$9,database!$AG2418&lt;&gt;Data!$K$8))),MAX(D$8:D2417)+1,0)</f>
        <v>0</v>
      </c>
      <c r="E2418" s="25">
        <f ca="1">IF(AND($AL2418-E$3&lt;=TODAY(),$AL2418&gt;0,AI2418&lt;&gt;"closed",AI2418&lt;&gt;"old",AND($B$3&lt;&gt;Data!$N$6,OR(database!$AG2418&lt;&gt;Data!$K$9,database!$AG2418&lt;&gt;Data!$K$8))),MAX(E$8:E2417)+1,0)</f>
        <v>0</v>
      </c>
      <c r="F2418" s="25">
        <f>IF(AH2418="X",MAX(F$8:F2417)+1,0)</f>
        <v>0</v>
      </c>
      <c r="G2418" s="25">
        <f ca="1">IF(AND(AG2418=Data!$K$8,database!AI2418&lt;&gt;"Closed",AI2418&lt;&gt;"old",database!AL2418&lt;(TODAY()+Data!$X$4)),MAX(G$8:G2417)+1,0)</f>
        <v>0</v>
      </c>
      <c r="H2418" s="25">
        <f ca="1">IF(AND(AG2418=Data!$K$9,database!AI2418&lt;&gt;"Closed",AI2418&lt;&gt;"old",database!AL2418&lt;(TODAY()+Data!$X$5)),MAX(H$8:H2417)+1,0)</f>
        <v>0</v>
      </c>
      <c r="Y2418">
        <f>IF(AS2418&gt;0,VLOOKUP(AS2418,$AT:$AV,3,0)+COUNTIF(AS$8:AS2417,AS2418),0)</f>
        <v>0</v>
      </c>
      <c r="AA2418" s="16"/>
      <c r="AB2418" s="22"/>
      <c r="AC2418" s="16"/>
      <c r="AD2418" s="22"/>
      <c r="AE2418" s="16"/>
      <c r="AF2418" s="22"/>
      <c r="AG2418" s="138"/>
      <c r="AH2418" s="23"/>
      <c r="AI2418" s="16"/>
      <c r="AJ2418" s="23"/>
      <c r="AK2418" s="28"/>
      <c r="AL2418" s="35"/>
      <c r="AQ2418" s="25">
        <f>IF(FollowUp!$AK$3="(Off)",IF(FollowUp!$AA$3=Data!$D$5,C2418,IF(FollowUp!$AA$3=Data!$D$6,D2418,IF(FollowUp!$AA$3=Data!$D$7,E2418,B2418))),IF(FollowUp!$AK$3=Data!$N$9,F2418,IF(FollowUp!$AK$3=Data!$N$8,H2418,IF(FollowUp!$AK$3=Data!$N$7,G2418,B2418))))</f>
        <v>0</v>
      </c>
      <c r="AR2418" s="51">
        <f t="shared" si="230"/>
        <v>0</v>
      </c>
      <c r="AS2418" s="25">
        <f t="shared" si="228"/>
        <v>-1</v>
      </c>
      <c r="AT2418" s="25">
        <f t="shared" si="231"/>
        <v>2411</v>
      </c>
      <c r="AU2418" s="25">
        <f t="shared" si="229"/>
        <v>0</v>
      </c>
      <c r="AV2418" s="25">
        <f t="shared" si="232"/>
        <v>0</v>
      </c>
      <c r="BB2418" s="51"/>
    </row>
    <row r="2419" spans="1:54" x14ac:dyDescent="0.25">
      <c r="A2419" t="str">
        <f t="shared" si="227"/>
        <v>2419</v>
      </c>
      <c r="B2419" s="25">
        <f>IF(OR(ISBLANK($AG2419),$AI2419="closed",$AI2419="old",AND($B$3=Data!$N$6,OR(database!AG2419=Data!$K$8,Data!$K$9=database!AG2419))),0,MAX(B$8:B2418)+1)</f>
        <v>0</v>
      </c>
      <c r="C2419" s="25">
        <f ca="1">IF(AND($AL2419-C$3&lt;=TODAY(),$AL2419&gt;0,AI2419&lt;&gt;"closed",AI2419&lt;&gt;"old",AND($B$3&lt;&gt;Data!$N$6,OR(database!$AG2419&lt;&gt;Data!$K$9,database!$AG2419&lt;&gt;Data!$K$8))),MAX(C$8:C2418)+1,0)</f>
        <v>0</v>
      </c>
      <c r="D2419" s="25">
        <f ca="1">IF(AND($AL2419-D$3&lt;=TODAY(),$AL2419&gt;0,$AI2419&lt;&gt;"closed",AI2419&lt;&gt;"old",AND($B$3&lt;&gt;Data!$N$6,OR(database!$AG2419&lt;&gt;Data!$K$9,database!$AG2419&lt;&gt;Data!$K$8))),MAX(D$8:D2418)+1,0)</f>
        <v>0</v>
      </c>
      <c r="E2419" s="25">
        <f ca="1">IF(AND($AL2419-E$3&lt;=TODAY(),$AL2419&gt;0,AI2419&lt;&gt;"closed",AI2419&lt;&gt;"old",AND($B$3&lt;&gt;Data!$N$6,OR(database!$AG2419&lt;&gt;Data!$K$9,database!$AG2419&lt;&gt;Data!$K$8))),MAX(E$8:E2418)+1,0)</f>
        <v>0</v>
      </c>
      <c r="F2419" s="25">
        <f>IF(AH2419="X",MAX(F$8:F2418)+1,0)</f>
        <v>0</v>
      </c>
      <c r="G2419" s="25">
        <f ca="1">IF(AND(AG2419=Data!$K$8,database!AI2419&lt;&gt;"Closed",AI2419&lt;&gt;"old",database!AL2419&lt;(TODAY()+Data!$X$4)),MAX(G$8:G2418)+1,0)</f>
        <v>0</v>
      </c>
      <c r="H2419" s="25">
        <f ca="1">IF(AND(AG2419=Data!$K$9,database!AI2419&lt;&gt;"Closed",AI2419&lt;&gt;"old",database!AL2419&lt;(TODAY()+Data!$X$5)),MAX(H$8:H2418)+1,0)</f>
        <v>0</v>
      </c>
      <c r="Y2419">
        <f>IF(AS2419&gt;0,VLOOKUP(AS2419,$AT:$AV,3,0)+COUNTIF(AS$8:AS2418,AS2419),0)</f>
        <v>0</v>
      </c>
      <c r="AA2419" s="17"/>
      <c r="AB2419" s="18"/>
      <c r="AC2419" s="17"/>
      <c r="AD2419" s="18"/>
      <c r="AE2419" s="17"/>
      <c r="AF2419" s="18"/>
      <c r="AG2419" s="139"/>
      <c r="AH2419" s="24"/>
      <c r="AI2419" s="17"/>
      <c r="AJ2419" s="24"/>
      <c r="AK2419" s="27"/>
      <c r="AL2419" s="47"/>
      <c r="AQ2419" s="25">
        <f>IF(FollowUp!$AK$3="(Off)",IF(FollowUp!$AA$3=Data!$D$5,C2419,IF(FollowUp!$AA$3=Data!$D$6,D2419,IF(FollowUp!$AA$3=Data!$D$7,E2419,B2419))),IF(FollowUp!$AK$3=Data!$N$9,F2419,IF(FollowUp!$AK$3=Data!$N$8,H2419,IF(FollowUp!$AK$3=Data!$N$7,G2419,B2419))))</f>
        <v>0</v>
      </c>
      <c r="AR2419" s="51">
        <f t="shared" si="230"/>
        <v>0</v>
      </c>
      <c r="AS2419" s="25">
        <f t="shared" si="228"/>
        <v>-1</v>
      </c>
      <c r="AT2419" s="25">
        <f t="shared" si="231"/>
        <v>2412</v>
      </c>
      <c r="AU2419" s="25">
        <f t="shared" si="229"/>
        <v>0</v>
      </c>
      <c r="AV2419" s="25">
        <f t="shared" si="232"/>
        <v>0</v>
      </c>
      <c r="BB2419" s="51"/>
    </row>
    <row r="2420" spans="1:54" x14ac:dyDescent="0.25">
      <c r="A2420" t="str">
        <f t="shared" si="227"/>
        <v>2420</v>
      </c>
      <c r="B2420" s="25">
        <f>IF(OR(ISBLANK($AG2420),$AI2420="closed",$AI2420="old",AND($B$3=Data!$N$6,OR(database!AG2420=Data!$K$8,Data!$K$9=database!AG2420))),0,MAX(B$8:B2419)+1)</f>
        <v>0</v>
      </c>
      <c r="C2420" s="25">
        <f ca="1">IF(AND($AL2420-C$3&lt;=TODAY(),$AL2420&gt;0,AI2420&lt;&gt;"closed",AI2420&lt;&gt;"old",AND($B$3&lt;&gt;Data!$N$6,OR(database!$AG2420&lt;&gt;Data!$K$9,database!$AG2420&lt;&gt;Data!$K$8))),MAX(C$8:C2419)+1,0)</f>
        <v>0</v>
      </c>
      <c r="D2420" s="25">
        <f ca="1">IF(AND($AL2420-D$3&lt;=TODAY(),$AL2420&gt;0,$AI2420&lt;&gt;"closed",AI2420&lt;&gt;"old",AND($B$3&lt;&gt;Data!$N$6,OR(database!$AG2420&lt;&gt;Data!$K$9,database!$AG2420&lt;&gt;Data!$K$8))),MAX(D$8:D2419)+1,0)</f>
        <v>0</v>
      </c>
      <c r="E2420" s="25">
        <f ca="1">IF(AND($AL2420-E$3&lt;=TODAY(),$AL2420&gt;0,AI2420&lt;&gt;"closed",AI2420&lt;&gt;"old",AND($B$3&lt;&gt;Data!$N$6,OR(database!$AG2420&lt;&gt;Data!$K$9,database!$AG2420&lt;&gt;Data!$K$8))),MAX(E$8:E2419)+1,0)</f>
        <v>0</v>
      </c>
      <c r="F2420" s="25">
        <f>IF(AH2420="X",MAX(F$8:F2419)+1,0)</f>
        <v>0</v>
      </c>
      <c r="G2420" s="25">
        <f ca="1">IF(AND(AG2420=Data!$K$8,database!AI2420&lt;&gt;"Closed",AI2420&lt;&gt;"old",database!AL2420&lt;(TODAY()+Data!$X$4)),MAX(G$8:G2419)+1,0)</f>
        <v>0</v>
      </c>
      <c r="H2420" s="25">
        <f ca="1">IF(AND(AG2420=Data!$K$9,database!AI2420&lt;&gt;"Closed",AI2420&lt;&gt;"old",database!AL2420&lt;(TODAY()+Data!$X$5)),MAX(H$8:H2419)+1,0)</f>
        <v>0</v>
      </c>
      <c r="Y2420">
        <f>IF(AS2420&gt;0,VLOOKUP(AS2420,$AT:$AV,3,0)+COUNTIF(AS$8:AS2419,AS2420),0)</f>
        <v>0</v>
      </c>
      <c r="AA2420" s="16"/>
      <c r="AB2420" s="22"/>
      <c r="AC2420" s="16"/>
      <c r="AD2420" s="22"/>
      <c r="AE2420" s="16"/>
      <c r="AF2420" s="22"/>
      <c r="AG2420" s="138"/>
      <c r="AH2420" s="23"/>
      <c r="AI2420" s="16"/>
      <c r="AJ2420" s="23"/>
      <c r="AK2420" s="28"/>
      <c r="AL2420" s="35"/>
      <c r="AQ2420" s="25">
        <f>IF(FollowUp!$AK$3="(Off)",IF(FollowUp!$AA$3=Data!$D$5,C2420,IF(FollowUp!$AA$3=Data!$D$6,D2420,IF(FollowUp!$AA$3=Data!$D$7,E2420,B2420))),IF(FollowUp!$AK$3=Data!$N$9,F2420,IF(FollowUp!$AK$3=Data!$N$8,H2420,IF(FollowUp!$AK$3=Data!$N$7,G2420,B2420))))</f>
        <v>0</v>
      </c>
      <c r="AR2420" s="51">
        <f t="shared" si="230"/>
        <v>0</v>
      </c>
      <c r="AS2420" s="25">
        <f t="shared" si="228"/>
        <v>-1</v>
      </c>
      <c r="AT2420" s="25">
        <f t="shared" si="231"/>
        <v>2413</v>
      </c>
      <c r="AU2420" s="25">
        <f t="shared" si="229"/>
        <v>0</v>
      </c>
      <c r="AV2420" s="25">
        <f t="shared" si="232"/>
        <v>0</v>
      </c>
      <c r="BB2420" s="51"/>
    </row>
    <row r="2421" spans="1:54" x14ac:dyDescent="0.25">
      <c r="A2421" t="str">
        <f t="shared" si="227"/>
        <v>2421</v>
      </c>
      <c r="B2421" s="25">
        <f>IF(OR(ISBLANK($AG2421),$AI2421="closed",$AI2421="old",AND($B$3=Data!$N$6,OR(database!AG2421=Data!$K$8,Data!$K$9=database!AG2421))),0,MAX(B$8:B2420)+1)</f>
        <v>0</v>
      </c>
      <c r="C2421" s="25">
        <f ca="1">IF(AND($AL2421-C$3&lt;=TODAY(),$AL2421&gt;0,AI2421&lt;&gt;"closed",AI2421&lt;&gt;"old",AND($B$3&lt;&gt;Data!$N$6,OR(database!$AG2421&lt;&gt;Data!$K$9,database!$AG2421&lt;&gt;Data!$K$8))),MAX(C$8:C2420)+1,0)</f>
        <v>0</v>
      </c>
      <c r="D2421" s="25">
        <f ca="1">IF(AND($AL2421-D$3&lt;=TODAY(),$AL2421&gt;0,$AI2421&lt;&gt;"closed",AI2421&lt;&gt;"old",AND($B$3&lt;&gt;Data!$N$6,OR(database!$AG2421&lt;&gt;Data!$K$9,database!$AG2421&lt;&gt;Data!$K$8))),MAX(D$8:D2420)+1,0)</f>
        <v>0</v>
      </c>
      <c r="E2421" s="25">
        <f ca="1">IF(AND($AL2421-E$3&lt;=TODAY(),$AL2421&gt;0,AI2421&lt;&gt;"closed",AI2421&lt;&gt;"old",AND($B$3&lt;&gt;Data!$N$6,OR(database!$AG2421&lt;&gt;Data!$K$9,database!$AG2421&lt;&gt;Data!$K$8))),MAX(E$8:E2420)+1,0)</f>
        <v>0</v>
      </c>
      <c r="F2421" s="25">
        <f>IF(AH2421="X",MAX(F$8:F2420)+1,0)</f>
        <v>0</v>
      </c>
      <c r="G2421" s="25">
        <f ca="1">IF(AND(AG2421=Data!$K$8,database!AI2421&lt;&gt;"Closed",AI2421&lt;&gt;"old",database!AL2421&lt;(TODAY()+Data!$X$4)),MAX(G$8:G2420)+1,0)</f>
        <v>0</v>
      </c>
      <c r="H2421" s="25">
        <f ca="1">IF(AND(AG2421=Data!$K$9,database!AI2421&lt;&gt;"Closed",AI2421&lt;&gt;"old",database!AL2421&lt;(TODAY()+Data!$X$5)),MAX(H$8:H2420)+1,0)</f>
        <v>0</v>
      </c>
      <c r="Y2421">
        <f>IF(AS2421&gt;0,VLOOKUP(AS2421,$AT:$AV,3,0)+COUNTIF(AS$8:AS2420,AS2421),0)</f>
        <v>0</v>
      </c>
      <c r="AA2421" s="17"/>
      <c r="AB2421" s="18"/>
      <c r="AC2421" s="17"/>
      <c r="AD2421" s="18"/>
      <c r="AE2421" s="17"/>
      <c r="AF2421" s="18"/>
      <c r="AG2421" s="139"/>
      <c r="AH2421" s="24"/>
      <c r="AI2421" s="17"/>
      <c r="AJ2421" s="24"/>
      <c r="AK2421" s="27"/>
      <c r="AL2421" s="47"/>
      <c r="AQ2421" s="25">
        <f>IF(FollowUp!$AK$3="(Off)",IF(FollowUp!$AA$3=Data!$D$5,C2421,IF(FollowUp!$AA$3=Data!$D$6,D2421,IF(FollowUp!$AA$3=Data!$D$7,E2421,B2421))),IF(FollowUp!$AK$3=Data!$N$9,F2421,IF(FollowUp!$AK$3=Data!$N$8,H2421,IF(FollowUp!$AK$3=Data!$N$7,G2421,B2421))))</f>
        <v>0</v>
      </c>
      <c r="AR2421" s="51">
        <f t="shared" si="230"/>
        <v>0</v>
      </c>
      <c r="AS2421" s="25">
        <f t="shared" si="228"/>
        <v>-1</v>
      </c>
      <c r="AT2421" s="25">
        <f t="shared" si="231"/>
        <v>2414</v>
      </c>
      <c r="AU2421" s="25">
        <f t="shared" si="229"/>
        <v>0</v>
      </c>
      <c r="AV2421" s="25">
        <f t="shared" si="232"/>
        <v>0</v>
      </c>
      <c r="BB2421" s="51"/>
    </row>
    <row r="2422" spans="1:54" x14ac:dyDescent="0.25">
      <c r="A2422" t="str">
        <f t="shared" si="227"/>
        <v>2422</v>
      </c>
      <c r="B2422" s="25">
        <f>IF(OR(ISBLANK($AG2422),$AI2422="closed",$AI2422="old",AND($B$3=Data!$N$6,OR(database!AG2422=Data!$K$8,Data!$K$9=database!AG2422))),0,MAX(B$8:B2421)+1)</f>
        <v>0</v>
      </c>
      <c r="C2422" s="25">
        <f ca="1">IF(AND($AL2422-C$3&lt;=TODAY(),$AL2422&gt;0,AI2422&lt;&gt;"closed",AI2422&lt;&gt;"old",AND($B$3&lt;&gt;Data!$N$6,OR(database!$AG2422&lt;&gt;Data!$K$9,database!$AG2422&lt;&gt;Data!$K$8))),MAX(C$8:C2421)+1,0)</f>
        <v>0</v>
      </c>
      <c r="D2422" s="25">
        <f ca="1">IF(AND($AL2422-D$3&lt;=TODAY(),$AL2422&gt;0,$AI2422&lt;&gt;"closed",AI2422&lt;&gt;"old",AND($B$3&lt;&gt;Data!$N$6,OR(database!$AG2422&lt;&gt;Data!$K$9,database!$AG2422&lt;&gt;Data!$K$8))),MAX(D$8:D2421)+1,0)</f>
        <v>0</v>
      </c>
      <c r="E2422" s="25">
        <f ca="1">IF(AND($AL2422-E$3&lt;=TODAY(),$AL2422&gt;0,AI2422&lt;&gt;"closed",AI2422&lt;&gt;"old",AND($B$3&lt;&gt;Data!$N$6,OR(database!$AG2422&lt;&gt;Data!$K$9,database!$AG2422&lt;&gt;Data!$K$8))),MAX(E$8:E2421)+1,0)</f>
        <v>0</v>
      </c>
      <c r="F2422" s="25">
        <f>IF(AH2422="X",MAX(F$8:F2421)+1,0)</f>
        <v>0</v>
      </c>
      <c r="G2422" s="25">
        <f ca="1">IF(AND(AG2422=Data!$K$8,database!AI2422&lt;&gt;"Closed",AI2422&lt;&gt;"old",database!AL2422&lt;(TODAY()+Data!$X$4)),MAX(G$8:G2421)+1,0)</f>
        <v>0</v>
      </c>
      <c r="H2422" s="25">
        <f ca="1">IF(AND(AG2422=Data!$K$9,database!AI2422&lt;&gt;"Closed",AI2422&lt;&gt;"old",database!AL2422&lt;(TODAY()+Data!$X$5)),MAX(H$8:H2421)+1,0)</f>
        <v>0</v>
      </c>
      <c r="Y2422">
        <f>IF(AS2422&gt;0,VLOOKUP(AS2422,$AT:$AV,3,0)+COUNTIF(AS$8:AS2421,AS2422),0)</f>
        <v>0</v>
      </c>
      <c r="AA2422" s="16"/>
      <c r="AB2422" s="22"/>
      <c r="AC2422" s="16"/>
      <c r="AD2422" s="22"/>
      <c r="AE2422" s="16"/>
      <c r="AF2422" s="22"/>
      <c r="AG2422" s="138"/>
      <c r="AH2422" s="23"/>
      <c r="AI2422" s="16"/>
      <c r="AJ2422" s="23"/>
      <c r="AK2422" s="28"/>
      <c r="AL2422" s="35"/>
      <c r="AQ2422" s="25">
        <f>IF(FollowUp!$AK$3="(Off)",IF(FollowUp!$AA$3=Data!$D$5,C2422,IF(FollowUp!$AA$3=Data!$D$6,D2422,IF(FollowUp!$AA$3=Data!$D$7,E2422,B2422))),IF(FollowUp!$AK$3=Data!$N$9,F2422,IF(FollowUp!$AK$3=Data!$N$8,H2422,IF(FollowUp!$AK$3=Data!$N$7,G2422,B2422))))</f>
        <v>0</v>
      </c>
      <c r="AR2422" s="51">
        <f t="shared" si="230"/>
        <v>0</v>
      </c>
      <c r="AS2422" s="25">
        <f t="shared" si="228"/>
        <v>-1</v>
      </c>
      <c r="AT2422" s="25">
        <f t="shared" si="231"/>
        <v>2415</v>
      </c>
      <c r="AU2422" s="25">
        <f t="shared" si="229"/>
        <v>0</v>
      </c>
      <c r="AV2422" s="25">
        <f t="shared" si="232"/>
        <v>0</v>
      </c>
      <c r="BB2422" s="51"/>
    </row>
    <row r="2423" spans="1:54" x14ac:dyDescent="0.25">
      <c r="A2423" t="str">
        <f t="shared" si="227"/>
        <v>2423</v>
      </c>
      <c r="B2423" s="25">
        <f>IF(OR(ISBLANK($AG2423),$AI2423="closed",$AI2423="old",AND($B$3=Data!$N$6,OR(database!AG2423=Data!$K$8,Data!$K$9=database!AG2423))),0,MAX(B$8:B2422)+1)</f>
        <v>0</v>
      </c>
      <c r="C2423" s="25">
        <f ca="1">IF(AND($AL2423-C$3&lt;=TODAY(),$AL2423&gt;0,AI2423&lt;&gt;"closed",AI2423&lt;&gt;"old",AND($B$3&lt;&gt;Data!$N$6,OR(database!$AG2423&lt;&gt;Data!$K$9,database!$AG2423&lt;&gt;Data!$K$8))),MAX(C$8:C2422)+1,0)</f>
        <v>0</v>
      </c>
      <c r="D2423" s="25">
        <f ca="1">IF(AND($AL2423-D$3&lt;=TODAY(),$AL2423&gt;0,$AI2423&lt;&gt;"closed",AI2423&lt;&gt;"old",AND($B$3&lt;&gt;Data!$N$6,OR(database!$AG2423&lt;&gt;Data!$K$9,database!$AG2423&lt;&gt;Data!$K$8))),MAX(D$8:D2422)+1,0)</f>
        <v>0</v>
      </c>
      <c r="E2423" s="25">
        <f ca="1">IF(AND($AL2423-E$3&lt;=TODAY(),$AL2423&gt;0,AI2423&lt;&gt;"closed",AI2423&lt;&gt;"old",AND($B$3&lt;&gt;Data!$N$6,OR(database!$AG2423&lt;&gt;Data!$K$9,database!$AG2423&lt;&gt;Data!$K$8))),MAX(E$8:E2422)+1,0)</f>
        <v>0</v>
      </c>
      <c r="F2423" s="25">
        <f>IF(AH2423="X",MAX(F$8:F2422)+1,0)</f>
        <v>0</v>
      </c>
      <c r="G2423" s="25">
        <f ca="1">IF(AND(AG2423=Data!$K$8,database!AI2423&lt;&gt;"Closed",AI2423&lt;&gt;"old",database!AL2423&lt;(TODAY()+Data!$X$4)),MAX(G$8:G2422)+1,0)</f>
        <v>0</v>
      </c>
      <c r="H2423" s="25">
        <f ca="1">IF(AND(AG2423=Data!$K$9,database!AI2423&lt;&gt;"Closed",AI2423&lt;&gt;"old",database!AL2423&lt;(TODAY()+Data!$X$5)),MAX(H$8:H2422)+1,0)</f>
        <v>0</v>
      </c>
      <c r="Y2423">
        <f>IF(AS2423&gt;0,VLOOKUP(AS2423,$AT:$AV,3,0)+COUNTIF(AS$8:AS2422,AS2423),0)</f>
        <v>0</v>
      </c>
      <c r="AA2423" s="17"/>
      <c r="AB2423" s="18"/>
      <c r="AC2423" s="17"/>
      <c r="AD2423" s="18"/>
      <c r="AE2423" s="17"/>
      <c r="AF2423" s="18"/>
      <c r="AG2423" s="139"/>
      <c r="AH2423" s="24"/>
      <c r="AI2423" s="17"/>
      <c r="AJ2423" s="24"/>
      <c r="AK2423" s="27"/>
      <c r="AL2423" s="47"/>
      <c r="AQ2423" s="25">
        <f>IF(FollowUp!$AK$3="(Off)",IF(FollowUp!$AA$3=Data!$D$5,C2423,IF(FollowUp!$AA$3=Data!$D$6,D2423,IF(FollowUp!$AA$3=Data!$D$7,E2423,B2423))),IF(FollowUp!$AK$3=Data!$N$9,F2423,IF(FollowUp!$AK$3=Data!$N$8,H2423,IF(FollowUp!$AK$3=Data!$N$7,G2423,B2423))))</f>
        <v>0</v>
      </c>
      <c r="AR2423" s="51">
        <f t="shared" si="230"/>
        <v>0</v>
      </c>
      <c r="AS2423" s="25">
        <f t="shared" si="228"/>
        <v>-1</v>
      </c>
      <c r="AT2423" s="25">
        <f t="shared" si="231"/>
        <v>2416</v>
      </c>
      <c r="AU2423" s="25">
        <f t="shared" si="229"/>
        <v>0</v>
      </c>
      <c r="AV2423" s="25">
        <f t="shared" si="232"/>
        <v>0</v>
      </c>
      <c r="BB2423" s="51"/>
    </row>
    <row r="2424" spans="1:54" x14ac:dyDescent="0.25">
      <c r="A2424" t="str">
        <f t="shared" si="227"/>
        <v>2424</v>
      </c>
      <c r="B2424" s="25">
        <f>IF(OR(ISBLANK($AG2424),$AI2424="closed",$AI2424="old",AND($B$3=Data!$N$6,OR(database!AG2424=Data!$K$8,Data!$K$9=database!AG2424))),0,MAX(B$8:B2423)+1)</f>
        <v>0</v>
      </c>
      <c r="C2424" s="25">
        <f ca="1">IF(AND($AL2424-C$3&lt;=TODAY(),$AL2424&gt;0,AI2424&lt;&gt;"closed",AI2424&lt;&gt;"old",AND($B$3&lt;&gt;Data!$N$6,OR(database!$AG2424&lt;&gt;Data!$K$9,database!$AG2424&lt;&gt;Data!$K$8))),MAX(C$8:C2423)+1,0)</f>
        <v>0</v>
      </c>
      <c r="D2424" s="25">
        <f ca="1">IF(AND($AL2424-D$3&lt;=TODAY(),$AL2424&gt;0,$AI2424&lt;&gt;"closed",AI2424&lt;&gt;"old",AND($B$3&lt;&gt;Data!$N$6,OR(database!$AG2424&lt;&gt;Data!$K$9,database!$AG2424&lt;&gt;Data!$K$8))),MAX(D$8:D2423)+1,0)</f>
        <v>0</v>
      </c>
      <c r="E2424" s="25">
        <f ca="1">IF(AND($AL2424-E$3&lt;=TODAY(),$AL2424&gt;0,AI2424&lt;&gt;"closed",AI2424&lt;&gt;"old",AND($B$3&lt;&gt;Data!$N$6,OR(database!$AG2424&lt;&gt;Data!$K$9,database!$AG2424&lt;&gt;Data!$K$8))),MAX(E$8:E2423)+1,0)</f>
        <v>0</v>
      </c>
      <c r="F2424" s="25">
        <f>IF(AH2424="X",MAX(F$8:F2423)+1,0)</f>
        <v>0</v>
      </c>
      <c r="G2424" s="25">
        <f ca="1">IF(AND(AG2424=Data!$K$8,database!AI2424&lt;&gt;"Closed",AI2424&lt;&gt;"old",database!AL2424&lt;(TODAY()+Data!$X$4)),MAX(G$8:G2423)+1,0)</f>
        <v>0</v>
      </c>
      <c r="H2424" s="25">
        <f ca="1">IF(AND(AG2424=Data!$K$9,database!AI2424&lt;&gt;"Closed",AI2424&lt;&gt;"old",database!AL2424&lt;(TODAY()+Data!$X$5)),MAX(H$8:H2423)+1,0)</f>
        <v>0</v>
      </c>
      <c r="Y2424">
        <f>IF(AS2424&gt;0,VLOOKUP(AS2424,$AT:$AV,3,0)+COUNTIF(AS$8:AS2423,AS2424),0)</f>
        <v>0</v>
      </c>
      <c r="AA2424" s="16"/>
      <c r="AB2424" s="22"/>
      <c r="AC2424" s="16"/>
      <c r="AD2424" s="22"/>
      <c r="AE2424" s="16"/>
      <c r="AF2424" s="22"/>
      <c r="AG2424" s="138"/>
      <c r="AH2424" s="23"/>
      <c r="AI2424" s="16"/>
      <c r="AJ2424" s="23"/>
      <c r="AK2424" s="28"/>
      <c r="AL2424" s="35"/>
      <c r="AQ2424" s="25">
        <f>IF(FollowUp!$AK$3="(Off)",IF(FollowUp!$AA$3=Data!$D$5,C2424,IF(FollowUp!$AA$3=Data!$D$6,D2424,IF(FollowUp!$AA$3=Data!$D$7,E2424,B2424))),IF(FollowUp!$AK$3=Data!$N$9,F2424,IF(FollowUp!$AK$3=Data!$N$8,H2424,IF(FollowUp!$AK$3=Data!$N$7,G2424,B2424))))</f>
        <v>0</v>
      </c>
      <c r="AR2424" s="51">
        <f t="shared" si="230"/>
        <v>0</v>
      </c>
      <c r="AS2424" s="25">
        <f t="shared" si="228"/>
        <v>-1</v>
      </c>
      <c r="AT2424" s="25">
        <f t="shared" si="231"/>
        <v>2417</v>
      </c>
      <c r="AU2424" s="25">
        <f t="shared" si="229"/>
        <v>0</v>
      </c>
      <c r="AV2424" s="25">
        <f t="shared" si="232"/>
        <v>0</v>
      </c>
      <c r="BB2424" s="51"/>
    </row>
    <row r="2425" spans="1:54" x14ac:dyDescent="0.25">
      <c r="A2425" t="str">
        <f t="shared" si="227"/>
        <v>2425</v>
      </c>
      <c r="B2425" s="25">
        <f>IF(OR(ISBLANK($AG2425),$AI2425="closed",$AI2425="old",AND($B$3=Data!$N$6,OR(database!AG2425=Data!$K$8,Data!$K$9=database!AG2425))),0,MAX(B$8:B2424)+1)</f>
        <v>0</v>
      </c>
      <c r="C2425" s="25">
        <f ca="1">IF(AND($AL2425-C$3&lt;=TODAY(),$AL2425&gt;0,AI2425&lt;&gt;"closed",AI2425&lt;&gt;"old",AND($B$3&lt;&gt;Data!$N$6,OR(database!$AG2425&lt;&gt;Data!$K$9,database!$AG2425&lt;&gt;Data!$K$8))),MAX(C$8:C2424)+1,0)</f>
        <v>0</v>
      </c>
      <c r="D2425" s="25">
        <f ca="1">IF(AND($AL2425-D$3&lt;=TODAY(),$AL2425&gt;0,$AI2425&lt;&gt;"closed",AI2425&lt;&gt;"old",AND($B$3&lt;&gt;Data!$N$6,OR(database!$AG2425&lt;&gt;Data!$K$9,database!$AG2425&lt;&gt;Data!$K$8))),MAX(D$8:D2424)+1,0)</f>
        <v>0</v>
      </c>
      <c r="E2425" s="25">
        <f ca="1">IF(AND($AL2425-E$3&lt;=TODAY(),$AL2425&gt;0,AI2425&lt;&gt;"closed",AI2425&lt;&gt;"old",AND($B$3&lt;&gt;Data!$N$6,OR(database!$AG2425&lt;&gt;Data!$K$9,database!$AG2425&lt;&gt;Data!$K$8))),MAX(E$8:E2424)+1,0)</f>
        <v>0</v>
      </c>
      <c r="F2425" s="25">
        <f>IF(AH2425="X",MAX(F$8:F2424)+1,0)</f>
        <v>0</v>
      </c>
      <c r="G2425" s="25">
        <f ca="1">IF(AND(AG2425=Data!$K$8,database!AI2425&lt;&gt;"Closed",AI2425&lt;&gt;"old",database!AL2425&lt;(TODAY()+Data!$X$4)),MAX(G$8:G2424)+1,0)</f>
        <v>0</v>
      </c>
      <c r="H2425" s="25">
        <f ca="1">IF(AND(AG2425=Data!$K$9,database!AI2425&lt;&gt;"Closed",AI2425&lt;&gt;"old",database!AL2425&lt;(TODAY()+Data!$X$5)),MAX(H$8:H2424)+1,0)</f>
        <v>0</v>
      </c>
      <c r="Y2425">
        <f>IF(AS2425&gt;0,VLOOKUP(AS2425,$AT:$AV,3,0)+COUNTIF(AS$8:AS2424,AS2425),0)</f>
        <v>0</v>
      </c>
      <c r="AA2425" s="17"/>
      <c r="AB2425" s="18"/>
      <c r="AC2425" s="17"/>
      <c r="AD2425" s="18"/>
      <c r="AE2425" s="17"/>
      <c r="AF2425" s="18"/>
      <c r="AG2425" s="139"/>
      <c r="AH2425" s="24"/>
      <c r="AI2425" s="17"/>
      <c r="AJ2425" s="24"/>
      <c r="AK2425" s="27"/>
      <c r="AL2425" s="47"/>
      <c r="AQ2425" s="25">
        <f>IF(FollowUp!$AK$3="(Off)",IF(FollowUp!$AA$3=Data!$D$5,C2425,IF(FollowUp!$AA$3=Data!$D$6,D2425,IF(FollowUp!$AA$3=Data!$D$7,E2425,B2425))),IF(FollowUp!$AK$3=Data!$N$9,F2425,IF(FollowUp!$AK$3=Data!$N$8,H2425,IF(FollowUp!$AK$3=Data!$N$7,G2425,B2425))))</f>
        <v>0</v>
      </c>
      <c r="AR2425" s="51">
        <f t="shared" si="230"/>
        <v>0</v>
      </c>
      <c r="AS2425" s="25">
        <f t="shared" si="228"/>
        <v>-1</v>
      </c>
      <c r="AT2425" s="25">
        <f t="shared" si="231"/>
        <v>2418</v>
      </c>
      <c r="AU2425" s="25">
        <f t="shared" si="229"/>
        <v>0</v>
      </c>
      <c r="AV2425" s="25">
        <f t="shared" si="232"/>
        <v>0</v>
      </c>
      <c r="BB2425" s="51"/>
    </row>
    <row r="2426" spans="1:54" x14ac:dyDescent="0.25">
      <c r="A2426" t="str">
        <f t="shared" si="227"/>
        <v>2426</v>
      </c>
      <c r="B2426" s="25">
        <f>IF(OR(ISBLANK($AG2426),$AI2426="closed",$AI2426="old",AND($B$3=Data!$N$6,OR(database!AG2426=Data!$K$8,Data!$K$9=database!AG2426))),0,MAX(B$8:B2425)+1)</f>
        <v>0</v>
      </c>
      <c r="C2426" s="25">
        <f ca="1">IF(AND($AL2426-C$3&lt;=TODAY(),$AL2426&gt;0,AI2426&lt;&gt;"closed",AI2426&lt;&gt;"old",AND($B$3&lt;&gt;Data!$N$6,OR(database!$AG2426&lt;&gt;Data!$K$9,database!$AG2426&lt;&gt;Data!$K$8))),MAX(C$8:C2425)+1,0)</f>
        <v>0</v>
      </c>
      <c r="D2426" s="25">
        <f ca="1">IF(AND($AL2426-D$3&lt;=TODAY(),$AL2426&gt;0,$AI2426&lt;&gt;"closed",AI2426&lt;&gt;"old",AND($B$3&lt;&gt;Data!$N$6,OR(database!$AG2426&lt;&gt;Data!$K$9,database!$AG2426&lt;&gt;Data!$K$8))),MAX(D$8:D2425)+1,0)</f>
        <v>0</v>
      </c>
      <c r="E2426" s="25">
        <f ca="1">IF(AND($AL2426-E$3&lt;=TODAY(),$AL2426&gt;0,AI2426&lt;&gt;"closed",AI2426&lt;&gt;"old",AND($B$3&lt;&gt;Data!$N$6,OR(database!$AG2426&lt;&gt;Data!$K$9,database!$AG2426&lt;&gt;Data!$K$8))),MAX(E$8:E2425)+1,0)</f>
        <v>0</v>
      </c>
      <c r="F2426" s="25">
        <f>IF(AH2426="X",MAX(F$8:F2425)+1,0)</f>
        <v>0</v>
      </c>
      <c r="G2426" s="25">
        <f ca="1">IF(AND(AG2426=Data!$K$8,database!AI2426&lt;&gt;"Closed",AI2426&lt;&gt;"old",database!AL2426&lt;(TODAY()+Data!$X$4)),MAX(G$8:G2425)+1,0)</f>
        <v>0</v>
      </c>
      <c r="H2426" s="25">
        <f ca="1">IF(AND(AG2426=Data!$K$9,database!AI2426&lt;&gt;"Closed",AI2426&lt;&gt;"old",database!AL2426&lt;(TODAY()+Data!$X$5)),MAX(H$8:H2425)+1,0)</f>
        <v>0</v>
      </c>
      <c r="Y2426">
        <f>IF(AS2426&gt;0,VLOOKUP(AS2426,$AT:$AV,3,0)+COUNTIF(AS$8:AS2425,AS2426),0)</f>
        <v>0</v>
      </c>
      <c r="AA2426" s="16"/>
      <c r="AB2426" s="22"/>
      <c r="AC2426" s="16"/>
      <c r="AD2426" s="22"/>
      <c r="AE2426" s="16"/>
      <c r="AF2426" s="22"/>
      <c r="AG2426" s="138"/>
      <c r="AH2426" s="23"/>
      <c r="AI2426" s="16"/>
      <c r="AJ2426" s="23"/>
      <c r="AK2426" s="28"/>
      <c r="AL2426" s="35"/>
      <c r="AQ2426" s="25">
        <f>IF(FollowUp!$AK$3="(Off)",IF(FollowUp!$AA$3=Data!$D$5,C2426,IF(FollowUp!$AA$3=Data!$D$6,D2426,IF(FollowUp!$AA$3=Data!$D$7,E2426,B2426))),IF(FollowUp!$AK$3=Data!$N$9,F2426,IF(FollowUp!$AK$3=Data!$N$8,H2426,IF(FollowUp!$AK$3=Data!$N$7,G2426,B2426))))</f>
        <v>0</v>
      </c>
      <c r="AR2426" s="51">
        <f t="shared" si="230"/>
        <v>0</v>
      </c>
      <c r="AS2426" s="25">
        <f t="shared" si="228"/>
        <v>-1</v>
      </c>
      <c r="AT2426" s="25">
        <f t="shared" si="231"/>
        <v>2419</v>
      </c>
      <c r="AU2426" s="25">
        <f t="shared" si="229"/>
        <v>0</v>
      </c>
      <c r="AV2426" s="25">
        <f t="shared" si="232"/>
        <v>0</v>
      </c>
      <c r="BB2426" s="51"/>
    </row>
    <row r="2427" spans="1:54" x14ac:dyDescent="0.25">
      <c r="A2427" t="str">
        <f t="shared" si="227"/>
        <v>2427</v>
      </c>
      <c r="B2427" s="25">
        <f>IF(OR(ISBLANK($AG2427),$AI2427="closed",$AI2427="old",AND($B$3=Data!$N$6,OR(database!AG2427=Data!$K$8,Data!$K$9=database!AG2427))),0,MAX(B$8:B2426)+1)</f>
        <v>0</v>
      </c>
      <c r="C2427" s="25">
        <f ca="1">IF(AND($AL2427-C$3&lt;=TODAY(),$AL2427&gt;0,AI2427&lt;&gt;"closed",AI2427&lt;&gt;"old",AND($B$3&lt;&gt;Data!$N$6,OR(database!$AG2427&lt;&gt;Data!$K$9,database!$AG2427&lt;&gt;Data!$K$8))),MAX(C$8:C2426)+1,0)</f>
        <v>0</v>
      </c>
      <c r="D2427" s="25">
        <f ca="1">IF(AND($AL2427-D$3&lt;=TODAY(),$AL2427&gt;0,$AI2427&lt;&gt;"closed",AI2427&lt;&gt;"old",AND($B$3&lt;&gt;Data!$N$6,OR(database!$AG2427&lt;&gt;Data!$K$9,database!$AG2427&lt;&gt;Data!$K$8))),MAX(D$8:D2426)+1,0)</f>
        <v>0</v>
      </c>
      <c r="E2427" s="25">
        <f ca="1">IF(AND($AL2427-E$3&lt;=TODAY(),$AL2427&gt;0,AI2427&lt;&gt;"closed",AI2427&lt;&gt;"old",AND($B$3&lt;&gt;Data!$N$6,OR(database!$AG2427&lt;&gt;Data!$K$9,database!$AG2427&lt;&gt;Data!$K$8))),MAX(E$8:E2426)+1,0)</f>
        <v>0</v>
      </c>
      <c r="F2427" s="25">
        <f>IF(AH2427="X",MAX(F$8:F2426)+1,0)</f>
        <v>0</v>
      </c>
      <c r="G2427" s="25">
        <f ca="1">IF(AND(AG2427=Data!$K$8,database!AI2427&lt;&gt;"Closed",AI2427&lt;&gt;"old",database!AL2427&lt;(TODAY()+Data!$X$4)),MAX(G$8:G2426)+1,0)</f>
        <v>0</v>
      </c>
      <c r="H2427" s="25">
        <f ca="1">IF(AND(AG2427=Data!$K$9,database!AI2427&lt;&gt;"Closed",AI2427&lt;&gt;"old",database!AL2427&lt;(TODAY()+Data!$X$5)),MAX(H$8:H2426)+1,0)</f>
        <v>0</v>
      </c>
      <c r="Y2427">
        <f>IF(AS2427&gt;0,VLOOKUP(AS2427,$AT:$AV,3,0)+COUNTIF(AS$8:AS2426,AS2427),0)</f>
        <v>0</v>
      </c>
      <c r="AA2427" s="17"/>
      <c r="AB2427" s="18"/>
      <c r="AC2427" s="17"/>
      <c r="AD2427" s="18"/>
      <c r="AE2427" s="17"/>
      <c r="AF2427" s="18"/>
      <c r="AG2427" s="139"/>
      <c r="AH2427" s="24"/>
      <c r="AI2427" s="17"/>
      <c r="AJ2427" s="24"/>
      <c r="AK2427" s="27"/>
      <c r="AL2427" s="47"/>
      <c r="AQ2427" s="25">
        <f>IF(FollowUp!$AK$3="(Off)",IF(FollowUp!$AA$3=Data!$D$5,C2427,IF(FollowUp!$AA$3=Data!$D$6,D2427,IF(FollowUp!$AA$3=Data!$D$7,E2427,B2427))),IF(FollowUp!$AK$3=Data!$N$9,F2427,IF(FollowUp!$AK$3=Data!$N$8,H2427,IF(FollowUp!$AK$3=Data!$N$7,G2427,B2427))))</f>
        <v>0</v>
      </c>
      <c r="AR2427" s="51">
        <f t="shared" si="230"/>
        <v>0</v>
      </c>
      <c r="AS2427" s="25">
        <f t="shared" si="228"/>
        <v>-1</v>
      </c>
      <c r="AT2427" s="25">
        <f t="shared" si="231"/>
        <v>2420</v>
      </c>
      <c r="AU2427" s="25">
        <f t="shared" si="229"/>
        <v>0</v>
      </c>
      <c r="AV2427" s="25">
        <f t="shared" si="232"/>
        <v>0</v>
      </c>
      <c r="BB2427" s="51"/>
    </row>
    <row r="2428" spans="1:54" x14ac:dyDescent="0.25">
      <c r="A2428" t="str">
        <f t="shared" si="227"/>
        <v>2428</v>
      </c>
      <c r="B2428" s="25">
        <f>IF(OR(ISBLANK($AG2428),$AI2428="closed",$AI2428="old",AND($B$3=Data!$N$6,OR(database!AG2428=Data!$K$8,Data!$K$9=database!AG2428))),0,MAX(B$8:B2427)+1)</f>
        <v>0</v>
      </c>
      <c r="C2428" s="25">
        <f ca="1">IF(AND($AL2428-C$3&lt;=TODAY(),$AL2428&gt;0,AI2428&lt;&gt;"closed",AI2428&lt;&gt;"old",AND($B$3&lt;&gt;Data!$N$6,OR(database!$AG2428&lt;&gt;Data!$K$9,database!$AG2428&lt;&gt;Data!$K$8))),MAX(C$8:C2427)+1,0)</f>
        <v>0</v>
      </c>
      <c r="D2428" s="25">
        <f ca="1">IF(AND($AL2428-D$3&lt;=TODAY(),$AL2428&gt;0,$AI2428&lt;&gt;"closed",AI2428&lt;&gt;"old",AND($B$3&lt;&gt;Data!$N$6,OR(database!$AG2428&lt;&gt;Data!$K$9,database!$AG2428&lt;&gt;Data!$K$8))),MAX(D$8:D2427)+1,0)</f>
        <v>0</v>
      </c>
      <c r="E2428" s="25">
        <f ca="1">IF(AND($AL2428-E$3&lt;=TODAY(),$AL2428&gt;0,AI2428&lt;&gt;"closed",AI2428&lt;&gt;"old",AND($B$3&lt;&gt;Data!$N$6,OR(database!$AG2428&lt;&gt;Data!$K$9,database!$AG2428&lt;&gt;Data!$K$8))),MAX(E$8:E2427)+1,0)</f>
        <v>0</v>
      </c>
      <c r="F2428" s="25">
        <f>IF(AH2428="X",MAX(F$8:F2427)+1,0)</f>
        <v>0</v>
      </c>
      <c r="G2428" s="25">
        <f ca="1">IF(AND(AG2428=Data!$K$8,database!AI2428&lt;&gt;"Closed",AI2428&lt;&gt;"old",database!AL2428&lt;(TODAY()+Data!$X$4)),MAX(G$8:G2427)+1,0)</f>
        <v>0</v>
      </c>
      <c r="H2428" s="25">
        <f ca="1">IF(AND(AG2428=Data!$K$9,database!AI2428&lt;&gt;"Closed",AI2428&lt;&gt;"old",database!AL2428&lt;(TODAY()+Data!$X$5)),MAX(H$8:H2427)+1,0)</f>
        <v>0</v>
      </c>
      <c r="Y2428">
        <f>IF(AS2428&gt;0,VLOOKUP(AS2428,$AT:$AV,3,0)+COUNTIF(AS$8:AS2427,AS2428),0)</f>
        <v>0</v>
      </c>
      <c r="AA2428" s="16"/>
      <c r="AB2428" s="22"/>
      <c r="AC2428" s="16"/>
      <c r="AD2428" s="22"/>
      <c r="AE2428" s="16"/>
      <c r="AF2428" s="22"/>
      <c r="AG2428" s="138"/>
      <c r="AH2428" s="23"/>
      <c r="AI2428" s="16"/>
      <c r="AJ2428" s="23"/>
      <c r="AK2428" s="28"/>
      <c r="AL2428" s="35"/>
      <c r="AQ2428" s="25">
        <f>IF(FollowUp!$AK$3="(Off)",IF(FollowUp!$AA$3=Data!$D$5,C2428,IF(FollowUp!$AA$3=Data!$D$6,D2428,IF(FollowUp!$AA$3=Data!$D$7,E2428,B2428))),IF(FollowUp!$AK$3=Data!$N$9,F2428,IF(FollowUp!$AK$3=Data!$N$8,H2428,IF(FollowUp!$AK$3=Data!$N$7,G2428,B2428))))</f>
        <v>0</v>
      </c>
      <c r="AR2428" s="51">
        <f t="shared" si="230"/>
        <v>0</v>
      </c>
      <c r="AS2428" s="25">
        <f t="shared" si="228"/>
        <v>-1</v>
      </c>
      <c r="AT2428" s="25">
        <f t="shared" si="231"/>
        <v>2421</v>
      </c>
      <c r="AU2428" s="25">
        <f t="shared" si="229"/>
        <v>0</v>
      </c>
      <c r="AV2428" s="25">
        <f t="shared" si="232"/>
        <v>0</v>
      </c>
      <c r="BB2428" s="51"/>
    </row>
    <row r="2429" spans="1:54" x14ac:dyDescent="0.25">
      <c r="A2429" t="str">
        <f t="shared" si="227"/>
        <v>2429</v>
      </c>
      <c r="B2429" s="25">
        <f>IF(OR(ISBLANK($AG2429),$AI2429="closed",$AI2429="old",AND($B$3=Data!$N$6,OR(database!AG2429=Data!$K$8,Data!$K$9=database!AG2429))),0,MAX(B$8:B2428)+1)</f>
        <v>0</v>
      </c>
      <c r="C2429" s="25">
        <f ca="1">IF(AND($AL2429-C$3&lt;=TODAY(),$AL2429&gt;0,AI2429&lt;&gt;"closed",AI2429&lt;&gt;"old",AND($B$3&lt;&gt;Data!$N$6,OR(database!$AG2429&lt;&gt;Data!$K$9,database!$AG2429&lt;&gt;Data!$K$8))),MAX(C$8:C2428)+1,0)</f>
        <v>0</v>
      </c>
      <c r="D2429" s="25">
        <f ca="1">IF(AND($AL2429-D$3&lt;=TODAY(),$AL2429&gt;0,$AI2429&lt;&gt;"closed",AI2429&lt;&gt;"old",AND($B$3&lt;&gt;Data!$N$6,OR(database!$AG2429&lt;&gt;Data!$K$9,database!$AG2429&lt;&gt;Data!$K$8))),MAX(D$8:D2428)+1,0)</f>
        <v>0</v>
      </c>
      <c r="E2429" s="25">
        <f ca="1">IF(AND($AL2429-E$3&lt;=TODAY(),$AL2429&gt;0,AI2429&lt;&gt;"closed",AI2429&lt;&gt;"old",AND($B$3&lt;&gt;Data!$N$6,OR(database!$AG2429&lt;&gt;Data!$K$9,database!$AG2429&lt;&gt;Data!$K$8))),MAX(E$8:E2428)+1,0)</f>
        <v>0</v>
      </c>
      <c r="F2429" s="25">
        <f>IF(AH2429="X",MAX(F$8:F2428)+1,0)</f>
        <v>0</v>
      </c>
      <c r="G2429" s="25">
        <f ca="1">IF(AND(AG2429=Data!$K$8,database!AI2429&lt;&gt;"Closed",AI2429&lt;&gt;"old",database!AL2429&lt;(TODAY()+Data!$X$4)),MAX(G$8:G2428)+1,0)</f>
        <v>0</v>
      </c>
      <c r="H2429" s="25">
        <f ca="1">IF(AND(AG2429=Data!$K$9,database!AI2429&lt;&gt;"Closed",AI2429&lt;&gt;"old",database!AL2429&lt;(TODAY()+Data!$X$5)),MAX(H$8:H2428)+1,0)</f>
        <v>0</v>
      </c>
      <c r="Y2429">
        <f>IF(AS2429&gt;0,VLOOKUP(AS2429,$AT:$AV,3,0)+COUNTIF(AS$8:AS2428,AS2429),0)</f>
        <v>0</v>
      </c>
      <c r="AA2429" s="17"/>
      <c r="AB2429" s="18"/>
      <c r="AC2429" s="17"/>
      <c r="AD2429" s="18"/>
      <c r="AE2429" s="17"/>
      <c r="AF2429" s="18"/>
      <c r="AG2429" s="139"/>
      <c r="AH2429" s="24"/>
      <c r="AI2429" s="17"/>
      <c r="AJ2429" s="24"/>
      <c r="AK2429" s="27"/>
      <c r="AL2429" s="47"/>
      <c r="AQ2429" s="25">
        <f>IF(FollowUp!$AK$3="(Off)",IF(FollowUp!$AA$3=Data!$D$5,C2429,IF(FollowUp!$AA$3=Data!$D$6,D2429,IF(FollowUp!$AA$3=Data!$D$7,E2429,B2429))),IF(FollowUp!$AK$3=Data!$N$9,F2429,IF(FollowUp!$AK$3=Data!$N$8,H2429,IF(FollowUp!$AK$3=Data!$N$7,G2429,B2429))))</f>
        <v>0</v>
      </c>
      <c r="AR2429" s="51">
        <f t="shared" si="230"/>
        <v>0</v>
      </c>
      <c r="AS2429" s="25">
        <f t="shared" si="228"/>
        <v>-1</v>
      </c>
      <c r="AT2429" s="25">
        <f t="shared" si="231"/>
        <v>2422</v>
      </c>
      <c r="AU2429" s="25">
        <f t="shared" si="229"/>
        <v>0</v>
      </c>
      <c r="AV2429" s="25">
        <f t="shared" si="232"/>
        <v>0</v>
      </c>
      <c r="BB2429" s="51"/>
    </row>
    <row r="2430" spans="1:54" x14ac:dyDescent="0.25">
      <c r="A2430" t="str">
        <f t="shared" si="227"/>
        <v>2430</v>
      </c>
      <c r="B2430" s="25">
        <f>IF(OR(ISBLANK($AG2430),$AI2430="closed",$AI2430="old",AND($B$3=Data!$N$6,OR(database!AG2430=Data!$K$8,Data!$K$9=database!AG2430))),0,MAX(B$8:B2429)+1)</f>
        <v>0</v>
      </c>
      <c r="C2430" s="25">
        <f ca="1">IF(AND($AL2430-C$3&lt;=TODAY(),$AL2430&gt;0,AI2430&lt;&gt;"closed",AI2430&lt;&gt;"old",AND($B$3&lt;&gt;Data!$N$6,OR(database!$AG2430&lt;&gt;Data!$K$9,database!$AG2430&lt;&gt;Data!$K$8))),MAX(C$8:C2429)+1,0)</f>
        <v>0</v>
      </c>
      <c r="D2430" s="25">
        <f ca="1">IF(AND($AL2430-D$3&lt;=TODAY(),$AL2430&gt;0,$AI2430&lt;&gt;"closed",AI2430&lt;&gt;"old",AND($B$3&lt;&gt;Data!$N$6,OR(database!$AG2430&lt;&gt;Data!$K$9,database!$AG2430&lt;&gt;Data!$K$8))),MAX(D$8:D2429)+1,0)</f>
        <v>0</v>
      </c>
      <c r="E2430" s="25">
        <f ca="1">IF(AND($AL2430-E$3&lt;=TODAY(),$AL2430&gt;0,AI2430&lt;&gt;"closed",AI2430&lt;&gt;"old",AND($B$3&lt;&gt;Data!$N$6,OR(database!$AG2430&lt;&gt;Data!$K$9,database!$AG2430&lt;&gt;Data!$K$8))),MAX(E$8:E2429)+1,0)</f>
        <v>0</v>
      </c>
      <c r="F2430" s="25">
        <f>IF(AH2430="X",MAX(F$8:F2429)+1,0)</f>
        <v>0</v>
      </c>
      <c r="G2430" s="25">
        <f ca="1">IF(AND(AG2430=Data!$K$8,database!AI2430&lt;&gt;"Closed",AI2430&lt;&gt;"old",database!AL2430&lt;(TODAY()+Data!$X$4)),MAX(G$8:G2429)+1,0)</f>
        <v>0</v>
      </c>
      <c r="H2430" s="25">
        <f ca="1">IF(AND(AG2430=Data!$K$9,database!AI2430&lt;&gt;"Closed",AI2430&lt;&gt;"old",database!AL2430&lt;(TODAY()+Data!$X$5)),MAX(H$8:H2429)+1,0)</f>
        <v>0</v>
      </c>
      <c r="Y2430">
        <f>IF(AS2430&gt;0,VLOOKUP(AS2430,$AT:$AV,3,0)+COUNTIF(AS$8:AS2429,AS2430),0)</f>
        <v>0</v>
      </c>
      <c r="AA2430" s="16"/>
      <c r="AB2430" s="22"/>
      <c r="AC2430" s="16"/>
      <c r="AD2430" s="22"/>
      <c r="AE2430" s="16"/>
      <c r="AF2430" s="22"/>
      <c r="AG2430" s="138"/>
      <c r="AH2430" s="23"/>
      <c r="AI2430" s="16"/>
      <c r="AJ2430" s="23"/>
      <c r="AK2430" s="28"/>
      <c r="AL2430" s="35"/>
      <c r="AQ2430" s="25">
        <f>IF(FollowUp!$AK$3="(Off)",IF(FollowUp!$AA$3=Data!$D$5,C2430,IF(FollowUp!$AA$3=Data!$D$6,D2430,IF(FollowUp!$AA$3=Data!$D$7,E2430,B2430))),IF(FollowUp!$AK$3=Data!$N$9,F2430,IF(FollowUp!$AK$3=Data!$N$8,H2430,IF(FollowUp!$AK$3=Data!$N$7,G2430,B2430))))</f>
        <v>0</v>
      </c>
      <c r="AR2430" s="51">
        <f t="shared" si="230"/>
        <v>0</v>
      </c>
      <c r="AS2430" s="25">
        <f t="shared" si="228"/>
        <v>-1</v>
      </c>
      <c r="AT2430" s="25">
        <f t="shared" si="231"/>
        <v>2423</v>
      </c>
      <c r="AU2430" s="25">
        <f t="shared" si="229"/>
        <v>0</v>
      </c>
      <c r="AV2430" s="25">
        <f t="shared" si="232"/>
        <v>0</v>
      </c>
      <c r="BB2430" s="51"/>
    </row>
    <row r="2431" spans="1:54" x14ac:dyDescent="0.25">
      <c r="A2431" t="str">
        <f t="shared" si="227"/>
        <v>2431</v>
      </c>
      <c r="B2431" s="25">
        <f>IF(OR(ISBLANK($AG2431),$AI2431="closed",$AI2431="old",AND($B$3=Data!$N$6,OR(database!AG2431=Data!$K$8,Data!$K$9=database!AG2431))),0,MAX(B$8:B2430)+1)</f>
        <v>0</v>
      </c>
      <c r="C2431" s="25">
        <f ca="1">IF(AND($AL2431-C$3&lt;=TODAY(),$AL2431&gt;0,AI2431&lt;&gt;"closed",AI2431&lt;&gt;"old",AND($B$3&lt;&gt;Data!$N$6,OR(database!$AG2431&lt;&gt;Data!$K$9,database!$AG2431&lt;&gt;Data!$K$8))),MAX(C$8:C2430)+1,0)</f>
        <v>0</v>
      </c>
      <c r="D2431" s="25">
        <f ca="1">IF(AND($AL2431-D$3&lt;=TODAY(),$AL2431&gt;0,$AI2431&lt;&gt;"closed",AI2431&lt;&gt;"old",AND($B$3&lt;&gt;Data!$N$6,OR(database!$AG2431&lt;&gt;Data!$K$9,database!$AG2431&lt;&gt;Data!$K$8))),MAX(D$8:D2430)+1,0)</f>
        <v>0</v>
      </c>
      <c r="E2431" s="25">
        <f ca="1">IF(AND($AL2431-E$3&lt;=TODAY(),$AL2431&gt;0,AI2431&lt;&gt;"closed",AI2431&lt;&gt;"old",AND($B$3&lt;&gt;Data!$N$6,OR(database!$AG2431&lt;&gt;Data!$K$9,database!$AG2431&lt;&gt;Data!$K$8))),MAX(E$8:E2430)+1,0)</f>
        <v>0</v>
      </c>
      <c r="F2431" s="25">
        <f>IF(AH2431="X",MAX(F$8:F2430)+1,0)</f>
        <v>0</v>
      </c>
      <c r="G2431" s="25">
        <f ca="1">IF(AND(AG2431=Data!$K$8,database!AI2431&lt;&gt;"Closed",AI2431&lt;&gt;"old",database!AL2431&lt;(TODAY()+Data!$X$4)),MAX(G$8:G2430)+1,0)</f>
        <v>0</v>
      </c>
      <c r="H2431" s="25">
        <f ca="1">IF(AND(AG2431=Data!$K$9,database!AI2431&lt;&gt;"Closed",AI2431&lt;&gt;"old",database!AL2431&lt;(TODAY()+Data!$X$5)),MAX(H$8:H2430)+1,0)</f>
        <v>0</v>
      </c>
      <c r="Y2431">
        <f>IF(AS2431&gt;0,VLOOKUP(AS2431,$AT:$AV,3,0)+COUNTIF(AS$8:AS2430,AS2431),0)</f>
        <v>0</v>
      </c>
      <c r="AA2431" s="17"/>
      <c r="AB2431" s="18"/>
      <c r="AC2431" s="17"/>
      <c r="AD2431" s="18"/>
      <c r="AE2431" s="17"/>
      <c r="AF2431" s="18"/>
      <c r="AG2431" s="139"/>
      <c r="AH2431" s="24"/>
      <c r="AI2431" s="17"/>
      <c r="AJ2431" s="24"/>
      <c r="AK2431" s="27"/>
      <c r="AL2431" s="47"/>
      <c r="AQ2431" s="25">
        <f>IF(FollowUp!$AK$3="(Off)",IF(FollowUp!$AA$3=Data!$D$5,C2431,IF(FollowUp!$AA$3=Data!$D$6,D2431,IF(FollowUp!$AA$3=Data!$D$7,E2431,B2431))),IF(FollowUp!$AK$3=Data!$N$9,F2431,IF(FollowUp!$AK$3=Data!$N$8,H2431,IF(FollowUp!$AK$3=Data!$N$7,G2431,B2431))))</f>
        <v>0</v>
      </c>
      <c r="AR2431" s="51">
        <f t="shared" si="230"/>
        <v>0</v>
      </c>
      <c r="AS2431" s="25">
        <f t="shared" si="228"/>
        <v>-1</v>
      </c>
      <c r="AT2431" s="25">
        <f t="shared" si="231"/>
        <v>2424</v>
      </c>
      <c r="AU2431" s="25">
        <f t="shared" si="229"/>
        <v>0</v>
      </c>
      <c r="AV2431" s="25">
        <f t="shared" si="232"/>
        <v>0</v>
      </c>
      <c r="BB2431" s="51"/>
    </row>
    <row r="2432" spans="1:54" x14ac:dyDescent="0.25">
      <c r="A2432" t="str">
        <f t="shared" si="227"/>
        <v>2432</v>
      </c>
      <c r="B2432" s="25">
        <f>IF(OR(ISBLANK($AG2432),$AI2432="closed",$AI2432="old",AND($B$3=Data!$N$6,OR(database!AG2432=Data!$K$8,Data!$K$9=database!AG2432))),0,MAX(B$8:B2431)+1)</f>
        <v>0</v>
      </c>
      <c r="C2432" s="25">
        <f ca="1">IF(AND($AL2432-C$3&lt;=TODAY(),$AL2432&gt;0,AI2432&lt;&gt;"closed",AI2432&lt;&gt;"old",AND($B$3&lt;&gt;Data!$N$6,OR(database!$AG2432&lt;&gt;Data!$K$9,database!$AG2432&lt;&gt;Data!$K$8))),MAX(C$8:C2431)+1,0)</f>
        <v>0</v>
      </c>
      <c r="D2432" s="25">
        <f ca="1">IF(AND($AL2432-D$3&lt;=TODAY(),$AL2432&gt;0,$AI2432&lt;&gt;"closed",AI2432&lt;&gt;"old",AND($B$3&lt;&gt;Data!$N$6,OR(database!$AG2432&lt;&gt;Data!$K$9,database!$AG2432&lt;&gt;Data!$K$8))),MAX(D$8:D2431)+1,0)</f>
        <v>0</v>
      </c>
      <c r="E2432" s="25">
        <f ca="1">IF(AND($AL2432-E$3&lt;=TODAY(),$AL2432&gt;0,AI2432&lt;&gt;"closed",AI2432&lt;&gt;"old",AND($B$3&lt;&gt;Data!$N$6,OR(database!$AG2432&lt;&gt;Data!$K$9,database!$AG2432&lt;&gt;Data!$K$8))),MAX(E$8:E2431)+1,0)</f>
        <v>0</v>
      </c>
      <c r="F2432" s="25">
        <f>IF(AH2432="X",MAX(F$8:F2431)+1,0)</f>
        <v>0</v>
      </c>
      <c r="G2432" s="25">
        <f ca="1">IF(AND(AG2432=Data!$K$8,database!AI2432&lt;&gt;"Closed",AI2432&lt;&gt;"old",database!AL2432&lt;(TODAY()+Data!$X$4)),MAX(G$8:G2431)+1,0)</f>
        <v>0</v>
      </c>
      <c r="H2432" s="25">
        <f ca="1">IF(AND(AG2432=Data!$K$9,database!AI2432&lt;&gt;"Closed",AI2432&lt;&gt;"old",database!AL2432&lt;(TODAY()+Data!$X$5)),MAX(H$8:H2431)+1,0)</f>
        <v>0</v>
      </c>
      <c r="Y2432">
        <f>IF(AS2432&gt;0,VLOOKUP(AS2432,$AT:$AV,3,0)+COUNTIF(AS$8:AS2431,AS2432),0)</f>
        <v>0</v>
      </c>
      <c r="AA2432" s="16"/>
      <c r="AB2432" s="22"/>
      <c r="AC2432" s="16"/>
      <c r="AD2432" s="22"/>
      <c r="AE2432" s="16"/>
      <c r="AF2432" s="22"/>
      <c r="AG2432" s="138"/>
      <c r="AH2432" s="23"/>
      <c r="AI2432" s="16"/>
      <c r="AJ2432" s="23"/>
      <c r="AK2432" s="28"/>
      <c r="AL2432" s="35"/>
      <c r="AQ2432" s="25">
        <f>IF(FollowUp!$AK$3="(Off)",IF(FollowUp!$AA$3=Data!$D$5,C2432,IF(FollowUp!$AA$3=Data!$D$6,D2432,IF(FollowUp!$AA$3=Data!$D$7,E2432,B2432))),IF(FollowUp!$AK$3=Data!$N$9,F2432,IF(FollowUp!$AK$3=Data!$N$8,H2432,IF(FollowUp!$AK$3=Data!$N$7,G2432,B2432))))</f>
        <v>0</v>
      </c>
      <c r="AR2432" s="51">
        <f t="shared" si="230"/>
        <v>0</v>
      </c>
      <c r="AS2432" s="25">
        <f t="shared" si="228"/>
        <v>-1</v>
      </c>
      <c r="AT2432" s="25">
        <f t="shared" si="231"/>
        <v>2425</v>
      </c>
      <c r="AU2432" s="25">
        <f t="shared" si="229"/>
        <v>0</v>
      </c>
      <c r="AV2432" s="25">
        <f t="shared" si="232"/>
        <v>0</v>
      </c>
      <c r="BB2432" s="51"/>
    </row>
    <row r="2433" spans="1:54" x14ac:dyDescent="0.25">
      <c r="A2433" t="str">
        <f t="shared" si="227"/>
        <v>2433</v>
      </c>
      <c r="B2433" s="25">
        <f>IF(OR(ISBLANK($AG2433),$AI2433="closed",$AI2433="old",AND($B$3=Data!$N$6,OR(database!AG2433=Data!$K$8,Data!$K$9=database!AG2433))),0,MAX(B$8:B2432)+1)</f>
        <v>0</v>
      </c>
      <c r="C2433" s="25">
        <f ca="1">IF(AND($AL2433-C$3&lt;=TODAY(),$AL2433&gt;0,AI2433&lt;&gt;"closed",AI2433&lt;&gt;"old",AND($B$3&lt;&gt;Data!$N$6,OR(database!$AG2433&lt;&gt;Data!$K$9,database!$AG2433&lt;&gt;Data!$K$8))),MAX(C$8:C2432)+1,0)</f>
        <v>0</v>
      </c>
      <c r="D2433" s="25">
        <f ca="1">IF(AND($AL2433-D$3&lt;=TODAY(),$AL2433&gt;0,$AI2433&lt;&gt;"closed",AI2433&lt;&gt;"old",AND($B$3&lt;&gt;Data!$N$6,OR(database!$AG2433&lt;&gt;Data!$K$9,database!$AG2433&lt;&gt;Data!$K$8))),MAX(D$8:D2432)+1,0)</f>
        <v>0</v>
      </c>
      <c r="E2433" s="25">
        <f ca="1">IF(AND($AL2433-E$3&lt;=TODAY(),$AL2433&gt;0,AI2433&lt;&gt;"closed",AI2433&lt;&gt;"old",AND($B$3&lt;&gt;Data!$N$6,OR(database!$AG2433&lt;&gt;Data!$K$9,database!$AG2433&lt;&gt;Data!$K$8))),MAX(E$8:E2432)+1,0)</f>
        <v>0</v>
      </c>
      <c r="F2433" s="25">
        <f>IF(AH2433="X",MAX(F$8:F2432)+1,0)</f>
        <v>0</v>
      </c>
      <c r="G2433" s="25">
        <f ca="1">IF(AND(AG2433=Data!$K$8,database!AI2433&lt;&gt;"Closed",AI2433&lt;&gt;"old",database!AL2433&lt;(TODAY()+Data!$X$4)),MAX(G$8:G2432)+1,0)</f>
        <v>0</v>
      </c>
      <c r="H2433" s="25">
        <f ca="1">IF(AND(AG2433=Data!$K$9,database!AI2433&lt;&gt;"Closed",AI2433&lt;&gt;"old",database!AL2433&lt;(TODAY()+Data!$X$5)),MAX(H$8:H2432)+1,0)</f>
        <v>0</v>
      </c>
      <c r="Y2433">
        <f>IF(AS2433&gt;0,VLOOKUP(AS2433,$AT:$AV,3,0)+COUNTIF(AS$8:AS2432,AS2433),0)</f>
        <v>0</v>
      </c>
      <c r="AA2433" s="17"/>
      <c r="AB2433" s="18"/>
      <c r="AC2433" s="17"/>
      <c r="AD2433" s="18"/>
      <c r="AE2433" s="17"/>
      <c r="AF2433" s="18"/>
      <c r="AG2433" s="139"/>
      <c r="AH2433" s="24"/>
      <c r="AI2433" s="17"/>
      <c r="AJ2433" s="24"/>
      <c r="AK2433" s="27"/>
      <c r="AL2433" s="47"/>
      <c r="AQ2433" s="25">
        <f>IF(FollowUp!$AK$3="(Off)",IF(FollowUp!$AA$3=Data!$D$5,C2433,IF(FollowUp!$AA$3=Data!$D$6,D2433,IF(FollowUp!$AA$3=Data!$D$7,E2433,B2433))),IF(FollowUp!$AK$3=Data!$N$9,F2433,IF(FollowUp!$AK$3=Data!$N$8,H2433,IF(FollowUp!$AK$3=Data!$N$7,G2433,B2433))))</f>
        <v>0</v>
      </c>
      <c r="AR2433" s="51">
        <f t="shared" si="230"/>
        <v>0</v>
      </c>
      <c r="AS2433" s="25">
        <f t="shared" si="228"/>
        <v>-1</v>
      </c>
      <c r="AT2433" s="25">
        <f t="shared" si="231"/>
        <v>2426</v>
      </c>
      <c r="AU2433" s="25">
        <f t="shared" si="229"/>
        <v>0</v>
      </c>
      <c r="AV2433" s="25">
        <f t="shared" si="232"/>
        <v>0</v>
      </c>
      <c r="BB2433" s="51"/>
    </row>
    <row r="2434" spans="1:54" x14ac:dyDescent="0.25">
      <c r="A2434" t="str">
        <f t="shared" si="227"/>
        <v>2434</v>
      </c>
      <c r="B2434" s="25">
        <f>IF(OR(ISBLANK($AG2434),$AI2434="closed",$AI2434="old",AND($B$3=Data!$N$6,OR(database!AG2434=Data!$K$8,Data!$K$9=database!AG2434))),0,MAX(B$8:B2433)+1)</f>
        <v>0</v>
      </c>
      <c r="C2434" s="25">
        <f ca="1">IF(AND($AL2434-C$3&lt;=TODAY(),$AL2434&gt;0,AI2434&lt;&gt;"closed",AI2434&lt;&gt;"old",AND($B$3&lt;&gt;Data!$N$6,OR(database!$AG2434&lt;&gt;Data!$K$9,database!$AG2434&lt;&gt;Data!$K$8))),MAX(C$8:C2433)+1,0)</f>
        <v>0</v>
      </c>
      <c r="D2434" s="25">
        <f ca="1">IF(AND($AL2434-D$3&lt;=TODAY(),$AL2434&gt;0,$AI2434&lt;&gt;"closed",AI2434&lt;&gt;"old",AND($B$3&lt;&gt;Data!$N$6,OR(database!$AG2434&lt;&gt;Data!$K$9,database!$AG2434&lt;&gt;Data!$K$8))),MAX(D$8:D2433)+1,0)</f>
        <v>0</v>
      </c>
      <c r="E2434" s="25">
        <f ca="1">IF(AND($AL2434-E$3&lt;=TODAY(),$AL2434&gt;0,AI2434&lt;&gt;"closed",AI2434&lt;&gt;"old",AND($B$3&lt;&gt;Data!$N$6,OR(database!$AG2434&lt;&gt;Data!$K$9,database!$AG2434&lt;&gt;Data!$K$8))),MAX(E$8:E2433)+1,0)</f>
        <v>0</v>
      </c>
      <c r="F2434" s="25">
        <f>IF(AH2434="X",MAX(F$8:F2433)+1,0)</f>
        <v>0</v>
      </c>
      <c r="G2434" s="25">
        <f ca="1">IF(AND(AG2434=Data!$K$8,database!AI2434&lt;&gt;"Closed",AI2434&lt;&gt;"old",database!AL2434&lt;(TODAY()+Data!$X$4)),MAX(G$8:G2433)+1,0)</f>
        <v>0</v>
      </c>
      <c r="H2434" s="25">
        <f ca="1">IF(AND(AG2434=Data!$K$9,database!AI2434&lt;&gt;"Closed",AI2434&lt;&gt;"old",database!AL2434&lt;(TODAY()+Data!$X$5)),MAX(H$8:H2433)+1,0)</f>
        <v>0</v>
      </c>
      <c r="Y2434">
        <f>IF(AS2434&gt;0,VLOOKUP(AS2434,$AT:$AV,3,0)+COUNTIF(AS$8:AS2433,AS2434),0)</f>
        <v>0</v>
      </c>
      <c r="AA2434" s="16"/>
      <c r="AB2434" s="22"/>
      <c r="AC2434" s="16"/>
      <c r="AD2434" s="22"/>
      <c r="AE2434" s="16"/>
      <c r="AF2434" s="22"/>
      <c r="AG2434" s="138"/>
      <c r="AH2434" s="23"/>
      <c r="AI2434" s="16"/>
      <c r="AJ2434" s="23"/>
      <c r="AK2434" s="28"/>
      <c r="AL2434" s="35"/>
      <c r="AQ2434" s="25">
        <f>IF(FollowUp!$AK$3="(Off)",IF(FollowUp!$AA$3=Data!$D$5,C2434,IF(FollowUp!$AA$3=Data!$D$6,D2434,IF(FollowUp!$AA$3=Data!$D$7,E2434,B2434))),IF(FollowUp!$AK$3=Data!$N$9,F2434,IF(FollowUp!$AK$3=Data!$N$8,H2434,IF(FollowUp!$AK$3=Data!$N$7,G2434,B2434))))</f>
        <v>0</v>
      </c>
      <c r="AR2434" s="51">
        <f t="shared" si="230"/>
        <v>0</v>
      </c>
      <c r="AS2434" s="25">
        <f t="shared" si="228"/>
        <v>-1</v>
      </c>
      <c r="AT2434" s="25">
        <f t="shared" si="231"/>
        <v>2427</v>
      </c>
      <c r="AU2434" s="25">
        <f t="shared" si="229"/>
        <v>0</v>
      </c>
      <c r="AV2434" s="25">
        <f t="shared" si="232"/>
        <v>0</v>
      </c>
      <c r="BB2434" s="51"/>
    </row>
    <row r="2435" spans="1:54" x14ac:dyDescent="0.25">
      <c r="A2435" t="str">
        <f t="shared" si="227"/>
        <v>2435</v>
      </c>
      <c r="B2435" s="25">
        <f>IF(OR(ISBLANK($AG2435),$AI2435="closed",$AI2435="old",AND($B$3=Data!$N$6,OR(database!AG2435=Data!$K$8,Data!$K$9=database!AG2435))),0,MAX(B$8:B2434)+1)</f>
        <v>0</v>
      </c>
      <c r="C2435" s="25">
        <f ca="1">IF(AND($AL2435-C$3&lt;=TODAY(),$AL2435&gt;0,AI2435&lt;&gt;"closed",AI2435&lt;&gt;"old",AND($B$3&lt;&gt;Data!$N$6,OR(database!$AG2435&lt;&gt;Data!$K$9,database!$AG2435&lt;&gt;Data!$K$8))),MAX(C$8:C2434)+1,0)</f>
        <v>0</v>
      </c>
      <c r="D2435" s="25">
        <f ca="1">IF(AND($AL2435-D$3&lt;=TODAY(),$AL2435&gt;0,$AI2435&lt;&gt;"closed",AI2435&lt;&gt;"old",AND($B$3&lt;&gt;Data!$N$6,OR(database!$AG2435&lt;&gt;Data!$K$9,database!$AG2435&lt;&gt;Data!$K$8))),MAX(D$8:D2434)+1,0)</f>
        <v>0</v>
      </c>
      <c r="E2435" s="25">
        <f ca="1">IF(AND($AL2435-E$3&lt;=TODAY(),$AL2435&gt;0,AI2435&lt;&gt;"closed",AI2435&lt;&gt;"old",AND($B$3&lt;&gt;Data!$N$6,OR(database!$AG2435&lt;&gt;Data!$K$9,database!$AG2435&lt;&gt;Data!$K$8))),MAX(E$8:E2434)+1,0)</f>
        <v>0</v>
      </c>
      <c r="F2435" s="25">
        <f>IF(AH2435="X",MAX(F$8:F2434)+1,0)</f>
        <v>0</v>
      </c>
      <c r="G2435" s="25">
        <f ca="1">IF(AND(AG2435=Data!$K$8,database!AI2435&lt;&gt;"Closed",AI2435&lt;&gt;"old",database!AL2435&lt;(TODAY()+Data!$X$4)),MAX(G$8:G2434)+1,0)</f>
        <v>0</v>
      </c>
      <c r="H2435" s="25">
        <f ca="1">IF(AND(AG2435=Data!$K$9,database!AI2435&lt;&gt;"Closed",AI2435&lt;&gt;"old",database!AL2435&lt;(TODAY()+Data!$X$5)),MAX(H$8:H2434)+1,0)</f>
        <v>0</v>
      </c>
      <c r="Y2435">
        <f>IF(AS2435&gt;0,VLOOKUP(AS2435,$AT:$AV,3,0)+COUNTIF(AS$8:AS2434,AS2435),0)</f>
        <v>0</v>
      </c>
      <c r="AA2435" s="17"/>
      <c r="AB2435" s="18"/>
      <c r="AC2435" s="17"/>
      <c r="AD2435" s="18"/>
      <c r="AE2435" s="17"/>
      <c r="AF2435" s="18"/>
      <c r="AG2435" s="139"/>
      <c r="AH2435" s="24"/>
      <c r="AI2435" s="17"/>
      <c r="AJ2435" s="24"/>
      <c r="AK2435" s="27"/>
      <c r="AL2435" s="47"/>
      <c r="AQ2435" s="25">
        <f>IF(FollowUp!$AK$3="(Off)",IF(FollowUp!$AA$3=Data!$D$5,C2435,IF(FollowUp!$AA$3=Data!$D$6,D2435,IF(FollowUp!$AA$3=Data!$D$7,E2435,B2435))),IF(FollowUp!$AK$3=Data!$N$9,F2435,IF(FollowUp!$AK$3=Data!$N$8,H2435,IF(FollowUp!$AK$3=Data!$N$7,G2435,B2435))))</f>
        <v>0</v>
      </c>
      <c r="AR2435" s="51">
        <f t="shared" si="230"/>
        <v>0</v>
      </c>
      <c r="AS2435" s="25">
        <f t="shared" si="228"/>
        <v>-1</v>
      </c>
      <c r="AT2435" s="25">
        <f t="shared" si="231"/>
        <v>2428</v>
      </c>
      <c r="AU2435" s="25">
        <f t="shared" si="229"/>
        <v>0</v>
      </c>
      <c r="AV2435" s="25">
        <f t="shared" si="232"/>
        <v>0</v>
      </c>
      <c r="BB2435" s="51"/>
    </row>
    <row r="2436" spans="1:54" x14ac:dyDescent="0.25">
      <c r="A2436" t="str">
        <f t="shared" si="227"/>
        <v>2436</v>
      </c>
      <c r="B2436" s="25">
        <f>IF(OR(ISBLANK($AG2436),$AI2436="closed",$AI2436="old",AND($B$3=Data!$N$6,OR(database!AG2436=Data!$K$8,Data!$K$9=database!AG2436))),0,MAX(B$8:B2435)+1)</f>
        <v>0</v>
      </c>
      <c r="C2436" s="25">
        <f ca="1">IF(AND($AL2436-C$3&lt;=TODAY(),$AL2436&gt;0,AI2436&lt;&gt;"closed",AI2436&lt;&gt;"old",AND($B$3&lt;&gt;Data!$N$6,OR(database!$AG2436&lt;&gt;Data!$K$9,database!$AG2436&lt;&gt;Data!$K$8))),MAX(C$8:C2435)+1,0)</f>
        <v>0</v>
      </c>
      <c r="D2436" s="25">
        <f ca="1">IF(AND($AL2436-D$3&lt;=TODAY(),$AL2436&gt;0,$AI2436&lt;&gt;"closed",AI2436&lt;&gt;"old",AND($B$3&lt;&gt;Data!$N$6,OR(database!$AG2436&lt;&gt;Data!$K$9,database!$AG2436&lt;&gt;Data!$K$8))),MAX(D$8:D2435)+1,0)</f>
        <v>0</v>
      </c>
      <c r="E2436" s="25">
        <f ca="1">IF(AND($AL2436-E$3&lt;=TODAY(),$AL2436&gt;0,AI2436&lt;&gt;"closed",AI2436&lt;&gt;"old",AND($B$3&lt;&gt;Data!$N$6,OR(database!$AG2436&lt;&gt;Data!$K$9,database!$AG2436&lt;&gt;Data!$K$8))),MAX(E$8:E2435)+1,0)</f>
        <v>0</v>
      </c>
      <c r="F2436" s="25">
        <f>IF(AH2436="X",MAX(F$8:F2435)+1,0)</f>
        <v>0</v>
      </c>
      <c r="G2436" s="25">
        <f ca="1">IF(AND(AG2436=Data!$K$8,database!AI2436&lt;&gt;"Closed",AI2436&lt;&gt;"old",database!AL2436&lt;(TODAY()+Data!$X$4)),MAX(G$8:G2435)+1,0)</f>
        <v>0</v>
      </c>
      <c r="H2436" s="25">
        <f ca="1">IF(AND(AG2436=Data!$K$9,database!AI2436&lt;&gt;"Closed",AI2436&lt;&gt;"old",database!AL2436&lt;(TODAY()+Data!$X$5)),MAX(H$8:H2435)+1,0)</f>
        <v>0</v>
      </c>
      <c r="Y2436">
        <f>IF(AS2436&gt;0,VLOOKUP(AS2436,$AT:$AV,3,0)+COUNTIF(AS$8:AS2435,AS2436),0)</f>
        <v>0</v>
      </c>
      <c r="AA2436" s="16"/>
      <c r="AB2436" s="22"/>
      <c r="AC2436" s="16"/>
      <c r="AD2436" s="22"/>
      <c r="AE2436" s="16"/>
      <c r="AF2436" s="22"/>
      <c r="AG2436" s="138"/>
      <c r="AH2436" s="23"/>
      <c r="AI2436" s="16"/>
      <c r="AJ2436" s="23"/>
      <c r="AK2436" s="28"/>
      <c r="AL2436" s="35"/>
      <c r="AQ2436" s="25">
        <f>IF(FollowUp!$AK$3="(Off)",IF(FollowUp!$AA$3=Data!$D$5,C2436,IF(FollowUp!$AA$3=Data!$D$6,D2436,IF(FollowUp!$AA$3=Data!$D$7,E2436,B2436))),IF(FollowUp!$AK$3=Data!$N$9,F2436,IF(FollowUp!$AK$3=Data!$N$8,H2436,IF(FollowUp!$AK$3=Data!$N$7,G2436,B2436))))</f>
        <v>0</v>
      </c>
      <c r="AR2436" s="51">
        <f t="shared" si="230"/>
        <v>0</v>
      </c>
      <c r="AS2436" s="25">
        <f t="shared" si="228"/>
        <v>-1</v>
      </c>
      <c r="AT2436" s="25">
        <f t="shared" si="231"/>
        <v>2429</v>
      </c>
      <c r="AU2436" s="25">
        <f t="shared" si="229"/>
        <v>0</v>
      </c>
      <c r="AV2436" s="25">
        <f t="shared" si="232"/>
        <v>0</v>
      </c>
      <c r="BB2436" s="51"/>
    </row>
    <row r="2437" spans="1:54" x14ac:dyDescent="0.25">
      <c r="A2437" t="str">
        <f t="shared" si="227"/>
        <v>2437</v>
      </c>
      <c r="B2437" s="25">
        <f>IF(OR(ISBLANK($AG2437),$AI2437="closed",$AI2437="old",AND($B$3=Data!$N$6,OR(database!AG2437=Data!$K$8,Data!$K$9=database!AG2437))),0,MAX(B$8:B2436)+1)</f>
        <v>0</v>
      </c>
      <c r="C2437" s="25">
        <f ca="1">IF(AND($AL2437-C$3&lt;=TODAY(),$AL2437&gt;0,AI2437&lt;&gt;"closed",AI2437&lt;&gt;"old",AND($B$3&lt;&gt;Data!$N$6,OR(database!$AG2437&lt;&gt;Data!$K$9,database!$AG2437&lt;&gt;Data!$K$8))),MAX(C$8:C2436)+1,0)</f>
        <v>0</v>
      </c>
      <c r="D2437" s="25">
        <f ca="1">IF(AND($AL2437-D$3&lt;=TODAY(),$AL2437&gt;0,$AI2437&lt;&gt;"closed",AI2437&lt;&gt;"old",AND($B$3&lt;&gt;Data!$N$6,OR(database!$AG2437&lt;&gt;Data!$K$9,database!$AG2437&lt;&gt;Data!$K$8))),MAX(D$8:D2436)+1,0)</f>
        <v>0</v>
      </c>
      <c r="E2437" s="25">
        <f ca="1">IF(AND($AL2437-E$3&lt;=TODAY(),$AL2437&gt;0,AI2437&lt;&gt;"closed",AI2437&lt;&gt;"old",AND($B$3&lt;&gt;Data!$N$6,OR(database!$AG2437&lt;&gt;Data!$K$9,database!$AG2437&lt;&gt;Data!$K$8))),MAX(E$8:E2436)+1,0)</f>
        <v>0</v>
      </c>
      <c r="F2437" s="25">
        <f>IF(AH2437="X",MAX(F$8:F2436)+1,0)</f>
        <v>0</v>
      </c>
      <c r="G2437" s="25">
        <f ca="1">IF(AND(AG2437=Data!$K$8,database!AI2437&lt;&gt;"Closed",AI2437&lt;&gt;"old",database!AL2437&lt;(TODAY()+Data!$X$4)),MAX(G$8:G2436)+1,0)</f>
        <v>0</v>
      </c>
      <c r="H2437" s="25">
        <f ca="1">IF(AND(AG2437=Data!$K$9,database!AI2437&lt;&gt;"Closed",AI2437&lt;&gt;"old",database!AL2437&lt;(TODAY()+Data!$X$5)),MAX(H$8:H2436)+1,0)</f>
        <v>0</v>
      </c>
      <c r="Y2437">
        <f>IF(AS2437&gt;0,VLOOKUP(AS2437,$AT:$AV,3,0)+COUNTIF(AS$8:AS2436,AS2437),0)</f>
        <v>0</v>
      </c>
      <c r="AA2437" s="17"/>
      <c r="AB2437" s="18"/>
      <c r="AC2437" s="17"/>
      <c r="AD2437" s="18"/>
      <c r="AE2437" s="17"/>
      <c r="AF2437" s="18"/>
      <c r="AG2437" s="139"/>
      <c r="AH2437" s="24"/>
      <c r="AI2437" s="17"/>
      <c r="AJ2437" s="24"/>
      <c r="AK2437" s="27"/>
      <c r="AL2437" s="47"/>
      <c r="AQ2437" s="25">
        <f>IF(FollowUp!$AK$3="(Off)",IF(FollowUp!$AA$3=Data!$D$5,C2437,IF(FollowUp!$AA$3=Data!$D$6,D2437,IF(FollowUp!$AA$3=Data!$D$7,E2437,B2437))),IF(FollowUp!$AK$3=Data!$N$9,F2437,IF(FollowUp!$AK$3=Data!$N$8,H2437,IF(FollowUp!$AK$3=Data!$N$7,G2437,B2437))))</f>
        <v>0</v>
      </c>
      <c r="AR2437" s="51">
        <f t="shared" si="230"/>
        <v>0</v>
      </c>
      <c r="AS2437" s="25">
        <f t="shared" si="228"/>
        <v>-1</v>
      </c>
      <c r="AT2437" s="25">
        <f t="shared" si="231"/>
        <v>2430</v>
      </c>
      <c r="AU2437" s="25">
        <f t="shared" si="229"/>
        <v>0</v>
      </c>
      <c r="AV2437" s="25">
        <f t="shared" si="232"/>
        <v>0</v>
      </c>
      <c r="BB2437" s="51"/>
    </row>
    <row r="2438" spans="1:54" x14ac:dyDescent="0.25">
      <c r="A2438" t="str">
        <f t="shared" si="227"/>
        <v>2438</v>
      </c>
      <c r="B2438" s="25">
        <f>IF(OR(ISBLANK($AG2438),$AI2438="closed",$AI2438="old",AND($B$3=Data!$N$6,OR(database!AG2438=Data!$K$8,Data!$K$9=database!AG2438))),0,MAX(B$8:B2437)+1)</f>
        <v>0</v>
      </c>
      <c r="C2438" s="25">
        <f ca="1">IF(AND($AL2438-C$3&lt;=TODAY(),$AL2438&gt;0,AI2438&lt;&gt;"closed",AI2438&lt;&gt;"old",AND($B$3&lt;&gt;Data!$N$6,OR(database!$AG2438&lt;&gt;Data!$K$9,database!$AG2438&lt;&gt;Data!$K$8))),MAX(C$8:C2437)+1,0)</f>
        <v>0</v>
      </c>
      <c r="D2438" s="25">
        <f ca="1">IF(AND($AL2438-D$3&lt;=TODAY(),$AL2438&gt;0,$AI2438&lt;&gt;"closed",AI2438&lt;&gt;"old",AND($B$3&lt;&gt;Data!$N$6,OR(database!$AG2438&lt;&gt;Data!$K$9,database!$AG2438&lt;&gt;Data!$K$8))),MAX(D$8:D2437)+1,0)</f>
        <v>0</v>
      </c>
      <c r="E2438" s="25">
        <f ca="1">IF(AND($AL2438-E$3&lt;=TODAY(),$AL2438&gt;0,AI2438&lt;&gt;"closed",AI2438&lt;&gt;"old",AND($B$3&lt;&gt;Data!$N$6,OR(database!$AG2438&lt;&gt;Data!$K$9,database!$AG2438&lt;&gt;Data!$K$8))),MAX(E$8:E2437)+1,0)</f>
        <v>0</v>
      </c>
      <c r="F2438" s="25">
        <f>IF(AH2438="X",MAX(F$8:F2437)+1,0)</f>
        <v>0</v>
      </c>
      <c r="G2438" s="25">
        <f ca="1">IF(AND(AG2438=Data!$K$8,database!AI2438&lt;&gt;"Closed",AI2438&lt;&gt;"old",database!AL2438&lt;(TODAY()+Data!$X$4)),MAX(G$8:G2437)+1,0)</f>
        <v>0</v>
      </c>
      <c r="H2438" s="25">
        <f ca="1">IF(AND(AG2438=Data!$K$9,database!AI2438&lt;&gt;"Closed",AI2438&lt;&gt;"old",database!AL2438&lt;(TODAY()+Data!$X$5)),MAX(H$8:H2437)+1,0)</f>
        <v>0</v>
      </c>
      <c r="Y2438">
        <f>IF(AS2438&gt;0,VLOOKUP(AS2438,$AT:$AV,3,0)+COUNTIF(AS$8:AS2437,AS2438),0)</f>
        <v>0</v>
      </c>
      <c r="AA2438" s="16"/>
      <c r="AB2438" s="22"/>
      <c r="AC2438" s="16"/>
      <c r="AD2438" s="22"/>
      <c r="AE2438" s="16"/>
      <c r="AF2438" s="22"/>
      <c r="AG2438" s="138"/>
      <c r="AH2438" s="23"/>
      <c r="AI2438" s="16"/>
      <c r="AJ2438" s="23"/>
      <c r="AK2438" s="28"/>
      <c r="AL2438" s="35"/>
      <c r="AQ2438" s="25">
        <f>IF(FollowUp!$AK$3="(Off)",IF(FollowUp!$AA$3=Data!$D$5,C2438,IF(FollowUp!$AA$3=Data!$D$6,D2438,IF(FollowUp!$AA$3=Data!$D$7,E2438,B2438))),IF(FollowUp!$AK$3=Data!$N$9,F2438,IF(FollowUp!$AK$3=Data!$N$8,H2438,IF(FollowUp!$AK$3=Data!$N$7,G2438,B2438))))</f>
        <v>0</v>
      </c>
      <c r="AR2438" s="51">
        <f t="shared" si="230"/>
        <v>0</v>
      </c>
      <c r="AS2438" s="25">
        <f t="shared" si="228"/>
        <v>-1</v>
      </c>
      <c r="AT2438" s="25">
        <f t="shared" si="231"/>
        <v>2431</v>
      </c>
      <c r="AU2438" s="25">
        <f t="shared" si="229"/>
        <v>0</v>
      </c>
      <c r="AV2438" s="25">
        <f t="shared" si="232"/>
        <v>0</v>
      </c>
      <c r="BB2438" s="51"/>
    </row>
    <row r="2439" spans="1:54" x14ac:dyDescent="0.25">
      <c r="A2439" t="str">
        <f t="shared" si="227"/>
        <v>2439</v>
      </c>
      <c r="B2439" s="25">
        <f>IF(OR(ISBLANK($AG2439),$AI2439="closed",$AI2439="old",AND($B$3=Data!$N$6,OR(database!AG2439=Data!$K$8,Data!$K$9=database!AG2439))),0,MAX(B$8:B2438)+1)</f>
        <v>0</v>
      </c>
      <c r="C2439" s="25">
        <f ca="1">IF(AND($AL2439-C$3&lt;=TODAY(),$AL2439&gt;0,AI2439&lt;&gt;"closed",AI2439&lt;&gt;"old",AND($B$3&lt;&gt;Data!$N$6,OR(database!$AG2439&lt;&gt;Data!$K$9,database!$AG2439&lt;&gt;Data!$K$8))),MAX(C$8:C2438)+1,0)</f>
        <v>0</v>
      </c>
      <c r="D2439" s="25">
        <f ca="1">IF(AND($AL2439-D$3&lt;=TODAY(),$AL2439&gt;0,$AI2439&lt;&gt;"closed",AI2439&lt;&gt;"old",AND($B$3&lt;&gt;Data!$N$6,OR(database!$AG2439&lt;&gt;Data!$K$9,database!$AG2439&lt;&gt;Data!$K$8))),MAX(D$8:D2438)+1,0)</f>
        <v>0</v>
      </c>
      <c r="E2439" s="25">
        <f ca="1">IF(AND($AL2439-E$3&lt;=TODAY(),$AL2439&gt;0,AI2439&lt;&gt;"closed",AI2439&lt;&gt;"old",AND($B$3&lt;&gt;Data!$N$6,OR(database!$AG2439&lt;&gt;Data!$K$9,database!$AG2439&lt;&gt;Data!$K$8))),MAX(E$8:E2438)+1,0)</f>
        <v>0</v>
      </c>
      <c r="F2439" s="25">
        <f>IF(AH2439="X",MAX(F$8:F2438)+1,0)</f>
        <v>0</v>
      </c>
      <c r="G2439" s="25">
        <f ca="1">IF(AND(AG2439=Data!$K$8,database!AI2439&lt;&gt;"Closed",AI2439&lt;&gt;"old",database!AL2439&lt;(TODAY()+Data!$X$4)),MAX(G$8:G2438)+1,0)</f>
        <v>0</v>
      </c>
      <c r="H2439" s="25">
        <f ca="1">IF(AND(AG2439=Data!$K$9,database!AI2439&lt;&gt;"Closed",AI2439&lt;&gt;"old",database!AL2439&lt;(TODAY()+Data!$X$5)),MAX(H$8:H2438)+1,0)</f>
        <v>0</v>
      </c>
      <c r="Y2439">
        <f>IF(AS2439&gt;0,VLOOKUP(AS2439,$AT:$AV,3,0)+COUNTIF(AS$8:AS2438,AS2439),0)</f>
        <v>0</v>
      </c>
      <c r="AA2439" s="17"/>
      <c r="AB2439" s="18"/>
      <c r="AC2439" s="17"/>
      <c r="AD2439" s="18"/>
      <c r="AE2439" s="17"/>
      <c r="AF2439" s="18"/>
      <c r="AG2439" s="139"/>
      <c r="AH2439" s="24"/>
      <c r="AI2439" s="17"/>
      <c r="AJ2439" s="24"/>
      <c r="AK2439" s="27"/>
      <c r="AL2439" s="47"/>
      <c r="AQ2439" s="25">
        <f>IF(FollowUp!$AK$3="(Off)",IF(FollowUp!$AA$3=Data!$D$5,C2439,IF(FollowUp!$AA$3=Data!$D$6,D2439,IF(FollowUp!$AA$3=Data!$D$7,E2439,B2439))),IF(FollowUp!$AK$3=Data!$N$9,F2439,IF(FollowUp!$AK$3=Data!$N$8,H2439,IF(FollowUp!$AK$3=Data!$N$7,G2439,B2439))))</f>
        <v>0</v>
      </c>
      <c r="AR2439" s="51">
        <f t="shared" si="230"/>
        <v>0</v>
      </c>
      <c r="AS2439" s="25">
        <f t="shared" si="228"/>
        <v>-1</v>
      </c>
      <c r="AT2439" s="25">
        <f t="shared" si="231"/>
        <v>2432</v>
      </c>
      <c r="AU2439" s="25">
        <f t="shared" si="229"/>
        <v>0</v>
      </c>
      <c r="AV2439" s="25">
        <f t="shared" si="232"/>
        <v>0</v>
      </c>
      <c r="BB2439" s="51"/>
    </row>
    <row r="2440" spans="1:54" x14ac:dyDescent="0.25">
      <c r="A2440" t="str">
        <f t="shared" ref="A2440:A2503" si="233">ROW(C2440)&amp;AC2440</f>
        <v>2440</v>
      </c>
      <c r="B2440" s="25">
        <f>IF(OR(ISBLANK($AG2440),$AI2440="closed",$AI2440="old",AND($B$3=Data!$N$6,OR(database!AG2440=Data!$K$8,Data!$K$9=database!AG2440))),0,MAX(B$8:B2439)+1)</f>
        <v>0</v>
      </c>
      <c r="C2440" s="25">
        <f ca="1">IF(AND($AL2440-C$3&lt;=TODAY(),$AL2440&gt;0,AI2440&lt;&gt;"closed",AI2440&lt;&gt;"old",AND($B$3&lt;&gt;Data!$N$6,OR(database!$AG2440&lt;&gt;Data!$K$9,database!$AG2440&lt;&gt;Data!$K$8))),MAX(C$8:C2439)+1,0)</f>
        <v>0</v>
      </c>
      <c r="D2440" s="25">
        <f ca="1">IF(AND($AL2440-D$3&lt;=TODAY(),$AL2440&gt;0,$AI2440&lt;&gt;"closed",AI2440&lt;&gt;"old",AND($B$3&lt;&gt;Data!$N$6,OR(database!$AG2440&lt;&gt;Data!$K$9,database!$AG2440&lt;&gt;Data!$K$8))),MAX(D$8:D2439)+1,0)</f>
        <v>0</v>
      </c>
      <c r="E2440" s="25">
        <f ca="1">IF(AND($AL2440-E$3&lt;=TODAY(),$AL2440&gt;0,AI2440&lt;&gt;"closed",AI2440&lt;&gt;"old",AND($B$3&lt;&gt;Data!$N$6,OR(database!$AG2440&lt;&gt;Data!$K$9,database!$AG2440&lt;&gt;Data!$K$8))),MAX(E$8:E2439)+1,0)</f>
        <v>0</v>
      </c>
      <c r="F2440" s="25">
        <f>IF(AH2440="X",MAX(F$8:F2439)+1,0)</f>
        <v>0</v>
      </c>
      <c r="G2440" s="25">
        <f ca="1">IF(AND(AG2440=Data!$K$8,database!AI2440&lt;&gt;"Closed",AI2440&lt;&gt;"old",database!AL2440&lt;(TODAY()+Data!$X$4)),MAX(G$8:G2439)+1,0)</f>
        <v>0</v>
      </c>
      <c r="H2440" s="25">
        <f ca="1">IF(AND(AG2440=Data!$K$9,database!AI2440&lt;&gt;"Closed",AI2440&lt;&gt;"old",database!AL2440&lt;(TODAY()+Data!$X$5)),MAX(H$8:H2439)+1,0)</f>
        <v>0</v>
      </c>
      <c r="Y2440">
        <f>IF(AS2440&gt;0,VLOOKUP(AS2440,$AT:$AV,3,0)+COUNTIF(AS$8:AS2439,AS2440),0)</f>
        <v>0</v>
      </c>
      <c r="AA2440" s="16"/>
      <c r="AB2440" s="22"/>
      <c r="AC2440" s="16"/>
      <c r="AD2440" s="22"/>
      <c r="AE2440" s="16"/>
      <c r="AF2440" s="22"/>
      <c r="AG2440" s="138"/>
      <c r="AH2440" s="23"/>
      <c r="AI2440" s="16"/>
      <c r="AJ2440" s="23"/>
      <c r="AK2440" s="28"/>
      <c r="AL2440" s="35"/>
      <c r="AQ2440" s="25">
        <f>IF(FollowUp!$AK$3="(Off)",IF(FollowUp!$AA$3=Data!$D$5,C2440,IF(FollowUp!$AA$3=Data!$D$6,D2440,IF(FollowUp!$AA$3=Data!$D$7,E2440,B2440))),IF(FollowUp!$AK$3=Data!$N$9,F2440,IF(FollowUp!$AK$3=Data!$N$8,H2440,IF(FollowUp!$AK$3=Data!$N$7,G2440,B2440))))</f>
        <v>0</v>
      </c>
      <c r="AR2440" s="51">
        <f t="shared" si="230"/>
        <v>0</v>
      </c>
      <c r="AS2440" s="25">
        <f t="shared" si="228"/>
        <v>-1</v>
      </c>
      <c r="AT2440" s="25">
        <f t="shared" si="231"/>
        <v>2433</v>
      </c>
      <c r="AU2440" s="25">
        <f t="shared" si="229"/>
        <v>0</v>
      </c>
      <c r="AV2440" s="25">
        <f t="shared" si="232"/>
        <v>0</v>
      </c>
      <c r="BB2440" s="51"/>
    </row>
    <row r="2441" spans="1:54" x14ac:dyDescent="0.25">
      <c r="A2441" t="str">
        <f t="shared" si="233"/>
        <v>2441</v>
      </c>
      <c r="B2441" s="25">
        <f>IF(OR(ISBLANK($AG2441),$AI2441="closed",$AI2441="old",AND($B$3=Data!$N$6,OR(database!AG2441=Data!$K$8,Data!$K$9=database!AG2441))),0,MAX(B$8:B2440)+1)</f>
        <v>0</v>
      </c>
      <c r="C2441" s="25">
        <f ca="1">IF(AND($AL2441-C$3&lt;=TODAY(),$AL2441&gt;0,AI2441&lt;&gt;"closed",AI2441&lt;&gt;"old",AND($B$3&lt;&gt;Data!$N$6,OR(database!$AG2441&lt;&gt;Data!$K$9,database!$AG2441&lt;&gt;Data!$K$8))),MAX(C$8:C2440)+1,0)</f>
        <v>0</v>
      </c>
      <c r="D2441" s="25">
        <f ca="1">IF(AND($AL2441-D$3&lt;=TODAY(),$AL2441&gt;0,$AI2441&lt;&gt;"closed",AI2441&lt;&gt;"old",AND($B$3&lt;&gt;Data!$N$6,OR(database!$AG2441&lt;&gt;Data!$K$9,database!$AG2441&lt;&gt;Data!$K$8))),MAX(D$8:D2440)+1,0)</f>
        <v>0</v>
      </c>
      <c r="E2441" s="25">
        <f ca="1">IF(AND($AL2441-E$3&lt;=TODAY(),$AL2441&gt;0,AI2441&lt;&gt;"closed",AI2441&lt;&gt;"old",AND($B$3&lt;&gt;Data!$N$6,OR(database!$AG2441&lt;&gt;Data!$K$9,database!$AG2441&lt;&gt;Data!$K$8))),MAX(E$8:E2440)+1,0)</f>
        <v>0</v>
      </c>
      <c r="F2441" s="25">
        <f>IF(AH2441="X",MAX(F$8:F2440)+1,0)</f>
        <v>0</v>
      </c>
      <c r="G2441" s="25">
        <f ca="1">IF(AND(AG2441=Data!$K$8,database!AI2441&lt;&gt;"Closed",AI2441&lt;&gt;"old",database!AL2441&lt;(TODAY()+Data!$X$4)),MAX(G$8:G2440)+1,0)</f>
        <v>0</v>
      </c>
      <c r="H2441" s="25">
        <f ca="1">IF(AND(AG2441=Data!$K$9,database!AI2441&lt;&gt;"Closed",AI2441&lt;&gt;"old",database!AL2441&lt;(TODAY()+Data!$X$5)),MAX(H$8:H2440)+1,0)</f>
        <v>0</v>
      </c>
      <c r="Y2441">
        <f>IF(AS2441&gt;0,VLOOKUP(AS2441,$AT:$AV,3,0)+COUNTIF(AS$8:AS2440,AS2441),0)</f>
        <v>0</v>
      </c>
      <c r="AA2441" s="17"/>
      <c r="AB2441" s="18"/>
      <c r="AC2441" s="17"/>
      <c r="AD2441" s="18"/>
      <c r="AE2441" s="17"/>
      <c r="AF2441" s="18"/>
      <c r="AG2441" s="139"/>
      <c r="AH2441" s="24"/>
      <c r="AI2441" s="17"/>
      <c r="AJ2441" s="24"/>
      <c r="AK2441" s="27"/>
      <c r="AL2441" s="47"/>
      <c r="AQ2441" s="25">
        <f>IF(FollowUp!$AK$3="(Off)",IF(FollowUp!$AA$3=Data!$D$5,C2441,IF(FollowUp!$AA$3=Data!$D$6,D2441,IF(FollowUp!$AA$3=Data!$D$7,E2441,B2441))),IF(FollowUp!$AK$3=Data!$N$9,F2441,IF(FollowUp!$AK$3=Data!$N$8,H2441,IF(FollowUp!$AK$3=Data!$N$7,G2441,B2441))))</f>
        <v>0</v>
      </c>
      <c r="AR2441" s="51">
        <f t="shared" si="230"/>
        <v>0</v>
      </c>
      <c r="AS2441" s="25">
        <f t="shared" ref="AS2441:AS2504" si="234">IF(AR2441=0,-1,RANK(AR2441,$AR$8:$AR$5000))</f>
        <v>-1</v>
      </c>
      <c r="AT2441" s="25">
        <f t="shared" si="231"/>
        <v>2434</v>
      </c>
      <c r="AU2441" s="25">
        <f t="shared" ref="AU2441:AU2504" si="235">COUNTIF(AS:AS,AT2441)</f>
        <v>0</v>
      </c>
      <c r="AV2441" s="25">
        <f t="shared" si="232"/>
        <v>0</v>
      </c>
      <c r="BB2441" s="51"/>
    </row>
    <row r="2442" spans="1:54" x14ac:dyDescent="0.25">
      <c r="A2442" t="str">
        <f t="shared" si="233"/>
        <v>2442</v>
      </c>
      <c r="B2442" s="25">
        <f>IF(OR(ISBLANK($AG2442),$AI2442="closed",$AI2442="old",AND($B$3=Data!$N$6,OR(database!AG2442=Data!$K$8,Data!$K$9=database!AG2442))),0,MAX(B$8:B2441)+1)</f>
        <v>0</v>
      </c>
      <c r="C2442" s="25">
        <f ca="1">IF(AND($AL2442-C$3&lt;=TODAY(),$AL2442&gt;0,AI2442&lt;&gt;"closed",AI2442&lt;&gt;"old",AND($B$3&lt;&gt;Data!$N$6,OR(database!$AG2442&lt;&gt;Data!$K$9,database!$AG2442&lt;&gt;Data!$K$8))),MAX(C$8:C2441)+1,0)</f>
        <v>0</v>
      </c>
      <c r="D2442" s="25">
        <f ca="1">IF(AND($AL2442-D$3&lt;=TODAY(),$AL2442&gt;0,$AI2442&lt;&gt;"closed",AI2442&lt;&gt;"old",AND($B$3&lt;&gt;Data!$N$6,OR(database!$AG2442&lt;&gt;Data!$K$9,database!$AG2442&lt;&gt;Data!$K$8))),MAX(D$8:D2441)+1,0)</f>
        <v>0</v>
      </c>
      <c r="E2442" s="25">
        <f ca="1">IF(AND($AL2442-E$3&lt;=TODAY(),$AL2442&gt;0,AI2442&lt;&gt;"closed",AI2442&lt;&gt;"old",AND($B$3&lt;&gt;Data!$N$6,OR(database!$AG2442&lt;&gt;Data!$K$9,database!$AG2442&lt;&gt;Data!$K$8))),MAX(E$8:E2441)+1,0)</f>
        <v>0</v>
      </c>
      <c r="F2442" s="25">
        <f>IF(AH2442="X",MAX(F$8:F2441)+1,0)</f>
        <v>0</v>
      </c>
      <c r="G2442" s="25">
        <f ca="1">IF(AND(AG2442=Data!$K$8,database!AI2442&lt;&gt;"Closed",AI2442&lt;&gt;"old",database!AL2442&lt;(TODAY()+Data!$X$4)),MAX(G$8:G2441)+1,0)</f>
        <v>0</v>
      </c>
      <c r="H2442" s="25">
        <f ca="1">IF(AND(AG2442=Data!$K$9,database!AI2442&lt;&gt;"Closed",AI2442&lt;&gt;"old",database!AL2442&lt;(TODAY()+Data!$X$5)),MAX(H$8:H2441)+1,0)</f>
        <v>0</v>
      </c>
      <c r="Y2442">
        <f>IF(AS2442&gt;0,VLOOKUP(AS2442,$AT:$AV,3,0)+COUNTIF(AS$8:AS2441,AS2442),0)</f>
        <v>0</v>
      </c>
      <c r="AA2442" s="16"/>
      <c r="AB2442" s="22"/>
      <c r="AC2442" s="16"/>
      <c r="AD2442" s="22"/>
      <c r="AE2442" s="16"/>
      <c r="AF2442" s="22"/>
      <c r="AG2442" s="138"/>
      <c r="AH2442" s="23"/>
      <c r="AI2442" s="16"/>
      <c r="AJ2442" s="23"/>
      <c r="AK2442" s="28"/>
      <c r="AL2442" s="35"/>
      <c r="AQ2442" s="25">
        <f>IF(FollowUp!$AK$3="(Off)",IF(FollowUp!$AA$3=Data!$D$5,C2442,IF(FollowUp!$AA$3=Data!$D$6,D2442,IF(FollowUp!$AA$3=Data!$D$7,E2442,B2442))),IF(FollowUp!$AK$3=Data!$N$9,F2442,IF(FollowUp!$AK$3=Data!$N$8,H2442,IF(FollowUp!$AK$3=Data!$N$7,G2442,B2442))))</f>
        <v>0</v>
      </c>
      <c r="AR2442" s="51">
        <f t="shared" si="230"/>
        <v>0</v>
      </c>
      <c r="AS2442" s="25">
        <f t="shared" si="234"/>
        <v>-1</v>
      </c>
      <c r="AT2442" s="25">
        <f t="shared" si="231"/>
        <v>2435</v>
      </c>
      <c r="AU2442" s="25">
        <f t="shared" si="235"/>
        <v>0</v>
      </c>
      <c r="AV2442" s="25">
        <f t="shared" si="232"/>
        <v>0</v>
      </c>
      <c r="BB2442" s="51"/>
    </row>
    <row r="2443" spans="1:54" x14ac:dyDescent="0.25">
      <c r="A2443" t="str">
        <f t="shared" si="233"/>
        <v>2443</v>
      </c>
      <c r="B2443" s="25">
        <f>IF(OR(ISBLANK($AG2443),$AI2443="closed",$AI2443="old",AND($B$3=Data!$N$6,OR(database!AG2443=Data!$K$8,Data!$K$9=database!AG2443))),0,MAX(B$8:B2442)+1)</f>
        <v>0</v>
      </c>
      <c r="C2443" s="25">
        <f ca="1">IF(AND($AL2443-C$3&lt;=TODAY(),$AL2443&gt;0,AI2443&lt;&gt;"closed",AI2443&lt;&gt;"old",AND($B$3&lt;&gt;Data!$N$6,OR(database!$AG2443&lt;&gt;Data!$K$9,database!$AG2443&lt;&gt;Data!$K$8))),MAX(C$8:C2442)+1,0)</f>
        <v>0</v>
      </c>
      <c r="D2443" s="25">
        <f ca="1">IF(AND($AL2443-D$3&lt;=TODAY(),$AL2443&gt;0,$AI2443&lt;&gt;"closed",AI2443&lt;&gt;"old",AND($B$3&lt;&gt;Data!$N$6,OR(database!$AG2443&lt;&gt;Data!$K$9,database!$AG2443&lt;&gt;Data!$K$8))),MAX(D$8:D2442)+1,0)</f>
        <v>0</v>
      </c>
      <c r="E2443" s="25">
        <f ca="1">IF(AND($AL2443-E$3&lt;=TODAY(),$AL2443&gt;0,AI2443&lt;&gt;"closed",AI2443&lt;&gt;"old",AND($B$3&lt;&gt;Data!$N$6,OR(database!$AG2443&lt;&gt;Data!$K$9,database!$AG2443&lt;&gt;Data!$K$8))),MAX(E$8:E2442)+1,0)</f>
        <v>0</v>
      </c>
      <c r="F2443" s="25">
        <f>IF(AH2443="X",MAX(F$8:F2442)+1,0)</f>
        <v>0</v>
      </c>
      <c r="G2443" s="25">
        <f ca="1">IF(AND(AG2443=Data!$K$8,database!AI2443&lt;&gt;"Closed",AI2443&lt;&gt;"old",database!AL2443&lt;(TODAY()+Data!$X$4)),MAX(G$8:G2442)+1,0)</f>
        <v>0</v>
      </c>
      <c r="H2443" s="25">
        <f ca="1">IF(AND(AG2443=Data!$K$9,database!AI2443&lt;&gt;"Closed",AI2443&lt;&gt;"old",database!AL2443&lt;(TODAY()+Data!$X$5)),MAX(H$8:H2442)+1,0)</f>
        <v>0</v>
      </c>
      <c r="Y2443">
        <f>IF(AS2443&gt;0,VLOOKUP(AS2443,$AT:$AV,3,0)+COUNTIF(AS$8:AS2442,AS2443),0)</f>
        <v>0</v>
      </c>
      <c r="AA2443" s="17"/>
      <c r="AB2443" s="18"/>
      <c r="AC2443" s="17"/>
      <c r="AD2443" s="18"/>
      <c r="AE2443" s="17"/>
      <c r="AF2443" s="18"/>
      <c r="AG2443" s="139"/>
      <c r="AH2443" s="24"/>
      <c r="AI2443" s="17"/>
      <c r="AJ2443" s="24"/>
      <c r="AK2443" s="27"/>
      <c r="AL2443" s="47"/>
      <c r="AQ2443" s="25">
        <f>IF(FollowUp!$AK$3="(Off)",IF(FollowUp!$AA$3=Data!$D$5,C2443,IF(FollowUp!$AA$3=Data!$D$6,D2443,IF(FollowUp!$AA$3=Data!$D$7,E2443,B2443))),IF(FollowUp!$AK$3=Data!$N$9,F2443,IF(FollowUp!$AK$3=Data!$N$8,H2443,IF(FollowUp!$AK$3=Data!$N$7,G2443,B2443))))</f>
        <v>0</v>
      </c>
      <c r="AR2443" s="51">
        <f t="shared" si="230"/>
        <v>0</v>
      </c>
      <c r="AS2443" s="25">
        <f t="shared" si="234"/>
        <v>-1</v>
      </c>
      <c r="AT2443" s="25">
        <f t="shared" si="231"/>
        <v>2436</v>
      </c>
      <c r="AU2443" s="25">
        <f t="shared" si="235"/>
        <v>0</v>
      </c>
      <c r="AV2443" s="25">
        <f t="shared" si="232"/>
        <v>0</v>
      </c>
      <c r="BB2443" s="51"/>
    </row>
    <row r="2444" spans="1:54" x14ac:dyDescent="0.25">
      <c r="A2444" t="str">
        <f t="shared" si="233"/>
        <v>2444</v>
      </c>
      <c r="B2444" s="25">
        <f>IF(OR(ISBLANK($AG2444),$AI2444="closed",$AI2444="old",AND($B$3=Data!$N$6,OR(database!AG2444=Data!$K$8,Data!$K$9=database!AG2444))),0,MAX(B$8:B2443)+1)</f>
        <v>0</v>
      </c>
      <c r="C2444" s="25">
        <f ca="1">IF(AND($AL2444-C$3&lt;=TODAY(),$AL2444&gt;0,AI2444&lt;&gt;"closed",AI2444&lt;&gt;"old",AND($B$3&lt;&gt;Data!$N$6,OR(database!$AG2444&lt;&gt;Data!$K$9,database!$AG2444&lt;&gt;Data!$K$8))),MAX(C$8:C2443)+1,0)</f>
        <v>0</v>
      </c>
      <c r="D2444" s="25">
        <f ca="1">IF(AND($AL2444-D$3&lt;=TODAY(),$AL2444&gt;0,$AI2444&lt;&gt;"closed",AI2444&lt;&gt;"old",AND($B$3&lt;&gt;Data!$N$6,OR(database!$AG2444&lt;&gt;Data!$K$9,database!$AG2444&lt;&gt;Data!$K$8))),MAX(D$8:D2443)+1,0)</f>
        <v>0</v>
      </c>
      <c r="E2444" s="25">
        <f ca="1">IF(AND($AL2444-E$3&lt;=TODAY(),$AL2444&gt;0,AI2444&lt;&gt;"closed",AI2444&lt;&gt;"old",AND($B$3&lt;&gt;Data!$N$6,OR(database!$AG2444&lt;&gt;Data!$K$9,database!$AG2444&lt;&gt;Data!$K$8))),MAX(E$8:E2443)+1,0)</f>
        <v>0</v>
      </c>
      <c r="F2444" s="25">
        <f>IF(AH2444="X",MAX(F$8:F2443)+1,0)</f>
        <v>0</v>
      </c>
      <c r="G2444" s="25">
        <f ca="1">IF(AND(AG2444=Data!$K$8,database!AI2444&lt;&gt;"Closed",AI2444&lt;&gt;"old",database!AL2444&lt;(TODAY()+Data!$X$4)),MAX(G$8:G2443)+1,0)</f>
        <v>0</v>
      </c>
      <c r="H2444" s="25">
        <f ca="1">IF(AND(AG2444=Data!$K$9,database!AI2444&lt;&gt;"Closed",AI2444&lt;&gt;"old",database!AL2444&lt;(TODAY()+Data!$X$5)),MAX(H$8:H2443)+1,0)</f>
        <v>0</v>
      </c>
      <c r="Y2444">
        <f>IF(AS2444&gt;0,VLOOKUP(AS2444,$AT:$AV,3,0)+COUNTIF(AS$8:AS2443,AS2444),0)</f>
        <v>0</v>
      </c>
      <c r="AA2444" s="16"/>
      <c r="AB2444" s="22"/>
      <c r="AC2444" s="16"/>
      <c r="AD2444" s="22"/>
      <c r="AE2444" s="16"/>
      <c r="AF2444" s="22"/>
      <c r="AG2444" s="138"/>
      <c r="AH2444" s="23"/>
      <c r="AI2444" s="16"/>
      <c r="AJ2444" s="23"/>
      <c r="AK2444" s="28"/>
      <c r="AL2444" s="35"/>
      <c r="AQ2444" s="25">
        <f>IF(FollowUp!$AK$3="(Off)",IF(FollowUp!$AA$3=Data!$D$5,C2444,IF(FollowUp!$AA$3=Data!$D$6,D2444,IF(FollowUp!$AA$3=Data!$D$7,E2444,B2444))),IF(FollowUp!$AK$3=Data!$N$9,F2444,IF(FollowUp!$AK$3=Data!$N$8,H2444,IF(FollowUp!$AK$3=Data!$N$7,G2444,B2444))))</f>
        <v>0</v>
      </c>
      <c r="AR2444" s="51">
        <f t="shared" si="230"/>
        <v>0</v>
      </c>
      <c r="AS2444" s="25">
        <f t="shared" si="234"/>
        <v>-1</v>
      </c>
      <c r="AT2444" s="25">
        <f t="shared" si="231"/>
        <v>2437</v>
      </c>
      <c r="AU2444" s="25">
        <f t="shared" si="235"/>
        <v>0</v>
      </c>
      <c r="AV2444" s="25">
        <f t="shared" si="232"/>
        <v>0</v>
      </c>
      <c r="BB2444" s="51"/>
    </row>
    <row r="2445" spans="1:54" x14ac:dyDescent="0.25">
      <c r="A2445" t="str">
        <f t="shared" si="233"/>
        <v>2445</v>
      </c>
      <c r="B2445" s="25">
        <f>IF(OR(ISBLANK($AG2445),$AI2445="closed",$AI2445="old",AND($B$3=Data!$N$6,OR(database!AG2445=Data!$K$8,Data!$K$9=database!AG2445))),0,MAX(B$8:B2444)+1)</f>
        <v>0</v>
      </c>
      <c r="C2445" s="25">
        <f ca="1">IF(AND($AL2445-C$3&lt;=TODAY(),$AL2445&gt;0,AI2445&lt;&gt;"closed",AI2445&lt;&gt;"old",AND($B$3&lt;&gt;Data!$N$6,OR(database!$AG2445&lt;&gt;Data!$K$9,database!$AG2445&lt;&gt;Data!$K$8))),MAX(C$8:C2444)+1,0)</f>
        <v>0</v>
      </c>
      <c r="D2445" s="25">
        <f ca="1">IF(AND($AL2445-D$3&lt;=TODAY(),$AL2445&gt;0,$AI2445&lt;&gt;"closed",AI2445&lt;&gt;"old",AND($B$3&lt;&gt;Data!$N$6,OR(database!$AG2445&lt;&gt;Data!$K$9,database!$AG2445&lt;&gt;Data!$K$8))),MAX(D$8:D2444)+1,0)</f>
        <v>0</v>
      </c>
      <c r="E2445" s="25">
        <f ca="1">IF(AND($AL2445-E$3&lt;=TODAY(),$AL2445&gt;0,AI2445&lt;&gt;"closed",AI2445&lt;&gt;"old",AND($B$3&lt;&gt;Data!$N$6,OR(database!$AG2445&lt;&gt;Data!$K$9,database!$AG2445&lt;&gt;Data!$K$8))),MAX(E$8:E2444)+1,0)</f>
        <v>0</v>
      </c>
      <c r="F2445" s="25">
        <f>IF(AH2445="X",MAX(F$8:F2444)+1,0)</f>
        <v>0</v>
      </c>
      <c r="G2445" s="25">
        <f ca="1">IF(AND(AG2445=Data!$K$8,database!AI2445&lt;&gt;"Closed",AI2445&lt;&gt;"old",database!AL2445&lt;(TODAY()+Data!$X$4)),MAX(G$8:G2444)+1,0)</f>
        <v>0</v>
      </c>
      <c r="H2445" s="25">
        <f ca="1">IF(AND(AG2445=Data!$K$9,database!AI2445&lt;&gt;"Closed",AI2445&lt;&gt;"old",database!AL2445&lt;(TODAY()+Data!$X$5)),MAX(H$8:H2444)+1,0)</f>
        <v>0</v>
      </c>
      <c r="Y2445">
        <f>IF(AS2445&gt;0,VLOOKUP(AS2445,$AT:$AV,3,0)+COUNTIF(AS$8:AS2444,AS2445),0)</f>
        <v>0</v>
      </c>
      <c r="AA2445" s="17"/>
      <c r="AB2445" s="18"/>
      <c r="AC2445" s="17"/>
      <c r="AD2445" s="18"/>
      <c r="AE2445" s="17"/>
      <c r="AF2445" s="18"/>
      <c r="AG2445" s="139"/>
      <c r="AH2445" s="24"/>
      <c r="AI2445" s="17"/>
      <c r="AJ2445" s="24"/>
      <c r="AK2445" s="27"/>
      <c r="AL2445" s="47"/>
      <c r="AQ2445" s="25">
        <f>IF(FollowUp!$AK$3="(Off)",IF(FollowUp!$AA$3=Data!$D$5,C2445,IF(FollowUp!$AA$3=Data!$D$6,D2445,IF(FollowUp!$AA$3=Data!$D$7,E2445,B2445))),IF(FollowUp!$AK$3=Data!$N$9,F2445,IF(FollowUp!$AK$3=Data!$N$8,H2445,IF(FollowUp!$AK$3=Data!$N$7,G2445,B2445))))</f>
        <v>0</v>
      </c>
      <c r="AR2445" s="51">
        <f t="shared" si="230"/>
        <v>0</v>
      </c>
      <c r="AS2445" s="25">
        <f t="shared" si="234"/>
        <v>-1</v>
      </c>
      <c r="AT2445" s="25">
        <f t="shared" si="231"/>
        <v>2438</v>
      </c>
      <c r="AU2445" s="25">
        <f t="shared" si="235"/>
        <v>0</v>
      </c>
      <c r="AV2445" s="25">
        <f t="shared" si="232"/>
        <v>0</v>
      </c>
      <c r="BB2445" s="51"/>
    </row>
    <row r="2446" spans="1:54" x14ac:dyDescent="0.25">
      <c r="A2446" t="str">
        <f t="shared" si="233"/>
        <v>2446</v>
      </c>
      <c r="B2446" s="25">
        <f>IF(OR(ISBLANK($AG2446),$AI2446="closed",$AI2446="old",AND($B$3=Data!$N$6,OR(database!AG2446=Data!$K$8,Data!$K$9=database!AG2446))),0,MAX(B$8:B2445)+1)</f>
        <v>0</v>
      </c>
      <c r="C2446" s="25">
        <f ca="1">IF(AND($AL2446-C$3&lt;=TODAY(),$AL2446&gt;0,AI2446&lt;&gt;"closed",AI2446&lt;&gt;"old",AND($B$3&lt;&gt;Data!$N$6,OR(database!$AG2446&lt;&gt;Data!$K$9,database!$AG2446&lt;&gt;Data!$K$8))),MAX(C$8:C2445)+1,0)</f>
        <v>0</v>
      </c>
      <c r="D2446" s="25">
        <f ca="1">IF(AND($AL2446-D$3&lt;=TODAY(),$AL2446&gt;0,$AI2446&lt;&gt;"closed",AI2446&lt;&gt;"old",AND($B$3&lt;&gt;Data!$N$6,OR(database!$AG2446&lt;&gt;Data!$K$9,database!$AG2446&lt;&gt;Data!$K$8))),MAX(D$8:D2445)+1,0)</f>
        <v>0</v>
      </c>
      <c r="E2446" s="25">
        <f ca="1">IF(AND($AL2446-E$3&lt;=TODAY(),$AL2446&gt;0,AI2446&lt;&gt;"closed",AI2446&lt;&gt;"old",AND($B$3&lt;&gt;Data!$N$6,OR(database!$AG2446&lt;&gt;Data!$K$9,database!$AG2446&lt;&gt;Data!$K$8))),MAX(E$8:E2445)+1,0)</f>
        <v>0</v>
      </c>
      <c r="F2446" s="25">
        <f>IF(AH2446="X",MAX(F$8:F2445)+1,0)</f>
        <v>0</v>
      </c>
      <c r="G2446" s="25">
        <f ca="1">IF(AND(AG2446=Data!$K$8,database!AI2446&lt;&gt;"Closed",AI2446&lt;&gt;"old",database!AL2446&lt;(TODAY()+Data!$X$4)),MAX(G$8:G2445)+1,0)</f>
        <v>0</v>
      </c>
      <c r="H2446" s="25">
        <f ca="1">IF(AND(AG2446=Data!$K$9,database!AI2446&lt;&gt;"Closed",AI2446&lt;&gt;"old",database!AL2446&lt;(TODAY()+Data!$X$5)),MAX(H$8:H2445)+1,0)</f>
        <v>0</v>
      </c>
      <c r="Y2446">
        <f>IF(AS2446&gt;0,VLOOKUP(AS2446,$AT:$AV,3,0)+COUNTIF(AS$8:AS2445,AS2446),0)</f>
        <v>0</v>
      </c>
      <c r="AA2446" s="16"/>
      <c r="AB2446" s="22"/>
      <c r="AC2446" s="16"/>
      <c r="AD2446" s="22"/>
      <c r="AE2446" s="16"/>
      <c r="AF2446" s="22"/>
      <c r="AG2446" s="138"/>
      <c r="AH2446" s="23"/>
      <c r="AI2446" s="16"/>
      <c r="AJ2446" s="23"/>
      <c r="AK2446" s="28"/>
      <c r="AL2446" s="35"/>
      <c r="AQ2446" s="25">
        <f>IF(FollowUp!$AK$3="(Off)",IF(FollowUp!$AA$3=Data!$D$5,C2446,IF(FollowUp!$AA$3=Data!$D$6,D2446,IF(FollowUp!$AA$3=Data!$D$7,E2446,B2446))),IF(FollowUp!$AK$3=Data!$N$9,F2446,IF(FollowUp!$AK$3=Data!$N$8,H2446,IF(FollowUp!$AK$3=Data!$N$7,G2446,B2446))))</f>
        <v>0</v>
      </c>
      <c r="AR2446" s="51">
        <f t="shared" si="230"/>
        <v>0</v>
      </c>
      <c r="AS2446" s="25">
        <f t="shared" si="234"/>
        <v>-1</v>
      </c>
      <c r="AT2446" s="25">
        <f t="shared" si="231"/>
        <v>2439</v>
      </c>
      <c r="AU2446" s="25">
        <f t="shared" si="235"/>
        <v>0</v>
      </c>
      <c r="AV2446" s="25">
        <f t="shared" si="232"/>
        <v>0</v>
      </c>
      <c r="BB2446" s="51"/>
    </row>
    <row r="2447" spans="1:54" x14ac:dyDescent="0.25">
      <c r="A2447" t="str">
        <f t="shared" si="233"/>
        <v>2447</v>
      </c>
      <c r="B2447" s="25">
        <f>IF(OR(ISBLANK($AG2447),$AI2447="closed",$AI2447="old",AND($B$3=Data!$N$6,OR(database!AG2447=Data!$K$8,Data!$K$9=database!AG2447))),0,MAX(B$8:B2446)+1)</f>
        <v>0</v>
      </c>
      <c r="C2447" s="25">
        <f ca="1">IF(AND($AL2447-C$3&lt;=TODAY(),$AL2447&gt;0,AI2447&lt;&gt;"closed",AI2447&lt;&gt;"old",AND($B$3&lt;&gt;Data!$N$6,OR(database!$AG2447&lt;&gt;Data!$K$9,database!$AG2447&lt;&gt;Data!$K$8))),MAX(C$8:C2446)+1,0)</f>
        <v>0</v>
      </c>
      <c r="D2447" s="25">
        <f ca="1">IF(AND($AL2447-D$3&lt;=TODAY(),$AL2447&gt;0,$AI2447&lt;&gt;"closed",AI2447&lt;&gt;"old",AND($B$3&lt;&gt;Data!$N$6,OR(database!$AG2447&lt;&gt;Data!$K$9,database!$AG2447&lt;&gt;Data!$K$8))),MAX(D$8:D2446)+1,0)</f>
        <v>0</v>
      </c>
      <c r="E2447" s="25">
        <f ca="1">IF(AND($AL2447-E$3&lt;=TODAY(),$AL2447&gt;0,AI2447&lt;&gt;"closed",AI2447&lt;&gt;"old",AND($B$3&lt;&gt;Data!$N$6,OR(database!$AG2447&lt;&gt;Data!$K$9,database!$AG2447&lt;&gt;Data!$K$8))),MAX(E$8:E2446)+1,0)</f>
        <v>0</v>
      </c>
      <c r="F2447" s="25">
        <f>IF(AH2447="X",MAX(F$8:F2446)+1,0)</f>
        <v>0</v>
      </c>
      <c r="G2447" s="25">
        <f ca="1">IF(AND(AG2447=Data!$K$8,database!AI2447&lt;&gt;"Closed",AI2447&lt;&gt;"old",database!AL2447&lt;(TODAY()+Data!$X$4)),MAX(G$8:G2446)+1,0)</f>
        <v>0</v>
      </c>
      <c r="H2447" s="25">
        <f ca="1">IF(AND(AG2447=Data!$K$9,database!AI2447&lt;&gt;"Closed",AI2447&lt;&gt;"old",database!AL2447&lt;(TODAY()+Data!$X$5)),MAX(H$8:H2446)+1,0)</f>
        <v>0</v>
      </c>
      <c r="Y2447">
        <f>IF(AS2447&gt;0,VLOOKUP(AS2447,$AT:$AV,3,0)+COUNTIF(AS$8:AS2446,AS2447),0)</f>
        <v>0</v>
      </c>
      <c r="AA2447" s="17"/>
      <c r="AB2447" s="18"/>
      <c r="AC2447" s="17"/>
      <c r="AD2447" s="18"/>
      <c r="AE2447" s="17"/>
      <c r="AF2447" s="18"/>
      <c r="AG2447" s="139"/>
      <c r="AH2447" s="24"/>
      <c r="AI2447" s="17"/>
      <c r="AJ2447" s="24"/>
      <c r="AK2447" s="27"/>
      <c r="AL2447" s="47"/>
      <c r="AQ2447" s="25">
        <f>IF(FollowUp!$AK$3="(Off)",IF(FollowUp!$AA$3=Data!$D$5,C2447,IF(FollowUp!$AA$3=Data!$D$6,D2447,IF(FollowUp!$AA$3=Data!$D$7,E2447,B2447))),IF(FollowUp!$AK$3=Data!$N$9,F2447,IF(FollowUp!$AK$3=Data!$N$8,H2447,IF(FollowUp!$AK$3=Data!$N$7,G2447,B2447))))</f>
        <v>0</v>
      </c>
      <c r="AR2447" s="51">
        <f t="shared" si="230"/>
        <v>0</v>
      </c>
      <c r="AS2447" s="25">
        <f t="shared" si="234"/>
        <v>-1</v>
      </c>
      <c r="AT2447" s="25">
        <f t="shared" si="231"/>
        <v>2440</v>
      </c>
      <c r="AU2447" s="25">
        <f t="shared" si="235"/>
        <v>0</v>
      </c>
      <c r="AV2447" s="25">
        <f t="shared" si="232"/>
        <v>0</v>
      </c>
      <c r="BB2447" s="51"/>
    </row>
    <row r="2448" spans="1:54" x14ac:dyDescent="0.25">
      <c r="A2448" t="str">
        <f t="shared" si="233"/>
        <v>2448</v>
      </c>
      <c r="B2448" s="25">
        <f>IF(OR(ISBLANK($AG2448),$AI2448="closed",$AI2448="old",AND($B$3=Data!$N$6,OR(database!AG2448=Data!$K$8,Data!$K$9=database!AG2448))),0,MAX(B$8:B2447)+1)</f>
        <v>0</v>
      </c>
      <c r="C2448" s="25">
        <f ca="1">IF(AND($AL2448-C$3&lt;=TODAY(),$AL2448&gt;0,AI2448&lt;&gt;"closed",AI2448&lt;&gt;"old",AND($B$3&lt;&gt;Data!$N$6,OR(database!$AG2448&lt;&gt;Data!$K$9,database!$AG2448&lt;&gt;Data!$K$8))),MAX(C$8:C2447)+1,0)</f>
        <v>0</v>
      </c>
      <c r="D2448" s="25">
        <f ca="1">IF(AND($AL2448-D$3&lt;=TODAY(),$AL2448&gt;0,$AI2448&lt;&gt;"closed",AI2448&lt;&gt;"old",AND($B$3&lt;&gt;Data!$N$6,OR(database!$AG2448&lt;&gt;Data!$K$9,database!$AG2448&lt;&gt;Data!$K$8))),MAX(D$8:D2447)+1,0)</f>
        <v>0</v>
      </c>
      <c r="E2448" s="25">
        <f ca="1">IF(AND($AL2448-E$3&lt;=TODAY(),$AL2448&gt;0,AI2448&lt;&gt;"closed",AI2448&lt;&gt;"old",AND($B$3&lt;&gt;Data!$N$6,OR(database!$AG2448&lt;&gt;Data!$K$9,database!$AG2448&lt;&gt;Data!$K$8))),MAX(E$8:E2447)+1,0)</f>
        <v>0</v>
      </c>
      <c r="F2448" s="25">
        <f>IF(AH2448="X",MAX(F$8:F2447)+1,0)</f>
        <v>0</v>
      </c>
      <c r="G2448" s="25">
        <f ca="1">IF(AND(AG2448=Data!$K$8,database!AI2448&lt;&gt;"Closed",AI2448&lt;&gt;"old",database!AL2448&lt;(TODAY()+Data!$X$4)),MAX(G$8:G2447)+1,0)</f>
        <v>0</v>
      </c>
      <c r="H2448" s="25">
        <f ca="1">IF(AND(AG2448=Data!$K$9,database!AI2448&lt;&gt;"Closed",AI2448&lt;&gt;"old",database!AL2448&lt;(TODAY()+Data!$X$5)),MAX(H$8:H2447)+1,0)</f>
        <v>0</v>
      </c>
      <c r="Y2448">
        <f>IF(AS2448&gt;0,VLOOKUP(AS2448,$AT:$AV,3,0)+COUNTIF(AS$8:AS2447,AS2448),0)</f>
        <v>0</v>
      </c>
      <c r="AA2448" s="16"/>
      <c r="AB2448" s="22"/>
      <c r="AC2448" s="16"/>
      <c r="AD2448" s="22"/>
      <c r="AE2448" s="16"/>
      <c r="AF2448" s="22"/>
      <c r="AG2448" s="138"/>
      <c r="AH2448" s="23"/>
      <c r="AI2448" s="16"/>
      <c r="AJ2448" s="23"/>
      <c r="AK2448" s="28"/>
      <c r="AL2448" s="35"/>
      <c r="AQ2448" s="25">
        <f>IF(FollowUp!$AK$3="(Off)",IF(FollowUp!$AA$3=Data!$D$5,C2448,IF(FollowUp!$AA$3=Data!$D$6,D2448,IF(FollowUp!$AA$3=Data!$D$7,E2448,B2448))),IF(FollowUp!$AK$3=Data!$N$9,F2448,IF(FollowUp!$AK$3=Data!$N$8,H2448,IF(FollowUp!$AK$3=Data!$N$7,G2448,B2448))))</f>
        <v>0</v>
      </c>
      <c r="AR2448" s="51">
        <f t="shared" si="230"/>
        <v>0</v>
      </c>
      <c r="AS2448" s="25">
        <f t="shared" si="234"/>
        <v>-1</v>
      </c>
      <c r="AT2448" s="25">
        <f t="shared" si="231"/>
        <v>2441</v>
      </c>
      <c r="AU2448" s="25">
        <f t="shared" si="235"/>
        <v>0</v>
      </c>
      <c r="AV2448" s="25">
        <f t="shared" si="232"/>
        <v>0</v>
      </c>
      <c r="BB2448" s="51"/>
    </row>
    <row r="2449" spans="1:54" x14ac:dyDescent="0.25">
      <c r="A2449" t="str">
        <f t="shared" si="233"/>
        <v>2449</v>
      </c>
      <c r="B2449" s="25">
        <f>IF(OR(ISBLANK($AG2449),$AI2449="closed",$AI2449="old",AND($B$3=Data!$N$6,OR(database!AG2449=Data!$K$8,Data!$K$9=database!AG2449))),0,MAX(B$8:B2448)+1)</f>
        <v>0</v>
      </c>
      <c r="C2449" s="25">
        <f ca="1">IF(AND($AL2449-C$3&lt;=TODAY(),$AL2449&gt;0,AI2449&lt;&gt;"closed",AI2449&lt;&gt;"old",AND($B$3&lt;&gt;Data!$N$6,OR(database!$AG2449&lt;&gt;Data!$K$9,database!$AG2449&lt;&gt;Data!$K$8))),MAX(C$8:C2448)+1,0)</f>
        <v>0</v>
      </c>
      <c r="D2449" s="25">
        <f ca="1">IF(AND($AL2449-D$3&lt;=TODAY(),$AL2449&gt;0,$AI2449&lt;&gt;"closed",AI2449&lt;&gt;"old",AND($B$3&lt;&gt;Data!$N$6,OR(database!$AG2449&lt;&gt;Data!$K$9,database!$AG2449&lt;&gt;Data!$K$8))),MAX(D$8:D2448)+1,0)</f>
        <v>0</v>
      </c>
      <c r="E2449" s="25">
        <f ca="1">IF(AND($AL2449-E$3&lt;=TODAY(),$AL2449&gt;0,AI2449&lt;&gt;"closed",AI2449&lt;&gt;"old",AND($B$3&lt;&gt;Data!$N$6,OR(database!$AG2449&lt;&gt;Data!$K$9,database!$AG2449&lt;&gt;Data!$K$8))),MAX(E$8:E2448)+1,0)</f>
        <v>0</v>
      </c>
      <c r="F2449" s="25">
        <f>IF(AH2449="X",MAX(F$8:F2448)+1,0)</f>
        <v>0</v>
      </c>
      <c r="G2449" s="25">
        <f ca="1">IF(AND(AG2449=Data!$K$8,database!AI2449&lt;&gt;"Closed",AI2449&lt;&gt;"old",database!AL2449&lt;(TODAY()+Data!$X$4)),MAX(G$8:G2448)+1,0)</f>
        <v>0</v>
      </c>
      <c r="H2449" s="25">
        <f ca="1">IF(AND(AG2449=Data!$K$9,database!AI2449&lt;&gt;"Closed",AI2449&lt;&gt;"old",database!AL2449&lt;(TODAY()+Data!$X$5)),MAX(H$8:H2448)+1,0)</f>
        <v>0</v>
      </c>
      <c r="Y2449">
        <f>IF(AS2449&gt;0,VLOOKUP(AS2449,$AT:$AV,3,0)+COUNTIF(AS$8:AS2448,AS2449),0)</f>
        <v>0</v>
      </c>
      <c r="AA2449" s="17"/>
      <c r="AB2449" s="18"/>
      <c r="AC2449" s="17"/>
      <c r="AD2449" s="18"/>
      <c r="AE2449" s="17"/>
      <c r="AF2449" s="18"/>
      <c r="AG2449" s="139"/>
      <c r="AH2449" s="24"/>
      <c r="AI2449" s="17"/>
      <c r="AJ2449" s="24"/>
      <c r="AK2449" s="27"/>
      <c r="AL2449" s="47"/>
      <c r="AQ2449" s="25">
        <f>IF(FollowUp!$AK$3="(Off)",IF(FollowUp!$AA$3=Data!$D$5,C2449,IF(FollowUp!$AA$3=Data!$D$6,D2449,IF(FollowUp!$AA$3=Data!$D$7,E2449,B2449))),IF(FollowUp!$AK$3=Data!$N$9,F2449,IF(FollowUp!$AK$3=Data!$N$8,H2449,IF(FollowUp!$AK$3=Data!$N$7,G2449,B2449))))</f>
        <v>0</v>
      </c>
      <c r="AR2449" s="51">
        <f t="shared" si="230"/>
        <v>0</v>
      </c>
      <c r="AS2449" s="25">
        <f t="shared" si="234"/>
        <v>-1</v>
      </c>
      <c r="AT2449" s="25">
        <f t="shared" si="231"/>
        <v>2442</v>
      </c>
      <c r="AU2449" s="25">
        <f t="shared" si="235"/>
        <v>0</v>
      </c>
      <c r="AV2449" s="25">
        <f t="shared" si="232"/>
        <v>0</v>
      </c>
      <c r="BB2449" s="51"/>
    </row>
    <row r="2450" spans="1:54" x14ac:dyDescent="0.25">
      <c r="A2450" t="str">
        <f t="shared" si="233"/>
        <v>2450</v>
      </c>
      <c r="B2450" s="25">
        <f>IF(OR(ISBLANK($AG2450),$AI2450="closed",$AI2450="old",AND($B$3=Data!$N$6,OR(database!AG2450=Data!$K$8,Data!$K$9=database!AG2450))),0,MAX(B$8:B2449)+1)</f>
        <v>0</v>
      </c>
      <c r="C2450" s="25">
        <f ca="1">IF(AND($AL2450-C$3&lt;=TODAY(),$AL2450&gt;0,AI2450&lt;&gt;"closed",AI2450&lt;&gt;"old",AND($B$3&lt;&gt;Data!$N$6,OR(database!$AG2450&lt;&gt;Data!$K$9,database!$AG2450&lt;&gt;Data!$K$8))),MAX(C$8:C2449)+1,0)</f>
        <v>0</v>
      </c>
      <c r="D2450" s="25">
        <f ca="1">IF(AND($AL2450-D$3&lt;=TODAY(),$AL2450&gt;0,$AI2450&lt;&gt;"closed",AI2450&lt;&gt;"old",AND($B$3&lt;&gt;Data!$N$6,OR(database!$AG2450&lt;&gt;Data!$K$9,database!$AG2450&lt;&gt;Data!$K$8))),MAX(D$8:D2449)+1,0)</f>
        <v>0</v>
      </c>
      <c r="E2450" s="25">
        <f ca="1">IF(AND($AL2450-E$3&lt;=TODAY(),$AL2450&gt;0,AI2450&lt;&gt;"closed",AI2450&lt;&gt;"old",AND($B$3&lt;&gt;Data!$N$6,OR(database!$AG2450&lt;&gt;Data!$K$9,database!$AG2450&lt;&gt;Data!$K$8))),MAX(E$8:E2449)+1,0)</f>
        <v>0</v>
      </c>
      <c r="F2450" s="25">
        <f>IF(AH2450="X",MAX(F$8:F2449)+1,0)</f>
        <v>0</v>
      </c>
      <c r="G2450" s="25">
        <f ca="1">IF(AND(AG2450=Data!$K$8,database!AI2450&lt;&gt;"Closed",AI2450&lt;&gt;"old",database!AL2450&lt;(TODAY()+Data!$X$4)),MAX(G$8:G2449)+1,0)</f>
        <v>0</v>
      </c>
      <c r="H2450" s="25">
        <f ca="1">IF(AND(AG2450=Data!$K$9,database!AI2450&lt;&gt;"Closed",AI2450&lt;&gt;"old",database!AL2450&lt;(TODAY()+Data!$X$5)),MAX(H$8:H2449)+1,0)</f>
        <v>0</v>
      </c>
      <c r="Y2450">
        <f>IF(AS2450&gt;0,VLOOKUP(AS2450,$AT:$AV,3,0)+COUNTIF(AS$8:AS2449,AS2450),0)</f>
        <v>0</v>
      </c>
      <c r="AA2450" s="16"/>
      <c r="AB2450" s="22"/>
      <c r="AC2450" s="16"/>
      <c r="AD2450" s="22"/>
      <c r="AE2450" s="16"/>
      <c r="AF2450" s="22"/>
      <c r="AG2450" s="138"/>
      <c r="AH2450" s="23"/>
      <c r="AI2450" s="16"/>
      <c r="AJ2450" s="23"/>
      <c r="AK2450" s="28"/>
      <c r="AL2450" s="35"/>
      <c r="AQ2450" s="25">
        <f>IF(FollowUp!$AK$3="(Off)",IF(FollowUp!$AA$3=Data!$D$5,C2450,IF(FollowUp!$AA$3=Data!$D$6,D2450,IF(FollowUp!$AA$3=Data!$D$7,E2450,B2450))),IF(FollowUp!$AK$3=Data!$N$9,F2450,IF(FollowUp!$AK$3=Data!$N$8,H2450,IF(FollowUp!$AK$3=Data!$N$7,G2450,B2450))))</f>
        <v>0</v>
      </c>
      <c r="AR2450" s="51">
        <f t="shared" si="230"/>
        <v>0</v>
      </c>
      <c r="AS2450" s="25">
        <f t="shared" si="234"/>
        <v>-1</v>
      </c>
      <c r="AT2450" s="25">
        <f t="shared" si="231"/>
        <v>2443</v>
      </c>
      <c r="AU2450" s="25">
        <f t="shared" si="235"/>
        <v>0</v>
      </c>
      <c r="AV2450" s="25">
        <f t="shared" si="232"/>
        <v>0</v>
      </c>
      <c r="BB2450" s="51"/>
    </row>
    <row r="2451" spans="1:54" x14ac:dyDescent="0.25">
      <c r="A2451" t="str">
        <f t="shared" si="233"/>
        <v>2451</v>
      </c>
      <c r="B2451" s="25">
        <f>IF(OR(ISBLANK($AG2451),$AI2451="closed",$AI2451="old",AND($B$3=Data!$N$6,OR(database!AG2451=Data!$K$8,Data!$K$9=database!AG2451))),0,MAX(B$8:B2450)+1)</f>
        <v>0</v>
      </c>
      <c r="C2451" s="25">
        <f ca="1">IF(AND($AL2451-C$3&lt;=TODAY(),$AL2451&gt;0,AI2451&lt;&gt;"closed",AI2451&lt;&gt;"old",AND($B$3&lt;&gt;Data!$N$6,OR(database!$AG2451&lt;&gt;Data!$K$9,database!$AG2451&lt;&gt;Data!$K$8))),MAX(C$8:C2450)+1,0)</f>
        <v>0</v>
      </c>
      <c r="D2451" s="25">
        <f ca="1">IF(AND($AL2451-D$3&lt;=TODAY(),$AL2451&gt;0,$AI2451&lt;&gt;"closed",AI2451&lt;&gt;"old",AND($B$3&lt;&gt;Data!$N$6,OR(database!$AG2451&lt;&gt;Data!$K$9,database!$AG2451&lt;&gt;Data!$K$8))),MAX(D$8:D2450)+1,0)</f>
        <v>0</v>
      </c>
      <c r="E2451" s="25">
        <f ca="1">IF(AND($AL2451-E$3&lt;=TODAY(),$AL2451&gt;0,AI2451&lt;&gt;"closed",AI2451&lt;&gt;"old",AND($B$3&lt;&gt;Data!$N$6,OR(database!$AG2451&lt;&gt;Data!$K$9,database!$AG2451&lt;&gt;Data!$K$8))),MAX(E$8:E2450)+1,0)</f>
        <v>0</v>
      </c>
      <c r="F2451" s="25">
        <f>IF(AH2451="X",MAX(F$8:F2450)+1,0)</f>
        <v>0</v>
      </c>
      <c r="G2451" s="25">
        <f ca="1">IF(AND(AG2451=Data!$K$8,database!AI2451&lt;&gt;"Closed",AI2451&lt;&gt;"old",database!AL2451&lt;(TODAY()+Data!$X$4)),MAX(G$8:G2450)+1,0)</f>
        <v>0</v>
      </c>
      <c r="H2451" s="25">
        <f ca="1">IF(AND(AG2451=Data!$K$9,database!AI2451&lt;&gt;"Closed",AI2451&lt;&gt;"old",database!AL2451&lt;(TODAY()+Data!$X$5)),MAX(H$8:H2450)+1,0)</f>
        <v>0</v>
      </c>
      <c r="Y2451">
        <f>IF(AS2451&gt;0,VLOOKUP(AS2451,$AT:$AV,3,0)+COUNTIF(AS$8:AS2450,AS2451),0)</f>
        <v>0</v>
      </c>
      <c r="AA2451" s="17"/>
      <c r="AB2451" s="18"/>
      <c r="AC2451" s="17"/>
      <c r="AD2451" s="18"/>
      <c r="AE2451" s="17"/>
      <c r="AF2451" s="18"/>
      <c r="AG2451" s="139"/>
      <c r="AH2451" s="24"/>
      <c r="AI2451" s="17"/>
      <c r="AJ2451" s="24"/>
      <c r="AK2451" s="27"/>
      <c r="AL2451" s="47"/>
      <c r="AQ2451" s="25">
        <f>IF(FollowUp!$AK$3="(Off)",IF(FollowUp!$AA$3=Data!$D$5,C2451,IF(FollowUp!$AA$3=Data!$D$6,D2451,IF(FollowUp!$AA$3=Data!$D$7,E2451,B2451))),IF(FollowUp!$AK$3=Data!$N$9,F2451,IF(FollowUp!$AK$3=Data!$N$8,H2451,IF(FollowUp!$AK$3=Data!$N$7,G2451,B2451))))</f>
        <v>0</v>
      </c>
      <c r="AR2451" s="51">
        <f t="shared" si="230"/>
        <v>0</v>
      </c>
      <c r="AS2451" s="25">
        <f t="shared" si="234"/>
        <v>-1</v>
      </c>
      <c r="AT2451" s="25">
        <f t="shared" si="231"/>
        <v>2444</v>
      </c>
      <c r="AU2451" s="25">
        <f t="shared" si="235"/>
        <v>0</v>
      </c>
      <c r="AV2451" s="25">
        <f t="shared" si="232"/>
        <v>0</v>
      </c>
      <c r="BB2451" s="51"/>
    </row>
    <row r="2452" spans="1:54" x14ac:dyDescent="0.25">
      <c r="A2452" t="str">
        <f t="shared" si="233"/>
        <v>2452</v>
      </c>
      <c r="B2452" s="25">
        <f>IF(OR(ISBLANK($AG2452),$AI2452="closed",$AI2452="old",AND($B$3=Data!$N$6,OR(database!AG2452=Data!$K$8,Data!$K$9=database!AG2452))),0,MAX(B$8:B2451)+1)</f>
        <v>0</v>
      </c>
      <c r="C2452" s="25">
        <f ca="1">IF(AND($AL2452-C$3&lt;=TODAY(),$AL2452&gt;0,AI2452&lt;&gt;"closed",AI2452&lt;&gt;"old",AND($B$3&lt;&gt;Data!$N$6,OR(database!$AG2452&lt;&gt;Data!$K$9,database!$AG2452&lt;&gt;Data!$K$8))),MAX(C$8:C2451)+1,0)</f>
        <v>0</v>
      </c>
      <c r="D2452" s="25">
        <f ca="1">IF(AND($AL2452-D$3&lt;=TODAY(),$AL2452&gt;0,$AI2452&lt;&gt;"closed",AI2452&lt;&gt;"old",AND($B$3&lt;&gt;Data!$N$6,OR(database!$AG2452&lt;&gt;Data!$K$9,database!$AG2452&lt;&gt;Data!$K$8))),MAX(D$8:D2451)+1,0)</f>
        <v>0</v>
      </c>
      <c r="E2452" s="25">
        <f ca="1">IF(AND($AL2452-E$3&lt;=TODAY(),$AL2452&gt;0,AI2452&lt;&gt;"closed",AI2452&lt;&gt;"old",AND($B$3&lt;&gt;Data!$N$6,OR(database!$AG2452&lt;&gt;Data!$K$9,database!$AG2452&lt;&gt;Data!$K$8))),MAX(E$8:E2451)+1,0)</f>
        <v>0</v>
      </c>
      <c r="F2452" s="25">
        <f>IF(AH2452="X",MAX(F$8:F2451)+1,0)</f>
        <v>0</v>
      </c>
      <c r="G2452" s="25">
        <f ca="1">IF(AND(AG2452=Data!$K$8,database!AI2452&lt;&gt;"Closed",AI2452&lt;&gt;"old",database!AL2452&lt;(TODAY()+Data!$X$4)),MAX(G$8:G2451)+1,0)</f>
        <v>0</v>
      </c>
      <c r="H2452" s="25">
        <f ca="1">IF(AND(AG2452=Data!$K$9,database!AI2452&lt;&gt;"Closed",AI2452&lt;&gt;"old",database!AL2452&lt;(TODAY()+Data!$X$5)),MAX(H$8:H2451)+1,0)</f>
        <v>0</v>
      </c>
      <c r="Y2452">
        <f>IF(AS2452&gt;0,VLOOKUP(AS2452,$AT:$AV,3,0)+COUNTIF(AS$8:AS2451,AS2452),0)</f>
        <v>0</v>
      </c>
      <c r="AA2452" s="16"/>
      <c r="AB2452" s="22"/>
      <c r="AC2452" s="16"/>
      <c r="AD2452" s="22"/>
      <c r="AE2452" s="16"/>
      <c r="AF2452" s="22"/>
      <c r="AG2452" s="138"/>
      <c r="AH2452" s="23"/>
      <c r="AI2452" s="16"/>
      <c r="AJ2452" s="23"/>
      <c r="AK2452" s="28"/>
      <c r="AL2452" s="35"/>
      <c r="AQ2452" s="25">
        <f>IF(FollowUp!$AK$3="(Off)",IF(FollowUp!$AA$3=Data!$D$5,C2452,IF(FollowUp!$AA$3=Data!$D$6,D2452,IF(FollowUp!$AA$3=Data!$D$7,E2452,B2452))),IF(FollowUp!$AK$3=Data!$N$9,F2452,IF(FollowUp!$AK$3=Data!$N$8,H2452,IF(FollowUp!$AK$3=Data!$N$7,G2452,B2452))))</f>
        <v>0</v>
      </c>
      <c r="AR2452" s="51">
        <f t="shared" si="230"/>
        <v>0</v>
      </c>
      <c r="AS2452" s="25">
        <f t="shared" si="234"/>
        <v>-1</v>
      </c>
      <c r="AT2452" s="25">
        <f t="shared" si="231"/>
        <v>2445</v>
      </c>
      <c r="AU2452" s="25">
        <f t="shared" si="235"/>
        <v>0</v>
      </c>
      <c r="AV2452" s="25">
        <f t="shared" si="232"/>
        <v>0</v>
      </c>
      <c r="BB2452" s="51"/>
    </row>
    <row r="2453" spans="1:54" x14ac:dyDescent="0.25">
      <c r="A2453" t="str">
        <f t="shared" si="233"/>
        <v>2453</v>
      </c>
      <c r="B2453" s="25">
        <f>IF(OR(ISBLANK($AG2453),$AI2453="closed",$AI2453="old",AND($B$3=Data!$N$6,OR(database!AG2453=Data!$K$8,Data!$K$9=database!AG2453))),0,MAX(B$8:B2452)+1)</f>
        <v>0</v>
      </c>
      <c r="C2453" s="25">
        <f ca="1">IF(AND($AL2453-C$3&lt;=TODAY(),$AL2453&gt;0,AI2453&lt;&gt;"closed",AI2453&lt;&gt;"old",AND($B$3&lt;&gt;Data!$N$6,OR(database!$AG2453&lt;&gt;Data!$K$9,database!$AG2453&lt;&gt;Data!$K$8))),MAX(C$8:C2452)+1,0)</f>
        <v>0</v>
      </c>
      <c r="D2453" s="25">
        <f ca="1">IF(AND($AL2453-D$3&lt;=TODAY(),$AL2453&gt;0,$AI2453&lt;&gt;"closed",AI2453&lt;&gt;"old",AND($B$3&lt;&gt;Data!$N$6,OR(database!$AG2453&lt;&gt;Data!$K$9,database!$AG2453&lt;&gt;Data!$K$8))),MAX(D$8:D2452)+1,0)</f>
        <v>0</v>
      </c>
      <c r="E2453" s="25">
        <f ca="1">IF(AND($AL2453-E$3&lt;=TODAY(),$AL2453&gt;0,AI2453&lt;&gt;"closed",AI2453&lt;&gt;"old",AND($B$3&lt;&gt;Data!$N$6,OR(database!$AG2453&lt;&gt;Data!$K$9,database!$AG2453&lt;&gt;Data!$K$8))),MAX(E$8:E2452)+1,0)</f>
        <v>0</v>
      </c>
      <c r="F2453" s="25">
        <f>IF(AH2453="X",MAX(F$8:F2452)+1,0)</f>
        <v>0</v>
      </c>
      <c r="G2453" s="25">
        <f ca="1">IF(AND(AG2453=Data!$K$8,database!AI2453&lt;&gt;"Closed",AI2453&lt;&gt;"old",database!AL2453&lt;(TODAY()+Data!$X$4)),MAX(G$8:G2452)+1,0)</f>
        <v>0</v>
      </c>
      <c r="H2453" s="25">
        <f ca="1">IF(AND(AG2453=Data!$K$9,database!AI2453&lt;&gt;"Closed",AI2453&lt;&gt;"old",database!AL2453&lt;(TODAY()+Data!$X$5)),MAX(H$8:H2452)+1,0)</f>
        <v>0</v>
      </c>
      <c r="Y2453">
        <f>IF(AS2453&gt;0,VLOOKUP(AS2453,$AT:$AV,3,0)+COUNTIF(AS$8:AS2452,AS2453),0)</f>
        <v>0</v>
      </c>
      <c r="AA2453" s="17"/>
      <c r="AB2453" s="18"/>
      <c r="AC2453" s="17"/>
      <c r="AD2453" s="18"/>
      <c r="AE2453" s="17"/>
      <c r="AF2453" s="18"/>
      <c r="AG2453" s="139"/>
      <c r="AH2453" s="24"/>
      <c r="AI2453" s="17"/>
      <c r="AJ2453" s="24"/>
      <c r="AK2453" s="27"/>
      <c r="AL2453" s="47"/>
      <c r="AQ2453" s="25">
        <f>IF(FollowUp!$AK$3="(Off)",IF(FollowUp!$AA$3=Data!$D$5,C2453,IF(FollowUp!$AA$3=Data!$D$6,D2453,IF(FollowUp!$AA$3=Data!$D$7,E2453,B2453))),IF(FollowUp!$AK$3=Data!$N$9,F2453,IF(FollowUp!$AK$3=Data!$N$8,H2453,IF(FollowUp!$AK$3=Data!$N$7,G2453,B2453))))</f>
        <v>0</v>
      </c>
      <c r="AR2453" s="51">
        <f t="shared" si="230"/>
        <v>0</v>
      </c>
      <c r="AS2453" s="25">
        <f t="shared" si="234"/>
        <v>-1</v>
      </c>
      <c r="AT2453" s="25">
        <f t="shared" si="231"/>
        <v>2446</v>
      </c>
      <c r="AU2453" s="25">
        <f t="shared" si="235"/>
        <v>0</v>
      </c>
      <c r="AV2453" s="25">
        <f t="shared" si="232"/>
        <v>0</v>
      </c>
      <c r="BB2453" s="51"/>
    </row>
    <row r="2454" spans="1:54" x14ac:dyDescent="0.25">
      <c r="A2454" t="str">
        <f t="shared" si="233"/>
        <v>2454</v>
      </c>
      <c r="B2454" s="25">
        <f>IF(OR(ISBLANK($AG2454),$AI2454="closed",$AI2454="old",AND($B$3=Data!$N$6,OR(database!AG2454=Data!$K$8,Data!$K$9=database!AG2454))),0,MAX(B$8:B2453)+1)</f>
        <v>0</v>
      </c>
      <c r="C2454" s="25">
        <f ca="1">IF(AND($AL2454-C$3&lt;=TODAY(),$AL2454&gt;0,AI2454&lt;&gt;"closed",AI2454&lt;&gt;"old",AND($B$3&lt;&gt;Data!$N$6,OR(database!$AG2454&lt;&gt;Data!$K$9,database!$AG2454&lt;&gt;Data!$K$8))),MAX(C$8:C2453)+1,0)</f>
        <v>0</v>
      </c>
      <c r="D2454" s="25">
        <f ca="1">IF(AND($AL2454-D$3&lt;=TODAY(),$AL2454&gt;0,$AI2454&lt;&gt;"closed",AI2454&lt;&gt;"old",AND($B$3&lt;&gt;Data!$N$6,OR(database!$AG2454&lt;&gt;Data!$K$9,database!$AG2454&lt;&gt;Data!$K$8))),MAX(D$8:D2453)+1,0)</f>
        <v>0</v>
      </c>
      <c r="E2454" s="25">
        <f ca="1">IF(AND($AL2454-E$3&lt;=TODAY(),$AL2454&gt;0,AI2454&lt;&gt;"closed",AI2454&lt;&gt;"old",AND($B$3&lt;&gt;Data!$N$6,OR(database!$AG2454&lt;&gt;Data!$K$9,database!$AG2454&lt;&gt;Data!$K$8))),MAX(E$8:E2453)+1,0)</f>
        <v>0</v>
      </c>
      <c r="F2454" s="25">
        <f>IF(AH2454="X",MAX(F$8:F2453)+1,0)</f>
        <v>0</v>
      </c>
      <c r="G2454" s="25">
        <f ca="1">IF(AND(AG2454=Data!$K$8,database!AI2454&lt;&gt;"Closed",AI2454&lt;&gt;"old",database!AL2454&lt;(TODAY()+Data!$X$4)),MAX(G$8:G2453)+1,0)</f>
        <v>0</v>
      </c>
      <c r="H2454" s="25">
        <f ca="1">IF(AND(AG2454=Data!$K$9,database!AI2454&lt;&gt;"Closed",AI2454&lt;&gt;"old",database!AL2454&lt;(TODAY()+Data!$X$5)),MAX(H$8:H2453)+1,0)</f>
        <v>0</v>
      </c>
      <c r="Y2454">
        <f>IF(AS2454&gt;0,VLOOKUP(AS2454,$AT:$AV,3,0)+COUNTIF(AS$8:AS2453,AS2454),0)</f>
        <v>0</v>
      </c>
      <c r="AA2454" s="16"/>
      <c r="AB2454" s="22"/>
      <c r="AC2454" s="16"/>
      <c r="AD2454" s="22"/>
      <c r="AE2454" s="16"/>
      <c r="AF2454" s="22"/>
      <c r="AG2454" s="138"/>
      <c r="AH2454" s="23"/>
      <c r="AI2454" s="16"/>
      <c r="AJ2454" s="23"/>
      <c r="AK2454" s="28"/>
      <c r="AL2454" s="35"/>
      <c r="AQ2454" s="25">
        <f>IF(FollowUp!$AK$3="(Off)",IF(FollowUp!$AA$3=Data!$D$5,C2454,IF(FollowUp!$AA$3=Data!$D$6,D2454,IF(FollowUp!$AA$3=Data!$D$7,E2454,B2454))),IF(FollowUp!$AK$3=Data!$N$9,F2454,IF(FollowUp!$AK$3=Data!$N$8,H2454,IF(FollowUp!$AK$3=Data!$N$7,G2454,B2454))))</f>
        <v>0</v>
      </c>
      <c r="AR2454" s="51">
        <f t="shared" si="230"/>
        <v>0</v>
      </c>
      <c r="AS2454" s="25">
        <f t="shared" si="234"/>
        <v>-1</v>
      </c>
      <c r="AT2454" s="25">
        <f t="shared" si="231"/>
        <v>2447</v>
      </c>
      <c r="AU2454" s="25">
        <f t="shared" si="235"/>
        <v>0</v>
      </c>
      <c r="AV2454" s="25">
        <f t="shared" si="232"/>
        <v>0</v>
      </c>
      <c r="BB2454" s="51"/>
    </row>
    <row r="2455" spans="1:54" x14ac:dyDescent="0.25">
      <c r="A2455" t="str">
        <f t="shared" si="233"/>
        <v>2455</v>
      </c>
      <c r="B2455" s="25">
        <f>IF(OR(ISBLANK($AG2455),$AI2455="closed",$AI2455="old",AND($B$3=Data!$N$6,OR(database!AG2455=Data!$K$8,Data!$K$9=database!AG2455))),0,MAX(B$8:B2454)+1)</f>
        <v>0</v>
      </c>
      <c r="C2455" s="25">
        <f ca="1">IF(AND($AL2455-C$3&lt;=TODAY(),$AL2455&gt;0,AI2455&lt;&gt;"closed",AI2455&lt;&gt;"old",AND($B$3&lt;&gt;Data!$N$6,OR(database!$AG2455&lt;&gt;Data!$K$9,database!$AG2455&lt;&gt;Data!$K$8))),MAX(C$8:C2454)+1,0)</f>
        <v>0</v>
      </c>
      <c r="D2455" s="25">
        <f ca="1">IF(AND($AL2455-D$3&lt;=TODAY(),$AL2455&gt;0,$AI2455&lt;&gt;"closed",AI2455&lt;&gt;"old",AND($B$3&lt;&gt;Data!$N$6,OR(database!$AG2455&lt;&gt;Data!$K$9,database!$AG2455&lt;&gt;Data!$K$8))),MAX(D$8:D2454)+1,0)</f>
        <v>0</v>
      </c>
      <c r="E2455" s="25">
        <f ca="1">IF(AND($AL2455-E$3&lt;=TODAY(),$AL2455&gt;0,AI2455&lt;&gt;"closed",AI2455&lt;&gt;"old",AND($B$3&lt;&gt;Data!$N$6,OR(database!$AG2455&lt;&gt;Data!$K$9,database!$AG2455&lt;&gt;Data!$K$8))),MAX(E$8:E2454)+1,0)</f>
        <v>0</v>
      </c>
      <c r="F2455" s="25">
        <f>IF(AH2455="X",MAX(F$8:F2454)+1,0)</f>
        <v>0</v>
      </c>
      <c r="G2455" s="25">
        <f ca="1">IF(AND(AG2455=Data!$K$8,database!AI2455&lt;&gt;"Closed",AI2455&lt;&gt;"old",database!AL2455&lt;(TODAY()+Data!$X$4)),MAX(G$8:G2454)+1,0)</f>
        <v>0</v>
      </c>
      <c r="H2455" s="25">
        <f ca="1">IF(AND(AG2455=Data!$K$9,database!AI2455&lt;&gt;"Closed",AI2455&lt;&gt;"old",database!AL2455&lt;(TODAY()+Data!$X$5)),MAX(H$8:H2454)+1,0)</f>
        <v>0</v>
      </c>
      <c r="Y2455">
        <f>IF(AS2455&gt;0,VLOOKUP(AS2455,$AT:$AV,3,0)+COUNTIF(AS$8:AS2454,AS2455),0)</f>
        <v>0</v>
      </c>
      <c r="AA2455" s="17"/>
      <c r="AB2455" s="18"/>
      <c r="AC2455" s="17"/>
      <c r="AD2455" s="18"/>
      <c r="AE2455" s="17"/>
      <c r="AF2455" s="18"/>
      <c r="AG2455" s="139"/>
      <c r="AH2455" s="24"/>
      <c r="AI2455" s="17"/>
      <c r="AJ2455" s="24"/>
      <c r="AK2455" s="27"/>
      <c r="AL2455" s="47"/>
      <c r="AQ2455" s="25">
        <f>IF(FollowUp!$AK$3="(Off)",IF(FollowUp!$AA$3=Data!$D$5,C2455,IF(FollowUp!$AA$3=Data!$D$6,D2455,IF(FollowUp!$AA$3=Data!$D$7,E2455,B2455))),IF(FollowUp!$AK$3=Data!$N$9,F2455,IF(FollowUp!$AK$3=Data!$N$8,H2455,IF(FollowUp!$AK$3=Data!$N$7,G2455,B2455))))</f>
        <v>0</v>
      </c>
      <c r="AR2455" s="51">
        <f t="shared" si="230"/>
        <v>0</v>
      </c>
      <c r="AS2455" s="25">
        <f t="shared" si="234"/>
        <v>-1</v>
      </c>
      <c r="AT2455" s="25">
        <f t="shared" si="231"/>
        <v>2448</v>
      </c>
      <c r="AU2455" s="25">
        <f t="shared" si="235"/>
        <v>0</v>
      </c>
      <c r="AV2455" s="25">
        <f t="shared" si="232"/>
        <v>0</v>
      </c>
      <c r="BB2455" s="51"/>
    </row>
    <row r="2456" spans="1:54" x14ac:dyDescent="0.25">
      <c r="A2456" t="str">
        <f t="shared" si="233"/>
        <v>2456</v>
      </c>
      <c r="B2456" s="25">
        <f>IF(OR(ISBLANK($AG2456),$AI2456="closed",$AI2456="old",AND($B$3=Data!$N$6,OR(database!AG2456=Data!$K$8,Data!$K$9=database!AG2456))),0,MAX(B$8:B2455)+1)</f>
        <v>0</v>
      </c>
      <c r="C2456" s="25">
        <f ca="1">IF(AND($AL2456-C$3&lt;=TODAY(),$AL2456&gt;0,AI2456&lt;&gt;"closed",AI2456&lt;&gt;"old",AND($B$3&lt;&gt;Data!$N$6,OR(database!$AG2456&lt;&gt;Data!$K$9,database!$AG2456&lt;&gt;Data!$K$8))),MAX(C$8:C2455)+1,0)</f>
        <v>0</v>
      </c>
      <c r="D2456" s="25">
        <f ca="1">IF(AND($AL2456-D$3&lt;=TODAY(),$AL2456&gt;0,$AI2456&lt;&gt;"closed",AI2456&lt;&gt;"old",AND($B$3&lt;&gt;Data!$N$6,OR(database!$AG2456&lt;&gt;Data!$K$9,database!$AG2456&lt;&gt;Data!$K$8))),MAX(D$8:D2455)+1,0)</f>
        <v>0</v>
      </c>
      <c r="E2456" s="25">
        <f ca="1">IF(AND($AL2456-E$3&lt;=TODAY(),$AL2456&gt;0,AI2456&lt;&gt;"closed",AI2456&lt;&gt;"old",AND($B$3&lt;&gt;Data!$N$6,OR(database!$AG2456&lt;&gt;Data!$K$9,database!$AG2456&lt;&gt;Data!$K$8))),MAX(E$8:E2455)+1,0)</f>
        <v>0</v>
      </c>
      <c r="F2456" s="25">
        <f>IF(AH2456="X",MAX(F$8:F2455)+1,0)</f>
        <v>0</v>
      </c>
      <c r="G2456" s="25">
        <f ca="1">IF(AND(AG2456=Data!$K$8,database!AI2456&lt;&gt;"Closed",AI2456&lt;&gt;"old",database!AL2456&lt;(TODAY()+Data!$X$4)),MAX(G$8:G2455)+1,0)</f>
        <v>0</v>
      </c>
      <c r="H2456" s="25">
        <f ca="1">IF(AND(AG2456=Data!$K$9,database!AI2456&lt;&gt;"Closed",AI2456&lt;&gt;"old",database!AL2456&lt;(TODAY()+Data!$X$5)),MAX(H$8:H2455)+1,0)</f>
        <v>0</v>
      </c>
      <c r="Y2456">
        <f>IF(AS2456&gt;0,VLOOKUP(AS2456,$AT:$AV,3,0)+COUNTIF(AS$8:AS2455,AS2456),0)</f>
        <v>0</v>
      </c>
      <c r="AA2456" s="16"/>
      <c r="AB2456" s="22"/>
      <c r="AC2456" s="16"/>
      <c r="AD2456" s="22"/>
      <c r="AE2456" s="16"/>
      <c r="AF2456" s="22"/>
      <c r="AG2456" s="138"/>
      <c r="AH2456" s="23"/>
      <c r="AI2456" s="16"/>
      <c r="AJ2456" s="23"/>
      <c r="AK2456" s="28"/>
      <c r="AL2456" s="35"/>
      <c r="AQ2456" s="25">
        <f>IF(FollowUp!$AK$3="(Off)",IF(FollowUp!$AA$3=Data!$D$5,C2456,IF(FollowUp!$AA$3=Data!$D$6,D2456,IF(FollowUp!$AA$3=Data!$D$7,E2456,B2456))),IF(FollowUp!$AK$3=Data!$N$9,F2456,IF(FollowUp!$AK$3=Data!$N$8,H2456,IF(FollowUp!$AK$3=Data!$N$7,G2456,B2456))))</f>
        <v>0</v>
      </c>
      <c r="AR2456" s="51">
        <f t="shared" si="230"/>
        <v>0</v>
      </c>
      <c r="AS2456" s="25">
        <f t="shared" si="234"/>
        <v>-1</v>
      </c>
      <c r="AT2456" s="25">
        <f t="shared" si="231"/>
        <v>2449</v>
      </c>
      <c r="AU2456" s="25">
        <f t="shared" si="235"/>
        <v>0</v>
      </c>
      <c r="AV2456" s="25">
        <f t="shared" si="232"/>
        <v>0</v>
      </c>
      <c r="BB2456" s="51"/>
    </row>
    <row r="2457" spans="1:54" x14ac:dyDescent="0.25">
      <c r="A2457" t="str">
        <f t="shared" si="233"/>
        <v>2457</v>
      </c>
      <c r="B2457" s="25">
        <f>IF(OR(ISBLANK($AG2457),$AI2457="closed",$AI2457="old",AND($B$3=Data!$N$6,OR(database!AG2457=Data!$K$8,Data!$K$9=database!AG2457))),0,MAX(B$8:B2456)+1)</f>
        <v>0</v>
      </c>
      <c r="C2457" s="25">
        <f ca="1">IF(AND($AL2457-C$3&lt;=TODAY(),$AL2457&gt;0,AI2457&lt;&gt;"closed",AI2457&lt;&gt;"old",AND($B$3&lt;&gt;Data!$N$6,OR(database!$AG2457&lt;&gt;Data!$K$9,database!$AG2457&lt;&gt;Data!$K$8))),MAX(C$8:C2456)+1,0)</f>
        <v>0</v>
      </c>
      <c r="D2457" s="25">
        <f ca="1">IF(AND($AL2457-D$3&lt;=TODAY(),$AL2457&gt;0,$AI2457&lt;&gt;"closed",AI2457&lt;&gt;"old",AND($B$3&lt;&gt;Data!$N$6,OR(database!$AG2457&lt;&gt;Data!$K$9,database!$AG2457&lt;&gt;Data!$K$8))),MAX(D$8:D2456)+1,0)</f>
        <v>0</v>
      </c>
      <c r="E2457" s="25">
        <f ca="1">IF(AND($AL2457-E$3&lt;=TODAY(),$AL2457&gt;0,AI2457&lt;&gt;"closed",AI2457&lt;&gt;"old",AND($B$3&lt;&gt;Data!$N$6,OR(database!$AG2457&lt;&gt;Data!$K$9,database!$AG2457&lt;&gt;Data!$K$8))),MAX(E$8:E2456)+1,0)</f>
        <v>0</v>
      </c>
      <c r="F2457" s="25">
        <f>IF(AH2457="X",MAX(F$8:F2456)+1,0)</f>
        <v>0</v>
      </c>
      <c r="G2457" s="25">
        <f ca="1">IF(AND(AG2457=Data!$K$8,database!AI2457&lt;&gt;"Closed",AI2457&lt;&gt;"old",database!AL2457&lt;(TODAY()+Data!$X$4)),MAX(G$8:G2456)+1,0)</f>
        <v>0</v>
      </c>
      <c r="H2457" s="25">
        <f ca="1">IF(AND(AG2457=Data!$K$9,database!AI2457&lt;&gt;"Closed",AI2457&lt;&gt;"old",database!AL2457&lt;(TODAY()+Data!$X$5)),MAX(H$8:H2456)+1,0)</f>
        <v>0</v>
      </c>
      <c r="Y2457">
        <f>IF(AS2457&gt;0,VLOOKUP(AS2457,$AT:$AV,3,0)+COUNTIF(AS$8:AS2456,AS2457),0)</f>
        <v>0</v>
      </c>
      <c r="AA2457" s="17"/>
      <c r="AB2457" s="18"/>
      <c r="AC2457" s="17"/>
      <c r="AD2457" s="18"/>
      <c r="AE2457" s="17"/>
      <c r="AF2457" s="18"/>
      <c r="AG2457" s="139"/>
      <c r="AH2457" s="24"/>
      <c r="AI2457" s="17"/>
      <c r="AJ2457" s="24"/>
      <c r="AK2457" s="27"/>
      <c r="AL2457" s="47"/>
      <c r="AQ2457" s="25">
        <f>IF(FollowUp!$AK$3="(Off)",IF(FollowUp!$AA$3=Data!$D$5,C2457,IF(FollowUp!$AA$3=Data!$D$6,D2457,IF(FollowUp!$AA$3=Data!$D$7,E2457,B2457))),IF(FollowUp!$AK$3=Data!$N$9,F2457,IF(FollowUp!$AK$3=Data!$N$8,H2457,IF(FollowUp!$AK$3=Data!$N$7,G2457,B2457))))</f>
        <v>0</v>
      </c>
      <c r="AR2457" s="51">
        <f t="shared" ref="AR2457:AR2520" si="236">IF(AQ2457&gt;0,AL2457,0)</f>
        <v>0</v>
      </c>
      <c r="AS2457" s="25">
        <f t="shared" si="234"/>
        <v>-1</v>
      </c>
      <c r="AT2457" s="25">
        <f t="shared" ref="AT2457:AT2520" si="237">AT2456+1</f>
        <v>2450</v>
      </c>
      <c r="AU2457" s="25">
        <f t="shared" si="235"/>
        <v>0</v>
      </c>
      <c r="AV2457" s="25">
        <f t="shared" ref="AV2457:AV2520" si="238">IF(AND(AU2457&gt;0,AV2458=0),1,(AU2458+AV2458))</f>
        <v>0</v>
      </c>
      <c r="BB2457" s="51"/>
    </row>
    <row r="2458" spans="1:54" x14ac:dyDescent="0.25">
      <c r="A2458" t="str">
        <f t="shared" si="233"/>
        <v>2458</v>
      </c>
      <c r="B2458" s="25">
        <f>IF(OR(ISBLANK($AG2458),$AI2458="closed",$AI2458="old",AND($B$3=Data!$N$6,OR(database!AG2458=Data!$K$8,Data!$K$9=database!AG2458))),0,MAX(B$8:B2457)+1)</f>
        <v>0</v>
      </c>
      <c r="C2458" s="25">
        <f ca="1">IF(AND($AL2458-C$3&lt;=TODAY(),$AL2458&gt;0,AI2458&lt;&gt;"closed",AI2458&lt;&gt;"old",AND($B$3&lt;&gt;Data!$N$6,OR(database!$AG2458&lt;&gt;Data!$K$9,database!$AG2458&lt;&gt;Data!$K$8))),MAX(C$8:C2457)+1,0)</f>
        <v>0</v>
      </c>
      <c r="D2458" s="25">
        <f ca="1">IF(AND($AL2458-D$3&lt;=TODAY(),$AL2458&gt;0,$AI2458&lt;&gt;"closed",AI2458&lt;&gt;"old",AND($B$3&lt;&gt;Data!$N$6,OR(database!$AG2458&lt;&gt;Data!$K$9,database!$AG2458&lt;&gt;Data!$K$8))),MAX(D$8:D2457)+1,0)</f>
        <v>0</v>
      </c>
      <c r="E2458" s="25">
        <f ca="1">IF(AND($AL2458-E$3&lt;=TODAY(),$AL2458&gt;0,AI2458&lt;&gt;"closed",AI2458&lt;&gt;"old",AND($B$3&lt;&gt;Data!$N$6,OR(database!$AG2458&lt;&gt;Data!$K$9,database!$AG2458&lt;&gt;Data!$K$8))),MAX(E$8:E2457)+1,0)</f>
        <v>0</v>
      </c>
      <c r="F2458" s="25">
        <f>IF(AH2458="X",MAX(F$8:F2457)+1,0)</f>
        <v>0</v>
      </c>
      <c r="G2458" s="25">
        <f ca="1">IF(AND(AG2458=Data!$K$8,database!AI2458&lt;&gt;"Closed",AI2458&lt;&gt;"old",database!AL2458&lt;(TODAY()+Data!$X$4)),MAX(G$8:G2457)+1,0)</f>
        <v>0</v>
      </c>
      <c r="H2458" s="25">
        <f ca="1">IF(AND(AG2458=Data!$K$9,database!AI2458&lt;&gt;"Closed",AI2458&lt;&gt;"old",database!AL2458&lt;(TODAY()+Data!$X$5)),MAX(H$8:H2457)+1,0)</f>
        <v>0</v>
      </c>
      <c r="Y2458">
        <f>IF(AS2458&gt;0,VLOOKUP(AS2458,$AT:$AV,3,0)+COUNTIF(AS$8:AS2457,AS2458),0)</f>
        <v>0</v>
      </c>
      <c r="AA2458" s="16"/>
      <c r="AB2458" s="22"/>
      <c r="AC2458" s="16"/>
      <c r="AD2458" s="22"/>
      <c r="AE2458" s="16"/>
      <c r="AF2458" s="22"/>
      <c r="AG2458" s="138"/>
      <c r="AH2458" s="23"/>
      <c r="AI2458" s="16"/>
      <c r="AJ2458" s="23"/>
      <c r="AK2458" s="28"/>
      <c r="AL2458" s="35"/>
      <c r="AQ2458" s="25">
        <f>IF(FollowUp!$AK$3="(Off)",IF(FollowUp!$AA$3=Data!$D$5,C2458,IF(FollowUp!$AA$3=Data!$D$6,D2458,IF(FollowUp!$AA$3=Data!$D$7,E2458,B2458))),IF(FollowUp!$AK$3=Data!$N$9,F2458,IF(FollowUp!$AK$3=Data!$N$8,H2458,IF(FollowUp!$AK$3=Data!$N$7,G2458,B2458))))</f>
        <v>0</v>
      </c>
      <c r="AR2458" s="51">
        <f t="shared" si="236"/>
        <v>0</v>
      </c>
      <c r="AS2458" s="25">
        <f t="shared" si="234"/>
        <v>-1</v>
      </c>
      <c r="AT2458" s="25">
        <f t="shared" si="237"/>
        <v>2451</v>
      </c>
      <c r="AU2458" s="25">
        <f t="shared" si="235"/>
        <v>0</v>
      </c>
      <c r="AV2458" s="25">
        <f t="shared" si="238"/>
        <v>0</v>
      </c>
      <c r="BB2458" s="51"/>
    </row>
    <row r="2459" spans="1:54" x14ac:dyDescent="0.25">
      <c r="A2459" t="str">
        <f t="shared" si="233"/>
        <v>2459</v>
      </c>
      <c r="B2459" s="25">
        <f>IF(OR(ISBLANK($AG2459),$AI2459="closed",$AI2459="old",AND($B$3=Data!$N$6,OR(database!AG2459=Data!$K$8,Data!$K$9=database!AG2459))),0,MAX(B$8:B2458)+1)</f>
        <v>0</v>
      </c>
      <c r="C2459" s="25">
        <f ca="1">IF(AND($AL2459-C$3&lt;=TODAY(),$AL2459&gt;0,AI2459&lt;&gt;"closed",AI2459&lt;&gt;"old",AND($B$3&lt;&gt;Data!$N$6,OR(database!$AG2459&lt;&gt;Data!$K$9,database!$AG2459&lt;&gt;Data!$K$8))),MAX(C$8:C2458)+1,0)</f>
        <v>0</v>
      </c>
      <c r="D2459" s="25">
        <f ca="1">IF(AND($AL2459-D$3&lt;=TODAY(),$AL2459&gt;0,$AI2459&lt;&gt;"closed",AI2459&lt;&gt;"old",AND($B$3&lt;&gt;Data!$N$6,OR(database!$AG2459&lt;&gt;Data!$K$9,database!$AG2459&lt;&gt;Data!$K$8))),MAX(D$8:D2458)+1,0)</f>
        <v>0</v>
      </c>
      <c r="E2459" s="25">
        <f ca="1">IF(AND($AL2459-E$3&lt;=TODAY(),$AL2459&gt;0,AI2459&lt;&gt;"closed",AI2459&lt;&gt;"old",AND($B$3&lt;&gt;Data!$N$6,OR(database!$AG2459&lt;&gt;Data!$K$9,database!$AG2459&lt;&gt;Data!$K$8))),MAX(E$8:E2458)+1,0)</f>
        <v>0</v>
      </c>
      <c r="F2459" s="25">
        <f>IF(AH2459="X",MAX(F$8:F2458)+1,0)</f>
        <v>0</v>
      </c>
      <c r="G2459" s="25">
        <f ca="1">IF(AND(AG2459=Data!$K$8,database!AI2459&lt;&gt;"Closed",AI2459&lt;&gt;"old",database!AL2459&lt;(TODAY()+Data!$X$4)),MAX(G$8:G2458)+1,0)</f>
        <v>0</v>
      </c>
      <c r="H2459" s="25">
        <f ca="1">IF(AND(AG2459=Data!$K$9,database!AI2459&lt;&gt;"Closed",AI2459&lt;&gt;"old",database!AL2459&lt;(TODAY()+Data!$X$5)),MAX(H$8:H2458)+1,0)</f>
        <v>0</v>
      </c>
      <c r="Y2459">
        <f>IF(AS2459&gt;0,VLOOKUP(AS2459,$AT:$AV,3,0)+COUNTIF(AS$8:AS2458,AS2459),0)</f>
        <v>0</v>
      </c>
      <c r="AA2459" s="17"/>
      <c r="AB2459" s="18"/>
      <c r="AC2459" s="17"/>
      <c r="AD2459" s="18"/>
      <c r="AE2459" s="17"/>
      <c r="AF2459" s="18"/>
      <c r="AG2459" s="139"/>
      <c r="AH2459" s="24"/>
      <c r="AI2459" s="17"/>
      <c r="AJ2459" s="24"/>
      <c r="AK2459" s="27"/>
      <c r="AL2459" s="47"/>
      <c r="AQ2459" s="25">
        <f>IF(FollowUp!$AK$3="(Off)",IF(FollowUp!$AA$3=Data!$D$5,C2459,IF(FollowUp!$AA$3=Data!$D$6,D2459,IF(FollowUp!$AA$3=Data!$D$7,E2459,B2459))),IF(FollowUp!$AK$3=Data!$N$9,F2459,IF(FollowUp!$AK$3=Data!$N$8,H2459,IF(FollowUp!$AK$3=Data!$N$7,G2459,B2459))))</f>
        <v>0</v>
      </c>
      <c r="AR2459" s="51">
        <f t="shared" si="236"/>
        <v>0</v>
      </c>
      <c r="AS2459" s="25">
        <f t="shared" si="234"/>
        <v>-1</v>
      </c>
      <c r="AT2459" s="25">
        <f t="shared" si="237"/>
        <v>2452</v>
      </c>
      <c r="AU2459" s="25">
        <f t="shared" si="235"/>
        <v>0</v>
      </c>
      <c r="AV2459" s="25">
        <f t="shared" si="238"/>
        <v>0</v>
      </c>
      <c r="BB2459" s="51"/>
    </row>
    <row r="2460" spans="1:54" x14ac:dyDescent="0.25">
      <c r="A2460" t="str">
        <f t="shared" si="233"/>
        <v>2460</v>
      </c>
      <c r="B2460" s="25">
        <f>IF(OR(ISBLANK($AG2460),$AI2460="closed",$AI2460="old",AND($B$3=Data!$N$6,OR(database!AG2460=Data!$K$8,Data!$K$9=database!AG2460))),0,MAX(B$8:B2459)+1)</f>
        <v>0</v>
      </c>
      <c r="C2460" s="25">
        <f ca="1">IF(AND($AL2460-C$3&lt;=TODAY(),$AL2460&gt;0,AI2460&lt;&gt;"closed",AI2460&lt;&gt;"old",AND($B$3&lt;&gt;Data!$N$6,OR(database!$AG2460&lt;&gt;Data!$K$9,database!$AG2460&lt;&gt;Data!$K$8))),MAX(C$8:C2459)+1,0)</f>
        <v>0</v>
      </c>
      <c r="D2460" s="25">
        <f ca="1">IF(AND($AL2460-D$3&lt;=TODAY(),$AL2460&gt;0,$AI2460&lt;&gt;"closed",AI2460&lt;&gt;"old",AND($B$3&lt;&gt;Data!$N$6,OR(database!$AG2460&lt;&gt;Data!$K$9,database!$AG2460&lt;&gt;Data!$K$8))),MAX(D$8:D2459)+1,0)</f>
        <v>0</v>
      </c>
      <c r="E2460" s="25">
        <f ca="1">IF(AND($AL2460-E$3&lt;=TODAY(),$AL2460&gt;0,AI2460&lt;&gt;"closed",AI2460&lt;&gt;"old",AND($B$3&lt;&gt;Data!$N$6,OR(database!$AG2460&lt;&gt;Data!$K$9,database!$AG2460&lt;&gt;Data!$K$8))),MAX(E$8:E2459)+1,0)</f>
        <v>0</v>
      </c>
      <c r="F2460" s="25">
        <f>IF(AH2460="X",MAX(F$8:F2459)+1,0)</f>
        <v>0</v>
      </c>
      <c r="G2460" s="25">
        <f ca="1">IF(AND(AG2460=Data!$K$8,database!AI2460&lt;&gt;"Closed",AI2460&lt;&gt;"old",database!AL2460&lt;(TODAY()+Data!$X$4)),MAX(G$8:G2459)+1,0)</f>
        <v>0</v>
      </c>
      <c r="H2460" s="25">
        <f ca="1">IF(AND(AG2460=Data!$K$9,database!AI2460&lt;&gt;"Closed",AI2460&lt;&gt;"old",database!AL2460&lt;(TODAY()+Data!$X$5)),MAX(H$8:H2459)+1,0)</f>
        <v>0</v>
      </c>
      <c r="Y2460">
        <f>IF(AS2460&gt;0,VLOOKUP(AS2460,$AT:$AV,3,0)+COUNTIF(AS$8:AS2459,AS2460),0)</f>
        <v>0</v>
      </c>
      <c r="AA2460" s="16"/>
      <c r="AB2460" s="22"/>
      <c r="AC2460" s="16"/>
      <c r="AD2460" s="22"/>
      <c r="AE2460" s="16"/>
      <c r="AF2460" s="22"/>
      <c r="AG2460" s="138"/>
      <c r="AH2460" s="23"/>
      <c r="AI2460" s="16"/>
      <c r="AJ2460" s="23"/>
      <c r="AK2460" s="28"/>
      <c r="AL2460" s="35"/>
      <c r="AQ2460" s="25">
        <f>IF(FollowUp!$AK$3="(Off)",IF(FollowUp!$AA$3=Data!$D$5,C2460,IF(FollowUp!$AA$3=Data!$D$6,D2460,IF(FollowUp!$AA$3=Data!$D$7,E2460,B2460))),IF(FollowUp!$AK$3=Data!$N$9,F2460,IF(FollowUp!$AK$3=Data!$N$8,H2460,IF(FollowUp!$AK$3=Data!$N$7,G2460,B2460))))</f>
        <v>0</v>
      </c>
      <c r="AR2460" s="51">
        <f t="shared" si="236"/>
        <v>0</v>
      </c>
      <c r="AS2460" s="25">
        <f t="shared" si="234"/>
        <v>-1</v>
      </c>
      <c r="AT2460" s="25">
        <f t="shared" si="237"/>
        <v>2453</v>
      </c>
      <c r="AU2460" s="25">
        <f t="shared" si="235"/>
        <v>0</v>
      </c>
      <c r="AV2460" s="25">
        <f t="shared" si="238"/>
        <v>0</v>
      </c>
      <c r="BB2460" s="51"/>
    </row>
    <row r="2461" spans="1:54" x14ac:dyDescent="0.25">
      <c r="A2461" t="str">
        <f t="shared" si="233"/>
        <v>2461</v>
      </c>
      <c r="B2461" s="25">
        <f>IF(OR(ISBLANK($AG2461),$AI2461="closed",$AI2461="old",AND($B$3=Data!$N$6,OR(database!AG2461=Data!$K$8,Data!$K$9=database!AG2461))),0,MAX(B$8:B2460)+1)</f>
        <v>0</v>
      </c>
      <c r="C2461" s="25">
        <f ca="1">IF(AND($AL2461-C$3&lt;=TODAY(),$AL2461&gt;0,AI2461&lt;&gt;"closed",AI2461&lt;&gt;"old",AND($B$3&lt;&gt;Data!$N$6,OR(database!$AG2461&lt;&gt;Data!$K$9,database!$AG2461&lt;&gt;Data!$K$8))),MAX(C$8:C2460)+1,0)</f>
        <v>0</v>
      </c>
      <c r="D2461" s="25">
        <f ca="1">IF(AND($AL2461-D$3&lt;=TODAY(),$AL2461&gt;0,$AI2461&lt;&gt;"closed",AI2461&lt;&gt;"old",AND($B$3&lt;&gt;Data!$N$6,OR(database!$AG2461&lt;&gt;Data!$K$9,database!$AG2461&lt;&gt;Data!$K$8))),MAX(D$8:D2460)+1,0)</f>
        <v>0</v>
      </c>
      <c r="E2461" s="25">
        <f ca="1">IF(AND($AL2461-E$3&lt;=TODAY(),$AL2461&gt;0,AI2461&lt;&gt;"closed",AI2461&lt;&gt;"old",AND($B$3&lt;&gt;Data!$N$6,OR(database!$AG2461&lt;&gt;Data!$K$9,database!$AG2461&lt;&gt;Data!$K$8))),MAX(E$8:E2460)+1,0)</f>
        <v>0</v>
      </c>
      <c r="F2461" s="25">
        <f>IF(AH2461="X",MAX(F$8:F2460)+1,0)</f>
        <v>0</v>
      </c>
      <c r="G2461" s="25">
        <f ca="1">IF(AND(AG2461=Data!$K$8,database!AI2461&lt;&gt;"Closed",AI2461&lt;&gt;"old",database!AL2461&lt;(TODAY()+Data!$X$4)),MAX(G$8:G2460)+1,0)</f>
        <v>0</v>
      </c>
      <c r="H2461" s="25">
        <f ca="1">IF(AND(AG2461=Data!$K$9,database!AI2461&lt;&gt;"Closed",AI2461&lt;&gt;"old",database!AL2461&lt;(TODAY()+Data!$X$5)),MAX(H$8:H2460)+1,0)</f>
        <v>0</v>
      </c>
      <c r="Y2461">
        <f>IF(AS2461&gt;0,VLOOKUP(AS2461,$AT:$AV,3,0)+COUNTIF(AS$8:AS2460,AS2461),0)</f>
        <v>0</v>
      </c>
      <c r="AA2461" s="17"/>
      <c r="AB2461" s="18"/>
      <c r="AC2461" s="17"/>
      <c r="AD2461" s="18"/>
      <c r="AE2461" s="17"/>
      <c r="AF2461" s="18"/>
      <c r="AG2461" s="139"/>
      <c r="AH2461" s="24"/>
      <c r="AI2461" s="17"/>
      <c r="AJ2461" s="24"/>
      <c r="AK2461" s="27"/>
      <c r="AL2461" s="47"/>
      <c r="AQ2461" s="25">
        <f>IF(FollowUp!$AK$3="(Off)",IF(FollowUp!$AA$3=Data!$D$5,C2461,IF(FollowUp!$AA$3=Data!$D$6,D2461,IF(FollowUp!$AA$3=Data!$D$7,E2461,B2461))),IF(FollowUp!$AK$3=Data!$N$9,F2461,IF(FollowUp!$AK$3=Data!$N$8,H2461,IF(FollowUp!$AK$3=Data!$N$7,G2461,B2461))))</f>
        <v>0</v>
      </c>
      <c r="AR2461" s="51">
        <f t="shared" si="236"/>
        <v>0</v>
      </c>
      <c r="AS2461" s="25">
        <f t="shared" si="234"/>
        <v>-1</v>
      </c>
      <c r="AT2461" s="25">
        <f t="shared" si="237"/>
        <v>2454</v>
      </c>
      <c r="AU2461" s="25">
        <f t="shared" si="235"/>
        <v>0</v>
      </c>
      <c r="AV2461" s="25">
        <f t="shared" si="238"/>
        <v>0</v>
      </c>
      <c r="BB2461" s="51"/>
    </row>
    <row r="2462" spans="1:54" x14ac:dyDescent="0.25">
      <c r="A2462" t="str">
        <f t="shared" si="233"/>
        <v>2462</v>
      </c>
      <c r="B2462" s="25">
        <f>IF(OR(ISBLANK($AG2462),$AI2462="closed",$AI2462="old",AND($B$3=Data!$N$6,OR(database!AG2462=Data!$K$8,Data!$K$9=database!AG2462))),0,MAX(B$8:B2461)+1)</f>
        <v>0</v>
      </c>
      <c r="C2462" s="25">
        <f ca="1">IF(AND($AL2462-C$3&lt;=TODAY(),$AL2462&gt;0,AI2462&lt;&gt;"closed",AI2462&lt;&gt;"old",AND($B$3&lt;&gt;Data!$N$6,OR(database!$AG2462&lt;&gt;Data!$K$9,database!$AG2462&lt;&gt;Data!$K$8))),MAX(C$8:C2461)+1,0)</f>
        <v>0</v>
      </c>
      <c r="D2462" s="25">
        <f ca="1">IF(AND($AL2462-D$3&lt;=TODAY(),$AL2462&gt;0,$AI2462&lt;&gt;"closed",AI2462&lt;&gt;"old",AND($B$3&lt;&gt;Data!$N$6,OR(database!$AG2462&lt;&gt;Data!$K$9,database!$AG2462&lt;&gt;Data!$K$8))),MAX(D$8:D2461)+1,0)</f>
        <v>0</v>
      </c>
      <c r="E2462" s="25">
        <f ca="1">IF(AND($AL2462-E$3&lt;=TODAY(),$AL2462&gt;0,AI2462&lt;&gt;"closed",AI2462&lt;&gt;"old",AND($B$3&lt;&gt;Data!$N$6,OR(database!$AG2462&lt;&gt;Data!$K$9,database!$AG2462&lt;&gt;Data!$K$8))),MAX(E$8:E2461)+1,0)</f>
        <v>0</v>
      </c>
      <c r="F2462" s="25">
        <f>IF(AH2462="X",MAX(F$8:F2461)+1,0)</f>
        <v>0</v>
      </c>
      <c r="G2462" s="25">
        <f ca="1">IF(AND(AG2462=Data!$K$8,database!AI2462&lt;&gt;"Closed",AI2462&lt;&gt;"old",database!AL2462&lt;(TODAY()+Data!$X$4)),MAX(G$8:G2461)+1,0)</f>
        <v>0</v>
      </c>
      <c r="H2462" s="25">
        <f ca="1">IF(AND(AG2462=Data!$K$9,database!AI2462&lt;&gt;"Closed",AI2462&lt;&gt;"old",database!AL2462&lt;(TODAY()+Data!$X$5)),MAX(H$8:H2461)+1,0)</f>
        <v>0</v>
      </c>
      <c r="Y2462">
        <f>IF(AS2462&gt;0,VLOOKUP(AS2462,$AT:$AV,3,0)+COUNTIF(AS$8:AS2461,AS2462),0)</f>
        <v>0</v>
      </c>
      <c r="AA2462" s="16"/>
      <c r="AB2462" s="22"/>
      <c r="AC2462" s="16"/>
      <c r="AD2462" s="22"/>
      <c r="AE2462" s="16"/>
      <c r="AF2462" s="22"/>
      <c r="AG2462" s="138"/>
      <c r="AH2462" s="23"/>
      <c r="AI2462" s="16"/>
      <c r="AJ2462" s="23"/>
      <c r="AK2462" s="28"/>
      <c r="AL2462" s="35"/>
      <c r="AQ2462" s="25">
        <f>IF(FollowUp!$AK$3="(Off)",IF(FollowUp!$AA$3=Data!$D$5,C2462,IF(FollowUp!$AA$3=Data!$D$6,D2462,IF(FollowUp!$AA$3=Data!$D$7,E2462,B2462))),IF(FollowUp!$AK$3=Data!$N$9,F2462,IF(FollowUp!$AK$3=Data!$N$8,H2462,IF(FollowUp!$AK$3=Data!$N$7,G2462,B2462))))</f>
        <v>0</v>
      </c>
      <c r="AR2462" s="51">
        <f t="shared" si="236"/>
        <v>0</v>
      </c>
      <c r="AS2462" s="25">
        <f t="shared" si="234"/>
        <v>-1</v>
      </c>
      <c r="AT2462" s="25">
        <f t="shared" si="237"/>
        <v>2455</v>
      </c>
      <c r="AU2462" s="25">
        <f t="shared" si="235"/>
        <v>0</v>
      </c>
      <c r="AV2462" s="25">
        <f t="shared" si="238"/>
        <v>0</v>
      </c>
      <c r="BB2462" s="51"/>
    </row>
    <row r="2463" spans="1:54" x14ac:dyDescent="0.25">
      <c r="A2463" t="str">
        <f t="shared" si="233"/>
        <v>2463</v>
      </c>
      <c r="B2463" s="25">
        <f>IF(OR(ISBLANK($AG2463),$AI2463="closed",$AI2463="old",AND($B$3=Data!$N$6,OR(database!AG2463=Data!$K$8,Data!$K$9=database!AG2463))),0,MAX(B$8:B2462)+1)</f>
        <v>0</v>
      </c>
      <c r="C2463" s="25">
        <f ca="1">IF(AND($AL2463-C$3&lt;=TODAY(),$AL2463&gt;0,AI2463&lt;&gt;"closed",AI2463&lt;&gt;"old",AND($B$3&lt;&gt;Data!$N$6,OR(database!$AG2463&lt;&gt;Data!$K$9,database!$AG2463&lt;&gt;Data!$K$8))),MAX(C$8:C2462)+1,0)</f>
        <v>0</v>
      </c>
      <c r="D2463" s="25">
        <f ca="1">IF(AND($AL2463-D$3&lt;=TODAY(),$AL2463&gt;0,$AI2463&lt;&gt;"closed",AI2463&lt;&gt;"old",AND($B$3&lt;&gt;Data!$N$6,OR(database!$AG2463&lt;&gt;Data!$K$9,database!$AG2463&lt;&gt;Data!$K$8))),MAX(D$8:D2462)+1,0)</f>
        <v>0</v>
      </c>
      <c r="E2463" s="25">
        <f ca="1">IF(AND($AL2463-E$3&lt;=TODAY(),$AL2463&gt;0,AI2463&lt;&gt;"closed",AI2463&lt;&gt;"old",AND($B$3&lt;&gt;Data!$N$6,OR(database!$AG2463&lt;&gt;Data!$K$9,database!$AG2463&lt;&gt;Data!$K$8))),MAX(E$8:E2462)+1,0)</f>
        <v>0</v>
      </c>
      <c r="F2463" s="25">
        <f>IF(AH2463="X",MAX(F$8:F2462)+1,0)</f>
        <v>0</v>
      </c>
      <c r="G2463" s="25">
        <f ca="1">IF(AND(AG2463=Data!$K$8,database!AI2463&lt;&gt;"Closed",AI2463&lt;&gt;"old",database!AL2463&lt;(TODAY()+Data!$X$4)),MAX(G$8:G2462)+1,0)</f>
        <v>0</v>
      </c>
      <c r="H2463" s="25">
        <f ca="1">IF(AND(AG2463=Data!$K$9,database!AI2463&lt;&gt;"Closed",AI2463&lt;&gt;"old",database!AL2463&lt;(TODAY()+Data!$X$5)),MAX(H$8:H2462)+1,0)</f>
        <v>0</v>
      </c>
      <c r="Y2463">
        <f>IF(AS2463&gt;0,VLOOKUP(AS2463,$AT:$AV,3,0)+COUNTIF(AS$8:AS2462,AS2463),0)</f>
        <v>0</v>
      </c>
      <c r="AA2463" s="17"/>
      <c r="AB2463" s="18"/>
      <c r="AC2463" s="17"/>
      <c r="AD2463" s="18"/>
      <c r="AE2463" s="17"/>
      <c r="AF2463" s="18"/>
      <c r="AG2463" s="139"/>
      <c r="AH2463" s="24"/>
      <c r="AI2463" s="17"/>
      <c r="AJ2463" s="24"/>
      <c r="AK2463" s="27"/>
      <c r="AL2463" s="47"/>
      <c r="AQ2463" s="25">
        <f>IF(FollowUp!$AK$3="(Off)",IF(FollowUp!$AA$3=Data!$D$5,C2463,IF(FollowUp!$AA$3=Data!$D$6,D2463,IF(FollowUp!$AA$3=Data!$D$7,E2463,B2463))),IF(FollowUp!$AK$3=Data!$N$9,F2463,IF(FollowUp!$AK$3=Data!$N$8,H2463,IF(FollowUp!$AK$3=Data!$N$7,G2463,B2463))))</f>
        <v>0</v>
      </c>
      <c r="AR2463" s="51">
        <f t="shared" si="236"/>
        <v>0</v>
      </c>
      <c r="AS2463" s="25">
        <f t="shared" si="234"/>
        <v>-1</v>
      </c>
      <c r="AT2463" s="25">
        <f t="shared" si="237"/>
        <v>2456</v>
      </c>
      <c r="AU2463" s="25">
        <f t="shared" si="235"/>
        <v>0</v>
      </c>
      <c r="AV2463" s="25">
        <f t="shared" si="238"/>
        <v>0</v>
      </c>
      <c r="BB2463" s="51"/>
    </row>
    <row r="2464" spans="1:54" x14ac:dyDescent="0.25">
      <c r="A2464" t="str">
        <f t="shared" si="233"/>
        <v>2464</v>
      </c>
      <c r="B2464" s="25">
        <f>IF(OR(ISBLANK($AG2464),$AI2464="closed",$AI2464="old",AND($B$3=Data!$N$6,OR(database!AG2464=Data!$K$8,Data!$K$9=database!AG2464))),0,MAX(B$8:B2463)+1)</f>
        <v>0</v>
      </c>
      <c r="C2464" s="25">
        <f ca="1">IF(AND($AL2464-C$3&lt;=TODAY(),$AL2464&gt;0,AI2464&lt;&gt;"closed",AI2464&lt;&gt;"old",AND($B$3&lt;&gt;Data!$N$6,OR(database!$AG2464&lt;&gt;Data!$K$9,database!$AG2464&lt;&gt;Data!$K$8))),MAX(C$8:C2463)+1,0)</f>
        <v>0</v>
      </c>
      <c r="D2464" s="25">
        <f ca="1">IF(AND($AL2464-D$3&lt;=TODAY(),$AL2464&gt;0,$AI2464&lt;&gt;"closed",AI2464&lt;&gt;"old",AND($B$3&lt;&gt;Data!$N$6,OR(database!$AG2464&lt;&gt;Data!$K$9,database!$AG2464&lt;&gt;Data!$K$8))),MAX(D$8:D2463)+1,0)</f>
        <v>0</v>
      </c>
      <c r="E2464" s="25">
        <f ca="1">IF(AND($AL2464-E$3&lt;=TODAY(),$AL2464&gt;0,AI2464&lt;&gt;"closed",AI2464&lt;&gt;"old",AND($B$3&lt;&gt;Data!$N$6,OR(database!$AG2464&lt;&gt;Data!$K$9,database!$AG2464&lt;&gt;Data!$K$8))),MAX(E$8:E2463)+1,0)</f>
        <v>0</v>
      </c>
      <c r="F2464" s="25">
        <f>IF(AH2464="X",MAX(F$8:F2463)+1,0)</f>
        <v>0</v>
      </c>
      <c r="G2464" s="25">
        <f ca="1">IF(AND(AG2464=Data!$K$8,database!AI2464&lt;&gt;"Closed",AI2464&lt;&gt;"old",database!AL2464&lt;(TODAY()+Data!$X$4)),MAX(G$8:G2463)+1,0)</f>
        <v>0</v>
      </c>
      <c r="H2464" s="25">
        <f ca="1">IF(AND(AG2464=Data!$K$9,database!AI2464&lt;&gt;"Closed",AI2464&lt;&gt;"old",database!AL2464&lt;(TODAY()+Data!$X$5)),MAX(H$8:H2463)+1,0)</f>
        <v>0</v>
      </c>
      <c r="Y2464">
        <f>IF(AS2464&gt;0,VLOOKUP(AS2464,$AT:$AV,3,0)+COUNTIF(AS$8:AS2463,AS2464),0)</f>
        <v>0</v>
      </c>
      <c r="AA2464" s="16"/>
      <c r="AB2464" s="22"/>
      <c r="AC2464" s="16"/>
      <c r="AD2464" s="22"/>
      <c r="AE2464" s="16"/>
      <c r="AF2464" s="22"/>
      <c r="AG2464" s="138"/>
      <c r="AH2464" s="23"/>
      <c r="AI2464" s="16"/>
      <c r="AJ2464" s="23"/>
      <c r="AK2464" s="28"/>
      <c r="AL2464" s="35"/>
      <c r="AQ2464" s="25">
        <f>IF(FollowUp!$AK$3="(Off)",IF(FollowUp!$AA$3=Data!$D$5,C2464,IF(FollowUp!$AA$3=Data!$D$6,D2464,IF(FollowUp!$AA$3=Data!$D$7,E2464,B2464))),IF(FollowUp!$AK$3=Data!$N$9,F2464,IF(FollowUp!$AK$3=Data!$N$8,H2464,IF(FollowUp!$AK$3=Data!$N$7,G2464,B2464))))</f>
        <v>0</v>
      </c>
      <c r="AR2464" s="51">
        <f t="shared" si="236"/>
        <v>0</v>
      </c>
      <c r="AS2464" s="25">
        <f t="shared" si="234"/>
        <v>-1</v>
      </c>
      <c r="AT2464" s="25">
        <f t="shared" si="237"/>
        <v>2457</v>
      </c>
      <c r="AU2464" s="25">
        <f t="shared" si="235"/>
        <v>0</v>
      </c>
      <c r="AV2464" s="25">
        <f t="shared" si="238"/>
        <v>0</v>
      </c>
      <c r="BB2464" s="51"/>
    </row>
    <row r="2465" spans="1:54" x14ac:dyDescent="0.25">
      <c r="A2465" t="str">
        <f t="shared" si="233"/>
        <v>2465</v>
      </c>
      <c r="B2465" s="25">
        <f>IF(OR(ISBLANK($AG2465),$AI2465="closed",$AI2465="old",AND($B$3=Data!$N$6,OR(database!AG2465=Data!$K$8,Data!$K$9=database!AG2465))),0,MAX(B$8:B2464)+1)</f>
        <v>0</v>
      </c>
      <c r="C2465" s="25">
        <f ca="1">IF(AND($AL2465-C$3&lt;=TODAY(),$AL2465&gt;0,AI2465&lt;&gt;"closed",AI2465&lt;&gt;"old",AND($B$3&lt;&gt;Data!$N$6,OR(database!$AG2465&lt;&gt;Data!$K$9,database!$AG2465&lt;&gt;Data!$K$8))),MAX(C$8:C2464)+1,0)</f>
        <v>0</v>
      </c>
      <c r="D2465" s="25">
        <f ca="1">IF(AND($AL2465-D$3&lt;=TODAY(),$AL2465&gt;0,$AI2465&lt;&gt;"closed",AI2465&lt;&gt;"old",AND($B$3&lt;&gt;Data!$N$6,OR(database!$AG2465&lt;&gt;Data!$K$9,database!$AG2465&lt;&gt;Data!$K$8))),MAX(D$8:D2464)+1,0)</f>
        <v>0</v>
      </c>
      <c r="E2465" s="25">
        <f ca="1">IF(AND($AL2465-E$3&lt;=TODAY(),$AL2465&gt;0,AI2465&lt;&gt;"closed",AI2465&lt;&gt;"old",AND($B$3&lt;&gt;Data!$N$6,OR(database!$AG2465&lt;&gt;Data!$K$9,database!$AG2465&lt;&gt;Data!$K$8))),MAX(E$8:E2464)+1,0)</f>
        <v>0</v>
      </c>
      <c r="F2465" s="25">
        <f>IF(AH2465="X",MAX(F$8:F2464)+1,0)</f>
        <v>0</v>
      </c>
      <c r="G2465" s="25">
        <f ca="1">IF(AND(AG2465=Data!$K$8,database!AI2465&lt;&gt;"Closed",AI2465&lt;&gt;"old",database!AL2465&lt;(TODAY()+Data!$X$4)),MAX(G$8:G2464)+1,0)</f>
        <v>0</v>
      </c>
      <c r="H2465" s="25">
        <f ca="1">IF(AND(AG2465=Data!$K$9,database!AI2465&lt;&gt;"Closed",AI2465&lt;&gt;"old",database!AL2465&lt;(TODAY()+Data!$X$5)),MAX(H$8:H2464)+1,0)</f>
        <v>0</v>
      </c>
      <c r="Y2465">
        <f>IF(AS2465&gt;0,VLOOKUP(AS2465,$AT:$AV,3,0)+COUNTIF(AS$8:AS2464,AS2465),0)</f>
        <v>0</v>
      </c>
      <c r="AA2465" s="17"/>
      <c r="AB2465" s="18"/>
      <c r="AC2465" s="17"/>
      <c r="AD2465" s="18"/>
      <c r="AE2465" s="17"/>
      <c r="AF2465" s="18"/>
      <c r="AG2465" s="139"/>
      <c r="AH2465" s="24"/>
      <c r="AI2465" s="17"/>
      <c r="AJ2465" s="24"/>
      <c r="AK2465" s="27"/>
      <c r="AL2465" s="47"/>
      <c r="AQ2465" s="25">
        <f>IF(FollowUp!$AK$3="(Off)",IF(FollowUp!$AA$3=Data!$D$5,C2465,IF(FollowUp!$AA$3=Data!$D$6,D2465,IF(FollowUp!$AA$3=Data!$D$7,E2465,B2465))),IF(FollowUp!$AK$3=Data!$N$9,F2465,IF(FollowUp!$AK$3=Data!$N$8,H2465,IF(FollowUp!$AK$3=Data!$N$7,G2465,B2465))))</f>
        <v>0</v>
      </c>
      <c r="AR2465" s="51">
        <f t="shared" si="236"/>
        <v>0</v>
      </c>
      <c r="AS2465" s="25">
        <f t="shared" si="234"/>
        <v>-1</v>
      </c>
      <c r="AT2465" s="25">
        <f t="shared" si="237"/>
        <v>2458</v>
      </c>
      <c r="AU2465" s="25">
        <f t="shared" si="235"/>
        <v>0</v>
      </c>
      <c r="AV2465" s="25">
        <f t="shared" si="238"/>
        <v>0</v>
      </c>
      <c r="BB2465" s="51"/>
    </row>
    <row r="2466" spans="1:54" x14ac:dyDescent="0.25">
      <c r="A2466" t="str">
        <f t="shared" si="233"/>
        <v>2466</v>
      </c>
      <c r="B2466" s="25">
        <f>IF(OR(ISBLANK($AG2466),$AI2466="closed",$AI2466="old",AND($B$3=Data!$N$6,OR(database!AG2466=Data!$K$8,Data!$K$9=database!AG2466))),0,MAX(B$8:B2465)+1)</f>
        <v>0</v>
      </c>
      <c r="C2466" s="25">
        <f ca="1">IF(AND($AL2466-C$3&lt;=TODAY(),$AL2466&gt;0,AI2466&lt;&gt;"closed",AI2466&lt;&gt;"old",AND($B$3&lt;&gt;Data!$N$6,OR(database!$AG2466&lt;&gt;Data!$K$9,database!$AG2466&lt;&gt;Data!$K$8))),MAX(C$8:C2465)+1,0)</f>
        <v>0</v>
      </c>
      <c r="D2466" s="25">
        <f ca="1">IF(AND($AL2466-D$3&lt;=TODAY(),$AL2466&gt;0,$AI2466&lt;&gt;"closed",AI2466&lt;&gt;"old",AND($B$3&lt;&gt;Data!$N$6,OR(database!$AG2466&lt;&gt;Data!$K$9,database!$AG2466&lt;&gt;Data!$K$8))),MAX(D$8:D2465)+1,0)</f>
        <v>0</v>
      </c>
      <c r="E2466" s="25">
        <f ca="1">IF(AND($AL2466-E$3&lt;=TODAY(),$AL2466&gt;0,AI2466&lt;&gt;"closed",AI2466&lt;&gt;"old",AND($B$3&lt;&gt;Data!$N$6,OR(database!$AG2466&lt;&gt;Data!$K$9,database!$AG2466&lt;&gt;Data!$K$8))),MAX(E$8:E2465)+1,0)</f>
        <v>0</v>
      </c>
      <c r="F2466" s="25">
        <f>IF(AH2466="X",MAX(F$8:F2465)+1,0)</f>
        <v>0</v>
      </c>
      <c r="G2466" s="25">
        <f ca="1">IF(AND(AG2466=Data!$K$8,database!AI2466&lt;&gt;"Closed",AI2466&lt;&gt;"old",database!AL2466&lt;(TODAY()+Data!$X$4)),MAX(G$8:G2465)+1,0)</f>
        <v>0</v>
      </c>
      <c r="H2466" s="25">
        <f ca="1">IF(AND(AG2466=Data!$K$9,database!AI2466&lt;&gt;"Closed",AI2466&lt;&gt;"old",database!AL2466&lt;(TODAY()+Data!$X$5)),MAX(H$8:H2465)+1,0)</f>
        <v>0</v>
      </c>
      <c r="Y2466">
        <f>IF(AS2466&gt;0,VLOOKUP(AS2466,$AT:$AV,3,0)+COUNTIF(AS$8:AS2465,AS2466),0)</f>
        <v>0</v>
      </c>
      <c r="AA2466" s="16"/>
      <c r="AB2466" s="22"/>
      <c r="AC2466" s="16"/>
      <c r="AD2466" s="22"/>
      <c r="AE2466" s="16"/>
      <c r="AF2466" s="22"/>
      <c r="AG2466" s="138"/>
      <c r="AH2466" s="23"/>
      <c r="AI2466" s="16"/>
      <c r="AJ2466" s="23"/>
      <c r="AK2466" s="28"/>
      <c r="AL2466" s="35"/>
      <c r="AQ2466" s="25">
        <f>IF(FollowUp!$AK$3="(Off)",IF(FollowUp!$AA$3=Data!$D$5,C2466,IF(FollowUp!$AA$3=Data!$D$6,D2466,IF(FollowUp!$AA$3=Data!$D$7,E2466,B2466))),IF(FollowUp!$AK$3=Data!$N$9,F2466,IF(FollowUp!$AK$3=Data!$N$8,H2466,IF(FollowUp!$AK$3=Data!$N$7,G2466,B2466))))</f>
        <v>0</v>
      </c>
      <c r="AR2466" s="51">
        <f t="shared" si="236"/>
        <v>0</v>
      </c>
      <c r="AS2466" s="25">
        <f t="shared" si="234"/>
        <v>-1</v>
      </c>
      <c r="AT2466" s="25">
        <f t="shared" si="237"/>
        <v>2459</v>
      </c>
      <c r="AU2466" s="25">
        <f t="shared" si="235"/>
        <v>0</v>
      </c>
      <c r="AV2466" s="25">
        <f t="shared" si="238"/>
        <v>0</v>
      </c>
      <c r="BB2466" s="51"/>
    </row>
    <row r="2467" spans="1:54" x14ac:dyDescent="0.25">
      <c r="A2467" t="str">
        <f t="shared" si="233"/>
        <v>2467</v>
      </c>
      <c r="B2467" s="25">
        <f>IF(OR(ISBLANK($AG2467),$AI2467="closed",$AI2467="old",AND($B$3=Data!$N$6,OR(database!AG2467=Data!$K$8,Data!$K$9=database!AG2467))),0,MAX(B$8:B2466)+1)</f>
        <v>0</v>
      </c>
      <c r="C2467" s="25">
        <f ca="1">IF(AND($AL2467-C$3&lt;=TODAY(),$AL2467&gt;0,AI2467&lt;&gt;"closed",AI2467&lt;&gt;"old",AND($B$3&lt;&gt;Data!$N$6,OR(database!$AG2467&lt;&gt;Data!$K$9,database!$AG2467&lt;&gt;Data!$K$8))),MAX(C$8:C2466)+1,0)</f>
        <v>0</v>
      </c>
      <c r="D2467" s="25">
        <f ca="1">IF(AND($AL2467-D$3&lt;=TODAY(),$AL2467&gt;0,$AI2467&lt;&gt;"closed",AI2467&lt;&gt;"old",AND($B$3&lt;&gt;Data!$N$6,OR(database!$AG2467&lt;&gt;Data!$K$9,database!$AG2467&lt;&gt;Data!$K$8))),MAX(D$8:D2466)+1,0)</f>
        <v>0</v>
      </c>
      <c r="E2467" s="25">
        <f ca="1">IF(AND($AL2467-E$3&lt;=TODAY(),$AL2467&gt;0,AI2467&lt;&gt;"closed",AI2467&lt;&gt;"old",AND($B$3&lt;&gt;Data!$N$6,OR(database!$AG2467&lt;&gt;Data!$K$9,database!$AG2467&lt;&gt;Data!$K$8))),MAX(E$8:E2466)+1,0)</f>
        <v>0</v>
      </c>
      <c r="F2467" s="25">
        <f>IF(AH2467="X",MAX(F$8:F2466)+1,0)</f>
        <v>0</v>
      </c>
      <c r="G2467" s="25">
        <f ca="1">IF(AND(AG2467=Data!$K$8,database!AI2467&lt;&gt;"Closed",AI2467&lt;&gt;"old",database!AL2467&lt;(TODAY()+Data!$X$4)),MAX(G$8:G2466)+1,0)</f>
        <v>0</v>
      </c>
      <c r="H2467" s="25">
        <f ca="1">IF(AND(AG2467=Data!$K$9,database!AI2467&lt;&gt;"Closed",AI2467&lt;&gt;"old",database!AL2467&lt;(TODAY()+Data!$X$5)),MAX(H$8:H2466)+1,0)</f>
        <v>0</v>
      </c>
      <c r="Y2467">
        <f>IF(AS2467&gt;0,VLOOKUP(AS2467,$AT:$AV,3,0)+COUNTIF(AS$8:AS2466,AS2467),0)</f>
        <v>0</v>
      </c>
      <c r="AA2467" s="17"/>
      <c r="AB2467" s="18"/>
      <c r="AC2467" s="17"/>
      <c r="AD2467" s="18"/>
      <c r="AE2467" s="17"/>
      <c r="AF2467" s="18"/>
      <c r="AG2467" s="139"/>
      <c r="AH2467" s="24"/>
      <c r="AI2467" s="17"/>
      <c r="AJ2467" s="24"/>
      <c r="AK2467" s="27"/>
      <c r="AL2467" s="47"/>
      <c r="AQ2467" s="25">
        <f>IF(FollowUp!$AK$3="(Off)",IF(FollowUp!$AA$3=Data!$D$5,C2467,IF(FollowUp!$AA$3=Data!$D$6,D2467,IF(FollowUp!$AA$3=Data!$D$7,E2467,B2467))),IF(FollowUp!$AK$3=Data!$N$9,F2467,IF(FollowUp!$AK$3=Data!$N$8,H2467,IF(FollowUp!$AK$3=Data!$N$7,G2467,B2467))))</f>
        <v>0</v>
      </c>
      <c r="AR2467" s="51">
        <f t="shared" si="236"/>
        <v>0</v>
      </c>
      <c r="AS2467" s="25">
        <f t="shared" si="234"/>
        <v>-1</v>
      </c>
      <c r="AT2467" s="25">
        <f t="shared" si="237"/>
        <v>2460</v>
      </c>
      <c r="AU2467" s="25">
        <f t="shared" si="235"/>
        <v>0</v>
      </c>
      <c r="AV2467" s="25">
        <f t="shared" si="238"/>
        <v>0</v>
      </c>
      <c r="BB2467" s="51"/>
    </row>
    <row r="2468" spans="1:54" x14ac:dyDescent="0.25">
      <c r="A2468" t="str">
        <f t="shared" si="233"/>
        <v>2468</v>
      </c>
      <c r="B2468" s="25">
        <f>IF(OR(ISBLANK($AG2468),$AI2468="closed",$AI2468="old",AND($B$3=Data!$N$6,OR(database!AG2468=Data!$K$8,Data!$K$9=database!AG2468))),0,MAX(B$8:B2467)+1)</f>
        <v>0</v>
      </c>
      <c r="C2468" s="25">
        <f ca="1">IF(AND($AL2468-C$3&lt;=TODAY(),$AL2468&gt;0,AI2468&lt;&gt;"closed",AI2468&lt;&gt;"old",AND($B$3&lt;&gt;Data!$N$6,OR(database!$AG2468&lt;&gt;Data!$K$9,database!$AG2468&lt;&gt;Data!$K$8))),MAX(C$8:C2467)+1,0)</f>
        <v>0</v>
      </c>
      <c r="D2468" s="25">
        <f ca="1">IF(AND($AL2468-D$3&lt;=TODAY(),$AL2468&gt;0,$AI2468&lt;&gt;"closed",AI2468&lt;&gt;"old",AND($B$3&lt;&gt;Data!$N$6,OR(database!$AG2468&lt;&gt;Data!$K$9,database!$AG2468&lt;&gt;Data!$K$8))),MAX(D$8:D2467)+1,0)</f>
        <v>0</v>
      </c>
      <c r="E2468" s="25">
        <f ca="1">IF(AND($AL2468-E$3&lt;=TODAY(),$AL2468&gt;0,AI2468&lt;&gt;"closed",AI2468&lt;&gt;"old",AND($B$3&lt;&gt;Data!$N$6,OR(database!$AG2468&lt;&gt;Data!$K$9,database!$AG2468&lt;&gt;Data!$K$8))),MAX(E$8:E2467)+1,0)</f>
        <v>0</v>
      </c>
      <c r="F2468" s="25">
        <f>IF(AH2468="X",MAX(F$8:F2467)+1,0)</f>
        <v>0</v>
      </c>
      <c r="G2468" s="25">
        <f ca="1">IF(AND(AG2468=Data!$K$8,database!AI2468&lt;&gt;"Closed",AI2468&lt;&gt;"old",database!AL2468&lt;(TODAY()+Data!$X$4)),MAX(G$8:G2467)+1,0)</f>
        <v>0</v>
      </c>
      <c r="H2468" s="25">
        <f ca="1">IF(AND(AG2468=Data!$K$9,database!AI2468&lt;&gt;"Closed",AI2468&lt;&gt;"old",database!AL2468&lt;(TODAY()+Data!$X$5)),MAX(H$8:H2467)+1,0)</f>
        <v>0</v>
      </c>
      <c r="Y2468">
        <f>IF(AS2468&gt;0,VLOOKUP(AS2468,$AT:$AV,3,0)+COUNTIF(AS$8:AS2467,AS2468),0)</f>
        <v>0</v>
      </c>
      <c r="AA2468" s="16"/>
      <c r="AB2468" s="22"/>
      <c r="AC2468" s="16"/>
      <c r="AD2468" s="22"/>
      <c r="AE2468" s="16"/>
      <c r="AF2468" s="22"/>
      <c r="AG2468" s="138"/>
      <c r="AH2468" s="23"/>
      <c r="AI2468" s="16"/>
      <c r="AJ2468" s="23"/>
      <c r="AK2468" s="28"/>
      <c r="AL2468" s="35"/>
      <c r="AQ2468" s="25">
        <f>IF(FollowUp!$AK$3="(Off)",IF(FollowUp!$AA$3=Data!$D$5,C2468,IF(FollowUp!$AA$3=Data!$D$6,D2468,IF(FollowUp!$AA$3=Data!$D$7,E2468,B2468))),IF(FollowUp!$AK$3=Data!$N$9,F2468,IF(FollowUp!$AK$3=Data!$N$8,H2468,IF(FollowUp!$AK$3=Data!$N$7,G2468,B2468))))</f>
        <v>0</v>
      </c>
      <c r="AR2468" s="51">
        <f t="shared" si="236"/>
        <v>0</v>
      </c>
      <c r="AS2468" s="25">
        <f t="shared" si="234"/>
        <v>-1</v>
      </c>
      <c r="AT2468" s="25">
        <f t="shared" si="237"/>
        <v>2461</v>
      </c>
      <c r="AU2468" s="25">
        <f t="shared" si="235"/>
        <v>0</v>
      </c>
      <c r="AV2468" s="25">
        <f t="shared" si="238"/>
        <v>0</v>
      </c>
      <c r="BB2468" s="51"/>
    </row>
    <row r="2469" spans="1:54" x14ac:dyDescent="0.25">
      <c r="A2469" t="str">
        <f t="shared" si="233"/>
        <v>2469</v>
      </c>
      <c r="B2469" s="25">
        <f>IF(OR(ISBLANK($AG2469),$AI2469="closed",$AI2469="old",AND($B$3=Data!$N$6,OR(database!AG2469=Data!$K$8,Data!$K$9=database!AG2469))),0,MAX(B$8:B2468)+1)</f>
        <v>0</v>
      </c>
      <c r="C2469" s="25">
        <f ca="1">IF(AND($AL2469-C$3&lt;=TODAY(),$AL2469&gt;0,AI2469&lt;&gt;"closed",AI2469&lt;&gt;"old",AND($B$3&lt;&gt;Data!$N$6,OR(database!$AG2469&lt;&gt;Data!$K$9,database!$AG2469&lt;&gt;Data!$K$8))),MAX(C$8:C2468)+1,0)</f>
        <v>0</v>
      </c>
      <c r="D2469" s="25">
        <f ca="1">IF(AND($AL2469-D$3&lt;=TODAY(),$AL2469&gt;0,$AI2469&lt;&gt;"closed",AI2469&lt;&gt;"old",AND($B$3&lt;&gt;Data!$N$6,OR(database!$AG2469&lt;&gt;Data!$K$9,database!$AG2469&lt;&gt;Data!$K$8))),MAX(D$8:D2468)+1,0)</f>
        <v>0</v>
      </c>
      <c r="E2469" s="25">
        <f ca="1">IF(AND($AL2469-E$3&lt;=TODAY(),$AL2469&gt;0,AI2469&lt;&gt;"closed",AI2469&lt;&gt;"old",AND($B$3&lt;&gt;Data!$N$6,OR(database!$AG2469&lt;&gt;Data!$K$9,database!$AG2469&lt;&gt;Data!$K$8))),MAX(E$8:E2468)+1,0)</f>
        <v>0</v>
      </c>
      <c r="F2469" s="25">
        <f>IF(AH2469="X",MAX(F$8:F2468)+1,0)</f>
        <v>0</v>
      </c>
      <c r="G2469" s="25">
        <f ca="1">IF(AND(AG2469=Data!$K$8,database!AI2469&lt;&gt;"Closed",AI2469&lt;&gt;"old",database!AL2469&lt;(TODAY()+Data!$X$4)),MAX(G$8:G2468)+1,0)</f>
        <v>0</v>
      </c>
      <c r="H2469" s="25">
        <f ca="1">IF(AND(AG2469=Data!$K$9,database!AI2469&lt;&gt;"Closed",AI2469&lt;&gt;"old",database!AL2469&lt;(TODAY()+Data!$X$5)),MAX(H$8:H2468)+1,0)</f>
        <v>0</v>
      </c>
      <c r="Y2469">
        <f>IF(AS2469&gt;0,VLOOKUP(AS2469,$AT:$AV,3,0)+COUNTIF(AS$8:AS2468,AS2469),0)</f>
        <v>0</v>
      </c>
      <c r="AA2469" s="17"/>
      <c r="AB2469" s="18"/>
      <c r="AC2469" s="17"/>
      <c r="AD2469" s="18"/>
      <c r="AE2469" s="17"/>
      <c r="AF2469" s="18"/>
      <c r="AG2469" s="139"/>
      <c r="AH2469" s="24"/>
      <c r="AI2469" s="17"/>
      <c r="AJ2469" s="24"/>
      <c r="AK2469" s="27"/>
      <c r="AL2469" s="47"/>
      <c r="AQ2469" s="25">
        <f>IF(FollowUp!$AK$3="(Off)",IF(FollowUp!$AA$3=Data!$D$5,C2469,IF(FollowUp!$AA$3=Data!$D$6,D2469,IF(FollowUp!$AA$3=Data!$D$7,E2469,B2469))),IF(FollowUp!$AK$3=Data!$N$9,F2469,IF(FollowUp!$AK$3=Data!$N$8,H2469,IF(FollowUp!$AK$3=Data!$N$7,G2469,B2469))))</f>
        <v>0</v>
      </c>
      <c r="AR2469" s="51">
        <f t="shared" si="236"/>
        <v>0</v>
      </c>
      <c r="AS2469" s="25">
        <f t="shared" si="234"/>
        <v>-1</v>
      </c>
      <c r="AT2469" s="25">
        <f t="shared" si="237"/>
        <v>2462</v>
      </c>
      <c r="AU2469" s="25">
        <f t="shared" si="235"/>
        <v>0</v>
      </c>
      <c r="AV2469" s="25">
        <f t="shared" si="238"/>
        <v>0</v>
      </c>
      <c r="BB2469" s="51"/>
    </row>
    <row r="2470" spans="1:54" x14ac:dyDescent="0.25">
      <c r="A2470" t="str">
        <f t="shared" si="233"/>
        <v>2470</v>
      </c>
      <c r="B2470" s="25">
        <f>IF(OR(ISBLANK($AG2470),$AI2470="closed",$AI2470="old",AND($B$3=Data!$N$6,OR(database!AG2470=Data!$K$8,Data!$K$9=database!AG2470))),0,MAX(B$8:B2469)+1)</f>
        <v>0</v>
      </c>
      <c r="C2470" s="25">
        <f ca="1">IF(AND($AL2470-C$3&lt;=TODAY(),$AL2470&gt;0,AI2470&lt;&gt;"closed",AI2470&lt;&gt;"old",AND($B$3&lt;&gt;Data!$N$6,OR(database!$AG2470&lt;&gt;Data!$K$9,database!$AG2470&lt;&gt;Data!$K$8))),MAX(C$8:C2469)+1,0)</f>
        <v>0</v>
      </c>
      <c r="D2470" s="25">
        <f ca="1">IF(AND($AL2470-D$3&lt;=TODAY(),$AL2470&gt;0,$AI2470&lt;&gt;"closed",AI2470&lt;&gt;"old",AND($B$3&lt;&gt;Data!$N$6,OR(database!$AG2470&lt;&gt;Data!$K$9,database!$AG2470&lt;&gt;Data!$K$8))),MAX(D$8:D2469)+1,0)</f>
        <v>0</v>
      </c>
      <c r="E2470" s="25">
        <f ca="1">IF(AND($AL2470-E$3&lt;=TODAY(),$AL2470&gt;0,AI2470&lt;&gt;"closed",AI2470&lt;&gt;"old",AND($B$3&lt;&gt;Data!$N$6,OR(database!$AG2470&lt;&gt;Data!$K$9,database!$AG2470&lt;&gt;Data!$K$8))),MAX(E$8:E2469)+1,0)</f>
        <v>0</v>
      </c>
      <c r="F2470" s="25">
        <f>IF(AH2470="X",MAX(F$8:F2469)+1,0)</f>
        <v>0</v>
      </c>
      <c r="G2470" s="25">
        <f ca="1">IF(AND(AG2470=Data!$K$8,database!AI2470&lt;&gt;"Closed",AI2470&lt;&gt;"old",database!AL2470&lt;(TODAY()+Data!$X$4)),MAX(G$8:G2469)+1,0)</f>
        <v>0</v>
      </c>
      <c r="H2470" s="25">
        <f ca="1">IF(AND(AG2470=Data!$K$9,database!AI2470&lt;&gt;"Closed",AI2470&lt;&gt;"old",database!AL2470&lt;(TODAY()+Data!$X$5)),MAX(H$8:H2469)+1,0)</f>
        <v>0</v>
      </c>
      <c r="Y2470">
        <f>IF(AS2470&gt;0,VLOOKUP(AS2470,$AT:$AV,3,0)+COUNTIF(AS$8:AS2469,AS2470),0)</f>
        <v>0</v>
      </c>
      <c r="AA2470" s="16"/>
      <c r="AB2470" s="22"/>
      <c r="AC2470" s="16"/>
      <c r="AD2470" s="22"/>
      <c r="AE2470" s="16"/>
      <c r="AF2470" s="22"/>
      <c r="AG2470" s="138"/>
      <c r="AH2470" s="23"/>
      <c r="AI2470" s="16"/>
      <c r="AJ2470" s="23"/>
      <c r="AK2470" s="28"/>
      <c r="AL2470" s="35"/>
      <c r="AQ2470" s="25">
        <f>IF(FollowUp!$AK$3="(Off)",IF(FollowUp!$AA$3=Data!$D$5,C2470,IF(FollowUp!$AA$3=Data!$D$6,D2470,IF(FollowUp!$AA$3=Data!$D$7,E2470,B2470))),IF(FollowUp!$AK$3=Data!$N$9,F2470,IF(FollowUp!$AK$3=Data!$N$8,H2470,IF(FollowUp!$AK$3=Data!$N$7,G2470,B2470))))</f>
        <v>0</v>
      </c>
      <c r="AR2470" s="51">
        <f t="shared" si="236"/>
        <v>0</v>
      </c>
      <c r="AS2470" s="25">
        <f t="shared" si="234"/>
        <v>-1</v>
      </c>
      <c r="AT2470" s="25">
        <f t="shared" si="237"/>
        <v>2463</v>
      </c>
      <c r="AU2470" s="25">
        <f t="shared" si="235"/>
        <v>0</v>
      </c>
      <c r="AV2470" s="25">
        <f t="shared" si="238"/>
        <v>0</v>
      </c>
      <c r="BB2470" s="51"/>
    </row>
    <row r="2471" spans="1:54" x14ac:dyDescent="0.25">
      <c r="A2471" t="str">
        <f t="shared" si="233"/>
        <v>2471</v>
      </c>
      <c r="B2471" s="25">
        <f>IF(OR(ISBLANK($AG2471),$AI2471="closed",$AI2471="old",AND($B$3=Data!$N$6,OR(database!AG2471=Data!$K$8,Data!$K$9=database!AG2471))),0,MAX(B$8:B2470)+1)</f>
        <v>0</v>
      </c>
      <c r="C2471" s="25">
        <f ca="1">IF(AND($AL2471-C$3&lt;=TODAY(),$AL2471&gt;0,AI2471&lt;&gt;"closed",AI2471&lt;&gt;"old",AND($B$3&lt;&gt;Data!$N$6,OR(database!$AG2471&lt;&gt;Data!$K$9,database!$AG2471&lt;&gt;Data!$K$8))),MAX(C$8:C2470)+1,0)</f>
        <v>0</v>
      </c>
      <c r="D2471" s="25">
        <f ca="1">IF(AND($AL2471-D$3&lt;=TODAY(),$AL2471&gt;0,$AI2471&lt;&gt;"closed",AI2471&lt;&gt;"old",AND($B$3&lt;&gt;Data!$N$6,OR(database!$AG2471&lt;&gt;Data!$K$9,database!$AG2471&lt;&gt;Data!$K$8))),MAX(D$8:D2470)+1,0)</f>
        <v>0</v>
      </c>
      <c r="E2471" s="25">
        <f ca="1">IF(AND($AL2471-E$3&lt;=TODAY(),$AL2471&gt;0,AI2471&lt;&gt;"closed",AI2471&lt;&gt;"old",AND($B$3&lt;&gt;Data!$N$6,OR(database!$AG2471&lt;&gt;Data!$K$9,database!$AG2471&lt;&gt;Data!$K$8))),MAX(E$8:E2470)+1,0)</f>
        <v>0</v>
      </c>
      <c r="F2471" s="25">
        <f>IF(AH2471="X",MAX(F$8:F2470)+1,0)</f>
        <v>0</v>
      </c>
      <c r="G2471" s="25">
        <f ca="1">IF(AND(AG2471=Data!$K$8,database!AI2471&lt;&gt;"Closed",AI2471&lt;&gt;"old",database!AL2471&lt;(TODAY()+Data!$X$4)),MAX(G$8:G2470)+1,0)</f>
        <v>0</v>
      </c>
      <c r="H2471" s="25">
        <f ca="1">IF(AND(AG2471=Data!$K$9,database!AI2471&lt;&gt;"Closed",AI2471&lt;&gt;"old",database!AL2471&lt;(TODAY()+Data!$X$5)),MAX(H$8:H2470)+1,0)</f>
        <v>0</v>
      </c>
      <c r="Y2471">
        <f>IF(AS2471&gt;0,VLOOKUP(AS2471,$AT:$AV,3,0)+COUNTIF(AS$8:AS2470,AS2471),0)</f>
        <v>0</v>
      </c>
      <c r="AA2471" s="17"/>
      <c r="AB2471" s="18"/>
      <c r="AC2471" s="17"/>
      <c r="AD2471" s="18"/>
      <c r="AE2471" s="17"/>
      <c r="AF2471" s="18"/>
      <c r="AG2471" s="139"/>
      <c r="AH2471" s="24"/>
      <c r="AI2471" s="17"/>
      <c r="AJ2471" s="24"/>
      <c r="AK2471" s="27"/>
      <c r="AL2471" s="47"/>
      <c r="AQ2471" s="25">
        <f>IF(FollowUp!$AK$3="(Off)",IF(FollowUp!$AA$3=Data!$D$5,C2471,IF(FollowUp!$AA$3=Data!$D$6,D2471,IF(FollowUp!$AA$3=Data!$D$7,E2471,B2471))),IF(FollowUp!$AK$3=Data!$N$9,F2471,IF(FollowUp!$AK$3=Data!$N$8,H2471,IF(FollowUp!$AK$3=Data!$N$7,G2471,B2471))))</f>
        <v>0</v>
      </c>
      <c r="AR2471" s="51">
        <f t="shared" si="236"/>
        <v>0</v>
      </c>
      <c r="AS2471" s="25">
        <f t="shared" si="234"/>
        <v>-1</v>
      </c>
      <c r="AT2471" s="25">
        <f t="shared" si="237"/>
        <v>2464</v>
      </c>
      <c r="AU2471" s="25">
        <f t="shared" si="235"/>
        <v>0</v>
      </c>
      <c r="AV2471" s="25">
        <f t="shared" si="238"/>
        <v>0</v>
      </c>
      <c r="BB2471" s="51"/>
    </row>
    <row r="2472" spans="1:54" x14ac:dyDescent="0.25">
      <c r="A2472" t="str">
        <f t="shared" si="233"/>
        <v>2472</v>
      </c>
      <c r="B2472" s="25">
        <f>IF(OR(ISBLANK($AG2472),$AI2472="closed",$AI2472="old",AND($B$3=Data!$N$6,OR(database!AG2472=Data!$K$8,Data!$K$9=database!AG2472))),0,MAX(B$8:B2471)+1)</f>
        <v>0</v>
      </c>
      <c r="C2472" s="25">
        <f ca="1">IF(AND($AL2472-C$3&lt;=TODAY(),$AL2472&gt;0,AI2472&lt;&gt;"closed",AI2472&lt;&gt;"old",AND($B$3&lt;&gt;Data!$N$6,OR(database!$AG2472&lt;&gt;Data!$K$9,database!$AG2472&lt;&gt;Data!$K$8))),MAX(C$8:C2471)+1,0)</f>
        <v>0</v>
      </c>
      <c r="D2472" s="25">
        <f ca="1">IF(AND($AL2472-D$3&lt;=TODAY(),$AL2472&gt;0,$AI2472&lt;&gt;"closed",AI2472&lt;&gt;"old",AND($B$3&lt;&gt;Data!$N$6,OR(database!$AG2472&lt;&gt;Data!$K$9,database!$AG2472&lt;&gt;Data!$K$8))),MAX(D$8:D2471)+1,0)</f>
        <v>0</v>
      </c>
      <c r="E2472" s="25">
        <f ca="1">IF(AND($AL2472-E$3&lt;=TODAY(),$AL2472&gt;0,AI2472&lt;&gt;"closed",AI2472&lt;&gt;"old",AND($B$3&lt;&gt;Data!$N$6,OR(database!$AG2472&lt;&gt;Data!$K$9,database!$AG2472&lt;&gt;Data!$K$8))),MAX(E$8:E2471)+1,0)</f>
        <v>0</v>
      </c>
      <c r="F2472" s="25">
        <f>IF(AH2472="X",MAX(F$8:F2471)+1,0)</f>
        <v>0</v>
      </c>
      <c r="G2472" s="25">
        <f ca="1">IF(AND(AG2472=Data!$K$8,database!AI2472&lt;&gt;"Closed",AI2472&lt;&gt;"old",database!AL2472&lt;(TODAY()+Data!$X$4)),MAX(G$8:G2471)+1,0)</f>
        <v>0</v>
      </c>
      <c r="H2472" s="25">
        <f ca="1">IF(AND(AG2472=Data!$K$9,database!AI2472&lt;&gt;"Closed",AI2472&lt;&gt;"old",database!AL2472&lt;(TODAY()+Data!$X$5)),MAX(H$8:H2471)+1,0)</f>
        <v>0</v>
      </c>
      <c r="Y2472">
        <f>IF(AS2472&gt;0,VLOOKUP(AS2472,$AT:$AV,3,0)+COUNTIF(AS$8:AS2471,AS2472),0)</f>
        <v>0</v>
      </c>
      <c r="AA2472" s="16"/>
      <c r="AB2472" s="22"/>
      <c r="AC2472" s="16"/>
      <c r="AD2472" s="22"/>
      <c r="AE2472" s="16"/>
      <c r="AF2472" s="22"/>
      <c r="AG2472" s="138"/>
      <c r="AH2472" s="23"/>
      <c r="AI2472" s="16"/>
      <c r="AJ2472" s="23"/>
      <c r="AK2472" s="28"/>
      <c r="AL2472" s="35"/>
      <c r="AQ2472" s="25">
        <f>IF(FollowUp!$AK$3="(Off)",IF(FollowUp!$AA$3=Data!$D$5,C2472,IF(FollowUp!$AA$3=Data!$D$6,D2472,IF(FollowUp!$AA$3=Data!$D$7,E2472,B2472))),IF(FollowUp!$AK$3=Data!$N$9,F2472,IF(FollowUp!$AK$3=Data!$N$8,H2472,IF(FollowUp!$AK$3=Data!$N$7,G2472,B2472))))</f>
        <v>0</v>
      </c>
      <c r="AR2472" s="51">
        <f t="shared" si="236"/>
        <v>0</v>
      </c>
      <c r="AS2472" s="25">
        <f t="shared" si="234"/>
        <v>-1</v>
      </c>
      <c r="AT2472" s="25">
        <f t="shared" si="237"/>
        <v>2465</v>
      </c>
      <c r="AU2472" s="25">
        <f t="shared" si="235"/>
        <v>0</v>
      </c>
      <c r="AV2472" s="25">
        <f t="shared" si="238"/>
        <v>0</v>
      </c>
      <c r="BB2472" s="51"/>
    </row>
    <row r="2473" spans="1:54" x14ac:dyDescent="0.25">
      <c r="A2473" t="str">
        <f t="shared" si="233"/>
        <v>2473</v>
      </c>
      <c r="B2473" s="25">
        <f>IF(OR(ISBLANK($AG2473),$AI2473="closed",$AI2473="old",AND($B$3=Data!$N$6,OR(database!AG2473=Data!$K$8,Data!$K$9=database!AG2473))),0,MAX(B$8:B2472)+1)</f>
        <v>0</v>
      </c>
      <c r="C2473" s="25">
        <f ca="1">IF(AND($AL2473-C$3&lt;=TODAY(),$AL2473&gt;0,AI2473&lt;&gt;"closed",AI2473&lt;&gt;"old",AND($B$3&lt;&gt;Data!$N$6,OR(database!$AG2473&lt;&gt;Data!$K$9,database!$AG2473&lt;&gt;Data!$K$8))),MAX(C$8:C2472)+1,0)</f>
        <v>0</v>
      </c>
      <c r="D2473" s="25">
        <f ca="1">IF(AND($AL2473-D$3&lt;=TODAY(),$AL2473&gt;0,$AI2473&lt;&gt;"closed",AI2473&lt;&gt;"old",AND($B$3&lt;&gt;Data!$N$6,OR(database!$AG2473&lt;&gt;Data!$K$9,database!$AG2473&lt;&gt;Data!$K$8))),MAX(D$8:D2472)+1,0)</f>
        <v>0</v>
      </c>
      <c r="E2473" s="25">
        <f ca="1">IF(AND($AL2473-E$3&lt;=TODAY(),$AL2473&gt;0,AI2473&lt;&gt;"closed",AI2473&lt;&gt;"old",AND($B$3&lt;&gt;Data!$N$6,OR(database!$AG2473&lt;&gt;Data!$K$9,database!$AG2473&lt;&gt;Data!$K$8))),MAX(E$8:E2472)+1,0)</f>
        <v>0</v>
      </c>
      <c r="F2473" s="25">
        <f>IF(AH2473="X",MAX(F$8:F2472)+1,0)</f>
        <v>0</v>
      </c>
      <c r="G2473" s="25">
        <f ca="1">IF(AND(AG2473=Data!$K$8,database!AI2473&lt;&gt;"Closed",AI2473&lt;&gt;"old",database!AL2473&lt;(TODAY()+Data!$X$4)),MAX(G$8:G2472)+1,0)</f>
        <v>0</v>
      </c>
      <c r="H2473" s="25">
        <f ca="1">IF(AND(AG2473=Data!$K$9,database!AI2473&lt;&gt;"Closed",AI2473&lt;&gt;"old",database!AL2473&lt;(TODAY()+Data!$X$5)),MAX(H$8:H2472)+1,0)</f>
        <v>0</v>
      </c>
      <c r="Y2473">
        <f>IF(AS2473&gt;0,VLOOKUP(AS2473,$AT:$AV,3,0)+COUNTIF(AS$8:AS2472,AS2473),0)</f>
        <v>0</v>
      </c>
      <c r="AA2473" s="17"/>
      <c r="AB2473" s="18"/>
      <c r="AC2473" s="17"/>
      <c r="AD2473" s="18"/>
      <c r="AE2473" s="17"/>
      <c r="AF2473" s="18"/>
      <c r="AG2473" s="139"/>
      <c r="AH2473" s="24"/>
      <c r="AI2473" s="17"/>
      <c r="AJ2473" s="24"/>
      <c r="AK2473" s="27"/>
      <c r="AL2473" s="47"/>
      <c r="AQ2473" s="25">
        <f>IF(FollowUp!$AK$3="(Off)",IF(FollowUp!$AA$3=Data!$D$5,C2473,IF(FollowUp!$AA$3=Data!$D$6,D2473,IF(FollowUp!$AA$3=Data!$D$7,E2473,B2473))),IF(FollowUp!$AK$3=Data!$N$9,F2473,IF(FollowUp!$AK$3=Data!$N$8,H2473,IF(FollowUp!$AK$3=Data!$N$7,G2473,B2473))))</f>
        <v>0</v>
      </c>
      <c r="AR2473" s="51">
        <f t="shared" si="236"/>
        <v>0</v>
      </c>
      <c r="AS2473" s="25">
        <f t="shared" si="234"/>
        <v>-1</v>
      </c>
      <c r="AT2473" s="25">
        <f t="shared" si="237"/>
        <v>2466</v>
      </c>
      <c r="AU2473" s="25">
        <f t="shared" si="235"/>
        <v>0</v>
      </c>
      <c r="AV2473" s="25">
        <f t="shared" si="238"/>
        <v>0</v>
      </c>
      <c r="BB2473" s="51"/>
    </row>
    <row r="2474" spans="1:54" x14ac:dyDescent="0.25">
      <c r="A2474" t="str">
        <f t="shared" si="233"/>
        <v>2474</v>
      </c>
      <c r="B2474" s="25">
        <f>IF(OR(ISBLANK($AG2474),$AI2474="closed",$AI2474="old",AND($B$3=Data!$N$6,OR(database!AG2474=Data!$K$8,Data!$K$9=database!AG2474))),0,MAX(B$8:B2473)+1)</f>
        <v>0</v>
      </c>
      <c r="C2474" s="25">
        <f ca="1">IF(AND($AL2474-C$3&lt;=TODAY(),$AL2474&gt;0,AI2474&lt;&gt;"closed",AI2474&lt;&gt;"old",AND($B$3&lt;&gt;Data!$N$6,OR(database!$AG2474&lt;&gt;Data!$K$9,database!$AG2474&lt;&gt;Data!$K$8))),MAX(C$8:C2473)+1,0)</f>
        <v>0</v>
      </c>
      <c r="D2474" s="25">
        <f ca="1">IF(AND($AL2474-D$3&lt;=TODAY(),$AL2474&gt;0,$AI2474&lt;&gt;"closed",AI2474&lt;&gt;"old",AND($B$3&lt;&gt;Data!$N$6,OR(database!$AG2474&lt;&gt;Data!$K$9,database!$AG2474&lt;&gt;Data!$K$8))),MAX(D$8:D2473)+1,0)</f>
        <v>0</v>
      </c>
      <c r="E2474" s="25">
        <f ca="1">IF(AND($AL2474-E$3&lt;=TODAY(),$AL2474&gt;0,AI2474&lt;&gt;"closed",AI2474&lt;&gt;"old",AND($B$3&lt;&gt;Data!$N$6,OR(database!$AG2474&lt;&gt;Data!$K$9,database!$AG2474&lt;&gt;Data!$K$8))),MAX(E$8:E2473)+1,0)</f>
        <v>0</v>
      </c>
      <c r="F2474" s="25">
        <f>IF(AH2474="X",MAX(F$8:F2473)+1,0)</f>
        <v>0</v>
      </c>
      <c r="G2474" s="25">
        <f ca="1">IF(AND(AG2474=Data!$K$8,database!AI2474&lt;&gt;"Closed",AI2474&lt;&gt;"old",database!AL2474&lt;(TODAY()+Data!$X$4)),MAX(G$8:G2473)+1,0)</f>
        <v>0</v>
      </c>
      <c r="H2474" s="25">
        <f ca="1">IF(AND(AG2474=Data!$K$9,database!AI2474&lt;&gt;"Closed",AI2474&lt;&gt;"old",database!AL2474&lt;(TODAY()+Data!$X$5)),MAX(H$8:H2473)+1,0)</f>
        <v>0</v>
      </c>
      <c r="Y2474">
        <f>IF(AS2474&gt;0,VLOOKUP(AS2474,$AT:$AV,3,0)+COUNTIF(AS$8:AS2473,AS2474),0)</f>
        <v>0</v>
      </c>
      <c r="AA2474" s="16"/>
      <c r="AB2474" s="22"/>
      <c r="AC2474" s="16"/>
      <c r="AD2474" s="22"/>
      <c r="AE2474" s="16"/>
      <c r="AF2474" s="22"/>
      <c r="AG2474" s="138"/>
      <c r="AH2474" s="23"/>
      <c r="AI2474" s="16"/>
      <c r="AJ2474" s="23"/>
      <c r="AK2474" s="28"/>
      <c r="AL2474" s="35"/>
      <c r="AQ2474" s="25">
        <f>IF(FollowUp!$AK$3="(Off)",IF(FollowUp!$AA$3=Data!$D$5,C2474,IF(FollowUp!$AA$3=Data!$D$6,D2474,IF(FollowUp!$AA$3=Data!$D$7,E2474,B2474))),IF(FollowUp!$AK$3=Data!$N$9,F2474,IF(FollowUp!$AK$3=Data!$N$8,H2474,IF(FollowUp!$AK$3=Data!$N$7,G2474,B2474))))</f>
        <v>0</v>
      </c>
      <c r="AR2474" s="51">
        <f t="shared" si="236"/>
        <v>0</v>
      </c>
      <c r="AS2474" s="25">
        <f t="shared" si="234"/>
        <v>-1</v>
      </c>
      <c r="AT2474" s="25">
        <f t="shared" si="237"/>
        <v>2467</v>
      </c>
      <c r="AU2474" s="25">
        <f t="shared" si="235"/>
        <v>0</v>
      </c>
      <c r="AV2474" s="25">
        <f t="shared" si="238"/>
        <v>0</v>
      </c>
      <c r="BB2474" s="51"/>
    </row>
    <row r="2475" spans="1:54" x14ac:dyDescent="0.25">
      <c r="A2475" t="str">
        <f t="shared" si="233"/>
        <v>2475</v>
      </c>
      <c r="B2475" s="25">
        <f>IF(OR(ISBLANK($AG2475),$AI2475="closed",$AI2475="old",AND($B$3=Data!$N$6,OR(database!AG2475=Data!$K$8,Data!$K$9=database!AG2475))),0,MAX(B$8:B2474)+1)</f>
        <v>0</v>
      </c>
      <c r="C2475" s="25">
        <f ca="1">IF(AND($AL2475-C$3&lt;=TODAY(),$AL2475&gt;0,AI2475&lt;&gt;"closed",AI2475&lt;&gt;"old",AND($B$3&lt;&gt;Data!$N$6,OR(database!$AG2475&lt;&gt;Data!$K$9,database!$AG2475&lt;&gt;Data!$K$8))),MAX(C$8:C2474)+1,0)</f>
        <v>0</v>
      </c>
      <c r="D2475" s="25">
        <f ca="1">IF(AND($AL2475-D$3&lt;=TODAY(),$AL2475&gt;0,$AI2475&lt;&gt;"closed",AI2475&lt;&gt;"old",AND($B$3&lt;&gt;Data!$N$6,OR(database!$AG2475&lt;&gt;Data!$K$9,database!$AG2475&lt;&gt;Data!$K$8))),MAX(D$8:D2474)+1,0)</f>
        <v>0</v>
      </c>
      <c r="E2475" s="25">
        <f ca="1">IF(AND($AL2475-E$3&lt;=TODAY(),$AL2475&gt;0,AI2475&lt;&gt;"closed",AI2475&lt;&gt;"old",AND($B$3&lt;&gt;Data!$N$6,OR(database!$AG2475&lt;&gt;Data!$K$9,database!$AG2475&lt;&gt;Data!$K$8))),MAX(E$8:E2474)+1,0)</f>
        <v>0</v>
      </c>
      <c r="F2475" s="25">
        <f>IF(AH2475="X",MAX(F$8:F2474)+1,0)</f>
        <v>0</v>
      </c>
      <c r="G2475" s="25">
        <f ca="1">IF(AND(AG2475=Data!$K$8,database!AI2475&lt;&gt;"Closed",AI2475&lt;&gt;"old",database!AL2475&lt;(TODAY()+Data!$X$4)),MAX(G$8:G2474)+1,0)</f>
        <v>0</v>
      </c>
      <c r="H2475" s="25">
        <f ca="1">IF(AND(AG2475=Data!$K$9,database!AI2475&lt;&gt;"Closed",AI2475&lt;&gt;"old",database!AL2475&lt;(TODAY()+Data!$X$5)),MAX(H$8:H2474)+1,0)</f>
        <v>0</v>
      </c>
      <c r="Y2475">
        <f>IF(AS2475&gt;0,VLOOKUP(AS2475,$AT:$AV,3,0)+COUNTIF(AS$8:AS2474,AS2475),0)</f>
        <v>0</v>
      </c>
      <c r="AA2475" s="17"/>
      <c r="AB2475" s="18"/>
      <c r="AC2475" s="17"/>
      <c r="AD2475" s="18"/>
      <c r="AE2475" s="17"/>
      <c r="AF2475" s="18"/>
      <c r="AG2475" s="139"/>
      <c r="AH2475" s="24"/>
      <c r="AI2475" s="17"/>
      <c r="AJ2475" s="24"/>
      <c r="AK2475" s="27"/>
      <c r="AL2475" s="47"/>
      <c r="AQ2475" s="25">
        <f>IF(FollowUp!$AK$3="(Off)",IF(FollowUp!$AA$3=Data!$D$5,C2475,IF(FollowUp!$AA$3=Data!$D$6,D2475,IF(FollowUp!$AA$3=Data!$D$7,E2475,B2475))),IF(FollowUp!$AK$3=Data!$N$9,F2475,IF(FollowUp!$AK$3=Data!$N$8,H2475,IF(FollowUp!$AK$3=Data!$N$7,G2475,B2475))))</f>
        <v>0</v>
      </c>
      <c r="AR2475" s="51">
        <f t="shared" si="236"/>
        <v>0</v>
      </c>
      <c r="AS2475" s="25">
        <f t="shared" si="234"/>
        <v>-1</v>
      </c>
      <c r="AT2475" s="25">
        <f t="shared" si="237"/>
        <v>2468</v>
      </c>
      <c r="AU2475" s="25">
        <f t="shared" si="235"/>
        <v>0</v>
      </c>
      <c r="AV2475" s="25">
        <f t="shared" si="238"/>
        <v>0</v>
      </c>
      <c r="BB2475" s="51"/>
    </row>
    <row r="2476" spans="1:54" x14ac:dyDescent="0.25">
      <c r="A2476" t="str">
        <f t="shared" si="233"/>
        <v>2476</v>
      </c>
      <c r="B2476" s="25">
        <f>IF(OR(ISBLANK($AG2476),$AI2476="closed",$AI2476="old",AND($B$3=Data!$N$6,OR(database!AG2476=Data!$K$8,Data!$K$9=database!AG2476))),0,MAX(B$8:B2475)+1)</f>
        <v>0</v>
      </c>
      <c r="C2476" s="25">
        <f ca="1">IF(AND($AL2476-C$3&lt;=TODAY(),$AL2476&gt;0,AI2476&lt;&gt;"closed",AI2476&lt;&gt;"old",AND($B$3&lt;&gt;Data!$N$6,OR(database!$AG2476&lt;&gt;Data!$K$9,database!$AG2476&lt;&gt;Data!$K$8))),MAX(C$8:C2475)+1,0)</f>
        <v>0</v>
      </c>
      <c r="D2476" s="25">
        <f ca="1">IF(AND($AL2476-D$3&lt;=TODAY(),$AL2476&gt;0,$AI2476&lt;&gt;"closed",AI2476&lt;&gt;"old",AND($B$3&lt;&gt;Data!$N$6,OR(database!$AG2476&lt;&gt;Data!$K$9,database!$AG2476&lt;&gt;Data!$K$8))),MAX(D$8:D2475)+1,0)</f>
        <v>0</v>
      </c>
      <c r="E2476" s="25">
        <f ca="1">IF(AND($AL2476-E$3&lt;=TODAY(),$AL2476&gt;0,AI2476&lt;&gt;"closed",AI2476&lt;&gt;"old",AND($B$3&lt;&gt;Data!$N$6,OR(database!$AG2476&lt;&gt;Data!$K$9,database!$AG2476&lt;&gt;Data!$K$8))),MAX(E$8:E2475)+1,0)</f>
        <v>0</v>
      </c>
      <c r="F2476" s="25">
        <f>IF(AH2476="X",MAX(F$8:F2475)+1,0)</f>
        <v>0</v>
      </c>
      <c r="G2476" s="25">
        <f ca="1">IF(AND(AG2476=Data!$K$8,database!AI2476&lt;&gt;"Closed",AI2476&lt;&gt;"old",database!AL2476&lt;(TODAY()+Data!$X$4)),MAX(G$8:G2475)+1,0)</f>
        <v>0</v>
      </c>
      <c r="H2476" s="25">
        <f ca="1">IF(AND(AG2476=Data!$K$9,database!AI2476&lt;&gt;"Closed",AI2476&lt;&gt;"old",database!AL2476&lt;(TODAY()+Data!$X$5)),MAX(H$8:H2475)+1,0)</f>
        <v>0</v>
      </c>
      <c r="Y2476">
        <f>IF(AS2476&gt;0,VLOOKUP(AS2476,$AT:$AV,3,0)+COUNTIF(AS$8:AS2475,AS2476),0)</f>
        <v>0</v>
      </c>
      <c r="AA2476" s="16"/>
      <c r="AB2476" s="22"/>
      <c r="AC2476" s="16"/>
      <c r="AD2476" s="22"/>
      <c r="AE2476" s="16"/>
      <c r="AF2476" s="22"/>
      <c r="AG2476" s="138"/>
      <c r="AH2476" s="23"/>
      <c r="AI2476" s="16"/>
      <c r="AJ2476" s="23"/>
      <c r="AK2476" s="28"/>
      <c r="AL2476" s="35"/>
      <c r="AQ2476" s="25">
        <f>IF(FollowUp!$AK$3="(Off)",IF(FollowUp!$AA$3=Data!$D$5,C2476,IF(FollowUp!$AA$3=Data!$D$6,D2476,IF(FollowUp!$AA$3=Data!$D$7,E2476,B2476))),IF(FollowUp!$AK$3=Data!$N$9,F2476,IF(FollowUp!$AK$3=Data!$N$8,H2476,IF(FollowUp!$AK$3=Data!$N$7,G2476,B2476))))</f>
        <v>0</v>
      </c>
      <c r="AR2476" s="51">
        <f t="shared" si="236"/>
        <v>0</v>
      </c>
      <c r="AS2476" s="25">
        <f t="shared" si="234"/>
        <v>-1</v>
      </c>
      <c r="AT2476" s="25">
        <f t="shared" si="237"/>
        <v>2469</v>
      </c>
      <c r="AU2476" s="25">
        <f t="shared" si="235"/>
        <v>0</v>
      </c>
      <c r="AV2476" s="25">
        <f t="shared" si="238"/>
        <v>0</v>
      </c>
      <c r="BB2476" s="51"/>
    </row>
    <row r="2477" spans="1:54" x14ac:dyDescent="0.25">
      <c r="A2477" t="str">
        <f t="shared" si="233"/>
        <v>2477</v>
      </c>
      <c r="B2477" s="25">
        <f>IF(OR(ISBLANK($AG2477),$AI2477="closed",$AI2477="old",AND($B$3=Data!$N$6,OR(database!AG2477=Data!$K$8,Data!$K$9=database!AG2477))),0,MAX(B$8:B2476)+1)</f>
        <v>0</v>
      </c>
      <c r="C2477" s="25">
        <f ca="1">IF(AND($AL2477-C$3&lt;=TODAY(),$AL2477&gt;0,AI2477&lt;&gt;"closed",AI2477&lt;&gt;"old",AND($B$3&lt;&gt;Data!$N$6,OR(database!$AG2477&lt;&gt;Data!$K$9,database!$AG2477&lt;&gt;Data!$K$8))),MAX(C$8:C2476)+1,0)</f>
        <v>0</v>
      </c>
      <c r="D2477" s="25">
        <f ca="1">IF(AND($AL2477-D$3&lt;=TODAY(),$AL2477&gt;0,$AI2477&lt;&gt;"closed",AI2477&lt;&gt;"old",AND($B$3&lt;&gt;Data!$N$6,OR(database!$AG2477&lt;&gt;Data!$K$9,database!$AG2477&lt;&gt;Data!$K$8))),MAX(D$8:D2476)+1,0)</f>
        <v>0</v>
      </c>
      <c r="E2477" s="25">
        <f ca="1">IF(AND($AL2477-E$3&lt;=TODAY(),$AL2477&gt;0,AI2477&lt;&gt;"closed",AI2477&lt;&gt;"old",AND($B$3&lt;&gt;Data!$N$6,OR(database!$AG2477&lt;&gt;Data!$K$9,database!$AG2477&lt;&gt;Data!$K$8))),MAX(E$8:E2476)+1,0)</f>
        <v>0</v>
      </c>
      <c r="F2477" s="25">
        <f>IF(AH2477="X",MAX(F$8:F2476)+1,0)</f>
        <v>0</v>
      </c>
      <c r="G2477" s="25">
        <f ca="1">IF(AND(AG2477=Data!$K$8,database!AI2477&lt;&gt;"Closed",AI2477&lt;&gt;"old",database!AL2477&lt;(TODAY()+Data!$X$4)),MAX(G$8:G2476)+1,0)</f>
        <v>0</v>
      </c>
      <c r="H2477" s="25">
        <f ca="1">IF(AND(AG2477=Data!$K$9,database!AI2477&lt;&gt;"Closed",AI2477&lt;&gt;"old",database!AL2477&lt;(TODAY()+Data!$X$5)),MAX(H$8:H2476)+1,0)</f>
        <v>0</v>
      </c>
      <c r="Y2477">
        <f>IF(AS2477&gt;0,VLOOKUP(AS2477,$AT:$AV,3,0)+COUNTIF(AS$8:AS2476,AS2477),0)</f>
        <v>0</v>
      </c>
      <c r="AA2477" s="17"/>
      <c r="AB2477" s="18"/>
      <c r="AC2477" s="17"/>
      <c r="AD2477" s="18"/>
      <c r="AE2477" s="17"/>
      <c r="AF2477" s="18"/>
      <c r="AG2477" s="139"/>
      <c r="AH2477" s="24"/>
      <c r="AI2477" s="17"/>
      <c r="AJ2477" s="24"/>
      <c r="AK2477" s="27"/>
      <c r="AL2477" s="47"/>
      <c r="AQ2477" s="25">
        <f>IF(FollowUp!$AK$3="(Off)",IF(FollowUp!$AA$3=Data!$D$5,C2477,IF(FollowUp!$AA$3=Data!$D$6,D2477,IF(FollowUp!$AA$3=Data!$D$7,E2477,B2477))),IF(FollowUp!$AK$3=Data!$N$9,F2477,IF(FollowUp!$AK$3=Data!$N$8,H2477,IF(FollowUp!$AK$3=Data!$N$7,G2477,B2477))))</f>
        <v>0</v>
      </c>
      <c r="AR2477" s="51">
        <f t="shared" si="236"/>
        <v>0</v>
      </c>
      <c r="AS2477" s="25">
        <f t="shared" si="234"/>
        <v>-1</v>
      </c>
      <c r="AT2477" s="25">
        <f t="shared" si="237"/>
        <v>2470</v>
      </c>
      <c r="AU2477" s="25">
        <f t="shared" si="235"/>
        <v>0</v>
      </c>
      <c r="AV2477" s="25">
        <f t="shared" si="238"/>
        <v>0</v>
      </c>
      <c r="BB2477" s="51"/>
    </row>
    <row r="2478" spans="1:54" x14ac:dyDescent="0.25">
      <c r="A2478" t="str">
        <f t="shared" si="233"/>
        <v>2478</v>
      </c>
      <c r="B2478" s="25">
        <f>IF(OR(ISBLANK($AG2478),$AI2478="closed",$AI2478="old",AND($B$3=Data!$N$6,OR(database!AG2478=Data!$K$8,Data!$K$9=database!AG2478))),0,MAX(B$8:B2477)+1)</f>
        <v>0</v>
      </c>
      <c r="C2478" s="25">
        <f ca="1">IF(AND($AL2478-C$3&lt;=TODAY(),$AL2478&gt;0,AI2478&lt;&gt;"closed",AI2478&lt;&gt;"old",AND($B$3&lt;&gt;Data!$N$6,OR(database!$AG2478&lt;&gt;Data!$K$9,database!$AG2478&lt;&gt;Data!$K$8))),MAX(C$8:C2477)+1,0)</f>
        <v>0</v>
      </c>
      <c r="D2478" s="25">
        <f ca="1">IF(AND($AL2478-D$3&lt;=TODAY(),$AL2478&gt;0,$AI2478&lt;&gt;"closed",AI2478&lt;&gt;"old",AND($B$3&lt;&gt;Data!$N$6,OR(database!$AG2478&lt;&gt;Data!$K$9,database!$AG2478&lt;&gt;Data!$K$8))),MAX(D$8:D2477)+1,0)</f>
        <v>0</v>
      </c>
      <c r="E2478" s="25">
        <f ca="1">IF(AND($AL2478-E$3&lt;=TODAY(),$AL2478&gt;0,AI2478&lt;&gt;"closed",AI2478&lt;&gt;"old",AND($B$3&lt;&gt;Data!$N$6,OR(database!$AG2478&lt;&gt;Data!$K$9,database!$AG2478&lt;&gt;Data!$K$8))),MAX(E$8:E2477)+1,0)</f>
        <v>0</v>
      </c>
      <c r="F2478" s="25">
        <f>IF(AH2478="X",MAX(F$8:F2477)+1,0)</f>
        <v>0</v>
      </c>
      <c r="G2478" s="25">
        <f ca="1">IF(AND(AG2478=Data!$K$8,database!AI2478&lt;&gt;"Closed",AI2478&lt;&gt;"old",database!AL2478&lt;(TODAY()+Data!$X$4)),MAX(G$8:G2477)+1,0)</f>
        <v>0</v>
      </c>
      <c r="H2478" s="25">
        <f ca="1">IF(AND(AG2478=Data!$K$9,database!AI2478&lt;&gt;"Closed",AI2478&lt;&gt;"old",database!AL2478&lt;(TODAY()+Data!$X$5)),MAX(H$8:H2477)+1,0)</f>
        <v>0</v>
      </c>
      <c r="Y2478">
        <f>IF(AS2478&gt;0,VLOOKUP(AS2478,$AT:$AV,3,0)+COUNTIF(AS$8:AS2477,AS2478),0)</f>
        <v>0</v>
      </c>
      <c r="AA2478" s="16"/>
      <c r="AB2478" s="22"/>
      <c r="AC2478" s="16"/>
      <c r="AD2478" s="22"/>
      <c r="AE2478" s="16"/>
      <c r="AF2478" s="22"/>
      <c r="AG2478" s="138"/>
      <c r="AH2478" s="23"/>
      <c r="AI2478" s="16"/>
      <c r="AJ2478" s="23"/>
      <c r="AK2478" s="28"/>
      <c r="AL2478" s="35"/>
      <c r="AQ2478" s="25">
        <f>IF(FollowUp!$AK$3="(Off)",IF(FollowUp!$AA$3=Data!$D$5,C2478,IF(FollowUp!$AA$3=Data!$D$6,D2478,IF(FollowUp!$AA$3=Data!$D$7,E2478,B2478))),IF(FollowUp!$AK$3=Data!$N$9,F2478,IF(FollowUp!$AK$3=Data!$N$8,H2478,IF(FollowUp!$AK$3=Data!$N$7,G2478,B2478))))</f>
        <v>0</v>
      </c>
      <c r="AR2478" s="51">
        <f t="shared" si="236"/>
        <v>0</v>
      </c>
      <c r="AS2478" s="25">
        <f t="shared" si="234"/>
        <v>-1</v>
      </c>
      <c r="AT2478" s="25">
        <f t="shared" si="237"/>
        <v>2471</v>
      </c>
      <c r="AU2478" s="25">
        <f t="shared" si="235"/>
        <v>0</v>
      </c>
      <c r="AV2478" s="25">
        <f t="shared" si="238"/>
        <v>0</v>
      </c>
      <c r="BB2478" s="51"/>
    </row>
    <row r="2479" spans="1:54" x14ac:dyDescent="0.25">
      <c r="A2479" t="str">
        <f t="shared" si="233"/>
        <v>2479</v>
      </c>
      <c r="B2479" s="25">
        <f>IF(OR(ISBLANK($AG2479),$AI2479="closed",$AI2479="old",AND($B$3=Data!$N$6,OR(database!AG2479=Data!$K$8,Data!$K$9=database!AG2479))),0,MAX(B$8:B2478)+1)</f>
        <v>0</v>
      </c>
      <c r="C2479" s="25">
        <f ca="1">IF(AND($AL2479-C$3&lt;=TODAY(),$AL2479&gt;0,AI2479&lt;&gt;"closed",AI2479&lt;&gt;"old",AND($B$3&lt;&gt;Data!$N$6,OR(database!$AG2479&lt;&gt;Data!$K$9,database!$AG2479&lt;&gt;Data!$K$8))),MAX(C$8:C2478)+1,0)</f>
        <v>0</v>
      </c>
      <c r="D2479" s="25">
        <f ca="1">IF(AND($AL2479-D$3&lt;=TODAY(),$AL2479&gt;0,$AI2479&lt;&gt;"closed",AI2479&lt;&gt;"old",AND($B$3&lt;&gt;Data!$N$6,OR(database!$AG2479&lt;&gt;Data!$K$9,database!$AG2479&lt;&gt;Data!$K$8))),MAX(D$8:D2478)+1,0)</f>
        <v>0</v>
      </c>
      <c r="E2479" s="25">
        <f ca="1">IF(AND($AL2479-E$3&lt;=TODAY(),$AL2479&gt;0,AI2479&lt;&gt;"closed",AI2479&lt;&gt;"old",AND($B$3&lt;&gt;Data!$N$6,OR(database!$AG2479&lt;&gt;Data!$K$9,database!$AG2479&lt;&gt;Data!$K$8))),MAX(E$8:E2478)+1,0)</f>
        <v>0</v>
      </c>
      <c r="F2479" s="25">
        <f>IF(AH2479="X",MAX(F$8:F2478)+1,0)</f>
        <v>0</v>
      </c>
      <c r="G2479" s="25">
        <f ca="1">IF(AND(AG2479=Data!$K$8,database!AI2479&lt;&gt;"Closed",AI2479&lt;&gt;"old",database!AL2479&lt;(TODAY()+Data!$X$4)),MAX(G$8:G2478)+1,0)</f>
        <v>0</v>
      </c>
      <c r="H2479" s="25">
        <f ca="1">IF(AND(AG2479=Data!$K$9,database!AI2479&lt;&gt;"Closed",AI2479&lt;&gt;"old",database!AL2479&lt;(TODAY()+Data!$X$5)),MAX(H$8:H2478)+1,0)</f>
        <v>0</v>
      </c>
      <c r="Y2479">
        <f>IF(AS2479&gt;0,VLOOKUP(AS2479,$AT:$AV,3,0)+COUNTIF(AS$8:AS2478,AS2479),0)</f>
        <v>0</v>
      </c>
      <c r="AA2479" s="17"/>
      <c r="AB2479" s="18"/>
      <c r="AC2479" s="17"/>
      <c r="AD2479" s="18"/>
      <c r="AE2479" s="17"/>
      <c r="AF2479" s="18"/>
      <c r="AG2479" s="139"/>
      <c r="AH2479" s="24"/>
      <c r="AI2479" s="17"/>
      <c r="AJ2479" s="24"/>
      <c r="AK2479" s="27"/>
      <c r="AL2479" s="47"/>
      <c r="AQ2479" s="25">
        <f>IF(FollowUp!$AK$3="(Off)",IF(FollowUp!$AA$3=Data!$D$5,C2479,IF(FollowUp!$AA$3=Data!$D$6,D2479,IF(FollowUp!$AA$3=Data!$D$7,E2479,B2479))),IF(FollowUp!$AK$3=Data!$N$9,F2479,IF(FollowUp!$AK$3=Data!$N$8,H2479,IF(FollowUp!$AK$3=Data!$N$7,G2479,B2479))))</f>
        <v>0</v>
      </c>
      <c r="AR2479" s="51">
        <f t="shared" si="236"/>
        <v>0</v>
      </c>
      <c r="AS2479" s="25">
        <f t="shared" si="234"/>
        <v>-1</v>
      </c>
      <c r="AT2479" s="25">
        <f t="shared" si="237"/>
        <v>2472</v>
      </c>
      <c r="AU2479" s="25">
        <f t="shared" si="235"/>
        <v>0</v>
      </c>
      <c r="AV2479" s="25">
        <f t="shared" si="238"/>
        <v>0</v>
      </c>
      <c r="BB2479" s="51"/>
    </row>
    <row r="2480" spans="1:54" x14ac:dyDescent="0.25">
      <c r="A2480" t="str">
        <f t="shared" si="233"/>
        <v>2480</v>
      </c>
      <c r="B2480" s="25">
        <f>IF(OR(ISBLANK($AG2480),$AI2480="closed",$AI2480="old",AND($B$3=Data!$N$6,OR(database!AG2480=Data!$K$8,Data!$K$9=database!AG2480))),0,MAX(B$8:B2479)+1)</f>
        <v>0</v>
      </c>
      <c r="C2480" s="25">
        <f ca="1">IF(AND($AL2480-C$3&lt;=TODAY(),$AL2480&gt;0,AI2480&lt;&gt;"closed",AI2480&lt;&gt;"old",AND($B$3&lt;&gt;Data!$N$6,OR(database!$AG2480&lt;&gt;Data!$K$9,database!$AG2480&lt;&gt;Data!$K$8))),MAX(C$8:C2479)+1,0)</f>
        <v>0</v>
      </c>
      <c r="D2480" s="25">
        <f ca="1">IF(AND($AL2480-D$3&lt;=TODAY(),$AL2480&gt;0,$AI2480&lt;&gt;"closed",AI2480&lt;&gt;"old",AND($B$3&lt;&gt;Data!$N$6,OR(database!$AG2480&lt;&gt;Data!$K$9,database!$AG2480&lt;&gt;Data!$K$8))),MAX(D$8:D2479)+1,0)</f>
        <v>0</v>
      </c>
      <c r="E2480" s="25">
        <f ca="1">IF(AND($AL2480-E$3&lt;=TODAY(),$AL2480&gt;0,AI2480&lt;&gt;"closed",AI2480&lt;&gt;"old",AND($B$3&lt;&gt;Data!$N$6,OR(database!$AG2480&lt;&gt;Data!$K$9,database!$AG2480&lt;&gt;Data!$K$8))),MAX(E$8:E2479)+1,0)</f>
        <v>0</v>
      </c>
      <c r="F2480" s="25">
        <f>IF(AH2480="X",MAX(F$8:F2479)+1,0)</f>
        <v>0</v>
      </c>
      <c r="G2480" s="25">
        <f ca="1">IF(AND(AG2480=Data!$K$8,database!AI2480&lt;&gt;"Closed",AI2480&lt;&gt;"old",database!AL2480&lt;(TODAY()+Data!$X$4)),MAX(G$8:G2479)+1,0)</f>
        <v>0</v>
      </c>
      <c r="H2480" s="25">
        <f ca="1">IF(AND(AG2480=Data!$K$9,database!AI2480&lt;&gt;"Closed",AI2480&lt;&gt;"old",database!AL2480&lt;(TODAY()+Data!$X$5)),MAX(H$8:H2479)+1,0)</f>
        <v>0</v>
      </c>
      <c r="Y2480">
        <f>IF(AS2480&gt;0,VLOOKUP(AS2480,$AT:$AV,3,0)+COUNTIF(AS$8:AS2479,AS2480),0)</f>
        <v>0</v>
      </c>
      <c r="AA2480" s="16"/>
      <c r="AB2480" s="22"/>
      <c r="AC2480" s="16"/>
      <c r="AD2480" s="22"/>
      <c r="AE2480" s="16"/>
      <c r="AF2480" s="22"/>
      <c r="AG2480" s="138"/>
      <c r="AH2480" s="23"/>
      <c r="AI2480" s="16"/>
      <c r="AJ2480" s="23"/>
      <c r="AK2480" s="28"/>
      <c r="AL2480" s="35"/>
      <c r="AQ2480" s="25">
        <f>IF(FollowUp!$AK$3="(Off)",IF(FollowUp!$AA$3=Data!$D$5,C2480,IF(FollowUp!$AA$3=Data!$D$6,D2480,IF(FollowUp!$AA$3=Data!$D$7,E2480,B2480))),IF(FollowUp!$AK$3=Data!$N$9,F2480,IF(FollowUp!$AK$3=Data!$N$8,H2480,IF(FollowUp!$AK$3=Data!$N$7,G2480,B2480))))</f>
        <v>0</v>
      </c>
      <c r="AR2480" s="51">
        <f t="shared" si="236"/>
        <v>0</v>
      </c>
      <c r="AS2480" s="25">
        <f t="shared" si="234"/>
        <v>-1</v>
      </c>
      <c r="AT2480" s="25">
        <f t="shared" si="237"/>
        <v>2473</v>
      </c>
      <c r="AU2480" s="25">
        <f t="shared" si="235"/>
        <v>0</v>
      </c>
      <c r="AV2480" s="25">
        <f t="shared" si="238"/>
        <v>0</v>
      </c>
      <c r="BB2480" s="51"/>
    </row>
    <row r="2481" spans="1:54" x14ac:dyDescent="0.25">
      <c r="A2481" t="str">
        <f t="shared" si="233"/>
        <v>2481</v>
      </c>
      <c r="B2481" s="25">
        <f>IF(OR(ISBLANK($AG2481),$AI2481="closed",$AI2481="old",AND($B$3=Data!$N$6,OR(database!AG2481=Data!$K$8,Data!$K$9=database!AG2481))),0,MAX(B$8:B2480)+1)</f>
        <v>0</v>
      </c>
      <c r="C2481" s="25">
        <f ca="1">IF(AND($AL2481-C$3&lt;=TODAY(),$AL2481&gt;0,AI2481&lt;&gt;"closed",AI2481&lt;&gt;"old",AND($B$3&lt;&gt;Data!$N$6,OR(database!$AG2481&lt;&gt;Data!$K$9,database!$AG2481&lt;&gt;Data!$K$8))),MAX(C$8:C2480)+1,0)</f>
        <v>0</v>
      </c>
      <c r="D2481" s="25">
        <f ca="1">IF(AND($AL2481-D$3&lt;=TODAY(),$AL2481&gt;0,$AI2481&lt;&gt;"closed",AI2481&lt;&gt;"old",AND($B$3&lt;&gt;Data!$N$6,OR(database!$AG2481&lt;&gt;Data!$K$9,database!$AG2481&lt;&gt;Data!$K$8))),MAX(D$8:D2480)+1,0)</f>
        <v>0</v>
      </c>
      <c r="E2481" s="25">
        <f ca="1">IF(AND($AL2481-E$3&lt;=TODAY(),$AL2481&gt;0,AI2481&lt;&gt;"closed",AI2481&lt;&gt;"old",AND($B$3&lt;&gt;Data!$N$6,OR(database!$AG2481&lt;&gt;Data!$K$9,database!$AG2481&lt;&gt;Data!$K$8))),MAX(E$8:E2480)+1,0)</f>
        <v>0</v>
      </c>
      <c r="F2481" s="25">
        <f>IF(AH2481="X",MAX(F$8:F2480)+1,0)</f>
        <v>0</v>
      </c>
      <c r="G2481" s="25">
        <f ca="1">IF(AND(AG2481=Data!$K$8,database!AI2481&lt;&gt;"Closed",AI2481&lt;&gt;"old",database!AL2481&lt;(TODAY()+Data!$X$4)),MAX(G$8:G2480)+1,0)</f>
        <v>0</v>
      </c>
      <c r="H2481" s="25">
        <f ca="1">IF(AND(AG2481=Data!$K$9,database!AI2481&lt;&gt;"Closed",AI2481&lt;&gt;"old",database!AL2481&lt;(TODAY()+Data!$X$5)),MAX(H$8:H2480)+1,0)</f>
        <v>0</v>
      </c>
      <c r="Y2481">
        <f>IF(AS2481&gt;0,VLOOKUP(AS2481,$AT:$AV,3,0)+COUNTIF(AS$8:AS2480,AS2481),0)</f>
        <v>0</v>
      </c>
      <c r="AA2481" s="17"/>
      <c r="AB2481" s="18"/>
      <c r="AC2481" s="17"/>
      <c r="AD2481" s="18"/>
      <c r="AE2481" s="17"/>
      <c r="AF2481" s="18"/>
      <c r="AG2481" s="139"/>
      <c r="AH2481" s="24"/>
      <c r="AI2481" s="17"/>
      <c r="AJ2481" s="24"/>
      <c r="AK2481" s="27"/>
      <c r="AL2481" s="47"/>
      <c r="AQ2481" s="25">
        <f>IF(FollowUp!$AK$3="(Off)",IF(FollowUp!$AA$3=Data!$D$5,C2481,IF(FollowUp!$AA$3=Data!$D$6,D2481,IF(FollowUp!$AA$3=Data!$D$7,E2481,B2481))),IF(FollowUp!$AK$3=Data!$N$9,F2481,IF(FollowUp!$AK$3=Data!$N$8,H2481,IF(FollowUp!$AK$3=Data!$N$7,G2481,B2481))))</f>
        <v>0</v>
      </c>
      <c r="AR2481" s="51">
        <f t="shared" si="236"/>
        <v>0</v>
      </c>
      <c r="AS2481" s="25">
        <f t="shared" si="234"/>
        <v>-1</v>
      </c>
      <c r="AT2481" s="25">
        <f t="shared" si="237"/>
        <v>2474</v>
      </c>
      <c r="AU2481" s="25">
        <f t="shared" si="235"/>
        <v>0</v>
      </c>
      <c r="AV2481" s="25">
        <f t="shared" si="238"/>
        <v>0</v>
      </c>
      <c r="BB2481" s="51"/>
    </row>
    <row r="2482" spans="1:54" x14ac:dyDescent="0.25">
      <c r="A2482" t="str">
        <f t="shared" si="233"/>
        <v>2482</v>
      </c>
      <c r="B2482" s="25">
        <f>IF(OR(ISBLANK($AG2482),$AI2482="closed",$AI2482="old",AND($B$3=Data!$N$6,OR(database!AG2482=Data!$K$8,Data!$K$9=database!AG2482))),0,MAX(B$8:B2481)+1)</f>
        <v>0</v>
      </c>
      <c r="C2482" s="25">
        <f ca="1">IF(AND($AL2482-C$3&lt;=TODAY(),$AL2482&gt;0,AI2482&lt;&gt;"closed",AI2482&lt;&gt;"old",AND($B$3&lt;&gt;Data!$N$6,OR(database!$AG2482&lt;&gt;Data!$K$9,database!$AG2482&lt;&gt;Data!$K$8))),MAX(C$8:C2481)+1,0)</f>
        <v>0</v>
      </c>
      <c r="D2482" s="25">
        <f ca="1">IF(AND($AL2482-D$3&lt;=TODAY(),$AL2482&gt;0,$AI2482&lt;&gt;"closed",AI2482&lt;&gt;"old",AND($B$3&lt;&gt;Data!$N$6,OR(database!$AG2482&lt;&gt;Data!$K$9,database!$AG2482&lt;&gt;Data!$K$8))),MAX(D$8:D2481)+1,0)</f>
        <v>0</v>
      </c>
      <c r="E2482" s="25">
        <f ca="1">IF(AND($AL2482-E$3&lt;=TODAY(),$AL2482&gt;0,AI2482&lt;&gt;"closed",AI2482&lt;&gt;"old",AND($B$3&lt;&gt;Data!$N$6,OR(database!$AG2482&lt;&gt;Data!$K$9,database!$AG2482&lt;&gt;Data!$K$8))),MAX(E$8:E2481)+1,0)</f>
        <v>0</v>
      </c>
      <c r="F2482" s="25">
        <f>IF(AH2482="X",MAX(F$8:F2481)+1,0)</f>
        <v>0</v>
      </c>
      <c r="G2482" s="25">
        <f ca="1">IF(AND(AG2482=Data!$K$8,database!AI2482&lt;&gt;"Closed",AI2482&lt;&gt;"old",database!AL2482&lt;(TODAY()+Data!$X$4)),MAX(G$8:G2481)+1,0)</f>
        <v>0</v>
      </c>
      <c r="H2482" s="25">
        <f ca="1">IF(AND(AG2482=Data!$K$9,database!AI2482&lt;&gt;"Closed",AI2482&lt;&gt;"old",database!AL2482&lt;(TODAY()+Data!$X$5)),MAX(H$8:H2481)+1,0)</f>
        <v>0</v>
      </c>
      <c r="Y2482">
        <f>IF(AS2482&gt;0,VLOOKUP(AS2482,$AT:$AV,3,0)+COUNTIF(AS$8:AS2481,AS2482),0)</f>
        <v>0</v>
      </c>
      <c r="AA2482" s="16"/>
      <c r="AB2482" s="22"/>
      <c r="AC2482" s="16"/>
      <c r="AD2482" s="22"/>
      <c r="AE2482" s="16"/>
      <c r="AF2482" s="22"/>
      <c r="AG2482" s="138"/>
      <c r="AH2482" s="23"/>
      <c r="AI2482" s="16"/>
      <c r="AJ2482" s="23"/>
      <c r="AK2482" s="28"/>
      <c r="AL2482" s="35"/>
      <c r="AQ2482" s="25">
        <f>IF(FollowUp!$AK$3="(Off)",IF(FollowUp!$AA$3=Data!$D$5,C2482,IF(FollowUp!$AA$3=Data!$D$6,D2482,IF(FollowUp!$AA$3=Data!$D$7,E2482,B2482))),IF(FollowUp!$AK$3=Data!$N$9,F2482,IF(FollowUp!$AK$3=Data!$N$8,H2482,IF(FollowUp!$AK$3=Data!$N$7,G2482,B2482))))</f>
        <v>0</v>
      </c>
      <c r="AR2482" s="51">
        <f t="shared" si="236"/>
        <v>0</v>
      </c>
      <c r="AS2482" s="25">
        <f t="shared" si="234"/>
        <v>-1</v>
      </c>
      <c r="AT2482" s="25">
        <f t="shared" si="237"/>
        <v>2475</v>
      </c>
      <c r="AU2482" s="25">
        <f t="shared" si="235"/>
        <v>0</v>
      </c>
      <c r="AV2482" s="25">
        <f t="shared" si="238"/>
        <v>0</v>
      </c>
      <c r="BB2482" s="51"/>
    </row>
    <row r="2483" spans="1:54" x14ac:dyDescent="0.25">
      <c r="A2483" t="str">
        <f t="shared" si="233"/>
        <v>2483</v>
      </c>
      <c r="B2483" s="25">
        <f>IF(OR(ISBLANK($AG2483),$AI2483="closed",$AI2483="old",AND($B$3=Data!$N$6,OR(database!AG2483=Data!$K$8,Data!$K$9=database!AG2483))),0,MAX(B$8:B2482)+1)</f>
        <v>0</v>
      </c>
      <c r="C2483" s="25">
        <f ca="1">IF(AND($AL2483-C$3&lt;=TODAY(),$AL2483&gt;0,AI2483&lt;&gt;"closed",AI2483&lt;&gt;"old",AND($B$3&lt;&gt;Data!$N$6,OR(database!$AG2483&lt;&gt;Data!$K$9,database!$AG2483&lt;&gt;Data!$K$8))),MAX(C$8:C2482)+1,0)</f>
        <v>0</v>
      </c>
      <c r="D2483" s="25">
        <f ca="1">IF(AND($AL2483-D$3&lt;=TODAY(),$AL2483&gt;0,$AI2483&lt;&gt;"closed",AI2483&lt;&gt;"old",AND($B$3&lt;&gt;Data!$N$6,OR(database!$AG2483&lt;&gt;Data!$K$9,database!$AG2483&lt;&gt;Data!$K$8))),MAX(D$8:D2482)+1,0)</f>
        <v>0</v>
      </c>
      <c r="E2483" s="25">
        <f ca="1">IF(AND($AL2483-E$3&lt;=TODAY(),$AL2483&gt;0,AI2483&lt;&gt;"closed",AI2483&lt;&gt;"old",AND($B$3&lt;&gt;Data!$N$6,OR(database!$AG2483&lt;&gt;Data!$K$9,database!$AG2483&lt;&gt;Data!$K$8))),MAX(E$8:E2482)+1,0)</f>
        <v>0</v>
      </c>
      <c r="F2483" s="25">
        <f>IF(AH2483="X",MAX(F$8:F2482)+1,0)</f>
        <v>0</v>
      </c>
      <c r="G2483" s="25">
        <f ca="1">IF(AND(AG2483=Data!$K$8,database!AI2483&lt;&gt;"Closed",AI2483&lt;&gt;"old",database!AL2483&lt;(TODAY()+Data!$X$4)),MAX(G$8:G2482)+1,0)</f>
        <v>0</v>
      </c>
      <c r="H2483" s="25">
        <f ca="1">IF(AND(AG2483=Data!$K$9,database!AI2483&lt;&gt;"Closed",AI2483&lt;&gt;"old",database!AL2483&lt;(TODAY()+Data!$X$5)),MAX(H$8:H2482)+1,0)</f>
        <v>0</v>
      </c>
      <c r="Y2483">
        <f>IF(AS2483&gt;0,VLOOKUP(AS2483,$AT:$AV,3,0)+COUNTIF(AS$8:AS2482,AS2483),0)</f>
        <v>0</v>
      </c>
      <c r="AA2483" s="17"/>
      <c r="AB2483" s="18"/>
      <c r="AC2483" s="17"/>
      <c r="AD2483" s="18"/>
      <c r="AE2483" s="17"/>
      <c r="AF2483" s="18"/>
      <c r="AG2483" s="139"/>
      <c r="AH2483" s="24"/>
      <c r="AI2483" s="17"/>
      <c r="AJ2483" s="24"/>
      <c r="AK2483" s="27"/>
      <c r="AL2483" s="47"/>
      <c r="AQ2483" s="25">
        <f>IF(FollowUp!$AK$3="(Off)",IF(FollowUp!$AA$3=Data!$D$5,C2483,IF(FollowUp!$AA$3=Data!$D$6,D2483,IF(FollowUp!$AA$3=Data!$D$7,E2483,B2483))),IF(FollowUp!$AK$3=Data!$N$9,F2483,IF(FollowUp!$AK$3=Data!$N$8,H2483,IF(FollowUp!$AK$3=Data!$N$7,G2483,B2483))))</f>
        <v>0</v>
      </c>
      <c r="AR2483" s="51">
        <f t="shared" si="236"/>
        <v>0</v>
      </c>
      <c r="AS2483" s="25">
        <f t="shared" si="234"/>
        <v>-1</v>
      </c>
      <c r="AT2483" s="25">
        <f t="shared" si="237"/>
        <v>2476</v>
      </c>
      <c r="AU2483" s="25">
        <f t="shared" si="235"/>
        <v>0</v>
      </c>
      <c r="AV2483" s="25">
        <f t="shared" si="238"/>
        <v>0</v>
      </c>
      <c r="BB2483" s="51"/>
    </row>
    <row r="2484" spans="1:54" x14ac:dyDescent="0.25">
      <c r="A2484" t="str">
        <f t="shared" si="233"/>
        <v>2484</v>
      </c>
      <c r="B2484" s="25">
        <f>IF(OR(ISBLANK($AG2484),$AI2484="closed",$AI2484="old",AND($B$3=Data!$N$6,OR(database!AG2484=Data!$K$8,Data!$K$9=database!AG2484))),0,MAX(B$8:B2483)+1)</f>
        <v>0</v>
      </c>
      <c r="C2484" s="25">
        <f ca="1">IF(AND($AL2484-C$3&lt;=TODAY(),$AL2484&gt;0,AI2484&lt;&gt;"closed",AI2484&lt;&gt;"old",AND($B$3&lt;&gt;Data!$N$6,OR(database!$AG2484&lt;&gt;Data!$K$9,database!$AG2484&lt;&gt;Data!$K$8))),MAX(C$8:C2483)+1,0)</f>
        <v>0</v>
      </c>
      <c r="D2484" s="25">
        <f ca="1">IF(AND($AL2484-D$3&lt;=TODAY(),$AL2484&gt;0,$AI2484&lt;&gt;"closed",AI2484&lt;&gt;"old",AND($B$3&lt;&gt;Data!$N$6,OR(database!$AG2484&lt;&gt;Data!$K$9,database!$AG2484&lt;&gt;Data!$K$8))),MAX(D$8:D2483)+1,0)</f>
        <v>0</v>
      </c>
      <c r="E2484" s="25">
        <f ca="1">IF(AND($AL2484-E$3&lt;=TODAY(),$AL2484&gt;0,AI2484&lt;&gt;"closed",AI2484&lt;&gt;"old",AND($B$3&lt;&gt;Data!$N$6,OR(database!$AG2484&lt;&gt;Data!$K$9,database!$AG2484&lt;&gt;Data!$K$8))),MAX(E$8:E2483)+1,0)</f>
        <v>0</v>
      </c>
      <c r="F2484" s="25">
        <f>IF(AH2484="X",MAX(F$8:F2483)+1,0)</f>
        <v>0</v>
      </c>
      <c r="G2484" s="25">
        <f ca="1">IF(AND(AG2484=Data!$K$8,database!AI2484&lt;&gt;"Closed",AI2484&lt;&gt;"old",database!AL2484&lt;(TODAY()+Data!$X$4)),MAX(G$8:G2483)+1,0)</f>
        <v>0</v>
      </c>
      <c r="H2484" s="25">
        <f ca="1">IF(AND(AG2484=Data!$K$9,database!AI2484&lt;&gt;"Closed",AI2484&lt;&gt;"old",database!AL2484&lt;(TODAY()+Data!$X$5)),MAX(H$8:H2483)+1,0)</f>
        <v>0</v>
      </c>
      <c r="Y2484">
        <f>IF(AS2484&gt;0,VLOOKUP(AS2484,$AT:$AV,3,0)+COUNTIF(AS$8:AS2483,AS2484),0)</f>
        <v>0</v>
      </c>
      <c r="AA2484" s="16"/>
      <c r="AB2484" s="22"/>
      <c r="AC2484" s="16"/>
      <c r="AD2484" s="22"/>
      <c r="AE2484" s="16"/>
      <c r="AF2484" s="22"/>
      <c r="AG2484" s="138"/>
      <c r="AH2484" s="23"/>
      <c r="AI2484" s="16"/>
      <c r="AJ2484" s="23"/>
      <c r="AK2484" s="28"/>
      <c r="AL2484" s="35"/>
      <c r="AQ2484" s="25">
        <f>IF(FollowUp!$AK$3="(Off)",IF(FollowUp!$AA$3=Data!$D$5,C2484,IF(FollowUp!$AA$3=Data!$D$6,D2484,IF(FollowUp!$AA$3=Data!$D$7,E2484,B2484))),IF(FollowUp!$AK$3=Data!$N$9,F2484,IF(FollowUp!$AK$3=Data!$N$8,H2484,IF(FollowUp!$AK$3=Data!$N$7,G2484,B2484))))</f>
        <v>0</v>
      </c>
      <c r="AR2484" s="51">
        <f t="shared" si="236"/>
        <v>0</v>
      </c>
      <c r="AS2484" s="25">
        <f t="shared" si="234"/>
        <v>-1</v>
      </c>
      <c r="AT2484" s="25">
        <f t="shared" si="237"/>
        <v>2477</v>
      </c>
      <c r="AU2484" s="25">
        <f t="shared" si="235"/>
        <v>0</v>
      </c>
      <c r="AV2484" s="25">
        <f t="shared" si="238"/>
        <v>0</v>
      </c>
      <c r="BB2484" s="51"/>
    </row>
    <row r="2485" spans="1:54" x14ac:dyDescent="0.25">
      <c r="A2485" t="str">
        <f t="shared" si="233"/>
        <v>2485</v>
      </c>
      <c r="B2485" s="25">
        <f>IF(OR(ISBLANK($AG2485),$AI2485="closed",$AI2485="old",AND($B$3=Data!$N$6,OR(database!AG2485=Data!$K$8,Data!$K$9=database!AG2485))),0,MAX(B$8:B2484)+1)</f>
        <v>0</v>
      </c>
      <c r="C2485" s="25">
        <f ca="1">IF(AND($AL2485-C$3&lt;=TODAY(),$AL2485&gt;0,AI2485&lt;&gt;"closed",AI2485&lt;&gt;"old",AND($B$3&lt;&gt;Data!$N$6,OR(database!$AG2485&lt;&gt;Data!$K$9,database!$AG2485&lt;&gt;Data!$K$8))),MAX(C$8:C2484)+1,0)</f>
        <v>0</v>
      </c>
      <c r="D2485" s="25">
        <f ca="1">IF(AND($AL2485-D$3&lt;=TODAY(),$AL2485&gt;0,$AI2485&lt;&gt;"closed",AI2485&lt;&gt;"old",AND($B$3&lt;&gt;Data!$N$6,OR(database!$AG2485&lt;&gt;Data!$K$9,database!$AG2485&lt;&gt;Data!$K$8))),MAX(D$8:D2484)+1,0)</f>
        <v>0</v>
      </c>
      <c r="E2485" s="25">
        <f ca="1">IF(AND($AL2485-E$3&lt;=TODAY(),$AL2485&gt;0,AI2485&lt;&gt;"closed",AI2485&lt;&gt;"old",AND($B$3&lt;&gt;Data!$N$6,OR(database!$AG2485&lt;&gt;Data!$K$9,database!$AG2485&lt;&gt;Data!$K$8))),MAX(E$8:E2484)+1,0)</f>
        <v>0</v>
      </c>
      <c r="F2485" s="25">
        <f>IF(AH2485="X",MAX(F$8:F2484)+1,0)</f>
        <v>0</v>
      </c>
      <c r="G2485" s="25">
        <f ca="1">IF(AND(AG2485=Data!$K$8,database!AI2485&lt;&gt;"Closed",AI2485&lt;&gt;"old",database!AL2485&lt;(TODAY()+Data!$X$4)),MAX(G$8:G2484)+1,0)</f>
        <v>0</v>
      </c>
      <c r="H2485" s="25">
        <f ca="1">IF(AND(AG2485=Data!$K$9,database!AI2485&lt;&gt;"Closed",AI2485&lt;&gt;"old",database!AL2485&lt;(TODAY()+Data!$X$5)),MAX(H$8:H2484)+1,0)</f>
        <v>0</v>
      </c>
      <c r="Y2485">
        <f>IF(AS2485&gt;0,VLOOKUP(AS2485,$AT:$AV,3,0)+COUNTIF(AS$8:AS2484,AS2485),0)</f>
        <v>0</v>
      </c>
      <c r="AA2485" s="17"/>
      <c r="AB2485" s="18"/>
      <c r="AC2485" s="17"/>
      <c r="AD2485" s="18"/>
      <c r="AE2485" s="17"/>
      <c r="AF2485" s="18"/>
      <c r="AG2485" s="139"/>
      <c r="AH2485" s="24"/>
      <c r="AI2485" s="17"/>
      <c r="AJ2485" s="24"/>
      <c r="AK2485" s="27"/>
      <c r="AL2485" s="47"/>
      <c r="AQ2485" s="25">
        <f>IF(FollowUp!$AK$3="(Off)",IF(FollowUp!$AA$3=Data!$D$5,C2485,IF(FollowUp!$AA$3=Data!$D$6,D2485,IF(FollowUp!$AA$3=Data!$D$7,E2485,B2485))),IF(FollowUp!$AK$3=Data!$N$9,F2485,IF(FollowUp!$AK$3=Data!$N$8,H2485,IF(FollowUp!$AK$3=Data!$N$7,G2485,B2485))))</f>
        <v>0</v>
      </c>
      <c r="AR2485" s="51">
        <f t="shared" si="236"/>
        <v>0</v>
      </c>
      <c r="AS2485" s="25">
        <f t="shared" si="234"/>
        <v>-1</v>
      </c>
      <c r="AT2485" s="25">
        <f t="shared" si="237"/>
        <v>2478</v>
      </c>
      <c r="AU2485" s="25">
        <f t="shared" si="235"/>
        <v>0</v>
      </c>
      <c r="AV2485" s="25">
        <f t="shared" si="238"/>
        <v>0</v>
      </c>
      <c r="BB2485" s="51"/>
    </row>
    <row r="2486" spans="1:54" x14ac:dyDescent="0.25">
      <c r="A2486" t="str">
        <f t="shared" si="233"/>
        <v>2486</v>
      </c>
      <c r="B2486" s="25">
        <f>IF(OR(ISBLANK($AG2486),$AI2486="closed",$AI2486="old",AND($B$3=Data!$N$6,OR(database!AG2486=Data!$K$8,Data!$K$9=database!AG2486))),0,MAX(B$8:B2485)+1)</f>
        <v>0</v>
      </c>
      <c r="C2486" s="25">
        <f ca="1">IF(AND($AL2486-C$3&lt;=TODAY(),$AL2486&gt;0,AI2486&lt;&gt;"closed",AI2486&lt;&gt;"old",AND($B$3&lt;&gt;Data!$N$6,OR(database!$AG2486&lt;&gt;Data!$K$9,database!$AG2486&lt;&gt;Data!$K$8))),MAX(C$8:C2485)+1,0)</f>
        <v>0</v>
      </c>
      <c r="D2486" s="25">
        <f ca="1">IF(AND($AL2486-D$3&lt;=TODAY(),$AL2486&gt;0,$AI2486&lt;&gt;"closed",AI2486&lt;&gt;"old",AND($B$3&lt;&gt;Data!$N$6,OR(database!$AG2486&lt;&gt;Data!$K$9,database!$AG2486&lt;&gt;Data!$K$8))),MAX(D$8:D2485)+1,0)</f>
        <v>0</v>
      </c>
      <c r="E2486" s="25">
        <f ca="1">IF(AND($AL2486-E$3&lt;=TODAY(),$AL2486&gt;0,AI2486&lt;&gt;"closed",AI2486&lt;&gt;"old",AND($B$3&lt;&gt;Data!$N$6,OR(database!$AG2486&lt;&gt;Data!$K$9,database!$AG2486&lt;&gt;Data!$K$8))),MAX(E$8:E2485)+1,0)</f>
        <v>0</v>
      </c>
      <c r="F2486" s="25">
        <f>IF(AH2486="X",MAX(F$8:F2485)+1,0)</f>
        <v>0</v>
      </c>
      <c r="G2486" s="25">
        <f ca="1">IF(AND(AG2486=Data!$K$8,database!AI2486&lt;&gt;"Closed",AI2486&lt;&gt;"old",database!AL2486&lt;(TODAY()+Data!$X$4)),MAX(G$8:G2485)+1,0)</f>
        <v>0</v>
      </c>
      <c r="H2486" s="25">
        <f ca="1">IF(AND(AG2486=Data!$K$9,database!AI2486&lt;&gt;"Closed",AI2486&lt;&gt;"old",database!AL2486&lt;(TODAY()+Data!$X$5)),MAX(H$8:H2485)+1,0)</f>
        <v>0</v>
      </c>
      <c r="Y2486">
        <f>IF(AS2486&gt;0,VLOOKUP(AS2486,$AT:$AV,3,0)+COUNTIF(AS$8:AS2485,AS2486),0)</f>
        <v>0</v>
      </c>
      <c r="AA2486" s="16"/>
      <c r="AB2486" s="22"/>
      <c r="AC2486" s="16"/>
      <c r="AD2486" s="22"/>
      <c r="AE2486" s="16"/>
      <c r="AF2486" s="22"/>
      <c r="AG2486" s="138"/>
      <c r="AH2486" s="23"/>
      <c r="AI2486" s="16"/>
      <c r="AJ2486" s="23"/>
      <c r="AK2486" s="28"/>
      <c r="AL2486" s="35"/>
      <c r="AQ2486" s="25">
        <f>IF(FollowUp!$AK$3="(Off)",IF(FollowUp!$AA$3=Data!$D$5,C2486,IF(FollowUp!$AA$3=Data!$D$6,D2486,IF(FollowUp!$AA$3=Data!$D$7,E2486,B2486))),IF(FollowUp!$AK$3=Data!$N$9,F2486,IF(FollowUp!$AK$3=Data!$N$8,H2486,IF(FollowUp!$AK$3=Data!$N$7,G2486,B2486))))</f>
        <v>0</v>
      </c>
      <c r="AR2486" s="51">
        <f t="shared" si="236"/>
        <v>0</v>
      </c>
      <c r="AS2486" s="25">
        <f t="shared" si="234"/>
        <v>-1</v>
      </c>
      <c r="AT2486" s="25">
        <f t="shared" si="237"/>
        <v>2479</v>
      </c>
      <c r="AU2486" s="25">
        <f t="shared" si="235"/>
        <v>0</v>
      </c>
      <c r="AV2486" s="25">
        <f t="shared" si="238"/>
        <v>0</v>
      </c>
      <c r="BB2486" s="51"/>
    </row>
    <row r="2487" spans="1:54" x14ac:dyDescent="0.25">
      <c r="A2487" t="str">
        <f t="shared" si="233"/>
        <v>2487</v>
      </c>
      <c r="B2487" s="25">
        <f>IF(OR(ISBLANK($AG2487),$AI2487="closed",$AI2487="old",AND($B$3=Data!$N$6,OR(database!AG2487=Data!$K$8,Data!$K$9=database!AG2487))),0,MAX(B$8:B2486)+1)</f>
        <v>0</v>
      </c>
      <c r="C2487" s="25">
        <f ca="1">IF(AND($AL2487-C$3&lt;=TODAY(),$AL2487&gt;0,AI2487&lt;&gt;"closed",AI2487&lt;&gt;"old",AND($B$3&lt;&gt;Data!$N$6,OR(database!$AG2487&lt;&gt;Data!$K$9,database!$AG2487&lt;&gt;Data!$K$8))),MAX(C$8:C2486)+1,0)</f>
        <v>0</v>
      </c>
      <c r="D2487" s="25">
        <f ca="1">IF(AND($AL2487-D$3&lt;=TODAY(),$AL2487&gt;0,$AI2487&lt;&gt;"closed",AI2487&lt;&gt;"old",AND($B$3&lt;&gt;Data!$N$6,OR(database!$AG2487&lt;&gt;Data!$K$9,database!$AG2487&lt;&gt;Data!$K$8))),MAX(D$8:D2486)+1,0)</f>
        <v>0</v>
      </c>
      <c r="E2487" s="25">
        <f ca="1">IF(AND($AL2487-E$3&lt;=TODAY(),$AL2487&gt;0,AI2487&lt;&gt;"closed",AI2487&lt;&gt;"old",AND($B$3&lt;&gt;Data!$N$6,OR(database!$AG2487&lt;&gt;Data!$K$9,database!$AG2487&lt;&gt;Data!$K$8))),MAX(E$8:E2486)+1,0)</f>
        <v>0</v>
      </c>
      <c r="F2487" s="25">
        <f>IF(AH2487="X",MAX(F$8:F2486)+1,0)</f>
        <v>0</v>
      </c>
      <c r="G2487" s="25">
        <f ca="1">IF(AND(AG2487=Data!$K$8,database!AI2487&lt;&gt;"Closed",AI2487&lt;&gt;"old",database!AL2487&lt;(TODAY()+Data!$X$4)),MAX(G$8:G2486)+1,0)</f>
        <v>0</v>
      </c>
      <c r="H2487" s="25">
        <f ca="1">IF(AND(AG2487=Data!$K$9,database!AI2487&lt;&gt;"Closed",AI2487&lt;&gt;"old",database!AL2487&lt;(TODAY()+Data!$X$5)),MAX(H$8:H2486)+1,0)</f>
        <v>0</v>
      </c>
      <c r="Y2487">
        <f>IF(AS2487&gt;0,VLOOKUP(AS2487,$AT:$AV,3,0)+COUNTIF(AS$8:AS2486,AS2487),0)</f>
        <v>0</v>
      </c>
      <c r="AA2487" s="17"/>
      <c r="AB2487" s="18"/>
      <c r="AC2487" s="17"/>
      <c r="AD2487" s="18"/>
      <c r="AE2487" s="17"/>
      <c r="AF2487" s="18"/>
      <c r="AG2487" s="139"/>
      <c r="AH2487" s="24"/>
      <c r="AI2487" s="17"/>
      <c r="AJ2487" s="24"/>
      <c r="AK2487" s="27"/>
      <c r="AL2487" s="47"/>
      <c r="AQ2487" s="25">
        <f>IF(FollowUp!$AK$3="(Off)",IF(FollowUp!$AA$3=Data!$D$5,C2487,IF(FollowUp!$AA$3=Data!$D$6,D2487,IF(FollowUp!$AA$3=Data!$D$7,E2487,B2487))),IF(FollowUp!$AK$3=Data!$N$9,F2487,IF(FollowUp!$AK$3=Data!$N$8,H2487,IF(FollowUp!$AK$3=Data!$N$7,G2487,B2487))))</f>
        <v>0</v>
      </c>
      <c r="AR2487" s="51">
        <f t="shared" si="236"/>
        <v>0</v>
      </c>
      <c r="AS2487" s="25">
        <f t="shared" si="234"/>
        <v>-1</v>
      </c>
      <c r="AT2487" s="25">
        <f t="shared" si="237"/>
        <v>2480</v>
      </c>
      <c r="AU2487" s="25">
        <f t="shared" si="235"/>
        <v>0</v>
      </c>
      <c r="AV2487" s="25">
        <f t="shared" si="238"/>
        <v>0</v>
      </c>
      <c r="BB2487" s="51"/>
    </row>
    <row r="2488" spans="1:54" x14ac:dyDescent="0.25">
      <c r="A2488" t="str">
        <f t="shared" si="233"/>
        <v>2488</v>
      </c>
      <c r="B2488" s="25">
        <f>IF(OR(ISBLANK($AG2488),$AI2488="closed",$AI2488="old",AND($B$3=Data!$N$6,OR(database!AG2488=Data!$K$8,Data!$K$9=database!AG2488))),0,MAX(B$8:B2487)+1)</f>
        <v>0</v>
      </c>
      <c r="C2488" s="25">
        <f ca="1">IF(AND($AL2488-C$3&lt;=TODAY(),$AL2488&gt;0,AI2488&lt;&gt;"closed",AI2488&lt;&gt;"old",AND($B$3&lt;&gt;Data!$N$6,OR(database!$AG2488&lt;&gt;Data!$K$9,database!$AG2488&lt;&gt;Data!$K$8))),MAX(C$8:C2487)+1,0)</f>
        <v>0</v>
      </c>
      <c r="D2488" s="25">
        <f ca="1">IF(AND($AL2488-D$3&lt;=TODAY(),$AL2488&gt;0,$AI2488&lt;&gt;"closed",AI2488&lt;&gt;"old",AND($B$3&lt;&gt;Data!$N$6,OR(database!$AG2488&lt;&gt;Data!$K$9,database!$AG2488&lt;&gt;Data!$K$8))),MAX(D$8:D2487)+1,0)</f>
        <v>0</v>
      </c>
      <c r="E2488" s="25">
        <f ca="1">IF(AND($AL2488-E$3&lt;=TODAY(),$AL2488&gt;0,AI2488&lt;&gt;"closed",AI2488&lt;&gt;"old",AND($B$3&lt;&gt;Data!$N$6,OR(database!$AG2488&lt;&gt;Data!$K$9,database!$AG2488&lt;&gt;Data!$K$8))),MAX(E$8:E2487)+1,0)</f>
        <v>0</v>
      </c>
      <c r="F2488" s="25">
        <f>IF(AH2488="X",MAX(F$8:F2487)+1,0)</f>
        <v>0</v>
      </c>
      <c r="G2488" s="25">
        <f ca="1">IF(AND(AG2488=Data!$K$8,database!AI2488&lt;&gt;"Closed",AI2488&lt;&gt;"old",database!AL2488&lt;(TODAY()+Data!$X$4)),MAX(G$8:G2487)+1,0)</f>
        <v>0</v>
      </c>
      <c r="H2488" s="25">
        <f ca="1">IF(AND(AG2488=Data!$K$9,database!AI2488&lt;&gt;"Closed",AI2488&lt;&gt;"old",database!AL2488&lt;(TODAY()+Data!$X$5)),MAX(H$8:H2487)+1,0)</f>
        <v>0</v>
      </c>
      <c r="Y2488">
        <f>IF(AS2488&gt;0,VLOOKUP(AS2488,$AT:$AV,3,0)+COUNTIF(AS$8:AS2487,AS2488),0)</f>
        <v>0</v>
      </c>
      <c r="AA2488" s="16"/>
      <c r="AB2488" s="22"/>
      <c r="AC2488" s="16"/>
      <c r="AD2488" s="22"/>
      <c r="AE2488" s="16"/>
      <c r="AF2488" s="22"/>
      <c r="AG2488" s="138"/>
      <c r="AH2488" s="23"/>
      <c r="AI2488" s="16"/>
      <c r="AJ2488" s="23"/>
      <c r="AK2488" s="28"/>
      <c r="AL2488" s="35"/>
      <c r="AQ2488" s="25">
        <f>IF(FollowUp!$AK$3="(Off)",IF(FollowUp!$AA$3=Data!$D$5,C2488,IF(FollowUp!$AA$3=Data!$D$6,D2488,IF(FollowUp!$AA$3=Data!$D$7,E2488,B2488))),IF(FollowUp!$AK$3=Data!$N$9,F2488,IF(FollowUp!$AK$3=Data!$N$8,H2488,IF(FollowUp!$AK$3=Data!$N$7,G2488,B2488))))</f>
        <v>0</v>
      </c>
      <c r="AR2488" s="51">
        <f t="shared" si="236"/>
        <v>0</v>
      </c>
      <c r="AS2488" s="25">
        <f t="shared" si="234"/>
        <v>-1</v>
      </c>
      <c r="AT2488" s="25">
        <f t="shared" si="237"/>
        <v>2481</v>
      </c>
      <c r="AU2488" s="25">
        <f t="shared" si="235"/>
        <v>0</v>
      </c>
      <c r="AV2488" s="25">
        <f t="shared" si="238"/>
        <v>0</v>
      </c>
      <c r="BB2488" s="51"/>
    </row>
    <row r="2489" spans="1:54" x14ac:dyDescent="0.25">
      <c r="A2489" t="str">
        <f t="shared" si="233"/>
        <v>2489</v>
      </c>
      <c r="B2489" s="25">
        <f>IF(OR(ISBLANK($AG2489),$AI2489="closed",$AI2489="old",AND($B$3=Data!$N$6,OR(database!AG2489=Data!$K$8,Data!$K$9=database!AG2489))),0,MAX(B$8:B2488)+1)</f>
        <v>0</v>
      </c>
      <c r="C2489" s="25">
        <f ca="1">IF(AND($AL2489-C$3&lt;=TODAY(),$AL2489&gt;0,AI2489&lt;&gt;"closed",AI2489&lt;&gt;"old",AND($B$3&lt;&gt;Data!$N$6,OR(database!$AG2489&lt;&gt;Data!$K$9,database!$AG2489&lt;&gt;Data!$K$8))),MAX(C$8:C2488)+1,0)</f>
        <v>0</v>
      </c>
      <c r="D2489" s="25">
        <f ca="1">IF(AND($AL2489-D$3&lt;=TODAY(),$AL2489&gt;0,$AI2489&lt;&gt;"closed",AI2489&lt;&gt;"old",AND($B$3&lt;&gt;Data!$N$6,OR(database!$AG2489&lt;&gt;Data!$K$9,database!$AG2489&lt;&gt;Data!$K$8))),MAX(D$8:D2488)+1,0)</f>
        <v>0</v>
      </c>
      <c r="E2489" s="25">
        <f ca="1">IF(AND($AL2489-E$3&lt;=TODAY(),$AL2489&gt;0,AI2489&lt;&gt;"closed",AI2489&lt;&gt;"old",AND($B$3&lt;&gt;Data!$N$6,OR(database!$AG2489&lt;&gt;Data!$K$9,database!$AG2489&lt;&gt;Data!$K$8))),MAX(E$8:E2488)+1,0)</f>
        <v>0</v>
      </c>
      <c r="F2489" s="25">
        <f>IF(AH2489="X",MAX(F$8:F2488)+1,0)</f>
        <v>0</v>
      </c>
      <c r="G2489" s="25">
        <f ca="1">IF(AND(AG2489=Data!$K$8,database!AI2489&lt;&gt;"Closed",AI2489&lt;&gt;"old",database!AL2489&lt;(TODAY()+Data!$X$4)),MAX(G$8:G2488)+1,0)</f>
        <v>0</v>
      </c>
      <c r="H2489" s="25">
        <f ca="1">IF(AND(AG2489=Data!$K$9,database!AI2489&lt;&gt;"Closed",AI2489&lt;&gt;"old",database!AL2489&lt;(TODAY()+Data!$X$5)),MAX(H$8:H2488)+1,0)</f>
        <v>0</v>
      </c>
      <c r="Y2489">
        <f>IF(AS2489&gt;0,VLOOKUP(AS2489,$AT:$AV,3,0)+COUNTIF(AS$8:AS2488,AS2489),0)</f>
        <v>0</v>
      </c>
      <c r="AA2489" s="17"/>
      <c r="AB2489" s="18"/>
      <c r="AC2489" s="17"/>
      <c r="AD2489" s="18"/>
      <c r="AE2489" s="17"/>
      <c r="AF2489" s="18"/>
      <c r="AG2489" s="139"/>
      <c r="AH2489" s="24"/>
      <c r="AI2489" s="17"/>
      <c r="AJ2489" s="24"/>
      <c r="AK2489" s="27"/>
      <c r="AL2489" s="47"/>
      <c r="AQ2489" s="25">
        <f>IF(FollowUp!$AK$3="(Off)",IF(FollowUp!$AA$3=Data!$D$5,C2489,IF(FollowUp!$AA$3=Data!$D$6,D2489,IF(FollowUp!$AA$3=Data!$D$7,E2489,B2489))),IF(FollowUp!$AK$3=Data!$N$9,F2489,IF(FollowUp!$AK$3=Data!$N$8,H2489,IF(FollowUp!$AK$3=Data!$N$7,G2489,B2489))))</f>
        <v>0</v>
      </c>
      <c r="AR2489" s="51">
        <f t="shared" si="236"/>
        <v>0</v>
      </c>
      <c r="AS2489" s="25">
        <f t="shared" si="234"/>
        <v>-1</v>
      </c>
      <c r="AT2489" s="25">
        <f t="shared" si="237"/>
        <v>2482</v>
      </c>
      <c r="AU2489" s="25">
        <f t="shared" si="235"/>
        <v>0</v>
      </c>
      <c r="AV2489" s="25">
        <f t="shared" si="238"/>
        <v>0</v>
      </c>
      <c r="BB2489" s="51"/>
    </row>
    <row r="2490" spans="1:54" x14ac:dyDescent="0.25">
      <c r="A2490" t="str">
        <f t="shared" si="233"/>
        <v>2490</v>
      </c>
      <c r="B2490" s="25">
        <f>IF(OR(ISBLANK($AG2490),$AI2490="closed",$AI2490="old",AND($B$3=Data!$N$6,OR(database!AG2490=Data!$K$8,Data!$K$9=database!AG2490))),0,MAX(B$8:B2489)+1)</f>
        <v>0</v>
      </c>
      <c r="C2490" s="25">
        <f ca="1">IF(AND($AL2490-C$3&lt;=TODAY(),$AL2490&gt;0,AI2490&lt;&gt;"closed",AI2490&lt;&gt;"old",AND($B$3&lt;&gt;Data!$N$6,OR(database!$AG2490&lt;&gt;Data!$K$9,database!$AG2490&lt;&gt;Data!$K$8))),MAX(C$8:C2489)+1,0)</f>
        <v>0</v>
      </c>
      <c r="D2490" s="25">
        <f ca="1">IF(AND($AL2490-D$3&lt;=TODAY(),$AL2490&gt;0,$AI2490&lt;&gt;"closed",AI2490&lt;&gt;"old",AND($B$3&lt;&gt;Data!$N$6,OR(database!$AG2490&lt;&gt;Data!$K$9,database!$AG2490&lt;&gt;Data!$K$8))),MAX(D$8:D2489)+1,0)</f>
        <v>0</v>
      </c>
      <c r="E2490" s="25">
        <f ca="1">IF(AND($AL2490-E$3&lt;=TODAY(),$AL2490&gt;0,AI2490&lt;&gt;"closed",AI2490&lt;&gt;"old",AND($B$3&lt;&gt;Data!$N$6,OR(database!$AG2490&lt;&gt;Data!$K$9,database!$AG2490&lt;&gt;Data!$K$8))),MAX(E$8:E2489)+1,0)</f>
        <v>0</v>
      </c>
      <c r="F2490" s="25">
        <f>IF(AH2490="X",MAX(F$8:F2489)+1,0)</f>
        <v>0</v>
      </c>
      <c r="G2490" s="25">
        <f ca="1">IF(AND(AG2490=Data!$K$8,database!AI2490&lt;&gt;"Closed",AI2490&lt;&gt;"old",database!AL2490&lt;(TODAY()+Data!$X$4)),MAX(G$8:G2489)+1,0)</f>
        <v>0</v>
      </c>
      <c r="H2490" s="25">
        <f ca="1">IF(AND(AG2490=Data!$K$9,database!AI2490&lt;&gt;"Closed",AI2490&lt;&gt;"old",database!AL2490&lt;(TODAY()+Data!$X$5)),MAX(H$8:H2489)+1,0)</f>
        <v>0</v>
      </c>
      <c r="Y2490">
        <f>IF(AS2490&gt;0,VLOOKUP(AS2490,$AT:$AV,3,0)+COUNTIF(AS$8:AS2489,AS2490),0)</f>
        <v>0</v>
      </c>
      <c r="AA2490" s="16"/>
      <c r="AB2490" s="22"/>
      <c r="AC2490" s="16"/>
      <c r="AD2490" s="22"/>
      <c r="AE2490" s="16"/>
      <c r="AF2490" s="22"/>
      <c r="AG2490" s="138"/>
      <c r="AH2490" s="23"/>
      <c r="AI2490" s="16"/>
      <c r="AJ2490" s="23"/>
      <c r="AK2490" s="28"/>
      <c r="AL2490" s="35"/>
      <c r="AQ2490" s="25">
        <f>IF(FollowUp!$AK$3="(Off)",IF(FollowUp!$AA$3=Data!$D$5,C2490,IF(FollowUp!$AA$3=Data!$D$6,D2490,IF(FollowUp!$AA$3=Data!$D$7,E2490,B2490))),IF(FollowUp!$AK$3=Data!$N$9,F2490,IF(FollowUp!$AK$3=Data!$N$8,H2490,IF(FollowUp!$AK$3=Data!$N$7,G2490,B2490))))</f>
        <v>0</v>
      </c>
      <c r="AR2490" s="51">
        <f t="shared" si="236"/>
        <v>0</v>
      </c>
      <c r="AS2490" s="25">
        <f t="shared" si="234"/>
        <v>-1</v>
      </c>
      <c r="AT2490" s="25">
        <f t="shared" si="237"/>
        <v>2483</v>
      </c>
      <c r="AU2490" s="25">
        <f t="shared" si="235"/>
        <v>0</v>
      </c>
      <c r="AV2490" s="25">
        <f t="shared" si="238"/>
        <v>0</v>
      </c>
      <c r="BB2490" s="51"/>
    </row>
    <row r="2491" spans="1:54" x14ac:dyDescent="0.25">
      <c r="A2491" t="str">
        <f t="shared" si="233"/>
        <v>2491</v>
      </c>
      <c r="B2491" s="25">
        <f>IF(OR(ISBLANK($AG2491),$AI2491="closed",$AI2491="old",AND($B$3=Data!$N$6,OR(database!AG2491=Data!$K$8,Data!$K$9=database!AG2491))),0,MAX(B$8:B2490)+1)</f>
        <v>0</v>
      </c>
      <c r="C2491" s="25">
        <f ca="1">IF(AND($AL2491-C$3&lt;=TODAY(),$AL2491&gt;0,AI2491&lt;&gt;"closed",AI2491&lt;&gt;"old",AND($B$3&lt;&gt;Data!$N$6,OR(database!$AG2491&lt;&gt;Data!$K$9,database!$AG2491&lt;&gt;Data!$K$8))),MAX(C$8:C2490)+1,0)</f>
        <v>0</v>
      </c>
      <c r="D2491" s="25">
        <f ca="1">IF(AND($AL2491-D$3&lt;=TODAY(),$AL2491&gt;0,$AI2491&lt;&gt;"closed",AI2491&lt;&gt;"old",AND($B$3&lt;&gt;Data!$N$6,OR(database!$AG2491&lt;&gt;Data!$K$9,database!$AG2491&lt;&gt;Data!$K$8))),MAX(D$8:D2490)+1,0)</f>
        <v>0</v>
      </c>
      <c r="E2491" s="25">
        <f ca="1">IF(AND($AL2491-E$3&lt;=TODAY(),$AL2491&gt;0,AI2491&lt;&gt;"closed",AI2491&lt;&gt;"old",AND($B$3&lt;&gt;Data!$N$6,OR(database!$AG2491&lt;&gt;Data!$K$9,database!$AG2491&lt;&gt;Data!$K$8))),MAX(E$8:E2490)+1,0)</f>
        <v>0</v>
      </c>
      <c r="F2491" s="25">
        <f>IF(AH2491="X",MAX(F$8:F2490)+1,0)</f>
        <v>0</v>
      </c>
      <c r="G2491" s="25">
        <f ca="1">IF(AND(AG2491=Data!$K$8,database!AI2491&lt;&gt;"Closed",AI2491&lt;&gt;"old",database!AL2491&lt;(TODAY()+Data!$X$4)),MAX(G$8:G2490)+1,0)</f>
        <v>0</v>
      </c>
      <c r="H2491" s="25">
        <f ca="1">IF(AND(AG2491=Data!$K$9,database!AI2491&lt;&gt;"Closed",AI2491&lt;&gt;"old",database!AL2491&lt;(TODAY()+Data!$X$5)),MAX(H$8:H2490)+1,0)</f>
        <v>0</v>
      </c>
      <c r="Y2491">
        <f>IF(AS2491&gt;0,VLOOKUP(AS2491,$AT:$AV,3,0)+COUNTIF(AS$8:AS2490,AS2491),0)</f>
        <v>0</v>
      </c>
      <c r="AA2491" s="17"/>
      <c r="AB2491" s="18"/>
      <c r="AC2491" s="17"/>
      <c r="AD2491" s="18"/>
      <c r="AE2491" s="17"/>
      <c r="AF2491" s="18"/>
      <c r="AG2491" s="139"/>
      <c r="AH2491" s="24"/>
      <c r="AI2491" s="17"/>
      <c r="AJ2491" s="24"/>
      <c r="AK2491" s="27"/>
      <c r="AL2491" s="47"/>
      <c r="AQ2491" s="25">
        <f>IF(FollowUp!$AK$3="(Off)",IF(FollowUp!$AA$3=Data!$D$5,C2491,IF(FollowUp!$AA$3=Data!$D$6,D2491,IF(FollowUp!$AA$3=Data!$D$7,E2491,B2491))),IF(FollowUp!$AK$3=Data!$N$9,F2491,IF(FollowUp!$AK$3=Data!$N$8,H2491,IF(FollowUp!$AK$3=Data!$N$7,G2491,B2491))))</f>
        <v>0</v>
      </c>
      <c r="AR2491" s="51">
        <f t="shared" si="236"/>
        <v>0</v>
      </c>
      <c r="AS2491" s="25">
        <f t="shared" si="234"/>
        <v>-1</v>
      </c>
      <c r="AT2491" s="25">
        <f t="shared" si="237"/>
        <v>2484</v>
      </c>
      <c r="AU2491" s="25">
        <f t="shared" si="235"/>
        <v>0</v>
      </c>
      <c r="AV2491" s="25">
        <f t="shared" si="238"/>
        <v>0</v>
      </c>
      <c r="BB2491" s="51"/>
    </row>
    <row r="2492" spans="1:54" x14ac:dyDescent="0.25">
      <c r="A2492" t="str">
        <f t="shared" si="233"/>
        <v>2492</v>
      </c>
      <c r="B2492" s="25">
        <f>IF(OR(ISBLANK($AG2492),$AI2492="closed",$AI2492="old",AND($B$3=Data!$N$6,OR(database!AG2492=Data!$K$8,Data!$K$9=database!AG2492))),0,MAX(B$8:B2491)+1)</f>
        <v>0</v>
      </c>
      <c r="C2492" s="25">
        <f ca="1">IF(AND($AL2492-C$3&lt;=TODAY(),$AL2492&gt;0,AI2492&lt;&gt;"closed",AI2492&lt;&gt;"old",AND($B$3&lt;&gt;Data!$N$6,OR(database!$AG2492&lt;&gt;Data!$K$9,database!$AG2492&lt;&gt;Data!$K$8))),MAX(C$8:C2491)+1,0)</f>
        <v>0</v>
      </c>
      <c r="D2492" s="25">
        <f ca="1">IF(AND($AL2492-D$3&lt;=TODAY(),$AL2492&gt;0,$AI2492&lt;&gt;"closed",AI2492&lt;&gt;"old",AND($B$3&lt;&gt;Data!$N$6,OR(database!$AG2492&lt;&gt;Data!$K$9,database!$AG2492&lt;&gt;Data!$K$8))),MAX(D$8:D2491)+1,0)</f>
        <v>0</v>
      </c>
      <c r="E2492" s="25">
        <f ca="1">IF(AND($AL2492-E$3&lt;=TODAY(),$AL2492&gt;0,AI2492&lt;&gt;"closed",AI2492&lt;&gt;"old",AND($B$3&lt;&gt;Data!$N$6,OR(database!$AG2492&lt;&gt;Data!$K$9,database!$AG2492&lt;&gt;Data!$K$8))),MAX(E$8:E2491)+1,0)</f>
        <v>0</v>
      </c>
      <c r="F2492" s="25">
        <f>IF(AH2492="X",MAX(F$8:F2491)+1,0)</f>
        <v>0</v>
      </c>
      <c r="G2492" s="25">
        <f ca="1">IF(AND(AG2492=Data!$K$8,database!AI2492&lt;&gt;"Closed",AI2492&lt;&gt;"old",database!AL2492&lt;(TODAY()+Data!$X$4)),MAX(G$8:G2491)+1,0)</f>
        <v>0</v>
      </c>
      <c r="H2492" s="25">
        <f ca="1">IF(AND(AG2492=Data!$K$9,database!AI2492&lt;&gt;"Closed",AI2492&lt;&gt;"old",database!AL2492&lt;(TODAY()+Data!$X$5)),MAX(H$8:H2491)+1,0)</f>
        <v>0</v>
      </c>
      <c r="Y2492">
        <f>IF(AS2492&gt;0,VLOOKUP(AS2492,$AT:$AV,3,0)+COUNTIF(AS$8:AS2491,AS2492),0)</f>
        <v>0</v>
      </c>
      <c r="AA2492" s="16"/>
      <c r="AB2492" s="22"/>
      <c r="AC2492" s="16"/>
      <c r="AD2492" s="22"/>
      <c r="AE2492" s="16"/>
      <c r="AF2492" s="22"/>
      <c r="AG2492" s="138"/>
      <c r="AH2492" s="23"/>
      <c r="AI2492" s="16"/>
      <c r="AJ2492" s="23"/>
      <c r="AK2492" s="28"/>
      <c r="AL2492" s="35"/>
      <c r="AQ2492" s="25">
        <f>IF(FollowUp!$AK$3="(Off)",IF(FollowUp!$AA$3=Data!$D$5,C2492,IF(FollowUp!$AA$3=Data!$D$6,D2492,IF(FollowUp!$AA$3=Data!$D$7,E2492,B2492))),IF(FollowUp!$AK$3=Data!$N$9,F2492,IF(FollowUp!$AK$3=Data!$N$8,H2492,IF(FollowUp!$AK$3=Data!$N$7,G2492,B2492))))</f>
        <v>0</v>
      </c>
      <c r="AR2492" s="51">
        <f t="shared" si="236"/>
        <v>0</v>
      </c>
      <c r="AS2492" s="25">
        <f t="shared" si="234"/>
        <v>-1</v>
      </c>
      <c r="AT2492" s="25">
        <f t="shared" si="237"/>
        <v>2485</v>
      </c>
      <c r="AU2492" s="25">
        <f t="shared" si="235"/>
        <v>0</v>
      </c>
      <c r="AV2492" s="25">
        <f t="shared" si="238"/>
        <v>0</v>
      </c>
      <c r="BB2492" s="51"/>
    </row>
    <row r="2493" spans="1:54" x14ac:dyDescent="0.25">
      <c r="A2493" t="str">
        <f t="shared" si="233"/>
        <v>2493</v>
      </c>
      <c r="B2493" s="25">
        <f>IF(OR(ISBLANK($AG2493),$AI2493="closed",$AI2493="old",AND($B$3=Data!$N$6,OR(database!AG2493=Data!$K$8,Data!$K$9=database!AG2493))),0,MAX(B$8:B2492)+1)</f>
        <v>0</v>
      </c>
      <c r="C2493" s="25">
        <f ca="1">IF(AND($AL2493-C$3&lt;=TODAY(),$AL2493&gt;0,AI2493&lt;&gt;"closed",AI2493&lt;&gt;"old",AND($B$3&lt;&gt;Data!$N$6,OR(database!$AG2493&lt;&gt;Data!$K$9,database!$AG2493&lt;&gt;Data!$K$8))),MAX(C$8:C2492)+1,0)</f>
        <v>0</v>
      </c>
      <c r="D2493" s="25">
        <f ca="1">IF(AND($AL2493-D$3&lt;=TODAY(),$AL2493&gt;0,$AI2493&lt;&gt;"closed",AI2493&lt;&gt;"old",AND($B$3&lt;&gt;Data!$N$6,OR(database!$AG2493&lt;&gt;Data!$K$9,database!$AG2493&lt;&gt;Data!$K$8))),MAX(D$8:D2492)+1,0)</f>
        <v>0</v>
      </c>
      <c r="E2493" s="25">
        <f ca="1">IF(AND($AL2493-E$3&lt;=TODAY(),$AL2493&gt;0,AI2493&lt;&gt;"closed",AI2493&lt;&gt;"old",AND($B$3&lt;&gt;Data!$N$6,OR(database!$AG2493&lt;&gt;Data!$K$9,database!$AG2493&lt;&gt;Data!$K$8))),MAX(E$8:E2492)+1,0)</f>
        <v>0</v>
      </c>
      <c r="F2493" s="25">
        <f>IF(AH2493="X",MAX(F$8:F2492)+1,0)</f>
        <v>0</v>
      </c>
      <c r="G2493" s="25">
        <f ca="1">IF(AND(AG2493=Data!$K$8,database!AI2493&lt;&gt;"Closed",AI2493&lt;&gt;"old",database!AL2493&lt;(TODAY()+Data!$X$4)),MAX(G$8:G2492)+1,0)</f>
        <v>0</v>
      </c>
      <c r="H2493" s="25">
        <f ca="1">IF(AND(AG2493=Data!$K$9,database!AI2493&lt;&gt;"Closed",AI2493&lt;&gt;"old",database!AL2493&lt;(TODAY()+Data!$X$5)),MAX(H$8:H2492)+1,0)</f>
        <v>0</v>
      </c>
      <c r="Y2493">
        <f>IF(AS2493&gt;0,VLOOKUP(AS2493,$AT:$AV,3,0)+COUNTIF(AS$8:AS2492,AS2493),0)</f>
        <v>0</v>
      </c>
      <c r="AA2493" s="17"/>
      <c r="AB2493" s="18"/>
      <c r="AC2493" s="17"/>
      <c r="AD2493" s="18"/>
      <c r="AE2493" s="17"/>
      <c r="AF2493" s="18"/>
      <c r="AG2493" s="139"/>
      <c r="AH2493" s="24"/>
      <c r="AI2493" s="17"/>
      <c r="AJ2493" s="24"/>
      <c r="AK2493" s="27"/>
      <c r="AL2493" s="47"/>
      <c r="AQ2493" s="25">
        <f>IF(FollowUp!$AK$3="(Off)",IF(FollowUp!$AA$3=Data!$D$5,C2493,IF(FollowUp!$AA$3=Data!$D$6,D2493,IF(FollowUp!$AA$3=Data!$D$7,E2493,B2493))),IF(FollowUp!$AK$3=Data!$N$9,F2493,IF(FollowUp!$AK$3=Data!$N$8,H2493,IF(FollowUp!$AK$3=Data!$N$7,G2493,B2493))))</f>
        <v>0</v>
      </c>
      <c r="AR2493" s="51">
        <f t="shared" si="236"/>
        <v>0</v>
      </c>
      <c r="AS2493" s="25">
        <f t="shared" si="234"/>
        <v>-1</v>
      </c>
      <c r="AT2493" s="25">
        <f t="shared" si="237"/>
        <v>2486</v>
      </c>
      <c r="AU2493" s="25">
        <f t="shared" si="235"/>
        <v>0</v>
      </c>
      <c r="AV2493" s="25">
        <f t="shared" si="238"/>
        <v>0</v>
      </c>
      <c r="BB2493" s="51"/>
    </row>
    <row r="2494" spans="1:54" x14ac:dyDescent="0.25">
      <c r="A2494" t="str">
        <f t="shared" si="233"/>
        <v>2494</v>
      </c>
      <c r="B2494" s="25">
        <f>IF(OR(ISBLANK($AG2494),$AI2494="closed",$AI2494="old",AND($B$3=Data!$N$6,OR(database!AG2494=Data!$K$8,Data!$K$9=database!AG2494))),0,MAX(B$8:B2493)+1)</f>
        <v>0</v>
      </c>
      <c r="C2494" s="25">
        <f ca="1">IF(AND($AL2494-C$3&lt;=TODAY(),$AL2494&gt;0,AI2494&lt;&gt;"closed",AI2494&lt;&gt;"old",AND($B$3&lt;&gt;Data!$N$6,OR(database!$AG2494&lt;&gt;Data!$K$9,database!$AG2494&lt;&gt;Data!$K$8))),MAX(C$8:C2493)+1,0)</f>
        <v>0</v>
      </c>
      <c r="D2494" s="25">
        <f ca="1">IF(AND($AL2494-D$3&lt;=TODAY(),$AL2494&gt;0,$AI2494&lt;&gt;"closed",AI2494&lt;&gt;"old",AND($B$3&lt;&gt;Data!$N$6,OR(database!$AG2494&lt;&gt;Data!$K$9,database!$AG2494&lt;&gt;Data!$K$8))),MAX(D$8:D2493)+1,0)</f>
        <v>0</v>
      </c>
      <c r="E2494" s="25">
        <f ca="1">IF(AND($AL2494-E$3&lt;=TODAY(),$AL2494&gt;0,AI2494&lt;&gt;"closed",AI2494&lt;&gt;"old",AND($B$3&lt;&gt;Data!$N$6,OR(database!$AG2494&lt;&gt;Data!$K$9,database!$AG2494&lt;&gt;Data!$K$8))),MAX(E$8:E2493)+1,0)</f>
        <v>0</v>
      </c>
      <c r="F2494" s="25">
        <f>IF(AH2494="X",MAX(F$8:F2493)+1,0)</f>
        <v>0</v>
      </c>
      <c r="G2494" s="25">
        <f ca="1">IF(AND(AG2494=Data!$K$8,database!AI2494&lt;&gt;"Closed",AI2494&lt;&gt;"old",database!AL2494&lt;(TODAY()+Data!$X$4)),MAX(G$8:G2493)+1,0)</f>
        <v>0</v>
      </c>
      <c r="H2494" s="25">
        <f ca="1">IF(AND(AG2494=Data!$K$9,database!AI2494&lt;&gt;"Closed",AI2494&lt;&gt;"old",database!AL2494&lt;(TODAY()+Data!$X$5)),MAX(H$8:H2493)+1,0)</f>
        <v>0</v>
      </c>
      <c r="Y2494">
        <f>IF(AS2494&gt;0,VLOOKUP(AS2494,$AT:$AV,3,0)+COUNTIF(AS$8:AS2493,AS2494),0)</f>
        <v>0</v>
      </c>
      <c r="AA2494" s="16"/>
      <c r="AB2494" s="22"/>
      <c r="AC2494" s="16"/>
      <c r="AD2494" s="22"/>
      <c r="AE2494" s="16"/>
      <c r="AF2494" s="22"/>
      <c r="AG2494" s="138"/>
      <c r="AH2494" s="23"/>
      <c r="AI2494" s="16"/>
      <c r="AJ2494" s="23"/>
      <c r="AK2494" s="28"/>
      <c r="AL2494" s="35"/>
      <c r="AQ2494" s="25">
        <f>IF(FollowUp!$AK$3="(Off)",IF(FollowUp!$AA$3=Data!$D$5,C2494,IF(FollowUp!$AA$3=Data!$D$6,D2494,IF(FollowUp!$AA$3=Data!$D$7,E2494,B2494))),IF(FollowUp!$AK$3=Data!$N$9,F2494,IF(FollowUp!$AK$3=Data!$N$8,H2494,IF(FollowUp!$AK$3=Data!$N$7,G2494,B2494))))</f>
        <v>0</v>
      </c>
      <c r="AR2494" s="51">
        <f t="shared" si="236"/>
        <v>0</v>
      </c>
      <c r="AS2494" s="25">
        <f t="shared" si="234"/>
        <v>-1</v>
      </c>
      <c r="AT2494" s="25">
        <f t="shared" si="237"/>
        <v>2487</v>
      </c>
      <c r="AU2494" s="25">
        <f t="shared" si="235"/>
        <v>0</v>
      </c>
      <c r="AV2494" s="25">
        <f t="shared" si="238"/>
        <v>0</v>
      </c>
      <c r="BB2494" s="51"/>
    </row>
    <row r="2495" spans="1:54" x14ac:dyDescent="0.25">
      <c r="A2495" t="str">
        <f t="shared" si="233"/>
        <v>2495</v>
      </c>
      <c r="B2495" s="25">
        <f>IF(OR(ISBLANK($AG2495),$AI2495="closed",$AI2495="old",AND($B$3=Data!$N$6,OR(database!AG2495=Data!$K$8,Data!$K$9=database!AG2495))),0,MAX(B$8:B2494)+1)</f>
        <v>0</v>
      </c>
      <c r="C2495" s="25">
        <f ca="1">IF(AND($AL2495-C$3&lt;=TODAY(),$AL2495&gt;0,AI2495&lt;&gt;"closed",AI2495&lt;&gt;"old",AND($B$3&lt;&gt;Data!$N$6,OR(database!$AG2495&lt;&gt;Data!$K$9,database!$AG2495&lt;&gt;Data!$K$8))),MAX(C$8:C2494)+1,0)</f>
        <v>0</v>
      </c>
      <c r="D2495" s="25">
        <f ca="1">IF(AND($AL2495-D$3&lt;=TODAY(),$AL2495&gt;0,$AI2495&lt;&gt;"closed",AI2495&lt;&gt;"old",AND($B$3&lt;&gt;Data!$N$6,OR(database!$AG2495&lt;&gt;Data!$K$9,database!$AG2495&lt;&gt;Data!$K$8))),MAX(D$8:D2494)+1,0)</f>
        <v>0</v>
      </c>
      <c r="E2495" s="25">
        <f ca="1">IF(AND($AL2495-E$3&lt;=TODAY(),$AL2495&gt;0,AI2495&lt;&gt;"closed",AI2495&lt;&gt;"old",AND($B$3&lt;&gt;Data!$N$6,OR(database!$AG2495&lt;&gt;Data!$K$9,database!$AG2495&lt;&gt;Data!$K$8))),MAX(E$8:E2494)+1,0)</f>
        <v>0</v>
      </c>
      <c r="F2495" s="25">
        <f>IF(AH2495="X",MAX(F$8:F2494)+1,0)</f>
        <v>0</v>
      </c>
      <c r="G2495" s="25">
        <f ca="1">IF(AND(AG2495=Data!$K$8,database!AI2495&lt;&gt;"Closed",AI2495&lt;&gt;"old",database!AL2495&lt;(TODAY()+Data!$X$4)),MAX(G$8:G2494)+1,0)</f>
        <v>0</v>
      </c>
      <c r="H2495" s="25">
        <f ca="1">IF(AND(AG2495=Data!$K$9,database!AI2495&lt;&gt;"Closed",AI2495&lt;&gt;"old",database!AL2495&lt;(TODAY()+Data!$X$5)),MAX(H$8:H2494)+1,0)</f>
        <v>0</v>
      </c>
      <c r="Y2495">
        <f>IF(AS2495&gt;0,VLOOKUP(AS2495,$AT:$AV,3,0)+COUNTIF(AS$8:AS2494,AS2495),0)</f>
        <v>0</v>
      </c>
      <c r="AA2495" s="17"/>
      <c r="AB2495" s="18"/>
      <c r="AC2495" s="17"/>
      <c r="AD2495" s="18"/>
      <c r="AE2495" s="17"/>
      <c r="AF2495" s="18"/>
      <c r="AG2495" s="139"/>
      <c r="AH2495" s="24"/>
      <c r="AI2495" s="17"/>
      <c r="AJ2495" s="24"/>
      <c r="AK2495" s="27"/>
      <c r="AL2495" s="47"/>
      <c r="AQ2495" s="25">
        <f>IF(FollowUp!$AK$3="(Off)",IF(FollowUp!$AA$3=Data!$D$5,C2495,IF(FollowUp!$AA$3=Data!$D$6,D2495,IF(FollowUp!$AA$3=Data!$D$7,E2495,B2495))),IF(FollowUp!$AK$3=Data!$N$9,F2495,IF(FollowUp!$AK$3=Data!$N$8,H2495,IF(FollowUp!$AK$3=Data!$N$7,G2495,B2495))))</f>
        <v>0</v>
      </c>
      <c r="AR2495" s="51">
        <f t="shared" si="236"/>
        <v>0</v>
      </c>
      <c r="AS2495" s="25">
        <f t="shared" si="234"/>
        <v>-1</v>
      </c>
      <c r="AT2495" s="25">
        <f t="shared" si="237"/>
        <v>2488</v>
      </c>
      <c r="AU2495" s="25">
        <f t="shared" si="235"/>
        <v>0</v>
      </c>
      <c r="AV2495" s="25">
        <f t="shared" si="238"/>
        <v>0</v>
      </c>
      <c r="BB2495" s="51"/>
    </row>
    <row r="2496" spans="1:54" x14ac:dyDescent="0.25">
      <c r="A2496" t="str">
        <f t="shared" si="233"/>
        <v>2496</v>
      </c>
      <c r="B2496" s="25">
        <f>IF(OR(ISBLANK($AG2496),$AI2496="closed",$AI2496="old",AND($B$3=Data!$N$6,OR(database!AG2496=Data!$K$8,Data!$K$9=database!AG2496))),0,MAX(B$8:B2495)+1)</f>
        <v>0</v>
      </c>
      <c r="C2496" s="25">
        <f ca="1">IF(AND($AL2496-C$3&lt;=TODAY(),$AL2496&gt;0,AI2496&lt;&gt;"closed",AI2496&lt;&gt;"old",AND($B$3&lt;&gt;Data!$N$6,OR(database!$AG2496&lt;&gt;Data!$K$9,database!$AG2496&lt;&gt;Data!$K$8))),MAX(C$8:C2495)+1,0)</f>
        <v>0</v>
      </c>
      <c r="D2496" s="25">
        <f ca="1">IF(AND($AL2496-D$3&lt;=TODAY(),$AL2496&gt;0,$AI2496&lt;&gt;"closed",AI2496&lt;&gt;"old",AND($B$3&lt;&gt;Data!$N$6,OR(database!$AG2496&lt;&gt;Data!$K$9,database!$AG2496&lt;&gt;Data!$K$8))),MAX(D$8:D2495)+1,0)</f>
        <v>0</v>
      </c>
      <c r="E2496" s="25">
        <f ca="1">IF(AND($AL2496-E$3&lt;=TODAY(),$AL2496&gt;0,AI2496&lt;&gt;"closed",AI2496&lt;&gt;"old",AND($B$3&lt;&gt;Data!$N$6,OR(database!$AG2496&lt;&gt;Data!$K$9,database!$AG2496&lt;&gt;Data!$K$8))),MAX(E$8:E2495)+1,0)</f>
        <v>0</v>
      </c>
      <c r="F2496" s="25">
        <f>IF(AH2496="X",MAX(F$8:F2495)+1,0)</f>
        <v>0</v>
      </c>
      <c r="G2496" s="25">
        <f ca="1">IF(AND(AG2496=Data!$K$8,database!AI2496&lt;&gt;"Closed",AI2496&lt;&gt;"old",database!AL2496&lt;(TODAY()+Data!$X$4)),MAX(G$8:G2495)+1,0)</f>
        <v>0</v>
      </c>
      <c r="H2496" s="25">
        <f ca="1">IF(AND(AG2496=Data!$K$9,database!AI2496&lt;&gt;"Closed",AI2496&lt;&gt;"old",database!AL2496&lt;(TODAY()+Data!$X$5)),MAX(H$8:H2495)+1,0)</f>
        <v>0</v>
      </c>
      <c r="Y2496">
        <f>IF(AS2496&gt;0,VLOOKUP(AS2496,$AT:$AV,3,0)+COUNTIF(AS$8:AS2495,AS2496),0)</f>
        <v>0</v>
      </c>
      <c r="AA2496" s="16"/>
      <c r="AB2496" s="22"/>
      <c r="AC2496" s="16"/>
      <c r="AD2496" s="22"/>
      <c r="AE2496" s="16"/>
      <c r="AF2496" s="22"/>
      <c r="AG2496" s="138"/>
      <c r="AH2496" s="23"/>
      <c r="AI2496" s="16"/>
      <c r="AJ2496" s="23"/>
      <c r="AK2496" s="28"/>
      <c r="AL2496" s="35"/>
      <c r="AQ2496" s="25">
        <f>IF(FollowUp!$AK$3="(Off)",IF(FollowUp!$AA$3=Data!$D$5,C2496,IF(FollowUp!$AA$3=Data!$D$6,D2496,IF(FollowUp!$AA$3=Data!$D$7,E2496,B2496))),IF(FollowUp!$AK$3=Data!$N$9,F2496,IF(FollowUp!$AK$3=Data!$N$8,H2496,IF(FollowUp!$AK$3=Data!$N$7,G2496,B2496))))</f>
        <v>0</v>
      </c>
      <c r="AR2496" s="51">
        <f t="shared" si="236"/>
        <v>0</v>
      </c>
      <c r="AS2496" s="25">
        <f t="shared" si="234"/>
        <v>-1</v>
      </c>
      <c r="AT2496" s="25">
        <f t="shared" si="237"/>
        <v>2489</v>
      </c>
      <c r="AU2496" s="25">
        <f t="shared" si="235"/>
        <v>0</v>
      </c>
      <c r="AV2496" s="25">
        <f t="shared" si="238"/>
        <v>0</v>
      </c>
      <c r="BB2496" s="51"/>
    </row>
    <row r="2497" spans="1:54" x14ac:dyDescent="0.25">
      <c r="A2497" t="str">
        <f t="shared" si="233"/>
        <v>2497</v>
      </c>
      <c r="B2497" s="25">
        <f>IF(OR(ISBLANK($AG2497),$AI2497="closed",$AI2497="old",AND($B$3=Data!$N$6,OR(database!AG2497=Data!$K$8,Data!$K$9=database!AG2497))),0,MAX(B$8:B2496)+1)</f>
        <v>0</v>
      </c>
      <c r="C2497" s="25">
        <f ca="1">IF(AND($AL2497-C$3&lt;=TODAY(),$AL2497&gt;0,AI2497&lt;&gt;"closed",AI2497&lt;&gt;"old",AND($B$3&lt;&gt;Data!$N$6,OR(database!$AG2497&lt;&gt;Data!$K$9,database!$AG2497&lt;&gt;Data!$K$8))),MAX(C$8:C2496)+1,0)</f>
        <v>0</v>
      </c>
      <c r="D2497" s="25">
        <f ca="1">IF(AND($AL2497-D$3&lt;=TODAY(),$AL2497&gt;0,$AI2497&lt;&gt;"closed",AI2497&lt;&gt;"old",AND($B$3&lt;&gt;Data!$N$6,OR(database!$AG2497&lt;&gt;Data!$K$9,database!$AG2497&lt;&gt;Data!$K$8))),MAX(D$8:D2496)+1,0)</f>
        <v>0</v>
      </c>
      <c r="E2497" s="25">
        <f ca="1">IF(AND($AL2497-E$3&lt;=TODAY(),$AL2497&gt;0,AI2497&lt;&gt;"closed",AI2497&lt;&gt;"old",AND($B$3&lt;&gt;Data!$N$6,OR(database!$AG2497&lt;&gt;Data!$K$9,database!$AG2497&lt;&gt;Data!$K$8))),MAX(E$8:E2496)+1,0)</f>
        <v>0</v>
      </c>
      <c r="F2497" s="25">
        <f>IF(AH2497="X",MAX(F$8:F2496)+1,0)</f>
        <v>0</v>
      </c>
      <c r="G2497" s="25">
        <f ca="1">IF(AND(AG2497=Data!$K$8,database!AI2497&lt;&gt;"Closed",AI2497&lt;&gt;"old",database!AL2497&lt;(TODAY()+Data!$X$4)),MAX(G$8:G2496)+1,0)</f>
        <v>0</v>
      </c>
      <c r="H2497" s="25">
        <f ca="1">IF(AND(AG2497=Data!$K$9,database!AI2497&lt;&gt;"Closed",AI2497&lt;&gt;"old",database!AL2497&lt;(TODAY()+Data!$X$5)),MAX(H$8:H2496)+1,0)</f>
        <v>0</v>
      </c>
      <c r="Y2497">
        <f>IF(AS2497&gt;0,VLOOKUP(AS2497,$AT:$AV,3,0)+COUNTIF(AS$8:AS2496,AS2497),0)</f>
        <v>0</v>
      </c>
      <c r="AA2497" s="17"/>
      <c r="AB2497" s="18"/>
      <c r="AC2497" s="17"/>
      <c r="AD2497" s="18"/>
      <c r="AE2497" s="17"/>
      <c r="AF2497" s="18"/>
      <c r="AG2497" s="139"/>
      <c r="AH2497" s="24"/>
      <c r="AI2497" s="17"/>
      <c r="AJ2497" s="24"/>
      <c r="AK2497" s="27"/>
      <c r="AL2497" s="47"/>
      <c r="AQ2497" s="25">
        <f>IF(FollowUp!$AK$3="(Off)",IF(FollowUp!$AA$3=Data!$D$5,C2497,IF(FollowUp!$AA$3=Data!$D$6,D2497,IF(FollowUp!$AA$3=Data!$D$7,E2497,B2497))),IF(FollowUp!$AK$3=Data!$N$9,F2497,IF(FollowUp!$AK$3=Data!$N$8,H2497,IF(FollowUp!$AK$3=Data!$N$7,G2497,B2497))))</f>
        <v>0</v>
      </c>
      <c r="AR2497" s="51">
        <f t="shared" si="236"/>
        <v>0</v>
      </c>
      <c r="AS2497" s="25">
        <f t="shared" si="234"/>
        <v>-1</v>
      </c>
      <c r="AT2497" s="25">
        <f t="shared" si="237"/>
        <v>2490</v>
      </c>
      <c r="AU2497" s="25">
        <f t="shared" si="235"/>
        <v>0</v>
      </c>
      <c r="AV2497" s="25">
        <f t="shared" si="238"/>
        <v>0</v>
      </c>
      <c r="BB2497" s="51"/>
    </row>
    <row r="2498" spans="1:54" x14ac:dyDescent="0.25">
      <c r="A2498" t="str">
        <f t="shared" si="233"/>
        <v>2498</v>
      </c>
      <c r="B2498" s="25">
        <f>IF(OR(ISBLANK($AG2498),$AI2498="closed",$AI2498="old",AND($B$3=Data!$N$6,OR(database!AG2498=Data!$K$8,Data!$K$9=database!AG2498))),0,MAX(B$8:B2497)+1)</f>
        <v>0</v>
      </c>
      <c r="C2498" s="25">
        <f ca="1">IF(AND($AL2498-C$3&lt;=TODAY(),$AL2498&gt;0,AI2498&lt;&gt;"closed",AI2498&lt;&gt;"old",AND($B$3&lt;&gt;Data!$N$6,OR(database!$AG2498&lt;&gt;Data!$K$9,database!$AG2498&lt;&gt;Data!$K$8))),MAX(C$8:C2497)+1,0)</f>
        <v>0</v>
      </c>
      <c r="D2498" s="25">
        <f ca="1">IF(AND($AL2498-D$3&lt;=TODAY(),$AL2498&gt;0,$AI2498&lt;&gt;"closed",AI2498&lt;&gt;"old",AND($B$3&lt;&gt;Data!$N$6,OR(database!$AG2498&lt;&gt;Data!$K$9,database!$AG2498&lt;&gt;Data!$K$8))),MAX(D$8:D2497)+1,0)</f>
        <v>0</v>
      </c>
      <c r="E2498" s="25">
        <f ca="1">IF(AND($AL2498-E$3&lt;=TODAY(),$AL2498&gt;0,AI2498&lt;&gt;"closed",AI2498&lt;&gt;"old",AND($B$3&lt;&gt;Data!$N$6,OR(database!$AG2498&lt;&gt;Data!$K$9,database!$AG2498&lt;&gt;Data!$K$8))),MAX(E$8:E2497)+1,0)</f>
        <v>0</v>
      </c>
      <c r="F2498" s="25">
        <f>IF(AH2498="X",MAX(F$8:F2497)+1,0)</f>
        <v>0</v>
      </c>
      <c r="G2498" s="25">
        <f ca="1">IF(AND(AG2498=Data!$K$8,database!AI2498&lt;&gt;"Closed",AI2498&lt;&gt;"old",database!AL2498&lt;(TODAY()+Data!$X$4)),MAX(G$8:G2497)+1,0)</f>
        <v>0</v>
      </c>
      <c r="H2498" s="25">
        <f ca="1">IF(AND(AG2498=Data!$K$9,database!AI2498&lt;&gt;"Closed",AI2498&lt;&gt;"old",database!AL2498&lt;(TODAY()+Data!$X$5)),MAX(H$8:H2497)+1,0)</f>
        <v>0</v>
      </c>
      <c r="Y2498">
        <f>IF(AS2498&gt;0,VLOOKUP(AS2498,$AT:$AV,3,0)+COUNTIF(AS$8:AS2497,AS2498),0)</f>
        <v>0</v>
      </c>
      <c r="AA2498" s="16"/>
      <c r="AB2498" s="22"/>
      <c r="AC2498" s="16"/>
      <c r="AD2498" s="22"/>
      <c r="AE2498" s="16"/>
      <c r="AF2498" s="22"/>
      <c r="AG2498" s="138"/>
      <c r="AH2498" s="23"/>
      <c r="AI2498" s="16"/>
      <c r="AJ2498" s="23"/>
      <c r="AK2498" s="28"/>
      <c r="AL2498" s="35"/>
      <c r="AQ2498" s="25">
        <f>IF(FollowUp!$AK$3="(Off)",IF(FollowUp!$AA$3=Data!$D$5,C2498,IF(FollowUp!$AA$3=Data!$D$6,D2498,IF(FollowUp!$AA$3=Data!$D$7,E2498,B2498))),IF(FollowUp!$AK$3=Data!$N$9,F2498,IF(FollowUp!$AK$3=Data!$N$8,H2498,IF(FollowUp!$AK$3=Data!$N$7,G2498,B2498))))</f>
        <v>0</v>
      </c>
      <c r="AR2498" s="51">
        <f t="shared" si="236"/>
        <v>0</v>
      </c>
      <c r="AS2498" s="25">
        <f t="shared" si="234"/>
        <v>-1</v>
      </c>
      <c r="AT2498" s="25">
        <f t="shared" si="237"/>
        <v>2491</v>
      </c>
      <c r="AU2498" s="25">
        <f t="shared" si="235"/>
        <v>0</v>
      </c>
      <c r="AV2498" s="25">
        <f t="shared" si="238"/>
        <v>0</v>
      </c>
      <c r="BB2498" s="51"/>
    </row>
    <row r="2499" spans="1:54" x14ac:dyDescent="0.25">
      <c r="A2499" t="str">
        <f t="shared" si="233"/>
        <v>2499</v>
      </c>
      <c r="B2499" s="25">
        <f>IF(OR(ISBLANK($AG2499),$AI2499="closed",$AI2499="old",AND($B$3=Data!$N$6,OR(database!AG2499=Data!$K$8,Data!$K$9=database!AG2499))),0,MAX(B$8:B2498)+1)</f>
        <v>0</v>
      </c>
      <c r="C2499" s="25">
        <f ca="1">IF(AND($AL2499-C$3&lt;=TODAY(),$AL2499&gt;0,AI2499&lt;&gt;"closed",AI2499&lt;&gt;"old",AND($B$3&lt;&gt;Data!$N$6,OR(database!$AG2499&lt;&gt;Data!$K$9,database!$AG2499&lt;&gt;Data!$K$8))),MAX(C$8:C2498)+1,0)</f>
        <v>0</v>
      </c>
      <c r="D2499" s="25">
        <f ca="1">IF(AND($AL2499-D$3&lt;=TODAY(),$AL2499&gt;0,$AI2499&lt;&gt;"closed",AI2499&lt;&gt;"old",AND($B$3&lt;&gt;Data!$N$6,OR(database!$AG2499&lt;&gt;Data!$K$9,database!$AG2499&lt;&gt;Data!$K$8))),MAX(D$8:D2498)+1,0)</f>
        <v>0</v>
      </c>
      <c r="E2499" s="25">
        <f ca="1">IF(AND($AL2499-E$3&lt;=TODAY(),$AL2499&gt;0,AI2499&lt;&gt;"closed",AI2499&lt;&gt;"old",AND($B$3&lt;&gt;Data!$N$6,OR(database!$AG2499&lt;&gt;Data!$K$9,database!$AG2499&lt;&gt;Data!$K$8))),MAX(E$8:E2498)+1,0)</f>
        <v>0</v>
      </c>
      <c r="F2499" s="25">
        <f>IF(AH2499="X",MAX(F$8:F2498)+1,0)</f>
        <v>0</v>
      </c>
      <c r="G2499" s="25">
        <f ca="1">IF(AND(AG2499=Data!$K$8,database!AI2499&lt;&gt;"Closed",AI2499&lt;&gt;"old",database!AL2499&lt;(TODAY()+Data!$X$4)),MAX(G$8:G2498)+1,0)</f>
        <v>0</v>
      </c>
      <c r="H2499" s="25">
        <f ca="1">IF(AND(AG2499=Data!$K$9,database!AI2499&lt;&gt;"Closed",AI2499&lt;&gt;"old",database!AL2499&lt;(TODAY()+Data!$X$5)),MAX(H$8:H2498)+1,0)</f>
        <v>0</v>
      </c>
      <c r="Y2499">
        <f>IF(AS2499&gt;0,VLOOKUP(AS2499,$AT:$AV,3,0)+COUNTIF(AS$8:AS2498,AS2499),0)</f>
        <v>0</v>
      </c>
      <c r="AA2499" s="17"/>
      <c r="AB2499" s="18"/>
      <c r="AC2499" s="17"/>
      <c r="AD2499" s="18"/>
      <c r="AE2499" s="17"/>
      <c r="AF2499" s="18"/>
      <c r="AG2499" s="139"/>
      <c r="AH2499" s="24"/>
      <c r="AI2499" s="17"/>
      <c r="AJ2499" s="24"/>
      <c r="AK2499" s="27"/>
      <c r="AL2499" s="47"/>
      <c r="AQ2499" s="25">
        <f>IF(FollowUp!$AK$3="(Off)",IF(FollowUp!$AA$3=Data!$D$5,C2499,IF(FollowUp!$AA$3=Data!$D$6,D2499,IF(FollowUp!$AA$3=Data!$D$7,E2499,B2499))),IF(FollowUp!$AK$3=Data!$N$9,F2499,IF(FollowUp!$AK$3=Data!$N$8,H2499,IF(FollowUp!$AK$3=Data!$N$7,G2499,B2499))))</f>
        <v>0</v>
      </c>
      <c r="AR2499" s="51">
        <f t="shared" si="236"/>
        <v>0</v>
      </c>
      <c r="AS2499" s="25">
        <f t="shared" si="234"/>
        <v>-1</v>
      </c>
      <c r="AT2499" s="25">
        <f t="shared" si="237"/>
        <v>2492</v>
      </c>
      <c r="AU2499" s="25">
        <f t="shared" si="235"/>
        <v>0</v>
      </c>
      <c r="AV2499" s="25">
        <f t="shared" si="238"/>
        <v>0</v>
      </c>
      <c r="BB2499" s="51"/>
    </row>
    <row r="2500" spans="1:54" x14ac:dyDescent="0.25">
      <c r="A2500" t="str">
        <f t="shared" si="233"/>
        <v>2500</v>
      </c>
      <c r="B2500" s="25">
        <f>IF(OR(ISBLANK($AG2500),$AI2500="closed",$AI2500="old",AND($B$3=Data!$N$6,OR(database!AG2500=Data!$K$8,Data!$K$9=database!AG2500))),0,MAX(B$8:B2499)+1)</f>
        <v>0</v>
      </c>
      <c r="C2500" s="25">
        <f ca="1">IF(AND($AL2500-C$3&lt;=TODAY(),$AL2500&gt;0,AI2500&lt;&gt;"closed",AI2500&lt;&gt;"old",AND($B$3&lt;&gt;Data!$N$6,OR(database!$AG2500&lt;&gt;Data!$K$9,database!$AG2500&lt;&gt;Data!$K$8))),MAX(C$8:C2499)+1,0)</f>
        <v>0</v>
      </c>
      <c r="D2500" s="25">
        <f ca="1">IF(AND($AL2500-D$3&lt;=TODAY(),$AL2500&gt;0,$AI2500&lt;&gt;"closed",AI2500&lt;&gt;"old",AND($B$3&lt;&gt;Data!$N$6,OR(database!$AG2500&lt;&gt;Data!$K$9,database!$AG2500&lt;&gt;Data!$K$8))),MAX(D$8:D2499)+1,0)</f>
        <v>0</v>
      </c>
      <c r="E2500" s="25">
        <f ca="1">IF(AND($AL2500-E$3&lt;=TODAY(),$AL2500&gt;0,AI2500&lt;&gt;"closed",AI2500&lt;&gt;"old",AND($B$3&lt;&gt;Data!$N$6,OR(database!$AG2500&lt;&gt;Data!$K$9,database!$AG2500&lt;&gt;Data!$K$8))),MAX(E$8:E2499)+1,0)</f>
        <v>0</v>
      </c>
      <c r="F2500" s="25">
        <f>IF(AH2500="X",MAX(F$8:F2499)+1,0)</f>
        <v>0</v>
      </c>
      <c r="G2500" s="25">
        <f ca="1">IF(AND(AG2500=Data!$K$8,database!AI2500&lt;&gt;"Closed",AI2500&lt;&gt;"old",database!AL2500&lt;(TODAY()+Data!$X$4)),MAX(G$8:G2499)+1,0)</f>
        <v>0</v>
      </c>
      <c r="H2500" s="25">
        <f ca="1">IF(AND(AG2500=Data!$K$9,database!AI2500&lt;&gt;"Closed",AI2500&lt;&gt;"old",database!AL2500&lt;(TODAY()+Data!$X$5)),MAX(H$8:H2499)+1,0)</f>
        <v>0</v>
      </c>
      <c r="Y2500">
        <f>IF(AS2500&gt;0,VLOOKUP(AS2500,$AT:$AV,3,0)+COUNTIF(AS$8:AS2499,AS2500),0)</f>
        <v>0</v>
      </c>
      <c r="AA2500" s="16"/>
      <c r="AB2500" s="22"/>
      <c r="AC2500" s="16"/>
      <c r="AD2500" s="22"/>
      <c r="AE2500" s="16"/>
      <c r="AF2500" s="22"/>
      <c r="AG2500" s="138"/>
      <c r="AH2500" s="23"/>
      <c r="AI2500" s="16"/>
      <c r="AJ2500" s="23"/>
      <c r="AK2500" s="28"/>
      <c r="AL2500" s="35"/>
      <c r="AQ2500" s="25">
        <f>IF(FollowUp!$AK$3="(Off)",IF(FollowUp!$AA$3=Data!$D$5,C2500,IF(FollowUp!$AA$3=Data!$D$6,D2500,IF(FollowUp!$AA$3=Data!$D$7,E2500,B2500))),IF(FollowUp!$AK$3=Data!$N$9,F2500,IF(FollowUp!$AK$3=Data!$N$8,H2500,IF(FollowUp!$AK$3=Data!$N$7,G2500,B2500))))</f>
        <v>0</v>
      </c>
      <c r="AR2500" s="51">
        <f t="shared" si="236"/>
        <v>0</v>
      </c>
      <c r="AS2500" s="25">
        <f t="shared" si="234"/>
        <v>-1</v>
      </c>
      <c r="AT2500" s="25">
        <f t="shared" si="237"/>
        <v>2493</v>
      </c>
      <c r="AU2500" s="25">
        <f t="shared" si="235"/>
        <v>0</v>
      </c>
      <c r="AV2500" s="25">
        <f t="shared" si="238"/>
        <v>0</v>
      </c>
      <c r="BB2500" s="51"/>
    </row>
    <row r="2501" spans="1:54" x14ac:dyDescent="0.25">
      <c r="A2501" t="str">
        <f t="shared" si="233"/>
        <v>2501</v>
      </c>
      <c r="B2501" s="25">
        <f>IF(OR(ISBLANK($AG2501),$AI2501="closed",$AI2501="old",AND($B$3=Data!$N$6,OR(database!AG2501=Data!$K$8,Data!$K$9=database!AG2501))),0,MAX(B$8:B2500)+1)</f>
        <v>0</v>
      </c>
      <c r="C2501" s="25">
        <f ca="1">IF(AND($AL2501-C$3&lt;=TODAY(),$AL2501&gt;0,AI2501&lt;&gt;"closed",AI2501&lt;&gt;"old",AND($B$3&lt;&gt;Data!$N$6,OR(database!$AG2501&lt;&gt;Data!$K$9,database!$AG2501&lt;&gt;Data!$K$8))),MAX(C$8:C2500)+1,0)</f>
        <v>0</v>
      </c>
      <c r="D2501" s="25">
        <f ca="1">IF(AND($AL2501-D$3&lt;=TODAY(),$AL2501&gt;0,$AI2501&lt;&gt;"closed",AI2501&lt;&gt;"old",AND($B$3&lt;&gt;Data!$N$6,OR(database!$AG2501&lt;&gt;Data!$K$9,database!$AG2501&lt;&gt;Data!$K$8))),MAX(D$8:D2500)+1,0)</f>
        <v>0</v>
      </c>
      <c r="E2501" s="25">
        <f ca="1">IF(AND($AL2501-E$3&lt;=TODAY(),$AL2501&gt;0,AI2501&lt;&gt;"closed",AI2501&lt;&gt;"old",AND($B$3&lt;&gt;Data!$N$6,OR(database!$AG2501&lt;&gt;Data!$K$9,database!$AG2501&lt;&gt;Data!$K$8))),MAX(E$8:E2500)+1,0)</f>
        <v>0</v>
      </c>
      <c r="F2501" s="25">
        <f>IF(AH2501="X",MAX(F$8:F2500)+1,0)</f>
        <v>0</v>
      </c>
      <c r="G2501" s="25">
        <f ca="1">IF(AND(AG2501=Data!$K$8,database!AI2501&lt;&gt;"Closed",AI2501&lt;&gt;"old",database!AL2501&lt;(TODAY()+Data!$X$4)),MAX(G$8:G2500)+1,0)</f>
        <v>0</v>
      </c>
      <c r="H2501" s="25">
        <f ca="1">IF(AND(AG2501=Data!$K$9,database!AI2501&lt;&gt;"Closed",AI2501&lt;&gt;"old",database!AL2501&lt;(TODAY()+Data!$X$5)),MAX(H$8:H2500)+1,0)</f>
        <v>0</v>
      </c>
      <c r="Y2501">
        <f>IF(AS2501&gt;0,VLOOKUP(AS2501,$AT:$AV,3,0)+COUNTIF(AS$8:AS2500,AS2501),0)</f>
        <v>0</v>
      </c>
      <c r="AA2501" s="17"/>
      <c r="AB2501" s="18"/>
      <c r="AC2501" s="17"/>
      <c r="AD2501" s="18"/>
      <c r="AE2501" s="17"/>
      <c r="AF2501" s="18"/>
      <c r="AG2501" s="139"/>
      <c r="AH2501" s="24"/>
      <c r="AI2501" s="17"/>
      <c r="AJ2501" s="24"/>
      <c r="AK2501" s="27"/>
      <c r="AL2501" s="47"/>
      <c r="AQ2501" s="25">
        <f>IF(FollowUp!$AK$3="(Off)",IF(FollowUp!$AA$3=Data!$D$5,C2501,IF(FollowUp!$AA$3=Data!$D$6,D2501,IF(FollowUp!$AA$3=Data!$D$7,E2501,B2501))),IF(FollowUp!$AK$3=Data!$N$9,F2501,IF(FollowUp!$AK$3=Data!$N$8,H2501,IF(FollowUp!$AK$3=Data!$N$7,G2501,B2501))))</f>
        <v>0</v>
      </c>
      <c r="AR2501" s="51">
        <f t="shared" si="236"/>
        <v>0</v>
      </c>
      <c r="AS2501" s="25">
        <f t="shared" si="234"/>
        <v>-1</v>
      </c>
      <c r="AT2501" s="25">
        <f t="shared" si="237"/>
        <v>2494</v>
      </c>
      <c r="AU2501" s="25">
        <f t="shared" si="235"/>
        <v>0</v>
      </c>
      <c r="AV2501" s="25">
        <f t="shared" si="238"/>
        <v>0</v>
      </c>
      <c r="BB2501" s="51"/>
    </row>
    <row r="2502" spans="1:54" x14ac:dyDescent="0.25">
      <c r="A2502" t="str">
        <f t="shared" si="233"/>
        <v>2502</v>
      </c>
      <c r="B2502" s="25">
        <f>IF(OR(ISBLANK($AG2502),$AI2502="closed",$AI2502="old",AND($B$3=Data!$N$6,OR(database!AG2502=Data!$K$8,Data!$K$9=database!AG2502))),0,MAX(B$8:B2501)+1)</f>
        <v>0</v>
      </c>
      <c r="C2502" s="25">
        <f ca="1">IF(AND($AL2502-C$3&lt;=TODAY(),$AL2502&gt;0,AI2502&lt;&gt;"closed",AI2502&lt;&gt;"old",AND($B$3&lt;&gt;Data!$N$6,OR(database!$AG2502&lt;&gt;Data!$K$9,database!$AG2502&lt;&gt;Data!$K$8))),MAX(C$8:C2501)+1,0)</f>
        <v>0</v>
      </c>
      <c r="D2502" s="25">
        <f ca="1">IF(AND($AL2502-D$3&lt;=TODAY(),$AL2502&gt;0,$AI2502&lt;&gt;"closed",AI2502&lt;&gt;"old",AND($B$3&lt;&gt;Data!$N$6,OR(database!$AG2502&lt;&gt;Data!$K$9,database!$AG2502&lt;&gt;Data!$K$8))),MAX(D$8:D2501)+1,0)</f>
        <v>0</v>
      </c>
      <c r="E2502" s="25">
        <f ca="1">IF(AND($AL2502-E$3&lt;=TODAY(),$AL2502&gt;0,AI2502&lt;&gt;"closed",AI2502&lt;&gt;"old",AND($B$3&lt;&gt;Data!$N$6,OR(database!$AG2502&lt;&gt;Data!$K$9,database!$AG2502&lt;&gt;Data!$K$8))),MAX(E$8:E2501)+1,0)</f>
        <v>0</v>
      </c>
      <c r="F2502" s="25">
        <f>IF(AH2502="X",MAX(F$8:F2501)+1,0)</f>
        <v>0</v>
      </c>
      <c r="G2502" s="25">
        <f ca="1">IF(AND(AG2502=Data!$K$8,database!AI2502&lt;&gt;"Closed",AI2502&lt;&gt;"old",database!AL2502&lt;(TODAY()+Data!$X$4)),MAX(G$8:G2501)+1,0)</f>
        <v>0</v>
      </c>
      <c r="H2502" s="25">
        <f ca="1">IF(AND(AG2502=Data!$K$9,database!AI2502&lt;&gt;"Closed",AI2502&lt;&gt;"old",database!AL2502&lt;(TODAY()+Data!$X$5)),MAX(H$8:H2501)+1,0)</f>
        <v>0</v>
      </c>
      <c r="Y2502">
        <f>IF(AS2502&gt;0,VLOOKUP(AS2502,$AT:$AV,3,0)+COUNTIF(AS$8:AS2501,AS2502),0)</f>
        <v>0</v>
      </c>
      <c r="AA2502" s="16"/>
      <c r="AB2502" s="22"/>
      <c r="AC2502" s="16"/>
      <c r="AD2502" s="22"/>
      <c r="AE2502" s="16"/>
      <c r="AF2502" s="22"/>
      <c r="AG2502" s="138"/>
      <c r="AH2502" s="23"/>
      <c r="AI2502" s="16"/>
      <c r="AJ2502" s="23"/>
      <c r="AK2502" s="28"/>
      <c r="AL2502" s="35"/>
      <c r="AQ2502" s="25">
        <f>IF(FollowUp!$AK$3="(Off)",IF(FollowUp!$AA$3=Data!$D$5,C2502,IF(FollowUp!$AA$3=Data!$D$6,D2502,IF(FollowUp!$AA$3=Data!$D$7,E2502,B2502))),IF(FollowUp!$AK$3=Data!$N$9,F2502,IF(FollowUp!$AK$3=Data!$N$8,H2502,IF(FollowUp!$AK$3=Data!$N$7,G2502,B2502))))</f>
        <v>0</v>
      </c>
      <c r="AR2502" s="51">
        <f t="shared" si="236"/>
        <v>0</v>
      </c>
      <c r="AS2502" s="25">
        <f t="shared" si="234"/>
        <v>-1</v>
      </c>
      <c r="AT2502" s="25">
        <f t="shared" si="237"/>
        <v>2495</v>
      </c>
      <c r="AU2502" s="25">
        <f t="shared" si="235"/>
        <v>0</v>
      </c>
      <c r="AV2502" s="25">
        <f t="shared" si="238"/>
        <v>0</v>
      </c>
      <c r="BB2502" s="51"/>
    </row>
    <row r="2503" spans="1:54" x14ac:dyDescent="0.25">
      <c r="A2503" t="str">
        <f t="shared" si="233"/>
        <v>2503</v>
      </c>
      <c r="B2503" s="25">
        <f>IF(OR(ISBLANK($AG2503),$AI2503="closed",$AI2503="old",AND($B$3=Data!$N$6,OR(database!AG2503=Data!$K$8,Data!$K$9=database!AG2503))),0,MAX(B$8:B2502)+1)</f>
        <v>0</v>
      </c>
      <c r="C2503" s="25">
        <f ca="1">IF(AND($AL2503-C$3&lt;=TODAY(),$AL2503&gt;0,AI2503&lt;&gt;"closed",AI2503&lt;&gt;"old",AND($B$3&lt;&gt;Data!$N$6,OR(database!$AG2503&lt;&gt;Data!$K$9,database!$AG2503&lt;&gt;Data!$K$8))),MAX(C$8:C2502)+1,0)</f>
        <v>0</v>
      </c>
      <c r="D2503" s="25">
        <f ca="1">IF(AND($AL2503-D$3&lt;=TODAY(),$AL2503&gt;0,$AI2503&lt;&gt;"closed",AI2503&lt;&gt;"old",AND($B$3&lt;&gt;Data!$N$6,OR(database!$AG2503&lt;&gt;Data!$K$9,database!$AG2503&lt;&gt;Data!$K$8))),MAX(D$8:D2502)+1,0)</f>
        <v>0</v>
      </c>
      <c r="E2503" s="25">
        <f ca="1">IF(AND($AL2503-E$3&lt;=TODAY(),$AL2503&gt;0,AI2503&lt;&gt;"closed",AI2503&lt;&gt;"old",AND($B$3&lt;&gt;Data!$N$6,OR(database!$AG2503&lt;&gt;Data!$K$9,database!$AG2503&lt;&gt;Data!$K$8))),MAX(E$8:E2502)+1,0)</f>
        <v>0</v>
      </c>
      <c r="F2503" s="25">
        <f>IF(AH2503="X",MAX(F$8:F2502)+1,0)</f>
        <v>0</v>
      </c>
      <c r="G2503" s="25">
        <f ca="1">IF(AND(AG2503=Data!$K$8,database!AI2503&lt;&gt;"Closed",AI2503&lt;&gt;"old",database!AL2503&lt;(TODAY()+Data!$X$4)),MAX(G$8:G2502)+1,0)</f>
        <v>0</v>
      </c>
      <c r="H2503" s="25">
        <f ca="1">IF(AND(AG2503=Data!$K$9,database!AI2503&lt;&gt;"Closed",AI2503&lt;&gt;"old",database!AL2503&lt;(TODAY()+Data!$X$5)),MAX(H$8:H2502)+1,0)</f>
        <v>0</v>
      </c>
      <c r="Y2503">
        <f>IF(AS2503&gt;0,VLOOKUP(AS2503,$AT:$AV,3,0)+COUNTIF(AS$8:AS2502,AS2503),0)</f>
        <v>0</v>
      </c>
      <c r="AA2503" s="17"/>
      <c r="AB2503" s="18"/>
      <c r="AC2503" s="17"/>
      <c r="AD2503" s="18"/>
      <c r="AE2503" s="17"/>
      <c r="AF2503" s="18"/>
      <c r="AG2503" s="139"/>
      <c r="AH2503" s="24"/>
      <c r="AI2503" s="17"/>
      <c r="AJ2503" s="24"/>
      <c r="AK2503" s="27"/>
      <c r="AL2503" s="47"/>
      <c r="AQ2503" s="25">
        <f>IF(FollowUp!$AK$3="(Off)",IF(FollowUp!$AA$3=Data!$D$5,C2503,IF(FollowUp!$AA$3=Data!$D$6,D2503,IF(FollowUp!$AA$3=Data!$D$7,E2503,B2503))),IF(FollowUp!$AK$3=Data!$N$9,F2503,IF(FollowUp!$AK$3=Data!$N$8,H2503,IF(FollowUp!$AK$3=Data!$N$7,G2503,B2503))))</f>
        <v>0</v>
      </c>
      <c r="AR2503" s="51">
        <f t="shared" si="236"/>
        <v>0</v>
      </c>
      <c r="AS2503" s="25">
        <f t="shared" si="234"/>
        <v>-1</v>
      </c>
      <c r="AT2503" s="25">
        <f t="shared" si="237"/>
        <v>2496</v>
      </c>
      <c r="AU2503" s="25">
        <f t="shared" si="235"/>
        <v>0</v>
      </c>
      <c r="AV2503" s="25">
        <f t="shared" si="238"/>
        <v>0</v>
      </c>
      <c r="BB2503" s="51"/>
    </row>
    <row r="2504" spans="1:54" x14ac:dyDescent="0.25">
      <c r="A2504" t="str">
        <f t="shared" ref="A2504:A2567" si="239">ROW(C2504)&amp;AC2504</f>
        <v>2504</v>
      </c>
      <c r="B2504" s="25">
        <f>IF(OR(ISBLANK($AG2504),$AI2504="closed",$AI2504="old",AND($B$3=Data!$N$6,OR(database!AG2504=Data!$K$8,Data!$K$9=database!AG2504))),0,MAX(B$8:B2503)+1)</f>
        <v>0</v>
      </c>
      <c r="C2504" s="25">
        <f ca="1">IF(AND($AL2504-C$3&lt;=TODAY(),$AL2504&gt;0,AI2504&lt;&gt;"closed",AI2504&lt;&gt;"old",AND($B$3&lt;&gt;Data!$N$6,OR(database!$AG2504&lt;&gt;Data!$K$9,database!$AG2504&lt;&gt;Data!$K$8))),MAX(C$8:C2503)+1,0)</f>
        <v>0</v>
      </c>
      <c r="D2504" s="25">
        <f ca="1">IF(AND($AL2504-D$3&lt;=TODAY(),$AL2504&gt;0,$AI2504&lt;&gt;"closed",AI2504&lt;&gt;"old",AND($B$3&lt;&gt;Data!$N$6,OR(database!$AG2504&lt;&gt;Data!$K$9,database!$AG2504&lt;&gt;Data!$K$8))),MAX(D$8:D2503)+1,0)</f>
        <v>0</v>
      </c>
      <c r="E2504" s="25">
        <f ca="1">IF(AND($AL2504-E$3&lt;=TODAY(),$AL2504&gt;0,AI2504&lt;&gt;"closed",AI2504&lt;&gt;"old",AND($B$3&lt;&gt;Data!$N$6,OR(database!$AG2504&lt;&gt;Data!$K$9,database!$AG2504&lt;&gt;Data!$K$8))),MAX(E$8:E2503)+1,0)</f>
        <v>0</v>
      </c>
      <c r="F2504" s="25">
        <f>IF(AH2504="X",MAX(F$8:F2503)+1,0)</f>
        <v>0</v>
      </c>
      <c r="G2504" s="25">
        <f ca="1">IF(AND(AG2504=Data!$K$8,database!AI2504&lt;&gt;"Closed",AI2504&lt;&gt;"old",database!AL2504&lt;(TODAY()+Data!$X$4)),MAX(G$8:G2503)+1,0)</f>
        <v>0</v>
      </c>
      <c r="H2504" s="25">
        <f ca="1">IF(AND(AG2504=Data!$K$9,database!AI2504&lt;&gt;"Closed",AI2504&lt;&gt;"old",database!AL2504&lt;(TODAY()+Data!$X$5)),MAX(H$8:H2503)+1,0)</f>
        <v>0</v>
      </c>
      <c r="Y2504">
        <f>IF(AS2504&gt;0,VLOOKUP(AS2504,$AT:$AV,3,0)+COUNTIF(AS$8:AS2503,AS2504),0)</f>
        <v>0</v>
      </c>
      <c r="AA2504" s="16"/>
      <c r="AB2504" s="22"/>
      <c r="AC2504" s="16"/>
      <c r="AD2504" s="22"/>
      <c r="AE2504" s="16"/>
      <c r="AF2504" s="22"/>
      <c r="AG2504" s="138"/>
      <c r="AH2504" s="23"/>
      <c r="AI2504" s="16"/>
      <c r="AJ2504" s="23"/>
      <c r="AK2504" s="28"/>
      <c r="AL2504" s="35"/>
      <c r="AQ2504" s="25">
        <f>IF(FollowUp!$AK$3="(Off)",IF(FollowUp!$AA$3=Data!$D$5,C2504,IF(FollowUp!$AA$3=Data!$D$6,D2504,IF(FollowUp!$AA$3=Data!$D$7,E2504,B2504))),IF(FollowUp!$AK$3=Data!$N$9,F2504,IF(FollowUp!$AK$3=Data!$N$8,H2504,IF(FollowUp!$AK$3=Data!$N$7,G2504,B2504))))</f>
        <v>0</v>
      </c>
      <c r="AR2504" s="51">
        <f t="shared" si="236"/>
        <v>0</v>
      </c>
      <c r="AS2504" s="25">
        <f t="shared" si="234"/>
        <v>-1</v>
      </c>
      <c r="AT2504" s="25">
        <f t="shared" si="237"/>
        <v>2497</v>
      </c>
      <c r="AU2504" s="25">
        <f t="shared" si="235"/>
        <v>0</v>
      </c>
      <c r="AV2504" s="25">
        <f t="shared" si="238"/>
        <v>0</v>
      </c>
      <c r="BB2504" s="51"/>
    </row>
    <row r="2505" spans="1:54" x14ac:dyDescent="0.25">
      <c r="A2505" t="str">
        <f t="shared" si="239"/>
        <v>2505</v>
      </c>
      <c r="B2505" s="25">
        <f>IF(OR(ISBLANK($AG2505),$AI2505="closed",$AI2505="old",AND($B$3=Data!$N$6,OR(database!AG2505=Data!$K$8,Data!$K$9=database!AG2505))),0,MAX(B$8:B2504)+1)</f>
        <v>0</v>
      </c>
      <c r="C2505" s="25">
        <f ca="1">IF(AND($AL2505-C$3&lt;=TODAY(),$AL2505&gt;0,AI2505&lt;&gt;"closed",AI2505&lt;&gt;"old",AND($B$3&lt;&gt;Data!$N$6,OR(database!$AG2505&lt;&gt;Data!$K$9,database!$AG2505&lt;&gt;Data!$K$8))),MAX(C$8:C2504)+1,0)</f>
        <v>0</v>
      </c>
      <c r="D2505" s="25">
        <f ca="1">IF(AND($AL2505-D$3&lt;=TODAY(),$AL2505&gt;0,$AI2505&lt;&gt;"closed",AI2505&lt;&gt;"old",AND($B$3&lt;&gt;Data!$N$6,OR(database!$AG2505&lt;&gt;Data!$K$9,database!$AG2505&lt;&gt;Data!$K$8))),MAX(D$8:D2504)+1,0)</f>
        <v>0</v>
      </c>
      <c r="E2505" s="25">
        <f ca="1">IF(AND($AL2505-E$3&lt;=TODAY(),$AL2505&gt;0,AI2505&lt;&gt;"closed",AI2505&lt;&gt;"old",AND($B$3&lt;&gt;Data!$N$6,OR(database!$AG2505&lt;&gt;Data!$K$9,database!$AG2505&lt;&gt;Data!$K$8))),MAX(E$8:E2504)+1,0)</f>
        <v>0</v>
      </c>
      <c r="F2505" s="25">
        <f>IF(AH2505="X",MAX(F$8:F2504)+1,0)</f>
        <v>0</v>
      </c>
      <c r="G2505" s="25">
        <f ca="1">IF(AND(AG2505=Data!$K$8,database!AI2505&lt;&gt;"Closed",AI2505&lt;&gt;"old",database!AL2505&lt;(TODAY()+Data!$X$4)),MAX(G$8:G2504)+1,0)</f>
        <v>0</v>
      </c>
      <c r="H2505" s="25">
        <f ca="1">IF(AND(AG2505=Data!$K$9,database!AI2505&lt;&gt;"Closed",AI2505&lt;&gt;"old",database!AL2505&lt;(TODAY()+Data!$X$5)),MAX(H$8:H2504)+1,0)</f>
        <v>0</v>
      </c>
      <c r="Y2505">
        <f>IF(AS2505&gt;0,VLOOKUP(AS2505,$AT:$AV,3,0)+COUNTIF(AS$8:AS2504,AS2505),0)</f>
        <v>0</v>
      </c>
      <c r="AA2505" s="17"/>
      <c r="AB2505" s="18"/>
      <c r="AC2505" s="17"/>
      <c r="AD2505" s="18"/>
      <c r="AE2505" s="17"/>
      <c r="AF2505" s="18"/>
      <c r="AG2505" s="139"/>
      <c r="AH2505" s="24"/>
      <c r="AI2505" s="17"/>
      <c r="AJ2505" s="24"/>
      <c r="AK2505" s="27"/>
      <c r="AL2505" s="47"/>
      <c r="AQ2505" s="25">
        <f>IF(FollowUp!$AK$3="(Off)",IF(FollowUp!$AA$3=Data!$D$5,C2505,IF(FollowUp!$AA$3=Data!$D$6,D2505,IF(FollowUp!$AA$3=Data!$D$7,E2505,B2505))),IF(FollowUp!$AK$3=Data!$N$9,F2505,IF(FollowUp!$AK$3=Data!$N$8,H2505,IF(FollowUp!$AK$3=Data!$N$7,G2505,B2505))))</f>
        <v>0</v>
      </c>
      <c r="AR2505" s="51">
        <f t="shared" si="236"/>
        <v>0</v>
      </c>
      <c r="AS2505" s="25">
        <f t="shared" ref="AS2505:AS2568" si="240">IF(AR2505=0,-1,RANK(AR2505,$AR$8:$AR$5000))</f>
        <v>-1</v>
      </c>
      <c r="AT2505" s="25">
        <f t="shared" si="237"/>
        <v>2498</v>
      </c>
      <c r="AU2505" s="25">
        <f t="shared" ref="AU2505:AU2568" si="241">COUNTIF(AS:AS,AT2505)</f>
        <v>0</v>
      </c>
      <c r="AV2505" s="25">
        <f t="shared" si="238"/>
        <v>0</v>
      </c>
      <c r="BB2505" s="51"/>
    </row>
    <row r="2506" spans="1:54" x14ac:dyDescent="0.25">
      <c r="A2506" t="str">
        <f t="shared" si="239"/>
        <v>2506</v>
      </c>
      <c r="B2506" s="25">
        <f>IF(OR(ISBLANK($AG2506),$AI2506="closed",$AI2506="old",AND($B$3=Data!$N$6,OR(database!AG2506=Data!$K$8,Data!$K$9=database!AG2506))),0,MAX(B$8:B2505)+1)</f>
        <v>0</v>
      </c>
      <c r="C2506" s="25">
        <f ca="1">IF(AND($AL2506-C$3&lt;=TODAY(),$AL2506&gt;0,AI2506&lt;&gt;"closed",AI2506&lt;&gt;"old",AND($B$3&lt;&gt;Data!$N$6,OR(database!$AG2506&lt;&gt;Data!$K$9,database!$AG2506&lt;&gt;Data!$K$8))),MAX(C$8:C2505)+1,0)</f>
        <v>0</v>
      </c>
      <c r="D2506" s="25">
        <f ca="1">IF(AND($AL2506-D$3&lt;=TODAY(),$AL2506&gt;0,$AI2506&lt;&gt;"closed",AI2506&lt;&gt;"old",AND($B$3&lt;&gt;Data!$N$6,OR(database!$AG2506&lt;&gt;Data!$K$9,database!$AG2506&lt;&gt;Data!$K$8))),MAX(D$8:D2505)+1,0)</f>
        <v>0</v>
      </c>
      <c r="E2506" s="25">
        <f ca="1">IF(AND($AL2506-E$3&lt;=TODAY(),$AL2506&gt;0,AI2506&lt;&gt;"closed",AI2506&lt;&gt;"old",AND($B$3&lt;&gt;Data!$N$6,OR(database!$AG2506&lt;&gt;Data!$K$9,database!$AG2506&lt;&gt;Data!$K$8))),MAX(E$8:E2505)+1,0)</f>
        <v>0</v>
      </c>
      <c r="F2506" s="25">
        <f>IF(AH2506="X",MAX(F$8:F2505)+1,0)</f>
        <v>0</v>
      </c>
      <c r="G2506" s="25">
        <f ca="1">IF(AND(AG2506=Data!$K$8,database!AI2506&lt;&gt;"Closed",AI2506&lt;&gt;"old",database!AL2506&lt;(TODAY()+Data!$X$4)),MAX(G$8:G2505)+1,0)</f>
        <v>0</v>
      </c>
      <c r="H2506" s="25">
        <f ca="1">IF(AND(AG2506=Data!$K$9,database!AI2506&lt;&gt;"Closed",AI2506&lt;&gt;"old",database!AL2506&lt;(TODAY()+Data!$X$5)),MAX(H$8:H2505)+1,0)</f>
        <v>0</v>
      </c>
      <c r="Y2506">
        <f>IF(AS2506&gt;0,VLOOKUP(AS2506,$AT:$AV,3,0)+COUNTIF(AS$8:AS2505,AS2506),0)</f>
        <v>0</v>
      </c>
      <c r="AA2506" s="16"/>
      <c r="AB2506" s="22"/>
      <c r="AC2506" s="16"/>
      <c r="AD2506" s="22"/>
      <c r="AE2506" s="16"/>
      <c r="AF2506" s="22"/>
      <c r="AG2506" s="138"/>
      <c r="AH2506" s="23"/>
      <c r="AI2506" s="16"/>
      <c r="AJ2506" s="23"/>
      <c r="AK2506" s="28"/>
      <c r="AL2506" s="35"/>
      <c r="AQ2506" s="25">
        <f>IF(FollowUp!$AK$3="(Off)",IF(FollowUp!$AA$3=Data!$D$5,C2506,IF(FollowUp!$AA$3=Data!$D$6,D2506,IF(FollowUp!$AA$3=Data!$D$7,E2506,B2506))),IF(FollowUp!$AK$3=Data!$N$9,F2506,IF(FollowUp!$AK$3=Data!$N$8,H2506,IF(FollowUp!$AK$3=Data!$N$7,G2506,B2506))))</f>
        <v>0</v>
      </c>
      <c r="AR2506" s="51">
        <f t="shared" si="236"/>
        <v>0</v>
      </c>
      <c r="AS2506" s="25">
        <f t="shared" si="240"/>
        <v>-1</v>
      </c>
      <c r="AT2506" s="25">
        <f t="shared" si="237"/>
        <v>2499</v>
      </c>
      <c r="AU2506" s="25">
        <f t="shared" si="241"/>
        <v>0</v>
      </c>
      <c r="AV2506" s="25">
        <f t="shared" si="238"/>
        <v>0</v>
      </c>
      <c r="BB2506" s="51"/>
    </row>
    <row r="2507" spans="1:54" x14ac:dyDescent="0.25">
      <c r="A2507" t="str">
        <f t="shared" si="239"/>
        <v>2507</v>
      </c>
      <c r="B2507" s="25">
        <f>IF(OR(ISBLANK($AG2507),$AI2507="closed",$AI2507="old",AND($B$3=Data!$N$6,OR(database!AG2507=Data!$K$8,Data!$K$9=database!AG2507))),0,MAX(B$8:B2506)+1)</f>
        <v>0</v>
      </c>
      <c r="C2507" s="25">
        <f ca="1">IF(AND($AL2507-C$3&lt;=TODAY(),$AL2507&gt;0,AI2507&lt;&gt;"closed",AI2507&lt;&gt;"old",AND($B$3&lt;&gt;Data!$N$6,OR(database!$AG2507&lt;&gt;Data!$K$9,database!$AG2507&lt;&gt;Data!$K$8))),MAX(C$8:C2506)+1,0)</f>
        <v>0</v>
      </c>
      <c r="D2507" s="25">
        <f ca="1">IF(AND($AL2507-D$3&lt;=TODAY(),$AL2507&gt;0,$AI2507&lt;&gt;"closed",AI2507&lt;&gt;"old",AND($B$3&lt;&gt;Data!$N$6,OR(database!$AG2507&lt;&gt;Data!$K$9,database!$AG2507&lt;&gt;Data!$K$8))),MAX(D$8:D2506)+1,0)</f>
        <v>0</v>
      </c>
      <c r="E2507" s="25">
        <f ca="1">IF(AND($AL2507-E$3&lt;=TODAY(),$AL2507&gt;0,AI2507&lt;&gt;"closed",AI2507&lt;&gt;"old",AND($B$3&lt;&gt;Data!$N$6,OR(database!$AG2507&lt;&gt;Data!$K$9,database!$AG2507&lt;&gt;Data!$K$8))),MAX(E$8:E2506)+1,0)</f>
        <v>0</v>
      </c>
      <c r="F2507" s="25">
        <f>IF(AH2507="X",MAX(F$8:F2506)+1,0)</f>
        <v>0</v>
      </c>
      <c r="G2507" s="25">
        <f ca="1">IF(AND(AG2507=Data!$K$8,database!AI2507&lt;&gt;"Closed",AI2507&lt;&gt;"old",database!AL2507&lt;(TODAY()+Data!$X$4)),MAX(G$8:G2506)+1,0)</f>
        <v>0</v>
      </c>
      <c r="H2507" s="25">
        <f ca="1">IF(AND(AG2507=Data!$K$9,database!AI2507&lt;&gt;"Closed",AI2507&lt;&gt;"old",database!AL2507&lt;(TODAY()+Data!$X$5)),MAX(H$8:H2506)+1,0)</f>
        <v>0</v>
      </c>
      <c r="Y2507">
        <f>IF(AS2507&gt;0,VLOOKUP(AS2507,$AT:$AV,3,0)+COUNTIF(AS$8:AS2506,AS2507),0)</f>
        <v>0</v>
      </c>
      <c r="AA2507" s="17"/>
      <c r="AB2507" s="18"/>
      <c r="AC2507" s="17"/>
      <c r="AD2507" s="18"/>
      <c r="AE2507" s="17"/>
      <c r="AF2507" s="18"/>
      <c r="AG2507" s="139"/>
      <c r="AH2507" s="24"/>
      <c r="AI2507" s="17"/>
      <c r="AJ2507" s="24"/>
      <c r="AK2507" s="27"/>
      <c r="AL2507" s="47"/>
      <c r="AQ2507" s="25">
        <f>IF(FollowUp!$AK$3="(Off)",IF(FollowUp!$AA$3=Data!$D$5,C2507,IF(FollowUp!$AA$3=Data!$D$6,D2507,IF(FollowUp!$AA$3=Data!$D$7,E2507,B2507))),IF(FollowUp!$AK$3=Data!$N$9,F2507,IF(FollowUp!$AK$3=Data!$N$8,H2507,IF(FollowUp!$AK$3=Data!$N$7,G2507,B2507))))</f>
        <v>0</v>
      </c>
      <c r="AR2507" s="51">
        <f t="shared" si="236"/>
        <v>0</v>
      </c>
      <c r="AS2507" s="25">
        <f t="shared" si="240"/>
        <v>-1</v>
      </c>
      <c r="AT2507" s="25">
        <f t="shared" si="237"/>
        <v>2500</v>
      </c>
      <c r="AU2507" s="25">
        <f t="shared" si="241"/>
        <v>0</v>
      </c>
      <c r="AV2507" s="25">
        <f t="shared" si="238"/>
        <v>0</v>
      </c>
      <c r="BB2507" s="51"/>
    </row>
    <row r="2508" spans="1:54" x14ac:dyDescent="0.25">
      <c r="A2508" t="str">
        <f t="shared" si="239"/>
        <v>2508</v>
      </c>
      <c r="B2508" s="25">
        <f>IF(OR(ISBLANK($AG2508),$AI2508="closed",$AI2508="old",AND($B$3=Data!$N$6,OR(database!AG2508=Data!$K$8,Data!$K$9=database!AG2508))),0,MAX(B$8:B2507)+1)</f>
        <v>0</v>
      </c>
      <c r="C2508" s="25">
        <f ca="1">IF(AND($AL2508-C$3&lt;=TODAY(),$AL2508&gt;0,AI2508&lt;&gt;"closed",AI2508&lt;&gt;"old",AND($B$3&lt;&gt;Data!$N$6,OR(database!$AG2508&lt;&gt;Data!$K$9,database!$AG2508&lt;&gt;Data!$K$8))),MAX(C$8:C2507)+1,0)</f>
        <v>0</v>
      </c>
      <c r="D2508" s="25">
        <f ca="1">IF(AND($AL2508-D$3&lt;=TODAY(),$AL2508&gt;0,$AI2508&lt;&gt;"closed",AI2508&lt;&gt;"old",AND($B$3&lt;&gt;Data!$N$6,OR(database!$AG2508&lt;&gt;Data!$K$9,database!$AG2508&lt;&gt;Data!$K$8))),MAX(D$8:D2507)+1,0)</f>
        <v>0</v>
      </c>
      <c r="E2508" s="25">
        <f ca="1">IF(AND($AL2508-E$3&lt;=TODAY(),$AL2508&gt;0,AI2508&lt;&gt;"closed",AI2508&lt;&gt;"old",AND($B$3&lt;&gt;Data!$N$6,OR(database!$AG2508&lt;&gt;Data!$K$9,database!$AG2508&lt;&gt;Data!$K$8))),MAX(E$8:E2507)+1,0)</f>
        <v>0</v>
      </c>
      <c r="F2508" s="25">
        <f>IF(AH2508="X",MAX(F$8:F2507)+1,0)</f>
        <v>0</v>
      </c>
      <c r="G2508" s="25">
        <f ca="1">IF(AND(AG2508=Data!$K$8,database!AI2508&lt;&gt;"Closed",AI2508&lt;&gt;"old",database!AL2508&lt;(TODAY()+Data!$X$4)),MAX(G$8:G2507)+1,0)</f>
        <v>0</v>
      </c>
      <c r="H2508" s="25">
        <f ca="1">IF(AND(AG2508=Data!$K$9,database!AI2508&lt;&gt;"Closed",AI2508&lt;&gt;"old",database!AL2508&lt;(TODAY()+Data!$X$5)),MAX(H$8:H2507)+1,0)</f>
        <v>0</v>
      </c>
      <c r="Y2508">
        <f>IF(AS2508&gt;0,VLOOKUP(AS2508,$AT:$AV,3,0)+COUNTIF(AS$8:AS2507,AS2508),0)</f>
        <v>0</v>
      </c>
      <c r="AA2508" s="16"/>
      <c r="AB2508" s="22"/>
      <c r="AC2508" s="16"/>
      <c r="AD2508" s="22"/>
      <c r="AE2508" s="16"/>
      <c r="AF2508" s="22"/>
      <c r="AG2508" s="138"/>
      <c r="AH2508" s="23"/>
      <c r="AI2508" s="16"/>
      <c r="AJ2508" s="23"/>
      <c r="AK2508" s="28"/>
      <c r="AL2508" s="35"/>
      <c r="AQ2508" s="25">
        <f>IF(FollowUp!$AK$3="(Off)",IF(FollowUp!$AA$3=Data!$D$5,C2508,IF(FollowUp!$AA$3=Data!$D$6,D2508,IF(FollowUp!$AA$3=Data!$D$7,E2508,B2508))),IF(FollowUp!$AK$3=Data!$N$9,F2508,IF(FollowUp!$AK$3=Data!$N$8,H2508,IF(FollowUp!$AK$3=Data!$N$7,G2508,B2508))))</f>
        <v>0</v>
      </c>
      <c r="AR2508" s="51">
        <f t="shared" si="236"/>
        <v>0</v>
      </c>
      <c r="AS2508" s="25">
        <f t="shared" si="240"/>
        <v>-1</v>
      </c>
      <c r="AT2508" s="25">
        <f t="shared" si="237"/>
        <v>2501</v>
      </c>
      <c r="AU2508" s="25">
        <f t="shared" si="241"/>
        <v>0</v>
      </c>
      <c r="AV2508" s="25">
        <f t="shared" si="238"/>
        <v>0</v>
      </c>
      <c r="BB2508" s="51"/>
    </row>
    <row r="2509" spans="1:54" x14ac:dyDescent="0.25">
      <c r="A2509" t="str">
        <f t="shared" si="239"/>
        <v>2509</v>
      </c>
      <c r="B2509" s="25">
        <f>IF(OR(ISBLANK($AG2509),$AI2509="closed",$AI2509="old",AND($B$3=Data!$N$6,OR(database!AG2509=Data!$K$8,Data!$K$9=database!AG2509))),0,MAX(B$8:B2508)+1)</f>
        <v>0</v>
      </c>
      <c r="C2509" s="25">
        <f ca="1">IF(AND($AL2509-C$3&lt;=TODAY(),$AL2509&gt;0,AI2509&lt;&gt;"closed",AI2509&lt;&gt;"old",AND($B$3&lt;&gt;Data!$N$6,OR(database!$AG2509&lt;&gt;Data!$K$9,database!$AG2509&lt;&gt;Data!$K$8))),MAX(C$8:C2508)+1,0)</f>
        <v>0</v>
      </c>
      <c r="D2509" s="25">
        <f ca="1">IF(AND($AL2509-D$3&lt;=TODAY(),$AL2509&gt;0,$AI2509&lt;&gt;"closed",AI2509&lt;&gt;"old",AND($B$3&lt;&gt;Data!$N$6,OR(database!$AG2509&lt;&gt;Data!$K$9,database!$AG2509&lt;&gt;Data!$K$8))),MAX(D$8:D2508)+1,0)</f>
        <v>0</v>
      </c>
      <c r="E2509" s="25">
        <f ca="1">IF(AND($AL2509-E$3&lt;=TODAY(),$AL2509&gt;0,AI2509&lt;&gt;"closed",AI2509&lt;&gt;"old",AND($B$3&lt;&gt;Data!$N$6,OR(database!$AG2509&lt;&gt;Data!$K$9,database!$AG2509&lt;&gt;Data!$K$8))),MAX(E$8:E2508)+1,0)</f>
        <v>0</v>
      </c>
      <c r="F2509" s="25">
        <f>IF(AH2509="X",MAX(F$8:F2508)+1,0)</f>
        <v>0</v>
      </c>
      <c r="G2509" s="25">
        <f ca="1">IF(AND(AG2509=Data!$K$8,database!AI2509&lt;&gt;"Closed",AI2509&lt;&gt;"old",database!AL2509&lt;(TODAY()+Data!$X$4)),MAX(G$8:G2508)+1,0)</f>
        <v>0</v>
      </c>
      <c r="H2509" s="25">
        <f ca="1">IF(AND(AG2509=Data!$K$9,database!AI2509&lt;&gt;"Closed",AI2509&lt;&gt;"old",database!AL2509&lt;(TODAY()+Data!$X$5)),MAX(H$8:H2508)+1,0)</f>
        <v>0</v>
      </c>
      <c r="Y2509">
        <f>IF(AS2509&gt;0,VLOOKUP(AS2509,$AT:$AV,3,0)+COUNTIF(AS$8:AS2508,AS2509),0)</f>
        <v>0</v>
      </c>
      <c r="AA2509" s="17"/>
      <c r="AB2509" s="18"/>
      <c r="AC2509" s="17"/>
      <c r="AD2509" s="18"/>
      <c r="AE2509" s="17"/>
      <c r="AF2509" s="18"/>
      <c r="AG2509" s="139"/>
      <c r="AH2509" s="24"/>
      <c r="AI2509" s="17"/>
      <c r="AJ2509" s="24"/>
      <c r="AK2509" s="27"/>
      <c r="AL2509" s="47"/>
      <c r="AQ2509" s="25">
        <f>IF(FollowUp!$AK$3="(Off)",IF(FollowUp!$AA$3=Data!$D$5,C2509,IF(FollowUp!$AA$3=Data!$D$6,D2509,IF(FollowUp!$AA$3=Data!$D$7,E2509,B2509))),IF(FollowUp!$AK$3=Data!$N$9,F2509,IF(FollowUp!$AK$3=Data!$N$8,H2509,IF(FollowUp!$AK$3=Data!$N$7,G2509,B2509))))</f>
        <v>0</v>
      </c>
      <c r="AR2509" s="51">
        <f t="shared" si="236"/>
        <v>0</v>
      </c>
      <c r="AS2509" s="25">
        <f t="shared" si="240"/>
        <v>-1</v>
      </c>
      <c r="AT2509" s="25">
        <f t="shared" si="237"/>
        <v>2502</v>
      </c>
      <c r="AU2509" s="25">
        <f t="shared" si="241"/>
        <v>0</v>
      </c>
      <c r="AV2509" s="25">
        <f t="shared" si="238"/>
        <v>0</v>
      </c>
      <c r="BB2509" s="51"/>
    </row>
    <row r="2510" spans="1:54" x14ac:dyDescent="0.25">
      <c r="A2510" t="str">
        <f t="shared" si="239"/>
        <v>2510</v>
      </c>
      <c r="B2510" s="25">
        <f>IF(OR(ISBLANK($AG2510),$AI2510="closed",$AI2510="old",AND($B$3=Data!$N$6,OR(database!AG2510=Data!$K$8,Data!$K$9=database!AG2510))),0,MAX(B$8:B2509)+1)</f>
        <v>0</v>
      </c>
      <c r="C2510" s="25">
        <f ca="1">IF(AND($AL2510-C$3&lt;=TODAY(),$AL2510&gt;0,AI2510&lt;&gt;"closed",AI2510&lt;&gt;"old",AND($B$3&lt;&gt;Data!$N$6,OR(database!$AG2510&lt;&gt;Data!$K$9,database!$AG2510&lt;&gt;Data!$K$8))),MAX(C$8:C2509)+1,0)</f>
        <v>0</v>
      </c>
      <c r="D2510" s="25">
        <f ca="1">IF(AND($AL2510-D$3&lt;=TODAY(),$AL2510&gt;0,$AI2510&lt;&gt;"closed",AI2510&lt;&gt;"old",AND($B$3&lt;&gt;Data!$N$6,OR(database!$AG2510&lt;&gt;Data!$K$9,database!$AG2510&lt;&gt;Data!$K$8))),MAX(D$8:D2509)+1,0)</f>
        <v>0</v>
      </c>
      <c r="E2510" s="25">
        <f ca="1">IF(AND($AL2510-E$3&lt;=TODAY(),$AL2510&gt;0,AI2510&lt;&gt;"closed",AI2510&lt;&gt;"old",AND($B$3&lt;&gt;Data!$N$6,OR(database!$AG2510&lt;&gt;Data!$K$9,database!$AG2510&lt;&gt;Data!$K$8))),MAX(E$8:E2509)+1,0)</f>
        <v>0</v>
      </c>
      <c r="F2510" s="25">
        <f>IF(AH2510="X",MAX(F$8:F2509)+1,0)</f>
        <v>0</v>
      </c>
      <c r="G2510" s="25">
        <f ca="1">IF(AND(AG2510=Data!$K$8,database!AI2510&lt;&gt;"Closed",AI2510&lt;&gt;"old",database!AL2510&lt;(TODAY()+Data!$X$4)),MAX(G$8:G2509)+1,0)</f>
        <v>0</v>
      </c>
      <c r="H2510" s="25">
        <f ca="1">IF(AND(AG2510=Data!$K$9,database!AI2510&lt;&gt;"Closed",AI2510&lt;&gt;"old",database!AL2510&lt;(TODAY()+Data!$X$5)),MAX(H$8:H2509)+1,0)</f>
        <v>0</v>
      </c>
      <c r="Y2510">
        <f>IF(AS2510&gt;0,VLOOKUP(AS2510,$AT:$AV,3,0)+COUNTIF(AS$8:AS2509,AS2510),0)</f>
        <v>0</v>
      </c>
      <c r="AA2510" s="16"/>
      <c r="AB2510" s="22"/>
      <c r="AC2510" s="16"/>
      <c r="AD2510" s="22"/>
      <c r="AE2510" s="16"/>
      <c r="AF2510" s="22"/>
      <c r="AG2510" s="138"/>
      <c r="AH2510" s="23"/>
      <c r="AI2510" s="16"/>
      <c r="AJ2510" s="23"/>
      <c r="AK2510" s="28"/>
      <c r="AL2510" s="35"/>
      <c r="AQ2510" s="25">
        <f>IF(FollowUp!$AK$3="(Off)",IF(FollowUp!$AA$3=Data!$D$5,C2510,IF(FollowUp!$AA$3=Data!$D$6,D2510,IF(FollowUp!$AA$3=Data!$D$7,E2510,B2510))),IF(FollowUp!$AK$3=Data!$N$9,F2510,IF(FollowUp!$AK$3=Data!$N$8,H2510,IF(FollowUp!$AK$3=Data!$N$7,G2510,B2510))))</f>
        <v>0</v>
      </c>
      <c r="AR2510" s="51">
        <f t="shared" si="236"/>
        <v>0</v>
      </c>
      <c r="AS2510" s="25">
        <f t="shared" si="240"/>
        <v>-1</v>
      </c>
      <c r="AT2510" s="25">
        <f t="shared" si="237"/>
        <v>2503</v>
      </c>
      <c r="AU2510" s="25">
        <f t="shared" si="241"/>
        <v>0</v>
      </c>
      <c r="AV2510" s="25">
        <f t="shared" si="238"/>
        <v>0</v>
      </c>
      <c r="BB2510" s="51"/>
    </row>
    <row r="2511" spans="1:54" x14ac:dyDescent="0.25">
      <c r="A2511" t="str">
        <f t="shared" si="239"/>
        <v>2511</v>
      </c>
      <c r="B2511" s="25">
        <f>IF(OR(ISBLANK($AG2511),$AI2511="closed",$AI2511="old",AND($B$3=Data!$N$6,OR(database!AG2511=Data!$K$8,Data!$K$9=database!AG2511))),0,MAX(B$8:B2510)+1)</f>
        <v>0</v>
      </c>
      <c r="C2511" s="25">
        <f ca="1">IF(AND($AL2511-C$3&lt;=TODAY(),$AL2511&gt;0,AI2511&lt;&gt;"closed",AI2511&lt;&gt;"old",AND($B$3&lt;&gt;Data!$N$6,OR(database!$AG2511&lt;&gt;Data!$K$9,database!$AG2511&lt;&gt;Data!$K$8))),MAX(C$8:C2510)+1,0)</f>
        <v>0</v>
      </c>
      <c r="D2511" s="25">
        <f ca="1">IF(AND($AL2511-D$3&lt;=TODAY(),$AL2511&gt;0,$AI2511&lt;&gt;"closed",AI2511&lt;&gt;"old",AND($B$3&lt;&gt;Data!$N$6,OR(database!$AG2511&lt;&gt;Data!$K$9,database!$AG2511&lt;&gt;Data!$K$8))),MAX(D$8:D2510)+1,0)</f>
        <v>0</v>
      </c>
      <c r="E2511" s="25">
        <f ca="1">IF(AND($AL2511-E$3&lt;=TODAY(),$AL2511&gt;0,AI2511&lt;&gt;"closed",AI2511&lt;&gt;"old",AND($B$3&lt;&gt;Data!$N$6,OR(database!$AG2511&lt;&gt;Data!$K$9,database!$AG2511&lt;&gt;Data!$K$8))),MAX(E$8:E2510)+1,0)</f>
        <v>0</v>
      </c>
      <c r="F2511" s="25">
        <f>IF(AH2511="X",MAX(F$8:F2510)+1,0)</f>
        <v>0</v>
      </c>
      <c r="G2511" s="25">
        <f ca="1">IF(AND(AG2511=Data!$K$8,database!AI2511&lt;&gt;"Closed",AI2511&lt;&gt;"old",database!AL2511&lt;(TODAY()+Data!$X$4)),MAX(G$8:G2510)+1,0)</f>
        <v>0</v>
      </c>
      <c r="H2511" s="25">
        <f ca="1">IF(AND(AG2511=Data!$K$9,database!AI2511&lt;&gt;"Closed",AI2511&lt;&gt;"old",database!AL2511&lt;(TODAY()+Data!$X$5)),MAX(H$8:H2510)+1,0)</f>
        <v>0</v>
      </c>
      <c r="Y2511">
        <f>IF(AS2511&gt;0,VLOOKUP(AS2511,$AT:$AV,3,0)+COUNTIF(AS$8:AS2510,AS2511),0)</f>
        <v>0</v>
      </c>
      <c r="AA2511" s="17"/>
      <c r="AB2511" s="18"/>
      <c r="AC2511" s="17"/>
      <c r="AD2511" s="18"/>
      <c r="AE2511" s="17"/>
      <c r="AF2511" s="18"/>
      <c r="AG2511" s="139"/>
      <c r="AH2511" s="24"/>
      <c r="AI2511" s="17"/>
      <c r="AJ2511" s="24"/>
      <c r="AK2511" s="27"/>
      <c r="AL2511" s="47"/>
      <c r="AQ2511" s="25">
        <f>IF(FollowUp!$AK$3="(Off)",IF(FollowUp!$AA$3=Data!$D$5,C2511,IF(FollowUp!$AA$3=Data!$D$6,D2511,IF(FollowUp!$AA$3=Data!$D$7,E2511,B2511))),IF(FollowUp!$AK$3=Data!$N$9,F2511,IF(FollowUp!$AK$3=Data!$N$8,H2511,IF(FollowUp!$AK$3=Data!$N$7,G2511,B2511))))</f>
        <v>0</v>
      </c>
      <c r="AR2511" s="51">
        <f t="shared" si="236"/>
        <v>0</v>
      </c>
      <c r="AS2511" s="25">
        <f t="shared" si="240"/>
        <v>-1</v>
      </c>
      <c r="AT2511" s="25">
        <f t="shared" si="237"/>
        <v>2504</v>
      </c>
      <c r="AU2511" s="25">
        <f t="shared" si="241"/>
        <v>0</v>
      </c>
      <c r="AV2511" s="25">
        <f t="shared" si="238"/>
        <v>0</v>
      </c>
      <c r="BB2511" s="51"/>
    </row>
    <row r="2512" spans="1:54" x14ac:dyDescent="0.25">
      <c r="A2512" t="str">
        <f t="shared" si="239"/>
        <v>2512</v>
      </c>
      <c r="B2512" s="25">
        <f>IF(OR(ISBLANK($AG2512),$AI2512="closed",$AI2512="old",AND($B$3=Data!$N$6,OR(database!AG2512=Data!$K$8,Data!$K$9=database!AG2512))),0,MAX(B$8:B2511)+1)</f>
        <v>0</v>
      </c>
      <c r="C2512" s="25">
        <f ca="1">IF(AND($AL2512-C$3&lt;=TODAY(),$AL2512&gt;0,AI2512&lt;&gt;"closed",AI2512&lt;&gt;"old",AND($B$3&lt;&gt;Data!$N$6,OR(database!$AG2512&lt;&gt;Data!$K$9,database!$AG2512&lt;&gt;Data!$K$8))),MAX(C$8:C2511)+1,0)</f>
        <v>0</v>
      </c>
      <c r="D2512" s="25">
        <f ca="1">IF(AND($AL2512-D$3&lt;=TODAY(),$AL2512&gt;0,$AI2512&lt;&gt;"closed",AI2512&lt;&gt;"old",AND($B$3&lt;&gt;Data!$N$6,OR(database!$AG2512&lt;&gt;Data!$K$9,database!$AG2512&lt;&gt;Data!$K$8))),MAX(D$8:D2511)+1,0)</f>
        <v>0</v>
      </c>
      <c r="E2512" s="25">
        <f ca="1">IF(AND($AL2512-E$3&lt;=TODAY(),$AL2512&gt;0,AI2512&lt;&gt;"closed",AI2512&lt;&gt;"old",AND($B$3&lt;&gt;Data!$N$6,OR(database!$AG2512&lt;&gt;Data!$K$9,database!$AG2512&lt;&gt;Data!$K$8))),MAX(E$8:E2511)+1,0)</f>
        <v>0</v>
      </c>
      <c r="F2512" s="25">
        <f>IF(AH2512="X",MAX(F$8:F2511)+1,0)</f>
        <v>0</v>
      </c>
      <c r="G2512" s="25">
        <f ca="1">IF(AND(AG2512=Data!$K$8,database!AI2512&lt;&gt;"Closed",AI2512&lt;&gt;"old",database!AL2512&lt;(TODAY()+Data!$X$4)),MAX(G$8:G2511)+1,0)</f>
        <v>0</v>
      </c>
      <c r="H2512" s="25">
        <f ca="1">IF(AND(AG2512=Data!$K$9,database!AI2512&lt;&gt;"Closed",AI2512&lt;&gt;"old",database!AL2512&lt;(TODAY()+Data!$X$5)),MAX(H$8:H2511)+1,0)</f>
        <v>0</v>
      </c>
      <c r="Y2512">
        <f>IF(AS2512&gt;0,VLOOKUP(AS2512,$AT:$AV,3,0)+COUNTIF(AS$8:AS2511,AS2512),0)</f>
        <v>0</v>
      </c>
      <c r="AA2512" s="16"/>
      <c r="AB2512" s="22"/>
      <c r="AC2512" s="16"/>
      <c r="AD2512" s="22"/>
      <c r="AE2512" s="16"/>
      <c r="AF2512" s="22"/>
      <c r="AG2512" s="138"/>
      <c r="AH2512" s="23"/>
      <c r="AI2512" s="16"/>
      <c r="AJ2512" s="23"/>
      <c r="AK2512" s="28"/>
      <c r="AL2512" s="35"/>
      <c r="AQ2512" s="25">
        <f>IF(FollowUp!$AK$3="(Off)",IF(FollowUp!$AA$3=Data!$D$5,C2512,IF(FollowUp!$AA$3=Data!$D$6,D2512,IF(FollowUp!$AA$3=Data!$D$7,E2512,B2512))),IF(FollowUp!$AK$3=Data!$N$9,F2512,IF(FollowUp!$AK$3=Data!$N$8,H2512,IF(FollowUp!$AK$3=Data!$N$7,G2512,B2512))))</f>
        <v>0</v>
      </c>
      <c r="AR2512" s="51">
        <f t="shared" si="236"/>
        <v>0</v>
      </c>
      <c r="AS2512" s="25">
        <f t="shared" si="240"/>
        <v>-1</v>
      </c>
      <c r="AT2512" s="25">
        <f t="shared" si="237"/>
        <v>2505</v>
      </c>
      <c r="AU2512" s="25">
        <f t="shared" si="241"/>
        <v>0</v>
      </c>
      <c r="AV2512" s="25">
        <f t="shared" si="238"/>
        <v>0</v>
      </c>
      <c r="BB2512" s="51"/>
    </row>
    <row r="2513" spans="1:54" x14ac:dyDescent="0.25">
      <c r="A2513" t="str">
        <f t="shared" si="239"/>
        <v>2513</v>
      </c>
      <c r="B2513" s="25">
        <f>IF(OR(ISBLANK($AG2513),$AI2513="closed",$AI2513="old",AND($B$3=Data!$N$6,OR(database!AG2513=Data!$K$8,Data!$K$9=database!AG2513))),0,MAX(B$8:B2512)+1)</f>
        <v>0</v>
      </c>
      <c r="C2513" s="25">
        <f ca="1">IF(AND($AL2513-C$3&lt;=TODAY(),$AL2513&gt;0,AI2513&lt;&gt;"closed",AI2513&lt;&gt;"old",AND($B$3&lt;&gt;Data!$N$6,OR(database!$AG2513&lt;&gt;Data!$K$9,database!$AG2513&lt;&gt;Data!$K$8))),MAX(C$8:C2512)+1,0)</f>
        <v>0</v>
      </c>
      <c r="D2513" s="25">
        <f ca="1">IF(AND($AL2513-D$3&lt;=TODAY(),$AL2513&gt;0,$AI2513&lt;&gt;"closed",AI2513&lt;&gt;"old",AND($B$3&lt;&gt;Data!$N$6,OR(database!$AG2513&lt;&gt;Data!$K$9,database!$AG2513&lt;&gt;Data!$K$8))),MAX(D$8:D2512)+1,0)</f>
        <v>0</v>
      </c>
      <c r="E2513" s="25">
        <f ca="1">IF(AND($AL2513-E$3&lt;=TODAY(),$AL2513&gt;0,AI2513&lt;&gt;"closed",AI2513&lt;&gt;"old",AND($B$3&lt;&gt;Data!$N$6,OR(database!$AG2513&lt;&gt;Data!$K$9,database!$AG2513&lt;&gt;Data!$K$8))),MAX(E$8:E2512)+1,0)</f>
        <v>0</v>
      </c>
      <c r="F2513" s="25">
        <f>IF(AH2513="X",MAX(F$8:F2512)+1,0)</f>
        <v>0</v>
      </c>
      <c r="G2513" s="25">
        <f ca="1">IF(AND(AG2513=Data!$K$8,database!AI2513&lt;&gt;"Closed",AI2513&lt;&gt;"old",database!AL2513&lt;(TODAY()+Data!$X$4)),MAX(G$8:G2512)+1,0)</f>
        <v>0</v>
      </c>
      <c r="H2513" s="25">
        <f ca="1">IF(AND(AG2513=Data!$K$9,database!AI2513&lt;&gt;"Closed",AI2513&lt;&gt;"old",database!AL2513&lt;(TODAY()+Data!$X$5)),MAX(H$8:H2512)+1,0)</f>
        <v>0</v>
      </c>
      <c r="Y2513">
        <f>IF(AS2513&gt;0,VLOOKUP(AS2513,$AT:$AV,3,0)+COUNTIF(AS$8:AS2512,AS2513),0)</f>
        <v>0</v>
      </c>
      <c r="AA2513" s="17"/>
      <c r="AB2513" s="18"/>
      <c r="AC2513" s="17"/>
      <c r="AD2513" s="18"/>
      <c r="AE2513" s="17"/>
      <c r="AF2513" s="18"/>
      <c r="AG2513" s="139"/>
      <c r="AH2513" s="24"/>
      <c r="AI2513" s="17"/>
      <c r="AJ2513" s="24"/>
      <c r="AK2513" s="27"/>
      <c r="AL2513" s="47"/>
      <c r="AQ2513" s="25">
        <f>IF(FollowUp!$AK$3="(Off)",IF(FollowUp!$AA$3=Data!$D$5,C2513,IF(FollowUp!$AA$3=Data!$D$6,D2513,IF(FollowUp!$AA$3=Data!$D$7,E2513,B2513))),IF(FollowUp!$AK$3=Data!$N$9,F2513,IF(FollowUp!$AK$3=Data!$N$8,H2513,IF(FollowUp!$AK$3=Data!$N$7,G2513,B2513))))</f>
        <v>0</v>
      </c>
      <c r="AR2513" s="51">
        <f t="shared" si="236"/>
        <v>0</v>
      </c>
      <c r="AS2513" s="25">
        <f t="shared" si="240"/>
        <v>-1</v>
      </c>
      <c r="AT2513" s="25">
        <f t="shared" si="237"/>
        <v>2506</v>
      </c>
      <c r="AU2513" s="25">
        <f t="shared" si="241"/>
        <v>0</v>
      </c>
      <c r="AV2513" s="25">
        <f t="shared" si="238"/>
        <v>0</v>
      </c>
      <c r="BB2513" s="51"/>
    </row>
    <row r="2514" spans="1:54" x14ac:dyDescent="0.25">
      <c r="A2514" t="str">
        <f t="shared" si="239"/>
        <v>2514</v>
      </c>
      <c r="B2514" s="25">
        <f>IF(OR(ISBLANK($AG2514),$AI2514="closed",$AI2514="old",AND($B$3=Data!$N$6,OR(database!AG2514=Data!$K$8,Data!$K$9=database!AG2514))),0,MAX(B$8:B2513)+1)</f>
        <v>0</v>
      </c>
      <c r="C2514" s="25">
        <f ca="1">IF(AND($AL2514-C$3&lt;=TODAY(),$AL2514&gt;0,AI2514&lt;&gt;"closed",AI2514&lt;&gt;"old",AND($B$3&lt;&gt;Data!$N$6,OR(database!$AG2514&lt;&gt;Data!$K$9,database!$AG2514&lt;&gt;Data!$K$8))),MAX(C$8:C2513)+1,0)</f>
        <v>0</v>
      </c>
      <c r="D2514" s="25">
        <f ca="1">IF(AND($AL2514-D$3&lt;=TODAY(),$AL2514&gt;0,$AI2514&lt;&gt;"closed",AI2514&lt;&gt;"old",AND($B$3&lt;&gt;Data!$N$6,OR(database!$AG2514&lt;&gt;Data!$K$9,database!$AG2514&lt;&gt;Data!$K$8))),MAX(D$8:D2513)+1,0)</f>
        <v>0</v>
      </c>
      <c r="E2514" s="25">
        <f ca="1">IF(AND($AL2514-E$3&lt;=TODAY(),$AL2514&gt;0,AI2514&lt;&gt;"closed",AI2514&lt;&gt;"old",AND($B$3&lt;&gt;Data!$N$6,OR(database!$AG2514&lt;&gt;Data!$K$9,database!$AG2514&lt;&gt;Data!$K$8))),MAX(E$8:E2513)+1,0)</f>
        <v>0</v>
      </c>
      <c r="F2514" s="25">
        <f>IF(AH2514="X",MAX(F$8:F2513)+1,0)</f>
        <v>0</v>
      </c>
      <c r="G2514" s="25">
        <f ca="1">IF(AND(AG2514=Data!$K$8,database!AI2514&lt;&gt;"Closed",AI2514&lt;&gt;"old",database!AL2514&lt;(TODAY()+Data!$X$4)),MAX(G$8:G2513)+1,0)</f>
        <v>0</v>
      </c>
      <c r="H2514" s="25">
        <f ca="1">IF(AND(AG2514=Data!$K$9,database!AI2514&lt;&gt;"Closed",AI2514&lt;&gt;"old",database!AL2514&lt;(TODAY()+Data!$X$5)),MAX(H$8:H2513)+1,0)</f>
        <v>0</v>
      </c>
      <c r="Y2514">
        <f>IF(AS2514&gt;0,VLOOKUP(AS2514,$AT:$AV,3,0)+COUNTIF(AS$8:AS2513,AS2514),0)</f>
        <v>0</v>
      </c>
      <c r="AA2514" s="16"/>
      <c r="AB2514" s="22"/>
      <c r="AC2514" s="16"/>
      <c r="AD2514" s="22"/>
      <c r="AE2514" s="16"/>
      <c r="AF2514" s="22"/>
      <c r="AG2514" s="138"/>
      <c r="AH2514" s="23"/>
      <c r="AI2514" s="16"/>
      <c r="AJ2514" s="23"/>
      <c r="AK2514" s="28"/>
      <c r="AL2514" s="35"/>
      <c r="AQ2514" s="25">
        <f>IF(FollowUp!$AK$3="(Off)",IF(FollowUp!$AA$3=Data!$D$5,C2514,IF(FollowUp!$AA$3=Data!$D$6,D2514,IF(FollowUp!$AA$3=Data!$D$7,E2514,B2514))),IF(FollowUp!$AK$3=Data!$N$9,F2514,IF(FollowUp!$AK$3=Data!$N$8,H2514,IF(FollowUp!$AK$3=Data!$N$7,G2514,B2514))))</f>
        <v>0</v>
      </c>
      <c r="AR2514" s="51">
        <f t="shared" si="236"/>
        <v>0</v>
      </c>
      <c r="AS2514" s="25">
        <f t="shared" si="240"/>
        <v>-1</v>
      </c>
      <c r="AT2514" s="25">
        <f t="shared" si="237"/>
        <v>2507</v>
      </c>
      <c r="AU2514" s="25">
        <f t="shared" si="241"/>
        <v>0</v>
      </c>
      <c r="AV2514" s="25">
        <f t="shared" si="238"/>
        <v>0</v>
      </c>
      <c r="BB2514" s="51"/>
    </row>
    <row r="2515" spans="1:54" x14ac:dyDescent="0.25">
      <c r="A2515" t="str">
        <f t="shared" si="239"/>
        <v>2515</v>
      </c>
      <c r="B2515" s="25">
        <f>IF(OR(ISBLANK($AG2515),$AI2515="closed",$AI2515="old",AND($B$3=Data!$N$6,OR(database!AG2515=Data!$K$8,Data!$K$9=database!AG2515))),0,MAX(B$8:B2514)+1)</f>
        <v>0</v>
      </c>
      <c r="C2515" s="25">
        <f ca="1">IF(AND($AL2515-C$3&lt;=TODAY(),$AL2515&gt;0,AI2515&lt;&gt;"closed",AI2515&lt;&gt;"old",AND($B$3&lt;&gt;Data!$N$6,OR(database!$AG2515&lt;&gt;Data!$K$9,database!$AG2515&lt;&gt;Data!$K$8))),MAX(C$8:C2514)+1,0)</f>
        <v>0</v>
      </c>
      <c r="D2515" s="25">
        <f ca="1">IF(AND($AL2515-D$3&lt;=TODAY(),$AL2515&gt;0,$AI2515&lt;&gt;"closed",AI2515&lt;&gt;"old",AND($B$3&lt;&gt;Data!$N$6,OR(database!$AG2515&lt;&gt;Data!$K$9,database!$AG2515&lt;&gt;Data!$K$8))),MAX(D$8:D2514)+1,0)</f>
        <v>0</v>
      </c>
      <c r="E2515" s="25">
        <f ca="1">IF(AND($AL2515-E$3&lt;=TODAY(),$AL2515&gt;0,AI2515&lt;&gt;"closed",AI2515&lt;&gt;"old",AND($B$3&lt;&gt;Data!$N$6,OR(database!$AG2515&lt;&gt;Data!$K$9,database!$AG2515&lt;&gt;Data!$K$8))),MAX(E$8:E2514)+1,0)</f>
        <v>0</v>
      </c>
      <c r="F2515" s="25">
        <f>IF(AH2515="X",MAX(F$8:F2514)+1,0)</f>
        <v>0</v>
      </c>
      <c r="G2515" s="25">
        <f ca="1">IF(AND(AG2515=Data!$K$8,database!AI2515&lt;&gt;"Closed",AI2515&lt;&gt;"old",database!AL2515&lt;(TODAY()+Data!$X$4)),MAX(G$8:G2514)+1,0)</f>
        <v>0</v>
      </c>
      <c r="H2515" s="25">
        <f ca="1">IF(AND(AG2515=Data!$K$9,database!AI2515&lt;&gt;"Closed",AI2515&lt;&gt;"old",database!AL2515&lt;(TODAY()+Data!$X$5)),MAX(H$8:H2514)+1,0)</f>
        <v>0</v>
      </c>
      <c r="Y2515">
        <f>IF(AS2515&gt;0,VLOOKUP(AS2515,$AT:$AV,3,0)+COUNTIF(AS$8:AS2514,AS2515),0)</f>
        <v>0</v>
      </c>
      <c r="AA2515" s="17"/>
      <c r="AB2515" s="18"/>
      <c r="AC2515" s="17"/>
      <c r="AD2515" s="18"/>
      <c r="AE2515" s="17"/>
      <c r="AF2515" s="18"/>
      <c r="AG2515" s="139"/>
      <c r="AH2515" s="24"/>
      <c r="AI2515" s="17"/>
      <c r="AJ2515" s="24"/>
      <c r="AK2515" s="27"/>
      <c r="AL2515" s="47"/>
      <c r="AQ2515" s="25">
        <f>IF(FollowUp!$AK$3="(Off)",IF(FollowUp!$AA$3=Data!$D$5,C2515,IF(FollowUp!$AA$3=Data!$D$6,D2515,IF(FollowUp!$AA$3=Data!$D$7,E2515,B2515))),IF(FollowUp!$AK$3=Data!$N$9,F2515,IF(FollowUp!$AK$3=Data!$N$8,H2515,IF(FollowUp!$AK$3=Data!$N$7,G2515,B2515))))</f>
        <v>0</v>
      </c>
      <c r="AR2515" s="51">
        <f t="shared" si="236"/>
        <v>0</v>
      </c>
      <c r="AS2515" s="25">
        <f t="shared" si="240"/>
        <v>-1</v>
      </c>
      <c r="AT2515" s="25">
        <f t="shared" si="237"/>
        <v>2508</v>
      </c>
      <c r="AU2515" s="25">
        <f t="shared" si="241"/>
        <v>0</v>
      </c>
      <c r="AV2515" s="25">
        <f t="shared" si="238"/>
        <v>0</v>
      </c>
      <c r="BB2515" s="51"/>
    </row>
    <row r="2516" spans="1:54" x14ac:dyDescent="0.25">
      <c r="A2516" t="str">
        <f t="shared" si="239"/>
        <v>2516</v>
      </c>
      <c r="B2516" s="25">
        <f>IF(OR(ISBLANK($AG2516),$AI2516="closed",$AI2516="old",AND($B$3=Data!$N$6,OR(database!AG2516=Data!$K$8,Data!$K$9=database!AG2516))),0,MAX(B$8:B2515)+1)</f>
        <v>0</v>
      </c>
      <c r="C2516" s="25">
        <f ca="1">IF(AND($AL2516-C$3&lt;=TODAY(),$AL2516&gt;0,AI2516&lt;&gt;"closed",AI2516&lt;&gt;"old",AND($B$3&lt;&gt;Data!$N$6,OR(database!$AG2516&lt;&gt;Data!$K$9,database!$AG2516&lt;&gt;Data!$K$8))),MAX(C$8:C2515)+1,0)</f>
        <v>0</v>
      </c>
      <c r="D2516" s="25">
        <f ca="1">IF(AND($AL2516-D$3&lt;=TODAY(),$AL2516&gt;0,$AI2516&lt;&gt;"closed",AI2516&lt;&gt;"old",AND($B$3&lt;&gt;Data!$N$6,OR(database!$AG2516&lt;&gt;Data!$K$9,database!$AG2516&lt;&gt;Data!$K$8))),MAX(D$8:D2515)+1,0)</f>
        <v>0</v>
      </c>
      <c r="E2516" s="25">
        <f ca="1">IF(AND($AL2516-E$3&lt;=TODAY(),$AL2516&gt;0,AI2516&lt;&gt;"closed",AI2516&lt;&gt;"old",AND($B$3&lt;&gt;Data!$N$6,OR(database!$AG2516&lt;&gt;Data!$K$9,database!$AG2516&lt;&gt;Data!$K$8))),MAX(E$8:E2515)+1,0)</f>
        <v>0</v>
      </c>
      <c r="F2516" s="25">
        <f>IF(AH2516="X",MAX(F$8:F2515)+1,0)</f>
        <v>0</v>
      </c>
      <c r="G2516" s="25">
        <f ca="1">IF(AND(AG2516=Data!$K$8,database!AI2516&lt;&gt;"Closed",AI2516&lt;&gt;"old",database!AL2516&lt;(TODAY()+Data!$X$4)),MAX(G$8:G2515)+1,0)</f>
        <v>0</v>
      </c>
      <c r="H2516" s="25">
        <f ca="1">IF(AND(AG2516=Data!$K$9,database!AI2516&lt;&gt;"Closed",AI2516&lt;&gt;"old",database!AL2516&lt;(TODAY()+Data!$X$5)),MAX(H$8:H2515)+1,0)</f>
        <v>0</v>
      </c>
      <c r="Y2516">
        <f>IF(AS2516&gt;0,VLOOKUP(AS2516,$AT:$AV,3,0)+COUNTIF(AS$8:AS2515,AS2516),0)</f>
        <v>0</v>
      </c>
      <c r="AA2516" s="16"/>
      <c r="AB2516" s="22"/>
      <c r="AC2516" s="16"/>
      <c r="AD2516" s="22"/>
      <c r="AE2516" s="16"/>
      <c r="AF2516" s="22"/>
      <c r="AG2516" s="138"/>
      <c r="AH2516" s="23"/>
      <c r="AI2516" s="16"/>
      <c r="AJ2516" s="23"/>
      <c r="AK2516" s="28"/>
      <c r="AL2516" s="35"/>
      <c r="AQ2516" s="25">
        <f>IF(FollowUp!$AK$3="(Off)",IF(FollowUp!$AA$3=Data!$D$5,C2516,IF(FollowUp!$AA$3=Data!$D$6,D2516,IF(FollowUp!$AA$3=Data!$D$7,E2516,B2516))),IF(FollowUp!$AK$3=Data!$N$9,F2516,IF(FollowUp!$AK$3=Data!$N$8,H2516,IF(FollowUp!$AK$3=Data!$N$7,G2516,B2516))))</f>
        <v>0</v>
      </c>
      <c r="AR2516" s="51">
        <f t="shared" si="236"/>
        <v>0</v>
      </c>
      <c r="AS2516" s="25">
        <f t="shared" si="240"/>
        <v>-1</v>
      </c>
      <c r="AT2516" s="25">
        <f t="shared" si="237"/>
        <v>2509</v>
      </c>
      <c r="AU2516" s="25">
        <f t="shared" si="241"/>
        <v>0</v>
      </c>
      <c r="AV2516" s="25">
        <f t="shared" si="238"/>
        <v>0</v>
      </c>
      <c r="BB2516" s="51"/>
    </row>
    <row r="2517" spans="1:54" x14ac:dyDescent="0.25">
      <c r="A2517" t="str">
        <f t="shared" si="239"/>
        <v>2517</v>
      </c>
      <c r="B2517" s="25">
        <f>IF(OR(ISBLANK($AG2517),$AI2517="closed",$AI2517="old",AND($B$3=Data!$N$6,OR(database!AG2517=Data!$K$8,Data!$K$9=database!AG2517))),0,MAX(B$8:B2516)+1)</f>
        <v>0</v>
      </c>
      <c r="C2517" s="25">
        <f ca="1">IF(AND($AL2517-C$3&lt;=TODAY(),$AL2517&gt;0,AI2517&lt;&gt;"closed",AI2517&lt;&gt;"old",AND($B$3&lt;&gt;Data!$N$6,OR(database!$AG2517&lt;&gt;Data!$K$9,database!$AG2517&lt;&gt;Data!$K$8))),MAX(C$8:C2516)+1,0)</f>
        <v>0</v>
      </c>
      <c r="D2517" s="25">
        <f ca="1">IF(AND($AL2517-D$3&lt;=TODAY(),$AL2517&gt;0,$AI2517&lt;&gt;"closed",AI2517&lt;&gt;"old",AND($B$3&lt;&gt;Data!$N$6,OR(database!$AG2517&lt;&gt;Data!$K$9,database!$AG2517&lt;&gt;Data!$K$8))),MAX(D$8:D2516)+1,0)</f>
        <v>0</v>
      </c>
      <c r="E2517" s="25">
        <f ca="1">IF(AND($AL2517-E$3&lt;=TODAY(),$AL2517&gt;0,AI2517&lt;&gt;"closed",AI2517&lt;&gt;"old",AND($B$3&lt;&gt;Data!$N$6,OR(database!$AG2517&lt;&gt;Data!$K$9,database!$AG2517&lt;&gt;Data!$K$8))),MAX(E$8:E2516)+1,0)</f>
        <v>0</v>
      </c>
      <c r="F2517" s="25">
        <f>IF(AH2517="X",MAX(F$8:F2516)+1,0)</f>
        <v>0</v>
      </c>
      <c r="G2517" s="25">
        <f ca="1">IF(AND(AG2517=Data!$K$8,database!AI2517&lt;&gt;"Closed",AI2517&lt;&gt;"old",database!AL2517&lt;(TODAY()+Data!$X$4)),MAX(G$8:G2516)+1,0)</f>
        <v>0</v>
      </c>
      <c r="H2517" s="25">
        <f ca="1">IF(AND(AG2517=Data!$K$9,database!AI2517&lt;&gt;"Closed",AI2517&lt;&gt;"old",database!AL2517&lt;(TODAY()+Data!$X$5)),MAX(H$8:H2516)+1,0)</f>
        <v>0</v>
      </c>
      <c r="Y2517">
        <f>IF(AS2517&gt;0,VLOOKUP(AS2517,$AT:$AV,3,0)+COUNTIF(AS$8:AS2516,AS2517),0)</f>
        <v>0</v>
      </c>
      <c r="AA2517" s="17"/>
      <c r="AB2517" s="18"/>
      <c r="AC2517" s="17"/>
      <c r="AD2517" s="18"/>
      <c r="AE2517" s="17"/>
      <c r="AF2517" s="18"/>
      <c r="AG2517" s="139"/>
      <c r="AH2517" s="24"/>
      <c r="AI2517" s="17"/>
      <c r="AJ2517" s="24"/>
      <c r="AK2517" s="27"/>
      <c r="AL2517" s="47"/>
      <c r="AQ2517" s="25">
        <f>IF(FollowUp!$AK$3="(Off)",IF(FollowUp!$AA$3=Data!$D$5,C2517,IF(FollowUp!$AA$3=Data!$D$6,D2517,IF(FollowUp!$AA$3=Data!$D$7,E2517,B2517))),IF(FollowUp!$AK$3=Data!$N$9,F2517,IF(FollowUp!$AK$3=Data!$N$8,H2517,IF(FollowUp!$AK$3=Data!$N$7,G2517,B2517))))</f>
        <v>0</v>
      </c>
      <c r="AR2517" s="51">
        <f t="shared" si="236"/>
        <v>0</v>
      </c>
      <c r="AS2517" s="25">
        <f t="shared" si="240"/>
        <v>-1</v>
      </c>
      <c r="AT2517" s="25">
        <f t="shared" si="237"/>
        <v>2510</v>
      </c>
      <c r="AU2517" s="25">
        <f t="shared" si="241"/>
        <v>0</v>
      </c>
      <c r="AV2517" s="25">
        <f t="shared" si="238"/>
        <v>0</v>
      </c>
      <c r="BB2517" s="51"/>
    </row>
    <row r="2518" spans="1:54" x14ac:dyDescent="0.25">
      <c r="A2518" t="str">
        <f t="shared" si="239"/>
        <v>2518</v>
      </c>
      <c r="B2518" s="25">
        <f>IF(OR(ISBLANK($AG2518),$AI2518="closed",$AI2518="old",AND($B$3=Data!$N$6,OR(database!AG2518=Data!$K$8,Data!$K$9=database!AG2518))),0,MAX(B$8:B2517)+1)</f>
        <v>0</v>
      </c>
      <c r="C2518" s="25">
        <f ca="1">IF(AND($AL2518-C$3&lt;=TODAY(),$AL2518&gt;0,AI2518&lt;&gt;"closed",AI2518&lt;&gt;"old",AND($B$3&lt;&gt;Data!$N$6,OR(database!$AG2518&lt;&gt;Data!$K$9,database!$AG2518&lt;&gt;Data!$K$8))),MAX(C$8:C2517)+1,0)</f>
        <v>0</v>
      </c>
      <c r="D2518" s="25">
        <f ca="1">IF(AND($AL2518-D$3&lt;=TODAY(),$AL2518&gt;0,$AI2518&lt;&gt;"closed",AI2518&lt;&gt;"old",AND($B$3&lt;&gt;Data!$N$6,OR(database!$AG2518&lt;&gt;Data!$K$9,database!$AG2518&lt;&gt;Data!$K$8))),MAX(D$8:D2517)+1,0)</f>
        <v>0</v>
      </c>
      <c r="E2518" s="25">
        <f ca="1">IF(AND($AL2518-E$3&lt;=TODAY(),$AL2518&gt;0,AI2518&lt;&gt;"closed",AI2518&lt;&gt;"old",AND($B$3&lt;&gt;Data!$N$6,OR(database!$AG2518&lt;&gt;Data!$K$9,database!$AG2518&lt;&gt;Data!$K$8))),MAX(E$8:E2517)+1,0)</f>
        <v>0</v>
      </c>
      <c r="F2518" s="25">
        <f>IF(AH2518="X",MAX(F$8:F2517)+1,0)</f>
        <v>0</v>
      </c>
      <c r="G2518" s="25">
        <f ca="1">IF(AND(AG2518=Data!$K$8,database!AI2518&lt;&gt;"Closed",AI2518&lt;&gt;"old",database!AL2518&lt;(TODAY()+Data!$X$4)),MAX(G$8:G2517)+1,0)</f>
        <v>0</v>
      </c>
      <c r="H2518" s="25">
        <f ca="1">IF(AND(AG2518=Data!$K$9,database!AI2518&lt;&gt;"Closed",AI2518&lt;&gt;"old",database!AL2518&lt;(TODAY()+Data!$X$5)),MAX(H$8:H2517)+1,0)</f>
        <v>0</v>
      </c>
      <c r="Y2518">
        <f>IF(AS2518&gt;0,VLOOKUP(AS2518,$AT:$AV,3,0)+COUNTIF(AS$8:AS2517,AS2518),0)</f>
        <v>0</v>
      </c>
      <c r="AA2518" s="16"/>
      <c r="AB2518" s="22"/>
      <c r="AC2518" s="16"/>
      <c r="AD2518" s="22"/>
      <c r="AE2518" s="16"/>
      <c r="AF2518" s="22"/>
      <c r="AG2518" s="138"/>
      <c r="AH2518" s="23"/>
      <c r="AI2518" s="16"/>
      <c r="AJ2518" s="23"/>
      <c r="AK2518" s="28"/>
      <c r="AL2518" s="35"/>
      <c r="AQ2518" s="25">
        <f>IF(FollowUp!$AK$3="(Off)",IF(FollowUp!$AA$3=Data!$D$5,C2518,IF(FollowUp!$AA$3=Data!$D$6,D2518,IF(FollowUp!$AA$3=Data!$D$7,E2518,B2518))),IF(FollowUp!$AK$3=Data!$N$9,F2518,IF(FollowUp!$AK$3=Data!$N$8,H2518,IF(FollowUp!$AK$3=Data!$N$7,G2518,B2518))))</f>
        <v>0</v>
      </c>
      <c r="AR2518" s="51">
        <f t="shared" si="236"/>
        <v>0</v>
      </c>
      <c r="AS2518" s="25">
        <f t="shared" si="240"/>
        <v>-1</v>
      </c>
      <c r="AT2518" s="25">
        <f t="shared" si="237"/>
        <v>2511</v>
      </c>
      <c r="AU2518" s="25">
        <f t="shared" si="241"/>
        <v>0</v>
      </c>
      <c r="AV2518" s="25">
        <f t="shared" si="238"/>
        <v>0</v>
      </c>
      <c r="BB2518" s="51"/>
    </row>
    <row r="2519" spans="1:54" x14ac:dyDescent="0.25">
      <c r="A2519" t="str">
        <f t="shared" si="239"/>
        <v>2519</v>
      </c>
      <c r="B2519" s="25">
        <f>IF(OR(ISBLANK($AG2519),$AI2519="closed",$AI2519="old",AND($B$3=Data!$N$6,OR(database!AG2519=Data!$K$8,Data!$K$9=database!AG2519))),0,MAX(B$8:B2518)+1)</f>
        <v>0</v>
      </c>
      <c r="C2519" s="25">
        <f ca="1">IF(AND($AL2519-C$3&lt;=TODAY(),$AL2519&gt;0,AI2519&lt;&gt;"closed",AI2519&lt;&gt;"old",AND($B$3&lt;&gt;Data!$N$6,OR(database!$AG2519&lt;&gt;Data!$K$9,database!$AG2519&lt;&gt;Data!$K$8))),MAX(C$8:C2518)+1,0)</f>
        <v>0</v>
      </c>
      <c r="D2519" s="25">
        <f ca="1">IF(AND($AL2519-D$3&lt;=TODAY(),$AL2519&gt;0,$AI2519&lt;&gt;"closed",AI2519&lt;&gt;"old",AND($B$3&lt;&gt;Data!$N$6,OR(database!$AG2519&lt;&gt;Data!$K$9,database!$AG2519&lt;&gt;Data!$K$8))),MAX(D$8:D2518)+1,0)</f>
        <v>0</v>
      </c>
      <c r="E2519" s="25">
        <f ca="1">IF(AND($AL2519-E$3&lt;=TODAY(),$AL2519&gt;0,AI2519&lt;&gt;"closed",AI2519&lt;&gt;"old",AND($B$3&lt;&gt;Data!$N$6,OR(database!$AG2519&lt;&gt;Data!$K$9,database!$AG2519&lt;&gt;Data!$K$8))),MAX(E$8:E2518)+1,0)</f>
        <v>0</v>
      </c>
      <c r="F2519" s="25">
        <f>IF(AH2519="X",MAX(F$8:F2518)+1,0)</f>
        <v>0</v>
      </c>
      <c r="G2519" s="25">
        <f ca="1">IF(AND(AG2519=Data!$K$8,database!AI2519&lt;&gt;"Closed",AI2519&lt;&gt;"old",database!AL2519&lt;(TODAY()+Data!$X$4)),MAX(G$8:G2518)+1,0)</f>
        <v>0</v>
      </c>
      <c r="H2519" s="25">
        <f ca="1">IF(AND(AG2519=Data!$K$9,database!AI2519&lt;&gt;"Closed",AI2519&lt;&gt;"old",database!AL2519&lt;(TODAY()+Data!$X$5)),MAX(H$8:H2518)+1,0)</f>
        <v>0</v>
      </c>
      <c r="Y2519">
        <f>IF(AS2519&gt;0,VLOOKUP(AS2519,$AT:$AV,3,0)+COUNTIF(AS$8:AS2518,AS2519),0)</f>
        <v>0</v>
      </c>
      <c r="AA2519" s="17"/>
      <c r="AB2519" s="18"/>
      <c r="AC2519" s="17"/>
      <c r="AD2519" s="18"/>
      <c r="AE2519" s="17"/>
      <c r="AF2519" s="18"/>
      <c r="AG2519" s="139"/>
      <c r="AH2519" s="24"/>
      <c r="AI2519" s="17"/>
      <c r="AJ2519" s="24"/>
      <c r="AK2519" s="27"/>
      <c r="AL2519" s="47"/>
      <c r="AQ2519" s="25">
        <f>IF(FollowUp!$AK$3="(Off)",IF(FollowUp!$AA$3=Data!$D$5,C2519,IF(FollowUp!$AA$3=Data!$D$6,D2519,IF(FollowUp!$AA$3=Data!$D$7,E2519,B2519))),IF(FollowUp!$AK$3=Data!$N$9,F2519,IF(FollowUp!$AK$3=Data!$N$8,H2519,IF(FollowUp!$AK$3=Data!$N$7,G2519,B2519))))</f>
        <v>0</v>
      </c>
      <c r="AR2519" s="51">
        <f t="shared" si="236"/>
        <v>0</v>
      </c>
      <c r="AS2519" s="25">
        <f t="shared" si="240"/>
        <v>-1</v>
      </c>
      <c r="AT2519" s="25">
        <f t="shared" si="237"/>
        <v>2512</v>
      </c>
      <c r="AU2519" s="25">
        <f t="shared" si="241"/>
        <v>0</v>
      </c>
      <c r="AV2519" s="25">
        <f t="shared" si="238"/>
        <v>0</v>
      </c>
      <c r="BB2519" s="51"/>
    </row>
    <row r="2520" spans="1:54" x14ac:dyDescent="0.25">
      <c r="A2520" t="str">
        <f t="shared" si="239"/>
        <v>2520</v>
      </c>
      <c r="B2520" s="25">
        <f>IF(OR(ISBLANK($AG2520),$AI2520="closed",$AI2520="old",AND($B$3=Data!$N$6,OR(database!AG2520=Data!$K$8,Data!$K$9=database!AG2520))),0,MAX(B$8:B2519)+1)</f>
        <v>0</v>
      </c>
      <c r="C2520" s="25">
        <f ca="1">IF(AND($AL2520-C$3&lt;=TODAY(),$AL2520&gt;0,AI2520&lt;&gt;"closed",AI2520&lt;&gt;"old",AND($B$3&lt;&gt;Data!$N$6,OR(database!$AG2520&lt;&gt;Data!$K$9,database!$AG2520&lt;&gt;Data!$K$8))),MAX(C$8:C2519)+1,0)</f>
        <v>0</v>
      </c>
      <c r="D2520" s="25">
        <f ca="1">IF(AND($AL2520-D$3&lt;=TODAY(),$AL2520&gt;0,$AI2520&lt;&gt;"closed",AI2520&lt;&gt;"old",AND($B$3&lt;&gt;Data!$N$6,OR(database!$AG2520&lt;&gt;Data!$K$9,database!$AG2520&lt;&gt;Data!$K$8))),MAX(D$8:D2519)+1,0)</f>
        <v>0</v>
      </c>
      <c r="E2520" s="25">
        <f ca="1">IF(AND($AL2520-E$3&lt;=TODAY(),$AL2520&gt;0,AI2520&lt;&gt;"closed",AI2520&lt;&gt;"old",AND($B$3&lt;&gt;Data!$N$6,OR(database!$AG2520&lt;&gt;Data!$K$9,database!$AG2520&lt;&gt;Data!$K$8))),MAX(E$8:E2519)+1,0)</f>
        <v>0</v>
      </c>
      <c r="F2520" s="25">
        <f>IF(AH2520="X",MAX(F$8:F2519)+1,0)</f>
        <v>0</v>
      </c>
      <c r="G2520" s="25">
        <f ca="1">IF(AND(AG2520=Data!$K$8,database!AI2520&lt;&gt;"Closed",AI2520&lt;&gt;"old",database!AL2520&lt;(TODAY()+Data!$X$4)),MAX(G$8:G2519)+1,0)</f>
        <v>0</v>
      </c>
      <c r="H2520" s="25">
        <f ca="1">IF(AND(AG2520=Data!$K$9,database!AI2520&lt;&gt;"Closed",AI2520&lt;&gt;"old",database!AL2520&lt;(TODAY()+Data!$X$5)),MAX(H$8:H2519)+1,0)</f>
        <v>0</v>
      </c>
      <c r="Y2520">
        <f>IF(AS2520&gt;0,VLOOKUP(AS2520,$AT:$AV,3,0)+COUNTIF(AS$8:AS2519,AS2520),0)</f>
        <v>0</v>
      </c>
      <c r="AA2520" s="16"/>
      <c r="AB2520" s="22"/>
      <c r="AC2520" s="16"/>
      <c r="AD2520" s="22"/>
      <c r="AE2520" s="16"/>
      <c r="AF2520" s="22"/>
      <c r="AG2520" s="138"/>
      <c r="AH2520" s="23"/>
      <c r="AI2520" s="16"/>
      <c r="AJ2520" s="23"/>
      <c r="AK2520" s="28"/>
      <c r="AL2520" s="35"/>
      <c r="AQ2520" s="25">
        <f>IF(FollowUp!$AK$3="(Off)",IF(FollowUp!$AA$3=Data!$D$5,C2520,IF(FollowUp!$AA$3=Data!$D$6,D2520,IF(FollowUp!$AA$3=Data!$D$7,E2520,B2520))),IF(FollowUp!$AK$3=Data!$N$9,F2520,IF(FollowUp!$AK$3=Data!$N$8,H2520,IF(FollowUp!$AK$3=Data!$N$7,G2520,B2520))))</f>
        <v>0</v>
      </c>
      <c r="AR2520" s="51">
        <f t="shared" si="236"/>
        <v>0</v>
      </c>
      <c r="AS2520" s="25">
        <f t="shared" si="240"/>
        <v>-1</v>
      </c>
      <c r="AT2520" s="25">
        <f t="shared" si="237"/>
        <v>2513</v>
      </c>
      <c r="AU2520" s="25">
        <f t="shared" si="241"/>
        <v>0</v>
      </c>
      <c r="AV2520" s="25">
        <f t="shared" si="238"/>
        <v>0</v>
      </c>
      <c r="BB2520" s="51"/>
    </row>
    <row r="2521" spans="1:54" x14ac:dyDescent="0.25">
      <c r="A2521" t="str">
        <f t="shared" si="239"/>
        <v>2521</v>
      </c>
      <c r="B2521" s="25">
        <f>IF(OR(ISBLANK($AG2521),$AI2521="closed",$AI2521="old",AND($B$3=Data!$N$6,OR(database!AG2521=Data!$K$8,Data!$K$9=database!AG2521))),0,MAX(B$8:B2520)+1)</f>
        <v>0</v>
      </c>
      <c r="C2521" s="25">
        <f ca="1">IF(AND($AL2521-C$3&lt;=TODAY(),$AL2521&gt;0,AI2521&lt;&gt;"closed",AI2521&lt;&gt;"old",AND($B$3&lt;&gt;Data!$N$6,OR(database!$AG2521&lt;&gt;Data!$K$9,database!$AG2521&lt;&gt;Data!$K$8))),MAX(C$8:C2520)+1,0)</f>
        <v>0</v>
      </c>
      <c r="D2521" s="25">
        <f ca="1">IF(AND($AL2521-D$3&lt;=TODAY(),$AL2521&gt;0,$AI2521&lt;&gt;"closed",AI2521&lt;&gt;"old",AND($B$3&lt;&gt;Data!$N$6,OR(database!$AG2521&lt;&gt;Data!$K$9,database!$AG2521&lt;&gt;Data!$K$8))),MAX(D$8:D2520)+1,0)</f>
        <v>0</v>
      </c>
      <c r="E2521" s="25">
        <f ca="1">IF(AND($AL2521-E$3&lt;=TODAY(),$AL2521&gt;0,AI2521&lt;&gt;"closed",AI2521&lt;&gt;"old",AND($B$3&lt;&gt;Data!$N$6,OR(database!$AG2521&lt;&gt;Data!$K$9,database!$AG2521&lt;&gt;Data!$K$8))),MAX(E$8:E2520)+1,0)</f>
        <v>0</v>
      </c>
      <c r="F2521" s="25">
        <f>IF(AH2521="X",MAX(F$8:F2520)+1,0)</f>
        <v>0</v>
      </c>
      <c r="G2521" s="25">
        <f ca="1">IF(AND(AG2521=Data!$K$8,database!AI2521&lt;&gt;"Closed",AI2521&lt;&gt;"old",database!AL2521&lt;(TODAY()+Data!$X$4)),MAX(G$8:G2520)+1,0)</f>
        <v>0</v>
      </c>
      <c r="H2521" s="25">
        <f ca="1">IF(AND(AG2521=Data!$K$9,database!AI2521&lt;&gt;"Closed",AI2521&lt;&gt;"old",database!AL2521&lt;(TODAY()+Data!$X$5)),MAX(H$8:H2520)+1,0)</f>
        <v>0</v>
      </c>
      <c r="Y2521">
        <f>IF(AS2521&gt;0,VLOOKUP(AS2521,$AT:$AV,3,0)+COUNTIF(AS$8:AS2520,AS2521),0)</f>
        <v>0</v>
      </c>
      <c r="AA2521" s="17"/>
      <c r="AB2521" s="18"/>
      <c r="AC2521" s="17"/>
      <c r="AD2521" s="18"/>
      <c r="AE2521" s="17"/>
      <c r="AF2521" s="18"/>
      <c r="AG2521" s="139"/>
      <c r="AH2521" s="24"/>
      <c r="AI2521" s="17"/>
      <c r="AJ2521" s="24"/>
      <c r="AK2521" s="27"/>
      <c r="AL2521" s="47"/>
      <c r="AQ2521" s="25">
        <f>IF(FollowUp!$AK$3="(Off)",IF(FollowUp!$AA$3=Data!$D$5,C2521,IF(FollowUp!$AA$3=Data!$D$6,D2521,IF(FollowUp!$AA$3=Data!$D$7,E2521,B2521))),IF(FollowUp!$AK$3=Data!$N$9,F2521,IF(FollowUp!$AK$3=Data!$N$8,H2521,IF(FollowUp!$AK$3=Data!$N$7,G2521,B2521))))</f>
        <v>0</v>
      </c>
      <c r="AR2521" s="51">
        <f t="shared" ref="AR2521:AR2584" si="242">IF(AQ2521&gt;0,AL2521,0)</f>
        <v>0</v>
      </c>
      <c r="AS2521" s="25">
        <f t="shared" si="240"/>
        <v>-1</v>
      </c>
      <c r="AT2521" s="25">
        <f t="shared" ref="AT2521:AT2584" si="243">AT2520+1</f>
        <v>2514</v>
      </c>
      <c r="AU2521" s="25">
        <f t="shared" si="241"/>
        <v>0</v>
      </c>
      <c r="AV2521" s="25">
        <f t="shared" ref="AV2521:AV2584" si="244">IF(AND(AU2521&gt;0,AV2522=0),1,(AU2522+AV2522))</f>
        <v>0</v>
      </c>
      <c r="BB2521" s="51"/>
    </row>
    <row r="2522" spans="1:54" x14ac:dyDescent="0.25">
      <c r="A2522" t="str">
        <f t="shared" si="239"/>
        <v>2522</v>
      </c>
      <c r="B2522" s="25">
        <f>IF(OR(ISBLANK($AG2522),$AI2522="closed",$AI2522="old",AND($B$3=Data!$N$6,OR(database!AG2522=Data!$K$8,Data!$K$9=database!AG2522))),0,MAX(B$8:B2521)+1)</f>
        <v>0</v>
      </c>
      <c r="C2522" s="25">
        <f ca="1">IF(AND($AL2522-C$3&lt;=TODAY(),$AL2522&gt;0,AI2522&lt;&gt;"closed",AI2522&lt;&gt;"old",AND($B$3&lt;&gt;Data!$N$6,OR(database!$AG2522&lt;&gt;Data!$K$9,database!$AG2522&lt;&gt;Data!$K$8))),MAX(C$8:C2521)+1,0)</f>
        <v>0</v>
      </c>
      <c r="D2522" s="25">
        <f ca="1">IF(AND($AL2522-D$3&lt;=TODAY(),$AL2522&gt;0,$AI2522&lt;&gt;"closed",AI2522&lt;&gt;"old",AND($B$3&lt;&gt;Data!$N$6,OR(database!$AG2522&lt;&gt;Data!$K$9,database!$AG2522&lt;&gt;Data!$K$8))),MAX(D$8:D2521)+1,0)</f>
        <v>0</v>
      </c>
      <c r="E2522" s="25">
        <f ca="1">IF(AND($AL2522-E$3&lt;=TODAY(),$AL2522&gt;0,AI2522&lt;&gt;"closed",AI2522&lt;&gt;"old",AND($B$3&lt;&gt;Data!$N$6,OR(database!$AG2522&lt;&gt;Data!$K$9,database!$AG2522&lt;&gt;Data!$K$8))),MAX(E$8:E2521)+1,0)</f>
        <v>0</v>
      </c>
      <c r="F2522" s="25">
        <f>IF(AH2522="X",MAX(F$8:F2521)+1,0)</f>
        <v>0</v>
      </c>
      <c r="G2522" s="25">
        <f ca="1">IF(AND(AG2522=Data!$K$8,database!AI2522&lt;&gt;"Closed",AI2522&lt;&gt;"old",database!AL2522&lt;(TODAY()+Data!$X$4)),MAX(G$8:G2521)+1,0)</f>
        <v>0</v>
      </c>
      <c r="H2522" s="25">
        <f ca="1">IF(AND(AG2522=Data!$K$9,database!AI2522&lt;&gt;"Closed",AI2522&lt;&gt;"old",database!AL2522&lt;(TODAY()+Data!$X$5)),MAX(H$8:H2521)+1,0)</f>
        <v>0</v>
      </c>
      <c r="Y2522">
        <f>IF(AS2522&gt;0,VLOOKUP(AS2522,$AT:$AV,3,0)+COUNTIF(AS$8:AS2521,AS2522),0)</f>
        <v>0</v>
      </c>
      <c r="AA2522" s="16"/>
      <c r="AB2522" s="22"/>
      <c r="AC2522" s="16"/>
      <c r="AD2522" s="22"/>
      <c r="AE2522" s="16"/>
      <c r="AF2522" s="22"/>
      <c r="AG2522" s="138"/>
      <c r="AH2522" s="23"/>
      <c r="AI2522" s="16"/>
      <c r="AJ2522" s="23"/>
      <c r="AK2522" s="28"/>
      <c r="AL2522" s="35"/>
      <c r="AQ2522" s="25">
        <f>IF(FollowUp!$AK$3="(Off)",IF(FollowUp!$AA$3=Data!$D$5,C2522,IF(FollowUp!$AA$3=Data!$D$6,D2522,IF(FollowUp!$AA$3=Data!$D$7,E2522,B2522))),IF(FollowUp!$AK$3=Data!$N$9,F2522,IF(FollowUp!$AK$3=Data!$N$8,H2522,IF(FollowUp!$AK$3=Data!$N$7,G2522,B2522))))</f>
        <v>0</v>
      </c>
      <c r="AR2522" s="51">
        <f t="shared" si="242"/>
        <v>0</v>
      </c>
      <c r="AS2522" s="25">
        <f t="shared" si="240"/>
        <v>-1</v>
      </c>
      <c r="AT2522" s="25">
        <f t="shared" si="243"/>
        <v>2515</v>
      </c>
      <c r="AU2522" s="25">
        <f t="shared" si="241"/>
        <v>0</v>
      </c>
      <c r="AV2522" s="25">
        <f t="shared" si="244"/>
        <v>0</v>
      </c>
      <c r="BB2522" s="51"/>
    </row>
    <row r="2523" spans="1:54" x14ac:dyDescent="0.25">
      <c r="A2523" t="str">
        <f t="shared" si="239"/>
        <v>2523</v>
      </c>
      <c r="B2523" s="25">
        <f>IF(OR(ISBLANK($AG2523),$AI2523="closed",$AI2523="old",AND($B$3=Data!$N$6,OR(database!AG2523=Data!$K$8,Data!$K$9=database!AG2523))),0,MAX(B$8:B2522)+1)</f>
        <v>0</v>
      </c>
      <c r="C2523" s="25">
        <f ca="1">IF(AND($AL2523-C$3&lt;=TODAY(),$AL2523&gt;0,AI2523&lt;&gt;"closed",AI2523&lt;&gt;"old",AND($B$3&lt;&gt;Data!$N$6,OR(database!$AG2523&lt;&gt;Data!$K$9,database!$AG2523&lt;&gt;Data!$K$8))),MAX(C$8:C2522)+1,0)</f>
        <v>0</v>
      </c>
      <c r="D2523" s="25">
        <f ca="1">IF(AND($AL2523-D$3&lt;=TODAY(),$AL2523&gt;0,$AI2523&lt;&gt;"closed",AI2523&lt;&gt;"old",AND($B$3&lt;&gt;Data!$N$6,OR(database!$AG2523&lt;&gt;Data!$K$9,database!$AG2523&lt;&gt;Data!$K$8))),MAX(D$8:D2522)+1,0)</f>
        <v>0</v>
      </c>
      <c r="E2523" s="25">
        <f ca="1">IF(AND($AL2523-E$3&lt;=TODAY(),$AL2523&gt;0,AI2523&lt;&gt;"closed",AI2523&lt;&gt;"old",AND($B$3&lt;&gt;Data!$N$6,OR(database!$AG2523&lt;&gt;Data!$K$9,database!$AG2523&lt;&gt;Data!$K$8))),MAX(E$8:E2522)+1,0)</f>
        <v>0</v>
      </c>
      <c r="F2523" s="25">
        <f>IF(AH2523="X",MAX(F$8:F2522)+1,0)</f>
        <v>0</v>
      </c>
      <c r="G2523" s="25">
        <f ca="1">IF(AND(AG2523=Data!$K$8,database!AI2523&lt;&gt;"Closed",AI2523&lt;&gt;"old",database!AL2523&lt;(TODAY()+Data!$X$4)),MAX(G$8:G2522)+1,0)</f>
        <v>0</v>
      </c>
      <c r="H2523" s="25">
        <f ca="1">IF(AND(AG2523=Data!$K$9,database!AI2523&lt;&gt;"Closed",AI2523&lt;&gt;"old",database!AL2523&lt;(TODAY()+Data!$X$5)),MAX(H$8:H2522)+1,0)</f>
        <v>0</v>
      </c>
      <c r="Y2523">
        <f>IF(AS2523&gt;0,VLOOKUP(AS2523,$AT:$AV,3,0)+COUNTIF(AS$8:AS2522,AS2523),0)</f>
        <v>0</v>
      </c>
      <c r="AA2523" s="17"/>
      <c r="AB2523" s="18"/>
      <c r="AC2523" s="17"/>
      <c r="AD2523" s="18"/>
      <c r="AE2523" s="17"/>
      <c r="AF2523" s="18"/>
      <c r="AG2523" s="139"/>
      <c r="AH2523" s="24"/>
      <c r="AI2523" s="17"/>
      <c r="AJ2523" s="24"/>
      <c r="AK2523" s="27"/>
      <c r="AL2523" s="47"/>
      <c r="AQ2523" s="25">
        <f>IF(FollowUp!$AK$3="(Off)",IF(FollowUp!$AA$3=Data!$D$5,C2523,IF(FollowUp!$AA$3=Data!$D$6,D2523,IF(FollowUp!$AA$3=Data!$D$7,E2523,B2523))),IF(FollowUp!$AK$3=Data!$N$9,F2523,IF(FollowUp!$AK$3=Data!$N$8,H2523,IF(FollowUp!$AK$3=Data!$N$7,G2523,B2523))))</f>
        <v>0</v>
      </c>
      <c r="AR2523" s="51">
        <f t="shared" si="242"/>
        <v>0</v>
      </c>
      <c r="AS2523" s="25">
        <f t="shared" si="240"/>
        <v>-1</v>
      </c>
      <c r="AT2523" s="25">
        <f t="shared" si="243"/>
        <v>2516</v>
      </c>
      <c r="AU2523" s="25">
        <f t="shared" si="241"/>
        <v>0</v>
      </c>
      <c r="AV2523" s="25">
        <f t="shared" si="244"/>
        <v>0</v>
      </c>
      <c r="BB2523" s="51"/>
    </row>
    <row r="2524" spans="1:54" x14ac:dyDescent="0.25">
      <c r="A2524" t="str">
        <f t="shared" si="239"/>
        <v>2524</v>
      </c>
      <c r="B2524" s="25">
        <f>IF(OR(ISBLANK($AG2524),$AI2524="closed",$AI2524="old",AND($B$3=Data!$N$6,OR(database!AG2524=Data!$K$8,Data!$K$9=database!AG2524))),0,MAX(B$8:B2523)+1)</f>
        <v>0</v>
      </c>
      <c r="C2524" s="25">
        <f ca="1">IF(AND($AL2524-C$3&lt;=TODAY(),$AL2524&gt;0,AI2524&lt;&gt;"closed",AI2524&lt;&gt;"old",AND($B$3&lt;&gt;Data!$N$6,OR(database!$AG2524&lt;&gt;Data!$K$9,database!$AG2524&lt;&gt;Data!$K$8))),MAX(C$8:C2523)+1,0)</f>
        <v>0</v>
      </c>
      <c r="D2524" s="25">
        <f ca="1">IF(AND($AL2524-D$3&lt;=TODAY(),$AL2524&gt;0,$AI2524&lt;&gt;"closed",AI2524&lt;&gt;"old",AND($B$3&lt;&gt;Data!$N$6,OR(database!$AG2524&lt;&gt;Data!$K$9,database!$AG2524&lt;&gt;Data!$K$8))),MAX(D$8:D2523)+1,0)</f>
        <v>0</v>
      </c>
      <c r="E2524" s="25">
        <f ca="1">IF(AND($AL2524-E$3&lt;=TODAY(),$AL2524&gt;0,AI2524&lt;&gt;"closed",AI2524&lt;&gt;"old",AND($B$3&lt;&gt;Data!$N$6,OR(database!$AG2524&lt;&gt;Data!$K$9,database!$AG2524&lt;&gt;Data!$K$8))),MAX(E$8:E2523)+1,0)</f>
        <v>0</v>
      </c>
      <c r="F2524" s="25">
        <f>IF(AH2524="X",MAX(F$8:F2523)+1,0)</f>
        <v>0</v>
      </c>
      <c r="G2524" s="25">
        <f ca="1">IF(AND(AG2524=Data!$K$8,database!AI2524&lt;&gt;"Closed",AI2524&lt;&gt;"old",database!AL2524&lt;(TODAY()+Data!$X$4)),MAX(G$8:G2523)+1,0)</f>
        <v>0</v>
      </c>
      <c r="H2524" s="25">
        <f ca="1">IF(AND(AG2524=Data!$K$9,database!AI2524&lt;&gt;"Closed",AI2524&lt;&gt;"old",database!AL2524&lt;(TODAY()+Data!$X$5)),MAX(H$8:H2523)+1,0)</f>
        <v>0</v>
      </c>
      <c r="Y2524">
        <f>IF(AS2524&gt;0,VLOOKUP(AS2524,$AT:$AV,3,0)+COUNTIF(AS$8:AS2523,AS2524),0)</f>
        <v>0</v>
      </c>
      <c r="AA2524" s="16"/>
      <c r="AB2524" s="22"/>
      <c r="AC2524" s="16"/>
      <c r="AD2524" s="22"/>
      <c r="AE2524" s="16"/>
      <c r="AF2524" s="22"/>
      <c r="AG2524" s="138"/>
      <c r="AH2524" s="23"/>
      <c r="AI2524" s="16"/>
      <c r="AJ2524" s="23"/>
      <c r="AK2524" s="28"/>
      <c r="AL2524" s="35"/>
      <c r="AQ2524" s="25">
        <f>IF(FollowUp!$AK$3="(Off)",IF(FollowUp!$AA$3=Data!$D$5,C2524,IF(FollowUp!$AA$3=Data!$D$6,D2524,IF(FollowUp!$AA$3=Data!$D$7,E2524,B2524))),IF(FollowUp!$AK$3=Data!$N$9,F2524,IF(FollowUp!$AK$3=Data!$N$8,H2524,IF(FollowUp!$AK$3=Data!$N$7,G2524,B2524))))</f>
        <v>0</v>
      </c>
      <c r="AR2524" s="51">
        <f t="shared" si="242"/>
        <v>0</v>
      </c>
      <c r="AS2524" s="25">
        <f t="shared" si="240"/>
        <v>-1</v>
      </c>
      <c r="AT2524" s="25">
        <f t="shared" si="243"/>
        <v>2517</v>
      </c>
      <c r="AU2524" s="25">
        <f t="shared" si="241"/>
        <v>0</v>
      </c>
      <c r="AV2524" s="25">
        <f t="shared" si="244"/>
        <v>0</v>
      </c>
      <c r="BB2524" s="51"/>
    </row>
    <row r="2525" spans="1:54" x14ac:dyDescent="0.25">
      <c r="A2525" t="str">
        <f t="shared" si="239"/>
        <v>2525</v>
      </c>
      <c r="B2525" s="25">
        <f>IF(OR(ISBLANK($AG2525),$AI2525="closed",$AI2525="old",AND($B$3=Data!$N$6,OR(database!AG2525=Data!$K$8,Data!$K$9=database!AG2525))),0,MAX(B$8:B2524)+1)</f>
        <v>0</v>
      </c>
      <c r="C2525" s="25">
        <f ca="1">IF(AND($AL2525-C$3&lt;=TODAY(),$AL2525&gt;0,AI2525&lt;&gt;"closed",AI2525&lt;&gt;"old",AND($B$3&lt;&gt;Data!$N$6,OR(database!$AG2525&lt;&gt;Data!$K$9,database!$AG2525&lt;&gt;Data!$K$8))),MAX(C$8:C2524)+1,0)</f>
        <v>0</v>
      </c>
      <c r="D2525" s="25">
        <f ca="1">IF(AND($AL2525-D$3&lt;=TODAY(),$AL2525&gt;0,$AI2525&lt;&gt;"closed",AI2525&lt;&gt;"old",AND($B$3&lt;&gt;Data!$N$6,OR(database!$AG2525&lt;&gt;Data!$K$9,database!$AG2525&lt;&gt;Data!$K$8))),MAX(D$8:D2524)+1,0)</f>
        <v>0</v>
      </c>
      <c r="E2525" s="25">
        <f ca="1">IF(AND($AL2525-E$3&lt;=TODAY(),$AL2525&gt;0,AI2525&lt;&gt;"closed",AI2525&lt;&gt;"old",AND($B$3&lt;&gt;Data!$N$6,OR(database!$AG2525&lt;&gt;Data!$K$9,database!$AG2525&lt;&gt;Data!$K$8))),MAX(E$8:E2524)+1,0)</f>
        <v>0</v>
      </c>
      <c r="F2525" s="25">
        <f>IF(AH2525="X",MAX(F$8:F2524)+1,0)</f>
        <v>0</v>
      </c>
      <c r="G2525" s="25">
        <f ca="1">IF(AND(AG2525=Data!$K$8,database!AI2525&lt;&gt;"Closed",AI2525&lt;&gt;"old",database!AL2525&lt;(TODAY()+Data!$X$4)),MAX(G$8:G2524)+1,0)</f>
        <v>0</v>
      </c>
      <c r="H2525" s="25">
        <f ca="1">IF(AND(AG2525=Data!$K$9,database!AI2525&lt;&gt;"Closed",AI2525&lt;&gt;"old",database!AL2525&lt;(TODAY()+Data!$X$5)),MAX(H$8:H2524)+1,0)</f>
        <v>0</v>
      </c>
      <c r="Y2525">
        <f>IF(AS2525&gt;0,VLOOKUP(AS2525,$AT:$AV,3,0)+COUNTIF(AS$8:AS2524,AS2525),0)</f>
        <v>0</v>
      </c>
      <c r="AA2525" s="17"/>
      <c r="AB2525" s="18"/>
      <c r="AC2525" s="17"/>
      <c r="AD2525" s="18"/>
      <c r="AE2525" s="17"/>
      <c r="AF2525" s="18"/>
      <c r="AG2525" s="139"/>
      <c r="AH2525" s="24"/>
      <c r="AI2525" s="17"/>
      <c r="AJ2525" s="24"/>
      <c r="AK2525" s="27"/>
      <c r="AL2525" s="47"/>
      <c r="AQ2525" s="25">
        <f>IF(FollowUp!$AK$3="(Off)",IF(FollowUp!$AA$3=Data!$D$5,C2525,IF(FollowUp!$AA$3=Data!$D$6,D2525,IF(FollowUp!$AA$3=Data!$D$7,E2525,B2525))),IF(FollowUp!$AK$3=Data!$N$9,F2525,IF(FollowUp!$AK$3=Data!$N$8,H2525,IF(FollowUp!$AK$3=Data!$N$7,G2525,B2525))))</f>
        <v>0</v>
      </c>
      <c r="AR2525" s="51">
        <f t="shared" si="242"/>
        <v>0</v>
      </c>
      <c r="AS2525" s="25">
        <f t="shared" si="240"/>
        <v>-1</v>
      </c>
      <c r="AT2525" s="25">
        <f t="shared" si="243"/>
        <v>2518</v>
      </c>
      <c r="AU2525" s="25">
        <f t="shared" si="241"/>
        <v>0</v>
      </c>
      <c r="AV2525" s="25">
        <f t="shared" si="244"/>
        <v>0</v>
      </c>
      <c r="BB2525" s="51"/>
    </row>
    <row r="2526" spans="1:54" x14ac:dyDescent="0.25">
      <c r="A2526" t="str">
        <f t="shared" si="239"/>
        <v>2526</v>
      </c>
      <c r="B2526" s="25">
        <f>IF(OR(ISBLANK($AG2526),$AI2526="closed",$AI2526="old",AND($B$3=Data!$N$6,OR(database!AG2526=Data!$K$8,Data!$K$9=database!AG2526))),0,MAX(B$8:B2525)+1)</f>
        <v>0</v>
      </c>
      <c r="C2526" s="25">
        <f ca="1">IF(AND($AL2526-C$3&lt;=TODAY(),$AL2526&gt;0,AI2526&lt;&gt;"closed",AI2526&lt;&gt;"old",AND($B$3&lt;&gt;Data!$N$6,OR(database!$AG2526&lt;&gt;Data!$K$9,database!$AG2526&lt;&gt;Data!$K$8))),MAX(C$8:C2525)+1,0)</f>
        <v>0</v>
      </c>
      <c r="D2526" s="25">
        <f ca="1">IF(AND($AL2526-D$3&lt;=TODAY(),$AL2526&gt;0,$AI2526&lt;&gt;"closed",AI2526&lt;&gt;"old",AND($B$3&lt;&gt;Data!$N$6,OR(database!$AG2526&lt;&gt;Data!$K$9,database!$AG2526&lt;&gt;Data!$K$8))),MAX(D$8:D2525)+1,0)</f>
        <v>0</v>
      </c>
      <c r="E2526" s="25">
        <f ca="1">IF(AND($AL2526-E$3&lt;=TODAY(),$AL2526&gt;0,AI2526&lt;&gt;"closed",AI2526&lt;&gt;"old",AND($B$3&lt;&gt;Data!$N$6,OR(database!$AG2526&lt;&gt;Data!$K$9,database!$AG2526&lt;&gt;Data!$K$8))),MAX(E$8:E2525)+1,0)</f>
        <v>0</v>
      </c>
      <c r="F2526" s="25">
        <f>IF(AH2526="X",MAX(F$8:F2525)+1,0)</f>
        <v>0</v>
      </c>
      <c r="G2526" s="25">
        <f ca="1">IF(AND(AG2526=Data!$K$8,database!AI2526&lt;&gt;"Closed",AI2526&lt;&gt;"old",database!AL2526&lt;(TODAY()+Data!$X$4)),MAX(G$8:G2525)+1,0)</f>
        <v>0</v>
      </c>
      <c r="H2526" s="25">
        <f ca="1">IF(AND(AG2526=Data!$K$9,database!AI2526&lt;&gt;"Closed",AI2526&lt;&gt;"old",database!AL2526&lt;(TODAY()+Data!$X$5)),MAX(H$8:H2525)+1,0)</f>
        <v>0</v>
      </c>
      <c r="Y2526">
        <f>IF(AS2526&gt;0,VLOOKUP(AS2526,$AT:$AV,3,0)+COUNTIF(AS$8:AS2525,AS2526),0)</f>
        <v>0</v>
      </c>
      <c r="AA2526" s="16"/>
      <c r="AB2526" s="22"/>
      <c r="AC2526" s="16"/>
      <c r="AD2526" s="22"/>
      <c r="AE2526" s="16"/>
      <c r="AF2526" s="22"/>
      <c r="AG2526" s="138"/>
      <c r="AH2526" s="23"/>
      <c r="AI2526" s="16"/>
      <c r="AJ2526" s="23"/>
      <c r="AK2526" s="28"/>
      <c r="AL2526" s="35"/>
      <c r="AQ2526" s="25">
        <f>IF(FollowUp!$AK$3="(Off)",IF(FollowUp!$AA$3=Data!$D$5,C2526,IF(FollowUp!$AA$3=Data!$D$6,D2526,IF(FollowUp!$AA$3=Data!$D$7,E2526,B2526))),IF(FollowUp!$AK$3=Data!$N$9,F2526,IF(FollowUp!$AK$3=Data!$N$8,H2526,IF(FollowUp!$AK$3=Data!$N$7,G2526,B2526))))</f>
        <v>0</v>
      </c>
      <c r="AR2526" s="51">
        <f t="shared" si="242"/>
        <v>0</v>
      </c>
      <c r="AS2526" s="25">
        <f t="shared" si="240"/>
        <v>-1</v>
      </c>
      <c r="AT2526" s="25">
        <f t="shared" si="243"/>
        <v>2519</v>
      </c>
      <c r="AU2526" s="25">
        <f t="shared" si="241"/>
        <v>0</v>
      </c>
      <c r="AV2526" s="25">
        <f t="shared" si="244"/>
        <v>0</v>
      </c>
      <c r="BB2526" s="51"/>
    </row>
    <row r="2527" spans="1:54" x14ac:dyDescent="0.25">
      <c r="A2527" t="str">
        <f t="shared" si="239"/>
        <v>2527</v>
      </c>
      <c r="B2527" s="25">
        <f>IF(OR(ISBLANK($AG2527),$AI2527="closed",$AI2527="old",AND($B$3=Data!$N$6,OR(database!AG2527=Data!$K$8,Data!$K$9=database!AG2527))),0,MAX(B$8:B2526)+1)</f>
        <v>0</v>
      </c>
      <c r="C2527" s="25">
        <f ca="1">IF(AND($AL2527-C$3&lt;=TODAY(),$AL2527&gt;0,AI2527&lt;&gt;"closed",AI2527&lt;&gt;"old",AND($B$3&lt;&gt;Data!$N$6,OR(database!$AG2527&lt;&gt;Data!$K$9,database!$AG2527&lt;&gt;Data!$K$8))),MAX(C$8:C2526)+1,0)</f>
        <v>0</v>
      </c>
      <c r="D2527" s="25">
        <f ca="1">IF(AND($AL2527-D$3&lt;=TODAY(),$AL2527&gt;0,$AI2527&lt;&gt;"closed",AI2527&lt;&gt;"old",AND($B$3&lt;&gt;Data!$N$6,OR(database!$AG2527&lt;&gt;Data!$K$9,database!$AG2527&lt;&gt;Data!$K$8))),MAX(D$8:D2526)+1,0)</f>
        <v>0</v>
      </c>
      <c r="E2527" s="25">
        <f ca="1">IF(AND($AL2527-E$3&lt;=TODAY(),$AL2527&gt;0,AI2527&lt;&gt;"closed",AI2527&lt;&gt;"old",AND($B$3&lt;&gt;Data!$N$6,OR(database!$AG2527&lt;&gt;Data!$K$9,database!$AG2527&lt;&gt;Data!$K$8))),MAX(E$8:E2526)+1,0)</f>
        <v>0</v>
      </c>
      <c r="F2527" s="25">
        <f>IF(AH2527="X",MAX(F$8:F2526)+1,0)</f>
        <v>0</v>
      </c>
      <c r="G2527" s="25">
        <f ca="1">IF(AND(AG2527=Data!$K$8,database!AI2527&lt;&gt;"Closed",AI2527&lt;&gt;"old",database!AL2527&lt;(TODAY()+Data!$X$4)),MAX(G$8:G2526)+1,0)</f>
        <v>0</v>
      </c>
      <c r="H2527" s="25">
        <f ca="1">IF(AND(AG2527=Data!$K$9,database!AI2527&lt;&gt;"Closed",AI2527&lt;&gt;"old",database!AL2527&lt;(TODAY()+Data!$X$5)),MAX(H$8:H2526)+1,0)</f>
        <v>0</v>
      </c>
      <c r="Y2527">
        <f>IF(AS2527&gt;0,VLOOKUP(AS2527,$AT:$AV,3,0)+COUNTIF(AS$8:AS2526,AS2527),0)</f>
        <v>0</v>
      </c>
      <c r="AA2527" s="17"/>
      <c r="AB2527" s="18"/>
      <c r="AC2527" s="17"/>
      <c r="AD2527" s="18"/>
      <c r="AE2527" s="17"/>
      <c r="AF2527" s="18"/>
      <c r="AG2527" s="139"/>
      <c r="AH2527" s="24"/>
      <c r="AI2527" s="17"/>
      <c r="AJ2527" s="24"/>
      <c r="AK2527" s="27"/>
      <c r="AL2527" s="47"/>
      <c r="AQ2527" s="25">
        <f>IF(FollowUp!$AK$3="(Off)",IF(FollowUp!$AA$3=Data!$D$5,C2527,IF(FollowUp!$AA$3=Data!$D$6,D2527,IF(FollowUp!$AA$3=Data!$D$7,E2527,B2527))),IF(FollowUp!$AK$3=Data!$N$9,F2527,IF(FollowUp!$AK$3=Data!$N$8,H2527,IF(FollowUp!$AK$3=Data!$N$7,G2527,B2527))))</f>
        <v>0</v>
      </c>
      <c r="AR2527" s="51">
        <f t="shared" si="242"/>
        <v>0</v>
      </c>
      <c r="AS2527" s="25">
        <f t="shared" si="240"/>
        <v>-1</v>
      </c>
      <c r="AT2527" s="25">
        <f t="shared" si="243"/>
        <v>2520</v>
      </c>
      <c r="AU2527" s="25">
        <f t="shared" si="241"/>
        <v>0</v>
      </c>
      <c r="AV2527" s="25">
        <f t="shared" si="244"/>
        <v>0</v>
      </c>
      <c r="BB2527" s="51"/>
    </row>
    <row r="2528" spans="1:54" x14ac:dyDescent="0.25">
      <c r="A2528" t="str">
        <f t="shared" si="239"/>
        <v>2528</v>
      </c>
      <c r="B2528" s="25">
        <f>IF(OR(ISBLANK($AG2528),$AI2528="closed",$AI2528="old",AND($B$3=Data!$N$6,OR(database!AG2528=Data!$K$8,Data!$K$9=database!AG2528))),0,MAX(B$8:B2527)+1)</f>
        <v>0</v>
      </c>
      <c r="C2528" s="25">
        <f ca="1">IF(AND($AL2528-C$3&lt;=TODAY(),$AL2528&gt;0,AI2528&lt;&gt;"closed",AI2528&lt;&gt;"old",AND($B$3&lt;&gt;Data!$N$6,OR(database!$AG2528&lt;&gt;Data!$K$9,database!$AG2528&lt;&gt;Data!$K$8))),MAX(C$8:C2527)+1,0)</f>
        <v>0</v>
      </c>
      <c r="D2528" s="25">
        <f ca="1">IF(AND($AL2528-D$3&lt;=TODAY(),$AL2528&gt;0,$AI2528&lt;&gt;"closed",AI2528&lt;&gt;"old",AND($B$3&lt;&gt;Data!$N$6,OR(database!$AG2528&lt;&gt;Data!$K$9,database!$AG2528&lt;&gt;Data!$K$8))),MAX(D$8:D2527)+1,0)</f>
        <v>0</v>
      </c>
      <c r="E2528" s="25">
        <f ca="1">IF(AND($AL2528-E$3&lt;=TODAY(),$AL2528&gt;0,AI2528&lt;&gt;"closed",AI2528&lt;&gt;"old",AND($B$3&lt;&gt;Data!$N$6,OR(database!$AG2528&lt;&gt;Data!$K$9,database!$AG2528&lt;&gt;Data!$K$8))),MAX(E$8:E2527)+1,0)</f>
        <v>0</v>
      </c>
      <c r="F2528" s="25">
        <f>IF(AH2528="X",MAX(F$8:F2527)+1,0)</f>
        <v>0</v>
      </c>
      <c r="G2528" s="25">
        <f ca="1">IF(AND(AG2528=Data!$K$8,database!AI2528&lt;&gt;"Closed",AI2528&lt;&gt;"old",database!AL2528&lt;(TODAY()+Data!$X$4)),MAX(G$8:G2527)+1,0)</f>
        <v>0</v>
      </c>
      <c r="H2528" s="25">
        <f ca="1">IF(AND(AG2528=Data!$K$9,database!AI2528&lt;&gt;"Closed",AI2528&lt;&gt;"old",database!AL2528&lt;(TODAY()+Data!$X$5)),MAX(H$8:H2527)+1,0)</f>
        <v>0</v>
      </c>
      <c r="Y2528">
        <f>IF(AS2528&gt;0,VLOOKUP(AS2528,$AT:$AV,3,0)+COUNTIF(AS$8:AS2527,AS2528),0)</f>
        <v>0</v>
      </c>
      <c r="AA2528" s="16"/>
      <c r="AB2528" s="22"/>
      <c r="AC2528" s="16"/>
      <c r="AD2528" s="22"/>
      <c r="AE2528" s="16"/>
      <c r="AF2528" s="22"/>
      <c r="AG2528" s="138"/>
      <c r="AH2528" s="23"/>
      <c r="AI2528" s="16"/>
      <c r="AJ2528" s="23"/>
      <c r="AK2528" s="28"/>
      <c r="AL2528" s="35"/>
      <c r="AQ2528" s="25">
        <f>IF(FollowUp!$AK$3="(Off)",IF(FollowUp!$AA$3=Data!$D$5,C2528,IF(FollowUp!$AA$3=Data!$D$6,D2528,IF(FollowUp!$AA$3=Data!$D$7,E2528,B2528))),IF(FollowUp!$AK$3=Data!$N$9,F2528,IF(FollowUp!$AK$3=Data!$N$8,H2528,IF(FollowUp!$AK$3=Data!$N$7,G2528,B2528))))</f>
        <v>0</v>
      </c>
      <c r="AR2528" s="51">
        <f t="shared" si="242"/>
        <v>0</v>
      </c>
      <c r="AS2528" s="25">
        <f t="shared" si="240"/>
        <v>-1</v>
      </c>
      <c r="AT2528" s="25">
        <f t="shared" si="243"/>
        <v>2521</v>
      </c>
      <c r="AU2528" s="25">
        <f t="shared" si="241"/>
        <v>0</v>
      </c>
      <c r="AV2528" s="25">
        <f t="shared" si="244"/>
        <v>0</v>
      </c>
      <c r="BB2528" s="51"/>
    </row>
    <row r="2529" spans="1:54" x14ac:dyDescent="0.25">
      <c r="A2529" t="str">
        <f t="shared" si="239"/>
        <v>2529</v>
      </c>
      <c r="B2529" s="25">
        <f>IF(OR(ISBLANK($AG2529),$AI2529="closed",$AI2529="old",AND($B$3=Data!$N$6,OR(database!AG2529=Data!$K$8,Data!$K$9=database!AG2529))),0,MAX(B$8:B2528)+1)</f>
        <v>0</v>
      </c>
      <c r="C2529" s="25">
        <f ca="1">IF(AND($AL2529-C$3&lt;=TODAY(),$AL2529&gt;0,AI2529&lt;&gt;"closed",AI2529&lt;&gt;"old",AND($B$3&lt;&gt;Data!$N$6,OR(database!$AG2529&lt;&gt;Data!$K$9,database!$AG2529&lt;&gt;Data!$K$8))),MAX(C$8:C2528)+1,0)</f>
        <v>0</v>
      </c>
      <c r="D2529" s="25">
        <f ca="1">IF(AND($AL2529-D$3&lt;=TODAY(),$AL2529&gt;0,$AI2529&lt;&gt;"closed",AI2529&lt;&gt;"old",AND($B$3&lt;&gt;Data!$N$6,OR(database!$AG2529&lt;&gt;Data!$K$9,database!$AG2529&lt;&gt;Data!$K$8))),MAX(D$8:D2528)+1,0)</f>
        <v>0</v>
      </c>
      <c r="E2529" s="25">
        <f ca="1">IF(AND($AL2529-E$3&lt;=TODAY(),$AL2529&gt;0,AI2529&lt;&gt;"closed",AI2529&lt;&gt;"old",AND($B$3&lt;&gt;Data!$N$6,OR(database!$AG2529&lt;&gt;Data!$K$9,database!$AG2529&lt;&gt;Data!$K$8))),MAX(E$8:E2528)+1,0)</f>
        <v>0</v>
      </c>
      <c r="F2529" s="25">
        <f>IF(AH2529="X",MAX(F$8:F2528)+1,0)</f>
        <v>0</v>
      </c>
      <c r="G2529" s="25">
        <f ca="1">IF(AND(AG2529=Data!$K$8,database!AI2529&lt;&gt;"Closed",AI2529&lt;&gt;"old",database!AL2529&lt;(TODAY()+Data!$X$4)),MAX(G$8:G2528)+1,0)</f>
        <v>0</v>
      </c>
      <c r="H2529" s="25">
        <f ca="1">IF(AND(AG2529=Data!$K$9,database!AI2529&lt;&gt;"Closed",AI2529&lt;&gt;"old",database!AL2529&lt;(TODAY()+Data!$X$5)),MAX(H$8:H2528)+1,0)</f>
        <v>0</v>
      </c>
      <c r="Y2529">
        <f>IF(AS2529&gt;0,VLOOKUP(AS2529,$AT:$AV,3,0)+COUNTIF(AS$8:AS2528,AS2529),0)</f>
        <v>0</v>
      </c>
      <c r="AA2529" s="17"/>
      <c r="AB2529" s="18"/>
      <c r="AC2529" s="17"/>
      <c r="AD2529" s="18"/>
      <c r="AE2529" s="17"/>
      <c r="AF2529" s="18"/>
      <c r="AG2529" s="139"/>
      <c r="AH2529" s="24"/>
      <c r="AI2529" s="17"/>
      <c r="AJ2529" s="24"/>
      <c r="AK2529" s="27"/>
      <c r="AL2529" s="47"/>
      <c r="AQ2529" s="25">
        <f>IF(FollowUp!$AK$3="(Off)",IF(FollowUp!$AA$3=Data!$D$5,C2529,IF(FollowUp!$AA$3=Data!$D$6,D2529,IF(FollowUp!$AA$3=Data!$D$7,E2529,B2529))),IF(FollowUp!$AK$3=Data!$N$9,F2529,IF(FollowUp!$AK$3=Data!$N$8,H2529,IF(FollowUp!$AK$3=Data!$N$7,G2529,B2529))))</f>
        <v>0</v>
      </c>
      <c r="AR2529" s="51">
        <f t="shared" si="242"/>
        <v>0</v>
      </c>
      <c r="AS2529" s="25">
        <f t="shared" si="240"/>
        <v>-1</v>
      </c>
      <c r="AT2529" s="25">
        <f t="shared" si="243"/>
        <v>2522</v>
      </c>
      <c r="AU2529" s="25">
        <f t="shared" si="241"/>
        <v>0</v>
      </c>
      <c r="AV2529" s="25">
        <f t="shared" si="244"/>
        <v>0</v>
      </c>
      <c r="BB2529" s="51"/>
    </row>
    <row r="2530" spans="1:54" x14ac:dyDescent="0.25">
      <c r="A2530" t="str">
        <f t="shared" si="239"/>
        <v>2530</v>
      </c>
      <c r="B2530" s="25">
        <f>IF(OR(ISBLANK($AG2530),$AI2530="closed",$AI2530="old",AND($B$3=Data!$N$6,OR(database!AG2530=Data!$K$8,Data!$K$9=database!AG2530))),0,MAX(B$8:B2529)+1)</f>
        <v>0</v>
      </c>
      <c r="C2530" s="25">
        <f ca="1">IF(AND($AL2530-C$3&lt;=TODAY(),$AL2530&gt;0,AI2530&lt;&gt;"closed",AI2530&lt;&gt;"old",AND($B$3&lt;&gt;Data!$N$6,OR(database!$AG2530&lt;&gt;Data!$K$9,database!$AG2530&lt;&gt;Data!$K$8))),MAX(C$8:C2529)+1,0)</f>
        <v>0</v>
      </c>
      <c r="D2530" s="25">
        <f ca="1">IF(AND($AL2530-D$3&lt;=TODAY(),$AL2530&gt;0,$AI2530&lt;&gt;"closed",AI2530&lt;&gt;"old",AND($B$3&lt;&gt;Data!$N$6,OR(database!$AG2530&lt;&gt;Data!$K$9,database!$AG2530&lt;&gt;Data!$K$8))),MAX(D$8:D2529)+1,0)</f>
        <v>0</v>
      </c>
      <c r="E2530" s="25">
        <f ca="1">IF(AND($AL2530-E$3&lt;=TODAY(),$AL2530&gt;0,AI2530&lt;&gt;"closed",AI2530&lt;&gt;"old",AND($B$3&lt;&gt;Data!$N$6,OR(database!$AG2530&lt;&gt;Data!$K$9,database!$AG2530&lt;&gt;Data!$K$8))),MAX(E$8:E2529)+1,0)</f>
        <v>0</v>
      </c>
      <c r="F2530" s="25">
        <f>IF(AH2530="X",MAX(F$8:F2529)+1,0)</f>
        <v>0</v>
      </c>
      <c r="G2530" s="25">
        <f ca="1">IF(AND(AG2530=Data!$K$8,database!AI2530&lt;&gt;"Closed",AI2530&lt;&gt;"old",database!AL2530&lt;(TODAY()+Data!$X$4)),MAX(G$8:G2529)+1,0)</f>
        <v>0</v>
      </c>
      <c r="H2530" s="25">
        <f ca="1">IF(AND(AG2530=Data!$K$9,database!AI2530&lt;&gt;"Closed",AI2530&lt;&gt;"old",database!AL2530&lt;(TODAY()+Data!$X$5)),MAX(H$8:H2529)+1,0)</f>
        <v>0</v>
      </c>
      <c r="Y2530">
        <f>IF(AS2530&gt;0,VLOOKUP(AS2530,$AT:$AV,3,0)+COUNTIF(AS$8:AS2529,AS2530),0)</f>
        <v>0</v>
      </c>
      <c r="AA2530" s="16"/>
      <c r="AB2530" s="22"/>
      <c r="AC2530" s="16"/>
      <c r="AD2530" s="22"/>
      <c r="AE2530" s="16"/>
      <c r="AF2530" s="22"/>
      <c r="AG2530" s="138"/>
      <c r="AH2530" s="23"/>
      <c r="AI2530" s="16"/>
      <c r="AJ2530" s="23"/>
      <c r="AK2530" s="28"/>
      <c r="AL2530" s="35"/>
      <c r="AQ2530" s="25">
        <f>IF(FollowUp!$AK$3="(Off)",IF(FollowUp!$AA$3=Data!$D$5,C2530,IF(FollowUp!$AA$3=Data!$D$6,D2530,IF(FollowUp!$AA$3=Data!$D$7,E2530,B2530))),IF(FollowUp!$AK$3=Data!$N$9,F2530,IF(FollowUp!$AK$3=Data!$N$8,H2530,IF(FollowUp!$AK$3=Data!$N$7,G2530,B2530))))</f>
        <v>0</v>
      </c>
      <c r="AR2530" s="51">
        <f t="shared" si="242"/>
        <v>0</v>
      </c>
      <c r="AS2530" s="25">
        <f t="shared" si="240"/>
        <v>-1</v>
      </c>
      <c r="AT2530" s="25">
        <f t="shared" si="243"/>
        <v>2523</v>
      </c>
      <c r="AU2530" s="25">
        <f t="shared" si="241"/>
        <v>0</v>
      </c>
      <c r="AV2530" s="25">
        <f t="shared" si="244"/>
        <v>0</v>
      </c>
      <c r="BB2530" s="51"/>
    </row>
    <row r="2531" spans="1:54" x14ac:dyDescent="0.25">
      <c r="A2531" t="str">
        <f t="shared" si="239"/>
        <v>2531</v>
      </c>
      <c r="B2531" s="25">
        <f>IF(OR(ISBLANK($AG2531),$AI2531="closed",$AI2531="old",AND($B$3=Data!$N$6,OR(database!AG2531=Data!$K$8,Data!$K$9=database!AG2531))),0,MAX(B$8:B2530)+1)</f>
        <v>0</v>
      </c>
      <c r="C2531" s="25">
        <f ca="1">IF(AND($AL2531-C$3&lt;=TODAY(),$AL2531&gt;0,AI2531&lt;&gt;"closed",AI2531&lt;&gt;"old",AND($B$3&lt;&gt;Data!$N$6,OR(database!$AG2531&lt;&gt;Data!$K$9,database!$AG2531&lt;&gt;Data!$K$8))),MAX(C$8:C2530)+1,0)</f>
        <v>0</v>
      </c>
      <c r="D2531" s="25">
        <f ca="1">IF(AND($AL2531-D$3&lt;=TODAY(),$AL2531&gt;0,$AI2531&lt;&gt;"closed",AI2531&lt;&gt;"old",AND($B$3&lt;&gt;Data!$N$6,OR(database!$AG2531&lt;&gt;Data!$K$9,database!$AG2531&lt;&gt;Data!$K$8))),MAX(D$8:D2530)+1,0)</f>
        <v>0</v>
      </c>
      <c r="E2531" s="25">
        <f ca="1">IF(AND($AL2531-E$3&lt;=TODAY(),$AL2531&gt;0,AI2531&lt;&gt;"closed",AI2531&lt;&gt;"old",AND($B$3&lt;&gt;Data!$N$6,OR(database!$AG2531&lt;&gt;Data!$K$9,database!$AG2531&lt;&gt;Data!$K$8))),MAX(E$8:E2530)+1,0)</f>
        <v>0</v>
      </c>
      <c r="F2531" s="25">
        <f>IF(AH2531="X",MAX(F$8:F2530)+1,0)</f>
        <v>0</v>
      </c>
      <c r="G2531" s="25">
        <f ca="1">IF(AND(AG2531=Data!$K$8,database!AI2531&lt;&gt;"Closed",AI2531&lt;&gt;"old",database!AL2531&lt;(TODAY()+Data!$X$4)),MAX(G$8:G2530)+1,0)</f>
        <v>0</v>
      </c>
      <c r="H2531" s="25">
        <f ca="1">IF(AND(AG2531=Data!$K$9,database!AI2531&lt;&gt;"Closed",AI2531&lt;&gt;"old",database!AL2531&lt;(TODAY()+Data!$X$5)),MAX(H$8:H2530)+1,0)</f>
        <v>0</v>
      </c>
      <c r="Y2531">
        <f>IF(AS2531&gt;0,VLOOKUP(AS2531,$AT:$AV,3,0)+COUNTIF(AS$8:AS2530,AS2531),0)</f>
        <v>0</v>
      </c>
      <c r="AA2531" s="17"/>
      <c r="AB2531" s="18"/>
      <c r="AC2531" s="17"/>
      <c r="AD2531" s="18"/>
      <c r="AE2531" s="17"/>
      <c r="AF2531" s="18"/>
      <c r="AG2531" s="139"/>
      <c r="AH2531" s="24"/>
      <c r="AI2531" s="17"/>
      <c r="AJ2531" s="24"/>
      <c r="AK2531" s="27"/>
      <c r="AL2531" s="47"/>
      <c r="AQ2531" s="25">
        <f>IF(FollowUp!$AK$3="(Off)",IF(FollowUp!$AA$3=Data!$D$5,C2531,IF(FollowUp!$AA$3=Data!$D$6,D2531,IF(FollowUp!$AA$3=Data!$D$7,E2531,B2531))),IF(FollowUp!$AK$3=Data!$N$9,F2531,IF(FollowUp!$AK$3=Data!$N$8,H2531,IF(FollowUp!$AK$3=Data!$N$7,G2531,B2531))))</f>
        <v>0</v>
      </c>
      <c r="AR2531" s="51">
        <f t="shared" si="242"/>
        <v>0</v>
      </c>
      <c r="AS2531" s="25">
        <f t="shared" si="240"/>
        <v>-1</v>
      </c>
      <c r="AT2531" s="25">
        <f t="shared" si="243"/>
        <v>2524</v>
      </c>
      <c r="AU2531" s="25">
        <f t="shared" si="241"/>
        <v>0</v>
      </c>
      <c r="AV2531" s="25">
        <f t="shared" si="244"/>
        <v>0</v>
      </c>
      <c r="BB2531" s="51"/>
    </row>
    <row r="2532" spans="1:54" x14ac:dyDescent="0.25">
      <c r="A2532" t="str">
        <f t="shared" si="239"/>
        <v>2532</v>
      </c>
      <c r="B2532" s="25">
        <f>IF(OR(ISBLANK($AG2532),$AI2532="closed",$AI2532="old",AND($B$3=Data!$N$6,OR(database!AG2532=Data!$K$8,Data!$K$9=database!AG2532))),0,MAX(B$8:B2531)+1)</f>
        <v>0</v>
      </c>
      <c r="C2532" s="25">
        <f ca="1">IF(AND($AL2532-C$3&lt;=TODAY(),$AL2532&gt;0,AI2532&lt;&gt;"closed",AI2532&lt;&gt;"old",AND($B$3&lt;&gt;Data!$N$6,OR(database!$AG2532&lt;&gt;Data!$K$9,database!$AG2532&lt;&gt;Data!$K$8))),MAX(C$8:C2531)+1,0)</f>
        <v>0</v>
      </c>
      <c r="D2532" s="25">
        <f ca="1">IF(AND($AL2532-D$3&lt;=TODAY(),$AL2532&gt;0,$AI2532&lt;&gt;"closed",AI2532&lt;&gt;"old",AND($B$3&lt;&gt;Data!$N$6,OR(database!$AG2532&lt;&gt;Data!$K$9,database!$AG2532&lt;&gt;Data!$K$8))),MAX(D$8:D2531)+1,0)</f>
        <v>0</v>
      </c>
      <c r="E2532" s="25">
        <f ca="1">IF(AND($AL2532-E$3&lt;=TODAY(),$AL2532&gt;0,AI2532&lt;&gt;"closed",AI2532&lt;&gt;"old",AND($B$3&lt;&gt;Data!$N$6,OR(database!$AG2532&lt;&gt;Data!$K$9,database!$AG2532&lt;&gt;Data!$K$8))),MAX(E$8:E2531)+1,0)</f>
        <v>0</v>
      </c>
      <c r="F2532" s="25">
        <f>IF(AH2532="X",MAX(F$8:F2531)+1,0)</f>
        <v>0</v>
      </c>
      <c r="G2532" s="25">
        <f ca="1">IF(AND(AG2532=Data!$K$8,database!AI2532&lt;&gt;"Closed",AI2532&lt;&gt;"old",database!AL2532&lt;(TODAY()+Data!$X$4)),MAX(G$8:G2531)+1,0)</f>
        <v>0</v>
      </c>
      <c r="H2532" s="25">
        <f ca="1">IF(AND(AG2532=Data!$K$9,database!AI2532&lt;&gt;"Closed",AI2532&lt;&gt;"old",database!AL2532&lt;(TODAY()+Data!$X$5)),MAX(H$8:H2531)+1,0)</f>
        <v>0</v>
      </c>
      <c r="Y2532">
        <f>IF(AS2532&gt;0,VLOOKUP(AS2532,$AT:$AV,3,0)+COUNTIF(AS$8:AS2531,AS2532),0)</f>
        <v>0</v>
      </c>
      <c r="AA2532" s="16"/>
      <c r="AB2532" s="22"/>
      <c r="AC2532" s="16"/>
      <c r="AD2532" s="22"/>
      <c r="AE2532" s="16"/>
      <c r="AF2532" s="22"/>
      <c r="AG2532" s="138"/>
      <c r="AH2532" s="23"/>
      <c r="AI2532" s="16"/>
      <c r="AJ2532" s="23"/>
      <c r="AK2532" s="28"/>
      <c r="AL2532" s="35"/>
      <c r="AQ2532" s="25">
        <f>IF(FollowUp!$AK$3="(Off)",IF(FollowUp!$AA$3=Data!$D$5,C2532,IF(FollowUp!$AA$3=Data!$D$6,D2532,IF(FollowUp!$AA$3=Data!$D$7,E2532,B2532))),IF(FollowUp!$AK$3=Data!$N$9,F2532,IF(FollowUp!$AK$3=Data!$N$8,H2532,IF(FollowUp!$AK$3=Data!$N$7,G2532,B2532))))</f>
        <v>0</v>
      </c>
      <c r="AR2532" s="51">
        <f t="shared" si="242"/>
        <v>0</v>
      </c>
      <c r="AS2532" s="25">
        <f t="shared" si="240"/>
        <v>-1</v>
      </c>
      <c r="AT2532" s="25">
        <f t="shared" si="243"/>
        <v>2525</v>
      </c>
      <c r="AU2532" s="25">
        <f t="shared" si="241"/>
        <v>0</v>
      </c>
      <c r="AV2532" s="25">
        <f t="shared" si="244"/>
        <v>0</v>
      </c>
      <c r="BB2532" s="51"/>
    </row>
    <row r="2533" spans="1:54" x14ac:dyDescent="0.25">
      <c r="A2533" t="str">
        <f t="shared" si="239"/>
        <v>2533</v>
      </c>
      <c r="B2533" s="25">
        <f>IF(OR(ISBLANK($AG2533),$AI2533="closed",$AI2533="old",AND($B$3=Data!$N$6,OR(database!AG2533=Data!$K$8,Data!$K$9=database!AG2533))),0,MAX(B$8:B2532)+1)</f>
        <v>0</v>
      </c>
      <c r="C2533" s="25">
        <f ca="1">IF(AND($AL2533-C$3&lt;=TODAY(),$AL2533&gt;0,AI2533&lt;&gt;"closed",AI2533&lt;&gt;"old",AND($B$3&lt;&gt;Data!$N$6,OR(database!$AG2533&lt;&gt;Data!$K$9,database!$AG2533&lt;&gt;Data!$K$8))),MAX(C$8:C2532)+1,0)</f>
        <v>0</v>
      </c>
      <c r="D2533" s="25">
        <f ca="1">IF(AND($AL2533-D$3&lt;=TODAY(),$AL2533&gt;0,$AI2533&lt;&gt;"closed",AI2533&lt;&gt;"old",AND($B$3&lt;&gt;Data!$N$6,OR(database!$AG2533&lt;&gt;Data!$K$9,database!$AG2533&lt;&gt;Data!$K$8))),MAX(D$8:D2532)+1,0)</f>
        <v>0</v>
      </c>
      <c r="E2533" s="25">
        <f ca="1">IF(AND($AL2533-E$3&lt;=TODAY(),$AL2533&gt;0,AI2533&lt;&gt;"closed",AI2533&lt;&gt;"old",AND($B$3&lt;&gt;Data!$N$6,OR(database!$AG2533&lt;&gt;Data!$K$9,database!$AG2533&lt;&gt;Data!$K$8))),MAX(E$8:E2532)+1,0)</f>
        <v>0</v>
      </c>
      <c r="F2533" s="25">
        <f>IF(AH2533="X",MAX(F$8:F2532)+1,0)</f>
        <v>0</v>
      </c>
      <c r="G2533" s="25">
        <f ca="1">IF(AND(AG2533=Data!$K$8,database!AI2533&lt;&gt;"Closed",AI2533&lt;&gt;"old",database!AL2533&lt;(TODAY()+Data!$X$4)),MAX(G$8:G2532)+1,0)</f>
        <v>0</v>
      </c>
      <c r="H2533" s="25">
        <f ca="1">IF(AND(AG2533=Data!$K$9,database!AI2533&lt;&gt;"Closed",AI2533&lt;&gt;"old",database!AL2533&lt;(TODAY()+Data!$X$5)),MAX(H$8:H2532)+1,0)</f>
        <v>0</v>
      </c>
      <c r="Y2533">
        <f>IF(AS2533&gt;0,VLOOKUP(AS2533,$AT:$AV,3,0)+COUNTIF(AS$8:AS2532,AS2533),0)</f>
        <v>0</v>
      </c>
      <c r="AA2533" s="17"/>
      <c r="AB2533" s="18"/>
      <c r="AC2533" s="17"/>
      <c r="AD2533" s="18"/>
      <c r="AE2533" s="17"/>
      <c r="AF2533" s="18"/>
      <c r="AG2533" s="139"/>
      <c r="AH2533" s="24"/>
      <c r="AI2533" s="17"/>
      <c r="AJ2533" s="24"/>
      <c r="AK2533" s="27"/>
      <c r="AL2533" s="47"/>
      <c r="AQ2533" s="25">
        <f>IF(FollowUp!$AK$3="(Off)",IF(FollowUp!$AA$3=Data!$D$5,C2533,IF(FollowUp!$AA$3=Data!$D$6,D2533,IF(FollowUp!$AA$3=Data!$D$7,E2533,B2533))),IF(FollowUp!$AK$3=Data!$N$9,F2533,IF(FollowUp!$AK$3=Data!$N$8,H2533,IF(FollowUp!$AK$3=Data!$N$7,G2533,B2533))))</f>
        <v>0</v>
      </c>
      <c r="AR2533" s="51">
        <f t="shared" si="242"/>
        <v>0</v>
      </c>
      <c r="AS2533" s="25">
        <f t="shared" si="240"/>
        <v>-1</v>
      </c>
      <c r="AT2533" s="25">
        <f t="shared" si="243"/>
        <v>2526</v>
      </c>
      <c r="AU2533" s="25">
        <f t="shared" si="241"/>
        <v>0</v>
      </c>
      <c r="AV2533" s="25">
        <f t="shared" si="244"/>
        <v>0</v>
      </c>
      <c r="BB2533" s="51"/>
    </row>
    <row r="2534" spans="1:54" x14ac:dyDescent="0.25">
      <c r="A2534" t="str">
        <f t="shared" si="239"/>
        <v>2534</v>
      </c>
      <c r="B2534" s="25">
        <f>IF(OR(ISBLANK($AG2534),$AI2534="closed",$AI2534="old",AND($B$3=Data!$N$6,OR(database!AG2534=Data!$K$8,Data!$K$9=database!AG2534))),0,MAX(B$8:B2533)+1)</f>
        <v>0</v>
      </c>
      <c r="C2534" s="25">
        <f ca="1">IF(AND($AL2534-C$3&lt;=TODAY(),$AL2534&gt;0,AI2534&lt;&gt;"closed",AI2534&lt;&gt;"old",AND($B$3&lt;&gt;Data!$N$6,OR(database!$AG2534&lt;&gt;Data!$K$9,database!$AG2534&lt;&gt;Data!$K$8))),MAX(C$8:C2533)+1,0)</f>
        <v>0</v>
      </c>
      <c r="D2534" s="25">
        <f ca="1">IF(AND($AL2534-D$3&lt;=TODAY(),$AL2534&gt;0,$AI2534&lt;&gt;"closed",AI2534&lt;&gt;"old",AND($B$3&lt;&gt;Data!$N$6,OR(database!$AG2534&lt;&gt;Data!$K$9,database!$AG2534&lt;&gt;Data!$K$8))),MAX(D$8:D2533)+1,0)</f>
        <v>0</v>
      </c>
      <c r="E2534" s="25">
        <f ca="1">IF(AND($AL2534-E$3&lt;=TODAY(),$AL2534&gt;0,AI2534&lt;&gt;"closed",AI2534&lt;&gt;"old",AND($B$3&lt;&gt;Data!$N$6,OR(database!$AG2534&lt;&gt;Data!$K$9,database!$AG2534&lt;&gt;Data!$K$8))),MAX(E$8:E2533)+1,0)</f>
        <v>0</v>
      </c>
      <c r="F2534" s="25">
        <f>IF(AH2534="X",MAX(F$8:F2533)+1,0)</f>
        <v>0</v>
      </c>
      <c r="G2534" s="25">
        <f ca="1">IF(AND(AG2534=Data!$K$8,database!AI2534&lt;&gt;"Closed",AI2534&lt;&gt;"old",database!AL2534&lt;(TODAY()+Data!$X$4)),MAX(G$8:G2533)+1,0)</f>
        <v>0</v>
      </c>
      <c r="H2534" s="25">
        <f ca="1">IF(AND(AG2534=Data!$K$9,database!AI2534&lt;&gt;"Closed",AI2534&lt;&gt;"old",database!AL2534&lt;(TODAY()+Data!$X$5)),MAX(H$8:H2533)+1,0)</f>
        <v>0</v>
      </c>
      <c r="Y2534">
        <f>IF(AS2534&gt;0,VLOOKUP(AS2534,$AT:$AV,3,0)+COUNTIF(AS$8:AS2533,AS2534),0)</f>
        <v>0</v>
      </c>
      <c r="AA2534" s="16"/>
      <c r="AB2534" s="22"/>
      <c r="AC2534" s="16"/>
      <c r="AD2534" s="22"/>
      <c r="AE2534" s="16"/>
      <c r="AF2534" s="22"/>
      <c r="AG2534" s="138"/>
      <c r="AH2534" s="23"/>
      <c r="AI2534" s="16"/>
      <c r="AJ2534" s="23"/>
      <c r="AK2534" s="28"/>
      <c r="AL2534" s="35"/>
      <c r="AQ2534" s="25">
        <f>IF(FollowUp!$AK$3="(Off)",IF(FollowUp!$AA$3=Data!$D$5,C2534,IF(FollowUp!$AA$3=Data!$D$6,D2534,IF(FollowUp!$AA$3=Data!$D$7,E2534,B2534))),IF(FollowUp!$AK$3=Data!$N$9,F2534,IF(FollowUp!$AK$3=Data!$N$8,H2534,IF(FollowUp!$AK$3=Data!$N$7,G2534,B2534))))</f>
        <v>0</v>
      </c>
      <c r="AR2534" s="51">
        <f t="shared" si="242"/>
        <v>0</v>
      </c>
      <c r="AS2534" s="25">
        <f t="shared" si="240"/>
        <v>-1</v>
      </c>
      <c r="AT2534" s="25">
        <f t="shared" si="243"/>
        <v>2527</v>
      </c>
      <c r="AU2534" s="25">
        <f t="shared" si="241"/>
        <v>0</v>
      </c>
      <c r="AV2534" s="25">
        <f t="shared" si="244"/>
        <v>0</v>
      </c>
      <c r="BB2534" s="51"/>
    </row>
    <row r="2535" spans="1:54" x14ac:dyDescent="0.25">
      <c r="A2535" t="str">
        <f t="shared" si="239"/>
        <v>2535</v>
      </c>
      <c r="B2535" s="25">
        <f>IF(OR(ISBLANK($AG2535),$AI2535="closed",$AI2535="old",AND($B$3=Data!$N$6,OR(database!AG2535=Data!$K$8,Data!$K$9=database!AG2535))),0,MAX(B$8:B2534)+1)</f>
        <v>0</v>
      </c>
      <c r="C2535" s="25">
        <f ca="1">IF(AND($AL2535-C$3&lt;=TODAY(),$AL2535&gt;0,AI2535&lt;&gt;"closed",AI2535&lt;&gt;"old",AND($B$3&lt;&gt;Data!$N$6,OR(database!$AG2535&lt;&gt;Data!$K$9,database!$AG2535&lt;&gt;Data!$K$8))),MAX(C$8:C2534)+1,0)</f>
        <v>0</v>
      </c>
      <c r="D2535" s="25">
        <f ca="1">IF(AND($AL2535-D$3&lt;=TODAY(),$AL2535&gt;0,$AI2535&lt;&gt;"closed",AI2535&lt;&gt;"old",AND($B$3&lt;&gt;Data!$N$6,OR(database!$AG2535&lt;&gt;Data!$K$9,database!$AG2535&lt;&gt;Data!$K$8))),MAX(D$8:D2534)+1,0)</f>
        <v>0</v>
      </c>
      <c r="E2535" s="25">
        <f ca="1">IF(AND($AL2535-E$3&lt;=TODAY(),$AL2535&gt;0,AI2535&lt;&gt;"closed",AI2535&lt;&gt;"old",AND($B$3&lt;&gt;Data!$N$6,OR(database!$AG2535&lt;&gt;Data!$K$9,database!$AG2535&lt;&gt;Data!$K$8))),MAX(E$8:E2534)+1,0)</f>
        <v>0</v>
      </c>
      <c r="F2535" s="25">
        <f>IF(AH2535="X",MAX(F$8:F2534)+1,0)</f>
        <v>0</v>
      </c>
      <c r="G2535" s="25">
        <f ca="1">IF(AND(AG2535=Data!$K$8,database!AI2535&lt;&gt;"Closed",AI2535&lt;&gt;"old",database!AL2535&lt;(TODAY()+Data!$X$4)),MAX(G$8:G2534)+1,0)</f>
        <v>0</v>
      </c>
      <c r="H2535" s="25">
        <f ca="1">IF(AND(AG2535=Data!$K$9,database!AI2535&lt;&gt;"Closed",AI2535&lt;&gt;"old",database!AL2535&lt;(TODAY()+Data!$X$5)),MAX(H$8:H2534)+1,0)</f>
        <v>0</v>
      </c>
      <c r="Y2535">
        <f>IF(AS2535&gt;0,VLOOKUP(AS2535,$AT:$AV,3,0)+COUNTIF(AS$8:AS2534,AS2535),0)</f>
        <v>0</v>
      </c>
      <c r="AA2535" s="17"/>
      <c r="AB2535" s="18"/>
      <c r="AC2535" s="17"/>
      <c r="AD2535" s="18"/>
      <c r="AE2535" s="17"/>
      <c r="AF2535" s="18"/>
      <c r="AG2535" s="139"/>
      <c r="AH2535" s="24"/>
      <c r="AI2535" s="17"/>
      <c r="AJ2535" s="24"/>
      <c r="AK2535" s="27"/>
      <c r="AL2535" s="47"/>
      <c r="AQ2535" s="25">
        <f>IF(FollowUp!$AK$3="(Off)",IF(FollowUp!$AA$3=Data!$D$5,C2535,IF(FollowUp!$AA$3=Data!$D$6,D2535,IF(FollowUp!$AA$3=Data!$D$7,E2535,B2535))),IF(FollowUp!$AK$3=Data!$N$9,F2535,IF(FollowUp!$AK$3=Data!$N$8,H2535,IF(FollowUp!$AK$3=Data!$N$7,G2535,B2535))))</f>
        <v>0</v>
      </c>
      <c r="AR2535" s="51">
        <f t="shared" si="242"/>
        <v>0</v>
      </c>
      <c r="AS2535" s="25">
        <f t="shared" si="240"/>
        <v>-1</v>
      </c>
      <c r="AT2535" s="25">
        <f t="shared" si="243"/>
        <v>2528</v>
      </c>
      <c r="AU2535" s="25">
        <f t="shared" si="241"/>
        <v>0</v>
      </c>
      <c r="AV2535" s="25">
        <f t="shared" si="244"/>
        <v>0</v>
      </c>
      <c r="BB2535" s="51"/>
    </row>
    <row r="2536" spans="1:54" x14ac:dyDescent="0.25">
      <c r="A2536" t="str">
        <f t="shared" si="239"/>
        <v>2536</v>
      </c>
      <c r="B2536" s="25">
        <f>IF(OR(ISBLANK($AG2536),$AI2536="closed",$AI2536="old",AND($B$3=Data!$N$6,OR(database!AG2536=Data!$K$8,Data!$K$9=database!AG2536))),0,MAX(B$8:B2535)+1)</f>
        <v>0</v>
      </c>
      <c r="C2536" s="25">
        <f ca="1">IF(AND($AL2536-C$3&lt;=TODAY(),$AL2536&gt;0,AI2536&lt;&gt;"closed",AI2536&lt;&gt;"old",AND($B$3&lt;&gt;Data!$N$6,OR(database!$AG2536&lt;&gt;Data!$K$9,database!$AG2536&lt;&gt;Data!$K$8))),MAX(C$8:C2535)+1,0)</f>
        <v>0</v>
      </c>
      <c r="D2536" s="25">
        <f ca="1">IF(AND($AL2536-D$3&lt;=TODAY(),$AL2536&gt;0,$AI2536&lt;&gt;"closed",AI2536&lt;&gt;"old",AND($B$3&lt;&gt;Data!$N$6,OR(database!$AG2536&lt;&gt;Data!$K$9,database!$AG2536&lt;&gt;Data!$K$8))),MAX(D$8:D2535)+1,0)</f>
        <v>0</v>
      </c>
      <c r="E2536" s="25">
        <f ca="1">IF(AND($AL2536-E$3&lt;=TODAY(),$AL2536&gt;0,AI2536&lt;&gt;"closed",AI2536&lt;&gt;"old",AND($B$3&lt;&gt;Data!$N$6,OR(database!$AG2536&lt;&gt;Data!$K$9,database!$AG2536&lt;&gt;Data!$K$8))),MAX(E$8:E2535)+1,0)</f>
        <v>0</v>
      </c>
      <c r="F2536" s="25">
        <f>IF(AH2536="X",MAX(F$8:F2535)+1,0)</f>
        <v>0</v>
      </c>
      <c r="G2536" s="25">
        <f ca="1">IF(AND(AG2536=Data!$K$8,database!AI2536&lt;&gt;"Closed",AI2536&lt;&gt;"old",database!AL2536&lt;(TODAY()+Data!$X$4)),MAX(G$8:G2535)+1,0)</f>
        <v>0</v>
      </c>
      <c r="H2536" s="25">
        <f ca="1">IF(AND(AG2536=Data!$K$9,database!AI2536&lt;&gt;"Closed",AI2536&lt;&gt;"old",database!AL2536&lt;(TODAY()+Data!$X$5)),MAX(H$8:H2535)+1,0)</f>
        <v>0</v>
      </c>
      <c r="Y2536">
        <f>IF(AS2536&gt;0,VLOOKUP(AS2536,$AT:$AV,3,0)+COUNTIF(AS$8:AS2535,AS2536),0)</f>
        <v>0</v>
      </c>
      <c r="AA2536" s="16"/>
      <c r="AB2536" s="22"/>
      <c r="AC2536" s="16"/>
      <c r="AD2536" s="22"/>
      <c r="AE2536" s="16"/>
      <c r="AF2536" s="22"/>
      <c r="AG2536" s="138"/>
      <c r="AH2536" s="23"/>
      <c r="AI2536" s="16"/>
      <c r="AJ2536" s="23"/>
      <c r="AK2536" s="28"/>
      <c r="AL2536" s="35"/>
      <c r="AQ2536" s="25">
        <f>IF(FollowUp!$AK$3="(Off)",IF(FollowUp!$AA$3=Data!$D$5,C2536,IF(FollowUp!$AA$3=Data!$D$6,D2536,IF(FollowUp!$AA$3=Data!$D$7,E2536,B2536))),IF(FollowUp!$AK$3=Data!$N$9,F2536,IF(FollowUp!$AK$3=Data!$N$8,H2536,IF(FollowUp!$AK$3=Data!$N$7,G2536,B2536))))</f>
        <v>0</v>
      </c>
      <c r="AR2536" s="51">
        <f t="shared" si="242"/>
        <v>0</v>
      </c>
      <c r="AS2536" s="25">
        <f t="shared" si="240"/>
        <v>-1</v>
      </c>
      <c r="AT2536" s="25">
        <f t="shared" si="243"/>
        <v>2529</v>
      </c>
      <c r="AU2536" s="25">
        <f t="shared" si="241"/>
        <v>0</v>
      </c>
      <c r="AV2536" s="25">
        <f t="shared" si="244"/>
        <v>0</v>
      </c>
      <c r="BB2536" s="51"/>
    </row>
    <row r="2537" spans="1:54" x14ac:dyDescent="0.25">
      <c r="A2537" t="str">
        <f t="shared" si="239"/>
        <v>2537</v>
      </c>
      <c r="B2537" s="25">
        <f>IF(OR(ISBLANK($AG2537),$AI2537="closed",$AI2537="old",AND($B$3=Data!$N$6,OR(database!AG2537=Data!$K$8,Data!$K$9=database!AG2537))),0,MAX(B$8:B2536)+1)</f>
        <v>0</v>
      </c>
      <c r="C2537" s="25">
        <f ca="1">IF(AND($AL2537-C$3&lt;=TODAY(),$AL2537&gt;0,AI2537&lt;&gt;"closed",AI2537&lt;&gt;"old",AND($B$3&lt;&gt;Data!$N$6,OR(database!$AG2537&lt;&gt;Data!$K$9,database!$AG2537&lt;&gt;Data!$K$8))),MAX(C$8:C2536)+1,0)</f>
        <v>0</v>
      </c>
      <c r="D2537" s="25">
        <f ca="1">IF(AND($AL2537-D$3&lt;=TODAY(),$AL2537&gt;0,$AI2537&lt;&gt;"closed",AI2537&lt;&gt;"old",AND($B$3&lt;&gt;Data!$N$6,OR(database!$AG2537&lt;&gt;Data!$K$9,database!$AG2537&lt;&gt;Data!$K$8))),MAX(D$8:D2536)+1,0)</f>
        <v>0</v>
      </c>
      <c r="E2537" s="25">
        <f ca="1">IF(AND($AL2537-E$3&lt;=TODAY(),$AL2537&gt;0,AI2537&lt;&gt;"closed",AI2537&lt;&gt;"old",AND($B$3&lt;&gt;Data!$N$6,OR(database!$AG2537&lt;&gt;Data!$K$9,database!$AG2537&lt;&gt;Data!$K$8))),MAX(E$8:E2536)+1,0)</f>
        <v>0</v>
      </c>
      <c r="F2537" s="25">
        <f>IF(AH2537="X",MAX(F$8:F2536)+1,0)</f>
        <v>0</v>
      </c>
      <c r="G2537" s="25">
        <f ca="1">IF(AND(AG2537=Data!$K$8,database!AI2537&lt;&gt;"Closed",AI2537&lt;&gt;"old",database!AL2537&lt;(TODAY()+Data!$X$4)),MAX(G$8:G2536)+1,0)</f>
        <v>0</v>
      </c>
      <c r="H2537" s="25">
        <f ca="1">IF(AND(AG2537=Data!$K$9,database!AI2537&lt;&gt;"Closed",AI2537&lt;&gt;"old",database!AL2537&lt;(TODAY()+Data!$X$5)),MAX(H$8:H2536)+1,0)</f>
        <v>0</v>
      </c>
      <c r="Y2537">
        <f>IF(AS2537&gt;0,VLOOKUP(AS2537,$AT:$AV,3,0)+COUNTIF(AS$8:AS2536,AS2537),0)</f>
        <v>0</v>
      </c>
      <c r="AA2537" s="17"/>
      <c r="AB2537" s="18"/>
      <c r="AC2537" s="17"/>
      <c r="AD2537" s="18"/>
      <c r="AE2537" s="17"/>
      <c r="AF2537" s="18"/>
      <c r="AG2537" s="139"/>
      <c r="AH2537" s="24"/>
      <c r="AI2537" s="17"/>
      <c r="AJ2537" s="24"/>
      <c r="AK2537" s="27"/>
      <c r="AL2537" s="47"/>
      <c r="AQ2537" s="25">
        <f>IF(FollowUp!$AK$3="(Off)",IF(FollowUp!$AA$3=Data!$D$5,C2537,IF(FollowUp!$AA$3=Data!$D$6,D2537,IF(FollowUp!$AA$3=Data!$D$7,E2537,B2537))),IF(FollowUp!$AK$3=Data!$N$9,F2537,IF(FollowUp!$AK$3=Data!$N$8,H2537,IF(FollowUp!$AK$3=Data!$N$7,G2537,B2537))))</f>
        <v>0</v>
      </c>
      <c r="AR2537" s="51">
        <f t="shared" si="242"/>
        <v>0</v>
      </c>
      <c r="AS2537" s="25">
        <f t="shared" si="240"/>
        <v>-1</v>
      </c>
      <c r="AT2537" s="25">
        <f t="shared" si="243"/>
        <v>2530</v>
      </c>
      <c r="AU2537" s="25">
        <f t="shared" si="241"/>
        <v>0</v>
      </c>
      <c r="AV2537" s="25">
        <f t="shared" si="244"/>
        <v>0</v>
      </c>
      <c r="BB2537" s="51"/>
    </row>
    <row r="2538" spans="1:54" x14ac:dyDescent="0.25">
      <c r="A2538" t="str">
        <f t="shared" si="239"/>
        <v>2538</v>
      </c>
      <c r="B2538" s="25">
        <f>IF(OR(ISBLANK($AG2538),$AI2538="closed",$AI2538="old",AND($B$3=Data!$N$6,OR(database!AG2538=Data!$K$8,Data!$K$9=database!AG2538))),0,MAX(B$8:B2537)+1)</f>
        <v>0</v>
      </c>
      <c r="C2538" s="25">
        <f ca="1">IF(AND($AL2538-C$3&lt;=TODAY(),$AL2538&gt;0,AI2538&lt;&gt;"closed",AI2538&lt;&gt;"old",AND($B$3&lt;&gt;Data!$N$6,OR(database!$AG2538&lt;&gt;Data!$K$9,database!$AG2538&lt;&gt;Data!$K$8))),MAX(C$8:C2537)+1,0)</f>
        <v>0</v>
      </c>
      <c r="D2538" s="25">
        <f ca="1">IF(AND($AL2538-D$3&lt;=TODAY(),$AL2538&gt;0,$AI2538&lt;&gt;"closed",AI2538&lt;&gt;"old",AND($B$3&lt;&gt;Data!$N$6,OR(database!$AG2538&lt;&gt;Data!$K$9,database!$AG2538&lt;&gt;Data!$K$8))),MAX(D$8:D2537)+1,0)</f>
        <v>0</v>
      </c>
      <c r="E2538" s="25">
        <f ca="1">IF(AND($AL2538-E$3&lt;=TODAY(),$AL2538&gt;0,AI2538&lt;&gt;"closed",AI2538&lt;&gt;"old",AND($B$3&lt;&gt;Data!$N$6,OR(database!$AG2538&lt;&gt;Data!$K$9,database!$AG2538&lt;&gt;Data!$K$8))),MAX(E$8:E2537)+1,0)</f>
        <v>0</v>
      </c>
      <c r="F2538" s="25">
        <f>IF(AH2538="X",MAX(F$8:F2537)+1,0)</f>
        <v>0</v>
      </c>
      <c r="G2538" s="25">
        <f ca="1">IF(AND(AG2538=Data!$K$8,database!AI2538&lt;&gt;"Closed",AI2538&lt;&gt;"old",database!AL2538&lt;(TODAY()+Data!$X$4)),MAX(G$8:G2537)+1,0)</f>
        <v>0</v>
      </c>
      <c r="H2538" s="25">
        <f ca="1">IF(AND(AG2538=Data!$K$9,database!AI2538&lt;&gt;"Closed",AI2538&lt;&gt;"old",database!AL2538&lt;(TODAY()+Data!$X$5)),MAX(H$8:H2537)+1,0)</f>
        <v>0</v>
      </c>
      <c r="Y2538">
        <f>IF(AS2538&gt;0,VLOOKUP(AS2538,$AT:$AV,3,0)+COUNTIF(AS$8:AS2537,AS2538),0)</f>
        <v>0</v>
      </c>
      <c r="AA2538" s="16"/>
      <c r="AB2538" s="22"/>
      <c r="AC2538" s="16"/>
      <c r="AD2538" s="22"/>
      <c r="AE2538" s="16"/>
      <c r="AF2538" s="22"/>
      <c r="AG2538" s="138"/>
      <c r="AH2538" s="23"/>
      <c r="AI2538" s="16"/>
      <c r="AJ2538" s="23"/>
      <c r="AK2538" s="28"/>
      <c r="AL2538" s="35"/>
      <c r="AQ2538" s="25">
        <f>IF(FollowUp!$AK$3="(Off)",IF(FollowUp!$AA$3=Data!$D$5,C2538,IF(FollowUp!$AA$3=Data!$D$6,D2538,IF(FollowUp!$AA$3=Data!$D$7,E2538,B2538))),IF(FollowUp!$AK$3=Data!$N$9,F2538,IF(FollowUp!$AK$3=Data!$N$8,H2538,IF(FollowUp!$AK$3=Data!$N$7,G2538,B2538))))</f>
        <v>0</v>
      </c>
      <c r="AR2538" s="51">
        <f t="shared" si="242"/>
        <v>0</v>
      </c>
      <c r="AS2538" s="25">
        <f t="shared" si="240"/>
        <v>-1</v>
      </c>
      <c r="AT2538" s="25">
        <f t="shared" si="243"/>
        <v>2531</v>
      </c>
      <c r="AU2538" s="25">
        <f t="shared" si="241"/>
        <v>0</v>
      </c>
      <c r="AV2538" s="25">
        <f t="shared" si="244"/>
        <v>0</v>
      </c>
      <c r="BB2538" s="51"/>
    </row>
    <row r="2539" spans="1:54" x14ac:dyDescent="0.25">
      <c r="A2539" t="str">
        <f t="shared" si="239"/>
        <v>2539</v>
      </c>
      <c r="B2539" s="25">
        <f>IF(OR(ISBLANK($AG2539),$AI2539="closed",$AI2539="old",AND($B$3=Data!$N$6,OR(database!AG2539=Data!$K$8,Data!$K$9=database!AG2539))),0,MAX(B$8:B2538)+1)</f>
        <v>0</v>
      </c>
      <c r="C2539" s="25">
        <f ca="1">IF(AND($AL2539-C$3&lt;=TODAY(),$AL2539&gt;0,AI2539&lt;&gt;"closed",AI2539&lt;&gt;"old",AND($B$3&lt;&gt;Data!$N$6,OR(database!$AG2539&lt;&gt;Data!$K$9,database!$AG2539&lt;&gt;Data!$K$8))),MAX(C$8:C2538)+1,0)</f>
        <v>0</v>
      </c>
      <c r="D2539" s="25">
        <f ca="1">IF(AND($AL2539-D$3&lt;=TODAY(),$AL2539&gt;0,$AI2539&lt;&gt;"closed",AI2539&lt;&gt;"old",AND($B$3&lt;&gt;Data!$N$6,OR(database!$AG2539&lt;&gt;Data!$K$9,database!$AG2539&lt;&gt;Data!$K$8))),MAX(D$8:D2538)+1,0)</f>
        <v>0</v>
      </c>
      <c r="E2539" s="25">
        <f ca="1">IF(AND($AL2539-E$3&lt;=TODAY(),$AL2539&gt;0,AI2539&lt;&gt;"closed",AI2539&lt;&gt;"old",AND($B$3&lt;&gt;Data!$N$6,OR(database!$AG2539&lt;&gt;Data!$K$9,database!$AG2539&lt;&gt;Data!$K$8))),MAX(E$8:E2538)+1,0)</f>
        <v>0</v>
      </c>
      <c r="F2539" s="25">
        <f>IF(AH2539="X",MAX(F$8:F2538)+1,0)</f>
        <v>0</v>
      </c>
      <c r="G2539" s="25">
        <f ca="1">IF(AND(AG2539=Data!$K$8,database!AI2539&lt;&gt;"Closed",AI2539&lt;&gt;"old",database!AL2539&lt;(TODAY()+Data!$X$4)),MAX(G$8:G2538)+1,0)</f>
        <v>0</v>
      </c>
      <c r="H2539" s="25">
        <f ca="1">IF(AND(AG2539=Data!$K$9,database!AI2539&lt;&gt;"Closed",AI2539&lt;&gt;"old",database!AL2539&lt;(TODAY()+Data!$X$5)),MAX(H$8:H2538)+1,0)</f>
        <v>0</v>
      </c>
      <c r="Y2539">
        <f>IF(AS2539&gt;0,VLOOKUP(AS2539,$AT:$AV,3,0)+COUNTIF(AS$8:AS2538,AS2539),0)</f>
        <v>0</v>
      </c>
      <c r="AA2539" s="17"/>
      <c r="AB2539" s="18"/>
      <c r="AC2539" s="17"/>
      <c r="AD2539" s="18"/>
      <c r="AE2539" s="17"/>
      <c r="AF2539" s="18"/>
      <c r="AG2539" s="139"/>
      <c r="AH2539" s="24"/>
      <c r="AI2539" s="17"/>
      <c r="AJ2539" s="24"/>
      <c r="AK2539" s="27"/>
      <c r="AL2539" s="47"/>
      <c r="AQ2539" s="25">
        <f>IF(FollowUp!$AK$3="(Off)",IF(FollowUp!$AA$3=Data!$D$5,C2539,IF(FollowUp!$AA$3=Data!$D$6,D2539,IF(FollowUp!$AA$3=Data!$D$7,E2539,B2539))),IF(FollowUp!$AK$3=Data!$N$9,F2539,IF(FollowUp!$AK$3=Data!$N$8,H2539,IF(FollowUp!$AK$3=Data!$N$7,G2539,B2539))))</f>
        <v>0</v>
      </c>
      <c r="AR2539" s="51">
        <f t="shared" si="242"/>
        <v>0</v>
      </c>
      <c r="AS2539" s="25">
        <f t="shared" si="240"/>
        <v>-1</v>
      </c>
      <c r="AT2539" s="25">
        <f t="shared" si="243"/>
        <v>2532</v>
      </c>
      <c r="AU2539" s="25">
        <f t="shared" si="241"/>
        <v>0</v>
      </c>
      <c r="AV2539" s="25">
        <f t="shared" si="244"/>
        <v>0</v>
      </c>
      <c r="BB2539" s="51"/>
    </row>
    <row r="2540" spans="1:54" x14ac:dyDescent="0.25">
      <c r="A2540" t="str">
        <f t="shared" si="239"/>
        <v>2540</v>
      </c>
      <c r="B2540" s="25">
        <f>IF(OR(ISBLANK($AG2540),$AI2540="closed",$AI2540="old",AND($B$3=Data!$N$6,OR(database!AG2540=Data!$K$8,Data!$K$9=database!AG2540))),0,MAX(B$8:B2539)+1)</f>
        <v>0</v>
      </c>
      <c r="C2540" s="25">
        <f ca="1">IF(AND($AL2540-C$3&lt;=TODAY(),$AL2540&gt;0,AI2540&lt;&gt;"closed",AI2540&lt;&gt;"old",AND($B$3&lt;&gt;Data!$N$6,OR(database!$AG2540&lt;&gt;Data!$K$9,database!$AG2540&lt;&gt;Data!$K$8))),MAX(C$8:C2539)+1,0)</f>
        <v>0</v>
      </c>
      <c r="D2540" s="25">
        <f ca="1">IF(AND($AL2540-D$3&lt;=TODAY(),$AL2540&gt;0,$AI2540&lt;&gt;"closed",AI2540&lt;&gt;"old",AND($B$3&lt;&gt;Data!$N$6,OR(database!$AG2540&lt;&gt;Data!$K$9,database!$AG2540&lt;&gt;Data!$K$8))),MAX(D$8:D2539)+1,0)</f>
        <v>0</v>
      </c>
      <c r="E2540" s="25">
        <f ca="1">IF(AND($AL2540-E$3&lt;=TODAY(),$AL2540&gt;0,AI2540&lt;&gt;"closed",AI2540&lt;&gt;"old",AND($B$3&lt;&gt;Data!$N$6,OR(database!$AG2540&lt;&gt;Data!$K$9,database!$AG2540&lt;&gt;Data!$K$8))),MAX(E$8:E2539)+1,0)</f>
        <v>0</v>
      </c>
      <c r="F2540" s="25">
        <f>IF(AH2540="X",MAX(F$8:F2539)+1,0)</f>
        <v>0</v>
      </c>
      <c r="G2540" s="25">
        <f ca="1">IF(AND(AG2540=Data!$K$8,database!AI2540&lt;&gt;"Closed",AI2540&lt;&gt;"old",database!AL2540&lt;(TODAY()+Data!$X$4)),MAX(G$8:G2539)+1,0)</f>
        <v>0</v>
      </c>
      <c r="H2540" s="25">
        <f ca="1">IF(AND(AG2540=Data!$K$9,database!AI2540&lt;&gt;"Closed",AI2540&lt;&gt;"old",database!AL2540&lt;(TODAY()+Data!$X$5)),MAX(H$8:H2539)+1,0)</f>
        <v>0</v>
      </c>
      <c r="Y2540">
        <f>IF(AS2540&gt;0,VLOOKUP(AS2540,$AT:$AV,3,0)+COUNTIF(AS$8:AS2539,AS2540),0)</f>
        <v>0</v>
      </c>
      <c r="AA2540" s="16"/>
      <c r="AB2540" s="22"/>
      <c r="AC2540" s="16"/>
      <c r="AD2540" s="22"/>
      <c r="AE2540" s="16"/>
      <c r="AF2540" s="22"/>
      <c r="AG2540" s="138"/>
      <c r="AH2540" s="23"/>
      <c r="AI2540" s="16"/>
      <c r="AJ2540" s="23"/>
      <c r="AK2540" s="28"/>
      <c r="AL2540" s="35"/>
      <c r="AQ2540" s="25">
        <f>IF(FollowUp!$AK$3="(Off)",IF(FollowUp!$AA$3=Data!$D$5,C2540,IF(FollowUp!$AA$3=Data!$D$6,D2540,IF(FollowUp!$AA$3=Data!$D$7,E2540,B2540))),IF(FollowUp!$AK$3=Data!$N$9,F2540,IF(FollowUp!$AK$3=Data!$N$8,H2540,IF(FollowUp!$AK$3=Data!$N$7,G2540,B2540))))</f>
        <v>0</v>
      </c>
      <c r="AR2540" s="51">
        <f t="shared" si="242"/>
        <v>0</v>
      </c>
      <c r="AS2540" s="25">
        <f t="shared" si="240"/>
        <v>-1</v>
      </c>
      <c r="AT2540" s="25">
        <f t="shared" si="243"/>
        <v>2533</v>
      </c>
      <c r="AU2540" s="25">
        <f t="shared" si="241"/>
        <v>0</v>
      </c>
      <c r="AV2540" s="25">
        <f t="shared" si="244"/>
        <v>0</v>
      </c>
      <c r="BB2540" s="51"/>
    </row>
    <row r="2541" spans="1:54" x14ac:dyDescent="0.25">
      <c r="A2541" t="str">
        <f t="shared" si="239"/>
        <v>2541</v>
      </c>
      <c r="B2541" s="25">
        <f>IF(OR(ISBLANK($AG2541),$AI2541="closed",$AI2541="old",AND($B$3=Data!$N$6,OR(database!AG2541=Data!$K$8,Data!$K$9=database!AG2541))),0,MAX(B$8:B2540)+1)</f>
        <v>0</v>
      </c>
      <c r="C2541" s="25">
        <f ca="1">IF(AND($AL2541-C$3&lt;=TODAY(),$AL2541&gt;0,AI2541&lt;&gt;"closed",AI2541&lt;&gt;"old",AND($B$3&lt;&gt;Data!$N$6,OR(database!$AG2541&lt;&gt;Data!$K$9,database!$AG2541&lt;&gt;Data!$K$8))),MAX(C$8:C2540)+1,0)</f>
        <v>0</v>
      </c>
      <c r="D2541" s="25">
        <f ca="1">IF(AND($AL2541-D$3&lt;=TODAY(),$AL2541&gt;0,$AI2541&lt;&gt;"closed",AI2541&lt;&gt;"old",AND($B$3&lt;&gt;Data!$N$6,OR(database!$AG2541&lt;&gt;Data!$K$9,database!$AG2541&lt;&gt;Data!$K$8))),MAX(D$8:D2540)+1,0)</f>
        <v>0</v>
      </c>
      <c r="E2541" s="25">
        <f ca="1">IF(AND($AL2541-E$3&lt;=TODAY(),$AL2541&gt;0,AI2541&lt;&gt;"closed",AI2541&lt;&gt;"old",AND($B$3&lt;&gt;Data!$N$6,OR(database!$AG2541&lt;&gt;Data!$K$9,database!$AG2541&lt;&gt;Data!$K$8))),MAX(E$8:E2540)+1,0)</f>
        <v>0</v>
      </c>
      <c r="F2541" s="25">
        <f>IF(AH2541="X",MAX(F$8:F2540)+1,0)</f>
        <v>0</v>
      </c>
      <c r="G2541" s="25">
        <f ca="1">IF(AND(AG2541=Data!$K$8,database!AI2541&lt;&gt;"Closed",AI2541&lt;&gt;"old",database!AL2541&lt;(TODAY()+Data!$X$4)),MAX(G$8:G2540)+1,0)</f>
        <v>0</v>
      </c>
      <c r="H2541" s="25">
        <f ca="1">IF(AND(AG2541=Data!$K$9,database!AI2541&lt;&gt;"Closed",AI2541&lt;&gt;"old",database!AL2541&lt;(TODAY()+Data!$X$5)),MAX(H$8:H2540)+1,0)</f>
        <v>0</v>
      </c>
      <c r="Y2541">
        <f>IF(AS2541&gt;0,VLOOKUP(AS2541,$AT:$AV,3,0)+COUNTIF(AS$8:AS2540,AS2541),0)</f>
        <v>0</v>
      </c>
      <c r="AA2541" s="17"/>
      <c r="AB2541" s="18"/>
      <c r="AC2541" s="17"/>
      <c r="AD2541" s="18"/>
      <c r="AE2541" s="17"/>
      <c r="AF2541" s="18"/>
      <c r="AG2541" s="139"/>
      <c r="AH2541" s="24"/>
      <c r="AI2541" s="17"/>
      <c r="AJ2541" s="24"/>
      <c r="AK2541" s="27"/>
      <c r="AL2541" s="47"/>
      <c r="AQ2541" s="25">
        <f>IF(FollowUp!$AK$3="(Off)",IF(FollowUp!$AA$3=Data!$D$5,C2541,IF(FollowUp!$AA$3=Data!$D$6,D2541,IF(FollowUp!$AA$3=Data!$D$7,E2541,B2541))),IF(FollowUp!$AK$3=Data!$N$9,F2541,IF(FollowUp!$AK$3=Data!$N$8,H2541,IF(FollowUp!$AK$3=Data!$N$7,G2541,B2541))))</f>
        <v>0</v>
      </c>
      <c r="AR2541" s="51">
        <f t="shared" si="242"/>
        <v>0</v>
      </c>
      <c r="AS2541" s="25">
        <f t="shared" si="240"/>
        <v>-1</v>
      </c>
      <c r="AT2541" s="25">
        <f t="shared" si="243"/>
        <v>2534</v>
      </c>
      <c r="AU2541" s="25">
        <f t="shared" si="241"/>
        <v>0</v>
      </c>
      <c r="AV2541" s="25">
        <f t="shared" si="244"/>
        <v>0</v>
      </c>
      <c r="BB2541" s="51"/>
    </row>
    <row r="2542" spans="1:54" x14ac:dyDescent="0.25">
      <c r="A2542" t="str">
        <f t="shared" si="239"/>
        <v>2542</v>
      </c>
      <c r="B2542" s="25">
        <f>IF(OR(ISBLANK($AG2542),$AI2542="closed",$AI2542="old",AND($B$3=Data!$N$6,OR(database!AG2542=Data!$K$8,Data!$K$9=database!AG2542))),0,MAX(B$8:B2541)+1)</f>
        <v>0</v>
      </c>
      <c r="C2542" s="25">
        <f ca="1">IF(AND($AL2542-C$3&lt;=TODAY(),$AL2542&gt;0,AI2542&lt;&gt;"closed",AI2542&lt;&gt;"old",AND($B$3&lt;&gt;Data!$N$6,OR(database!$AG2542&lt;&gt;Data!$K$9,database!$AG2542&lt;&gt;Data!$K$8))),MAX(C$8:C2541)+1,0)</f>
        <v>0</v>
      </c>
      <c r="D2542" s="25">
        <f ca="1">IF(AND($AL2542-D$3&lt;=TODAY(),$AL2542&gt;0,$AI2542&lt;&gt;"closed",AI2542&lt;&gt;"old",AND($B$3&lt;&gt;Data!$N$6,OR(database!$AG2542&lt;&gt;Data!$K$9,database!$AG2542&lt;&gt;Data!$K$8))),MAX(D$8:D2541)+1,0)</f>
        <v>0</v>
      </c>
      <c r="E2542" s="25">
        <f ca="1">IF(AND($AL2542-E$3&lt;=TODAY(),$AL2542&gt;0,AI2542&lt;&gt;"closed",AI2542&lt;&gt;"old",AND($B$3&lt;&gt;Data!$N$6,OR(database!$AG2542&lt;&gt;Data!$K$9,database!$AG2542&lt;&gt;Data!$K$8))),MAX(E$8:E2541)+1,0)</f>
        <v>0</v>
      </c>
      <c r="F2542" s="25">
        <f>IF(AH2542="X",MAX(F$8:F2541)+1,0)</f>
        <v>0</v>
      </c>
      <c r="G2542" s="25">
        <f ca="1">IF(AND(AG2542=Data!$K$8,database!AI2542&lt;&gt;"Closed",AI2542&lt;&gt;"old",database!AL2542&lt;(TODAY()+Data!$X$4)),MAX(G$8:G2541)+1,0)</f>
        <v>0</v>
      </c>
      <c r="H2542" s="25">
        <f ca="1">IF(AND(AG2542=Data!$K$9,database!AI2542&lt;&gt;"Closed",AI2542&lt;&gt;"old",database!AL2542&lt;(TODAY()+Data!$X$5)),MAX(H$8:H2541)+1,0)</f>
        <v>0</v>
      </c>
      <c r="Y2542">
        <f>IF(AS2542&gt;0,VLOOKUP(AS2542,$AT:$AV,3,0)+COUNTIF(AS$8:AS2541,AS2542),0)</f>
        <v>0</v>
      </c>
      <c r="AA2542" s="16"/>
      <c r="AB2542" s="22"/>
      <c r="AC2542" s="16"/>
      <c r="AD2542" s="22"/>
      <c r="AE2542" s="16"/>
      <c r="AF2542" s="22"/>
      <c r="AG2542" s="138"/>
      <c r="AH2542" s="23"/>
      <c r="AI2542" s="16"/>
      <c r="AJ2542" s="23"/>
      <c r="AK2542" s="28"/>
      <c r="AL2542" s="35"/>
      <c r="AQ2542" s="25">
        <f>IF(FollowUp!$AK$3="(Off)",IF(FollowUp!$AA$3=Data!$D$5,C2542,IF(FollowUp!$AA$3=Data!$D$6,D2542,IF(FollowUp!$AA$3=Data!$D$7,E2542,B2542))),IF(FollowUp!$AK$3=Data!$N$9,F2542,IF(FollowUp!$AK$3=Data!$N$8,H2542,IF(FollowUp!$AK$3=Data!$N$7,G2542,B2542))))</f>
        <v>0</v>
      </c>
      <c r="AR2542" s="51">
        <f t="shared" si="242"/>
        <v>0</v>
      </c>
      <c r="AS2542" s="25">
        <f t="shared" si="240"/>
        <v>-1</v>
      </c>
      <c r="AT2542" s="25">
        <f t="shared" si="243"/>
        <v>2535</v>
      </c>
      <c r="AU2542" s="25">
        <f t="shared" si="241"/>
        <v>0</v>
      </c>
      <c r="AV2542" s="25">
        <f t="shared" si="244"/>
        <v>0</v>
      </c>
      <c r="BB2542" s="51"/>
    </row>
    <row r="2543" spans="1:54" x14ac:dyDescent="0.25">
      <c r="A2543" t="str">
        <f t="shared" si="239"/>
        <v>2543</v>
      </c>
      <c r="B2543" s="25">
        <f>IF(OR(ISBLANK($AG2543),$AI2543="closed",$AI2543="old",AND($B$3=Data!$N$6,OR(database!AG2543=Data!$K$8,Data!$K$9=database!AG2543))),0,MAX(B$8:B2542)+1)</f>
        <v>0</v>
      </c>
      <c r="C2543" s="25">
        <f ca="1">IF(AND($AL2543-C$3&lt;=TODAY(),$AL2543&gt;0,AI2543&lt;&gt;"closed",AI2543&lt;&gt;"old",AND($B$3&lt;&gt;Data!$N$6,OR(database!$AG2543&lt;&gt;Data!$K$9,database!$AG2543&lt;&gt;Data!$K$8))),MAX(C$8:C2542)+1,0)</f>
        <v>0</v>
      </c>
      <c r="D2543" s="25">
        <f ca="1">IF(AND($AL2543-D$3&lt;=TODAY(),$AL2543&gt;0,$AI2543&lt;&gt;"closed",AI2543&lt;&gt;"old",AND($B$3&lt;&gt;Data!$N$6,OR(database!$AG2543&lt;&gt;Data!$K$9,database!$AG2543&lt;&gt;Data!$K$8))),MAX(D$8:D2542)+1,0)</f>
        <v>0</v>
      </c>
      <c r="E2543" s="25">
        <f ca="1">IF(AND($AL2543-E$3&lt;=TODAY(),$AL2543&gt;0,AI2543&lt;&gt;"closed",AI2543&lt;&gt;"old",AND($B$3&lt;&gt;Data!$N$6,OR(database!$AG2543&lt;&gt;Data!$K$9,database!$AG2543&lt;&gt;Data!$K$8))),MAX(E$8:E2542)+1,0)</f>
        <v>0</v>
      </c>
      <c r="F2543" s="25">
        <f>IF(AH2543="X",MAX(F$8:F2542)+1,0)</f>
        <v>0</v>
      </c>
      <c r="G2543" s="25">
        <f ca="1">IF(AND(AG2543=Data!$K$8,database!AI2543&lt;&gt;"Closed",AI2543&lt;&gt;"old",database!AL2543&lt;(TODAY()+Data!$X$4)),MAX(G$8:G2542)+1,0)</f>
        <v>0</v>
      </c>
      <c r="H2543" s="25">
        <f ca="1">IF(AND(AG2543=Data!$K$9,database!AI2543&lt;&gt;"Closed",AI2543&lt;&gt;"old",database!AL2543&lt;(TODAY()+Data!$X$5)),MAX(H$8:H2542)+1,0)</f>
        <v>0</v>
      </c>
      <c r="Y2543">
        <f>IF(AS2543&gt;0,VLOOKUP(AS2543,$AT:$AV,3,0)+COUNTIF(AS$8:AS2542,AS2543),0)</f>
        <v>0</v>
      </c>
      <c r="AA2543" s="17"/>
      <c r="AB2543" s="18"/>
      <c r="AC2543" s="17"/>
      <c r="AD2543" s="18"/>
      <c r="AE2543" s="17"/>
      <c r="AF2543" s="18"/>
      <c r="AG2543" s="139"/>
      <c r="AH2543" s="24"/>
      <c r="AI2543" s="17"/>
      <c r="AJ2543" s="24"/>
      <c r="AK2543" s="27"/>
      <c r="AL2543" s="47"/>
      <c r="AQ2543" s="25">
        <f>IF(FollowUp!$AK$3="(Off)",IF(FollowUp!$AA$3=Data!$D$5,C2543,IF(FollowUp!$AA$3=Data!$D$6,D2543,IF(FollowUp!$AA$3=Data!$D$7,E2543,B2543))),IF(FollowUp!$AK$3=Data!$N$9,F2543,IF(FollowUp!$AK$3=Data!$N$8,H2543,IF(FollowUp!$AK$3=Data!$N$7,G2543,B2543))))</f>
        <v>0</v>
      </c>
      <c r="AR2543" s="51">
        <f t="shared" si="242"/>
        <v>0</v>
      </c>
      <c r="AS2543" s="25">
        <f t="shared" si="240"/>
        <v>-1</v>
      </c>
      <c r="AT2543" s="25">
        <f t="shared" si="243"/>
        <v>2536</v>
      </c>
      <c r="AU2543" s="25">
        <f t="shared" si="241"/>
        <v>0</v>
      </c>
      <c r="AV2543" s="25">
        <f t="shared" si="244"/>
        <v>0</v>
      </c>
      <c r="BB2543" s="51"/>
    </row>
    <row r="2544" spans="1:54" x14ac:dyDescent="0.25">
      <c r="A2544" t="str">
        <f t="shared" si="239"/>
        <v>2544</v>
      </c>
      <c r="B2544" s="25">
        <f>IF(OR(ISBLANK($AG2544),$AI2544="closed",$AI2544="old",AND($B$3=Data!$N$6,OR(database!AG2544=Data!$K$8,Data!$K$9=database!AG2544))),0,MAX(B$8:B2543)+1)</f>
        <v>0</v>
      </c>
      <c r="C2544" s="25">
        <f ca="1">IF(AND($AL2544-C$3&lt;=TODAY(),$AL2544&gt;0,AI2544&lt;&gt;"closed",AI2544&lt;&gt;"old",AND($B$3&lt;&gt;Data!$N$6,OR(database!$AG2544&lt;&gt;Data!$K$9,database!$AG2544&lt;&gt;Data!$K$8))),MAX(C$8:C2543)+1,0)</f>
        <v>0</v>
      </c>
      <c r="D2544" s="25">
        <f ca="1">IF(AND($AL2544-D$3&lt;=TODAY(),$AL2544&gt;0,$AI2544&lt;&gt;"closed",AI2544&lt;&gt;"old",AND($B$3&lt;&gt;Data!$N$6,OR(database!$AG2544&lt;&gt;Data!$K$9,database!$AG2544&lt;&gt;Data!$K$8))),MAX(D$8:D2543)+1,0)</f>
        <v>0</v>
      </c>
      <c r="E2544" s="25">
        <f ca="1">IF(AND($AL2544-E$3&lt;=TODAY(),$AL2544&gt;0,AI2544&lt;&gt;"closed",AI2544&lt;&gt;"old",AND($B$3&lt;&gt;Data!$N$6,OR(database!$AG2544&lt;&gt;Data!$K$9,database!$AG2544&lt;&gt;Data!$K$8))),MAX(E$8:E2543)+1,0)</f>
        <v>0</v>
      </c>
      <c r="F2544" s="25">
        <f>IF(AH2544="X",MAX(F$8:F2543)+1,0)</f>
        <v>0</v>
      </c>
      <c r="G2544" s="25">
        <f ca="1">IF(AND(AG2544=Data!$K$8,database!AI2544&lt;&gt;"Closed",AI2544&lt;&gt;"old",database!AL2544&lt;(TODAY()+Data!$X$4)),MAX(G$8:G2543)+1,0)</f>
        <v>0</v>
      </c>
      <c r="H2544" s="25">
        <f ca="1">IF(AND(AG2544=Data!$K$9,database!AI2544&lt;&gt;"Closed",AI2544&lt;&gt;"old",database!AL2544&lt;(TODAY()+Data!$X$5)),MAX(H$8:H2543)+1,0)</f>
        <v>0</v>
      </c>
      <c r="Y2544">
        <f>IF(AS2544&gt;0,VLOOKUP(AS2544,$AT:$AV,3,0)+COUNTIF(AS$8:AS2543,AS2544),0)</f>
        <v>0</v>
      </c>
      <c r="AA2544" s="16"/>
      <c r="AB2544" s="22"/>
      <c r="AC2544" s="16"/>
      <c r="AD2544" s="22"/>
      <c r="AE2544" s="16"/>
      <c r="AF2544" s="22"/>
      <c r="AG2544" s="138"/>
      <c r="AH2544" s="23"/>
      <c r="AI2544" s="16"/>
      <c r="AJ2544" s="23"/>
      <c r="AK2544" s="28"/>
      <c r="AL2544" s="35"/>
      <c r="AQ2544" s="25">
        <f>IF(FollowUp!$AK$3="(Off)",IF(FollowUp!$AA$3=Data!$D$5,C2544,IF(FollowUp!$AA$3=Data!$D$6,D2544,IF(FollowUp!$AA$3=Data!$D$7,E2544,B2544))),IF(FollowUp!$AK$3=Data!$N$9,F2544,IF(FollowUp!$AK$3=Data!$N$8,H2544,IF(FollowUp!$AK$3=Data!$N$7,G2544,B2544))))</f>
        <v>0</v>
      </c>
      <c r="AR2544" s="51">
        <f t="shared" si="242"/>
        <v>0</v>
      </c>
      <c r="AS2544" s="25">
        <f t="shared" si="240"/>
        <v>-1</v>
      </c>
      <c r="AT2544" s="25">
        <f t="shared" si="243"/>
        <v>2537</v>
      </c>
      <c r="AU2544" s="25">
        <f t="shared" si="241"/>
        <v>0</v>
      </c>
      <c r="AV2544" s="25">
        <f t="shared" si="244"/>
        <v>0</v>
      </c>
      <c r="BB2544" s="51"/>
    </row>
    <row r="2545" spans="1:54" x14ac:dyDescent="0.25">
      <c r="A2545" t="str">
        <f t="shared" si="239"/>
        <v>2545</v>
      </c>
      <c r="B2545" s="25">
        <f>IF(OR(ISBLANK($AG2545),$AI2545="closed",$AI2545="old",AND($B$3=Data!$N$6,OR(database!AG2545=Data!$K$8,Data!$K$9=database!AG2545))),0,MAX(B$8:B2544)+1)</f>
        <v>0</v>
      </c>
      <c r="C2545" s="25">
        <f ca="1">IF(AND($AL2545-C$3&lt;=TODAY(),$AL2545&gt;0,AI2545&lt;&gt;"closed",AI2545&lt;&gt;"old",AND($B$3&lt;&gt;Data!$N$6,OR(database!$AG2545&lt;&gt;Data!$K$9,database!$AG2545&lt;&gt;Data!$K$8))),MAX(C$8:C2544)+1,0)</f>
        <v>0</v>
      </c>
      <c r="D2545" s="25">
        <f ca="1">IF(AND($AL2545-D$3&lt;=TODAY(),$AL2545&gt;0,$AI2545&lt;&gt;"closed",AI2545&lt;&gt;"old",AND($B$3&lt;&gt;Data!$N$6,OR(database!$AG2545&lt;&gt;Data!$K$9,database!$AG2545&lt;&gt;Data!$K$8))),MAX(D$8:D2544)+1,0)</f>
        <v>0</v>
      </c>
      <c r="E2545" s="25">
        <f ca="1">IF(AND($AL2545-E$3&lt;=TODAY(),$AL2545&gt;0,AI2545&lt;&gt;"closed",AI2545&lt;&gt;"old",AND($B$3&lt;&gt;Data!$N$6,OR(database!$AG2545&lt;&gt;Data!$K$9,database!$AG2545&lt;&gt;Data!$K$8))),MAX(E$8:E2544)+1,0)</f>
        <v>0</v>
      </c>
      <c r="F2545" s="25">
        <f>IF(AH2545="X",MAX(F$8:F2544)+1,0)</f>
        <v>0</v>
      </c>
      <c r="G2545" s="25">
        <f ca="1">IF(AND(AG2545=Data!$K$8,database!AI2545&lt;&gt;"Closed",AI2545&lt;&gt;"old",database!AL2545&lt;(TODAY()+Data!$X$4)),MAX(G$8:G2544)+1,0)</f>
        <v>0</v>
      </c>
      <c r="H2545" s="25">
        <f ca="1">IF(AND(AG2545=Data!$K$9,database!AI2545&lt;&gt;"Closed",AI2545&lt;&gt;"old",database!AL2545&lt;(TODAY()+Data!$X$5)),MAX(H$8:H2544)+1,0)</f>
        <v>0</v>
      </c>
      <c r="Y2545">
        <f>IF(AS2545&gt;0,VLOOKUP(AS2545,$AT:$AV,3,0)+COUNTIF(AS$8:AS2544,AS2545),0)</f>
        <v>0</v>
      </c>
      <c r="AA2545" s="17"/>
      <c r="AB2545" s="18"/>
      <c r="AC2545" s="17"/>
      <c r="AD2545" s="18"/>
      <c r="AE2545" s="17"/>
      <c r="AF2545" s="18"/>
      <c r="AG2545" s="139"/>
      <c r="AH2545" s="24"/>
      <c r="AI2545" s="17"/>
      <c r="AJ2545" s="24"/>
      <c r="AK2545" s="27"/>
      <c r="AL2545" s="47"/>
      <c r="AQ2545" s="25">
        <f>IF(FollowUp!$AK$3="(Off)",IF(FollowUp!$AA$3=Data!$D$5,C2545,IF(FollowUp!$AA$3=Data!$D$6,D2545,IF(FollowUp!$AA$3=Data!$D$7,E2545,B2545))),IF(FollowUp!$AK$3=Data!$N$9,F2545,IF(FollowUp!$AK$3=Data!$N$8,H2545,IF(FollowUp!$AK$3=Data!$N$7,G2545,B2545))))</f>
        <v>0</v>
      </c>
      <c r="AR2545" s="51">
        <f t="shared" si="242"/>
        <v>0</v>
      </c>
      <c r="AS2545" s="25">
        <f t="shared" si="240"/>
        <v>-1</v>
      </c>
      <c r="AT2545" s="25">
        <f t="shared" si="243"/>
        <v>2538</v>
      </c>
      <c r="AU2545" s="25">
        <f t="shared" si="241"/>
        <v>0</v>
      </c>
      <c r="AV2545" s="25">
        <f t="shared" si="244"/>
        <v>0</v>
      </c>
      <c r="BB2545" s="51"/>
    </row>
    <row r="2546" spans="1:54" x14ac:dyDescent="0.25">
      <c r="A2546" t="str">
        <f t="shared" si="239"/>
        <v>2546</v>
      </c>
      <c r="B2546" s="25">
        <f>IF(OR(ISBLANK($AG2546),$AI2546="closed",$AI2546="old",AND($B$3=Data!$N$6,OR(database!AG2546=Data!$K$8,Data!$K$9=database!AG2546))),0,MAX(B$8:B2545)+1)</f>
        <v>0</v>
      </c>
      <c r="C2546" s="25">
        <f ca="1">IF(AND($AL2546-C$3&lt;=TODAY(),$AL2546&gt;0,AI2546&lt;&gt;"closed",AI2546&lt;&gt;"old",AND($B$3&lt;&gt;Data!$N$6,OR(database!$AG2546&lt;&gt;Data!$K$9,database!$AG2546&lt;&gt;Data!$K$8))),MAX(C$8:C2545)+1,0)</f>
        <v>0</v>
      </c>
      <c r="D2546" s="25">
        <f ca="1">IF(AND($AL2546-D$3&lt;=TODAY(),$AL2546&gt;0,$AI2546&lt;&gt;"closed",AI2546&lt;&gt;"old",AND($B$3&lt;&gt;Data!$N$6,OR(database!$AG2546&lt;&gt;Data!$K$9,database!$AG2546&lt;&gt;Data!$K$8))),MAX(D$8:D2545)+1,0)</f>
        <v>0</v>
      </c>
      <c r="E2546" s="25">
        <f ca="1">IF(AND($AL2546-E$3&lt;=TODAY(),$AL2546&gt;0,AI2546&lt;&gt;"closed",AI2546&lt;&gt;"old",AND($B$3&lt;&gt;Data!$N$6,OR(database!$AG2546&lt;&gt;Data!$K$9,database!$AG2546&lt;&gt;Data!$K$8))),MAX(E$8:E2545)+1,0)</f>
        <v>0</v>
      </c>
      <c r="F2546" s="25">
        <f>IF(AH2546="X",MAX(F$8:F2545)+1,0)</f>
        <v>0</v>
      </c>
      <c r="G2546" s="25">
        <f ca="1">IF(AND(AG2546=Data!$K$8,database!AI2546&lt;&gt;"Closed",AI2546&lt;&gt;"old",database!AL2546&lt;(TODAY()+Data!$X$4)),MAX(G$8:G2545)+1,0)</f>
        <v>0</v>
      </c>
      <c r="H2546" s="25">
        <f ca="1">IF(AND(AG2546=Data!$K$9,database!AI2546&lt;&gt;"Closed",AI2546&lt;&gt;"old",database!AL2546&lt;(TODAY()+Data!$X$5)),MAX(H$8:H2545)+1,0)</f>
        <v>0</v>
      </c>
      <c r="Y2546">
        <f>IF(AS2546&gt;0,VLOOKUP(AS2546,$AT:$AV,3,0)+COUNTIF(AS$8:AS2545,AS2546),0)</f>
        <v>0</v>
      </c>
      <c r="AA2546" s="16"/>
      <c r="AB2546" s="22"/>
      <c r="AC2546" s="16"/>
      <c r="AD2546" s="22"/>
      <c r="AE2546" s="16"/>
      <c r="AF2546" s="22"/>
      <c r="AG2546" s="138"/>
      <c r="AH2546" s="23"/>
      <c r="AI2546" s="16"/>
      <c r="AJ2546" s="23"/>
      <c r="AK2546" s="28"/>
      <c r="AL2546" s="35"/>
      <c r="AQ2546" s="25">
        <f>IF(FollowUp!$AK$3="(Off)",IF(FollowUp!$AA$3=Data!$D$5,C2546,IF(FollowUp!$AA$3=Data!$D$6,D2546,IF(FollowUp!$AA$3=Data!$D$7,E2546,B2546))),IF(FollowUp!$AK$3=Data!$N$9,F2546,IF(FollowUp!$AK$3=Data!$N$8,H2546,IF(FollowUp!$AK$3=Data!$N$7,G2546,B2546))))</f>
        <v>0</v>
      </c>
      <c r="AR2546" s="51">
        <f t="shared" si="242"/>
        <v>0</v>
      </c>
      <c r="AS2546" s="25">
        <f t="shared" si="240"/>
        <v>-1</v>
      </c>
      <c r="AT2546" s="25">
        <f t="shared" si="243"/>
        <v>2539</v>
      </c>
      <c r="AU2546" s="25">
        <f t="shared" si="241"/>
        <v>0</v>
      </c>
      <c r="AV2546" s="25">
        <f t="shared" si="244"/>
        <v>0</v>
      </c>
      <c r="BB2546" s="51"/>
    </row>
    <row r="2547" spans="1:54" x14ac:dyDescent="0.25">
      <c r="A2547" t="str">
        <f t="shared" si="239"/>
        <v>2547</v>
      </c>
      <c r="B2547" s="25">
        <f>IF(OR(ISBLANK($AG2547),$AI2547="closed",$AI2547="old",AND($B$3=Data!$N$6,OR(database!AG2547=Data!$K$8,Data!$K$9=database!AG2547))),0,MAX(B$8:B2546)+1)</f>
        <v>0</v>
      </c>
      <c r="C2547" s="25">
        <f ca="1">IF(AND($AL2547-C$3&lt;=TODAY(),$AL2547&gt;0,AI2547&lt;&gt;"closed",AI2547&lt;&gt;"old",AND($B$3&lt;&gt;Data!$N$6,OR(database!$AG2547&lt;&gt;Data!$K$9,database!$AG2547&lt;&gt;Data!$K$8))),MAX(C$8:C2546)+1,0)</f>
        <v>0</v>
      </c>
      <c r="D2547" s="25">
        <f ca="1">IF(AND($AL2547-D$3&lt;=TODAY(),$AL2547&gt;0,$AI2547&lt;&gt;"closed",AI2547&lt;&gt;"old",AND($B$3&lt;&gt;Data!$N$6,OR(database!$AG2547&lt;&gt;Data!$K$9,database!$AG2547&lt;&gt;Data!$K$8))),MAX(D$8:D2546)+1,0)</f>
        <v>0</v>
      </c>
      <c r="E2547" s="25">
        <f ca="1">IF(AND($AL2547-E$3&lt;=TODAY(),$AL2547&gt;0,AI2547&lt;&gt;"closed",AI2547&lt;&gt;"old",AND($B$3&lt;&gt;Data!$N$6,OR(database!$AG2547&lt;&gt;Data!$K$9,database!$AG2547&lt;&gt;Data!$K$8))),MAX(E$8:E2546)+1,0)</f>
        <v>0</v>
      </c>
      <c r="F2547" s="25">
        <f>IF(AH2547="X",MAX(F$8:F2546)+1,0)</f>
        <v>0</v>
      </c>
      <c r="G2547" s="25">
        <f ca="1">IF(AND(AG2547=Data!$K$8,database!AI2547&lt;&gt;"Closed",AI2547&lt;&gt;"old",database!AL2547&lt;(TODAY()+Data!$X$4)),MAX(G$8:G2546)+1,0)</f>
        <v>0</v>
      </c>
      <c r="H2547" s="25">
        <f ca="1">IF(AND(AG2547=Data!$K$9,database!AI2547&lt;&gt;"Closed",AI2547&lt;&gt;"old",database!AL2547&lt;(TODAY()+Data!$X$5)),MAX(H$8:H2546)+1,0)</f>
        <v>0</v>
      </c>
      <c r="Y2547">
        <f>IF(AS2547&gt;0,VLOOKUP(AS2547,$AT:$AV,3,0)+COUNTIF(AS$8:AS2546,AS2547),0)</f>
        <v>0</v>
      </c>
      <c r="AA2547" s="17"/>
      <c r="AB2547" s="18"/>
      <c r="AC2547" s="17"/>
      <c r="AD2547" s="18"/>
      <c r="AE2547" s="17"/>
      <c r="AF2547" s="18"/>
      <c r="AG2547" s="139"/>
      <c r="AH2547" s="24"/>
      <c r="AI2547" s="17"/>
      <c r="AJ2547" s="24"/>
      <c r="AK2547" s="27"/>
      <c r="AL2547" s="47"/>
      <c r="AQ2547" s="25">
        <f>IF(FollowUp!$AK$3="(Off)",IF(FollowUp!$AA$3=Data!$D$5,C2547,IF(FollowUp!$AA$3=Data!$D$6,D2547,IF(FollowUp!$AA$3=Data!$D$7,E2547,B2547))),IF(FollowUp!$AK$3=Data!$N$9,F2547,IF(FollowUp!$AK$3=Data!$N$8,H2547,IF(FollowUp!$AK$3=Data!$N$7,G2547,B2547))))</f>
        <v>0</v>
      </c>
      <c r="AR2547" s="51">
        <f t="shared" si="242"/>
        <v>0</v>
      </c>
      <c r="AS2547" s="25">
        <f t="shared" si="240"/>
        <v>-1</v>
      </c>
      <c r="AT2547" s="25">
        <f t="shared" si="243"/>
        <v>2540</v>
      </c>
      <c r="AU2547" s="25">
        <f t="shared" si="241"/>
        <v>0</v>
      </c>
      <c r="AV2547" s="25">
        <f t="shared" si="244"/>
        <v>0</v>
      </c>
      <c r="BB2547" s="51"/>
    </row>
    <row r="2548" spans="1:54" x14ac:dyDescent="0.25">
      <c r="A2548" t="str">
        <f t="shared" si="239"/>
        <v>2548</v>
      </c>
      <c r="B2548" s="25">
        <f>IF(OR(ISBLANK($AG2548),$AI2548="closed",$AI2548="old",AND($B$3=Data!$N$6,OR(database!AG2548=Data!$K$8,Data!$K$9=database!AG2548))),0,MAX(B$8:B2547)+1)</f>
        <v>0</v>
      </c>
      <c r="C2548" s="25">
        <f ca="1">IF(AND($AL2548-C$3&lt;=TODAY(),$AL2548&gt;0,AI2548&lt;&gt;"closed",AI2548&lt;&gt;"old",AND($B$3&lt;&gt;Data!$N$6,OR(database!$AG2548&lt;&gt;Data!$K$9,database!$AG2548&lt;&gt;Data!$K$8))),MAX(C$8:C2547)+1,0)</f>
        <v>0</v>
      </c>
      <c r="D2548" s="25">
        <f ca="1">IF(AND($AL2548-D$3&lt;=TODAY(),$AL2548&gt;0,$AI2548&lt;&gt;"closed",AI2548&lt;&gt;"old",AND($B$3&lt;&gt;Data!$N$6,OR(database!$AG2548&lt;&gt;Data!$K$9,database!$AG2548&lt;&gt;Data!$K$8))),MAX(D$8:D2547)+1,0)</f>
        <v>0</v>
      </c>
      <c r="E2548" s="25">
        <f ca="1">IF(AND($AL2548-E$3&lt;=TODAY(),$AL2548&gt;0,AI2548&lt;&gt;"closed",AI2548&lt;&gt;"old",AND($B$3&lt;&gt;Data!$N$6,OR(database!$AG2548&lt;&gt;Data!$K$9,database!$AG2548&lt;&gt;Data!$K$8))),MAX(E$8:E2547)+1,0)</f>
        <v>0</v>
      </c>
      <c r="F2548" s="25">
        <f>IF(AH2548="X",MAX(F$8:F2547)+1,0)</f>
        <v>0</v>
      </c>
      <c r="G2548" s="25">
        <f ca="1">IF(AND(AG2548=Data!$K$8,database!AI2548&lt;&gt;"Closed",AI2548&lt;&gt;"old",database!AL2548&lt;(TODAY()+Data!$X$4)),MAX(G$8:G2547)+1,0)</f>
        <v>0</v>
      </c>
      <c r="H2548" s="25">
        <f ca="1">IF(AND(AG2548=Data!$K$9,database!AI2548&lt;&gt;"Closed",AI2548&lt;&gt;"old",database!AL2548&lt;(TODAY()+Data!$X$5)),MAX(H$8:H2547)+1,0)</f>
        <v>0</v>
      </c>
      <c r="Y2548">
        <f>IF(AS2548&gt;0,VLOOKUP(AS2548,$AT:$AV,3,0)+COUNTIF(AS$8:AS2547,AS2548),0)</f>
        <v>0</v>
      </c>
      <c r="AA2548" s="16"/>
      <c r="AB2548" s="22"/>
      <c r="AC2548" s="16"/>
      <c r="AD2548" s="22"/>
      <c r="AE2548" s="16"/>
      <c r="AF2548" s="22"/>
      <c r="AG2548" s="138"/>
      <c r="AH2548" s="23"/>
      <c r="AI2548" s="16"/>
      <c r="AJ2548" s="23"/>
      <c r="AK2548" s="28"/>
      <c r="AL2548" s="35"/>
      <c r="AQ2548" s="25">
        <f>IF(FollowUp!$AK$3="(Off)",IF(FollowUp!$AA$3=Data!$D$5,C2548,IF(FollowUp!$AA$3=Data!$D$6,D2548,IF(FollowUp!$AA$3=Data!$D$7,E2548,B2548))),IF(FollowUp!$AK$3=Data!$N$9,F2548,IF(FollowUp!$AK$3=Data!$N$8,H2548,IF(FollowUp!$AK$3=Data!$N$7,G2548,B2548))))</f>
        <v>0</v>
      </c>
      <c r="AR2548" s="51">
        <f t="shared" si="242"/>
        <v>0</v>
      </c>
      <c r="AS2548" s="25">
        <f t="shared" si="240"/>
        <v>-1</v>
      </c>
      <c r="AT2548" s="25">
        <f t="shared" si="243"/>
        <v>2541</v>
      </c>
      <c r="AU2548" s="25">
        <f t="shared" si="241"/>
        <v>0</v>
      </c>
      <c r="AV2548" s="25">
        <f t="shared" si="244"/>
        <v>0</v>
      </c>
      <c r="BB2548" s="51"/>
    </row>
    <row r="2549" spans="1:54" x14ac:dyDescent="0.25">
      <c r="A2549" t="str">
        <f t="shared" si="239"/>
        <v>2549</v>
      </c>
      <c r="B2549" s="25">
        <f>IF(OR(ISBLANK($AG2549),$AI2549="closed",$AI2549="old",AND($B$3=Data!$N$6,OR(database!AG2549=Data!$K$8,Data!$K$9=database!AG2549))),0,MAX(B$8:B2548)+1)</f>
        <v>0</v>
      </c>
      <c r="C2549" s="25">
        <f ca="1">IF(AND($AL2549-C$3&lt;=TODAY(),$AL2549&gt;0,AI2549&lt;&gt;"closed",AI2549&lt;&gt;"old",AND($B$3&lt;&gt;Data!$N$6,OR(database!$AG2549&lt;&gt;Data!$K$9,database!$AG2549&lt;&gt;Data!$K$8))),MAX(C$8:C2548)+1,0)</f>
        <v>0</v>
      </c>
      <c r="D2549" s="25">
        <f ca="1">IF(AND($AL2549-D$3&lt;=TODAY(),$AL2549&gt;0,$AI2549&lt;&gt;"closed",AI2549&lt;&gt;"old",AND($B$3&lt;&gt;Data!$N$6,OR(database!$AG2549&lt;&gt;Data!$K$9,database!$AG2549&lt;&gt;Data!$K$8))),MAX(D$8:D2548)+1,0)</f>
        <v>0</v>
      </c>
      <c r="E2549" s="25">
        <f ca="1">IF(AND($AL2549-E$3&lt;=TODAY(),$AL2549&gt;0,AI2549&lt;&gt;"closed",AI2549&lt;&gt;"old",AND($B$3&lt;&gt;Data!$N$6,OR(database!$AG2549&lt;&gt;Data!$K$9,database!$AG2549&lt;&gt;Data!$K$8))),MAX(E$8:E2548)+1,0)</f>
        <v>0</v>
      </c>
      <c r="F2549" s="25">
        <f>IF(AH2549="X",MAX(F$8:F2548)+1,0)</f>
        <v>0</v>
      </c>
      <c r="G2549" s="25">
        <f ca="1">IF(AND(AG2549=Data!$K$8,database!AI2549&lt;&gt;"Closed",AI2549&lt;&gt;"old",database!AL2549&lt;(TODAY()+Data!$X$4)),MAX(G$8:G2548)+1,0)</f>
        <v>0</v>
      </c>
      <c r="H2549" s="25">
        <f ca="1">IF(AND(AG2549=Data!$K$9,database!AI2549&lt;&gt;"Closed",AI2549&lt;&gt;"old",database!AL2549&lt;(TODAY()+Data!$X$5)),MAX(H$8:H2548)+1,0)</f>
        <v>0</v>
      </c>
      <c r="Y2549">
        <f>IF(AS2549&gt;0,VLOOKUP(AS2549,$AT:$AV,3,0)+COUNTIF(AS$8:AS2548,AS2549),0)</f>
        <v>0</v>
      </c>
      <c r="AA2549" s="17"/>
      <c r="AB2549" s="18"/>
      <c r="AC2549" s="17"/>
      <c r="AD2549" s="18"/>
      <c r="AE2549" s="17"/>
      <c r="AF2549" s="18"/>
      <c r="AG2549" s="139"/>
      <c r="AH2549" s="24"/>
      <c r="AI2549" s="17"/>
      <c r="AJ2549" s="24"/>
      <c r="AK2549" s="27"/>
      <c r="AL2549" s="47"/>
      <c r="AQ2549" s="25">
        <f>IF(FollowUp!$AK$3="(Off)",IF(FollowUp!$AA$3=Data!$D$5,C2549,IF(FollowUp!$AA$3=Data!$D$6,D2549,IF(FollowUp!$AA$3=Data!$D$7,E2549,B2549))),IF(FollowUp!$AK$3=Data!$N$9,F2549,IF(FollowUp!$AK$3=Data!$N$8,H2549,IF(FollowUp!$AK$3=Data!$N$7,G2549,B2549))))</f>
        <v>0</v>
      </c>
      <c r="AR2549" s="51">
        <f t="shared" si="242"/>
        <v>0</v>
      </c>
      <c r="AS2549" s="25">
        <f t="shared" si="240"/>
        <v>-1</v>
      </c>
      <c r="AT2549" s="25">
        <f t="shared" si="243"/>
        <v>2542</v>
      </c>
      <c r="AU2549" s="25">
        <f t="shared" si="241"/>
        <v>0</v>
      </c>
      <c r="AV2549" s="25">
        <f t="shared" si="244"/>
        <v>0</v>
      </c>
      <c r="BB2549" s="51"/>
    </row>
    <row r="2550" spans="1:54" x14ac:dyDescent="0.25">
      <c r="A2550" t="str">
        <f t="shared" si="239"/>
        <v>2550</v>
      </c>
      <c r="B2550" s="25">
        <f>IF(OR(ISBLANK($AG2550),$AI2550="closed",$AI2550="old",AND($B$3=Data!$N$6,OR(database!AG2550=Data!$K$8,Data!$K$9=database!AG2550))),0,MAX(B$8:B2549)+1)</f>
        <v>0</v>
      </c>
      <c r="C2550" s="25">
        <f ca="1">IF(AND($AL2550-C$3&lt;=TODAY(),$AL2550&gt;0,AI2550&lt;&gt;"closed",AI2550&lt;&gt;"old",AND($B$3&lt;&gt;Data!$N$6,OR(database!$AG2550&lt;&gt;Data!$K$9,database!$AG2550&lt;&gt;Data!$K$8))),MAX(C$8:C2549)+1,0)</f>
        <v>0</v>
      </c>
      <c r="D2550" s="25">
        <f ca="1">IF(AND($AL2550-D$3&lt;=TODAY(),$AL2550&gt;0,$AI2550&lt;&gt;"closed",AI2550&lt;&gt;"old",AND($B$3&lt;&gt;Data!$N$6,OR(database!$AG2550&lt;&gt;Data!$K$9,database!$AG2550&lt;&gt;Data!$K$8))),MAX(D$8:D2549)+1,0)</f>
        <v>0</v>
      </c>
      <c r="E2550" s="25">
        <f ca="1">IF(AND($AL2550-E$3&lt;=TODAY(),$AL2550&gt;0,AI2550&lt;&gt;"closed",AI2550&lt;&gt;"old",AND($B$3&lt;&gt;Data!$N$6,OR(database!$AG2550&lt;&gt;Data!$K$9,database!$AG2550&lt;&gt;Data!$K$8))),MAX(E$8:E2549)+1,0)</f>
        <v>0</v>
      </c>
      <c r="F2550" s="25">
        <f>IF(AH2550="X",MAX(F$8:F2549)+1,0)</f>
        <v>0</v>
      </c>
      <c r="G2550" s="25">
        <f ca="1">IF(AND(AG2550=Data!$K$8,database!AI2550&lt;&gt;"Closed",AI2550&lt;&gt;"old",database!AL2550&lt;(TODAY()+Data!$X$4)),MAX(G$8:G2549)+1,0)</f>
        <v>0</v>
      </c>
      <c r="H2550" s="25">
        <f ca="1">IF(AND(AG2550=Data!$K$9,database!AI2550&lt;&gt;"Closed",AI2550&lt;&gt;"old",database!AL2550&lt;(TODAY()+Data!$X$5)),MAX(H$8:H2549)+1,0)</f>
        <v>0</v>
      </c>
      <c r="Y2550">
        <f>IF(AS2550&gt;0,VLOOKUP(AS2550,$AT:$AV,3,0)+COUNTIF(AS$8:AS2549,AS2550),0)</f>
        <v>0</v>
      </c>
      <c r="AA2550" s="16"/>
      <c r="AB2550" s="22"/>
      <c r="AC2550" s="16"/>
      <c r="AD2550" s="22"/>
      <c r="AE2550" s="16"/>
      <c r="AF2550" s="22"/>
      <c r="AG2550" s="138"/>
      <c r="AH2550" s="23"/>
      <c r="AI2550" s="16"/>
      <c r="AJ2550" s="23"/>
      <c r="AK2550" s="28"/>
      <c r="AL2550" s="35"/>
      <c r="AQ2550" s="25">
        <f>IF(FollowUp!$AK$3="(Off)",IF(FollowUp!$AA$3=Data!$D$5,C2550,IF(FollowUp!$AA$3=Data!$D$6,D2550,IF(FollowUp!$AA$3=Data!$D$7,E2550,B2550))),IF(FollowUp!$AK$3=Data!$N$9,F2550,IF(FollowUp!$AK$3=Data!$N$8,H2550,IF(FollowUp!$AK$3=Data!$N$7,G2550,B2550))))</f>
        <v>0</v>
      </c>
      <c r="AR2550" s="51">
        <f t="shared" si="242"/>
        <v>0</v>
      </c>
      <c r="AS2550" s="25">
        <f t="shared" si="240"/>
        <v>-1</v>
      </c>
      <c r="AT2550" s="25">
        <f t="shared" si="243"/>
        <v>2543</v>
      </c>
      <c r="AU2550" s="25">
        <f t="shared" si="241"/>
        <v>0</v>
      </c>
      <c r="AV2550" s="25">
        <f t="shared" si="244"/>
        <v>0</v>
      </c>
      <c r="BB2550" s="51"/>
    </row>
    <row r="2551" spans="1:54" x14ac:dyDescent="0.25">
      <c r="A2551" t="str">
        <f t="shared" si="239"/>
        <v>2551</v>
      </c>
      <c r="B2551" s="25">
        <f>IF(OR(ISBLANK($AG2551),$AI2551="closed",$AI2551="old",AND($B$3=Data!$N$6,OR(database!AG2551=Data!$K$8,Data!$K$9=database!AG2551))),0,MAX(B$8:B2550)+1)</f>
        <v>0</v>
      </c>
      <c r="C2551" s="25">
        <f ca="1">IF(AND($AL2551-C$3&lt;=TODAY(),$AL2551&gt;0,AI2551&lt;&gt;"closed",AI2551&lt;&gt;"old",AND($B$3&lt;&gt;Data!$N$6,OR(database!$AG2551&lt;&gt;Data!$K$9,database!$AG2551&lt;&gt;Data!$K$8))),MAX(C$8:C2550)+1,0)</f>
        <v>0</v>
      </c>
      <c r="D2551" s="25">
        <f ca="1">IF(AND($AL2551-D$3&lt;=TODAY(),$AL2551&gt;0,$AI2551&lt;&gt;"closed",AI2551&lt;&gt;"old",AND($B$3&lt;&gt;Data!$N$6,OR(database!$AG2551&lt;&gt;Data!$K$9,database!$AG2551&lt;&gt;Data!$K$8))),MAX(D$8:D2550)+1,0)</f>
        <v>0</v>
      </c>
      <c r="E2551" s="25">
        <f ca="1">IF(AND($AL2551-E$3&lt;=TODAY(),$AL2551&gt;0,AI2551&lt;&gt;"closed",AI2551&lt;&gt;"old",AND($B$3&lt;&gt;Data!$N$6,OR(database!$AG2551&lt;&gt;Data!$K$9,database!$AG2551&lt;&gt;Data!$K$8))),MAX(E$8:E2550)+1,0)</f>
        <v>0</v>
      </c>
      <c r="F2551" s="25">
        <f>IF(AH2551="X",MAX(F$8:F2550)+1,0)</f>
        <v>0</v>
      </c>
      <c r="G2551" s="25">
        <f ca="1">IF(AND(AG2551=Data!$K$8,database!AI2551&lt;&gt;"Closed",AI2551&lt;&gt;"old",database!AL2551&lt;(TODAY()+Data!$X$4)),MAX(G$8:G2550)+1,0)</f>
        <v>0</v>
      </c>
      <c r="H2551" s="25">
        <f ca="1">IF(AND(AG2551=Data!$K$9,database!AI2551&lt;&gt;"Closed",AI2551&lt;&gt;"old",database!AL2551&lt;(TODAY()+Data!$X$5)),MAX(H$8:H2550)+1,0)</f>
        <v>0</v>
      </c>
      <c r="Y2551">
        <f>IF(AS2551&gt;0,VLOOKUP(AS2551,$AT:$AV,3,0)+COUNTIF(AS$8:AS2550,AS2551),0)</f>
        <v>0</v>
      </c>
      <c r="AA2551" s="17"/>
      <c r="AB2551" s="18"/>
      <c r="AC2551" s="17"/>
      <c r="AD2551" s="18"/>
      <c r="AE2551" s="17"/>
      <c r="AF2551" s="18"/>
      <c r="AG2551" s="139"/>
      <c r="AH2551" s="24"/>
      <c r="AI2551" s="17"/>
      <c r="AJ2551" s="24"/>
      <c r="AK2551" s="27"/>
      <c r="AL2551" s="47"/>
      <c r="AQ2551" s="25">
        <f>IF(FollowUp!$AK$3="(Off)",IF(FollowUp!$AA$3=Data!$D$5,C2551,IF(FollowUp!$AA$3=Data!$D$6,D2551,IF(FollowUp!$AA$3=Data!$D$7,E2551,B2551))),IF(FollowUp!$AK$3=Data!$N$9,F2551,IF(FollowUp!$AK$3=Data!$N$8,H2551,IF(FollowUp!$AK$3=Data!$N$7,G2551,B2551))))</f>
        <v>0</v>
      </c>
      <c r="AR2551" s="51">
        <f t="shared" si="242"/>
        <v>0</v>
      </c>
      <c r="AS2551" s="25">
        <f t="shared" si="240"/>
        <v>-1</v>
      </c>
      <c r="AT2551" s="25">
        <f t="shared" si="243"/>
        <v>2544</v>
      </c>
      <c r="AU2551" s="25">
        <f t="shared" si="241"/>
        <v>0</v>
      </c>
      <c r="AV2551" s="25">
        <f t="shared" si="244"/>
        <v>0</v>
      </c>
      <c r="BB2551" s="51"/>
    </row>
    <row r="2552" spans="1:54" x14ac:dyDescent="0.25">
      <c r="A2552" t="str">
        <f t="shared" si="239"/>
        <v>2552</v>
      </c>
      <c r="B2552" s="25">
        <f>IF(OR(ISBLANK($AG2552),$AI2552="closed",$AI2552="old",AND($B$3=Data!$N$6,OR(database!AG2552=Data!$K$8,Data!$K$9=database!AG2552))),0,MAX(B$8:B2551)+1)</f>
        <v>0</v>
      </c>
      <c r="C2552" s="25">
        <f ca="1">IF(AND($AL2552-C$3&lt;=TODAY(),$AL2552&gt;0,AI2552&lt;&gt;"closed",AI2552&lt;&gt;"old",AND($B$3&lt;&gt;Data!$N$6,OR(database!$AG2552&lt;&gt;Data!$K$9,database!$AG2552&lt;&gt;Data!$K$8))),MAX(C$8:C2551)+1,0)</f>
        <v>0</v>
      </c>
      <c r="D2552" s="25">
        <f ca="1">IF(AND($AL2552-D$3&lt;=TODAY(),$AL2552&gt;0,$AI2552&lt;&gt;"closed",AI2552&lt;&gt;"old",AND($B$3&lt;&gt;Data!$N$6,OR(database!$AG2552&lt;&gt;Data!$K$9,database!$AG2552&lt;&gt;Data!$K$8))),MAX(D$8:D2551)+1,0)</f>
        <v>0</v>
      </c>
      <c r="E2552" s="25">
        <f ca="1">IF(AND($AL2552-E$3&lt;=TODAY(),$AL2552&gt;0,AI2552&lt;&gt;"closed",AI2552&lt;&gt;"old",AND($B$3&lt;&gt;Data!$N$6,OR(database!$AG2552&lt;&gt;Data!$K$9,database!$AG2552&lt;&gt;Data!$K$8))),MAX(E$8:E2551)+1,0)</f>
        <v>0</v>
      </c>
      <c r="F2552" s="25">
        <f>IF(AH2552="X",MAX(F$8:F2551)+1,0)</f>
        <v>0</v>
      </c>
      <c r="G2552" s="25">
        <f ca="1">IF(AND(AG2552=Data!$K$8,database!AI2552&lt;&gt;"Closed",AI2552&lt;&gt;"old",database!AL2552&lt;(TODAY()+Data!$X$4)),MAX(G$8:G2551)+1,0)</f>
        <v>0</v>
      </c>
      <c r="H2552" s="25">
        <f ca="1">IF(AND(AG2552=Data!$K$9,database!AI2552&lt;&gt;"Closed",AI2552&lt;&gt;"old",database!AL2552&lt;(TODAY()+Data!$X$5)),MAX(H$8:H2551)+1,0)</f>
        <v>0</v>
      </c>
      <c r="Y2552">
        <f>IF(AS2552&gt;0,VLOOKUP(AS2552,$AT:$AV,3,0)+COUNTIF(AS$8:AS2551,AS2552),0)</f>
        <v>0</v>
      </c>
      <c r="AA2552" s="16"/>
      <c r="AB2552" s="22"/>
      <c r="AC2552" s="16"/>
      <c r="AD2552" s="22"/>
      <c r="AE2552" s="16"/>
      <c r="AF2552" s="22"/>
      <c r="AG2552" s="138"/>
      <c r="AH2552" s="23"/>
      <c r="AI2552" s="16"/>
      <c r="AJ2552" s="23"/>
      <c r="AK2552" s="28"/>
      <c r="AL2552" s="35"/>
      <c r="AQ2552" s="25">
        <f>IF(FollowUp!$AK$3="(Off)",IF(FollowUp!$AA$3=Data!$D$5,C2552,IF(FollowUp!$AA$3=Data!$D$6,D2552,IF(FollowUp!$AA$3=Data!$D$7,E2552,B2552))),IF(FollowUp!$AK$3=Data!$N$9,F2552,IF(FollowUp!$AK$3=Data!$N$8,H2552,IF(FollowUp!$AK$3=Data!$N$7,G2552,B2552))))</f>
        <v>0</v>
      </c>
      <c r="AR2552" s="51">
        <f t="shared" si="242"/>
        <v>0</v>
      </c>
      <c r="AS2552" s="25">
        <f t="shared" si="240"/>
        <v>-1</v>
      </c>
      <c r="AT2552" s="25">
        <f t="shared" si="243"/>
        <v>2545</v>
      </c>
      <c r="AU2552" s="25">
        <f t="shared" si="241"/>
        <v>0</v>
      </c>
      <c r="AV2552" s="25">
        <f t="shared" si="244"/>
        <v>0</v>
      </c>
      <c r="BB2552" s="51"/>
    </row>
    <row r="2553" spans="1:54" x14ac:dyDescent="0.25">
      <c r="A2553" t="str">
        <f t="shared" si="239"/>
        <v>2553</v>
      </c>
      <c r="B2553" s="25">
        <f>IF(OR(ISBLANK($AG2553),$AI2553="closed",$AI2553="old",AND($B$3=Data!$N$6,OR(database!AG2553=Data!$K$8,Data!$K$9=database!AG2553))),0,MAX(B$8:B2552)+1)</f>
        <v>0</v>
      </c>
      <c r="C2553" s="25">
        <f ca="1">IF(AND($AL2553-C$3&lt;=TODAY(),$AL2553&gt;0,AI2553&lt;&gt;"closed",AI2553&lt;&gt;"old",AND($B$3&lt;&gt;Data!$N$6,OR(database!$AG2553&lt;&gt;Data!$K$9,database!$AG2553&lt;&gt;Data!$K$8))),MAX(C$8:C2552)+1,0)</f>
        <v>0</v>
      </c>
      <c r="D2553" s="25">
        <f ca="1">IF(AND($AL2553-D$3&lt;=TODAY(),$AL2553&gt;0,$AI2553&lt;&gt;"closed",AI2553&lt;&gt;"old",AND($B$3&lt;&gt;Data!$N$6,OR(database!$AG2553&lt;&gt;Data!$K$9,database!$AG2553&lt;&gt;Data!$K$8))),MAX(D$8:D2552)+1,0)</f>
        <v>0</v>
      </c>
      <c r="E2553" s="25">
        <f ca="1">IF(AND($AL2553-E$3&lt;=TODAY(),$AL2553&gt;0,AI2553&lt;&gt;"closed",AI2553&lt;&gt;"old",AND($B$3&lt;&gt;Data!$N$6,OR(database!$AG2553&lt;&gt;Data!$K$9,database!$AG2553&lt;&gt;Data!$K$8))),MAX(E$8:E2552)+1,0)</f>
        <v>0</v>
      </c>
      <c r="F2553" s="25">
        <f>IF(AH2553="X",MAX(F$8:F2552)+1,0)</f>
        <v>0</v>
      </c>
      <c r="G2553" s="25">
        <f ca="1">IF(AND(AG2553=Data!$K$8,database!AI2553&lt;&gt;"Closed",AI2553&lt;&gt;"old",database!AL2553&lt;(TODAY()+Data!$X$4)),MAX(G$8:G2552)+1,0)</f>
        <v>0</v>
      </c>
      <c r="H2553" s="25">
        <f ca="1">IF(AND(AG2553=Data!$K$9,database!AI2553&lt;&gt;"Closed",AI2553&lt;&gt;"old",database!AL2553&lt;(TODAY()+Data!$X$5)),MAX(H$8:H2552)+1,0)</f>
        <v>0</v>
      </c>
      <c r="Y2553">
        <f>IF(AS2553&gt;0,VLOOKUP(AS2553,$AT:$AV,3,0)+COUNTIF(AS$8:AS2552,AS2553),0)</f>
        <v>0</v>
      </c>
      <c r="AA2553" s="17"/>
      <c r="AB2553" s="18"/>
      <c r="AC2553" s="17"/>
      <c r="AD2553" s="18"/>
      <c r="AE2553" s="17"/>
      <c r="AF2553" s="18"/>
      <c r="AG2553" s="139"/>
      <c r="AH2553" s="24"/>
      <c r="AI2553" s="17"/>
      <c r="AJ2553" s="24"/>
      <c r="AK2553" s="27"/>
      <c r="AL2553" s="47"/>
      <c r="AQ2553" s="25">
        <f>IF(FollowUp!$AK$3="(Off)",IF(FollowUp!$AA$3=Data!$D$5,C2553,IF(FollowUp!$AA$3=Data!$D$6,D2553,IF(FollowUp!$AA$3=Data!$D$7,E2553,B2553))),IF(FollowUp!$AK$3=Data!$N$9,F2553,IF(FollowUp!$AK$3=Data!$N$8,H2553,IF(FollowUp!$AK$3=Data!$N$7,G2553,B2553))))</f>
        <v>0</v>
      </c>
      <c r="AR2553" s="51">
        <f t="shared" si="242"/>
        <v>0</v>
      </c>
      <c r="AS2553" s="25">
        <f t="shared" si="240"/>
        <v>-1</v>
      </c>
      <c r="AT2553" s="25">
        <f t="shared" si="243"/>
        <v>2546</v>
      </c>
      <c r="AU2553" s="25">
        <f t="shared" si="241"/>
        <v>0</v>
      </c>
      <c r="AV2553" s="25">
        <f t="shared" si="244"/>
        <v>0</v>
      </c>
      <c r="BB2553" s="51"/>
    </row>
    <row r="2554" spans="1:54" x14ac:dyDescent="0.25">
      <c r="A2554" t="str">
        <f t="shared" si="239"/>
        <v>2554</v>
      </c>
      <c r="B2554" s="25">
        <f>IF(OR(ISBLANK($AG2554),$AI2554="closed",$AI2554="old",AND($B$3=Data!$N$6,OR(database!AG2554=Data!$K$8,Data!$K$9=database!AG2554))),0,MAX(B$8:B2553)+1)</f>
        <v>0</v>
      </c>
      <c r="C2554" s="25">
        <f ca="1">IF(AND($AL2554-C$3&lt;=TODAY(),$AL2554&gt;0,AI2554&lt;&gt;"closed",AI2554&lt;&gt;"old",AND($B$3&lt;&gt;Data!$N$6,OR(database!$AG2554&lt;&gt;Data!$K$9,database!$AG2554&lt;&gt;Data!$K$8))),MAX(C$8:C2553)+1,0)</f>
        <v>0</v>
      </c>
      <c r="D2554" s="25">
        <f ca="1">IF(AND($AL2554-D$3&lt;=TODAY(),$AL2554&gt;0,$AI2554&lt;&gt;"closed",AI2554&lt;&gt;"old",AND($B$3&lt;&gt;Data!$N$6,OR(database!$AG2554&lt;&gt;Data!$K$9,database!$AG2554&lt;&gt;Data!$K$8))),MAX(D$8:D2553)+1,0)</f>
        <v>0</v>
      </c>
      <c r="E2554" s="25">
        <f ca="1">IF(AND($AL2554-E$3&lt;=TODAY(),$AL2554&gt;0,AI2554&lt;&gt;"closed",AI2554&lt;&gt;"old",AND($B$3&lt;&gt;Data!$N$6,OR(database!$AG2554&lt;&gt;Data!$K$9,database!$AG2554&lt;&gt;Data!$K$8))),MAX(E$8:E2553)+1,0)</f>
        <v>0</v>
      </c>
      <c r="F2554" s="25">
        <f>IF(AH2554="X",MAX(F$8:F2553)+1,0)</f>
        <v>0</v>
      </c>
      <c r="G2554" s="25">
        <f ca="1">IF(AND(AG2554=Data!$K$8,database!AI2554&lt;&gt;"Closed",AI2554&lt;&gt;"old",database!AL2554&lt;(TODAY()+Data!$X$4)),MAX(G$8:G2553)+1,0)</f>
        <v>0</v>
      </c>
      <c r="H2554" s="25">
        <f ca="1">IF(AND(AG2554=Data!$K$9,database!AI2554&lt;&gt;"Closed",AI2554&lt;&gt;"old",database!AL2554&lt;(TODAY()+Data!$X$5)),MAX(H$8:H2553)+1,0)</f>
        <v>0</v>
      </c>
      <c r="Y2554">
        <f>IF(AS2554&gt;0,VLOOKUP(AS2554,$AT:$AV,3,0)+COUNTIF(AS$8:AS2553,AS2554),0)</f>
        <v>0</v>
      </c>
      <c r="AA2554" s="16"/>
      <c r="AB2554" s="22"/>
      <c r="AC2554" s="16"/>
      <c r="AD2554" s="22"/>
      <c r="AE2554" s="16"/>
      <c r="AF2554" s="22"/>
      <c r="AG2554" s="138"/>
      <c r="AH2554" s="23"/>
      <c r="AI2554" s="16"/>
      <c r="AJ2554" s="23"/>
      <c r="AK2554" s="28"/>
      <c r="AL2554" s="35"/>
      <c r="AQ2554" s="25">
        <f>IF(FollowUp!$AK$3="(Off)",IF(FollowUp!$AA$3=Data!$D$5,C2554,IF(FollowUp!$AA$3=Data!$D$6,D2554,IF(FollowUp!$AA$3=Data!$D$7,E2554,B2554))),IF(FollowUp!$AK$3=Data!$N$9,F2554,IF(FollowUp!$AK$3=Data!$N$8,H2554,IF(FollowUp!$AK$3=Data!$N$7,G2554,B2554))))</f>
        <v>0</v>
      </c>
      <c r="AR2554" s="51">
        <f t="shared" si="242"/>
        <v>0</v>
      </c>
      <c r="AS2554" s="25">
        <f t="shared" si="240"/>
        <v>-1</v>
      </c>
      <c r="AT2554" s="25">
        <f t="shared" si="243"/>
        <v>2547</v>
      </c>
      <c r="AU2554" s="25">
        <f t="shared" si="241"/>
        <v>0</v>
      </c>
      <c r="AV2554" s="25">
        <f t="shared" si="244"/>
        <v>0</v>
      </c>
      <c r="BB2554" s="51"/>
    </row>
    <row r="2555" spans="1:54" x14ac:dyDescent="0.25">
      <c r="A2555" t="str">
        <f t="shared" si="239"/>
        <v>2555</v>
      </c>
      <c r="B2555" s="25">
        <f>IF(OR(ISBLANK($AG2555),$AI2555="closed",$AI2555="old",AND($B$3=Data!$N$6,OR(database!AG2555=Data!$K$8,Data!$K$9=database!AG2555))),0,MAX(B$8:B2554)+1)</f>
        <v>0</v>
      </c>
      <c r="C2555" s="25">
        <f ca="1">IF(AND($AL2555-C$3&lt;=TODAY(),$AL2555&gt;0,AI2555&lt;&gt;"closed",AI2555&lt;&gt;"old",AND($B$3&lt;&gt;Data!$N$6,OR(database!$AG2555&lt;&gt;Data!$K$9,database!$AG2555&lt;&gt;Data!$K$8))),MAX(C$8:C2554)+1,0)</f>
        <v>0</v>
      </c>
      <c r="D2555" s="25">
        <f ca="1">IF(AND($AL2555-D$3&lt;=TODAY(),$AL2555&gt;0,$AI2555&lt;&gt;"closed",AI2555&lt;&gt;"old",AND($B$3&lt;&gt;Data!$N$6,OR(database!$AG2555&lt;&gt;Data!$K$9,database!$AG2555&lt;&gt;Data!$K$8))),MAX(D$8:D2554)+1,0)</f>
        <v>0</v>
      </c>
      <c r="E2555" s="25">
        <f ca="1">IF(AND($AL2555-E$3&lt;=TODAY(),$AL2555&gt;0,AI2555&lt;&gt;"closed",AI2555&lt;&gt;"old",AND($B$3&lt;&gt;Data!$N$6,OR(database!$AG2555&lt;&gt;Data!$K$9,database!$AG2555&lt;&gt;Data!$K$8))),MAX(E$8:E2554)+1,0)</f>
        <v>0</v>
      </c>
      <c r="F2555" s="25">
        <f>IF(AH2555="X",MAX(F$8:F2554)+1,0)</f>
        <v>0</v>
      </c>
      <c r="G2555" s="25">
        <f ca="1">IF(AND(AG2555=Data!$K$8,database!AI2555&lt;&gt;"Closed",AI2555&lt;&gt;"old",database!AL2555&lt;(TODAY()+Data!$X$4)),MAX(G$8:G2554)+1,0)</f>
        <v>0</v>
      </c>
      <c r="H2555" s="25">
        <f ca="1">IF(AND(AG2555=Data!$K$9,database!AI2555&lt;&gt;"Closed",AI2555&lt;&gt;"old",database!AL2555&lt;(TODAY()+Data!$X$5)),MAX(H$8:H2554)+1,0)</f>
        <v>0</v>
      </c>
      <c r="Y2555">
        <f>IF(AS2555&gt;0,VLOOKUP(AS2555,$AT:$AV,3,0)+COUNTIF(AS$8:AS2554,AS2555),0)</f>
        <v>0</v>
      </c>
      <c r="AA2555" s="17"/>
      <c r="AB2555" s="18"/>
      <c r="AC2555" s="17"/>
      <c r="AD2555" s="18"/>
      <c r="AE2555" s="17"/>
      <c r="AF2555" s="18"/>
      <c r="AG2555" s="139"/>
      <c r="AH2555" s="24"/>
      <c r="AI2555" s="17"/>
      <c r="AJ2555" s="24"/>
      <c r="AK2555" s="27"/>
      <c r="AL2555" s="47"/>
      <c r="AQ2555" s="25">
        <f>IF(FollowUp!$AK$3="(Off)",IF(FollowUp!$AA$3=Data!$D$5,C2555,IF(FollowUp!$AA$3=Data!$D$6,D2555,IF(FollowUp!$AA$3=Data!$D$7,E2555,B2555))),IF(FollowUp!$AK$3=Data!$N$9,F2555,IF(FollowUp!$AK$3=Data!$N$8,H2555,IF(FollowUp!$AK$3=Data!$N$7,G2555,B2555))))</f>
        <v>0</v>
      </c>
      <c r="AR2555" s="51">
        <f t="shared" si="242"/>
        <v>0</v>
      </c>
      <c r="AS2555" s="25">
        <f t="shared" si="240"/>
        <v>-1</v>
      </c>
      <c r="AT2555" s="25">
        <f t="shared" si="243"/>
        <v>2548</v>
      </c>
      <c r="AU2555" s="25">
        <f t="shared" si="241"/>
        <v>0</v>
      </c>
      <c r="AV2555" s="25">
        <f t="shared" si="244"/>
        <v>0</v>
      </c>
      <c r="BB2555" s="51"/>
    </row>
    <row r="2556" spans="1:54" x14ac:dyDescent="0.25">
      <c r="A2556" t="str">
        <f t="shared" si="239"/>
        <v>2556</v>
      </c>
      <c r="B2556" s="25">
        <f>IF(OR(ISBLANK($AG2556),$AI2556="closed",$AI2556="old",AND($B$3=Data!$N$6,OR(database!AG2556=Data!$K$8,Data!$K$9=database!AG2556))),0,MAX(B$8:B2555)+1)</f>
        <v>0</v>
      </c>
      <c r="C2556" s="25">
        <f ca="1">IF(AND($AL2556-C$3&lt;=TODAY(),$AL2556&gt;0,AI2556&lt;&gt;"closed",AI2556&lt;&gt;"old",AND($B$3&lt;&gt;Data!$N$6,OR(database!$AG2556&lt;&gt;Data!$K$9,database!$AG2556&lt;&gt;Data!$K$8))),MAX(C$8:C2555)+1,0)</f>
        <v>0</v>
      </c>
      <c r="D2556" s="25">
        <f ca="1">IF(AND($AL2556-D$3&lt;=TODAY(),$AL2556&gt;0,$AI2556&lt;&gt;"closed",AI2556&lt;&gt;"old",AND($B$3&lt;&gt;Data!$N$6,OR(database!$AG2556&lt;&gt;Data!$K$9,database!$AG2556&lt;&gt;Data!$K$8))),MAX(D$8:D2555)+1,0)</f>
        <v>0</v>
      </c>
      <c r="E2556" s="25">
        <f ca="1">IF(AND($AL2556-E$3&lt;=TODAY(),$AL2556&gt;0,AI2556&lt;&gt;"closed",AI2556&lt;&gt;"old",AND($B$3&lt;&gt;Data!$N$6,OR(database!$AG2556&lt;&gt;Data!$K$9,database!$AG2556&lt;&gt;Data!$K$8))),MAX(E$8:E2555)+1,0)</f>
        <v>0</v>
      </c>
      <c r="F2556" s="25">
        <f>IF(AH2556="X",MAX(F$8:F2555)+1,0)</f>
        <v>0</v>
      </c>
      <c r="G2556" s="25">
        <f ca="1">IF(AND(AG2556=Data!$K$8,database!AI2556&lt;&gt;"Closed",AI2556&lt;&gt;"old",database!AL2556&lt;(TODAY()+Data!$X$4)),MAX(G$8:G2555)+1,0)</f>
        <v>0</v>
      </c>
      <c r="H2556" s="25">
        <f ca="1">IF(AND(AG2556=Data!$K$9,database!AI2556&lt;&gt;"Closed",AI2556&lt;&gt;"old",database!AL2556&lt;(TODAY()+Data!$X$5)),MAX(H$8:H2555)+1,0)</f>
        <v>0</v>
      </c>
      <c r="Y2556">
        <f>IF(AS2556&gt;0,VLOOKUP(AS2556,$AT:$AV,3,0)+COUNTIF(AS$8:AS2555,AS2556),0)</f>
        <v>0</v>
      </c>
      <c r="AA2556" s="16"/>
      <c r="AB2556" s="22"/>
      <c r="AC2556" s="16"/>
      <c r="AD2556" s="22"/>
      <c r="AE2556" s="16"/>
      <c r="AF2556" s="22"/>
      <c r="AG2556" s="138"/>
      <c r="AH2556" s="23"/>
      <c r="AI2556" s="16"/>
      <c r="AJ2556" s="23"/>
      <c r="AK2556" s="28"/>
      <c r="AL2556" s="35"/>
      <c r="AQ2556" s="25">
        <f>IF(FollowUp!$AK$3="(Off)",IF(FollowUp!$AA$3=Data!$D$5,C2556,IF(FollowUp!$AA$3=Data!$D$6,D2556,IF(FollowUp!$AA$3=Data!$D$7,E2556,B2556))),IF(FollowUp!$AK$3=Data!$N$9,F2556,IF(FollowUp!$AK$3=Data!$N$8,H2556,IF(FollowUp!$AK$3=Data!$N$7,G2556,B2556))))</f>
        <v>0</v>
      </c>
      <c r="AR2556" s="51">
        <f t="shared" si="242"/>
        <v>0</v>
      </c>
      <c r="AS2556" s="25">
        <f t="shared" si="240"/>
        <v>-1</v>
      </c>
      <c r="AT2556" s="25">
        <f t="shared" si="243"/>
        <v>2549</v>
      </c>
      <c r="AU2556" s="25">
        <f t="shared" si="241"/>
        <v>0</v>
      </c>
      <c r="AV2556" s="25">
        <f t="shared" si="244"/>
        <v>0</v>
      </c>
      <c r="BB2556" s="51"/>
    </row>
    <row r="2557" spans="1:54" x14ac:dyDescent="0.25">
      <c r="A2557" t="str">
        <f t="shared" si="239"/>
        <v>2557</v>
      </c>
      <c r="B2557" s="25">
        <f>IF(OR(ISBLANK($AG2557),$AI2557="closed",$AI2557="old",AND($B$3=Data!$N$6,OR(database!AG2557=Data!$K$8,Data!$K$9=database!AG2557))),0,MAX(B$8:B2556)+1)</f>
        <v>0</v>
      </c>
      <c r="C2557" s="25">
        <f ca="1">IF(AND($AL2557-C$3&lt;=TODAY(),$AL2557&gt;0,AI2557&lt;&gt;"closed",AI2557&lt;&gt;"old",AND($B$3&lt;&gt;Data!$N$6,OR(database!$AG2557&lt;&gt;Data!$K$9,database!$AG2557&lt;&gt;Data!$K$8))),MAX(C$8:C2556)+1,0)</f>
        <v>0</v>
      </c>
      <c r="D2557" s="25">
        <f ca="1">IF(AND($AL2557-D$3&lt;=TODAY(),$AL2557&gt;0,$AI2557&lt;&gt;"closed",AI2557&lt;&gt;"old",AND($B$3&lt;&gt;Data!$N$6,OR(database!$AG2557&lt;&gt;Data!$K$9,database!$AG2557&lt;&gt;Data!$K$8))),MAX(D$8:D2556)+1,0)</f>
        <v>0</v>
      </c>
      <c r="E2557" s="25">
        <f ca="1">IF(AND($AL2557-E$3&lt;=TODAY(),$AL2557&gt;0,AI2557&lt;&gt;"closed",AI2557&lt;&gt;"old",AND($B$3&lt;&gt;Data!$N$6,OR(database!$AG2557&lt;&gt;Data!$K$9,database!$AG2557&lt;&gt;Data!$K$8))),MAX(E$8:E2556)+1,0)</f>
        <v>0</v>
      </c>
      <c r="F2557" s="25">
        <f>IF(AH2557="X",MAX(F$8:F2556)+1,0)</f>
        <v>0</v>
      </c>
      <c r="G2557" s="25">
        <f ca="1">IF(AND(AG2557=Data!$K$8,database!AI2557&lt;&gt;"Closed",AI2557&lt;&gt;"old",database!AL2557&lt;(TODAY()+Data!$X$4)),MAX(G$8:G2556)+1,0)</f>
        <v>0</v>
      </c>
      <c r="H2557" s="25">
        <f ca="1">IF(AND(AG2557=Data!$K$9,database!AI2557&lt;&gt;"Closed",AI2557&lt;&gt;"old",database!AL2557&lt;(TODAY()+Data!$X$5)),MAX(H$8:H2556)+1,0)</f>
        <v>0</v>
      </c>
      <c r="Y2557">
        <f>IF(AS2557&gt;0,VLOOKUP(AS2557,$AT:$AV,3,0)+COUNTIF(AS$8:AS2556,AS2557),0)</f>
        <v>0</v>
      </c>
      <c r="AA2557" s="17"/>
      <c r="AB2557" s="18"/>
      <c r="AC2557" s="17"/>
      <c r="AD2557" s="18"/>
      <c r="AE2557" s="17"/>
      <c r="AF2557" s="18"/>
      <c r="AG2557" s="139"/>
      <c r="AH2557" s="24"/>
      <c r="AI2557" s="17"/>
      <c r="AJ2557" s="24"/>
      <c r="AK2557" s="27"/>
      <c r="AL2557" s="47"/>
      <c r="AQ2557" s="25">
        <f>IF(FollowUp!$AK$3="(Off)",IF(FollowUp!$AA$3=Data!$D$5,C2557,IF(FollowUp!$AA$3=Data!$D$6,D2557,IF(FollowUp!$AA$3=Data!$D$7,E2557,B2557))),IF(FollowUp!$AK$3=Data!$N$9,F2557,IF(FollowUp!$AK$3=Data!$N$8,H2557,IF(FollowUp!$AK$3=Data!$N$7,G2557,B2557))))</f>
        <v>0</v>
      </c>
      <c r="AR2557" s="51">
        <f t="shared" si="242"/>
        <v>0</v>
      </c>
      <c r="AS2557" s="25">
        <f t="shared" si="240"/>
        <v>-1</v>
      </c>
      <c r="AT2557" s="25">
        <f t="shared" si="243"/>
        <v>2550</v>
      </c>
      <c r="AU2557" s="25">
        <f t="shared" si="241"/>
        <v>0</v>
      </c>
      <c r="AV2557" s="25">
        <f t="shared" si="244"/>
        <v>0</v>
      </c>
      <c r="BB2557" s="51"/>
    </row>
    <row r="2558" spans="1:54" x14ac:dyDescent="0.25">
      <c r="A2558" t="str">
        <f t="shared" si="239"/>
        <v>2558</v>
      </c>
      <c r="B2558" s="25">
        <f>IF(OR(ISBLANK($AG2558),$AI2558="closed",$AI2558="old",AND($B$3=Data!$N$6,OR(database!AG2558=Data!$K$8,Data!$K$9=database!AG2558))),0,MAX(B$8:B2557)+1)</f>
        <v>0</v>
      </c>
      <c r="C2558" s="25">
        <f ca="1">IF(AND($AL2558-C$3&lt;=TODAY(),$AL2558&gt;0,AI2558&lt;&gt;"closed",AI2558&lt;&gt;"old",AND($B$3&lt;&gt;Data!$N$6,OR(database!$AG2558&lt;&gt;Data!$K$9,database!$AG2558&lt;&gt;Data!$K$8))),MAX(C$8:C2557)+1,0)</f>
        <v>0</v>
      </c>
      <c r="D2558" s="25">
        <f ca="1">IF(AND($AL2558-D$3&lt;=TODAY(),$AL2558&gt;0,$AI2558&lt;&gt;"closed",AI2558&lt;&gt;"old",AND($B$3&lt;&gt;Data!$N$6,OR(database!$AG2558&lt;&gt;Data!$K$9,database!$AG2558&lt;&gt;Data!$K$8))),MAX(D$8:D2557)+1,0)</f>
        <v>0</v>
      </c>
      <c r="E2558" s="25">
        <f ca="1">IF(AND($AL2558-E$3&lt;=TODAY(),$AL2558&gt;0,AI2558&lt;&gt;"closed",AI2558&lt;&gt;"old",AND($B$3&lt;&gt;Data!$N$6,OR(database!$AG2558&lt;&gt;Data!$K$9,database!$AG2558&lt;&gt;Data!$K$8))),MAX(E$8:E2557)+1,0)</f>
        <v>0</v>
      </c>
      <c r="F2558" s="25">
        <f>IF(AH2558="X",MAX(F$8:F2557)+1,0)</f>
        <v>0</v>
      </c>
      <c r="G2558" s="25">
        <f ca="1">IF(AND(AG2558=Data!$K$8,database!AI2558&lt;&gt;"Closed",AI2558&lt;&gt;"old",database!AL2558&lt;(TODAY()+Data!$X$4)),MAX(G$8:G2557)+1,0)</f>
        <v>0</v>
      </c>
      <c r="H2558" s="25">
        <f ca="1">IF(AND(AG2558=Data!$K$9,database!AI2558&lt;&gt;"Closed",AI2558&lt;&gt;"old",database!AL2558&lt;(TODAY()+Data!$X$5)),MAX(H$8:H2557)+1,0)</f>
        <v>0</v>
      </c>
      <c r="Y2558">
        <f>IF(AS2558&gt;0,VLOOKUP(AS2558,$AT:$AV,3,0)+COUNTIF(AS$8:AS2557,AS2558),0)</f>
        <v>0</v>
      </c>
      <c r="AA2558" s="16"/>
      <c r="AB2558" s="22"/>
      <c r="AC2558" s="16"/>
      <c r="AD2558" s="22"/>
      <c r="AE2558" s="16"/>
      <c r="AF2558" s="22"/>
      <c r="AG2558" s="138"/>
      <c r="AH2558" s="23"/>
      <c r="AI2558" s="16"/>
      <c r="AJ2558" s="23"/>
      <c r="AK2558" s="28"/>
      <c r="AL2558" s="35"/>
      <c r="AQ2558" s="25">
        <f>IF(FollowUp!$AK$3="(Off)",IF(FollowUp!$AA$3=Data!$D$5,C2558,IF(FollowUp!$AA$3=Data!$D$6,D2558,IF(FollowUp!$AA$3=Data!$D$7,E2558,B2558))),IF(FollowUp!$AK$3=Data!$N$9,F2558,IF(FollowUp!$AK$3=Data!$N$8,H2558,IF(FollowUp!$AK$3=Data!$N$7,G2558,B2558))))</f>
        <v>0</v>
      </c>
      <c r="AR2558" s="51">
        <f t="shared" si="242"/>
        <v>0</v>
      </c>
      <c r="AS2558" s="25">
        <f t="shared" si="240"/>
        <v>-1</v>
      </c>
      <c r="AT2558" s="25">
        <f t="shared" si="243"/>
        <v>2551</v>
      </c>
      <c r="AU2558" s="25">
        <f t="shared" si="241"/>
        <v>0</v>
      </c>
      <c r="AV2558" s="25">
        <f t="shared" si="244"/>
        <v>0</v>
      </c>
      <c r="BB2558" s="51"/>
    </row>
    <row r="2559" spans="1:54" x14ac:dyDescent="0.25">
      <c r="A2559" t="str">
        <f t="shared" si="239"/>
        <v>2559</v>
      </c>
      <c r="B2559" s="25">
        <f>IF(OR(ISBLANK($AG2559),$AI2559="closed",$AI2559="old",AND($B$3=Data!$N$6,OR(database!AG2559=Data!$K$8,Data!$K$9=database!AG2559))),0,MAX(B$8:B2558)+1)</f>
        <v>0</v>
      </c>
      <c r="C2559" s="25">
        <f ca="1">IF(AND($AL2559-C$3&lt;=TODAY(),$AL2559&gt;0,AI2559&lt;&gt;"closed",AI2559&lt;&gt;"old",AND($B$3&lt;&gt;Data!$N$6,OR(database!$AG2559&lt;&gt;Data!$K$9,database!$AG2559&lt;&gt;Data!$K$8))),MAX(C$8:C2558)+1,0)</f>
        <v>0</v>
      </c>
      <c r="D2559" s="25">
        <f ca="1">IF(AND($AL2559-D$3&lt;=TODAY(),$AL2559&gt;0,$AI2559&lt;&gt;"closed",AI2559&lt;&gt;"old",AND($B$3&lt;&gt;Data!$N$6,OR(database!$AG2559&lt;&gt;Data!$K$9,database!$AG2559&lt;&gt;Data!$K$8))),MAX(D$8:D2558)+1,0)</f>
        <v>0</v>
      </c>
      <c r="E2559" s="25">
        <f ca="1">IF(AND($AL2559-E$3&lt;=TODAY(),$AL2559&gt;0,AI2559&lt;&gt;"closed",AI2559&lt;&gt;"old",AND($B$3&lt;&gt;Data!$N$6,OR(database!$AG2559&lt;&gt;Data!$K$9,database!$AG2559&lt;&gt;Data!$K$8))),MAX(E$8:E2558)+1,0)</f>
        <v>0</v>
      </c>
      <c r="F2559" s="25">
        <f>IF(AH2559="X",MAX(F$8:F2558)+1,0)</f>
        <v>0</v>
      </c>
      <c r="G2559" s="25">
        <f ca="1">IF(AND(AG2559=Data!$K$8,database!AI2559&lt;&gt;"Closed",AI2559&lt;&gt;"old",database!AL2559&lt;(TODAY()+Data!$X$4)),MAX(G$8:G2558)+1,0)</f>
        <v>0</v>
      </c>
      <c r="H2559" s="25">
        <f ca="1">IF(AND(AG2559=Data!$K$9,database!AI2559&lt;&gt;"Closed",AI2559&lt;&gt;"old",database!AL2559&lt;(TODAY()+Data!$X$5)),MAX(H$8:H2558)+1,0)</f>
        <v>0</v>
      </c>
      <c r="Y2559">
        <f>IF(AS2559&gt;0,VLOOKUP(AS2559,$AT:$AV,3,0)+COUNTIF(AS$8:AS2558,AS2559),0)</f>
        <v>0</v>
      </c>
      <c r="AA2559" s="17"/>
      <c r="AB2559" s="18"/>
      <c r="AC2559" s="17"/>
      <c r="AD2559" s="18"/>
      <c r="AE2559" s="17"/>
      <c r="AF2559" s="18"/>
      <c r="AG2559" s="139"/>
      <c r="AH2559" s="24"/>
      <c r="AI2559" s="17"/>
      <c r="AJ2559" s="24"/>
      <c r="AK2559" s="27"/>
      <c r="AL2559" s="47"/>
      <c r="AQ2559" s="25">
        <f>IF(FollowUp!$AK$3="(Off)",IF(FollowUp!$AA$3=Data!$D$5,C2559,IF(FollowUp!$AA$3=Data!$D$6,D2559,IF(FollowUp!$AA$3=Data!$D$7,E2559,B2559))),IF(FollowUp!$AK$3=Data!$N$9,F2559,IF(FollowUp!$AK$3=Data!$N$8,H2559,IF(FollowUp!$AK$3=Data!$N$7,G2559,B2559))))</f>
        <v>0</v>
      </c>
      <c r="AR2559" s="51">
        <f t="shared" si="242"/>
        <v>0</v>
      </c>
      <c r="AS2559" s="25">
        <f t="shared" si="240"/>
        <v>-1</v>
      </c>
      <c r="AT2559" s="25">
        <f t="shared" si="243"/>
        <v>2552</v>
      </c>
      <c r="AU2559" s="25">
        <f t="shared" si="241"/>
        <v>0</v>
      </c>
      <c r="AV2559" s="25">
        <f t="shared" si="244"/>
        <v>0</v>
      </c>
      <c r="BB2559" s="51"/>
    </row>
    <row r="2560" spans="1:54" x14ac:dyDescent="0.25">
      <c r="A2560" t="str">
        <f t="shared" si="239"/>
        <v>2560</v>
      </c>
      <c r="B2560" s="25">
        <f>IF(OR(ISBLANK($AG2560),$AI2560="closed",$AI2560="old",AND($B$3=Data!$N$6,OR(database!AG2560=Data!$K$8,Data!$K$9=database!AG2560))),0,MAX(B$8:B2559)+1)</f>
        <v>0</v>
      </c>
      <c r="C2560" s="25">
        <f ca="1">IF(AND($AL2560-C$3&lt;=TODAY(),$AL2560&gt;0,AI2560&lt;&gt;"closed",AI2560&lt;&gt;"old",AND($B$3&lt;&gt;Data!$N$6,OR(database!$AG2560&lt;&gt;Data!$K$9,database!$AG2560&lt;&gt;Data!$K$8))),MAX(C$8:C2559)+1,0)</f>
        <v>0</v>
      </c>
      <c r="D2560" s="25">
        <f ca="1">IF(AND($AL2560-D$3&lt;=TODAY(),$AL2560&gt;0,$AI2560&lt;&gt;"closed",AI2560&lt;&gt;"old",AND($B$3&lt;&gt;Data!$N$6,OR(database!$AG2560&lt;&gt;Data!$K$9,database!$AG2560&lt;&gt;Data!$K$8))),MAX(D$8:D2559)+1,0)</f>
        <v>0</v>
      </c>
      <c r="E2560" s="25">
        <f ca="1">IF(AND($AL2560-E$3&lt;=TODAY(),$AL2560&gt;0,AI2560&lt;&gt;"closed",AI2560&lt;&gt;"old",AND($B$3&lt;&gt;Data!$N$6,OR(database!$AG2560&lt;&gt;Data!$K$9,database!$AG2560&lt;&gt;Data!$K$8))),MAX(E$8:E2559)+1,0)</f>
        <v>0</v>
      </c>
      <c r="F2560" s="25">
        <f>IF(AH2560="X",MAX(F$8:F2559)+1,0)</f>
        <v>0</v>
      </c>
      <c r="G2560" s="25">
        <f ca="1">IF(AND(AG2560=Data!$K$8,database!AI2560&lt;&gt;"Closed",AI2560&lt;&gt;"old",database!AL2560&lt;(TODAY()+Data!$X$4)),MAX(G$8:G2559)+1,0)</f>
        <v>0</v>
      </c>
      <c r="H2560" s="25">
        <f ca="1">IF(AND(AG2560=Data!$K$9,database!AI2560&lt;&gt;"Closed",AI2560&lt;&gt;"old",database!AL2560&lt;(TODAY()+Data!$X$5)),MAX(H$8:H2559)+1,0)</f>
        <v>0</v>
      </c>
      <c r="Y2560">
        <f>IF(AS2560&gt;0,VLOOKUP(AS2560,$AT:$AV,3,0)+COUNTIF(AS$8:AS2559,AS2560),0)</f>
        <v>0</v>
      </c>
      <c r="AA2560" s="16"/>
      <c r="AB2560" s="22"/>
      <c r="AC2560" s="16"/>
      <c r="AD2560" s="22"/>
      <c r="AE2560" s="16"/>
      <c r="AF2560" s="22"/>
      <c r="AG2560" s="138"/>
      <c r="AH2560" s="23"/>
      <c r="AI2560" s="16"/>
      <c r="AJ2560" s="23"/>
      <c r="AK2560" s="28"/>
      <c r="AL2560" s="35"/>
      <c r="AQ2560" s="25">
        <f>IF(FollowUp!$AK$3="(Off)",IF(FollowUp!$AA$3=Data!$D$5,C2560,IF(FollowUp!$AA$3=Data!$D$6,D2560,IF(FollowUp!$AA$3=Data!$D$7,E2560,B2560))),IF(FollowUp!$AK$3=Data!$N$9,F2560,IF(FollowUp!$AK$3=Data!$N$8,H2560,IF(FollowUp!$AK$3=Data!$N$7,G2560,B2560))))</f>
        <v>0</v>
      </c>
      <c r="AR2560" s="51">
        <f t="shared" si="242"/>
        <v>0</v>
      </c>
      <c r="AS2560" s="25">
        <f t="shared" si="240"/>
        <v>-1</v>
      </c>
      <c r="AT2560" s="25">
        <f t="shared" si="243"/>
        <v>2553</v>
      </c>
      <c r="AU2560" s="25">
        <f t="shared" si="241"/>
        <v>0</v>
      </c>
      <c r="AV2560" s="25">
        <f t="shared" si="244"/>
        <v>0</v>
      </c>
      <c r="BB2560" s="51"/>
    </row>
    <row r="2561" spans="1:54" x14ac:dyDescent="0.25">
      <c r="A2561" t="str">
        <f t="shared" si="239"/>
        <v>2561</v>
      </c>
      <c r="B2561" s="25">
        <f>IF(OR(ISBLANK($AG2561),$AI2561="closed",$AI2561="old",AND($B$3=Data!$N$6,OR(database!AG2561=Data!$K$8,Data!$K$9=database!AG2561))),0,MAX(B$8:B2560)+1)</f>
        <v>0</v>
      </c>
      <c r="C2561" s="25">
        <f ca="1">IF(AND($AL2561-C$3&lt;=TODAY(),$AL2561&gt;0,AI2561&lt;&gt;"closed",AI2561&lt;&gt;"old",AND($B$3&lt;&gt;Data!$N$6,OR(database!$AG2561&lt;&gt;Data!$K$9,database!$AG2561&lt;&gt;Data!$K$8))),MAX(C$8:C2560)+1,0)</f>
        <v>0</v>
      </c>
      <c r="D2561" s="25">
        <f ca="1">IF(AND($AL2561-D$3&lt;=TODAY(),$AL2561&gt;0,$AI2561&lt;&gt;"closed",AI2561&lt;&gt;"old",AND($B$3&lt;&gt;Data!$N$6,OR(database!$AG2561&lt;&gt;Data!$K$9,database!$AG2561&lt;&gt;Data!$K$8))),MAX(D$8:D2560)+1,0)</f>
        <v>0</v>
      </c>
      <c r="E2561" s="25">
        <f ca="1">IF(AND($AL2561-E$3&lt;=TODAY(),$AL2561&gt;0,AI2561&lt;&gt;"closed",AI2561&lt;&gt;"old",AND($B$3&lt;&gt;Data!$N$6,OR(database!$AG2561&lt;&gt;Data!$K$9,database!$AG2561&lt;&gt;Data!$K$8))),MAX(E$8:E2560)+1,0)</f>
        <v>0</v>
      </c>
      <c r="F2561" s="25">
        <f>IF(AH2561="X",MAX(F$8:F2560)+1,0)</f>
        <v>0</v>
      </c>
      <c r="G2561" s="25">
        <f ca="1">IF(AND(AG2561=Data!$K$8,database!AI2561&lt;&gt;"Closed",AI2561&lt;&gt;"old",database!AL2561&lt;(TODAY()+Data!$X$4)),MAX(G$8:G2560)+1,0)</f>
        <v>0</v>
      </c>
      <c r="H2561" s="25">
        <f ca="1">IF(AND(AG2561=Data!$K$9,database!AI2561&lt;&gt;"Closed",AI2561&lt;&gt;"old",database!AL2561&lt;(TODAY()+Data!$X$5)),MAX(H$8:H2560)+1,0)</f>
        <v>0</v>
      </c>
      <c r="Y2561">
        <f>IF(AS2561&gt;0,VLOOKUP(AS2561,$AT:$AV,3,0)+COUNTIF(AS$8:AS2560,AS2561),0)</f>
        <v>0</v>
      </c>
      <c r="AA2561" s="17"/>
      <c r="AB2561" s="18"/>
      <c r="AC2561" s="17"/>
      <c r="AD2561" s="18"/>
      <c r="AE2561" s="17"/>
      <c r="AF2561" s="18"/>
      <c r="AG2561" s="139"/>
      <c r="AH2561" s="24"/>
      <c r="AI2561" s="17"/>
      <c r="AJ2561" s="24"/>
      <c r="AK2561" s="27"/>
      <c r="AL2561" s="47"/>
      <c r="AQ2561" s="25">
        <f>IF(FollowUp!$AK$3="(Off)",IF(FollowUp!$AA$3=Data!$D$5,C2561,IF(FollowUp!$AA$3=Data!$D$6,D2561,IF(FollowUp!$AA$3=Data!$D$7,E2561,B2561))),IF(FollowUp!$AK$3=Data!$N$9,F2561,IF(FollowUp!$AK$3=Data!$N$8,H2561,IF(FollowUp!$AK$3=Data!$N$7,G2561,B2561))))</f>
        <v>0</v>
      </c>
      <c r="AR2561" s="51">
        <f t="shared" si="242"/>
        <v>0</v>
      </c>
      <c r="AS2561" s="25">
        <f t="shared" si="240"/>
        <v>-1</v>
      </c>
      <c r="AT2561" s="25">
        <f t="shared" si="243"/>
        <v>2554</v>
      </c>
      <c r="AU2561" s="25">
        <f t="shared" si="241"/>
        <v>0</v>
      </c>
      <c r="AV2561" s="25">
        <f t="shared" si="244"/>
        <v>0</v>
      </c>
      <c r="BB2561" s="51"/>
    </row>
    <row r="2562" spans="1:54" x14ac:dyDescent="0.25">
      <c r="A2562" t="str">
        <f t="shared" si="239"/>
        <v>2562</v>
      </c>
      <c r="B2562" s="25">
        <f>IF(OR(ISBLANK($AG2562),$AI2562="closed",$AI2562="old",AND($B$3=Data!$N$6,OR(database!AG2562=Data!$K$8,Data!$K$9=database!AG2562))),0,MAX(B$8:B2561)+1)</f>
        <v>0</v>
      </c>
      <c r="C2562" s="25">
        <f ca="1">IF(AND($AL2562-C$3&lt;=TODAY(),$AL2562&gt;0,AI2562&lt;&gt;"closed",AI2562&lt;&gt;"old",AND($B$3&lt;&gt;Data!$N$6,OR(database!$AG2562&lt;&gt;Data!$K$9,database!$AG2562&lt;&gt;Data!$K$8))),MAX(C$8:C2561)+1,0)</f>
        <v>0</v>
      </c>
      <c r="D2562" s="25">
        <f ca="1">IF(AND($AL2562-D$3&lt;=TODAY(),$AL2562&gt;0,$AI2562&lt;&gt;"closed",AI2562&lt;&gt;"old",AND($B$3&lt;&gt;Data!$N$6,OR(database!$AG2562&lt;&gt;Data!$K$9,database!$AG2562&lt;&gt;Data!$K$8))),MAX(D$8:D2561)+1,0)</f>
        <v>0</v>
      </c>
      <c r="E2562" s="25">
        <f ca="1">IF(AND($AL2562-E$3&lt;=TODAY(),$AL2562&gt;0,AI2562&lt;&gt;"closed",AI2562&lt;&gt;"old",AND($B$3&lt;&gt;Data!$N$6,OR(database!$AG2562&lt;&gt;Data!$K$9,database!$AG2562&lt;&gt;Data!$K$8))),MAX(E$8:E2561)+1,0)</f>
        <v>0</v>
      </c>
      <c r="F2562" s="25">
        <f>IF(AH2562="X",MAX(F$8:F2561)+1,0)</f>
        <v>0</v>
      </c>
      <c r="G2562" s="25">
        <f ca="1">IF(AND(AG2562=Data!$K$8,database!AI2562&lt;&gt;"Closed",AI2562&lt;&gt;"old",database!AL2562&lt;(TODAY()+Data!$X$4)),MAX(G$8:G2561)+1,0)</f>
        <v>0</v>
      </c>
      <c r="H2562" s="25">
        <f ca="1">IF(AND(AG2562=Data!$K$9,database!AI2562&lt;&gt;"Closed",AI2562&lt;&gt;"old",database!AL2562&lt;(TODAY()+Data!$X$5)),MAX(H$8:H2561)+1,0)</f>
        <v>0</v>
      </c>
      <c r="Y2562">
        <f>IF(AS2562&gt;0,VLOOKUP(AS2562,$AT:$AV,3,0)+COUNTIF(AS$8:AS2561,AS2562),0)</f>
        <v>0</v>
      </c>
      <c r="AA2562" s="16"/>
      <c r="AB2562" s="22"/>
      <c r="AC2562" s="16"/>
      <c r="AD2562" s="22"/>
      <c r="AE2562" s="16"/>
      <c r="AF2562" s="22"/>
      <c r="AG2562" s="138"/>
      <c r="AH2562" s="23"/>
      <c r="AI2562" s="16"/>
      <c r="AJ2562" s="23"/>
      <c r="AK2562" s="28"/>
      <c r="AL2562" s="35"/>
      <c r="AQ2562" s="25">
        <f>IF(FollowUp!$AK$3="(Off)",IF(FollowUp!$AA$3=Data!$D$5,C2562,IF(FollowUp!$AA$3=Data!$D$6,D2562,IF(FollowUp!$AA$3=Data!$D$7,E2562,B2562))),IF(FollowUp!$AK$3=Data!$N$9,F2562,IF(FollowUp!$AK$3=Data!$N$8,H2562,IF(FollowUp!$AK$3=Data!$N$7,G2562,B2562))))</f>
        <v>0</v>
      </c>
      <c r="AR2562" s="51">
        <f t="shared" si="242"/>
        <v>0</v>
      </c>
      <c r="AS2562" s="25">
        <f t="shared" si="240"/>
        <v>-1</v>
      </c>
      <c r="AT2562" s="25">
        <f t="shared" si="243"/>
        <v>2555</v>
      </c>
      <c r="AU2562" s="25">
        <f t="shared" si="241"/>
        <v>0</v>
      </c>
      <c r="AV2562" s="25">
        <f t="shared" si="244"/>
        <v>0</v>
      </c>
      <c r="BB2562" s="51"/>
    </row>
    <row r="2563" spans="1:54" x14ac:dyDescent="0.25">
      <c r="A2563" t="str">
        <f t="shared" si="239"/>
        <v>2563</v>
      </c>
      <c r="B2563" s="25">
        <f>IF(OR(ISBLANK($AG2563),$AI2563="closed",$AI2563="old",AND($B$3=Data!$N$6,OR(database!AG2563=Data!$K$8,Data!$K$9=database!AG2563))),0,MAX(B$8:B2562)+1)</f>
        <v>0</v>
      </c>
      <c r="C2563" s="25">
        <f ca="1">IF(AND($AL2563-C$3&lt;=TODAY(),$AL2563&gt;0,AI2563&lt;&gt;"closed",AI2563&lt;&gt;"old",AND($B$3&lt;&gt;Data!$N$6,OR(database!$AG2563&lt;&gt;Data!$K$9,database!$AG2563&lt;&gt;Data!$K$8))),MAX(C$8:C2562)+1,0)</f>
        <v>0</v>
      </c>
      <c r="D2563" s="25">
        <f ca="1">IF(AND($AL2563-D$3&lt;=TODAY(),$AL2563&gt;0,$AI2563&lt;&gt;"closed",AI2563&lt;&gt;"old",AND($B$3&lt;&gt;Data!$N$6,OR(database!$AG2563&lt;&gt;Data!$K$9,database!$AG2563&lt;&gt;Data!$K$8))),MAX(D$8:D2562)+1,0)</f>
        <v>0</v>
      </c>
      <c r="E2563" s="25">
        <f ca="1">IF(AND($AL2563-E$3&lt;=TODAY(),$AL2563&gt;0,AI2563&lt;&gt;"closed",AI2563&lt;&gt;"old",AND($B$3&lt;&gt;Data!$N$6,OR(database!$AG2563&lt;&gt;Data!$K$9,database!$AG2563&lt;&gt;Data!$K$8))),MAX(E$8:E2562)+1,0)</f>
        <v>0</v>
      </c>
      <c r="F2563" s="25">
        <f>IF(AH2563="X",MAX(F$8:F2562)+1,0)</f>
        <v>0</v>
      </c>
      <c r="G2563" s="25">
        <f ca="1">IF(AND(AG2563=Data!$K$8,database!AI2563&lt;&gt;"Closed",AI2563&lt;&gt;"old",database!AL2563&lt;(TODAY()+Data!$X$4)),MAX(G$8:G2562)+1,0)</f>
        <v>0</v>
      </c>
      <c r="H2563" s="25">
        <f ca="1">IF(AND(AG2563=Data!$K$9,database!AI2563&lt;&gt;"Closed",AI2563&lt;&gt;"old",database!AL2563&lt;(TODAY()+Data!$X$5)),MAX(H$8:H2562)+1,0)</f>
        <v>0</v>
      </c>
      <c r="Y2563">
        <f>IF(AS2563&gt;0,VLOOKUP(AS2563,$AT:$AV,3,0)+COUNTIF(AS$8:AS2562,AS2563),0)</f>
        <v>0</v>
      </c>
      <c r="AA2563" s="17"/>
      <c r="AB2563" s="18"/>
      <c r="AC2563" s="17"/>
      <c r="AD2563" s="18"/>
      <c r="AE2563" s="17"/>
      <c r="AF2563" s="18"/>
      <c r="AG2563" s="139"/>
      <c r="AH2563" s="24"/>
      <c r="AI2563" s="17"/>
      <c r="AJ2563" s="24"/>
      <c r="AK2563" s="27"/>
      <c r="AL2563" s="47"/>
      <c r="AQ2563" s="25">
        <f>IF(FollowUp!$AK$3="(Off)",IF(FollowUp!$AA$3=Data!$D$5,C2563,IF(FollowUp!$AA$3=Data!$D$6,D2563,IF(FollowUp!$AA$3=Data!$D$7,E2563,B2563))),IF(FollowUp!$AK$3=Data!$N$9,F2563,IF(FollowUp!$AK$3=Data!$N$8,H2563,IF(FollowUp!$AK$3=Data!$N$7,G2563,B2563))))</f>
        <v>0</v>
      </c>
      <c r="AR2563" s="51">
        <f t="shared" si="242"/>
        <v>0</v>
      </c>
      <c r="AS2563" s="25">
        <f t="shared" si="240"/>
        <v>-1</v>
      </c>
      <c r="AT2563" s="25">
        <f t="shared" si="243"/>
        <v>2556</v>
      </c>
      <c r="AU2563" s="25">
        <f t="shared" si="241"/>
        <v>0</v>
      </c>
      <c r="AV2563" s="25">
        <f t="shared" si="244"/>
        <v>0</v>
      </c>
      <c r="BB2563" s="51"/>
    </row>
    <row r="2564" spans="1:54" x14ac:dyDescent="0.25">
      <c r="A2564" t="str">
        <f t="shared" si="239"/>
        <v>2564</v>
      </c>
      <c r="B2564" s="25">
        <f>IF(OR(ISBLANK($AG2564),$AI2564="closed",$AI2564="old",AND($B$3=Data!$N$6,OR(database!AG2564=Data!$K$8,Data!$K$9=database!AG2564))),0,MAX(B$8:B2563)+1)</f>
        <v>0</v>
      </c>
      <c r="C2564" s="25">
        <f ca="1">IF(AND($AL2564-C$3&lt;=TODAY(),$AL2564&gt;0,AI2564&lt;&gt;"closed",AI2564&lt;&gt;"old",AND($B$3&lt;&gt;Data!$N$6,OR(database!$AG2564&lt;&gt;Data!$K$9,database!$AG2564&lt;&gt;Data!$K$8))),MAX(C$8:C2563)+1,0)</f>
        <v>0</v>
      </c>
      <c r="D2564" s="25">
        <f ca="1">IF(AND($AL2564-D$3&lt;=TODAY(),$AL2564&gt;0,$AI2564&lt;&gt;"closed",AI2564&lt;&gt;"old",AND($B$3&lt;&gt;Data!$N$6,OR(database!$AG2564&lt;&gt;Data!$K$9,database!$AG2564&lt;&gt;Data!$K$8))),MAX(D$8:D2563)+1,0)</f>
        <v>0</v>
      </c>
      <c r="E2564" s="25">
        <f ca="1">IF(AND($AL2564-E$3&lt;=TODAY(),$AL2564&gt;0,AI2564&lt;&gt;"closed",AI2564&lt;&gt;"old",AND($B$3&lt;&gt;Data!$N$6,OR(database!$AG2564&lt;&gt;Data!$K$9,database!$AG2564&lt;&gt;Data!$K$8))),MAX(E$8:E2563)+1,0)</f>
        <v>0</v>
      </c>
      <c r="F2564" s="25">
        <f>IF(AH2564="X",MAX(F$8:F2563)+1,0)</f>
        <v>0</v>
      </c>
      <c r="G2564" s="25">
        <f ca="1">IF(AND(AG2564=Data!$K$8,database!AI2564&lt;&gt;"Closed",AI2564&lt;&gt;"old",database!AL2564&lt;(TODAY()+Data!$X$4)),MAX(G$8:G2563)+1,0)</f>
        <v>0</v>
      </c>
      <c r="H2564" s="25">
        <f ca="1">IF(AND(AG2564=Data!$K$9,database!AI2564&lt;&gt;"Closed",AI2564&lt;&gt;"old",database!AL2564&lt;(TODAY()+Data!$X$5)),MAX(H$8:H2563)+1,0)</f>
        <v>0</v>
      </c>
      <c r="Y2564">
        <f>IF(AS2564&gt;0,VLOOKUP(AS2564,$AT:$AV,3,0)+COUNTIF(AS$8:AS2563,AS2564),0)</f>
        <v>0</v>
      </c>
      <c r="AA2564" s="16"/>
      <c r="AB2564" s="22"/>
      <c r="AC2564" s="16"/>
      <c r="AD2564" s="22"/>
      <c r="AE2564" s="16"/>
      <c r="AF2564" s="22"/>
      <c r="AG2564" s="138"/>
      <c r="AH2564" s="23"/>
      <c r="AI2564" s="16"/>
      <c r="AJ2564" s="23"/>
      <c r="AK2564" s="28"/>
      <c r="AL2564" s="35"/>
      <c r="AQ2564" s="25">
        <f>IF(FollowUp!$AK$3="(Off)",IF(FollowUp!$AA$3=Data!$D$5,C2564,IF(FollowUp!$AA$3=Data!$D$6,D2564,IF(FollowUp!$AA$3=Data!$D$7,E2564,B2564))),IF(FollowUp!$AK$3=Data!$N$9,F2564,IF(FollowUp!$AK$3=Data!$N$8,H2564,IF(FollowUp!$AK$3=Data!$N$7,G2564,B2564))))</f>
        <v>0</v>
      </c>
      <c r="AR2564" s="51">
        <f t="shared" si="242"/>
        <v>0</v>
      </c>
      <c r="AS2564" s="25">
        <f t="shared" si="240"/>
        <v>-1</v>
      </c>
      <c r="AT2564" s="25">
        <f t="shared" si="243"/>
        <v>2557</v>
      </c>
      <c r="AU2564" s="25">
        <f t="shared" si="241"/>
        <v>0</v>
      </c>
      <c r="AV2564" s="25">
        <f t="shared" si="244"/>
        <v>0</v>
      </c>
      <c r="BB2564" s="51"/>
    </row>
    <row r="2565" spans="1:54" x14ac:dyDescent="0.25">
      <c r="A2565" t="str">
        <f t="shared" si="239"/>
        <v>2565</v>
      </c>
      <c r="B2565" s="25">
        <f>IF(OR(ISBLANK($AG2565),$AI2565="closed",$AI2565="old",AND($B$3=Data!$N$6,OR(database!AG2565=Data!$K$8,Data!$K$9=database!AG2565))),0,MAX(B$8:B2564)+1)</f>
        <v>0</v>
      </c>
      <c r="C2565" s="25">
        <f ca="1">IF(AND($AL2565-C$3&lt;=TODAY(),$AL2565&gt;0,AI2565&lt;&gt;"closed",AI2565&lt;&gt;"old",AND($B$3&lt;&gt;Data!$N$6,OR(database!$AG2565&lt;&gt;Data!$K$9,database!$AG2565&lt;&gt;Data!$K$8))),MAX(C$8:C2564)+1,0)</f>
        <v>0</v>
      </c>
      <c r="D2565" s="25">
        <f ca="1">IF(AND($AL2565-D$3&lt;=TODAY(),$AL2565&gt;0,$AI2565&lt;&gt;"closed",AI2565&lt;&gt;"old",AND($B$3&lt;&gt;Data!$N$6,OR(database!$AG2565&lt;&gt;Data!$K$9,database!$AG2565&lt;&gt;Data!$K$8))),MAX(D$8:D2564)+1,0)</f>
        <v>0</v>
      </c>
      <c r="E2565" s="25">
        <f ca="1">IF(AND($AL2565-E$3&lt;=TODAY(),$AL2565&gt;0,AI2565&lt;&gt;"closed",AI2565&lt;&gt;"old",AND($B$3&lt;&gt;Data!$N$6,OR(database!$AG2565&lt;&gt;Data!$K$9,database!$AG2565&lt;&gt;Data!$K$8))),MAX(E$8:E2564)+1,0)</f>
        <v>0</v>
      </c>
      <c r="F2565" s="25">
        <f>IF(AH2565="X",MAX(F$8:F2564)+1,0)</f>
        <v>0</v>
      </c>
      <c r="G2565" s="25">
        <f ca="1">IF(AND(AG2565=Data!$K$8,database!AI2565&lt;&gt;"Closed",AI2565&lt;&gt;"old",database!AL2565&lt;(TODAY()+Data!$X$4)),MAX(G$8:G2564)+1,0)</f>
        <v>0</v>
      </c>
      <c r="H2565" s="25">
        <f ca="1">IF(AND(AG2565=Data!$K$9,database!AI2565&lt;&gt;"Closed",AI2565&lt;&gt;"old",database!AL2565&lt;(TODAY()+Data!$X$5)),MAX(H$8:H2564)+1,0)</f>
        <v>0</v>
      </c>
      <c r="Y2565">
        <f>IF(AS2565&gt;0,VLOOKUP(AS2565,$AT:$AV,3,0)+COUNTIF(AS$8:AS2564,AS2565),0)</f>
        <v>0</v>
      </c>
      <c r="AA2565" s="17"/>
      <c r="AB2565" s="18"/>
      <c r="AC2565" s="17"/>
      <c r="AD2565" s="18"/>
      <c r="AE2565" s="17"/>
      <c r="AF2565" s="18"/>
      <c r="AG2565" s="139"/>
      <c r="AH2565" s="24"/>
      <c r="AI2565" s="17"/>
      <c r="AJ2565" s="24"/>
      <c r="AK2565" s="27"/>
      <c r="AL2565" s="47"/>
      <c r="AQ2565" s="25">
        <f>IF(FollowUp!$AK$3="(Off)",IF(FollowUp!$AA$3=Data!$D$5,C2565,IF(FollowUp!$AA$3=Data!$D$6,D2565,IF(FollowUp!$AA$3=Data!$D$7,E2565,B2565))),IF(FollowUp!$AK$3=Data!$N$9,F2565,IF(FollowUp!$AK$3=Data!$N$8,H2565,IF(FollowUp!$AK$3=Data!$N$7,G2565,B2565))))</f>
        <v>0</v>
      </c>
      <c r="AR2565" s="51">
        <f t="shared" si="242"/>
        <v>0</v>
      </c>
      <c r="AS2565" s="25">
        <f t="shared" si="240"/>
        <v>-1</v>
      </c>
      <c r="AT2565" s="25">
        <f t="shared" si="243"/>
        <v>2558</v>
      </c>
      <c r="AU2565" s="25">
        <f t="shared" si="241"/>
        <v>0</v>
      </c>
      <c r="AV2565" s="25">
        <f t="shared" si="244"/>
        <v>0</v>
      </c>
      <c r="BB2565" s="51"/>
    </row>
    <row r="2566" spans="1:54" x14ac:dyDescent="0.25">
      <c r="A2566" t="str">
        <f t="shared" si="239"/>
        <v>2566</v>
      </c>
      <c r="B2566" s="25">
        <f>IF(OR(ISBLANK($AG2566),$AI2566="closed",$AI2566="old",AND($B$3=Data!$N$6,OR(database!AG2566=Data!$K$8,Data!$K$9=database!AG2566))),0,MAX(B$8:B2565)+1)</f>
        <v>0</v>
      </c>
      <c r="C2566" s="25">
        <f ca="1">IF(AND($AL2566-C$3&lt;=TODAY(),$AL2566&gt;0,AI2566&lt;&gt;"closed",AI2566&lt;&gt;"old",AND($B$3&lt;&gt;Data!$N$6,OR(database!$AG2566&lt;&gt;Data!$K$9,database!$AG2566&lt;&gt;Data!$K$8))),MAX(C$8:C2565)+1,0)</f>
        <v>0</v>
      </c>
      <c r="D2566" s="25">
        <f ca="1">IF(AND($AL2566-D$3&lt;=TODAY(),$AL2566&gt;0,$AI2566&lt;&gt;"closed",AI2566&lt;&gt;"old",AND($B$3&lt;&gt;Data!$N$6,OR(database!$AG2566&lt;&gt;Data!$K$9,database!$AG2566&lt;&gt;Data!$K$8))),MAX(D$8:D2565)+1,0)</f>
        <v>0</v>
      </c>
      <c r="E2566" s="25">
        <f ca="1">IF(AND($AL2566-E$3&lt;=TODAY(),$AL2566&gt;0,AI2566&lt;&gt;"closed",AI2566&lt;&gt;"old",AND($B$3&lt;&gt;Data!$N$6,OR(database!$AG2566&lt;&gt;Data!$K$9,database!$AG2566&lt;&gt;Data!$K$8))),MAX(E$8:E2565)+1,0)</f>
        <v>0</v>
      </c>
      <c r="F2566" s="25">
        <f>IF(AH2566="X",MAX(F$8:F2565)+1,0)</f>
        <v>0</v>
      </c>
      <c r="G2566" s="25">
        <f ca="1">IF(AND(AG2566=Data!$K$8,database!AI2566&lt;&gt;"Closed",AI2566&lt;&gt;"old",database!AL2566&lt;(TODAY()+Data!$X$4)),MAX(G$8:G2565)+1,0)</f>
        <v>0</v>
      </c>
      <c r="H2566" s="25">
        <f ca="1">IF(AND(AG2566=Data!$K$9,database!AI2566&lt;&gt;"Closed",AI2566&lt;&gt;"old",database!AL2566&lt;(TODAY()+Data!$X$5)),MAX(H$8:H2565)+1,0)</f>
        <v>0</v>
      </c>
      <c r="Y2566">
        <f>IF(AS2566&gt;0,VLOOKUP(AS2566,$AT:$AV,3,0)+COUNTIF(AS$8:AS2565,AS2566),0)</f>
        <v>0</v>
      </c>
      <c r="AA2566" s="16"/>
      <c r="AB2566" s="22"/>
      <c r="AC2566" s="16"/>
      <c r="AD2566" s="22"/>
      <c r="AE2566" s="16"/>
      <c r="AF2566" s="22"/>
      <c r="AG2566" s="138"/>
      <c r="AH2566" s="23"/>
      <c r="AI2566" s="16"/>
      <c r="AJ2566" s="23"/>
      <c r="AK2566" s="28"/>
      <c r="AL2566" s="35"/>
      <c r="AQ2566" s="25">
        <f>IF(FollowUp!$AK$3="(Off)",IF(FollowUp!$AA$3=Data!$D$5,C2566,IF(FollowUp!$AA$3=Data!$D$6,D2566,IF(FollowUp!$AA$3=Data!$D$7,E2566,B2566))),IF(FollowUp!$AK$3=Data!$N$9,F2566,IF(FollowUp!$AK$3=Data!$N$8,H2566,IF(FollowUp!$AK$3=Data!$N$7,G2566,B2566))))</f>
        <v>0</v>
      </c>
      <c r="AR2566" s="51">
        <f t="shared" si="242"/>
        <v>0</v>
      </c>
      <c r="AS2566" s="25">
        <f t="shared" si="240"/>
        <v>-1</v>
      </c>
      <c r="AT2566" s="25">
        <f t="shared" si="243"/>
        <v>2559</v>
      </c>
      <c r="AU2566" s="25">
        <f t="shared" si="241"/>
        <v>0</v>
      </c>
      <c r="AV2566" s="25">
        <f t="shared" si="244"/>
        <v>0</v>
      </c>
      <c r="BB2566" s="51"/>
    </row>
    <row r="2567" spans="1:54" x14ac:dyDescent="0.25">
      <c r="A2567" t="str">
        <f t="shared" si="239"/>
        <v>2567</v>
      </c>
      <c r="B2567" s="25">
        <f>IF(OR(ISBLANK($AG2567),$AI2567="closed",$AI2567="old",AND($B$3=Data!$N$6,OR(database!AG2567=Data!$K$8,Data!$K$9=database!AG2567))),0,MAX(B$8:B2566)+1)</f>
        <v>0</v>
      </c>
      <c r="C2567" s="25">
        <f ca="1">IF(AND($AL2567-C$3&lt;=TODAY(),$AL2567&gt;0,AI2567&lt;&gt;"closed",AI2567&lt;&gt;"old",AND($B$3&lt;&gt;Data!$N$6,OR(database!$AG2567&lt;&gt;Data!$K$9,database!$AG2567&lt;&gt;Data!$K$8))),MAX(C$8:C2566)+1,0)</f>
        <v>0</v>
      </c>
      <c r="D2567" s="25">
        <f ca="1">IF(AND($AL2567-D$3&lt;=TODAY(),$AL2567&gt;0,$AI2567&lt;&gt;"closed",AI2567&lt;&gt;"old",AND($B$3&lt;&gt;Data!$N$6,OR(database!$AG2567&lt;&gt;Data!$K$9,database!$AG2567&lt;&gt;Data!$K$8))),MAX(D$8:D2566)+1,0)</f>
        <v>0</v>
      </c>
      <c r="E2567" s="25">
        <f ca="1">IF(AND($AL2567-E$3&lt;=TODAY(),$AL2567&gt;0,AI2567&lt;&gt;"closed",AI2567&lt;&gt;"old",AND($B$3&lt;&gt;Data!$N$6,OR(database!$AG2567&lt;&gt;Data!$K$9,database!$AG2567&lt;&gt;Data!$K$8))),MAX(E$8:E2566)+1,0)</f>
        <v>0</v>
      </c>
      <c r="F2567" s="25">
        <f>IF(AH2567="X",MAX(F$8:F2566)+1,0)</f>
        <v>0</v>
      </c>
      <c r="G2567" s="25">
        <f ca="1">IF(AND(AG2567=Data!$K$8,database!AI2567&lt;&gt;"Closed",AI2567&lt;&gt;"old",database!AL2567&lt;(TODAY()+Data!$X$4)),MAX(G$8:G2566)+1,0)</f>
        <v>0</v>
      </c>
      <c r="H2567" s="25">
        <f ca="1">IF(AND(AG2567=Data!$K$9,database!AI2567&lt;&gt;"Closed",AI2567&lt;&gt;"old",database!AL2567&lt;(TODAY()+Data!$X$5)),MAX(H$8:H2566)+1,0)</f>
        <v>0</v>
      </c>
      <c r="Y2567">
        <f>IF(AS2567&gt;0,VLOOKUP(AS2567,$AT:$AV,3,0)+COUNTIF(AS$8:AS2566,AS2567),0)</f>
        <v>0</v>
      </c>
      <c r="AA2567" s="17"/>
      <c r="AB2567" s="18"/>
      <c r="AC2567" s="17"/>
      <c r="AD2567" s="18"/>
      <c r="AE2567" s="17"/>
      <c r="AF2567" s="18"/>
      <c r="AG2567" s="139"/>
      <c r="AH2567" s="24"/>
      <c r="AI2567" s="17"/>
      <c r="AJ2567" s="24"/>
      <c r="AK2567" s="27"/>
      <c r="AL2567" s="47"/>
      <c r="AQ2567" s="25">
        <f>IF(FollowUp!$AK$3="(Off)",IF(FollowUp!$AA$3=Data!$D$5,C2567,IF(FollowUp!$AA$3=Data!$D$6,D2567,IF(FollowUp!$AA$3=Data!$D$7,E2567,B2567))),IF(FollowUp!$AK$3=Data!$N$9,F2567,IF(FollowUp!$AK$3=Data!$N$8,H2567,IF(FollowUp!$AK$3=Data!$N$7,G2567,B2567))))</f>
        <v>0</v>
      </c>
      <c r="AR2567" s="51">
        <f t="shared" si="242"/>
        <v>0</v>
      </c>
      <c r="AS2567" s="25">
        <f t="shared" si="240"/>
        <v>-1</v>
      </c>
      <c r="AT2567" s="25">
        <f t="shared" si="243"/>
        <v>2560</v>
      </c>
      <c r="AU2567" s="25">
        <f t="shared" si="241"/>
        <v>0</v>
      </c>
      <c r="AV2567" s="25">
        <f t="shared" si="244"/>
        <v>0</v>
      </c>
      <c r="BB2567" s="51"/>
    </row>
    <row r="2568" spans="1:54" x14ac:dyDescent="0.25">
      <c r="A2568" t="str">
        <f t="shared" ref="A2568:A2631" si="245">ROW(C2568)&amp;AC2568</f>
        <v>2568</v>
      </c>
      <c r="B2568" s="25">
        <f>IF(OR(ISBLANK($AG2568),$AI2568="closed",$AI2568="old",AND($B$3=Data!$N$6,OR(database!AG2568=Data!$K$8,Data!$K$9=database!AG2568))),0,MAX(B$8:B2567)+1)</f>
        <v>0</v>
      </c>
      <c r="C2568" s="25">
        <f ca="1">IF(AND($AL2568-C$3&lt;=TODAY(),$AL2568&gt;0,AI2568&lt;&gt;"closed",AI2568&lt;&gt;"old",AND($B$3&lt;&gt;Data!$N$6,OR(database!$AG2568&lt;&gt;Data!$K$9,database!$AG2568&lt;&gt;Data!$K$8))),MAX(C$8:C2567)+1,0)</f>
        <v>0</v>
      </c>
      <c r="D2568" s="25">
        <f ca="1">IF(AND($AL2568-D$3&lt;=TODAY(),$AL2568&gt;0,$AI2568&lt;&gt;"closed",AI2568&lt;&gt;"old",AND($B$3&lt;&gt;Data!$N$6,OR(database!$AG2568&lt;&gt;Data!$K$9,database!$AG2568&lt;&gt;Data!$K$8))),MAX(D$8:D2567)+1,0)</f>
        <v>0</v>
      </c>
      <c r="E2568" s="25">
        <f ca="1">IF(AND($AL2568-E$3&lt;=TODAY(),$AL2568&gt;0,AI2568&lt;&gt;"closed",AI2568&lt;&gt;"old",AND($B$3&lt;&gt;Data!$N$6,OR(database!$AG2568&lt;&gt;Data!$K$9,database!$AG2568&lt;&gt;Data!$K$8))),MAX(E$8:E2567)+1,0)</f>
        <v>0</v>
      </c>
      <c r="F2568" s="25">
        <f>IF(AH2568="X",MAX(F$8:F2567)+1,0)</f>
        <v>0</v>
      </c>
      <c r="G2568" s="25">
        <f ca="1">IF(AND(AG2568=Data!$K$8,database!AI2568&lt;&gt;"Closed",AI2568&lt;&gt;"old",database!AL2568&lt;(TODAY()+Data!$X$4)),MAX(G$8:G2567)+1,0)</f>
        <v>0</v>
      </c>
      <c r="H2568" s="25">
        <f ca="1">IF(AND(AG2568=Data!$K$9,database!AI2568&lt;&gt;"Closed",AI2568&lt;&gt;"old",database!AL2568&lt;(TODAY()+Data!$X$5)),MAX(H$8:H2567)+1,0)</f>
        <v>0</v>
      </c>
      <c r="Y2568">
        <f>IF(AS2568&gt;0,VLOOKUP(AS2568,$AT:$AV,3,0)+COUNTIF(AS$8:AS2567,AS2568),0)</f>
        <v>0</v>
      </c>
      <c r="AA2568" s="16"/>
      <c r="AB2568" s="22"/>
      <c r="AC2568" s="16"/>
      <c r="AD2568" s="22"/>
      <c r="AE2568" s="16"/>
      <c r="AF2568" s="22"/>
      <c r="AG2568" s="138"/>
      <c r="AH2568" s="23"/>
      <c r="AI2568" s="16"/>
      <c r="AJ2568" s="23"/>
      <c r="AK2568" s="28"/>
      <c r="AL2568" s="35"/>
      <c r="AQ2568" s="25">
        <f>IF(FollowUp!$AK$3="(Off)",IF(FollowUp!$AA$3=Data!$D$5,C2568,IF(FollowUp!$AA$3=Data!$D$6,D2568,IF(FollowUp!$AA$3=Data!$D$7,E2568,B2568))),IF(FollowUp!$AK$3=Data!$N$9,F2568,IF(FollowUp!$AK$3=Data!$N$8,H2568,IF(FollowUp!$AK$3=Data!$N$7,G2568,B2568))))</f>
        <v>0</v>
      </c>
      <c r="AR2568" s="51">
        <f t="shared" si="242"/>
        <v>0</v>
      </c>
      <c r="AS2568" s="25">
        <f t="shared" si="240"/>
        <v>-1</v>
      </c>
      <c r="AT2568" s="25">
        <f t="shared" si="243"/>
        <v>2561</v>
      </c>
      <c r="AU2568" s="25">
        <f t="shared" si="241"/>
        <v>0</v>
      </c>
      <c r="AV2568" s="25">
        <f t="shared" si="244"/>
        <v>0</v>
      </c>
      <c r="BB2568" s="51"/>
    </row>
    <row r="2569" spans="1:54" x14ac:dyDescent="0.25">
      <c r="A2569" t="str">
        <f t="shared" si="245"/>
        <v>2569</v>
      </c>
      <c r="B2569" s="25">
        <f>IF(OR(ISBLANK($AG2569),$AI2569="closed",$AI2569="old",AND($B$3=Data!$N$6,OR(database!AG2569=Data!$K$8,Data!$K$9=database!AG2569))),0,MAX(B$8:B2568)+1)</f>
        <v>0</v>
      </c>
      <c r="C2569" s="25">
        <f ca="1">IF(AND($AL2569-C$3&lt;=TODAY(),$AL2569&gt;0,AI2569&lt;&gt;"closed",AI2569&lt;&gt;"old",AND($B$3&lt;&gt;Data!$N$6,OR(database!$AG2569&lt;&gt;Data!$K$9,database!$AG2569&lt;&gt;Data!$K$8))),MAX(C$8:C2568)+1,0)</f>
        <v>0</v>
      </c>
      <c r="D2569" s="25">
        <f ca="1">IF(AND($AL2569-D$3&lt;=TODAY(),$AL2569&gt;0,$AI2569&lt;&gt;"closed",AI2569&lt;&gt;"old",AND($B$3&lt;&gt;Data!$N$6,OR(database!$AG2569&lt;&gt;Data!$K$9,database!$AG2569&lt;&gt;Data!$K$8))),MAX(D$8:D2568)+1,0)</f>
        <v>0</v>
      </c>
      <c r="E2569" s="25">
        <f ca="1">IF(AND($AL2569-E$3&lt;=TODAY(),$AL2569&gt;0,AI2569&lt;&gt;"closed",AI2569&lt;&gt;"old",AND($B$3&lt;&gt;Data!$N$6,OR(database!$AG2569&lt;&gt;Data!$K$9,database!$AG2569&lt;&gt;Data!$K$8))),MAX(E$8:E2568)+1,0)</f>
        <v>0</v>
      </c>
      <c r="F2569" s="25">
        <f>IF(AH2569="X",MAX(F$8:F2568)+1,0)</f>
        <v>0</v>
      </c>
      <c r="G2569" s="25">
        <f ca="1">IF(AND(AG2569=Data!$K$8,database!AI2569&lt;&gt;"Closed",AI2569&lt;&gt;"old",database!AL2569&lt;(TODAY()+Data!$X$4)),MAX(G$8:G2568)+1,0)</f>
        <v>0</v>
      </c>
      <c r="H2569" s="25">
        <f ca="1">IF(AND(AG2569=Data!$K$9,database!AI2569&lt;&gt;"Closed",AI2569&lt;&gt;"old",database!AL2569&lt;(TODAY()+Data!$X$5)),MAX(H$8:H2568)+1,0)</f>
        <v>0</v>
      </c>
      <c r="Y2569">
        <f>IF(AS2569&gt;0,VLOOKUP(AS2569,$AT:$AV,3,0)+COUNTIF(AS$8:AS2568,AS2569),0)</f>
        <v>0</v>
      </c>
      <c r="AA2569" s="17"/>
      <c r="AB2569" s="18"/>
      <c r="AC2569" s="17"/>
      <c r="AD2569" s="18"/>
      <c r="AE2569" s="17"/>
      <c r="AF2569" s="18"/>
      <c r="AG2569" s="139"/>
      <c r="AH2569" s="24"/>
      <c r="AI2569" s="17"/>
      <c r="AJ2569" s="24"/>
      <c r="AK2569" s="27"/>
      <c r="AL2569" s="47"/>
      <c r="AQ2569" s="25">
        <f>IF(FollowUp!$AK$3="(Off)",IF(FollowUp!$AA$3=Data!$D$5,C2569,IF(FollowUp!$AA$3=Data!$D$6,D2569,IF(FollowUp!$AA$3=Data!$D$7,E2569,B2569))),IF(FollowUp!$AK$3=Data!$N$9,F2569,IF(FollowUp!$AK$3=Data!$N$8,H2569,IF(FollowUp!$AK$3=Data!$N$7,G2569,B2569))))</f>
        <v>0</v>
      </c>
      <c r="AR2569" s="51">
        <f t="shared" si="242"/>
        <v>0</v>
      </c>
      <c r="AS2569" s="25">
        <f t="shared" ref="AS2569:AS2632" si="246">IF(AR2569=0,-1,RANK(AR2569,$AR$8:$AR$5000))</f>
        <v>-1</v>
      </c>
      <c r="AT2569" s="25">
        <f t="shared" si="243"/>
        <v>2562</v>
      </c>
      <c r="AU2569" s="25">
        <f t="shared" ref="AU2569:AU2632" si="247">COUNTIF(AS:AS,AT2569)</f>
        <v>0</v>
      </c>
      <c r="AV2569" s="25">
        <f t="shared" si="244"/>
        <v>0</v>
      </c>
      <c r="BB2569" s="51"/>
    </row>
    <row r="2570" spans="1:54" x14ac:dyDescent="0.25">
      <c r="A2570" t="str">
        <f t="shared" si="245"/>
        <v>2570</v>
      </c>
      <c r="B2570" s="25">
        <f>IF(OR(ISBLANK($AG2570),$AI2570="closed",$AI2570="old",AND($B$3=Data!$N$6,OR(database!AG2570=Data!$K$8,Data!$K$9=database!AG2570))),0,MAX(B$8:B2569)+1)</f>
        <v>0</v>
      </c>
      <c r="C2570" s="25">
        <f ca="1">IF(AND($AL2570-C$3&lt;=TODAY(),$AL2570&gt;0,AI2570&lt;&gt;"closed",AI2570&lt;&gt;"old",AND($B$3&lt;&gt;Data!$N$6,OR(database!$AG2570&lt;&gt;Data!$K$9,database!$AG2570&lt;&gt;Data!$K$8))),MAX(C$8:C2569)+1,0)</f>
        <v>0</v>
      </c>
      <c r="D2570" s="25">
        <f ca="1">IF(AND($AL2570-D$3&lt;=TODAY(),$AL2570&gt;0,$AI2570&lt;&gt;"closed",AI2570&lt;&gt;"old",AND($B$3&lt;&gt;Data!$N$6,OR(database!$AG2570&lt;&gt;Data!$K$9,database!$AG2570&lt;&gt;Data!$K$8))),MAX(D$8:D2569)+1,0)</f>
        <v>0</v>
      </c>
      <c r="E2570" s="25">
        <f ca="1">IF(AND($AL2570-E$3&lt;=TODAY(),$AL2570&gt;0,AI2570&lt;&gt;"closed",AI2570&lt;&gt;"old",AND($B$3&lt;&gt;Data!$N$6,OR(database!$AG2570&lt;&gt;Data!$K$9,database!$AG2570&lt;&gt;Data!$K$8))),MAX(E$8:E2569)+1,0)</f>
        <v>0</v>
      </c>
      <c r="F2570" s="25">
        <f>IF(AH2570="X",MAX(F$8:F2569)+1,0)</f>
        <v>0</v>
      </c>
      <c r="G2570" s="25">
        <f ca="1">IF(AND(AG2570=Data!$K$8,database!AI2570&lt;&gt;"Closed",AI2570&lt;&gt;"old",database!AL2570&lt;(TODAY()+Data!$X$4)),MAX(G$8:G2569)+1,0)</f>
        <v>0</v>
      </c>
      <c r="H2570" s="25">
        <f ca="1">IF(AND(AG2570=Data!$K$9,database!AI2570&lt;&gt;"Closed",AI2570&lt;&gt;"old",database!AL2570&lt;(TODAY()+Data!$X$5)),MAX(H$8:H2569)+1,0)</f>
        <v>0</v>
      </c>
      <c r="Y2570">
        <f>IF(AS2570&gt;0,VLOOKUP(AS2570,$AT:$AV,3,0)+COUNTIF(AS$8:AS2569,AS2570),0)</f>
        <v>0</v>
      </c>
      <c r="AA2570" s="16"/>
      <c r="AB2570" s="22"/>
      <c r="AC2570" s="16"/>
      <c r="AD2570" s="22"/>
      <c r="AE2570" s="16"/>
      <c r="AF2570" s="22"/>
      <c r="AG2570" s="138"/>
      <c r="AH2570" s="23"/>
      <c r="AI2570" s="16"/>
      <c r="AJ2570" s="23"/>
      <c r="AK2570" s="28"/>
      <c r="AL2570" s="35"/>
      <c r="AQ2570" s="25">
        <f>IF(FollowUp!$AK$3="(Off)",IF(FollowUp!$AA$3=Data!$D$5,C2570,IF(FollowUp!$AA$3=Data!$D$6,D2570,IF(FollowUp!$AA$3=Data!$D$7,E2570,B2570))),IF(FollowUp!$AK$3=Data!$N$9,F2570,IF(FollowUp!$AK$3=Data!$N$8,H2570,IF(FollowUp!$AK$3=Data!$N$7,G2570,B2570))))</f>
        <v>0</v>
      </c>
      <c r="AR2570" s="51">
        <f t="shared" si="242"/>
        <v>0</v>
      </c>
      <c r="AS2570" s="25">
        <f t="shared" si="246"/>
        <v>-1</v>
      </c>
      <c r="AT2570" s="25">
        <f t="shared" si="243"/>
        <v>2563</v>
      </c>
      <c r="AU2570" s="25">
        <f t="shared" si="247"/>
        <v>0</v>
      </c>
      <c r="AV2570" s="25">
        <f t="shared" si="244"/>
        <v>0</v>
      </c>
      <c r="BB2570" s="51"/>
    </row>
    <row r="2571" spans="1:54" x14ac:dyDescent="0.25">
      <c r="A2571" t="str">
        <f t="shared" si="245"/>
        <v>2571</v>
      </c>
      <c r="B2571" s="25">
        <f>IF(OR(ISBLANK($AG2571),$AI2571="closed",$AI2571="old",AND($B$3=Data!$N$6,OR(database!AG2571=Data!$K$8,Data!$K$9=database!AG2571))),0,MAX(B$8:B2570)+1)</f>
        <v>0</v>
      </c>
      <c r="C2571" s="25">
        <f ca="1">IF(AND($AL2571-C$3&lt;=TODAY(),$AL2571&gt;0,AI2571&lt;&gt;"closed",AI2571&lt;&gt;"old",AND($B$3&lt;&gt;Data!$N$6,OR(database!$AG2571&lt;&gt;Data!$K$9,database!$AG2571&lt;&gt;Data!$K$8))),MAX(C$8:C2570)+1,0)</f>
        <v>0</v>
      </c>
      <c r="D2571" s="25">
        <f ca="1">IF(AND($AL2571-D$3&lt;=TODAY(),$AL2571&gt;0,$AI2571&lt;&gt;"closed",AI2571&lt;&gt;"old",AND($B$3&lt;&gt;Data!$N$6,OR(database!$AG2571&lt;&gt;Data!$K$9,database!$AG2571&lt;&gt;Data!$K$8))),MAX(D$8:D2570)+1,0)</f>
        <v>0</v>
      </c>
      <c r="E2571" s="25">
        <f ca="1">IF(AND($AL2571-E$3&lt;=TODAY(),$AL2571&gt;0,AI2571&lt;&gt;"closed",AI2571&lt;&gt;"old",AND($B$3&lt;&gt;Data!$N$6,OR(database!$AG2571&lt;&gt;Data!$K$9,database!$AG2571&lt;&gt;Data!$K$8))),MAX(E$8:E2570)+1,0)</f>
        <v>0</v>
      </c>
      <c r="F2571" s="25">
        <f>IF(AH2571="X",MAX(F$8:F2570)+1,0)</f>
        <v>0</v>
      </c>
      <c r="G2571" s="25">
        <f ca="1">IF(AND(AG2571=Data!$K$8,database!AI2571&lt;&gt;"Closed",AI2571&lt;&gt;"old",database!AL2571&lt;(TODAY()+Data!$X$4)),MAX(G$8:G2570)+1,0)</f>
        <v>0</v>
      </c>
      <c r="H2571" s="25">
        <f ca="1">IF(AND(AG2571=Data!$K$9,database!AI2571&lt;&gt;"Closed",AI2571&lt;&gt;"old",database!AL2571&lt;(TODAY()+Data!$X$5)),MAX(H$8:H2570)+1,0)</f>
        <v>0</v>
      </c>
      <c r="Y2571">
        <f>IF(AS2571&gt;0,VLOOKUP(AS2571,$AT:$AV,3,0)+COUNTIF(AS$8:AS2570,AS2571),0)</f>
        <v>0</v>
      </c>
      <c r="AA2571" s="17"/>
      <c r="AB2571" s="18"/>
      <c r="AC2571" s="17"/>
      <c r="AD2571" s="18"/>
      <c r="AE2571" s="17"/>
      <c r="AF2571" s="18"/>
      <c r="AG2571" s="139"/>
      <c r="AH2571" s="24"/>
      <c r="AI2571" s="17"/>
      <c r="AJ2571" s="24"/>
      <c r="AK2571" s="27"/>
      <c r="AL2571" s="47"/>
      <c r="AQ2571" s="25">
        <f>IF(FollowUp!$AK$3="(Off)",IF(FollowUp!$AA$3=Data!$D$5,C2571,IF(FollowUp!$AA$3=Data!$D$6,D2571,IF(FollowUp!$AA$3=Data!$D$7,E2571,B2571))),IF(FollowUp!$AK$3=Data!$N$9,F2571,IF(FollowUp!$AK$3=Data!$N$8,H2571,IF(FollowUp!$AK$3=Data!$N$7,G2571,B2571))))</f>
        <v>0</v>
      </c>
      <c r="AR2571" s="51">
        <f t="shared" si="242"/>
        <v>0</v>
      </c>
      <c r="AS2571" s="25">
        <f t="shared" si="246"/>
        <v>-1</v>
      </c>
      <c r="AT2571" s="25">
        <f t="shared" si="243"/>
        <v>2564</v>
      </c>
      <c r="AU2571" s="25">
        <f t="shared" si="247"/>
        <v>0</v>
      </c>
      <c r="AV2571" s="25">
        <f t="shared" si="244"/>
        <v>0</v>
      </c>
      <c r="BB2571" s="51"/>
    </row>
    <row r="2572" spans="1:54" x14ac:dyDescent="0.25">
      <c r="A2572" t="str">
        <f t="shared" si="245"/>
        <v>2572</v>
      </c>
      <c r="B2572" s="25">
        <f>IF(OR(ISBLANK($AG2572),$AI2572="closed",$AI2572="old",AND($B$3=Data!$N$6,OR(database!AG2572=Data!$K$8,Data!$K$9=database!AG2572))),0,MAX(B$8:B2571)+1)</f>
        <v>0</v>
      </c>
      <c r="C2572" s="25">
        <f ca="1">IF(AND($AL2572-C$3&lt;=TODAY(),$AL2572&gt;0,AI2572&lt;&gt;"closed",AI2572&lt;&gt;"old",AND($B$3&lt;&gt;Data!$N$6,OR(database!$AG2572&lt;&gt;Data!$K$9,database!$AG2572&lt;&gt;Data!$K$8))),MAX(C$8:C2571)+1,0)</f>
        <v>0</v>
      </c>
      <c r="D2572" s="25">
        <f ca="1">IF(AND($AL2572-D$3&lt;=TODAY(),$AL2572&gt;0,$AI2572&lt;&gt;"closed",AI2572&lt;&gt;"old",AND($B$3&lt;&gt;Data!$N$6,OR(database!$AG2572&lt;&gt;Data!$K$9,database!$AG2572&lt;&gt;Data!$K$8))),MAX(D$8:D2571)+1,0)</f>
        <v>0</v>
      </c>
      <c r="E2572" s="25">
        <f ca="1">IF(AND($AL2572-E$3&lt;=TODAY(),$AL2572&gt;0,AI2572&lt;&gt;"closed",AI2572&lt;&gt;"old",AND($B$3&lt;&gt;Data!$N$6,OR(database!$AG2572&lt;&gt;Data!$K$9,database!$AG2572&lt;&gt;Data!$K$8))),MAX(E$8:E2571)+1,0)</f>
        <v>0</v>
      </c>
      <c r="F2572" s="25">
        <f>IF(AH2572="X",MAX(F$8:F2571)+1,0)</f>
        <v>0</v>
      </c>
      <c r="G2572" s="25">
        <f ca="1">IF(AND(AG2572=Data!$K$8,database!AI2572&lt;&gt;"Closed",AI2572&lt;&gt;"old",database!AL2572&lt;(TODAY()+Data!$X$4)),MAX(G$8:G2571)+1,0)</f>
        <v>0</v>
      </c>
      <c r="H2572" s="25">
        <f ca="1">IF(AND(AG2572=Data!$K$9,database!AI2572&lt;&gt;"Closed",AI2572&lt;&gt;"old",database!AL2572&lt;(TODAY()+Data!$X$5)),MAX(H$8:H2571)+1,0)</f>
        <v>0</v>
      </c>
      <c r="Y2572">
        <f>IF(AS2572&gt;0,VLOOKUP(AS2572,$AT:$AV,3,0)+COUNTIF(AS$8:AS2571,AS2572),0)</f>
        <v>0</v>
      </c>
      <c r="AA2572" s="16"/>
      <c r="AB2572" s="22"/>
      <c r="AC2572" s="16"/>
      <c r="AD2572" s="22"/>
      <c r="AE2572" s="16"/>
      <c r="AF2572" s="22"/>
      <c r="AG2572" s="138"/>
      <c r="AH2572" s="23"/>
      <c r="AI2572" s="16"/>
      <c r="AJ2572" s="23"/>
      <c r="AK2572" s="28"/>
      <c r="AL2572" s="35"/>
      <c r="AQ2572" s="25">
        <f>IF(FollowUp!$AK$3="(Off)",IF(FollowUp!$AA$3=Data!$D$5,C2572,IF(FollowUp!$AA$3=Data!$D$6,D2572,IF(FollowUp!$AA$3=Data!$D$7,E2572,B2572))),IF(FollowUp!$AK$3=Data!$N$9,F2572,IF(FollowUp!$AK$3=Data!$N$8,H2572,IF(FollowUp!$AK$3=Data!$N$7,G2572,B2572))))</f>
        <v>0</v>
      </c>
      <c r="AR2572" s="51">
        <f t="shared" si="242"/>
        <v>0</v>
      </c>
      <c r="AS2572" s="25">
        <f t="shared" si="246"/>
        <v>-1</v>
      </c>
      <c r="AT2572" s="25">
        <f t="shared" si="243"/>
        <v>2565</v>
      </c>
      <c r="AU2572" s="25">
        <f t="shared" si="247"/>
        <v>0</v>
      </c>
      <c r="AV2572" s="25">
        <f t="shared" si="244"/>
        <v>0</v>
      </c>
      <c r="BB2572" s="51"/>
    </row>
    <row r="2573" spans="1:54" x14ac:dyDescent="0.25">
      <c r="A2573" t="str">
        <f t="shared" si="245"/>
        <v>2573</v>
      </c>
      <c r="B2573" s="25">
        <f>IF(OR(ISBLANK($AG2573),$AI2573="closed",$AI2573="old",AND($B$3=Data!$N$6,OR(database!AG2573=Data!$K$8,Data!$K$9=database!AG2573))),0,MAX(B$8:B2572)+1)</f>
        <v>0</v>
      </c>
      <c r="C2573" s="25">
        <f ca="1">IF(AND($AL2573-C$3&lt;=TODAY(),$AL2573&gt;0,AI2573&lt;&gt;"closed",AI2573&lt;&gt;"old",AND($B$3&lt;&gt;Data!$N$6,OR(database!$AG2573&lt;&gt;Data!$K$9,database!$AG2573&lt;&gt;Data!$K$8))),MAX(C$8:C2572)+1,0)</f>
        <v>0</v>
      </c>
      <c r="D2573" s="25">
        <f ca="1">IF(AND($AL2573-D$3&lt;=TODAY(),$AL2573&gt;0,$AI2573&lt;&gt;"closed",AI2573&lt;&gt;"old",AND($B$3&lt;&gt;Data!$N$6,OR(database!$AG2573&lt;&gt;Data!$K$9,database!$AG2573&lt;&gt;Data!$K$8))),MAX(D$8:D2572)+1,0)</f>
        <v>0</v>
      </c>
      <c r="E2573" s="25">
        <f ca="1">IF(AND($AL2573-E$3&lt;=TODAY(),$AL2573&gt;0,AI2573&lt;&gt;"closed",AI2573&lt;&gt;"old",AND($B$3&lt;&gt;Data!$N$6,OR(database!$AG2573&lt;&gt;Data!$K$9,database!$AG2573&lt;&gt;Data!$K$8))),MAX(E$8:E2572)+1,0)</f>
        <v>0</v>
      </c>
      <c r="F2573" s="25">
        <f>IF(AH2573="X",MAX(F$8:F2572)+1,0)</f>
        <v>0</v>
      </c>
      <c r="G2573" s="25">
        <f ca="1">IF(AND(AG2573=Data!$K$8,database!AI2573&lt;&gt;"Closed",AI2573&lt;&gt;"old",database!AL2573&lt;(TODAY()+Data!$X$4)),MAX(G$8:G2572)+1,0)</f>
        <v>0</v>
      </c>
      <c r="H2573" s="25">
        <f ca="1">IF(AND(AG2573=Data!$K$9,database!AI2573&lt;&gt;"Closed",AI2573&lt;&gt;"old",database!AL2573&lt;(TODAY()+Data!$X$5)),MAX(H$8:H2572)+1,0)</f>
        <v>0</v>
      </c>
      <c r="Y2573">
        <f>IF(AS2573&gt;0,VLOOKUP(AS2573,$AT:$AV,3,0)+COUNTIF(AS$8:AS2572,AS2573),0)</f>
        <v>0</v>
      </c>
      <c r="AA2573" s="17"/>
      <c r="AB2573" s="18"/>
      <c r="AC2573" s="17"/>
      <c r="AD2573" s="18"/>
      <c r="AE2573" s="17"/>
      <c r="AF2573" s="18"/>
      <c r="AG2573" s="139"/>
      <c r="AH2573" s="24"/>
      <c r="AI2573" s="17"/>
      <c r="AJ2573" s="24"/>
      <c r="AK2573" s="27"/>
      <c r="AL2573" s="47"/>
      <c r="AQ2573" s="25">
        <f>IF(FollowUp!$AK$3="(Off)",IF(FollowUp!$AA$3=Data!$D$5,C2573,IF(FollowUp!$AA$3=Data!$D$6,D2573,IF(FollowUp!$AA$3=Data!$D$7,E2573,B2573))),IF(FollowUp!$AK$3=Data!$N$9,F2573,IF(FollowUp!$AK$3=Data!$N$8,H2573,IF(FollowUp!$AK$3=Data!$N$7,G2573,B2573))))</f>
        <v>0</v>
      </c>
      <c r="AR2573" s="51">
        <f t="shared" si="242"/>
        <v>0</v>
      </c>
      <c r="AS2573" s="25">
        <f t="shared" si="246"/>
        <v>-1</v>
      </c>
      <c r="AT2573" s="25">
        <f t="shared" si="243"/>
        <v>2566</v>
      </c>
      <c r="AU2573" s="25">
        <f t="shared" si="247"/>
        <v>0</v>
      </c>
      <c r="AV2573" s="25">
        <f t="shared" si="244"/>
        <v>0</v>
      </c>
      <c r="BB2573" s="51"/>
    </row>
    <row r="2574" spans="1:54" x14ac:dyDescent="0.25">
      <c r="A2574" t="str">
        <f t="shared" si="245"/>
        <v>2574</v>
      </c>
      <c r="B2574" s="25">
        <f>IF(OR(ISBLANK($AG2574),$AI2574="closed",$AI2574="old",AND($B$3=Data!$N$6,OR(database!AG2574=Data!$K$8,Data!$K$9=database!AG2574))),0,MAX(B$8:B2573)+1)</f>
        <v>0</v>
      </c>
      <c r="C2574" s="25">
        <f ca="1">IF(AND($AL2574-C$3&lt;=TODAY(),$AL2574&gt;0,AI2574&lt;&gt;"closed",AI2574&lt;&gt;"old",AND($B$3&lt;&gt;Data!$N$6,OR(database!$AG2574&lt;&gt;Data!$K$9,database!$AG2574&lt;&gt;Data!$K$8))),MAX(C$8:C2573)+1,0)</f>
        <v>0</v>
      </c>
      <c r="D2574" s="25">
        <f ca="1">IF(AND($AL2574-D$3&lt;=TODAY(),$AL2574&gt;0,$AI2574&lt;&gt;"closed",AI2574&lt;&gt;"old",AND($B$3&lt;&gt;Data!$N$6,OR(database!$AG2574&lt;&gt;Data!$K$9,database!$AG2574&lt;&gt;Data!$K$8))),MAX(D$8:D2573)+1,0)</f>
        <v>0</v>
      </c>
      <c r="E2574" s="25">
        <f ca="1">IF(AND($AL2574-E$3&lt;=TODAY(),$AL2574&gt;0,AI2574&lt;&gt;"closed",AI2574&lt;&gt;"old",AND($B$3&lt;&gt;Data!$N$6,OR(database!$AG2574&lt;&gt;Data!$K$9,database!$AG2574&lt;&gt;Data!$K$8))),MAX(E$8:E2573)+1,0)</f>
        <v>0</v>
      </c>
      <c r="F2574" s="25">
        <f>IF(AH2574="X",MAX(F$8:F2573)+1,0)</f>
        <v>0</v>
      </c>
      <c r="G2574" s="25">
        <f ca="1">IF(AND(AG2574=Data!$K$8,database!AI2574&lt;&gt;"Closed",AI2574&lt;&gt;"old",database!AL2574&lt;(TODAY()+Data!$X$4)),MAX(G$8:G2573)+1,0)</f>
        <v>0</v>
      </c>
      <c r="H2574" s="25">
        <f ca="1">IF(AND(AG2574=Data!$K$9,database!AI2574&lt;&gt;"Closed",AI2574&lt;&gt;"old",database!AL2574&lt;(TODAY()+Data!$X$5)),MAX(H$8:H2573)+1,0)</f>
        <v>0</v>
      </c>
      <c r="Y2574">
        <f>IF(AS2574&gt;0,VLOOKUP(AS2574,$AT:$AV,3,0)+COUNTIF(AS$8:AS2573,AS2574),0)</f>
        <v>0</v>
      </c>
      <c r="AA2574" s="16"/>
      <c r="AB2574" s="22"/>
      <c r="AC2574" s="16"/>
      <c r="AD2574" s="22"/>
      <c r="AE2574" s="16"/>
      <c r="AF2574" s="22"/>
      <c r="AG2574" s="138"/>
      <c r="AH2574" s="23"/>
      <c r="AI2574" s="16"/>
      <c r="AJ2574" s="23"/>
      <c r="AK2574" s="28"/>
      <c r="AL2574" s="35"/>
      <c r="AQ2574" s="25">
        <f>IF(FollowUp!$AK$3="(Off)",IF(FollowUp!$AA$3=Data!$D$5,C2574,IF(FollowUp!$AA$3=Data!$D$6,D2574,IF(FollowUp!$AA$3=Data!$D$7,E2574,B2574))),IF(FollowUp!$AK$3=Data!$N$9,F2574,IF(FollowUp!$AK$3=Data!$N$8,H2574,IF(FollowUp!$AK$3=Data!$N$7,G2574,B2574))))</f>
        <v>0</v>
      </c>
      <c r="AR2574" s="51">
        <f t="shared" si="242"/>
        <v>0</v>
      </c>
      <c r="AS2574" s="25">
        <f t="shared" si="246"/>
        <v>-1</v>
      </c>
      <c r="AT2574" s="25">
        <f t="shared" si="243"/>
        <v>2567</v>
      </c>
      <c r="AU2574" s="25">
        <f t="shared" si="247"/>
        <v>0</v>
      </c>
      <c r="AV2574" s="25">
        <f t="shared" si="244"/>
        <v>0</v>
      </c>
      <c r="BB2574" s="51"/>
    </row>
    <row r="2575" spans="1:54" x14ac:dyDescent="0.25">
      <c r="A2575" t="str">
        <f t="shared" si="245"/>
        <v>2575</v>
      </c>
      <c r="B2575" s="25">
        <f>IF(OR(ISBLANK($AG2575),$AI2575="closed",$AI2575="old",AND($B$3=Data!$N$6,OR(database!AG2575=Data!$K$8,Data!$K$9=database!AG2575))),0,MAX(B$8:B2574)+1)</f>
        <v>0</v>
      </c>
      <c r="C2575" s="25">
        <f ca="1">IF(AND($AL2575-C$3&lt;=TODAY(),$AL2575&gt;0,AI2575&lt;&gt;"closed",AI2575&lt;&gt;"old",AND($B$3&lt;&gt;Data!$N$6,OR(database!$AG2575&lt;&gt;Data!$K$9,database!$AG2575&lt;&gt;Data!$K$8))),MAX(C$8:C2574)+1,0)</f>
        <v>0</v>
      </c>
      <c r="D2575" s="25">
        <f ca="1">IF(AND($AL2575-D$3&lt;=TODAY(),$AL2575&gt;0,$AI2575&lt;&gt;"closed",AI2575&lt;&gt;"old",AND($B$3&lt;&gt;Data!$N$6,OR(database!$AG2575&lt;&gt;Data!$K$9,database!$AG2575&lt;&gt;Data!$K$8))),MAX(D$8:D2574)+1,0)</f>
        <v>0</v>
      </c>
      <c r="E2575" s="25">
        <f ca="1">IF(AND($AL2575-E$3&lt;=TODAY(),$AL2575&gt;0,AI2575&lt;&gt;"closed",AI2575&lt;&gt;"old",AND($B$3&lt;&gt;Data!$N$6,OR(database!$AG2575&lt;&gt;Data!$K$9,database!$AG2575&lt;&gt;Data!$K$8))),MAX(E$8:E2574)+1,0)</f>
        <v>0</v>
      </c>
      <c r="F2575" s="25">
        <f>IF(AH2575="X",MAX(F$8:F2574)+1,0)</f>
        <v>0</v>
      </c>
      <c r="G2575" s="25">
        <f ca="1">IF(AND(AG2575=Data!$K$8,database!AI2575&lt;&gt;"Closed",AI2575&lt;&gt;"old",database!AL2575&lt;(TODAY()+Data!$X$4)),MAX(G$8:G2574)+1,0)</f>
        <v>0</v>
      </c>
      <c r="H2575" s="25">
        <f ca="1">IF(AND(AG2575=Data!$K$9,database!AI2575&lt;&gt;"Closed",AI2575&lt;&gt;"old",database!AL2575&lt;(TODAY()+Data!$X$5)),MAX(H$8:H2574)+1,0)</f>
        <v>0</v>
      </c>
      <c r="Y2575">
        <f>IF(AS2575&gt;0,VLOOKUP(AS2575,$AT:$AV,3,0)+COUNTIF(AS$8:AS2574,AS2575),0)</f>
        <v>0</v>
      </c>
      <c r="AA2575" s="17"/>
      <c r="AB2575" s="18"/>
      <c r="AC2575" s="17"/>
      <c r="AD2575" s="18"/>
      <c r="AE2575" s="17"/>
      <c r="AF2575" s="18"/>
      <c r="AG2575" s="139"/>
      <c r="AH2575" s="24"/>
      <c r="AI2575" s="17"/>
      <c r="AJ2575" s="24"/>
      <c r="AK2575" s="27"/>
      <c r="AL2575" s="47"/>
      <c r="AQ2575" s="25">
        <f>IF(FollowUp!$AK$3="(Off)",IF(FollowUp!$AA$3=Data!$D$5,C2575,IF(FollowUp!$AA$3=Data!$D$6,D2575,IF(FollowUp!$AA$3=Data!$D$7,E2575,B2575))),IF(FollowUp!$AK$3=Data!$N$9,F2575,IF(FollowUp!$AK$3=Data!$N$8,H2575,IF(FollowUp!$AK$3=Data!$N$7,G2575,B2575))))</f>
        <v>0</v>
      </c>
      <c r="AR2575" s="51">
        <f t="shared" si="242"/>
        <v>0</v>
      </c>
      <c r="AS2575" s="25">
        <f t="shared" si="246"/>
        <v>-1</v>
      </c>
      <c r="AT2575" s="25">
        <f t="shared" si="243"/>
        <v>2568</v>
      </c>
      <c r="AU2575" s="25">
        <f t="shared" si="247"/>
        <v>0</v>
      </c>
      <c r="AV2575" s="25">
        <f t="shared" si="244"/>
        <v>0</v>
      </c>
      <c r="BB2575" s="51"/>
    </row>
    <row r="2576" spans="1:54" x14ac:dyDescent="0.25">
      <c r="A2576" t="str">
        <f t="shared" si="245"/>
        <v>2576</v>
      </c>
      <c r="B2576" s="25">
        <f>IF(OR(ISBLANK($AG2576),$AI2576="closed",$AI2576="old",AND($B$3=Data!$N$6,OR(database!AG2576=Data!$K$8,Data!$K$9=database!AG2576))),0,MAX(B$8:B2575)+1)</f>
        <v>0</v>
      </c>
      <c r="C2576" s="25">
        <f ca="1">IF(AND($AL2576-C$3&lt;=TODAY(),$AL2576&gt;0,AI2576&lt;&gt;"closed",AI2576&lt;&gt;"old",AND($B$3&lt;&gt;Data!$N$6,OR(database!$AG2576&lt;&gt;Data!$K$9,database!$AG2576&lt;&gt;Data!$K$8))),MAX(C$8:C2575)+1,0)</f>
        <v>0</v>
      </c>
      <c r="D2576" s="25">
        <f ca="1">IF(AND($AL2576-D$3&lt;=TODAY(),$AL2576&gt;0,$AI2576&lt;&gt;"closed",AI2576&lt;&gt;"old",AND($B$3&lt;&gt;Data!$N$6,OR(database!$AG2576&lt;&gt;Data!$K$9,database!$AG2576&lt;&gt;Data!$K$8))),MAX(D$8:D2575)+1,0)</f>
        <v>0</v>
      </c>
      <c r="E2576" s="25">
        <f ca="1">IF(AND($AL2576-E$3&lt;=TODAY(),$AL2576&gt;0,AI2576&lt;&gt;"closed",AI2576&lt;&gt;"old",AND($B$3&lt;&gt;Data!$N$6,OR(database!$AG2576&lt;&gt;Data!$K$9,database!$AG2576&lt;&gt;Data!$K$8))),MAX(E$8:E2575)+1,0)</f>
        <v>0</v>
      </c>
      <c r="F2576" s="25">
        <f>IF(AH2576="X",MAX(F$8:F2575)+1,0)</f>
        <v>0</v>
      </c>
      <c r="G2576" s="25">
        <f ca="1">IF(AND(AG2576=Data!$K$8,database!AI2576&lt;&gt;"Closed",AI2576&lt;&gt;"old",database!AL2576&lt;(TODAY()+Data!$X$4)),MAX(G$8:G2575)+1,0)</f>
        <v>0</v>
      </c>
      <c r="H2576" s="25">
        <f ca="1">IF(AND(AG2576=Data!$K$9,database!AI2576&lt;&gt;"Closed",AI2576&lt;&gt;"old",database!AL2576&lt;(TODAY()+Data!$X$5)),MAX(H$8:H2575)+1,0)</f>
        <v>0</v>
      </c>
      <c r="Y2576">
        <f>IF(AS2576&gt;0,VLOOKUP(AS2576,$AT:$AV,3,0)+COUNTIF(AS$8:AS2575,AS2576),0)</f>
        <v>0</v>
      </c>
      <c r="AA2576" s="16"/>
      <c r="AB2576" s="22"/>
      <c r="AC2576" s="16"/>
      <c r="AD2576" s="22"/>
      <c r="AE2576" s="16"/>
      <c r="AF2576" s="22"/>
      <c r="AG2576" s="138"/>
      <c r="AH2576" s="23"/>
      <c r="AI2576" s="16"/>
      <c r="AJ2576" s="23"/>
      <c r="AK2576" s="28"/>
      <c r="AL2576" s="35"/>
      <c r="AQ2576" s="25">
        <f>IF(FollowUp!$AK$3="(Off)",IF(FollowUp!$AA$3=Data!$D$5,C2576,IF(FollowUp!$AA$3=Data!$D$6,D2576,IF(FollowUp!$AA$3=Data!$D$7,E2576,B2576))),IF(FollowUp!$AK$3=Data!$N$9,F2576,IF(FollowUp!$AK$3=Data!$N$8,H2576,IF(FollowUp!$AK$3=Data!$N$7,G2576,B2576))))</f>
        <v>0</v>
      </c>
      <c r="AR2576" s="51">
        <f t="shared" si="242"/>
        <v>0</v>
      </c>
      <c r="AS2576" s="25">
        <f t="shared" si="246"/>
        <v>-1</v>
      </c>
      <c r="AT2576" s="25">
        <f t="shared" si="243"/>
        <v>2569</v>
      </c>
      <c r="AU2576" s="25">
        <f t="shared" si="247"/>
        <v>0</v>
      </c>
      <c r="AV2576" s="25">
        <f t="shared" si="244"/>
        <v>0</v>
      </c>
      <c r="BB2576" s="51"/>
    </row>
    <row r="2577" spans="1:54" x14ac:dyDescent="0.25">
      <c r="A2577" t="str">
        <f t="shared" si="245"/>
        <v>2577</v>
      </c>
      <c r="B2577" s="25">
        <f>IF(OR(ISBLANK($AG2577),$AI2577="closed",$AI2577="old",AND($B$3=Data!$N$6,OR(database!AG2577=Data!$K$8,Data!$K$9=database!AG2577))),0,MAX(B$8:B2576)+1)</f>
        <v>0</v>
      </c>
      <c r="C2577" s="25">
        <f ca="1">IF(AND($AL2577-C$3&lt;=TODAY(),$AL2577&gt;0,AI2577&lt;&gt;"closed",AI2577&lt;&gt;"old",AND($B$3&lt;&gt;Data!$N$6,OR(database!$AG2577&lt;&gt;Data!$K$9,database!$AG2577&lt;&gt;Data!$K$8))),MAX(C$8:C2576)+1,0)</f>
        <v>0</v>
      </c>
      <c r="D2577" s="25">
        <f ca="1">IF(AND($AL2577-D$3&lt;=TODAY(),$AL2577&gt;0,$AI2577&lt;&gt;"closed",AI2577&lt;&gt;"old",AND($B$3&lt;&gt;Data!$N$6,OR(database!$AG2577&lt;&gt;Data!$K$9,database!$AG2577&lt;&gt;Data!$K$8))),MAX(D$8:D2576)+1,0)</f>
        <v>0</v>
      </c>
      <c r="E2577" s="25">
        <f ca="1">IF(AND($AL2577-E$3&lt;=TODAY(),$AL2577&gt;0,AI2577&lt;&gt;"closed",AI2577&lt;&gt;"old",AND($B$3&lt;&gt;Data!$N$6,OR(database!$AG2577&lt;&gt;Data!$K$9,database!$AG2577&lt;&gt;Data!$K$8))),MAX(E$8:E2576)+1,0)</f>
        <v>0</v>
      </c>
      <c r="F2577" s="25">
        <f>IF(AH2577="X",MAX(F$8:F2576)+1,0)</f>
        <v>0</v>
      </c>
      <c r="G2577" s="25">
        <f ca="1">IF(AND(AG2577=Data!$K$8,database!AI2577&lt;&gt;"Closed",AI2577&lt;&gt;"old",database!AL2577&lt;(TODAY()+Data!$X$4)),MAX(G$8:G2576)+1,0)</f>
        <v>0</v>
      </c>
      <c r="H2577" s="25">
        <f ca="1">IF(AND(AG2577=Data!$K$9,database!AI2577&lt;&gt;"Closed",AI2577&lt;&gt;"old",database!AL2577&lt;(TODAY()+Data!$X$5)),MAX(H$8:H2576)+1,0)</f>
        <v>0</v>
      </c>
      <c r="Y2577">
        <f>IF(AS2577&gt;0,VLOOKUP(AS2577,$AT:$AV,3,0)+COUNTIF(AS$8:AS2576,AS2577),0)</f>
        <v>0</v>
      </c>
      <c r="AA2577" s="17"/>
      <c r="AB2577" s="18"/>
      <c r="AC2577" s="17"/>
      <c r="AD2577" s="18"/>
      <c r="AE2577" s="17"/>
      <c r="AF2577" s="18"/>
      <c r="AG2577" s="139"/>
      <c r="AH2577" s="24"/>
      <c r="AI2577" s="17"/>
      <c r="AJ2577" s="24"/>
      <c r="AK2577" s="27"/>
      <c r="AL2577" s="47"/>
      <c r="AQ2577" s="25">
        <f>IF(FollowUp!$AK$3="(Off)",IF(FollowUp!$AA$3=Data!$D$5,C2577,IF(FollowUp!$AA$3=Data!$D$6,D2577,IF(FollowUp!$AA$3=Data!$D$7,E2577,B2577))),IF(FollowUp!$AK$3=Data!$N$9,F2577,IF(FollowUp!$AK$3=Data!$N$8,H2577,IF(FollowUp!$AK$3=Data!$N$7,G2577,B2577))))</f>
        <v>0</v>
      </c>
      <c r="AR2577" s="51">
        <f t="shared" si="242"/>
        <v>0</v>
      </c>
      <c r="AS2577" s="25">
        <f t="shared" si="246"/>
        <v>-1</v>
      </c>
      <c r="AT2577" s="25">
        <f t="shared" si="243"/>
        <v>2570</v>
      </c>
      <c r="AU2577" s="25">
        <f t="shared" si="247"/>
        <v>0</v>
      </c>
      <c r="AV2577" s="25">
        <f t="shared" si="244"/>
        <v>0</v>
      </c>
      <c r="BB2577" s="51"/>
    </row>
    <row r="2578" spans="1:54" x14ac:dyDescent="0.25">
      <c r="A2578" t="str">
        <f t="shared" si="245"/>
        <v>2578</v>
      </c>
      <c r="B2578" s="25">
        <f>IF(OR(ISBLANK($AG2578),$AI2578="closed",$AI2578="old",AND($B$3=Data!$N$6,OR(database!AG2578=Data!$K$8,Data!$K$9=database!AG2578))),0,MAX(B$8:B2577)+1)</f>
        <v>0</v>
      </c>
      <c r="C2578" s="25">
        <f ca="1">IF(AND($AL2578-C$3&lt;=TODAY(),$AL2578&gt;0,AI2578&lt;&gt;"closed",AI2578&lt;&gt;"old",AND($B$3&lt;&gt;Data!$N$6,OR(database!$AG2578&lt;&gt;Data!$K$9,database!$AG2578&lt;&gt;Data!$K$8))),MAX(C$8:C2577)+1,0)</f>
        <v>0</v>
      </c>
      <c r="D2578" s="25">
        <f ca="1">IF(AND($AL2578-D$3&lt;=TODAY(),$AL2578&gt;0,$AI2578&lt;&gt;"closed",AI2578&lt;&gt;"old",AND($B$3&lt;&gt;Data!$N$6,OR(database!$AG2578&lt;&gt;Data!$K$9,database!$AG2578&lt;&gt;Data!$K$8))),MAX(D$8:D2577)+1,0)</f>
        <v>0</v>
      </c>
      <c r="E2578" s="25">
        <f ca="1">IF(AND($AL2578-E$3&lt;=TODAY(),$AL2578&gt;0,AI2578&lt;&gt;"closed",AI2578&lt;&gt;"old",AND($B$3&lt;&gt;Data!$N$6,OR(database!$AG2578&lt;&gt;Data!$K$9,database!$AG2578&lt;&gt;Data!$K$8))),MAX(E$8:E2577)+1,0)</f>
        <v>0</v>
      </c>
      <c r="F2578" s="25">
        <f>IF(AH2578="X",MAX(F$8:F2577)+1,0)</f>
        <v>0</v>
      </c>
      <c r="G2578" s="25">
        <f ca="1">IF(AND(AG2578=Data!$K$8,database!AI2578&lt;&gt;"Closed",AI2578&lt;&gt;"old",database!AL2578&lt;(TODAY()+Data!$X$4)),MAX(G$8:G2577)+1,0)</f>
        <v>0</v>
      </c>
      <c r="H2578" s="25">
        <f ca="1">IF(AND(AG2578=Data!$K$9,database!AI2578&lt;&gt;"Closed",AI2578&lt;&gt;"old",database!AL2578&lt;(TODAY()+Data!$X$5)),MAX(H$8:H2577)+1,0)</f>
        <v>0</v>
      </c>
      <c r="Y2578">
        <f>IF(AS2578&gt;0,VLOOKUP(AS2578,$AT:$AV,3,0)+COUNTIF(AS$8:AS2577,AS2578),0)</f>
        <v>0</v>
      </c>
      <c r="AA2578" s="16"/>
      <c r="AB2578" s="22"/>
      <c r="AC2578" s="16"/>
      <c r="AD2578" s="22"/>
      <c r="AE2578" s="16"/>
      <c r="AF2578" s="22"/>
      <c r="AG2578" s="138"/>
      <c r="AH2578" s="23"/>
      <c r="AI2578" s="16"/>
      <c r="AJ2578" s="23"/>
      <c r="AK2578" s="28"/>
      <c r="AL2578" s="35"/>
      <c r="AQ2578" s="25">
        <f>IF(FollowUp!$AK$3="(Off)",IF(FollowUp!$AA$3=Data!$D$5,C2578,IF(FollowUp!$AA$3=Data!$D$6,D2578,IF(FollowUp!$AA$3=Data!$D$7,E2578,B2578))),IF(FollowUp!$AK$3=Data!$N$9,F2578,IF(FollowUp!$AK$3=Data!$N$8,H2578,IF(FollowUp!$AK$3=Data!$N$7,G2578,B2578))))</f>
        <v>0</v>
      </c>
      <c r="AR2578" s="51">
        <f t="shared" si="242"/>
        <v>0</v>
      </c>
      <c r="AS2578" s="25">
        <f t="shared" si="246"/>
        <v>-1</v>
      </c>
      <c r="AT2578" s="25">
        <f t="shared" si="243"/>
        <v>2571</v>
      </c>
      <c r="AU2578" s="25">
        <f t="shared" si="247"/>
        <v>0</v>
      </c>
      <c r="AV2578" s="25">
        <f t="shared" si="244"/>
        <v>0</v>
      </c>
      <c r="BB2578" s="51"/>
    </row>
    <row r="2579" spans="1:54" x14ac:dyDescent="0.25">
      <c r="A2579" t="str">
        <f t="shared" si="245"/>
        <v>2579</v>
      </c>
      <c r="B2579" s="25">
        <f>IF(OR(ISBLANK($AG2579),$AI2579="closed",$AI2579="old",AND($B$3=Data!$N$6,OR(database!AG2579=Data!$K$8,Data!$K$9=database!AG2579))),0,MAX(B$8:B2578)+1)</f>
        <v>0</v>
      </c>
      <c r="C2579" s="25">
        <f ca="1">IF(AND($AL2579-C$3&lt;=TODAY(),$AL2579&gt;0,AI2579&lt;&gt;"closed",AI2579&lt;&gt;"old",AND($B$3&lt;&gt;Data!$N$6,OR(database!$AG2579&lt;&gt;Data!$K$9,database!$AG2579&lt;&gt;Data!$K$8))),MAX(C$8:C2578)+1,0)</f>
        <v>0</v>
      </c>
      <c r="D2579" s="25">
        <f ca="1">IF(AND($AL2579-D$3&lt;=TODAY(),$AL2579&gt;0,$AI2579&lt;&gt;"closed",AI2579&lt;&gt;"old",AND($B$3&lt;&gt;Data!$N$6,OR(database!$AG2579&lt;&gt;Data!$K$9,database!$AG2579&lt;&gt;Data!$K$8))),MAX(D$8:D2578)+1,0)</f>
        <v>0</v>
      </c>
      <c r="E2579" s="25">
        <f ca="1">IF(AND($AL2579-E$3&lt;=TODAY(),$AL2579&gt;0,AI2579&lt;&gt;"closed",AI2579&lt;&gt;"old",AND($B$3&lt;&gt;Data!$N$6,OR(database!$AG2579&lt;&gt;Data!$K$9,database!$AG2579&lt;&gt;Data!$K$8))),MAX(E$8:E2578)+1,0)</f>
        <v>0</v>
      </c>
      <c r="F2579" s="25">
        <f>IF(AH2579="X",MAX(F$8:F2578)+1,0)</f>
        <v>0</v>
      </c>
      <c r="G2579" s="25">
        <f ca="1">IF(AND(AG2579=Data!$K$8,database!AI2579&lt;&gt;"Closed",AI2579&lt;&gt;"old",database!AL2579&lt;(TODAY()+Data!$X$4)),MAX(G$8:G2578)+1,0)</f>
        <v>0</v>
      </c>
      <c r="H2579" s="25">
        <f ca="1">IF(AND(AG2579=Data!$K$9,database!AI2579&lt;&gt;"Closed",AI2579&lt;&gt;"old",database!AL2579&lt;(TODAY()+Data!$X$5)),MAX(H$8:H2578)+1,0)</f>
        <v>0</v>
      </c>
      <c r="Y2579">
        <f>IF(AS2579&gt;0,VLOOKUP(AS2579,$AT:$AV,3,0)+COUNTIF(AS$8:AS2578,AS2579),0)</f>
        <v>0</v>
      </c>
      <c r="AA2579" s="17"/>
      <c r="AB2579" s="18"/>
      <c r="AC2579" s="17"/>
      <c r="AD2579" s="18"/>
      <c r="AE2579" s="17"/>
      <c r="AF2579" s="18"/>
      <c r="AG2579" s="139"/>
      <c r="AH2579" s="24"/>
      <c r="AI2579" s="17"/>
      <c r="AJ2579" s="24"/>
      <c r="AK2579" s="27"/>
      <c r="AL2579" s="47"/>
      <c r="AQ2579" s="25">
        <f>IF(FollowUp!$AK$3="(Off)",IF(FollowUp!$AA$3=Data!$D$5,C2579,IF(FollowUp!$AA$3=Data!$D$6,D2579,IF(FollowUp!$AA$3=Data!$D$7,E2579,B2579))),IF(FollowUp!$AK$3=Data!$N$9,F2579,IF(FollowUp!$AK$3=Data!$N$8,H2579,IF(FollowUp!$AK$3=Data!$N$7,G2579,B2579))))</f>
        <v>0</v>
      </c>
      <c r="AR2579" s="51">
        <f t="shared" si="242"/>
        <v>0</v>
      </c>
      <c r="AS2579" s="25">
        <f t="shared" si="246"/>
        <v>-1</v>
      </c>
      <c r="AT2579" s="25">
        <f t="shared" si="243"/>
        <v>2572</v>
      </c>
      <c r="AU2579" s="25">
        <f t="shared" si="247"/>
        <v>0</v>
      </c>
      <c r="AV2579" s="25">
        <f t="shared" si="244"/>
        <v>0</v>
      </c>
      <c r="BB2579" s="51"/>
    </row>
    <row r="2580" spans="1:54" x14ac:dyDescent="0.25">
      <c r="A2580" t="str">
        <f t="shared" si="245"/>
        <v>2580</v>
      </c>
      <c r="B2580" s="25">
        <f>IF(OR(ISBLANK($AG2580),$AI2580="closed",$AI2580="old",AND($B$3=Data!$N$6,OR(database!AG2580=Data!$K$8,Data!$K$9=database!AG2580))),0,MAX(B$8:B2579)+1)</f>
        <v>0</v>
      </c>
      <c r="C2580" s="25">
        <f ca="1">IF(AND($AL2580-C$3&lt;=TODAY(),$AL2580&gt;0,AI2580&lt;&gt;"closed",AI2580&lt;&gt;"old",AND($B$3&lt;&gt;Data!$N$6,OR(database!$AG2580&lt;&gt;Data!$K$9,database!$AG2580&lt;&gt;Data!$K$8))),MAX(C$8:C2579)+1,0)</f>
        <v>0</v>
      </c>
      <c r="D2580" s="25">
        <f ca="1">IF(AND($AL2580-D$3&lt;=TODAY(),$AL2580&gt;0,$AI2580&lt;&gt;"closed",AI2580&lt;&gt;"old",AND($B$3&lt;&gt;Data!$N$6,OR(database!$AG2580&lt;&gt;Data!$K$9,database!$AG2580&lt;&gt;Data!$K$8))),MAX(D$8:D2579)+1,0)</f>
        <v>0</v>
      </c>
      <c r="E2580" s="25">
        <f ca="1">IF(AND($AL2580-E$3&lt;=TODAY(),$AL2580&gt;0,AI2580&lt;&gt;"closed",AI2580&lt;&gt;"old",AND($B$3&lt;&gt;Data!$N$6,OR(database!$AG2580&lt;&gt;Data!$K$9,database!$AG2580&lt;&gt;Data!$K$8))),MAX(E$8:E2579)+1,0)</f>
        <v>0</v>
      </c>
      <c r="F2580" s="25">
        <f>IF(AH2580="X",MAX(F$8:F2579)+1,0)</f>
        <v>0</v>
      </c>
      <c r="G2580" s="25">
        <f ca="1">IF(AND(AG2580=Data!$K$8,database!AI2580&lt;&gt;"Closed",AI2580&lt;&gt;"old",database!AL2580&lt;(TODAY()+Data!$X$4)),MAX(G$8:G2579)+1,0)</f>
        <v>0</v>
      </c>
      <c r="H2580" s="25">
        <f ca="1">IF(AND(AG2580=Data!$K$9,database!AI2580&lt;&gt;"Closed",AI2580&lt;&gt;"old",database!AL2580&lt;(TODAY()+Data!$X$5)),MAX(H$8:H2579)+1,0)</f>
        <v>0</v>
      </c>
      <c r="Y2580">
        <f>IF(AS2580&gt;0,VLOOKUP(AS2580,$AT:$AV,3,0)+COUNTIF(AS$8:AS2579,AS2580),0)</f>
        <v>0</v>
      </c>
      <c r="AA2580" s="16"/>
      <c r="AB2580" s="22"/>
      <c r="AC2580" s="16"/>
      <c r="AD2580" s="22"/>
      <c r="AE2580" s="16"/>
      <c r="AF2580" s="22"/>
      <c r="AG2580" s="138"/>
      <c r="AH2580" s="23"/>
      <c r="AI2580" s="16"/>
      <c r="AJ2580" s="23"/>
      <c r="AK2580" s="28"/>
      <c r="AL2580" s="35"/>
      <c r="AQ2580" s="25">
        <f>IF(FollowUp!$AK$3="(Off)",IF(FollowUp!$AA$3=Data!$D$5,C2580,IF(FollowUp!$AA$3=Data!$D$6,D2580,IF(FollowUp!$AA$3=Data!$D$7,E2580,B2580))),IF(FollowUp!$AK$3=Data!$N$9,F2580,IF(FollowUp!$AK$3=Data!$N$8,H2580,IF(FollowUp!$AK$3=Data!$N$7,G2580,B2580))))</f>
        <v>0</v>
      </c>
      <c r="AR2580" s="51">
        <f t="shared" si="242"/>
        <v>0</v>
      </c>
      <c r="AS2580" s="25">
        <f t="shared" si="246"/>
        <v>-1</v>
      </c>
      <c r="AT2580" s="25">
        <f t="shared" si="243"/>
        <v>2573</v>
      </c>
      <c r="AU2580" s="25">
        <f t="shared" si="247"/>
        <v>0</v>
      </c>
      <c r="AV2580" s="25">
        <f t="shared" si="244"/>
        <v>0</v>
      </c>
      <c r="BB2580" s="51"/>
    </row>
    <row r="2581" spans="1:54" x14ac:dyDescent="0.25">
      <c r="A2581" t="str">
        <f t="shared" si="245"/>
        <v>2581</v>
      </c>
      <c r="B2581" s="25">
        <f>IF(OR(ISBLANK($AG2581),$AI2581="closed",$AI2581="old",AND($B$3=Data!$N$6,OR(database!AG2581=Data!$K$8,Data!$K$9=database!AG2581))),0,MAX(B$8:B2580)+1)</f>
        <v>0</v>
      </c>
      <c r="C2581" s="25">
        <f ca="1">IF(AND($AL2581-C$3&lt;=TODAY(),$AL2581&gt;0,AI2581&lt;&gt;"closed",AI2581&lt;&gt;"old",AND($B$3&lt;&gt;Data!$N$6,OR(database!$AG2581&lt;&gt;Data!$K$9,database!$AG2581&lt;&gt;Data!$K$8))),MAX(C$8:C2580)+1,0)</f>
        <v>0</v>
      </c>
      <c r="D2581" s="25">
        <f ca="1">IF(AND($AL2581-D$3&lt;=TODAY(),$AL2581&gt;0,$AI2581&lt;&gt;"closed",AI2581&lt;&gt;"old",AND($B$3&lt;&gt;Data!$N$6,OR(database!$AG2581&lt;&gt;Data!$K$9,database!$AG2581&lt;&gt;Data!$K$8))),MAX(D$8:D2580)+1,0)</f>
        <v>0</v>
      </c>
      <c r="E2581" s="25">
        <f ca="1">IF(AND($AL2581-E$3&lt;=TODAY(),$AL2581&gt;0,AI2581&lt;&gt;"closed",AI2581&lt;&gt;"old",AND($B$3&lt;&gt;Data!$N$6,OR(database!$AG2581&lt;&gt;Data!$K$9,database!$AG2581&lt;&gt;Data!$K$8))),MAX(E$8:E2580)+1,0)</f>
        <v>0</v>
      </c>
      <c r="F2581" s="25">
        <f>IF(AH2581="X",MAX(F$8:F2580)+1,0)</f>
        <v>0</v>
      </c>
      <c r="G2581" s="25">
        <f ca="1">IF(AND(AG2581=Data!$K$8,database!AI2581&lt;&gt;"Closed",AI2581&lt;&gt;"old",database!AL2581&lt;(TODAY()+Data!$X$4)),MAX(G$8:G2580)+1,0)</f>
        <v>0</v>
      </c>
      <c r="H2581" s="25">
        <f ca="1">IF(AND(AG2581=Data!$K$9,database!AI2581&lt;&gt;"Closed",AI2581&lt;&gt;"old",database!AL2581&lt;(TODAY()+Data!$X$5)),MAX(H$8:H2580)+1,0)</f>
        <v>0</v>
      </c>
      <c r="Y2581">
        <f>IF(AS2581&gt;0,VLOOKUP(AS2581,$AT:$AV,3,0)+COUNTIF(AS$8:AS2580,AS2581),0)</f>
        <v>0</v>
      </c>
      <c r="AA2581" s="17"/>
      <c r="AB2581" s="18"/>
      <c r="AC2581" s="17"/>
      <c r="AD2581" s="18"/>
      <c r="AE2581" s="17"/>
      <c r="AF2581" s="18"/>
      <c r="AG2581" s="139"/>
      <c r="AH2581" s="24"/>
      <c r="AI2581" s="17"/>
      <c r="AJ2581" s="24"/>
      <c r="AK2581" s="27"/>
      <c r="AL2581" s="47"/>
      <c r="AQ2581" s="25">
        <f>IF(FollowUp!$AK$3="(Off)",IF(FollowUp!$AA$3=Data!$D$5,C2581,IF(FollowUp!$AA$3=Data!$D$6,D2581,IF(FollowUp!$AA$3=Data!$D$7,E2581,B2581))),IF(FollowUp!$AK$3=Data!$N$9,F2581,IF(FollowUp!$AK$3=Data!$N$8,H2581,IF(FollowUp!$AK$3=Data!$N$7,G2581,B2581))))</f>
        <v>0</v>
      </c>
      <c r="AR2581" s="51">
        <f t="shared" si="242"/>
        <v>0</v>
      </c>
      <c r="AS2581" s="25">
        <f t="shared" si="246"/>
        <v>-1</v>
      </c>
      <c r="AT2581" s="25">
        <f t="shared" si="243"/>
        <v>2574</v>
      </c>
      <c r="AU2581" s="25">
        <f t="shared" si="247"/>
        <v>0</v>
      </c>
      <c r="AV2581" s="25">
        <f t="shared" si="244"/>
        <v>0</v>
      </c>
      <c r="BB2581" s="51"/>
    </row>
    <row r="2582" spans="1:54" x14ac:dyDescent="0.25">
      <c r="A2582" t="str">
        <f t="shared" si="245"/>
        <v>2582</v>
      </c>
      <c r="B2582" s="25">
        <f>IF(OR(ISBLANK($AG2582),$AI2582="closed",$AI2582="old",AND($B$3=Data!$N$6,OR(database!AG2582=Data!$K$8,Data!$K$9=database!AG2582))),0,MAX(B$8:B2581)+1)</f>
        <v>0</v>
      </c>
      <c r="C2582" s="25">
        <f ca="1">IF(AND($AL2582-C$3&lt;=TODAY(),$AL2582&gt;0,AI2582&lt;&gt;"closed",AI2582&lt;&gt;"old",AND($B$3&lt;&gt;Data!$N$6,OR(database!$AG2582&lt;&gt;Data!$K$9,database!$AG2582&lt;&gt;Data!$K$8))),MAX(C$8:C2581)+1,0)</f>
        <v>0</v>
      </c>
      <c r="D2582" s="25">
        <f ca="1">IF(AND($AL2582-D$3&lt;=TODAY(),$AL2582&gt;0,$AI2582&lt;&gt;"closed",AI2582&lt;&gt;"old",AND($B$3&lt;&gt;Data!$N$6,OR(database!$AG2582&lt;&gt;Data!$K$9,database!$AG2582&lt;&gt;Data!$K$8))),MAX(D$8:D2581)+1,0)</f>
        <v>0</v>
      </c>
      <c r="E2582" s="25">
        <f ca="1">IF(AND($AL2582-E$3&lt;=TODAY(),$AL2582&gt;0,AI2582&lt;&gt;"closed",AI2582&lt;&gt;"old",AND($B$3&lt;&gt;Data!$N$6,OR(database!$AG2582&lt;&gt;Data!$K$9,database!$AG2582&lt;&gt;Data!$K$8))),MAX(E$8:E2581)+1,0)</f>
        <v>0</v>
      </c>
      <c r="F2582" s="25">
        <f>IF(AH2582="X",MAX(F$8:F2581)+1,0)</f>
        <v>0</v>
      </c>
      <c r="G2582" s="25">
        <f ca="1">IF(AND(AG2582=Data!$K$8,database!AI2582&lt;&gt;"Closed",AI2582&lt;&gt;"old",database!AL2582&lt;(TODAY()+Data!$X$4)),MAX(G$8:G2581)+1,0)</f>
        <v>0</v>
      </c>
      <c r="H2582" s="25">
        <f ca="1">IF(AND(AG2582=Data!$K$9,database!AI2582&lt;&gt;"Closed",AI2582&lt;&gt;"old",database!AL2582&lt;(TODAY()+Data!$X$5)),MAX(H$8:H2581)+1,0)</f>
        <v>0</v>
      </c>
      <c r="Y2582">
        <f>IF(AS2582&gt;0,VLOOKUP(AS2582,$AT:$AV,3,0)+COUNTIF(AS$8:AS2581,AS2582),0)</f>
        <v>0</v>
      </c>
      <c r="AA2582" s="16"/>
      <c r="AB2582" s="22"/>
      <c r="AC2582" s="16"/>
      <c r="AD2582" s="22"/>
      <c r="AE2582" s="16"/>
      <c r="AF2582" s="22"/>
      <c r="AG2582" s="138"/>
      <c r="AH2582" s="23"/>
      <c r="AI2582" s="16"/>
      <c r="AJ2582" s="23"/>
      <c r="AK2582" s="28"/>
      <c r="AL2582" s="35"/>
      <c r="AQ2582" s="25">
        <f>IF(FollowUp!$AK$3="(Off)",IF(FollowUp!$AA$3=Data!$D$5,C2582,IF(FollowUp!$AA$3=Data!$D$6,D2582,IF(FollowUp!$AA$3=Data!$D$7,E2582,B2582))),IF(FollowUp!$AK$3=Data!$N$9,F2582,IF(FollowUp!$AK$3=Data!$N$8,H2582,IF(FollowUp!$AK$3=Data!$N$7,G2582,B2582))))</f>
        <v>0</v>
      </c>
      <c r="AR2582" s="51">
        <f t="shared" si="242"/>
        <v>0</v>
      </c>
      <c r="AS2582" s="25">
        <f t="shared" si="246"/>
        <v>-1</v>
      </c>
      <c r="AT2582" s="25">
        <f t="shared" si="243"/>
        <v>2575</v>
      </c>
      <c r="AU2582" s="25">
        <f t="shared" si="247"/>
        <v>0</v>
      </c>
      <c r="AV2582" s="25">
        <f t="shared" si="244"/>
        <v>0</v>
      </c>
      <c r="BB2582" s="51"/>
    </row>
    <row r="2583" spans="1:54" x14ac:dyDescent="0.25">
      <c r="A2583" t="str">
        <f t="shared" si="245"/>
        <v>2583</v>
      </c>
      <c r="B2583" s="25">
        <f>IF(OR(ISBLANK($AG2583),$AI2583="closed",$AI2583="old",AND($B$3=Data!$N$6,OR(database!AG2583=Data!$K$8,Data!$K$9=database!AG2583))),0,MAX(B$8:B2582)+1)</f>
        <v>0</v>
      </c>
      <c r="C2583" s="25">
        <f ca="1">IF(AND($AL2583-C$3&lt;=TODAY(),$AL2583&gt;0,AI2583&lt;&gt;"closed",AI2583&lt;&gt;"old",AND($B$3&lt;&gt;Data!$N$6,OR(database!$AG2583&lt;&gt;Data!$K$9,database!$AG2583&lt;&gt;Data!$K$8))),MAX(C$8:C2582)+1,0)</f>
        <v>0</v>
      </c>
      <c r="D2583" s="25">
        <f ca="1">IF(AND($AL2583-D$3&lt;=TODAY(),$AL2583&gt;0,$AI2583&lt;&gt;"closed",AI2583&lt;&gt;"old",AND($B$3&lt;&gt;Data!$N$6,OR(database!$AG2583&lt;&gt;Data!$K$9,database!$AG2583&lt;&gt;Data!$K$8))),MAX(D$8:D2582)+1,0)</f>
        <v>0</v>
      </c>
      <c r="E2583" s="25">
        <f ca="1">IF(AND($AL2583-E$3&lt;=TODAY(),$AL2583&gt;0,AI2583&lt;&gt;"closed",AI2583&lt;&gt;"old",AND($B$3&lt;&gt;Data!$N$6,OR(database!$AG2583&lt;&gt;Data!$K$9,database!$AG2583&lt;&gt;Data!$K$8))),MAX(E$8:E2582)+1,0)</f>
        <v>0</v>
      </c>
      <c r="F2583" s="25">
        <f>IF(AH2583="X",MAX(F$8:F2582)+1,0)</f>
        <v>0</v>
      </c>
      <c r="G2583" s="25">
        <f ca="1">IF(AND(AG2583=Data!$K$8,database!AI2583&lt;&gt;"Closed",AI2583&lt;&gt;"old",database!AL2583&lt;(TODAY()+Data!$X$4)),MAX(G$8:G2582)+1,0)</f>
        <v>0</v>
      </c>
      <c r="H2583" s="25">
        <f ca="1">IF(AND(AG2583=Data!$K$9,database!AI2583&lt;&gt;"Closed",AI2583&lt;&gt;"old",database!AL2583&lt;(TODAY()+Data!$X$5)),MAX(H$8:H2582)+1,0)</f>
        <v>0</v>
      </c>
      <c r="Y2583">
        <f>IF(AS2583&gt;0,VLOOKUP(AS2583,$AT:$AV,3,0)+COUNTIF(AS$8:AS2582,AS2583),0)</f>
        <v>0</v>
      </c>
      <c r="AA2583" s="17"/>
      <c r="AB2583" s="18"/>
      <c r="AC2583" s="17"/>
      <c r="AD2583" s="18"/>
      <c r="AE2583" s="17"/>
      <c r="AF2583" s="18"/>
      <c r="AG2583" s="139"/>
      <c r="AH2583" s="24"/>
      <c r="AI2583" s="17"/>
      <c r="AJ2583" s="24"/>
      <c r="AK2583" s="27"/>
      <c r="AL2583" s="47"/>
      <c r="AQ2583" s="25">
        <f>IF(FollowUp!$AK$3="(Off)",IF(FollowUp!$AA$3=Data!$D$5,C2583,IF(FollowUp!$AA$3=Data!$D$6,D2583,IF(FollowUp!$AA$3=Data!$D$7,E2583,B2583))),IF(FollowUp!$AK$3=Data!$N$9,F2583,IF(FollowUp!$AK$3=Data!$N$8,H2583,IF(FollowUp!$AK$3=Data!$N$7,G2583,B2583))))</f>
        <v>0</v>
      </c>
      <c r="AR2583" s="51">
        <f t="shared" si="242"/>
        <v>0</v>
      </c>
      <c r="AS2583" s="25">
        <f t="shared" si="246"/>
        <v>-1</v>
      </c>
      <c r="AT2583" s="25">
        <f t="shared" si="243"/>
        <v>2576</v>
      </c>
      <c r="AU2583" s="25">
        <f t="shared" si="247"/>
        <v>0</v>
      </c>
      <c r="AV2583" s="25">
        <f t="shared" si="244"/>
        <v>0</v>
      </c>
      <c r="BB2583" s="51"/>
    </row>
    <row r="2584" spans="1:54" x14ac:dyDescent="0.25">
      <c r="A2584" t="str">
        <f t="shared" si="245"/>
        <v>2584</v>
      </c>
      <c r="B2584" s="25">
        <f>IF(OR(ISBLANK($AG2584),$AI2584="closed",$AI2584="old",AND($B$3=Data!$N$6,OR(database!AG2584=Data!$K$8,Data!$K$9=database!AG2584))),0,MAX(B$8:B2583)+1)</f>
        <v>0</v>
      </c>
      <c r="C2584" s="25">
        <f ca="1">IF(AND($AL2584-C$3&lt;=TODAY(),$AL2584&gt;0,AI2584&lt;&gt;"closed",AI2584&lt;&gt;"old",AND($B$3&lt;&gt;Data!$N$6,OR(database!$AG2584&lt;&gt;Data!$K$9,database!$AG2584&lt;&gt;Data!$K$8))),MAX(C$8:C2583)+1,0)</f>
        <v>0</v>
      </c>
      <c r="D2584" s="25">
        <f ca="1">IF(AND($AL2584-D$3&lt;=TODAY(),$AL2584&gt;0,$AI2584&lt;&gt;"closed",AI2584&lt;&gt;"old",AND($B$3&lt;&gt;Data!$N$6,OR(database!$AG2584&lt;&gt;Data!$K$9,database!$AG2584&lt;&gt;Data!$K$8))),MAX(D$8:D2583)+1,0)</f>
        <v>0</v>
      </c>
      <c r="E2584" s="25">
        <f ca="1">IF(AND($AL2584-E$3&lt;=TODAY(),$AL2584&gt;0,AI2584&lt;&gt;"closed",AI2584&lt;&gt;"old",AND($B$3&lt;&gt;Data!$N$6,OR(database!$AG2584&lt;&gt;Data!$K$9,database!$AG2584&lt;&gt;Data!$K$8))),MAX(E$8:E2583)+1,0)</f>
        <v>0</v>
      </c>
      <c r="F2584" s="25">
        <f>IF(AH2584="X",MAX(F$8:F2583)+1,0)</f>
        <v>0</v>
      </c>
      <c r="G2584" s="25">
        <f ca="1">IF(AND(AG2584=Data!$K$8,database!AI2584&lt;&gt;"Closed",AI2584&lt;&gt;"old",database!AL2584&lt;(TODAY()+Data!$X$4)),MAX(G$8:G2583)+1,0)</f>
        <v>0</v>
      </c>
      <c r="H2584" s="25">
        <f ca="1">IF(AND(AG2584=Data!$K$9,database!AI2584&lt;&gt;"Closed",AI2584&lt;&gt;"old",database!AL2584&lt;(TODAY()+Data!$X$5)),MAX(H$8:H2583)+1,0)</f>
        <v>0</v>
      </c>
      <c r="Y2584">
        <f>IF(AS2584&gt;0,VLOOKUP(AS2584,$AT:$AV,3,0)+COUNTIF(AS$8:AS2583,AS2584),0)</f>
        <v>0</v>
      </c>
      <c r="AA2584" s="16"/>
      <c r="AB2584" s="22"/>
      <c r="AC2584" s="16"/>
      <c r="AD2584" s="22"/>
      <c r="AE2584" s="16"/>
      <c r="AF2584" s="22"/>
      <c r="AG2584" s="138"/>
      <c r="AH2584" s="23"/>
      <c r="AI2584" s="16"/>
      <c r="AJ2584" s="23"/>
      <c r="AK2584" s="28"/>
      <c r="AL2584" s="35"/>
      <c r="AQ2584" s="25">
        <f>IF(FollowUp!$AK$3="(Off)",IF(FollowUp!$AA$3=Data!$D$5,C2584,IF(FollowUp!$AA$3=Data!$D$6,D2584,IF(FollowUp!$AA$3=Data!$D$7,E2584,B2584))),IF(FollowUp!$AK$3=Data!$N$9,F2584,IF(FollowUp!$AK$3=Data!$N$8,H2584,IF(FollowUp!$AK$3=Data!$N$7,G2584,B2584))))</f>
        <v>0</v>
      </c>
      <c r="AR2584" s="51">
        <f t="shared" si="242"/>
        <v>0</v>
      </c>
      <c r="AS2584" s="25">
        <f t="shared" si="246"/>
        <v>-1</v>
      </c>
      <c r="AT2584" s="25">
        <f t="shared" si="243"/>
        <v>2577</v>
      </c>
      <c r="AU2584" s="25">
        <f t="shared" si="247"/>
        <v>0</v>
      </c>
      <c r="AV2584" s="25">
        <f t="shared" si="244"/>
        <v>0</v>
      </c>
      <c r="BB2584" s="51"/>
    </row>
    <row r="2585" spans="1:54" x14ac:dyDescent="0.25">
      <c r="A2585" t="str">
        <f t="shared" si="245"/>
        <v>2585</v>
      </c>
      <c r="B2585" s="25">
        <f>IF(OR(ISBLANK($AG2585),$AI2585="closed",$AI2585="old",AND($B$3=Data!$N$6,OR(database!AG2585=Data!$K$8,Data!$K$9=database!AG2585))),0,MAX(B$8:B2584)+1)</f>
        <v>0</v>
      </c>
      <c r="C2585" s="25">
        <f ca="1">IF(AND($AL2585-C$3&lt;=TODAY(),$AL2585&gt;0,AI2585&lt;&gt;"closed",AI2585&lt;&gt;"old",AND($B$3&lt;&gt;Data!$N$6,OR(database!$AG2585&lt;&gt;Data!$K$9,database!$AG2585&lt;&gt;Data!$K$8))),MAX(C$8:C2584)+1,0)</f>
        <v>0</v>
      </c>
      <c r="D2585" s="25">
        <f ca="1">IF(AND($AL2585-D$3&lt;=TODAY(),$AL2585&gt;0,$AI2585&lt;&gt;"closed",AI2585&lt;&gt;"old",AND($B$3&lt;&gt;Data!$N$6,OR(database!$AG2585&lt;&gt;Data!$K$9,database!$AG2585&lt;&gt;Data!$K$8))),MAX(D$8:D2584)+1,0)</f>
        <v>0</v>
      </c>
      <c r="E2585" s="25">
        <f ca="1">IF(AND($AL2585-E$3&lt;=TODAY(),$AL2585&gt;0,AI2585&lt;&gt;"closed",AI2585&lt;&gt;"old",AND($B$3&lt;&gt;Data!$N$6,OR(database!$AG2585&lt;&gt;Data!$K$9,database!$AG2585&lt;&gt;Data!$K$8))),MAX(E$8:E2584)+1,0)</f>
        <v>0</v>
      </c>
      <c r="F2585" s="25">
        <f>IF(AH2585="X",MAX(F$8:F2584)+1,0)</f>
        <v>0</v>
      </c>
      <c r="G2585" s="25">
        <f ca="1">IF(AND(AG2585=Data!$K$8,database!AI2585&lt;&gt;"Closed",AI2585&lt;&gt;"old",database!AL2585&lt;(TODAY()+Data!$X$4)),MAX(G$8:G2584)+1,0)</f>
        <v>0</v>
      </c>
      <c r="H2585" s="25">
        <f ca="1">IF(AND(AG2585=Data!$K$9,database!AI2585&lt;&gt;"Closed",AI2585&lt;&gt;"old",database!AL2585&lt;(TODAY()+Data!$X$5)),MAX(H$8:H2584)+1,0)</f>
        <v>0</v>
      </c>
      <c r="Y2585">
        <f>IF(AS2585&gt;0,VLOOKUP(AS2585,$AT:$AV,3,0)+COUNTIF(AS$8:AS2584,AS2585),0)</f>
        <v>0</v>
      </c>
      <c r="AA2585" s="17"/>
      <c r="AB2585" s="18"/>
      <c r="AC2585" s="17"/>
      <c r="AD2585" s="18"/>
      <c r="AE2585" s="17"/>
      <c r="AF2585" s="18"/>
      <c r="AG2585" s="139"/>
      <c r="AH2585" s="24"/>
      <c r="AI2585" s="17"/>
      <c r="AJ2585" s="24"/>
      <c r="AK2585" s="27"/>
      <c r="AL2585" s="47"/>
      <c r="AQ2585" s="25">
        <f>IF(FollowUp!$AK$3="(Off)",IF(FollowUp!$AA$3=Data!$D$5,C2585,IF(FollowUp!$AA$3=Data!$D$6,D2585,IF(FollowUp!$AA$3=Data!$D$7,E2585,B2585))),IF(FollowUp!$AK$3=Data!$N$9,F2585,IF(FollowUp!$AK$3=Data!$N$8,H2585,IF(FollowUp!$AK$3=Data!$N$7,G2585,B2585))))</f>
        <v>0</v>
      </c>
      <c r="AR2585" s="51">
        <f t="shared" ref="AR2585:AR2648" si="248">IF(AQ2585&gt;0,AL2585,0)</f>
        <v>0</v>
      </c>
      <c r="AS2585" s="25">
        <f t="shared" si="246"/>
        <v>-1</v>
      </c>
      <c r="AT2585" s="25">
        <f t="shared" ref="AT2585:AT2648" si="249">AT2584+1</f>
        <v>2578</v>
      </c>
      <c r="AU2585" s="25">
        <f t="shared" si="247"/>
        <v>0</v>
      </c>
      <c r="AV2585" s="25">
        <f t="shared" ref="AV2585:AV2648" si="250">IF(AND(AU2585&gt;0,AV2586=0),1,(AU2586+AV2586))</f>
        <v>0</v>
      </c>
      <c r="BB2585" s="51"/>
    </row>
    <row r="2586" spans="1:54" x14ac:dyDescent="0.25">
      <c r="A2586" t="str">
        <f t="shared" si="245"/>
        <v>2586</v>
      </c>
      <c r="B2586" s="25">
        <f>IF(OR(ISBLANK($AG2586),$AI2586="closed",$AI2586="old",AND($B$3=Data!$N$6,OR(database!AG2586=Data!$K$8,Data!$K$9=database!AG2586))),0,MAX(B$8:B2585)+1)</f>
        <v>0</v>
      </c>
      <c r="C2586" s="25">
        <f ca="1">IF(AND($AL2586-C$3&lt;=TODAY(),$AL2586&gt;0,AI2586&lt;&gt;"closed",AI2586&lt;&gt;"old",AND($B$3&lt;&gt;Data!$N$6,OR(database!$AG2586&lt;&gt;Data!$K$9,database!$AG2586&lt;&gt;Data!$K$8))),MAX(C$8:C2585)+1,0)</f>
        <v>0</v>
      </c>
      <c r="D2586" s="25">
        <f ca="1">IF(AND($AL2586-D$3&lt;=TODAY(),$AL2586&gt;0,$AI2586&lt;&gt;"closed",AI2586&lt;&gt;"old",AND($B$3&lt;&gt;Data!$N$6,OR(database!$AG2586&lt;&gt;Data!$K$9,database!$AG2586&lt;&gt;Data!$K$8))),MAX(D$8:D2585)+1,0)</f>
        <v>0</v>
      </c>
      <c r="E2586" s="25">
        <f ca="1">IF(AND($AL2586-E$3&lt;=TODAY(),$AL2586&gt;0,AI2586&lt;&gt;"closed",AI2586&lt;&gt;"old",AND($B$3&lt;&gt;Data!$N$6,OR(database!$AG2586&lt;&gt;Data!$K$9,database!$AG2586&lt;&gt;Data!$K$8))),MAX(E$8:E2585)+1,0)</f>
        <v>0</v>
      </c>
      <c r="F2586" s="25">
        <f>IF(AH2586="X",MAX(F$8:F2585)+1,0)</f>
        <v>0</v>
      </c>
      <c r="G2586" s="25">
        <f ca="1">IF(AND(AG2586=Data!$K$8,database!AI2586&lt;&gt;"Closed",AI2586&lt;&gt;"old",database!AL2586&lt;(TODAY()+Data!$X$4)),MAX(G$8:G2585)+1,0)</f>
        <v>0</v>
      </c>
      <c r="H2586" s="25">
        <f ca="1">IF(AND(AG2586=Data!$K$9,database!AI2586&lt;&gt;"Closed",AI2586&lt;&gt;"old",database!AL2586&lt;(TODAY()+Data!$X$5)),MAX(H$8:H2585)+1,0)</f>
        <v>0</v>
      </c>
      <c r="Y2586">
        <f>IF(AS2586&gt;0,VLOOKUP(AS2586,$AT:$AV,3,0)+COUNTIF(AS$8:AS2585,AS2586),0)</f>
        <v>0</v>
      </c>
      <c r="AA2586" s="16"/>
      <c r="AB2586" s="22"/>
      <c r="AC2586" s="16"/>
      <c r="AD2586" s="22"/>
      <c r="AE2586" s="16"/>
      <c r="AF2586" s="22"/>
      <c r="AG2586" s="138"/>
      <c r="AH2586" s="23"/>
      <c r="AI2586" s="16"/>
      <c r="AJ2586" s="23"/>
      <c r="AK2586" s="28"/>
      <c r="AL2586" s="35"/>
      <c r="AQ2586" s="25">
        <f>IF(FollowUp!$AK$3="(Off)",IF(FollowUp!$AA$3=Data!$D$5,C2586,IF(FollowUp!$AA$3=Data!$D$6,D2586,IF(FollowUp!$AA$3=Data!$D$7,E2586,B2586))),IF(FollowUp!$AK$3=Data!$N$9,F2586,IF(FollowUp!$AK$3=Data!$N$8,H2586,IF(FollowUp!$AK$3=Data!$N$7,G2586,B2586))))</f>
        <v>0</v>
      </c>
      <c r="AR2586" s="51">
        <f t="shared" si="248"/>
        <v>0</v>
      </c>
      <c r="AS2586" s="25">
        <f t="shared" si="246"/>
        <v>-1</v>
      </c>
      <c r="AT2586" s="25">
        <f t="shared" si="249"/>
        <v>2579</v>
      </c>
      <c r="AU2586" s="25">
        <f t="shared" si="247"/>
        <v>0</v>
      </c>
      <c r="AV2586" s="25">
        <f t="shared" si="250"/>
        <v>0</v>
      </c>
      <c r="BB2586" s="51"/>
    </row>
    <row r="2587" spans="1:54" x14ac:dyDescent="0.25">
      <c r="A2587" t="str">
        <f t="shared" si="245"/>
        <v>2587</v>
      </c>
      <c r="B2587" s="25">
        <f>IF(OR(ISBLANK($AG2587),$AI2587="closed",$AI2587="old",AND($B$3=Data!$N$6,OR(database!AG2587=Data!$K$8,Data!$K$9=database!AG2587))),0,MAX(B$8:B2586)+1)</f>
        <v>0</v>
      </c>
      <c r="C2587" s="25">
        <f ca="1">IF(AND($AL2587-C$3&lt;=TODAY(),$AL2587&gt;0,AI2587&lt;&gt;"closed",AI2587&lt;&gt;"old",AND($B$3&lt;&gt;Data!$N$6,OR(database!$AG2587&lt;&gt;Data!$K$9,database!$AG2587&lt;&gt;Data!$K$8))),MAX(C$8:C2586)+1,0)</f>
        <v>0</v>
      </c>
      <c r="D2587" s="25">
        <f ca="1">IF(AND($AL2587-D$3&lt;=TODAY(),$AL2587&gt;0,$AI2587&lt;&gt;"closed",AI2587&lt;&gt;"old",AND($B$3&lt;&gt;Data!$N$6,OR(database!$AG2587&lt;&gt;Data!$K$9,database!$AG2587&lt;&gt;Data!$K$8))),MAX(D$8:D2586)+1,0)</f>
        <v>0</v>
      </c>
      <c r="E2587" s="25">
        <f ca="1">IF(AND($AL2587-E$3&lt;=TODAY(),$AL2587&gt;0,AI2587&lt;&gt;"closed",AI2587&lt;&gt;"old",AND($B$3&lt;&gt;Data!$N$6,OR(database!$AG2587&lt;&gt;Data!$K$9,database!$AG2587&lt;&gt;Data!$K$8))),MAX(E$8:E2586)+1,0)</f>
        <v>0</v>
      </c>
      <c r="F2587" s="25">
        <f>IF(AH2587="X",MAX(F$8:F2586)+1,0)</f>
        <v>0</v>
      </c>
      <c r="G2587" s="25">
        <f ca="1">IF(AND(AG2587=Data!$K$8,database!AI2587&lt;&gt;"Closed",AI2587&lt;&gt;"old",database!AL2587&lt;(TODAY()+Data!$X$4)),MAX(G$8:G2586)+1,0)</f>
        <v>0</v>
      </c>
      <c r="H2587" s="25">
        <f ca="1">IF(AND(AG2587=Data!$K$9,database!AI2587&lt;&gt;"Closed",AI2587&lt;&gt;"old",database!AL2587&lt;(TODAY()+Data!$X$5)),MAX(H$8:H2586)+1,0)</f>
        <v>0</v>
      </c>
      <c r="Y2587">
        <f>IF(AS2587&gt;0,VLOOKUP(AS2587,$AT:$AV,3,0)+COUNTIF(AS$8:AS2586,AS2587),0)</f>
        <v>0</v>
      </c>
      <c r="AA2587" s="17"/>
      <c r="AB2587" s="18"/>
      <c r="AC2587" s="17"/>
      <c r="AD2587" s="18"/>
      <c r="AE2587" s="17"/>
      <c r="AF2587" s="18"/>
      <c r="AG2587" s="139"/>
      <c r="AH2587" s="24"/>
      <c r="AI2587" s="17"/>
      <c r="AJ2587" s="24"/>
      <c r="AK2587" s="27"/>
      <c r="AL2587" s="47"/>
      <c r="AQ2587" s="25">
        <f>IF(FollowUp!$AK$3="(Off)",IF(FollowUp!$AA$3=Data!$D$5,C2587,IF(FollowUp!$AA$3=Data!$D$6,D2587,IF(FollowUp!$AA$3=Data!$D$7,E2587,B2587))),IF(FollowUp!$AK$3=Data!$N$9,F2587,IF(FollowUp!$AK$3=Data!$N$8,H2587,IF(FollowUp!$AK$3=Data!$N$7,G2587,B2587))))</f>
        <v>0</v>
      </c>
      <c r="AR2587" s="51">
        <f t="shared" si="248"/>
        <v>0</v>
      </c>
      <c r="AS2587" s="25">
        <f t="shared" si="246"/>
        <v>-1</v>
      </c>
      <c r="AT2587" s="25">
        <f t="shared" si="249"/>
        <v>2580</v>
      </c>
      <c r="AU2587" s="25">
        <f t="shared" si="247"/>
        <v>0</v>
      </c>
      <c r="AV2587" s="25">
        <f t="shared" si="250"/>
        <v>0</v>
      </c>
      <c r="BB2587" s="51"/>
    </row>
    <row r="2588" spans="1:54" x14ac:dyDescent="0.25">
      <c r="A2588" t="str">
        <f t="shared" si="245"/>
        <v>2588</v>
      </c>
      <c r="B2588" s="25">
        <f>IF(OR(ISBLANK($AG2588),$AI2588="closed",$AI2588="old",AND($B$3=Data!$N$6,OR(database!AG2588=Data!$K$8,Data!$K$9=database!AG2588))),0,MAX(B$8:B2587)+1)</f>
        <v>0</v>
      </c>
      <c r="C2588" s="25">
        <f ca="1">IF(AND($AL2588-C$3&lt;=TODAY(),$AL2588&gt;0,AI2588&lt;&gt;"closed",AI2588&lt;&gt;"old",AND($B$3&lt;&gt;Data!$N$6,OR(database!$AG2588&lt;&gt;Data!$K$9,database!$AG2588&lt;&gt;Data!$K$8))),MAX(C$8:C2587)+1,0)</f>
        <v>0</v>
      </c>
      <c r="D2588" s="25">
        <f ca="1">IF(AND($AL2588-D$3&lt;=TODAY(),$AL2588&gt;0,$AI2588&lt;&gt;"closed",AI2588&lt;&gt;"old",AND($B$3&lt;&gt;Data!$N$6,OR(database!$AG2588&lt;&gt;Data!$K$9,database!$AG2588&lt;&gt;Data!$K$8))),MAX(D$8:D2587)+1,0)</f>
        <v>0</v>
      </c>
      <c r="E2588" s="25">
        <f ca="1">IF(AND($AL2588-E$3&lt;=TODAY(),$AL2588&gt;0,AI2588&lt;&gt;"closed",AI2588&lt;&gt;"old",AND($B$3&lt;&gt;Data!$N$6,OR(database!$AG2588&lt;&gt;Data!$K$9,database!$AG2588&lt;&gt;Data!$K$8))),MAX(E$8:E2587)+1,0)</f>
        <v>0</v>
      </c>
      <c r="F2588" s="25">
        <f>IF(AH2588="X",MAX(F$8:F2587)+1,0)</f>
        <v>0</v>
      </c>
      <c r="G2588" s="25">
        <f ca="1">IF(AND(AG2588=Data!$K$8,database!AI2588&lt;&gt;"Closed",AI2588&lt;&gt;"old",database!AL2588&lt;(TODAY()+Data!$X$4)),MAX(G$8:G2587)+1,0)</f>
        <v>0</v>
      </c>
      <c r="H2588" s="25">
        <f ca="1">IF(AND(AG2588=Data!$K$9,database!AI2588&lt;&gt;"Closed",AI2588&lt;&gt;"old",database!AL2588&lt;(TODAY()+Data!$X$5)),MAX(H$8:H2587)+1,0)</f>
        <v>0</v>
      </c>
      <c r="Y2588">
        <f>IF(AS2588&gt;0,VLOOKUP(AS2588,$AT:$AV,3,0)+COUNTIF(AS$8:AS2587,AS2588),0)</f>
        <v>0</v>
      </c>
      <c r="AA2588" s="16"/>
      <c r="AB2588" s="22"/>
      <c r="AC2588" s="16"/>
      <c r="AD2588" s="22"/>
      <c r="AE2588" s="16"/>
      <c r="AF2588" s="22"/>
      <c r="AG2588" s="138"/>
      <c r="AH2588" s="23"/>
      <c r="AI2588" s="16"/>
      <c r="AJ2588" s="23"/>
      <c r="AK2588" s="28"/>
      <c r="AL2588" s="35"/>
      <c r="AQ2588" s="25">
        <f>IF(FollowUp!$AK$3="(Off)",IF(FollowUp!$AA$3=Data!$D$5,C2588,IF(FollowUp!$AA$3=Data!$D$6,D2588,IF(FollowUp!$AA$3=Data!$D$7,E2588,B2588))),IF(FollowUp!$AK$3=Data!$N$9,F2588,IF(FollowUp!$AK$3=Data!$N$8,H2588,IF(FollowUp!$AK$3=Data!$N$7,G2588,B2588))))</f>
        <v>0</v>
      </c>
      <c r="AR2588" s="51">
        <f t="shared" si="248"/>
        <v>0</v>
      </c>
      <c r="AS2588" s="25">
        <f t="shared" si="246"/>
        <v>-1</v>
      </c>
      <c r="AT2588" s="25">
        <f t="shared" si="249"/>
        <v>2581</v>
      </c>
      <c r="AU2588" s="25">
        <f t="shared" si="247"/>
        <v>0</v>
      </c>
      <c r="AV2588" s="25">
        <f t="shared" si="250"/>
        <v>0</v>
      </c>
      <c r="BB2588" s="51"/>
    </row>
    <row r="2589" spans="1:54" x14ac:dyDescent="0.25">
      <c r="A2589" t="str">
        <f t="shared" si="245"/>
        <v>2589</v>
      </c>
      <c r="B2589" s="25">
        <f>IF(OR(ISBLANK($AG2589),$AI2589="closed",$AI2589="old",AND($B$3=Data!$N$6,OR(database!AG2589=Data!$K$8,Data!$K$9=database!AG2589))),0,MAX(B$8:B2588)+1)</f>
        <v>0</v>
      </c>
      <c r="C2589" s="25">
        <f ca="1">IF(AND($AL2589-C$3&lt;=TODAY(),$AL2589&gt;0,AI2589&lt;&gt;"closed",AI2589&lt;&gt;"old",AND($B$3&lt;&gt;Data!$N$6,OR(database!$AG2589&lt;&gt;Data!$K$9,database!$AG2589&lt;&gt;Data!$K$8))),MAX(C$8:C2588)+1,0)</f>
        <v>0</v>
      </c>
      <c r="D2589" s="25">
        <f ca="1">IF(AND($AL2589-D$3&lt;=TODAY(),$AL2589&gt;0,$AI2589&lt;&gt;"closed",AI2589&lt;&gt;"old",AND($B$3&lt;&gt;Data!$N$6,OR(database!$AG2589&lt;&gt;Data!$K$9,database!$AG2589&lt;&gt;Data!$K$8))),MAX(D$8:D2588)+1,0)</f>
        <v>0</v>
      </c>
      <c r="E2589" s="25">
        <f ca="1">IF(AND($AL2589-E$3&lt;=TODAY(),$AL2589&gt;0,AI2589&lt;&gt;"closed",AI2589&lt;&gt;"old",AND($B$3&lt;&gt;Data!$N$6,OR(database!$AG2589&lt;&gt;Data!$K$9,database!$AG2589&lt;&gt;Data!$K$8))),MAX(E$8:E2588)+1,0)</f>
        <v>0</v>
      </c>
      <c r="F2589" s="25">
        <f>IF(AH2589="X",MAX(F$8:F2588)+1,0)</f>
        <v>0</v>
      </c>
      <c r="G2589" s="25">
        <f ca="1">IF(AND(AG2589=Data!$K$8,database!AI2589&lt;&gt;"Closed",AI2589&lt;&gt;"old",database!AL2589&lt;(TODAY()+Data!$X$4)),MAX(G$8:G2588)+1,0)</f>
        <v>0</v>
      </c>
      <c r="H2589" s="25">
        <f ca="1">IF(AND(AG2589=Data!$K$9,database!AI2589&lt;&gt;"Closed",AI2589&lt;&gt;"old",database!AL2589&lt;(TODAY()+Data!$X$5)),MAX(H$8:H2588)+1,0)</f>
        <v>0</v>
      </c>
      <c r="Y2589">
        <f>IF(AS2589&gt;0,VLOOKUP(AS2589,$AT:$AV,3,0)+COUNTIF(AS$8:AS2588,AS2589),0)</f>
        <v>0</v>
      </c>
      <c r="AA2589" s="17"/>
      <c r="AB2589" s="18"/>
      <c r="AC2589" s="17"/>
      <c r="AD2589" s="18"/>
      <c r="AE2589" s="17"/>
      <c r="AF2589" s="18"/>
      <c r="AG2589" s="139"/>
      <c r="AH2589" s="24"/>
      <c r="AI2589" s="17"/>
      <c r="AJ2589" s="24"/>
      <c r="AK2589" s="27"/>
      <c r="AL2589" s="47"/>
      <c r="AQ2589" s="25">
        <f>IF(FollowUp!$AK$3="(Off)",IF(FollowUp!$AA$3=Data!$D$5,C2589,IF(FollowUp!$AA$3=Data!$D$6,D2589,IF(FollowUp!$AA$3=Data!$D$7,E2589,B2589))),IF(FollowUp!$AK$3=Data!$N$9,F2589,IF(FollowUp!$AK$3=Data!$N$8,H2589,IF(FollowUp!$AK$3=Data!$N$7,G2589,B2589))))</f>
        <v>0</v>
      </c>
      <c r="AR2589" s="51">
        <f t="shared" si="248"/>
        <v>0</v>
      </c>
      <c r="AS2589" s="25">
        <f t="shared" si="246"/>
        <v>-1</v>
      </c>
      <c r="AT2589" s="25">
        <f t="shared" si="249"/>
        <v>2582</v>
      </c>
      <c r="AU2589" s="25">
        <f t="shared" si="247"/>
        <v>0</v>
      </c>
      <c r="AV2589" s="25">
        <f t="shared" si="250"/>
        <v>0</v>
      </c>
      <c r="BB2589" s="51"/>
    </row>
    <row r="2590" spans="1:54" x14ac:dyDescent="0.25">
      <c r="A2590" t="str">
        <f t="shared" si="245"/>
        <v>2590</v>
      </c>
      <c r="B2590" s="25">
        <f>IF(OR(ISBLANK($AG2590),$AI2590="closed",$AI2590="old",AND($B$3=Data!$N$6,OR(database!AG2590=Data!$K$8,Data!$K$9=database!AG2590))),0,MAX(B$8:B2589)+1)</f>
        <v>0</v>
      </c>
      <c r="C2590" s="25">
        <f ca="1">IF(AND($AL2590-C$3&lt;=TODAY(),$AL2590&gt;0,AI2590&lt;&gt;"closed",AI2590&lt;&gt;"old",AND($B$3&lt;&gt;Data!$N$6,OR(database!$AG2590&lt;&gt;Data!$K$9,database!$AG2590&lt;&gt;Data!$K$8))),MAX(C$8:C2589)+1,0)</f>
        <v>0</v>
      </c>
      <c r="D2590" s="25">
        <f ca="1">IF(AND($AL2590-D$3&lt;=TODAY(),$AL2590&gt;0,$AI2590&lt;&gt;"closed",AI2590&lt;&gt;"old",AND($B$3&lt;&gt;Data!$N$6,OR(database!$AG2590&lt;&gt;Data!$K$9,database!$AG2590&lt;&gt;Data!$K$8))),MAX(D$8:D2589)+1,0)</f>
        <v>0</v>
      </c>
      <c r="E2590" s="25">
        <f ca="1">IF(AND($AL2590-E$3&lt;=TODAY(),$AL2590&gt;0,AI2590&lt;&gt;"closed",AI2590&lt;&gt;"old",AND($B$3&lt;&gt;Data!$N$6,OR(database!$AG2590&lt;&gt;Data!$K$9,database!$AG2590&lt;&gt;Data!$K$8))),MAX(E$8:E2589)+1,0)</f>
        <v>0</v>
      </c>
      <c r="F2590" s="25">
        <f>IF(AH2590="X",MAX(F$8:F2589)+1,0)</f>
        <v>0</v>
      </c>
      <c r="G2590" s="25">
        <f ca="1">IF(AND(AG2590=Data!$K$8,database!AI2590&lt;&gt;"Closed",AI2590&lt;&gt;"old",database!AL2590&lt;(TODAY()+Data!$X$4)),MAX(G$8:G2589)+1,0)</f>
        <v>0</v>
      </c>
      <c r="H2590" s="25">
        <f ca="1">IF(AND(AG2590=Data!$K$9,database!AI2590&lt;&gt;"Closed",AI2590&lt;&gt;"old",database!AL2590&lt;(TODAY()+Data!$X$5)),MAX(H$8:H2589)+1,0)</f>
        <v>0</v>
      </c>
      <c r="Y2590">
        <f>IF(AS2590&gt;0,VLOOKUP(AS2590,$AT:$AV,3,0)+COUNTIF(AS$8:AS2589,AS2590),0)</f>
        <v>0</v>
      </c>
      <c r="AA2590" s="16"/>
      <c r="AB2590" s="22"/>
      <c r="AC2590" s="16"/>
      <c r="AD2590" s="22"/>
      <c r="AE2590" s="16"/>
      <c r="AF2590" s="22"/>
      <c r="AG2590" s="138"/>
      <c r="AH2590" s="23"/>
      <c r="AI2590" s="16"/>
      <c r="AJ2590" s="23"/>
      <c r="AK2590" s="28"/>
      <c r="AL2590" s="35"/>
      <c r="AQ2590" s="25">
        <f>IF(FollowUp!$AK$3="(Off)",IF(FollowUp!$AA$3=Data!$D$5,C2590,IF(FollowUp!$AA$3=Data!$D$6,D2590,IF(FollowUp!$AA$3=Data!$D$7,E2590,B2590))),IF(FollowUp!$AK$3=Data!$N$9,F2590,IF(FollowUp!$AK$3=Data!$N$8,H2590,IF(FollowUp!$AK$3=Data!$N$7,G2590,B2590))))</f>
        <v>0</v>
      </c>
      <c r="AR2590" s="51">
        <f t="shared" si="248"/>
        <v>0</v>
      </c>
      <c r="AS2590" s="25">
        <f t="shared" si="246"/>
        <v>-1</v>
      </c>
      <c r="AT2590" s="25">
        <f t="shared" si="249"/>
        <v>2583</v>
      </c>
      <c r="AU2590" s="25">
        <f t="shared" si="247"/>
        <v>0</v>
      </c>
      <c r="AV2590" s="25">
        <f t="shared" si="250"/>
        <v>0</v>
      </c>
      <c r="BB2590" s="51"/>
    </row>
    <row r="2591" spans="1:54" x14ac:dyDescent="0.25">
      <c r="A2591" t="str">
        <f t="shared" si="245"/>
        <v>2591</v>
      </c>
      <c r="B2591" s="25">
        <f>IF(OR(ISBLANK($AG2591),$AI2591="closed",$AI2591="old",AND($B$3=Data!$N$6,OR(database!AG2591=Data!$K$8,Data!$K$9=database!AG2591))),0,MAX(B$8:B2590)+1)</f>
        <v>0</v>
      </c>
      <c r="C2591" s="25">
        <f ca="1">IF(AND($AL2591-C$3&lt;=TODAY(),$AL2591&gt;0,AI2591&lt;&gt;"closed",AI2591&lt;&gt;"old",AND($B$3&lt;&gt;Data!$N$6,OR(database!$AG2591&lt;&gt;Data!$K$9,database!$AG2591&lt;&gt;Data!$K$8))),MAX(C$8:C2590)+1,0)</f>
        <v>0</v>
      </c>
      <c r="D2591" s="25">
        <f ca="1">IF(AND($AL2591-D$3&lt;=TODAY(),$AL2591&gt;0,$AI2591&lt;&gt;"closed",AI2591&lt;&gt;"old",AND($B$3&lt;&gt;Data!$N$6,OR(database!$AG2591&lt;&gt;Data!$K$9,database!$AG2591&lt;&gt;Data!$K$8))),MAX(D$8:D2590)+1,0)</f>
        <v>0</v>
      </c>
      <c r="E2591" s="25">
        <f ca="1">IF(AND($AL2591-E$3&lt;=TODAY(),$AL2591&gt;0,AI2591&lt;&gt;"closed",AI2591&lt;&gt;"old",AND($B$3&lt;&gt;Data!$N$6,OR(database!$AG2591&lt;&gt;Data!$K$9,database!$AG2591&lt;&gt;Data!$K$8))),MAX(E$8:E2590)+1,0)</f>
        <v>0</v>
      </c>
      <c r="F2591" s="25">
        <f>IF(AH2591="X",MAX(F$8:F2590)+1,0)</f>
        <v>0</v>
      </c>
      <c r="G2591" s="25">
        <f ca="1">IF(AND(AG2591=Data!$K$8,database!AI2591&lt;&gt;"Closed",AI2591&lt;&gt;"old",database!AL2591&lt;(TODAY()+Data!$X$4)),MAX(G$8:G2590)+1,0)</f>
        <v>0</v>
      </c>
      <c r="H2591" s="25">
        <f ca="1">IF(AND(AG2591=Data!$K$9,database!AI2591&lt;&gt;"Closed",AI2591&lt;&gt;"old",database!AL2591&lt;(TODAY()+Data!$X$5)),MAX(H$8:H2590)+1,0)</f>
        <v>0</v>
      </c>
      <c r="Y2591">
        <f>IF(AS2591&gt;0,VLOOKUP(AS2591,$AT:$AV,3,0)+COUNTIF(AS$8:AS2590,AS2591),0)</f>
        <v>0</v>
      </c>
      <c r="AA2591" s="17"/>
      <c r="AB2591" s="18"/>
      <c r="AC2591" s="17"/>
      <c r="AD2591" s="18"/>
      <c r="AE2591" s="17"/>
      <c r="AF2591" s="18"/>
      <c r="AG2591" s="139"/>
      <c r="AH2591" s="24"/>
      <c r="AI2591" s="17"/>
      <c r="AJ2591" s="24"/>
      <c r="AK2591" s="27"/>
      <c r="AL2591" s="47"/>
      <c r="AQ2591" s="25">
        <f>IF(FollowUp!$AK$3="(Off)",IF(FollowUp!$AA$3=Data!$D$5,C2591,IF(FollowUp!$AA$3=Data!$D$6,D2591,IF(FollowUp!$AA$3=Data!$D$7,E2591,B2591))),IF(FollowUp!$AK$3=Data!$N$9,F2591,IF(FollowUp!$AK$3=Data!$N$8,H2591,IF(FollowUp!$AK$3=Data!$N$7,G2591,B2591))))</f>
        <v>0</v>
      </c>
      <c r="AR2591" s="51">
        <f t="shared" si="248"/>
        <v>0</v>
      </c>
      <c r="AS2591" s="25">
        <f t="shared" si="246"/>
        <v>-1</v>
      </c>
      <c r="AT2591" s="25">
        <f t="shared" si="249"/>
        <v>2584</v>
      </c>
      <c r="AU2591" s="25">
        <f t="shared" si="247"/>
        <v>0</v>
      </c>
      <c r="AV2591" s="25">
        <f t="shared" si="250"/>
        <v>0</v>
      </c>
      <c r="BB2591" s="51"/>
    </row>
    <row r="2592" spans="1:54" x14ac:dyDescent="0.25">
      <c r="A2592" t="str">
        <f t="shared" si="245"/>
        <v>2592</v>
      </c>
      <c r="B2592" s="25">
        <f>IF(OR(ISBLANK($AG2592),$AI2592="closed",$AI2592="old",AND($B$3=Data!$N$6,OR(database!AG2592=Data!$K$8,Data!$K$9=database!AG2592))),0,MAX(B$8:B2591)+1)</f>
        <v>0</v>
      </c>
      <c r="C2592" s="25">
        <f ca="1">IF(AND($AL2592-C$3&lt;=TODAY(),$AL2592&gt;0,AI2592&lt;&gt;"closed",AI2592&lt;&gt;"old",AND($B$3&lt;&gt;Data!$N$6,OR(database!$AG2592&lt;&gt;Data!$K$9,database!$AG2592&lt;&gt;Data!$K$8))),MAX(C$8:C2591)+1,0)</f>
        <v>0</v>
      </c>
      <c r="D2592" s="25">
        <f ca="1">IF(AND($AL2592-D$3&lt;=TODAY(),$AL2592&gt;0,$AI2592&lt;&gt;"closed",AI2592&lt;&gt;"old",AND($B$3&lt;&gt;Data!$N$6,OR(database!$AG2592&lt;&gt;Data!$K$9,database!$AG2592&lt;&gt;Data!$K$8))),MAX(D$8:D2591)+1,0)</f>
        <v>0</v>
      </c>
      <c r="E2592" s="25">
        <f ca="1">IF(AND($AL2592-E$3&lt;=TODAY(),$AL2592&gt;0,AI2592&lt;&gt;"closed",AI2592&lt;&gt;"old",AND($B$3&lt;&gt;Data!$N$6,OR(database!$AG2592&lt;&gt;Data!$K$9,database!$AG2592&lt;&gt;Data!$K$8))),MAX(E$8:E2591)+1,0)</f>
        <v>0</v>
      </c>
      <c r="F2592" s="25">
        <f>IF(AH2592="X",MAX(F$8:F2591)+1,0)</f>
        <v>0</v>
      </c>
      <c r="G2592" s="25">
        <f ca="1">IF(AND(AG2592=Data!$K$8,database!AI2592&lt;&gt;"Closed",AI2592&lt;&gt;"old",database!AL2592&lt;(TODAY()+Data!$X$4)),MAX(G$8:G2591)+1,0)</f>
        <v>0</v>
      </c>
      <c r="H2592" s="25">
        <f ca="1">IF(AND(AG2592=Data!$K$9,database!AI2592&lt;&gt;"Closed",AI2592&lt;&gt;"old",database!AL2592&lt;(TODAY()+Data!$X$5)),MAX(H$8:H2591)+1,0)</f>
        <v>0</v>
      </c>
      <c r="Y2592">
        <f>IF(AS2592&gt;0,VLOOKUP(AS2592,$AT:$AV,3,0)+COUNTIF(AS$8:AS2591,AS2592),0)</f>
        <v>0</v>
      </c>
      <c r="AA2592" s="16"/>
      <c r="AB2592" s="22"/>
      <c r="AC2592" s="16"/>
      <c r="AD2592" s="22"/>
      <c r="AE2592" s="16"/>
      <c r="AF2592" s="22"/>
      <c r="AG2592" s="138"/>
      <c r="AH2592" s="23"/>
      <c r="AI2592" s="16"/>
      <c r="AJ2592" s="23"/>
      <c r="AK2592" s="28"/>
      <c r="AL2592" s="35"/>
      <c r="AQ2592" s="25">
        <f>IF(FollowUp!$AK$3="(Off)",IF(FollowUp!$AA$3=Data!$D$5,C2592,IF(FollowUp!$AA$3=Data!$D$6,D2592,IF(FollowUp!$AA$3=Data!$D$7,E2592,B2592))),IF(FollowUp!$AK$3=Data!$N$9,F2592,IF(FollowUp!$AK$3=Data!$N$8,H2592,IF(FollowUp!$AK$3=Data!$N$7,G2592,B2592))))</f>
        <v>0</v>
      </c>
      <c r="AR2592" s="51">
        <f t="shared" si="248"/>
        <v>0</v>
      </c>
      <c r="AS2592" s="25">
        <f t="shared" si="246"/>
        <v>-1</v>
      </c>
      <c r="AT2592" s="25">
        <f t="shared" si="249"/>
        <v>2585</v>
      </c>
      <c r="AU2592" s="25">
        <f t="shared" si="247"/>
        <v>0</v>
      </c>
      <c r="AV2592" s="25">
        <f t="shared" si="250"/>
        <v>0</v>
      </c>
      <c r="BB2592" s="51"/>
    </row>
    <row r="2593" spans="1:54" x14ac:dyDescent="0.25">
      <c r="A2593" t="str">
        <f t="shared" si="245"/>
        <v>2593</v>
      </c>
      <c r="B2593" s="25">
        <f>IF(OR(ISBLANK($AG2593),$AI2593="closed",$AI2593="old",AND($B$3=Data!$N$6,OR(database!AG2593=Data!$K$8,Data!$K$9=database!AG2593))),0,MAX(B$8:B2592)+1)</f>
        <v>0</v>
      </c>
      <c r="C2593" s="25">
        <f ca="1">IF(AND($AL2593-C$3&lt;=TODAY(),$AL2593&gt;0,AI2593&lt;&gt;"closed",AI2593&lt;&gt;"old",AND($B$3&lt;&gt;Data!$N$6,OR(database!$AG2593&lt;&gt;Data!$K$9,database!$AG2593&lt;&gt;Data!$K$8))),MAX(C$8:C2592)+1,0)</f>
        <v>0</v>
      </c>
      <c r="D2593" s="25">
        <f ca="1">IF(AND($AL2593-D$3&lt;=TODAY(),$AL2593&gt;0,$AI2593&lt;&gt;"closed",AI2593&lt;&gt;"old",AND($B$3&lt;&gt;Data!$N$6,OR(database!$AG2593&lt;&gt;Data!$K$9,database!$AG2593&lt;&gt;Data!$K$8))),MAX(D$8:D2592)+1,0)</f>
        <v>0</v>
      </c>
      <c r="E2593" s="25">
        <f ca="1">IF(AND($AL2593-E$3&lt;=TODAY(),$AL2593&gt;0,AI2593&lt;&gt;"closed",AI2593&lt;&gt;"old",AND($B$3&lt;&gt;Data!$N$6,OR(database!$AG2593&lt;&gt;Data!$K$9,database!$AG2593&lt;&gt;Data!$K$8))),MAX(E$8:E2592)+1,0)</f>
        <v>0</v>
      </c>
      <c r="F2593" s="25">
        <f>IF(AH2593="X",MAX(F$8:F2592)+1,0)</f>
        <v>0</v>
      </c>
      <c r="G2593" s="25">
        <f ca="1">IF(AND(AG2593=Data!$K$8,database!AI2593&lt;&gt;"Closed",AI2593&lt;&gt;"old",database!AL2593&lt;(TODAY()+Data!$X$4)),MAX(G$8:G2592)+1,0)</f>
        <v>0</v>
      </c>
      <c r="H2593" s="25">
        <f ca="1">IF(AND(AG2593=Data!$K$9,database!AI2593&lt;&gt;"Closed",AI2593&lt;&gt;"old",database!AL2593&lt;(TODAY()+Data!$X$5)),MAX(H$8:H2592)+1,0)</f>
        <v>0</v>
      </c>
      <c r="Y2593">
        <f>IF(AS2593&gt;0,VLOOKUP(AS2593,$AT:$AV,3,0)+COUNTIF(AS$8:AS2592,AS2593),0)</f>
        <v>0</v>
      </c>
      <c r="AA2593" s="17"/>
      <c r="AB2593" s="18"/>
      <c r="AC2593" s="17"/>
      <c r="AD2593" s="18"/>
      <c r="AE2593" s="17"/>
      <c r="AF2593" s="18"/>
      <c r="AG2593" s="139"/>
      <c r="AH2593" s="24"/>
      <c r="AI2593" s="17"/>
      <c r="AJ2593" s="24"/>
      <c r="AK2593" s="27"/>
      <c r="AL2593" s="47"/>
      <c r="AQ2593" s="25">
        <f>IF(FollowUp!$AK$3="(Off)",IF(FollowUp!$AA$3=Data!$D$5,C2593,IF(FollowUp!$AA$3=Data!$D$6,D2593,IF(FollowUp!$AA$3=Data!$D$7,E2593,B2593))),IF(FollowUp!$AK$3=Data!$N$9,F2593,IF(FollowUp!$AK$3=Data!$N$8,H2593,IF(FollowUp!$AK$3=Data!$N$7,G2593,B2593))))</f>
        <v>0</v>
      </c>
      <c r="AR2593" s="51">
        <f t="shared" si="248"/>
        <v>0</v>
      </c>
      <c r="AS2593" s="25">
        <f t="shared" si="246"/>
        <v>-1</v>
      </c>
      <c r="AT2593" s="25">
        <f t="shared" si="249"/>
        <v>2586</v>
      </c>
      <c r="AU2593" s="25">
        <f t="shared" si="247"/>
        <v>0</v>
      </c>
      <c r="AV2593" s="25">
        <f t="shared" si="250"/>
        <v>0</v>
      </c>
      <c r="BB2593" s="51"/>
    </row>
    <row r="2594" spans="1:54" x14ac:dyDescent="0.25">
      <c r="A2594" t="str">
        <f t="shared" si="245"/>
        <v>2594</v>
      </c>
      <c r="B2594" s="25">
        <f>IF(OR(ISBLANK($AG2594),$AI2594="closed",$AI2594="old",AND($B$3=Data!$N$6,OR(database!AG2594=Data!$K$8,Data!$K$9=database!AG2594))),0,MAX(B$8:B2593)+1)</f>
        <v>0</v>
      </c>
      <c r="C2594" s="25">
        <f ca="1">IF(AND($AL2594-C$3&lt;=TODAY(),$AL2594&gt;0,AI2594&lt;&gt;"closed",AI2594&lt;&gt;"old",AND($B$3&lt;&gt;Data!$N$6,OR(database!$AG2594&lt;&gt;Data!$K$9,database!$AG2594&lt;&gt;Data!$K$8))),MAX(C$8:C2593)+1,0)</f>
        <v>0</v>
      </c>
      <c r="D2594" s="25">
        <f ca="1">IF(AND($AL2594-D$3&lt;=TODAY(),$AL2594&gt;0,$AI2594&lt;&gt;"closed",AI2594&lt;&gt;"old",AND($B$3&lt;&gt;Data!$N$6,OR(database!$AG2594&lt;&gt;Data!$K$9,database!$AG2594&lt;&gt;Data!$K$8))),MAX(D$8:D2593)+1,0)</f>
        <v>0</v>
      </c>
      <c r="E2594" s="25">
        <f ca="1">IF(AND($AL2594-E$3&lt;=TODAY(),$AL2594&gt;0,AI2594&lt;&gt;"closed",AI2594&lt;&gt;"old",AND($B$3&lt;&gt;Data!$N$6,OR(database!$AG2594&lt;&gt;Data!$K$9,database!$AG2594&lt;&gt;Data!$K$8))),MAX(E$8:E2593)+1,0)</f>
        <v>0</v>
      </c>
      <c r="F2594" s="25">
        <f>IF(AH2594="X",MAX(F$8:F2593)+1,0)</f>
        <v>0</v>
      </c>
      <c r="G2594" s="25">
        <f ca="1">IF(AND(AG2594=Data!$K$8,database!AI2594&lt;&gt;"Closed",AI2594&lt;&gt;"old",database!AL2594&lt;(TODAY()+Data!$X$4)),MAX(G$8:G2593)+1,0)</f>
        <v>0</v>
      </c>
      <c r="H2594" s="25">
        <f ca="1">IF(AND(AG2594=Data!$K$9,database!AI2594&lt;&gt;"Closed",AI2594&lt;&gt;"old",database!AL2594&lt;(TODAY()+Data!$X$5)),MAX(H$8:H2593)+1,0)</f>
        <v>0</v>
      </c>
      <c r="Y2594">
        <f>IF(AS2594&gt;0,VLOOKUP(AS2594,$AT:$AV,3,0)+COUNTIF(AS$8:AS2593,AS2594),0)</f>
        <v>0</v>
      </c>
      <c r="AA2594" s="16"/>
      <c r="AB2594" s="22"/>
      <c r="AC2594" s="16"/>
      <c r="AD2594" s="22"/>
      <c r="AE2594" s="16"/>
      <c r="AF2594" s="22"/>
      <c r="AG2594" s="138"/>
      <c r="AH2594" s="23"/>
      <c r="AI2594" s="16"/>
      <c r="AJ2594" s="23"/>
      <c r="AK2594" s="28"/>
      <c r="AL2594" s="35"/>
      <c r="AQ2594" s="25">
        <f>IF(FollowUp!$AK$3="(Off)",IF(FollowUp!$AA$3=Data!$D$5,C2594,IF(FollowUp!$AA$3=Data!$D$6,D2594,IF(FollowUp!$AA$3=Data!$D$7,E2594,B2594))),IF(FollowUp!$AK$3=Data!$N$9,F2594,IF(FollowUp!$AK$3=Data!$N$8,H2594,IF(FollowUp!$AK$3=Data!$N$7,G2594,B2594))))</f>
        <v>0</v>
      </c>
      <c r="AR2594" s="51">
        <f t="shared" si="248"/>
        <v>0</v>
      </c>
      <c r="AS2594" s="25">
        <f t="shared" si="246"/>
        <v>-1</v>
      </c>
      <c r="AT2594" s="25">
        <f t="shared" si="249"/>
        <v>2587</v>
      </c>
      <c r="AU2594" s="25">
        <f t="shared" si="247"/>
        <v>0</v>
      </c>
      <c r="AV2594" s="25">
        <f t="shared" si="250"/>
        <v>0</v>
      </c>
      <c r="BB2594" s="51"/>
    </row>
    <row r="2595" spans="1:54" x14ac:dyDescent="0.25">
      <c r="A2595" t="str">
        <f t="shared" si="245"/>
        <v>2595</v>
      </c>
      <c r="B2595" s="25">
        <f>IF(OR(ISBLANK($AG2595),$AI2595="closed",$AI2595="old",AND($B$3=Data!$N$6,OR(database!AG2595=Data!$K$8,Data!$K$9=database!AG2595))),0,MAX(B$8:B2594)+1)</f>
        <v>0</v>
      </c>
      <c r="C2595" s="25">
        <f ca="1">IF(AND($AL2595-C$3&lt;=TODAY(),$AL2595&gt;0,AI2595&lt;&gt;"closed",AI2595&lt;&gt;"old",AND($B$3&lt;&gt;Data!$N$6,OR(database!$AG2595&lt;&gt;Data!$K$9,database!$AG2595&lt;&gt;Data!$K$8))),MAX(C$8:C2594)+1,0)</f>
        <v>0</v>
      </c>
      <c r="D2595" s="25">
        <f ca="1">IF(AND($AL2595-D$3&lt;=TODAY(),$AL2595&gt;0,$AI2595&lt;&gt;"closed",AI2595&lt;&gt;"old",AND($B$3&lt;&gt;Data!$N$6,OR(database!$AG2595&lt;&gt;Data!$K$9,database!$AG2595&lt;&gt;Data!$K$8))),MAX(D$8:D2594)+1,0)</f>
        <v>0</v>
      </c>
      <c r="E2595" s="25">
        <f ca="1">IF(AND($AL2595-E$3&lt;=TODAY(),$AL2595&gt;0,AI2595&lt;&gt;"closed",AI2595&lt;&gt;"old",AND($B$3&lt;&gt;Data!$N$6,OR(database!$AG2595&lt;&gt;Data!$K$9,database!$AG2595&lt;&gt;Data!$K$8))),MAX(E$8:E2594)+1,0)</f>
        <v>0</v>
      </c>
      <c r="F2595" s="25">
        <f>IF(AH2595="X",MAX(F$8:F2594)+1,0)</f>
        <v>0</v>
      </c>
      <c r="G2595" s="25">
        <f ca="1">IF(AND(AG2595=Data!$K$8,database!AI2595&lt;&gt;"Closed",AI2595&lt;&gt;"old",database!AL2595&lt;(TODAY()+Data!$X$4)),MAX(G$8:G2594)+1,0)</f>
        <v>0</v>
      </c>
      <c r="H2595" s="25">
        <f ca="1">IF(AND(AG2595=Data!$K$9,database!AI2595&lt;&gt;"Closed",AI2595&lt;&gt;"old",database!AL2595&lt;(TODAY()+Data!$X$5)),MAX(H$8:H2594)+1,0)</f>
        <v>0</v>
      </c>
      <c r="Y2595">
        <f>IF(AS2595&gt;0,VLOOKUP(AS2595,$AT:$AV,3,0)+COUNTIF(AS$8:AS2594,AS2595),0)</f>
        <v>0</v>
      </c>
      <c r="AA2595" s="17"/>
      <c r="AB2595" s="18"/>
      <c r="AC2595" s="17"/>
      <c r="AD2595" s="18"/>
      <c r="AE2595" s="17"/>
      <c r="AF2595" s="18"/>
      <c r="AG2595" s="139"/>
      <c r="AH2595" s="24"/>
      <c r="AI2595" s="17"/>
      <c r="AJ2595" s="24"/>
      <c r="AK2595" s="27"/>
      <c r="AL2595" s="47"/>
      <c r="AQ2595" s="25">
        <f>IF(FollowUp!$AK$3="(Off)",IF(FollowUp!$AA$3=Data!$D$5,C2595,IF(FollowUp!$AA$3=Data!$D$6,D2595,IF(FollowUp!$AA$3=Data!$D$7,E2595,B2595))),IF(FollowUp!$AK$3=Data!$N$9,F2595,IF(FollowUp!$AK$3=Data!$N$8,H2595,IF(FollowUp!$AK$3=Data!$N$7,G2595,B2595))))</f>
        <v>0</v>
      </c>
      <c r="AR2595" s="51">
        <f t="shared" si="248"/>
        <v>0</v>
      </c>
      <c r="AS2595" s="25">
        <f t="shared" si="246"/>
        <v>-1</v>
      </c>
      <c r="AT2595" s="25">
        <f t="shared" si="249"/>
        <v>2588</v>
      </c>
      <c r="AU2595" s="25">
        <f t="shared" si="247"/>
        <v>0</v>
      </c>
      <c r="AV2595" s="25">
        <f t="shared" si="250"/>
        <v>0</v>
      </c>
      <c r="BB2595" s="51"/>
    </row>
    <row r="2596" spans="1:54" x14ac:dyDescent="0.25">
      <c r="A2596" t="str">
        <f t="shared" si="245"/>
        <v>2596</v>
      </c>
      <c r="B2596" s="25">
        <f>IF(OR(ISBLANK($AG2596),$AI2596="closed",$AI2596="old",AND($B$3=Data!$N$6,OR(database!AG2596=Data!$K$8,Data!$K$9=database!AG2596))),0,MAX(B$8:B2595)+1)</f>
        <v>0</v>
      </c>
      <c r="C2596" s="25">
        <f ca="1">IF(AND($AL2596-C$3&lt;=TODAY(),$AL2596&gt;0,AI2596&lt;&gt;"closed",AI2596&lt;&gt;"old",AND($B$3&lt;&gt;Data!$N$6,OR(database!$AG2596&lt;&gt;Data!$K$9,database!$AG2596&lt;&gt;Data!$K$8))),MAX(C$8:C2595)+1,0)</f>
        <v>0</v>
      </c>
      <c r="D2596" s="25">
        <f ca="1">IF(AND($AL2596-D$3&lt;=TODAY(),$AL2596&gt;0,$AI2596&lt;&gt;"closed",AI2596&lt;&gt;"old",AND($B$3&lt;&gt;Data!$N$6,OR(database!$AG2596&lt;&gt;Data!$K$9,database!$AG2596&lt;&gt;Data!$K$8))),MAX(D$8:D2595)+1,0)</f>
        <v>0</v>
      </c>
      <c r="E2596" s="25">
        <f ca="1">IF(AND($AL2596-E$3&lt;=TODAY(),$AL2596&gt;0,AI2596&lt;&gt;"closed",AI2596&lt;&gt;"old",AND($B$3&lt;&gt;Data!$N$6,OR(database!$AG2596&lt;&gt;Data!$K$9,database!$AG2596&lt;&gt;Data!$K$8))),MAX(E$8:E2595)+1,0)</f>
        <v>0</v>
      </c>
      <c r="F2596" s="25">
        <f>IF(AH2596="X",MAX(F$8:F2595)+1,0)</f>
        <v>0</v>
      </c>
      <c r="G2596" s="25">
        <f ca="1">IF(AND(AG2596=Data!$K$8,database!AI2596&lt;&gt;"Closed",AI2596&lt;&gt;"old",database!AL2596&lt;(TODAY()+Data!$X$4)),MAX(G$8:G2595)+1,0)</f>
        <v>0</v>
      </c>
      <c r="H2596" s="25">
        <f ca="1">IF(AND(AG2596=Data!$K$9,database!AI2596&lt;&gt;"Closed",AI2596&lt;&gt;"old",database!AL2596&lt;(TODAY()+Data!$X$5)),MAX(H$8:H2595)+1,0)</f>
        <v>0</v>
      </c>
      <c r="Y2596">
        <f>IF(AS2596&gt;0,VLOOKUP(AS2596,$AT:$AV,3,0)+COUNTIF(AS$8:AS2595,AS2596),0)</f>
        <v>0</v>
      </c>
      <c r="AA2596" s="16"/>
      <c r="AB2596" s="22"/>
      <c r="AC2596" s="16"/>
      <c r="AD2596" s="22"/>
      <c r="AE2596" s="16"/>
      <c r="AF2596" s="22"/>
      <c r="AG2596" s="138"/>
      <c r="AH2596" s="23"/>
      <c r="AI2596" s="16"/>
      <c r="AJ2596" s="23"/>
      <c r="AK2596" s="28"/>
      <c r="AL2596" s="35"/>
      <c r="AQ2596" s="25">
        <f>IF(FollowUp!$AK$3="(Off)",IF(FollowUp!$AA$3=Data!$D$5,C2596,IF(FollowUp!$AA$3=Data!$D$6,D2596,IF(FollowUp!$AA$3=Data!$D$7,E2596,B2596))),IF(FollowUp!$AK$3=Data!$N$9,F2596,IF(FollowUp!$AK$3=Data!$N$8,H2596,IF(FollowUp!$AK$3=Data!$N$7,G2596,B2596))))</f>
        <v>0</v>
      </c>
      <c r="AR2596" s="51">
        <f t="shared" si="248"/>
        <v>0</v>
      </c>
      <c r="AS2596" s="25">
        <f t="shared" si="246"/>
        <v>-1</v>
      </c>
      <c r="AT2596" s="25">
        <f t="shared" si="249"/>
        <v>2589</v>
      </c>
      <c r="AU2596" s="25">
        <f t="shared" si="247"/>
        <v>0</v>
      </c>
      <c r="AV2596" s="25">
        <f t="shared" si="250"/>
        <v>0</v>
      </c>
      <c r="BB2596" s="51"/>
    </row>
    <row r="2597" spans="1:54" x14ac:dyDescent="0.25">
      <c r="A2597" t="str">
        <f t="shared" si="245"/>
        <v>2597</v>
      </c>
      <c r="B2597" s="25">
        <f>IF(OR(ISBLANK($AG2597),$AI2597="closed",$AI2597="old",AND($B$3=Data!$N$6,OR(database!AG2597=Data!$K$8,Data!$K$9=database!AG2597))),0,MAX(B$8:B2596)+1)</f>
        <v>0</v>
      </c>
      <c r="C2597" s="25">
        <f ca="1">IF(AND($AL2597-C$3&lt;=TODAY(),$AL2597&gt;0,AI2597&lt;&gt;"closed",AI2597&lt;&gt;"old",AND($B$3&lt;&gt;Data!$N$6,OR(database!$AG2597&lt;&gt;Data!$K$9,database!$AG2597&lt;&gt;Data!$K$8))),MAX(C$8:C2596)+1,0)</f>
        <v>0</v>
      </c>
      <c r="D2597" s="25">
        <f ca="1">IF(AND($AL2597-D$3&lt;=TODAY(),$AL2597&gt;0,$AI2597&lt;&gt;"closed",AI2597&lt;&gt;"old",AND($B$3&lt;&gt;Data!$N$6,OR(database!$AG2597&lt;&gt;Data!$K$9,database!$AG2597&lt;&gt;Data!$K$8))),MAX(D$8:D2596)+1,0)</f>
        <v>0</v>
      </c>
      <c r="E2597" s="25">
        <f ca="1">IF(AND($AL2597-E$3&lt;=TODAY(),$AL2597&gt;0,AI2597&lt;&gt;"closed",AI2597&lt;&gt;"old",AND($B$3&lt;&gt;Data!$N$6,OR(database!$AG2597&lt;&gt;Data!$K$9,database!$AG2597&lt;&gt;Data!$K$8))),MAX(E$8:E2596)+1,0)</f>
        <v>0</v>
      </c>
      <c r="F2597" s="25">
        <f>IF(AH2597="X",MAX(F$8:F2596)+1,0)</f>
        <v>0</v>
      </c>
      <c r="G2597" s="25">
        <f ca="1">IF(AND(AG2597=Data!$K$8,database!AI2597&lt;&gt;"Closed",AI2597&lt;&gt;"old",database!AL2597&lt;(TODAY()+Data!$X$4)),MAX(G$8:G2596)+1,0)</f>
        <v>0</v>
      </c>
      <c r="H2597" s="25">
        <f ca="1">IF(AND(AG2597=Data!$K$9,database!AI2597&lt;&gt;"Closed",AI2597&lt;&gt;"old",database!AL2597&lt;(TODAY()+Data!$X$5)),MAX(H$8:H2596)+1,0)</f>
        <v>0</v>
      </c>
      <c r="Y2597">
        <f>IF(AS2597&gt;0,VLOOKUP(AS2597,$AT:$AV,3,0)+COUNTIF(AS$8:AS2596,AS2597),0)</f>
        <v>0</v>
      </c>
      <c r="AA2597" s="17"/>
      <c r="AB2597" s="18"/>
      <c r="AC2597" s="17"/>
      <c r="AD2597" s="18"/>
      <c r="AE2597" s="17"/>
      <c r="AF2597" s="18"/>
      <c r="AG2597" s="139"/>
      <c r="AH2597" s="24"/>
      <c r="AI2597" s="17"/>
      <c r="AJ2597" s="24"/>
      <c r="AK2597" s="27"/>
      <c r="AL2597" s="47"/>
      <c r="AQ2597" s="25">
        <f>IF(FollowUp!$AK$3="(Off)",IF(FollowUp!$AA$3=Data!$D$5,C2597,IF(FollowUp!$AA$3=Data!$D$6,D2597,IF(FollowUp!$AA$3=Data!$D$7,E2597,B2597))),IF(FollowUp!$AK$3=Data!$N$9,F2597,IF(FollowUp!$AK$3=Data!$N$8,H2597,IF(FollowUp!$AK$3=Data!$N$7,G2597,B2597))))</f>
        <v>0</v>
      </c>
      <c r="AR2597" s="51">
        <f t="shared" si="248"/>
        <v>0</v>
      </c>
      <c r="AS2597" s="25">
        <f t="shared" si="246"/>
        <v>-1</v>
      </c>
      <c r="AT2597" s="25">
        <f t="shared" si="249"/>
        <v>2590</v>
      </c>
      <c r="AU2597" s="25">
        <f t="shared" si="247"/>
        <v>0</v>
      </c>
      <c r="AV2597" s="25">
        <f t="shared" si="250"/>
        <v>0</v>
      </c>
      <c r="BB2597" s="51"/>
    </row>
    <row r="2598" spans="1:54" x14ac:dyDescent="0.25">
      <c r="A2598" t="str">
        <f t="shared" si="245"/>
        <v>2598</v>
      </c>
      <c r="B2598" s="25">
        <f>IF(OR(ISBLANK($AG2598),$AI2598="closed",$AI2598="old",AND($B$3=Data!$N$6,OR(database!AG2598=Data!$K$8,Data!$K$9=database!AG2598))),0,MAX(B$8:B2597)+1)</f>
        <v>0</v>
      </c>
      <c r="C2598" s="25">
        <f ca="1">IF(AND($AL2598-C$3&lt;=TODAY(),$AL2598&gt;0,AI2598&lt;&gt;"closed",AI2598&lt;&gt;"old",AND($B$3&lt;&gt;Data!$N$6,OR(database!$AG2598&lt;&gt;Data!$K$9,database!$AG2598&lt;&gt;Data!$K$8))),MAX(C$8:C2597)+1,0)</f>
        <v>0</v>
      </c>
      <c r="D2598" s="25">
        <f ca="1">IF(AND($AL2598-D$3&lt;=TODAY(),$AL2598&gt;0,$AI2598&lt;&gt;"closed",AI2598&lt;&gt;"old",AND($B$3&lt;&gt;Data!$N$6,OR(database!$AG2598&lt;&gt;Data!$K$9,database!$AG2598&lt;&gt;Data!$K$8))),MAX(D$8:D2597)+1,0)</f>
        <v>0</v>
      </c>
      <c r="E2598" s="25">
        <f ca="1">IF(AND($AL2598-E$3&lt;=TODAY(),$AL2598&gt;0,AI2598&lt;&gt;"closed",AI2598&lt;&gt;"old",AND($B$3&lt;&gt;Data!$N$6,OR(database!$AG2598&lt;&gt;Data!$K$9,database!$AG2598&lt;&gt;Data!$K$8))),MAX(E$8:E2597)+1,0)</f>
        <v>0</v>
      </c>
      <c r="F2598" s="25">
        <f>IF(AH2598="X",MAX(F$8:F2597)+1,0)</f>
        <v>0</v>
      </c>
      <c r="G2598" s="25">
        <f ca="1">IF(AND(AG2598=Data!$K$8,database!AI2598&lt;&gt;"Closed",AI2598&lt;&gt;"old",database!AL2598&lt;(TODAY()+Data!$X$4)),MAX(G$8:G2597)+1,0)</f>
        <v>0</v>
      </c>
      <c r="H2598" s="25">
        <f ca="1">IF(AND(AG2598=Data!$K$9,database!AI2598&lt;&gt;"Closed",AI2598&lt;&gt;"old",database!AL2598&lt;(TODAY()+Data!$X$5)),MAX(H$8:H2597)+1,0)</f>
        <v>0</v>
      </c>
      <c r="Y2598">
        <f>IF(AS2598&gt;0,VLOOKUP(AS2598,$AT:$AV,3,0)+COUNTIF(AS$8:AS2597,AS2598),0)</f>
        <v>0</v>
      </c>
      <c r="AA2598" s="16"/>
      <c r="AB2598" s="22"/>
      <c r="AC2598" s="16"/>
      <c r="AD2598" s="22"/>
      <c r="AE2598" s="16"/>
      <c r="AF2598" s="22"/>
      <c r="AG2598" s="138"/>
      <c r="AH2598" s="23"/>
      <c r="AI2598" s="16"/>
      <c r="AJ2598" s="23"/>
      <c r="AK2598" s="28"/>
      <c r="AL2598" s="35"/>
      <c r="AQ2598" s="25">
        <f>IF(FollowUp!$AK$3="(Off)",IF(FollowUp!$AA$3=Data!$D$5,C2598,IF(FollowUp!$AA$3=Data!$D$6,D2598,IF(FollowUp!$AA$3=Data!$D$7,E2598,B2598))),IF(FollowUp!$AK$3=Data!$N$9,F2598,IF(FollowUp!$AK$3=Data!$N$8,H2598,IF(FollowUp!$AK$3=Data!$N$7,G2598,B2598))))</f>
        <v>0</v>
      </c>
      <c r="AR2598" s="51">
        <f t="shared" si="248"/>
        <v>0</v>
      </c>
      <c r="AS2598" s="25">
        <f t="shared" si="246"/>
        <v>-1</v>
      </c>
      <c r="AT2598" s="25">
        <f t="shared" si="249"/>
        <v>2591</v>
      </c>
      <c r="AU2598" s="25">
        <f t="shared" si="247"/>
        <v>0</v>
      </c>
      <c r="AV2598" s="25">
        <f t="shared" si="250"/>
        <v>0</v>
      </c>
      <c r="BB2598" s="51"/>
    </row>
    <row r="2599" spans="1:54" x14ac:dyDescent="0.25">
      <c r="A2599" t="str">
        <f t="shared" si="245"/>
        <v>2599</v>
      </c>
      <c r="B2599" s="25">
        <f>IF(OR(ISBLANK($AG2599),$AI2599="closed",$AI2599="old",AND($B$3=Data!$N$6,OR(database!AG2599=Data!$K$8,Data!$K$9=database!AG2599))),0,MAX(B$8:B2598)+1)</f>
        <v>0</v>
      </c>
      <c r="C2599" s="25">
        <f ca="1">IF(AND($AL2599-C$3&lt;=TODAY(),$AL2599&gt;0,AI2599&lt;&gt;"closed",AI2599&lt;&gt;"old",AND($B$3&lt;&gt;Data!$N$6,OR(database!$AG2599&lt;&gt;Data!$K$9,database!$AG2599&lt;&gt;Data!$K$8))),MAX(C$8:C2598)+1,0)</f>
        <v>0</v>
      </c>
      <c r="D2599" s="25">
        <f ca="1">IF(AND($AL2599-D$3&lt;=TODAY(),$AL2599&gt;0,$AI2599&lt;&gt;"closed",AI2599&lt;&gt;"old",AND($B$3&lt;&gt;Data!$N$6,OR(database!$AG2599&lt;&gt;Data!$K$9,database!$AG2599&lt;&gt;Data!$K$8))),MAX(D$8:D2598)+1,0)</f>
        <v>0</v>
      </c>
      <c r="E2599" s="25">
        <f ca="1">IF(AND($AL2599-E$3&lt;=TODAY(),$AL2599&gt;0,AI2599&lt;&gt;"closed",AI2599&lt;&gt;"old",AND($B$3&lt;&gt;Data!$N$6,OR(database!$AG2599&lt;&gt;Data!$K$9,database!$AG2599&lt;&gt;Data!$K$8))),MAX(E$8:E2598)+1,0)</f>
        <v>0</v>
      </c>
      <c r="F2599" s="25">
        <f>IF(AH2599="X",MAX(F$8:F2598)+1,0)</f>
        <v>0</v>
      </c>
      <c r="G2599" s="25">
        <f ca="1">IF(AND(AG2599=Data!$K$8,database!AI2599&lt;&gt;"Closed",AI2599&lt;&gt;"old",database!AL2599&lt;(TODAY()+Data!$X$4)),MAX(G$8:G2598)+1,0)</f>
        <v>0</v>
      </c>
      <c r="H2599" s="25">
        <f ca="1">IF(AND(AG2599=Data!$K$9,database!AI2599&lt;&gt;"Closed",AI2599&lt;&gt;"old",database!AL2599&lt;(TODAY()+Data!$X$5)),MAX(H$8:H2598)+1,0)</f>
        <v>0</v>
      </c>
      <c r="Y2599">
        <f>IF(AS2599&gt;0,VLOOKUP(AS2599,$AT:$AV,3,0)+COUNTIF(AS$8:AS2598,AS2599),0)</f>
        <v>0</v>
      </c>
      <c r="AA2599" s="17"/>
      <c r="AB2599" s="18"/>
      <c r="AC2599" s="17"/>
      <c r="AD2599" s="18"/>
      <c r="AE2599" s="17"/>
      <c r="AF2599" s="18"/>
      <c r="AG2599" s="139"/>
      <c r="AH2599" s="24"/>
      <c r="AI2599" s="17"/>
      <c r="AJ2599" s="24"/>
      <c r="AK2599" s="27"/>
      <c r="AL2599" s="47"/>
      <c r="AQ2599" s="25">
        <f>IF(FollowUp!$AK$3="(Off)",IF(FollowUp!$AA$3=Data!$D$5,C2599,IF(FollowUp!$AA$3=Data!$D$6,D2599,IF(FollowUp!$AA$3=Data!$D$7,E2599,B2599))),IF(FollowUp!$AK$3=Data!$N$9,F2599,IF(FollowUp!$AK$3=Data!$N$8,H2599,IF(FollowUp!$AK$3=Data!$N$7,G2599,B2599))))</f>
        <v>0</v>
      </c>
      <c r="AR2599" s="51">
        <f t="shared" si="248"/>
        <v>0</v>
      </c>
      <c r="AS2599" s="25">
        <f t="shared" si="246"/>
        <v>-1</v>
      </c>
      <c r="AT2599" s="25">
        <f t="shared" si="249"/>
        <v>2592</v>
      </c>
      <c r="AU2599" s="25">
        <f t="shared" si="247"/>
        <v>0</v>
      </c>
      <c r="AV2599" s="25">
        <f t="shared" si="250"/>
        <v>0</v>
      </c>
      <c r="BB2599" s="51"/>
    </row>
    <row r="2600" spans="1:54" x14ac:dyDescent="0.25">
      <c r="A2600" t="str">
        <f t="shared" si="245"/>
        <v>2600</v>
      </c>
      <c r="B2600" s="25">
        <f>IF(OR(ISBLANK($AG2600),$AI2600="closed",$AI2600="old",AND($B$3=Data!$N$6,OR(database!AG2600=Data!$K$8,Data!$K$9=database!AG2600))),0,MAX(B$8:B2599)+1)</f>
        <v>0</v>
      </c>
      <c r="C2600" s="25">
        <f ca="1">IF(AND($AL2600-C$3&lt;=TODAY(),$AL2600&gt;0,AI2600&lt;&gt;"closed",AI2600&lt;&gt;"old",AND($B$3&lt;&gt;Data!$N$6,OR(database!$AG2600&lt;&gt;Data!$K$9,database!$AG2600&lt;&gt;Data!$K$8))),MAX(C$8:C2599)+1,0)</f>
        <v>0</v>
      </c>
      <c r="D2600" s="25">
        <f ca="1">IF(AND($AL2600-D$3&lt;=TODAY(),$AL2600&gt;0,$AI2600&lt;&gt;"closed",AI2600&lt;&gt;"old",AND($B$3&lt;&gt;Data!$N$6,OR(database!$AG2600&lt;&gt;Data!$K$9,database!$AG2600&lt;&gt;Data!$K$8))),MAX(D$8:D2599)+1,0)</f>
        <v>0</v>
      </c>
      <c r="E2600" s="25">
        <f ca="1">IF(AND($AL2600-E$3&lt;=TODAY(),$AL2600&gt;0,AI2600&lt;&gt;"closed",AI2600&lt;&gt;"old",AND($B$3&lt;&gt;Data!$N$6,OR(database!$AG2600&lt;&gt;Data!$K$9,database!$AG2600&lt;&gt;Data!$K$8))),MAX(E$8:E2599)+1,0)</f>
        <v>0</v>
      </c>
      <c r="F2600" s="25">
        <f>IF(AH2600="X",MAX(F$8:F2599)+1,0)</f>
        <v>0</v>
      </c>
      <c r="G2600" s="25">
        <f ca="1">IF(AND(AG2600=Data!$K$8,database!AI2600&lt;&gt;"Closed",AI2600&lt;&gt;"old",database!AL2600&lt;(TODAY()+Data!$X$4)),MAX(G$8:G2599)+1,0)</f>
        <v>0</v>
      </c>
      <c r="H2600" s="25">
        <f ca="1">IF(AND(AG2600=Data!$K$9,database!AI2600&lt;&gt;"Closed",AI2600&lt;&gt;"old",database!AL2600&lt;(TODAY()+Data!$X$5)),MAX(H$8:H2599)+1,0)</f>
        <v>0</v>
      </c>
      <c r="Y2600">
        <f>IF(AS2600&gt;0,VLOOKUP(AS2600,$AT:$AV,3,0)+COUNTIF(AS$8:AS2599,AS2600),0)</f>
        <v>0</v>
      </c>
      <c r="AA2600" s="16"/>
      <c r="AB2600" s="22"/>
      <c r="AC2600" s="16"/>
      <c r="AD2600" s="22"/>
      <c r="AE2600" s="16"/>
      <c r="AF2600" s="22"/>
      <c r="AG2600" s="138"/>
      <c r="AH2600" s="23"/>
      <c r="AI2600" s="16"/>
      <c r="AJ2600" s="23"/>
      <c r="AK2600" s="28"/>
      <c r="AL2600" s="35"/>
      <c r="AQ2600" s="25">
        <f>IF(FollowUp!$AK$3="(Off)",IF(FollowUp!$AA$3=Data!$D$5,C2600,IF(FollowUp!$AA$3=Data!$D$6,D2600,IF(FollowUp!$AA$3=Data!$D$7,E2600,B2600))),IF(FollowUp!$AK$3=Data!$N$9,F2600,IF(FollowUp!$AK$3=Data!$N$8,H2600,IF(FollowUp!$AK$3=Data!$N$7,G2600,B2600))))</f>
        <v>0</v>
      </c>
      <c r="AR2600" s="51">
        <f t="shared" si="248"/>
        <v>0</v>
      </c>
      <c r="AS2600" s="25">
        <f t="shared" si="246"/>
        <v>-1</v>
      </c>
      <c r="AT2600" s="25">
        <f t="shared" si="249"/>
        <v>2593</v>
      </c>
      <c r="AU2600" s="25">
        <f t="shared" si="247"/>
        <v>0</v>
      </c>
      <c r="AV2600" s="25">
        <f t="shared" si="250"/>
        <v>0</v>
      </c>
      <c r="BB2600" s="51"/>
    </row>
    <row r="2601" spans="1:54" x14ac:dyDescent="0.25">
      <c r="A2601" t="str">
        <f t="shared" si="245"/>
        <v>2601</v>
      </c>
      <c r="B2601" s="25">
        <f>IF(OR(ISBLANK($AG2601),$AI2601="closed",$AI2601="old",AND($B$3=Data!$N$6,OR(database!AG2601=Data!$K$8,Data!$K$9=database!AG2601))),0,MAX(B$8:B2600)+1)</f>
        <v>0</v>
      </c>
      <c r="C2601" s="25">
        <f ca="1">IF(AND($AL2601-C$3&lt;=TODAY(),$AL2601&gt;0,AI2601&lt;&gt;"closed",AI2601&lt;&gt;"old",AND($B$3&lt;&gt;Data!$N$6,OR(database!$AG2601&lt;&gt;Data!$K$9,database!$AG2601&lt;&gt;Data!$K$8))),MAX(C$8:C2600)+1,0)</f>
        <v>0</v>
      </c>
      <c r="D2601" s="25">
        <f ca="1">IF(AND($AL2601-D$3&lt;=TODAY(),$AL2601&gt;0,$AI2601&lt;&gt;"closed",AI2601&lt;&gt;"old",AND($B$3&lt;&gt;Data!$N$6,OR(database!$AG2601&lt;&gt;Data!$K$9,database!$AG2601&lt;&gt;Data!$K$8))),MAX(D$8:D2600)+1,0)</f>
        <v>0</v>
      </c>
      <c r="E2601" s="25">
        <f ca="1">IF(AND($AL2601-E$3&lt;=TODAY(),$AL2601&gt;0,AI2601&lt;&gt;"closed",AI2601&lt;&gt;"old",AND($B$3&lt;&gt;Data!$N$6,OR(database!$AG2601&lt;&gt;Data!$K$9,database!$AG2601&lt;&gt;Data!$K$8))),MAX(E$8:E2600)+1,0)</f>
        <v>0</v>
      </c>
      <c r="F2601" s="25">
        <f>IF(AH2601="X",MAX(F$8:F2600)+1,0)</f>
        <v>0</v>
      </c>
      <c r="G2601" s="25">
        <f ca="1">IF(AND(AG2601=Data!$K$8,database!AI2601&lt;&gt;"Closed",AI2601&lt;&gt;"old",database!AL2601&lt;(TODAY()+Data!$X$4)),MAX(G$8:G2600)+1,0)</f>
        <v>0</v>
      </c>
      <c r="H2601" s="25">
        <f ca="1">IF(AND(AG2601=Data!$K$9,database!AI2601&lt;&gt;"Closed",AI2601&lt;&gt;"old",database!AL2601&lt;(TODAY()+Data!$X$5)),MAX(H$8:H2600)+1,0)</f>
        <v>0</v>
      </c>
      <c r="Y2601">
        <f>IF(AS2601&gt;0,VLOOKUP(AS2601,$AT:$AV,3,0)+COUNTIF(AS$8:AS2600,AS2601),0)</f>
        <v>0</v>
      </c>
      <c r="AA2601" s="17"/>
      <c r="AB2601" s="18"/>
      <c r="AC2601" s="17"/>
      <c r="AD2601" s="18"/>
      <c r="AE2601" s="17"/>
      <c r="AF2601" s="18"/>
      <c r="AG2601" s="139"/>
      <c r="AH2601" s="24"/>
      <c r="AI2601" s="17"/>
      <c r="AJ2601" s="24"/>
      <c r="AK2601" s="27"/>
      <c r="AL2601" s="47"/>
      <c r="AQ2601" s="25">
        <f>IF(FollowUp!$AK$3="(Off)",IF(FollowUp!$AA$3=Data!$D$5,C2601,IF(FollowUp!$AA$3=Data!$D$6,D2601,IF(FollowUp!$AA$3=Data!$D$7,E2601,B2601))),IF(FollowUp!$AK$3=Data!$N$9,F2601,IF(FollowUp!$AK$3=Data!$N$8,H2601,IF(FollowUp!$AK$3=Data!$N$7,G2601,B2601))))</f>
        <v>0</v>
      </c>
      <c r="AR2601" s="51">
        <f t="shared" si="248"/>
        <v>0</v>
      </c>
      <c r="AS2601" s="25">
        <f t="shared" si="246"/>
        <v>-1</v>
      </c>
      <c r="AT2601" s="25">
        <f t="shared" si="249"/>
        <v>2594</v>
      </c>
      <c r="AU2601" s="25">
        <f t="shared" si="247"/>
        <v>0</v>
      </c>
      <c r="AV2601" s="25">
        <f t="shared" si="250"/>
        <v>0</v>
      </c>
      <c r="BB2601" s="51"/>
    </row>
    <row r="2602" spans="1:54" x14ac:dyDescent="0.25">
      <c r="A2602" t="str">
        <f t="shared" si="245"/>
        <v>2602</v>
      </c>
      <c r="B2602" s="25">
        <f>IF(OR(ISBLANK($AG2602),$AI2602="closed",$AI2602="old",AND($B$3=Data!$N$6,OR(database!AG2602=Data!$K$8,Data!$K$9=database!AG2602))),0,MAX(B$8:B2601)+1)</f>
        <v>0</v>
      </c>
      <c r="C2602" s="25">
        <f ca="1">IF(AND($AL2602-C$3&lt;=TODAY(),$AL2602&gt;0,AI2602&lt;&gt;"closed",AI2602&lt;&gt;"old",AND($B$3&lt;&gt;Data!$N$6,OR(database!$AG2602&lt;&gt;Data!$K$9,database!$AG2602&lt;&gt;Data!$K$8))),MAX(C$8:C2601)+1,0)</f>
        <v>0</v>
      </c>
      <c r="D2602" s="25">
        <f ca="1">IF(AND($AL2602-D$3&lt;=TODAY(),$AL2602&gt;0,$AI2602&lt;&gt;"closed",AI2602&lt;&gt;"old",AND($B$3&lt;&gt;Data!$N$6,OR(database!$AG2602&lt;&gt;Data!$K$9,database!$AG2602&lt;&gt;Data!$K$8))),MAX(D$8:D2601)+1,0)</f>
        <v>0</v>
      </c>
      <c r="E2602" s="25">
        <f ca="1">IF(AND($AL2602-E$3&lt;=TODAY(),$AL2602&gt;0,AI2602&lt;&gt;"closed",AI2602&lt;&gt;"old",AND($B$3&lt;&gt;Data!$N$6,OR(database!$AG2602&lt;&gt;Data!$K$9,database!$AG2602&lt;&gt;Data!$K$8))),MAX(E$8:E2601)+1,0)</f>
        <v>0</v>
      </c>
      <c r="F2602" s="25">
        <f>IF(AH2602="X",MAX(F$8:F2601)+1,0)</f>
        <v>0</v>
      </c>
      <c r="G2602" s="25">
        <f ca="1">IF(AND(AG2602=Data!$K$8,database!AI2602&lt;&gt;"Closed",AI2602&lt;&gt;"old",database!AL2602&lt;(TODAY()+Data!$X$4)),MAX(G$8:G2601)+1,0)</f>
        <v>0</v>
      </c>
      <c r="H2602" s="25">
        <f ca="1">IF(AND(AG2602=Data!$K$9,database!AI2602&lt;&gt;"Closed",AI2602&lt;&gt;"old",database!AL2602&lt;(TODAY()+Data!$X$5)),MAX(H$8:H2601)+1,0)</f>
        <v>0</v>
      </c>
      <c r="Y2602">
        <f>IF(AS2602&gt;0,VLOOKUP(AS2602,$AT:$AV,3,0)+COUNTIF(AS$8:AS2601,AS2602),0)</f>
        <v>0</v>
      </c>
      <c r="AA2602" s="16"/>
      <c r="AB2602" s="22"/>
      <c r="AC2602" s="16"/>
      <c r="AD2602" s="22"/>
      <c r="AE2602" s="16"/>
      <c r="AF2602" s="22"/>
      <c r="AG2602" s="138"/>
      <c r="AH2602" s="23"/>
      <c r="AI2602" s="16"/>
      <c r="AJ2602" s="23"/>
      <c r="AK2602" s="28"/>
      <c r="AL2602" s="35"/>
      <c r="AQ2602" s="25">
        <f>IF(FollowUp!$AK$3="(Off)",IF(FollowUp!$AA$3=Data!$D$5,C2602,IF(FollowUp!$AA$3=Data!$D$6,D2602,IF(FollowUp!$AA$3=Data!$D$7,E2602,B2602))),IF(FollowUp!$AK$3=Data!$N$9,F2602,IF(FollowUp!$AK$3=Data!$N$8,H2602,IF(FollowUp!$AK$3=Data!$N$7,G2602,B2602))))</f>
        <v>0</v>
      </c>
      <c r="AR2602" s="51">
        <f t="shared" si="248"/>
        <v>0</v>
      </c>
      <c r="AS2602" s="25">
        <f t="shared" si="246"/>
        <v>-1</v>
      </c>
      <c r="AT2602" s="25">
        <f t="shared" si="249"/>
        <v>2595</v>
      </c>
      <c r="AU2602" s="25">
        <f t="shared" si="247"/>
        <v>0</v>
      </c>
      <c r="AV2602" s="25">
        <f t="shared" si="250"/>
        <v>0</v>
      </c>
      <c r="BB2602" s="51"/>
    </row>
    <row r="2603" spans="1:54" x14ac:dyDescent="0.25">
      <c r="A2603" t="str">
        <f t="shared" si="245"/>
        <v>2603</v>
      </c>
      <c r="B2603" s="25">
        <f>IF(OR(ISBLANK($AG2603),$AI2603="closed",$AI2603="old",AND($B$3=Data!$N$6,OR(database!AG2603=Data!$K$8,Data!$K$9=database!AG2603))),0,MAX(B$8:B2602)+1)</f>
        <v>0</v>
      </c>
      <c r="C2603" s="25">
        <f ca="1">IF(AND($AL2603-C$3&lt;=TODAY(),$AL2603&gt;0,AI2603&lt;&gt;"closed",AI2603&lt;&gt;"old",AND($B$3&lt;&gt;Data!$N$6,OR(database!$AG2603&lt;&gt;Data!$K$9,database!$AG2603&lt;&gt;Data!$K$8))),MAX(C$8:C2602)+1,0)</f>
        <v>0</v>
      </c>
      <c r="D2603" s="25">
        <f ca="1">IF(AND($AL2603-D$3&lt;=TODAY(),$AL2603&gt;0,$AI2603&lt;&gt;"closed",AI2603&lt;&gt;"old",AND($B$3&lt;&gt;Data!$N$6,OR(database!$AG2603&lt;&gt;Data!$K$9,database!$AG2603&lt;&gt;Data!$K$8))),MAX(D$8:D2602)+1,0)</f>
        <v>0</v>
      </c>
      <c r="E2603" s="25">
        <f ca="1">IF(AND($AL2603-E$3&lt;=TODAY(),$AL2603&gt;0,AI2603&lt;&gt;"closed",AI2603&lt;&gt;"old",AND($B$3&lt;&gt;Data!$N$6,OR(database!$AG2603&lt;&gt;Data!$K$9,database!$AG2603&lt;&gt;Data!$K$8))),MAX(E$8:E2602)+1,0)</f>
        <v>0</v>
      </c>
      <c r="F2603" s="25">
        <f>IF(AH2603="X",MAX(F$8:F2602)+1,0)</f>
        <v>0</v>
      </c>
      <c r="G2603" s="25">
        <f ca="1">IF(AND(AG2603=Data!$K$8,database!AI2603&lt;&gt;"Closed",AI2603&lt;&gt;"old",database!AL2603&lt;(TODAY()+Data!$X$4)),MAX(G$8:G2602)+1,0)</f>
        <v>0</v>
      </c>
      <c r="H2603" s="25">
        <f ca="1">IF(AND(AG2603=Data!$K$9,database!AI2603&lt;&gt;"Closed",AI2603&lt;&gt;"old",database!AL2603&lt;(TODAY()+Data!$X$5)),MAX(H$8:H2602)+1,0)</f>
        <v>0</v>
      </c>
      <c r="Y2603">
        <f>IF(AS2603&gt;0,VLOOKUP(AS2603,$AT:$AV,3,0)+COUNTIF(AS$8:AS2602,AS2603),0)</f>
        <v>0</v>
      </c>
      <c r="AA2603" s="17"/>
      <c r="AB2603" s="18"/>
      <c r="AC2603" s="17"/>
      <c r="AD2603" s="18"/>
      <c r="AE2603" s="17"/>
      <c r="AF2603" s="18"/>
      <c r="AG2603" s="139"/>
      <c r="AH2603" s="24"/>
      <c r="AI2603" s="17"/>
      <c r="AJ2603" s="24"/>
      <c r="AK2603" s="27"/>
      <c r="AL2603" s="47"/>
      <c r="AQ2603" s="25">
        <f>IF(FollowUp!$AK$3="(Off)",IF(FollowUp!$AA$3=Data!$D$5,C2603,IF(FollowUp!$AA$3=Data!$D$6,D2603,IF(FollowUp!$AA$3=Data!$D$7,E2603,B2603))),IF(FollowUp!$AK$3=Data!$N$9,F2603,IF(FollowUp!$AK$3=Data!$N$8,H2603,IF(FollowUp!$AK$3=Data!$N$7,G2603,B2603))))</f>
        <v>0</v>
      </c>
      <c r="AR2603" s="51">
        <f t="shared" si="248"/>
        <v>0</v>
      </c>
      <c r="AS2603" s="25">
        <f t="shared" si="246"/>
        <v>-1</v>
      </c>
      <c r="AT2603" s="25">
        <f t="shared" si="249"/>
        <v>2596</v>
      </c>
      <c r="AU2603" s="25">
        <f t="shared" si="247"/>
        <v>0</v>
      </c>
      <c r="AV2603" s="25">
        <f t="shared" si="250"/>
        <v>0</v>
      </c>
      <c r="BB2603" s="51"/>
    </row>
    <row r="2604" spans="1:54" x14ac:dyDescent="0.25">
      <c r="A2604" t="str">
        <f t="shared" si="245"/>
        <v>2604</v>
      </c>
      <c r="B2604" s="25">
        <f>IF(OR(ISBLANK($AG2604),$AI2604="closed",$AI2604="old",AND($B$3=Data!$N$6,OR(database!AG2604=Data!$K$8,Data!$K$9=database!AG2604))),0,MAX(B$8:B2603)+1)</f>
        <v>0</v>
      </c>
      <c r="C2604" s="25">
        <f ca="1">IF(AND($AL2604-C$3&lt;=TODAY(),$AL2604&gt;0,AI2604&lt;&gt;"closed",AI2604&lt;&gt;"old",AND($B$3&lt;&gt;Data!$N$6,OR(database!$AG2604&lt;&gt;Data!$K$9,database!$AG2604&lt;&gt;Data!$K$8))),MAX(C$8:C2603)+1,0)</f>
        <v>0</v>
      </c>
      <c r="D2604" s="25">
        <f ca="1">IF(AND($AL2604-D$3&lt;=TODAY(),$AL2604&gt;0,$AI2604&lt;&gt;"closed",AI2604&lt;&gt;"old",AND($B$3&lt;&gt;Data!$N$6,OR(database!$AG2604&lt;&gt;Data!$K$9,database!$AG2604&lt;&gt;Data!$K$8))),MAX(D$8:D2603)+1,0)</f>
        <v>0</v>
      </c>
      <c r="E2604" s="25">
        <f ca="1">IF(AND($AL2604-E$3&lt;=TODAY(),$AL2604&gt;0,AI2604&lt;&gt;"closed",AI2604&lt;&gt;"old",AND($B$3&lt;&gt;Data!$N$6,OR(database!$AG2604&lt;&gt;Data!$K$9,database!$AG2604&lt;&gt;Data!$K$8))),MAX(E$8:E2603)+1,0)</f>
        <v>0</v>
      </c>
      <c r="F2604" s="25">
        <f>IF(AH2604="X",MAX(F$8:F2603)+1,0)</f>
        <v>0</v>
      </c>
      <c r="G2604" s="25">
        <f ca="1">IF(AND(AG2604=Data!$K$8,database!AI2604&lt;&gt;"Closed",AI2604&lt;&gt;"old",database!AL2604&lt;(TODAY()+Data!$X$4)),MAX(G$8:G2603)+1,0)</f>
        <v>0</v>
      </c>
      <c r="H2604" s="25">
        <f ca="1">IF(AND(AG2604=Data!$K$9,database!AI2604&lt;&gt;"Closed",AI2604&lt;&gt;"old",database!AL2604&lt;(TODAY()+Data!$X$5)),MAX(H$8:H2603)+1,0)</f>
        <v>0</v>
      </c>
      <c r="Y2604">
        <f>IF(AS2604&gt;0,VLOOKUP(AS2604,$AT:$AV,3,0)+COUNTIF(AS$8:AS2603,AS2604),0)</f>
        <v>0</v>
      </c>
      <c r="AA2604" s="16"/>
      <c r="AB2604" s="22"/>
      <c r="AC2604" s="16"/>
      <c r="AD2604" s="22"/>
      <c r="AE2604" s="16"/>
      <c r="AF2604" s="22"/>
      <c r="AG2604" s="138"/>
      <c r="AH2604" s="23"/>
      <c r="AI2604" s="16"/>
      <c r="AJ2604" s="23"/>
      <c r="AK2604" s="28"/>
      <c r="AL2604" s="35"/>
      <c r="AQ2604" s="25">
        <f>IF(FollowUp!$AK$3="(Off)",IF(FollowUp!$AA$3=Data!$D$5,C2604,IF(FollowUp!$AA$3=Data!$D$6,D2604,IF(FollowUp!$AA$3=Data!$D$7,E2604,B2604))),IF(FollowUp!$AK$3=Data!$N$9,F2604,IF(FollowUp!$AK$3=Data!$N$8,H2604,IF(FollowUp!$AK$3=Data!$N$7,G2604,B2604))))</f>
        <v>0</v>
      </c>
      <c r="AR2604" s="51">
        <f t="shared" si="248"/>
        <v>0</v>
      </c>
      <c r="AS2604" s="25">
        <f t="shared" si="246"/>
        <v>-1</v>
      </c>
      <c r="AT2604" s="25">
        <f t="shared" si="249"/>
        <v>2597</v>
      </c>
      <c r="AU2604" s="25">
        <f t="shared" si="247"/>
        <v>0</v>
      </c>
      <c r="AV2604" s="25">
        <f t="shared" si="250"/>
        <v>0</v>
      </c>
      <c r="BB2604" s="51"/>
    </row>
    <row r="2605" spans="1:54" x14ac:dyDescent="0.25">
      <c r="A2605" t="str">
        <f t="shared" si="245"/>
        <v>2605</v>
      </c>
      <c r="B2605" s="25">
        <f>IF(OR(ISBLANK($AG2605),$AI2605="closed",$AI2605="old",AND($B$3=Data!$N$6,OR(database!AG2605=Data!$K$8,Data!$K$9=database!AG2605))),0,MAX(B$8:B2604)+1)</f>
        <v>0</v>
      </c>
      <c r="C2605" s="25">
        <f ca="1">IF(AND($AL2605-C$3&lt;=TODAY(),$AL2605&gt;0,AI2605&lt;&gt;"closed",AI2605&lt;&gt;"old",AND($B$3&lt;&gt;Data!$N$6,OR(database!$AG2605&lt;&gt;Data!$K$9,database!$AG2605&lt;&gt;Data!$K$8))),MAX(C$8:C2604)+1,0)</f>
        <v>0</v>
      </c>
      <c r="D2605" s="25">
        <f ca="1">IF(AND($AL2605-D$3&lt;=TODAY(),$AL2605&gt;0,$AI2605&lt;&gt;"closed",AI2605&lt;&gt;"old",AND($B$3&lt;&gt;Data!$N$6,OR(database!$AG2605&lt;&gt;Data!$K$9,database!$AG2605&lt;&gt;Data!$K$8))),MAX(D$8:D2604)+1,0)</f>
        <v>0</v>
      </c>
      <c r="E2605" s="25">
        <f ca="1">IF(AND($AL2605-E$3&lt;=TODAY(),$AL2605&gt;0,AI2605&lt;&gt;"closed",AI2605&lt;&gt;"old",AND($B$3&lt;&gt;Data!$N$6,OR(database!$AG2605&lt;&gt;Data!$K$9,database!$AG2605&lt;&gt;Data!$K$8))),MAX(E$8:E2604)+1,0)</f>
        <v>0</v>
      </c>
      <c r="F2605" s="25">
        <f>IF(AH2605="X",MAX(F$8:F2604)+1,0)</f>
        <v>0</v>
      </c>
      <c r="G2605" s="25">
        <f ca="1">IF(AND(AG2605=Data!$K$8,database!AI2605&lt;&gt;"Closed",AI2605&lt;&gt;"old",database!AL2605&lt;(TODAY()+Data!$X$4)),MAX(G$8:G2604)+1,0)</f>
        <v>0</v>
      </c>
      <c r="H2605" s="25">
        <f ca="1">IF(AND(AG2605=Data!$K$9,database!AI2605&lt;&gt;"Closed",AI2605&lt;&gt;"old",database!AL2605&lt;(TODAY()+Data!$X$5)),MAX(H$8:H2604)+1,0)</f>
        <v>0</v>
      </c>
      <c r="Y2605">
        <f>IF(AS2605&gt;0,VLOOKUP(AS2605,$AT:$AV,3,0)+COUNTIF(AS$8:AS2604,AS2605),0)</f>
        <v>0</v>
      </c>
      <c r="AA2605" s="17"/>
      <c r="AB2605" s="18"/>
      <c r="AC2605" s="17"/>
      <c r="AD2605" s="18"/>
      <c r="AE2605" s="17"/>
      <c r="AF2605" s="18"/>
      <c r="AG2605" s="139"/>
      <c r="AH2605" s="24"/>
      <c r="AI2605" s="17"/>
      <c r="AJ2605" s="24"/>
      <c r="AK2605" s="27"/>
      <c r="AL2605" s="47"/>
      <c r="AQ2605" s="25">
        <f>IF(FollowUp!$AK$3="(Off)",IF(FollowUp!$AA$3=Data!$D$5,C2605,IF(FollowUp!$AA$3=Data!$D$6,D2605,IF(FollowUp!$AA$3=Data!$D$7,E2605,B2605))),IF(FollowUp!$AK$3=Data!$N$9,F2605,IF(FollowUp!$AK$3=Data!$N$8,H2605,IF(FollowUp!$AK$3=Data!$N$7,G2605,B2605))))</f>
        <v>0</v>
      </c>
      <c r="AR2605" s="51">
        <f t="shared" si="248"/>
        <v>0</v>
      </c>
      <c r="AS2605" s="25">
        <f t="shared" si="246"/>
        <v>-1</v>
      </c>
      <c r="AT2605" s="25">
        <f t="shared" si="249"/>
        <v>2598</v>
      </c>
      <c r="AU2605" s="25">
        <f t="shared" si="247"/>
        <v>0</v>
      </c>
      <c r="AV2605" s="25">
        <f t="shared" si="250"/>
        <v>0</v>
      </c>
      <c r="BB2605" s="51"/>
    </row>
    <row r="2606" spans="1:54" x14ac:dyDescent="0.25">
      <c r="A2606" t="str">
        <f t="shared" si="245"/>
        <v>2606</v>
      </c>
      <c r="B2606" s="25">
        <f>IF(OR(ISBLANK($AG2606),$AI2606="closed",$AI2606="old",AND($B$3=Data!$N$6,OR(database!AG2606=Data!$K$8,Data!$K$9=database!AG2606))),0,MAX(B$8:B2605)+1)</f>
        <v>0</v>
      </c>
      <c r="C2606" s="25">
        <f ca="1">IF(AND($AL2606-C$3&lt;=TODAY(),$AL2606&gt;0,AI2606&lt;&gt;"closed",AI2606&lt;&gt;"old",AND($B$3&lt;&gt;Data!$N$6,OR(database!$AG2606&lt;&gt;Data!$K$9,database!$AG2606&lt;&gt;Data!$K$8))),MAX(C$8:C2605)+1,0)</f>
        <v>0</v>
      </c>
      <c r="D2606" s="25">
        <f ca="1">IF(AND($AL2606-D$3&lt;=TODAY(),$AL2606&gt;0,$AI2606&lt;&gt;"closed",AI2606&lt;&gt;"old",AND($B$3&lt;&gt;Data!$N$6,OR(database!$AG2606&lt;&gt;Data!$K$9,database!$AG2606&lt;&gt;Data!$K$8))),MAX(D$8:D2605)+1,0)</f>
        <v>0</v>
      </c>
      <c r="E2606" s="25">
        <f ca="1">IF(AND($AL2606-E$3&lt;=TODAY(),$AL2606&gt;0,AI2606&lt;&gt;"closed",AI2606&lt;&gt;"old",AND($B$3&lt;&gt;Data!$N$6,OR(database!$AG2606&lt;&gt;Data!$K$9,database!$AG2606&lt;&gt;Data!$K$8))),MAX(E$8:E2605)+1,0)</f>
        <v>0</v>
      </c>
      <c r="F2606" s="25">
        <f>IF(AH2606="X",MAX(F$8:F2605)+1,0)</f>
        <v>0</v>
      </c>
      <c r="G2606" s="25">
        <f ca="1">IF(AND(AG2606=Data!$K$8,database!AI2606&lt;&gt;"Closed",AI2606&lt;&gt;"old",database!AL2606&lt;(TODAY()+Data!$X$4)),MAX(G$8:G2605)+1,0)</f>
        <v>0</v>
      </c>
      <c r="H2606" s="25">
        <f ca="1">IF(AND(AG2606=Data!$K$9,database!AI2606&lt;&gt;"Closed",AI2606&lt;&gt;"old",database!AL2606&lt;(TODAY()+Data!$X$5)),MAX(H$8:H2605)+1,0)</f>
        <v>0</v>
      </c>
      <c r="Y2606">
        <f>IF(AS2606&gt;0,VLOOKUP(AS2606,$AT:$AV,3,0)+COUNTIF(AS$8:AS2605,AS2606),0)</f>
        <v>0</v>
      </c>
      <c r="AA2606" s="16"/>
      <c r="AB2606" s="22"/>
      <c r="AC2606" s="16"/>
      <c r="AD2606" s="22"/>
      <c r="AE2606" s="16"/>
      <c r="AF2606" s="22"/>
      <c r="AG2606" s="138"/>
      <c r="AH2606" s="23"/>
      <c r="AI2606" s="16"/>
      <c r="AJ2606" s="23"/>
      <c r="AK2606" s="28"/>
      <c r="AL2606" s="35"/>
      <c r="AQ2606" s="25">
        <f>IF(FollowUp!$AK$3="(Off)",IF(FollowUp!$AA$3=Data!$D$5,C2606,IF(FollowUp!$AA$3=Data!$D$6,D2606,IF(FollowUp!$AA$3=Data!$D$7,E2606,B2606))),IF(FollowUp!$AK$3=Data!$N$9,F2606,IF(FollowUp!$AK$3=Data!$N$8,H2606,IF(FollowUp!$AK$3=Data!$N$7,G2606,B2606))))</f>
        <v>0</v>
      </c>
      <c r="AR2606" s="51">
        <f t="shared" si="248"/>
        <v>0</v>
      </c>
      <c r="AS2606" s="25">
        <f t="shared" si="246"/>
        <v>-1</v>
      </c>
      <c r="AT2606" s="25">
        <f t="shared" si="249"/>
        <v>2599</v>
      </c>
      <c r="AU2606" s="25">
        <f t="shared" si="247"/>
        <v>0</v>
      </c>
      <c r="AV2606" s="25">
        <f t="shared" si="250"/>
        <v>0</v>
      </c>
      <c r="BB2606" s="51"/>
    </row>
    <row r="2607" spans="1:54" x14ac:dyDescent="0.25">
      <c r="A2607" t="str">
        <f t="shared" si="245"/>
        <v>2607</v>
      </c>
      <c r="B2607" s="25">
        <f>IF(OR(ISBLANK($AG2607),$AI2607="closed",$AI2607="old",AND($B$3=Data!$N$6,OR(database!AG2607=Data!$K$8,Data!$K$9=database!AG2607))),0,MAX(B$8:B2606)+1)</f>
        <v>0</v>
      </c>
      <c r="C2607" s="25">
        <f ca="1">IF(AND($AL2607-C$3&lt;=TODAY(),$AL2607&gt;0,AI2607&lt;&gt;"closed",AI2607&lt;&gt;"old",AND($B$3&lt;&gt;Data!$N$6,OR(database!$AG2607&lt;&gt;Data!$K$9,database!$AG2607&lt;&gt;Data!$K$8))),MAX(C$8:C2606)+1,0)</f>
        <v>0</v>
      </c>
      <c r="D2607" s="25">
        <f ca="1">IF(AND($AL2607-D$3&lt;=TODAY(),$AL2607&gt;0,$AI2607&lt;&gt;"closed",AI2607&lt;&gt;"old",AND($B$3&lt;&gt;Data!$N$6,OR(database!$AG2607&lt;&gt;Data!$K$9,database!$AG2607&lt;&gt;Data!$K$8))),MAX(D$8:D2606)+1,0)</f>
        <v>0</v>
      </c>
      <c r="E2607" s="25">
        <f ca="1">IF(AND($AL2607-E$3&lt;=TODAY(),$AL2607&gt;0,AI2607&lt;&gt;"closed",AI2607&lt;&gt;"old",AND($B$3&lt;&gt;Data!$N$6,OR(database!$AG2607&lt;&gt;Data!$K$9,database!$AG2607&lt;&gt;Data!$K$8))),MAX(E$8:E2606)+1,0)</f>
        <v>0</v>
      </c>
      <c r="F2607" s="25">
        <f>IF(AH2607="X",MAX(F$8:F2606)+1,0)</f>
        <v>0</v>
      </c>
      <c r="G2607" s="25">
        <f ca="1">IF(AND(AG2607=Data!$K$8,database!AI2607&lt;&gt;"Closed",AI2607&lt;&gt;"old",database!AL2607&lt;(TODAY()+Data!$X$4)),MAX(G$8:G2606)+1,0)</f>
        <v>0</v>
      </c>
      <c r="H2607" s="25">
        <f ca="1">IF(AND(AG2607=Data!$K$9,database!AI2607&lt;&gt;"Closed",AI2607&lt;&gt;"old",database!AL2607&lt;(TODAY()+Data!$X$5)),MAX(H$8:H2606)+1,0)</f>
        <v>0</v>
      </c>
      <c r="Y2607">
        <f>IF(AS2607&gt;0,VLOOKUP(AS2607,$AT:$AV,3,0)+COUNTIF(AS$8:AS2606,AS2607),0)</f>
        <v>0</v>
      </c>
      <c r="AA2607" s="17"/>
      <c r="AB2607" s="18"/>
      <c r="AC2607" s="17"/>
      <c r="AD2607" s="18"/>
      <c r="AE2607" s="17"/>
      <c r="AF2607" s="18"/>
      <c r="AG2607" s="139"/>
      <c r="AH2607" s="24"/>
      <c r="AI2607" s="17"/>
      <c r="AJ2607" s="24"/>
      <c r="AK2607" s="27"/>
      <c r="AL2607" s="47"/>
      <c r="AQ2607" s="25">
        <f>IF(FollowUp!$AK$3="(Off)",IF(FollowUp!$AA$3=Data!$D$5,C2607,IF(FollowUp!$AA$3=Data!$D$6,D2607,IF(FollowUp!$AA$3=Data!$D$7,E2607,B2607))),IF(FollowUp!$AK$3=Data!$N$9,F2607,IF(FollowUp!$AK$3=Data!$N$8,H2607,IF(FollowUp!$AK$3=Data!$N$7,G2607,B2607))))</f>
        <v>0</v>
      </c>
      <c r="AR2607" s="51">
        <f t="shared" si="248"/>
        <v>0</v>
      </c>
      <c r="AS2607" s="25">
        <f t="shared" si="246"/>
        <v>-1</v>
      </c>
      <c r="AT2607" s="25">
        <f t="shared" si="249"/>
        <v>2600</v>
      </c>
      <c r="AU2607" s="25">
        <f t="shared" si="247"/>
        <v>0</v>
      </c>
      <c r="AV2607" s="25">
        <f t="shared" si="250"/>
        <v>0</v>
      </c>
      <c r="BB2607" s="51"/>
    </row>
    <row r="2608" spans="1:54" x14ac:dyDescent="0.25">
      <c r="A2608" t="str">
        <f t="shared" si="245"/>
        <v>2608</v>
      </c>
      <c r="B2608" s="25">
        <f>IF(OR(ISBLANK($AG2608),$AI2608="closed",$AI2608="old",AND($B$3=Data!$N$6,OR(database!AG2608=Data!$K$8,Data!$K$9=database!AG2608))),0,MAX(B$8:B2607)+1)</f>
        <v>0</v>
      </c>
      <c r="C2608" s="25">
        <f ca="1">IF(AND($AL2608-C$3&lt;=TODAY(),$AL2608&gt;0,AI2608&lt;&gt;"closed",AI2608&lt;&gt;"old",AND($B$3&lt;&gt;Data!$N$6,OR(database!$AG2608&lt;&gt;Data!$K$9,database!$AG2608&lt;&gt;Data!$K$8))),MAX(C$8:C2607)+1,0)</f>
        <v>0</v>
      </c>
      <c r="D2608" s="25">
        <f ca="1">IF(AND($AL2608-D$3&lt;=TODAY(),$AL2608&gt;0,$AI2608&lt;&gt;"closed",AI2608&lt;&gt;"old",AND($B$3&lt;&gt;Data!$N$6,OR(database!$AG2608&lt;&gt;Data!$K$9,database!$AG2608&lt;&gt;Data!$K$8))),MAX(D$8:D2607)+1,0)</f>
        <v>0</v>
      </c>
      <c r="E2608" s="25">
        <f ca="1">IF(AND($AL2608-E$3&lt;=TODAY(),$AL2608&gt;0,AI2608&lt;&gt;"closed",AI2608&lt;&gt;"old",AND($B$3&lt;&gt;Data!$N$6,OR(database!$AG2608&lt;&gt;Data!$K$9,database!$AG2608&lt;&gt;Data!$K$8))),MAX(E$8:E2607)+1,0)</f>
        <v>0</v>
      </c>
      <c r="F2608" s="25">
        <f>IF(AH2608="X",MAX(F$8:F2607)+1,0)</f>
        <v>0</v>
      </c>
      <c r="G2608" s="25">
        <f ca="1">IF(AND(AG2608=Data!$K$8,database!AI2608&lt;&gt;"Closed",AI2608&lt;&gt;"old",database!AL2608&lt;(TODAY()+Data!$X$4)),MAX(G$8:G2607)+1,0)</f>
        <v>0</v>
      </c>
      <c r="H2608" s="25">
        <f ca="1">IF(AND(AG2608=Data!$K$9,database!AI2608&lt;&gt;"Closed",AI2608&lt;&gt;"old",database!AL2608&lt;(TODAY()+Data!$X$5)),MAX(H$8:H2607)+1,0)</f>
        <v>0</v>
      </c>
      <c r="Y2608">
        <f>IF(AS2608&gt;0,VLOOKUP(AS2608,$AT:$AV,3,0)+COUNTIF(AS$8:AS2607,AS2608),0)</f>
        <v>0</v>
      </c>
      <c r="AA2608" s="16"/>
      <c r="AB2608" s="22"/>
      <c r="AC2608" s="16"/>
      <c r="AD2608" s="22"/>
      <c r="AE2608" s="16"/>
      <c r="AF2608" s="22"/>
      <c r="AG2608" s="138"/>
      <c r="AH2608" s="23"/>
      <c r="AI2608" s="16"/>
      <c r="AJ2608" s="23"/>
      <c r="AK2608" s="28"/>
      <c r="AL2608" s="35"/>
      <c r="AQ2608" s="25">
        <f>IF(FollowUp!$AK$3="(Off)",IF(FollowUp!$AA$3=Data!$D$5,C2608,IF(FollowUp!$AA$3=Data!$D$6,D2608,IF(FollowUp!$AA$3=Data!$D$7,E2608,B2608))),IF(FollowUp!$AK$3=Data!$N$9,F2608,IF(FollowUp!$AK$3=Data!$N$8,H2608,IF(FollowUp!$AK$3=Data!$N$7,G2608,B2608))))</f>
        <v>0</v>
      </c>
      <c r="AR2608" s="51">
        <f t="shared" si="248"/>
        <v>0</v>
      </c>
      <c r="AS2608" s="25">
        <f t="shared" si="246"/>
        <v>-1</v>
      </c>
      <c r="AT2608" s="25">
        <f t="shared" si="249"/>
        <v>2601</v>
      </c>
      <c r="AU2608" s="25">
        <f t="shared" si="247"/>
        <v>0</v>
      </c>
      <c r="AV2608" s="25">
        <f t="shared" si="250"/>
        <v>0</v>
      </c>
      <c r="BB2608" s="51"/>
    </row>
    <row r="2609" spans="1:54" x14ac:dyDescent="0.25">
      <c r="A2609" t="str">
        <f t="shared" si="245"/>
        <v>2609</v>
      </c>
      <c r="B2609" s="25">
        <f>IF(OR(ISBLANK($AG2609),$AI2609="closed",$AI2609="old",AND($B$3=Data!$N$6,OR(database!AG2609=Data!$K$8,Data!$K$9=database!AG2609))),0,MAX(B$8:B2608)+1)</f>
        <v>0</v>
      </c>
      <c r="C2609" s="25">
        <f ca="1">IF(AND($AL2609-C$3&lt;=TODAY(),$AL2609&gt;0,AI2609&lt;&gt;"closed",AI2609&lt;&gt;"old",AND($B$3&lt;&gt;Data!$N$6,OR(database!$AG2609&lt;&gt;Data!$K$9,database!$AG2609&lt;&gt;Data!$K$8))),MAX(C$8:C2608)+1,0)</f>
        <v>0</v>
      </c>
      <c r="D2609" s="25">
        <f ca="1">IF(AND($AL2609-D$3&lt;=TODAY(),$AL2609&gt;0,$AI2609&lt;&gt;"closed",AI2609&lt;&gt;"old",AND($B$3&lt;&gt;Data!$N$6,OR(database!$AG2609&lt;&gt;Data!$K$9,database!$AG2609&lt;&gt;Data!$K$8))),MAX(D$8:D2608)+1,0)</f>
        <v>0</v>
      </c>
      <c r="E2609" s="25">
        <f ca="1">IF(AND($AL2609-E$3&lt;=TODAY(),$AL2609&gt;0,AI2609&lt;&gt;"closed",AI2609&lt;&gt;"old",AND($B$3&lt;&gt;Data!$N$6,OR(database!$AG2609&lt;&gt;Data!$K$9,database!$AG2609&lt;&gt;Data!$K$8))),MAX(E$8:E2608)+1,0)</f>
        <v>0</v>
      </c>
      <c r="F2609" s="25">
        <f>IF(AH2609="X",MAX(F$8:F2608)+1,0)</f>
        <v>0</v>
      </c>
      <c r="G2609" s="25">
        <f ca="1">IF(AND(AG2609=Data!$K$8,database!AI2609&lt;&gt;"Closed",AI2609&lt;&gt;"old",database!AL2609&lt;(TODAY()+Data!$X$4)),MAX(G$8:G2608)+1,0)</f>
        <v>0</v>
      </c>
      <c r="H2609" s="25">
        <f ca="1">IF(AND(AG2609=Data!$K$9,database!AI2609&lt;&gt;"Closed",AI2609&lt;&gt;"old",database!AL2609&lt;(TODAY()+Data!$X$5)),MAX(H$8:H2608)+1,0)</f>
        <v>0</v>
      </c>
      <c r="Y2609">
        <f>IF(AS2609&gt;0,VLOOKUP(AS2609,$AT:$AV,3,0)+COUNTIF(AS$8:AS2608,AS2609),0)</f>
        <v>0</v>
      </c>
      <c r="AA2609" s="17"/>
      <c r="AB2609" s="18"/>
      <c r="AC2609" s="17"/>
      <c r="AD2609" s="18"/>
      <c r="AE2609" s="17"/>
      <c r="AF2609" s="18"/>
      <c r="AG2609" s="139"/>
      <c r="AH2609" s="24"/>
      <c r="AI2609" s="17"/>
      <c r="AJ2609" s="24"/>
      <c r="AK2609" s="27"/>
      <c r="AL2609" s="47"/>
      <c r="AQ2609" s="25">
        <f>IF(FollowUp!$AK$3="(Off)",IF(FollowUp!$AA$3=Data!$D$5,C2609,IF(FollowUp!$AA$3=Data!$D$6,D2609,IF(FollowUp!$AA$3=Data!$D$7,E2609,B2609))),IF(FollowUp!$AK$3=Data!$N$9,F2609,IF(FollowUp!$AK$3=Data!$N$8,H2609,IF(FollowUp!$AK$3=Data!$N$7,G2609,B2609))))</f>
        <v>0</v>
      </c>
      <c r="AR2609" s="51">
        <f t="shared" si="248"/>
        <v>0</v>
      </c>
      <c r="AS2609" s="25">
        <f t="shared" si="246"/>
        <v>-1</v>
      </c>
      <c r="AT2609" s="25">
        <f t="shared" si="249"/>
        <v>2602</v>
      </c>
      <c r="AU2609" s="25">
        <f t="shared" si="247"/>
        <v>0</v>
      </c>
      <c r="AV2609" s="25">
        <f t="shared" si="250"/>
        <v>0</v>
      </c>
      <c r="BB2609" s="51"/>
    </row>
    <row r="2610" spans="1:54" x14ac:dyDescent="0.25">
      <c r="A2610" t="str">
        <f t="shared" si="245"/>
        <v>2610</v>
      </c>
      <c r="B2610" s="25">
        <f>IF(OR(ISBLANK($AG2610),$AI2610="closed",$AI2610="old",AND($B$3=Data!$N$6,OR(database!AG2610=Data!$K$8,Data!$K$9=database!AG2610))),0,MAX(B$8:B2609)+1)</f>
        <v>0</v>
      </c>
      <c r="C2610" s="25">
        <f ca="1">IF(AND($AL2610-C$3&lt;=TODAY(),$AL2610&gt;0,AI2610&lt;&gt;"closed",AI2610&lt;&gt;"old",AND($B$3&lt;&gt;Data!$N$6,OR(database!$AG2610&lt;&gt;Data!$K$9,database!$AG2610&lt;&gt;Data!$K$8))),MAX(C$8:C2609)+1,0)</f>
        <v>0</v>
      </c>
      <c r="D2610" s="25">
        <f ca="1">IF(AND($AL2610-D$3&lt;=TODAY(),$AL2610&gt;0,$AI2610&lt;&gt;"closed",AI2610&lt;&gt;"old",AND($B$3&lt;&gt;Data!$N$6,OR(database!$AG2610&lt;&gt;Data!$K$9,database!$AG2610&lt;&gt;Data!$K$8))),MAX(D$8:D2609)+1,0)</f>
        <v>0</v>
      </c>
      <c r="E2610" s="25">
        <f ca="1">IF(AND($AL2610-E$3&lt;=TODAY(),$AL2610&gt;0,AI2610&lt;&gt;"closed",AI2610&lt;&gt;"old",AND($B$3&lt;&gt;Data!$N$6,OR(database!$AG2610&lt;&gt;Data!$K$9,database!$AG2610&lt;&gt;Data!$K$8))),MAX(E$8:E2609)+1,0)</f>
        <v>0</v>
      </c>
      <c r="F2610" s="25">
        <f>IF(AH2610="X",MAX(F$8:F2609)+1,0)</f>
        <v>0</v>
      </c>
      <c r="G2610" s="25">
        <f ca="1">IF(AND(AG2610=Data!$K$8,database!AI2610&lt;&gt;"Closed",AI2610&lt;&gt;"old",database!AL2610&lt;(TODAY()+Data!$X$4)),MAX(G$8:G2609)+1,0)</f>
        <v>0</v>
      </c>
      <c r="H2610" s="25">
        <f ca="1">IF(AND(AG2610=Data!$K$9,database!AI2610&lt;&gt;"Closed",AI2610&lt;&gt;"old",database!AL2610&lt;(TODAY()+Data!$X$5)),MAX(H$8:H2609)+1,0)</f>
        <v>0</v>
      </c>
      <c r="Y2610">
        <f>IF(AS2610&gt;0,VLOOKUP(AS2610,$AT:$AV,3,0)+COUNTIF(AS$8:AS2609,AS2610),0)</f>
        <v>0</v>
      </c>
      <c r="AA2610" s="16"/>
      <c r="AB2610" s="22"/>
      <c r="AC2610" s="16"/>
      <c r="AD2610" s="22"/>
      <c r="AE2610" s="16"/>
      <c r="AF2610" s="22"/>
      <c r="AG2610" s="138"/>
      <c r="AH2610" s="23"/>
      <c r="AI2610" s="16"/>
      <c r="AJ2610" s="23"/>
      <c r="AK2610" s="28"/>
      <c r="AL2610" s="35"/>
      <c r="AQ2610" s="25">
        <f>IF(FollowUp!$AK$3="(Off)",IF(FollowUp!$AA$3=Data!$D$5,C2610,IF(FollowUp!$AA$3=Data!$D$6,D2610,IF(FollowUp!$AA$3=Data!$D$7,E2610,B2610))),IF(FollowUp!$AK$3=Data!$N$9,F2610,IF(FollowUp!$AK$3=Data!$N$8,H2610,IF(FollowUp!$AK$3=Data!$N$7,G2610,B2610))))</f>
        <v>0</v>
      </c>
      <c r="AR2610" s="51">
        <f t="shared" si="248"/>
        <v>0</v>
      </c>
      <c r="AS2610" s="25">
        <f t="shared" si="246"/>
        <v>-1</v>
      </c>
      <c r="AT2610" s="25">
        <f t="shared" si="249"/>
        <v>2603</v>
      </c>
      <c r="AU2610" s="25">
        <f t="shared" si="247"/>
        <v>0</v>
      </c>
      <c r="AV2610" s="25">
        <f t="shared" si="250"/>
        <v>0</v>
      </c>
      <c r="BB2610" s="51"/>
    </row>
    <row r="2611" spans="1:54" x14ac:dyDescent="0.25">
      <c r="A2611" t="str">
        <f t="shared" si="245"/>
        <v>2611</v>
      </c>
      <c r="B2611" s="25">
        <f>IF(OR(ISBLANK($AG2611),$AI2611="closed",$AI2611="old",AND($B$3=Data!$N$6,OR(database!AG2611=Data!$K$8,Data!$K$9=database!AG2611))),0,MAX(B$8:B2610)+1)</f>
        <v>0</v>
      </c>
      <c r="C2611" s="25">
        <f ca="1">IF(AND($AL2611-C$3&lt;=TODAY(),$AL2611&gt;0,AI2611&lt;&gt;"closed",AI2611&lt;&gt;"old",AND($B$3&lt;&gt;Data!$N$6,OR(database!$AG2611&lt;&gt;Data!$K$9,database!$AG2611&lt;&gt;Data!$K$8))),MAX(C$8:C2610)+1,0)</f>
        <v>0</v>
      </c>
      <c r="D2611" s="25">
        <f ca="1">IF(AND($AL2611-D$3&lt;=TODAY(),$AL2611&gt;0,$AI2611&lt;&gt;"closed",AI2611&lt;&gt;"old",AND($B$3&lt;&gt;Data!$N$6,OR(database!$AG2611&lt;&gt;Data!$K$9,database!$AG2611&lt;&gt;Data!$K$8))),MAX(D$8:D2610)+1,0)</f>
        <v>0</v>
      </c>
      <c r="E2611" s="25">
        <f ca="1">IF(AND($AL2611-E$3&lt;=TODAY(),$AL2611&gt;0,AI2611&lt;&gt;"closed",AI2611&lt;&gt;"old",AND($B$3&lt;&gt;Data!$N$6,OR(database!$AG2611&lt;&gt;Data!$K$9,database!$AG2611&lt;&gt;Data!$K$8))),MAX(E$8:E2610)+1,0)</f>
        <v>0</v>
      </c>
      <c r="F2611" s="25">
        <f>IF(AH2611="X",MAX(F$8:F2610)+1,0)</f>
        <v>0</v>
      </c>
      <c r="G2611" s="25">
        <f ca="1">IF(AND(AG2611=Data!$K$8,database!AI2611&lt;&gt;"Closed",AI2611&lt;&gt;"old",database!AL2611&lt;(TODAY()+Data!$X$4)),MAX(G$8:G2610)+1,0)</f>
        <v>0</v>
      </c>
      <c r="H2611" s="25">
        <f ca="1">IF(AND(AG2611=Data!$K$9,database!AI2611&lt;&gt;"Closed",AI2611&lt;&gt;"old",database!AL2611&lt;(TODAY()+Data!$X$5)),MAX(H$8:H2610)+1,0)</f>
        <v>0</v>
      </c>
      <c r="Y2611">
        <f>IF(AS2611&gt;0,VLOOKUP(AS2611,$AT:$AV,3,0)+COUNTIF(AS$8:AS2610,AS2611),0)</f>
        <v>0</v>
      </c>
      <c r="AA2611" s="17"/>
      <c r="AB2611" s="18"/>
      <c r="AC2611" s="17"/>
      <c r="AD2611" s="18"/>
      <c r="AE2611" s="17"/>
      <c r="AF2611" s="18"/>
      <c r="AG2611" s="139"/>
      <c r="AH2611" s="24"/>
      <c r="AI2611" s="17"/>
      <c r="AJ2611" s="24"/>
      <c r="AK2611" s="27"/>
      <c r="AL2611" s="47"/>
      <c r="AQ2611" s="25">
        <f>IF(FollowUp!$AK$3="(Off)",IF(FollowUp!$AA$3=Data!$D$5,C2611,IF(FollowUp!$AA$3=Data!$D$6,D2611,IF(FollowUp!$AA$3=Data!$D$7,E2611,B2611))),IF(FollowUp!$AK$3=Data!$N$9,F2611,IF(FollowUp!$AK$3=Data!$N$8,H2611,IF(FollowUp!$AK$3=Data!$N$7,G2611,B2611))))</f>
        <v>0</v>
      </c>
      <c r="AR2611" s="51">
        <f t="shared" si="248"/>
        <v>0</v>
      </c>
      <c r="AS2611" s="25">
        <f t="shared" si="246"/>
        <v>-1</v>
      </c>
      <c r="AT2611" s="25">
        <f t="shared" si="249"/>
        <v>2604</v>
      </c>
      <c r="AU2611" s="25">
        <f t="shared" si="247"/>
        <v>0</v>
      </c>
      <c r="AV2611" s="25">
        <f t="shared" si="250"/>
        <v>0</v>
      </c>
      <c r="BB2611" s="51"/>
    </row>
    <row r="2612" spans="1:54" x14ac:dyDescent="0.25">
      <c r="A2612" t="str">
        <f t="shared" si="245"/>
        <v>2612</v>
      </c>
      <c r="B2612" s="25">
        <f>IF(OR(ISBLANK($AG2612),$AI2612="closed",$AI2612="old",AND($B$3=Data!$N$6,OR(database!AG2612=Data!$K$8,Data!$K$9=database!AG2612))),0,MAX(B$8:B2611)+1)</f>
        <v>0</v>
      </c>
      <c r="C2612" s="25">
        <f ca="1">IF(AND($AL2612-C$3&lt;=TODAY(),$AL2612&gt;0,AI2612&lt;&gt;"closed",AI2612&lt;&gt;"old",AND($B$3&lt;&gt;Data!$N$6,OR(database!$AG2612&lt;&gt;Data!$K$9,database!$AG2612&lt;&gt;Data!$K$8))),MAX(C$8:C2611)+1,0)</f>
        <v>0</v>
      </c>
      <c r="D2612" s="25">
        <f ca="1">IF(AND($AL2612-D$3&lt;=TODAY(),$AL2612&gt;0,$AI2612&lt;&gt;"closed",AI2612&lt;&gt;"old",AND($B$3&lt;&gt;Data!$N$6,OR(database!$AG2612&lt;&gt;Data!$K$9,database!$AG2612&lt;&gt;Data!$K$8))),MAX(D$8:D2611)+1,0)</f>
        <v>0</v>
      </c>
      <c r="E2612" s="25">
        <f ca="1">IF(AND($AL2612-E$3&lt;=TODAY(),$AL2612&gt;0,AI2612&lt;&gt;"closed",AI2612&lt;&gt;"old",AND($B$3&lt;&gt;Data!$N$6,OR(database!$AG2612&lt;&gt;Data!$K$9,database!$AG2612&lt;&gt;Data!$K$8))),MAX(E$8:E2611)+1,0)</f>
        <v>0</v>
      </c>
      <c r="F2612" s="25">
        <f>IF(AH2612="X",MAX(F$8:F2611)+1,0)</f>
        <v>0</v>
      </c>
      <c r="G2612" s="25">
        <f ca="1">IF(AND(AG2612=Data!$K$8,database!AI2612&lt;&gt;"Closed",AI2612&lt;&gt;"old",database!AL2612&lt;(TODAY()+Data!$X$4)),MAX(G$8:G2611)+1,0)</f>
        <v>0</v>
      </c>
      <c r="H2612" s="25">
        <f ca="1">IF(AND(AG2612=Data!$K$9,database!AI2612&lt;&gt;"Closed",AI2612&lt;&gt;"old",database!AL2612&lt;(TODAY()+Data!$X$5)),MAX(H$8:H2611)+1,0)</f>
        <v>0</v>
      </c>
      <c r="Y2612">
        <f>IF(AS2612&gt;0,VLOOKUP(AS2612,$AT:$AV,3,0)+COUNTIF(AS$8:AS2611,AS2612),0)</f>
        <v>0</v>
      </c>
      <c r="AA2612" s="16"/>
      <c r="AB2612" s="22"/>
      <c r="AC2612" s="16"/>
      <c r="AD2612" s="22"/>
      <c r="AE2612" s="16"/>
      <c r="AF2612" s="22"/>
      <c r="AG2612" s="138"/>
      <c r="AH2612" s="23"/>
      <c r="AI2612" s="16"/>
      <c r="AJ2612" s="23"/>
      <c r="AK2612" s="28"/>
      <c r="AL2612" s="35"/>
      <c r="AQ2612" s="25">
        <f>IF(FollowUp!$AK$3="(Off)",IF(FollowUp!$AA$3=Data!$D$5,C2612,IF(FollowUp!$AA$3=Data!$D$6,D2612,IF(FollowUp!$AA$3=Data!$D$7,E2612,B2612))),IF(FollowUp!$AK$3=Data!$N$9,F2612,IF(FollowUp!$AK$3=Data!$N$8,H2612,IF(FollowUp!$AK$3=Data!$N$7,G2612,B2612))))</f>
        <v>0</v>
      </c>
      <c r="AR2612" s="51">
        <f t="shared" si="248"/>
        <v>0</v>
      </c>
      <c r="AS2612" s="25">
        <f t="shared" si="246"/>
        <v>-1</v>
      </c>
      <c r="AT2612" s="25">
        <f t="shared" si="249"/>
        <v>2605</v>
      </c>
      <c r="AU2612" s="25">
        <f t="shared" si="247"/>
        <v>0</v>
      </c>
      <c r="AV2612" s="25">
        <f t="shared" si="250"/>
        <v>0</v>
      </c>
      <c r="BB2612" s="51"/>
    </row>
    <row r="2613" spans="1:54" x14ac:dyDescent="0.25">
      <c r="A2613" t="str">
        <f t="shared" si="245"/>
        <v>2613</v>
      </c>
      <c r="B2613" s="25">
        <f>IF(OR(ISBLANK($AG2613),$AI2613="closed",$AI2613="old",AND($B$3=Data!$N$6,OR(database!AG2613=Data!$K$8,Data!$K$9=database!AG2613))),0,MAX(B$8:B2612)+1)</f>
        <v>0</v>
      </c>
      <c r="C2613" s="25">
        <f ca="1">IF(AND($AL2613-C$3&lt;=TODAY(),$AL2613&gt;0,AI2613&lt;&gt;"closed",AI2613&lt;&gt;"old",AND($B$3&lt;&gt;Data!$N$6,OR(database!$AG2613&lt;&gt;Data!$K$9,database!$AG2613&lt;&gt;Data!$K$8))),MAX(C$8:C2612)+1,0)</f>
        <v>0</v>
      </c>
      <c r="D2613" s="25">
        <f ca="1">IF(AND($AL2613-D$3&lt;=TODAY(),$AL2613&gt;0,$AI2613&lt;&gt;"closed",AI2613&lt;&gt;"old",AND($B$3&lt;&gt;Data!$N$6,OR(database!$AG2613&lt;&gt;Data!$K$9,database!$AG2613&lt;&gt;Data!$K$8))),MAX(D$8:D2612)+1,0)</f>
        <v>0</v>
      </c>
      <c r="E2613" s="25">
        <f ca="1">IF(AND($AL2613-E$3&lt;=TODAY(),$AL2613&gt;0,AI2613&lt;&gt;"closed",AI2613&lt;&gt;"old",AND($B$3&lt;&gt;Data!$N$6,OR(database!$AG2613&lt;&gt;Data!$K$9,database!$AG2613&lt;&gt;Data!$K$8))),MAX(E$8:E2612)+1,0)</f>
        <v>0</v>
      </c>
      <c r="F2613" s="25">
        <f>IF(AH2613="X",MAX(F$8:F2612)+1,0)</f>
        <v>0</v>
      </c>
      <c r="G2613" s="25">
        <f ca="1">IF(AND(AG2613=Data!$K$8,database!AI2613&lt;&gt;"Closed",AI2613&lt;&gt;"old",database!AL2613&lt;(TODAY()+Data!$X$4)),MAX(G$8:G2612)+1,0)</f>
        <v>0</v>
      </c>
      <c r="H2613" s="25">
        <f ca="1">IF(AND(AG2613=Data!$K$9,database!AI2613&lt;&gt;"Closed",AI2613&lt;&gt;"old",database!AL2613&lt;(TODAY()+Data!$X$5)),MAX(H$8:H2612)+1,0)</f>
        <v>0</v>
      </c>
      <c r="Y2613">
        <f>IF(AS2613&gt;0,VLOOKUP(AS2613,$AT:$AV,3,0)+COUNTIF(AS$8:AS2612,AS2613),0)</f>
        <v>0</v>
      </c>
      <c r="AA2613" s="17"/>
      <c r="AB2613" s="18"/>
      <c r="AC2613" s="17"/>
      <c r="AD2613" s="18"/>
      <c r="AE2613" s="17"/>
      <c r="AF2613" s="18"/>
      <c r="AG2613" s="139"/>
      <c r="AH2613" s="24"/>
      <c r="AI2613" s="17"/>
      <c r="AJ2613" s="24"/>
      <c r="AK2613" s="27"/>
      <c r="AL2613" s="47"/>
      <c r="AQ2613" s="25">
        <f>IF(FollowUp!$AK$3="(Off)",IF(FollowUp!$AA$3=Data!$D$5,C2613,IF(FollowUp!$AA$3=Data!$D$6,D2613,IF(FollowUp!$AA$3=Data!$D$7,E2613,B2613))),IF(FollowUp!$AK$3=Data!$N$9,F2613,IF(FollowUp!$AK$3=Data!$N$8,H2613,IF(FollowUp!$AK$3=Data!$N$7,G2613,B2613))))</f>
        <v>0</v>
      </c>
      <c r="AR2613" s="51">
        <f t="shared" si="248"/>
        <v>0</v>
      </c>
      <c r="AS2613" s="25">
        <f t="shared" si="246"/>
        <v>-1</v>
      </c>
      <c r="AT2613" s="25">
        <f t="shared" si="249"/>
        <v>2606</v>
      </c>
      <c r="AU2613" s="25">
        <f t="shared" si="247"/>
        <v>0</v>
      </c>
      <c r="AV2613" s="25">
        <f t="shared" si="250"/>
        <v>0</v>
      </c>
      <c r="BB2613" s="51"/>
    </row>
    <row r="2614" spans="1:54" x14ac:dyDescent="0.25">
      <c r="A2614" t="str">
        <f t="shared" si="245"/>
        <v>2614</v>
      </c>
      <c r="B2614" s="25">
        <f>IF(OR(ISBLANK($AG2614),$AI2614="closed",$AI2614="old",AND($B$3=Data!$N$6,OR(database!AG2614=Data!$K$8,Data!$K$9=database!AG2614))),0,MAX(B$8:B2613)+1)</f>
        <v>0</v>
      </c>
      <c r="C2614" s="25">
        <f ca="1">IF(AND($AL2614-C$3&lt;=TODAY(),$AL2614&gt;0,AI2614&lt;&gt;"closed",AI2614&lt;&gt;"old",AND($B$3&lt;&gt;Data!$N$6,OR(database!$AG2614&lt;&gt;Data!$K$9,database!$AG2614&lt;&gt;Data!$K$8))),MAX(C$8:C2613)+1,0)</f>
        <v>0</v>
      </c>
      <c r="D2614" s="25">
        <f ca="1">IF(AND($AL2614-D$3&lt;=TODAY(),$AL2614&gt;0,$AI2614&lt;&gt;"closed",AI2614&lt;&gt;"old",AND($B$3&lt;&gt;Data!$N$6,OR(database!$AG2614&lt;&gt;Data!$K$9,database!$AG2614&lt;&gt;Data!$K$8))),MAX(D$8:D2613)+1,0)</f>
        <v>0</v>
      </c>
      <c r="E2614" s="25">
        <f ca="1">IF(AND($AL2614-E$3&lt;=TODAY(),$AL2614&gt;0,AI2614&lt;&gt;"closed",AI2614&lt;&gt;"old",AND($B$3&lt;&gt;Data!$N$6,OR(database!$AG2614&lt;&gt;Data!$K$9,database!$AG2614&lt;&gt;Data!$K$8))),MAX(E$8:E2613)+1,0)</f>
        <v>0</v>
      </c>
      <c r="F2614" s="25">
        <f>IF(AH2614="X",MAX(F$8:F2613)+1,0)</f>
        <v>0</v>
      </c>
      <c r="G2614" s="25">
        <f ca="1">IF(AND(AG2614=Data!$K$8,database!AI2614&lt;&gt;"Closed",AI2614&lt;&gt;"old",database!AL2614&lt;(TODAY()+Data!$X$4)),MAX(G$8:G2613)+1,0)</f>
        <v>0</v>
      </c>
      <c r="H2614" s="25">
        <f ca="1">IF(AND(AG2614=Data!$K$9,database!AI2614&lt;&gt;"Closed",AI2614&lt;&gt;"old",database!AL2614&lt;(TODAY()+Data!$X$5)),MAX(H$8:H2613)+1,0)</f>
        <v>0</v>
      </c>
      <c r="Y2614">
        <f>IF(AS2614&gt;0,VLOOKUP(AS2614,$AT:$AV,3,0)+COUNTIF(AS$8:AS2613,AS2614),0)</f>
        <v>0</v>
      </c>
      <c r="AA2614" s="16"/>
      <c r="AB2614" s="22"/>
      <c r="AC2614" s="16"/>
      <c r="AD2614" s="22"/>
      <c r="AE2614" s="16"/>
      <c r="AF2614" s="22"/>
      <c r="AG2614" s="138"/>
      <c r="AH2614" s="23"/>
      <c r="AI2614" s="16"/>
      <c r="AJ2614" s="23"/>
      <c r="AK2614" s="28"/>
      <c r="AL2614" s="35"/>
      <c r="AQ2614" s="25">
        <f>IF(FollowUp!$AK$3="(Off)",IF(FollowUp!$AA$3=Data!$D$5,C2614,IF(FollowUp!$AA$3=Data!$D$6,D2614,IF(FollowUp!$AA$3=Data!$D$7,E2614,B2614))),IF(FollowUp!$AK$3=Data!$N$9,F2614,IF(FollowUp!$AK$3=Data!$N$8,H2614,IF(FollowUp!$AK$3=Data!$N$7,G2614,B2614))))</f>
        <v>0</v>
      </c>
      <c r="AR2614" s="51">
        <f t="shared" si="248"/>
        <v>0</v>
      </c>
      <c r="AS2614" s="25">
        <f t="shared" si="246"/>
        <v>-1</v>
      </c>
      <c r="AT2614" s="25">
        <f t="shared" si="249"/>
        <v>2607</v>
      </c>
      <c r="AU2614" s="25">
        <f t="shared" si="247"/>
        <v>0</v>
      </c>
      <c r="AV2614" s="25">
        <f t="shared" si="250"/>
        <v>0</v>
      </c>
      <c r="BB2614" s="51"/>
    </row>
    <row r="2615" spans="1:54" x14ac:dyDescent="0.25">
      <c r="A2615" t="str">
        <f t="shared" si="245"/>
        <v>2615</v>
      </c>
      <c r="B2615" s="25">
        <f>IF(OR(ISBLANK($AG2615),$AI2615="closed",$AI2615="old",AND($B$3=Data!$N$6,OR(database!AG2615=Data!$K$8,Data!$K$9=database!AG2615))),0,MAX(B$8:B2614)+1)</f>
        <v>0</v>
      </c>
      <c r="C2615" s="25">
        <f ca="1">IF(AND($AL2615-C$3&lt;=TODAY(),$AL2615&gt;0,AI2615&lt;&gt;"closed",AI2615&lt;&gt;"old",AND($B$3&lt;&gt;Data!$N$6,OR(database!$AG2615&lt;&gt;Data!$K$9,database!$AG2615&lt;&gt;Data!$K$8))),MAX(C$8:C2614)+1,0)</f>
        <v>0</v>
      </c>
      <c r="D2615" s="25">
        <f ca="1">IF(AND($AL2615-D$3&lt;=TODAY(),$AL2615&gt;0,$AI2615&lt;&gt;"closed",AI2615&lt;&gt;"old",AND($B$3&lt;&gt;Data!$N$6,OR(database!$AG2615&lt;&gt;Data!$K$9,database!$AG2615&lt;&gt;Data!$K$8))),MAX(D$8:D2614)+1,0)</f>
        <v>0</v>
      </c>
      <c r="E2615" s="25">
        <f ca="1">IF(AND($AL2615-E$3&lt;=TODAY(),$AL2615&gt;0,AI2615&lt;&gt;"closed",AI2615&lt;&gt;"old",AND($B$3&lt;&gt;Data!$N$6,OR(database!$AG2615&lt;&gt;Data!$K$9,database!$AG2615&lt;&gt;Data!$K$8))),MAX(E$8:E2614)+1,0)</f>
        <v>0</v>
      </c>
      <c r="F2615" s="25">
        <f>IF(AH2615="X",MAX(F$8:F2614)+1,0)</f>
        <v>0</v>
      </c>
      <c r="G2615" s="25">
        <f ca="1">IF(AND(AG2615=Data!$K$8,database!AI2615&lt;&gt;"Closed",AI2615&lt;&gt;"old",database!AL2615&lt;(TODAY()+Data!$X$4)),MAX(G$8:G2614)+1,0)</f>
        <v>0</v>
      </c>
      <c r="H2615" s="25">
        <f ca="1">IF(AND(AG2615=Data!$K$9,database!AI2615&lt;&gt;"Closed",AI2615&lt;&gt;"old",database!AL2615&lt;(TODAY()+Data!$X$5)),MAX(H$8:H2614)+1,0)</f>
        <v>0</v>
      </c>
      <c r="Y2615">
        <f>IF(AS2615&gt;0,VLOOKUP(AS2615,$AT:$AV,3,0)+COUNTIF(AS$8:AS2614,AS2615),0)</f>
        <v>0</v>
      </c>
      <c r="AA2615" s="17"/>
      <c r="AB2615" s="18"/>
      <c r="AC2615" s="17"/>
      <c r="AD2615" s="18"/>
      <c r="AE2615" s="17"/>
      <c r="AF2615" s="18"/>
      <c r="AG2615" s="139"/>
      <c r="AH2615" s="24"/>
      <c r="AI2615" s="17"/>
      <c r="AJ2615" s="24"/>
      <c r="AK2615" s="27"/>
      <c r="AL2615" s="47"/>
      <c r="AQ2615" s="25">
        <f>IF(FollowUp!$AK$3="(Off)",IF(FollowUp!$AA$3=Data!$D$5,C2615,IF(FollowUp!$AA$3=Data!$D$6,D2615,IF(FollowUp!$AA$3=Data!$D$7,E2615,B2615))),IF(FollowUp!$AK$3=Data!$N$9,F2615,IF(FollowUp!$AK$3=Data!$N$8,H2615,IF(FollowUp!$AK$3=Data!$N$7,G2615,B2615))))</f>
        <v>0</v>
      </c>
      <c r="AR2615" s="51">
        <f t="shared" si="248"/>
        <v>0</v>
      </c>
      <c r="AS2615" s="25">
        <f t="shared" si="246"/>
        <v>-1</v>
      </c>
      <c r="AT2615" s="25">
        <f t="shared" si="249"/>
        <v>2608</v>
      </c>
      <c r="AU2615" s="25">
        <f t="shared" si="247"/>
        <v>0</v>
      </c>
      <c r="AV2615" s="25">
        <f t="shared" si="250"/>
        <v>0</v>
      </c>
      <c r="BB2615" s="51"/>
    </row>
    <row r="2616" spans="1:54" x14ac:dyDescent="0.25">
      <c r="A2616" t="str">
        <f t="shared" si="245"/>
        <v>2616</v>
      </c>
      <c r="B2616" s="25">
        <f>IF(OR(ISBLANK($AG2616),$AI2616="closed",$AI2616="old",AND($B$3=Data!$N$6,OR(database!AG2616=Data!$K$8,Data!$K$9=database!AG2616))),0,MAX(B$8:B2615)+1)</f>
        <v>0</v>
      </c>
      <c r="C2616" s="25">
        <f ca="1">IF(AND($AL2616-C$3&lt;=TODAY(),$AL2616&gt;0,AI2616&lt;&gt;"closed",AI2616&lt;&gt;"old",AND($B$3&lt;&gt;Data!$N$6,OR(database!$AG2616&lt;&gt;Data!$K$9,database!$AG2616&lt;&gt;Data!$K$8))),MAX(C$8:C2615)+1,0)</f>
        <v>0</v>
      </c>
      <c r="D2616" s="25">
        <f ca="1">IF(AND($AL2616-D$3&lt;=TODAY(),$AL2616&gt;0,$AI2616&lt;&gt;"closed",AI2616&lt;&gt;"old",AND($B$3&lt;&gt;Data!$N$6,OR(database!$AG2616&lt;&gt;Data!$K$9,database!$AG2616&lt;&gt;Data!$K$8))),MAX(D$8:D2615)+1,0)</f>
        <v>0</v>
      </c>
      <c r="E2616" s="25">
        <f ca="1">IF(AND($AL2616-E$3&lt;=TODAY(),$AL2616&gt;0,AI2616&lt;&gt;"closed",AI2616&lt;&gt;"old",AND($B$3&lt;&gt;Data!$N$6,OR(database!$AG2616&lt;&gt;Data!$K$9,database!$AG2616&lt;&gt;Data!$K$8))),MAX(E$8:E2615)+1,0)</f>
        <v>0</v>
      </c>
      <c r="F2616" s="25">
        <f>IF(AH2616="X",MAX(F$8:F2615)+1,0)</f>
        <v>0</v>
      </c>
      <c r="G2616" s="25">
        <f ca="1">IF(AND(AG2616=Data!$K$8,database!AI2616&lt;&gt;"Closed",AI2616&lt;&gt;"old",database!AL2616&lt;(TODAY()+Data!$X$4)),MAX(G$8:G2615)+1,0)</f>
        <v>0</v>
      </c>
      <c r="H2616" s="25">
        <f ca="1">IF(AND(AG2616=Data!$K$9,database!AI2616&lt;&gt;"Closed",AI2616&lt;&gt;"old",database!AL2616&lt;(TODAY()+Data!$X$5)),MAX(H$8:H2615)+1,0)</f>
        <v>0</v>
      </c>
      <c r="Y2616">
        <f>IF(AS2616&gt;0,VLOOKUP(AS2616,$AT:$AV,3,0)+COUNTIF(AS$8:AS2615,AS2616),0)</f>
        <v>0</v>
      </c>
      <c r="AA2616" s="16"/>
      <c r="AB2616" s="22"/>
      <c r="AC2616" s="16"/>
      <c r="AD2616" s="22"/>
      <c r="AE2616" s="16"/>
      <c r="AF2616" s="22"/>
      <c r="AG2616" s="138"/>
      <c r="AH2616" s="23"/>
      <c r="AI2616" s="16"/>
      <c r="AJ2616" s="23"/>
      <c r="AK2616" s="28"/>
      <c r="AL2616" s="35"/>
      <c r="AQ2616" s="25">
        <f>IF(FollowUp!$AK$3="(Off)",IF(FollowUp!$AA$3=Data!$D$5,C2616,IF(FollowUp!$AA$3=Data!$D$6,D2616,IF(FollowUp!$AA$3=Data!$D$7,E2616,B2616))),IF(FollowUp!$AK$3=Data!$N$9,F2616,IF(FollowUp!$AK$3=Data!$N$8,H2616,IF(FollowUp!$AK$3=Data!$N$7,G2616,B2616))))</f>
        <v>0</v>
      </c>
      <c r="AR2616" s="51">
        <f t="shared" si="248"/>
        <v>0</v>
      </c>
      <c r="AS2616" s="25">
        <f t="shared" si="246"/>
        <v>-1</v>
      </c>
      <c r="AT2616" s="25">
        <f t="shared" si="249"/>
        <v>2609</v>
      </c>
      <c r="AU2616" s="25">
        <f t="shared" si="247"/>
        <v>0</v>
      </c>
      <c r="AV2616" s="25">
        <f t="shared" si="250"/>
        <v>0</v>
      </c>
      <c r="BB2616" s="51"/>
    </row>
    <row r="2617" spans="1:54" x14ac:dyDescent="0.25">
      <c r="A2617" t="str">
        <f t="shared" si="245"/>
        <v>2617</v>
      </c>
      <c r="B2617" s="25">
        <f>IF(OR(ISBLANK($AG2617),$AI2617="closed",$AI2617="old",AND($B$3=Data!$N$6,OR(database!AG2617=Data!$K$8,Data!$K$9=database!AG2617))),0,MAX(B$8:B2616)+1)</f>
        <v>0</v>
      </c>
      <c r="C2617" s="25">
        <f ca="1">IF(AND($AL2617-C$3&lt;=TODAY(),$AL2617&gt;0,AI2617&lt;&gt;"closed",AI2617&lt;&gt;"old",AND($B$3&lt;&gt;Data!$N$6,OR(database!$AG2617&lt;&gt;Data!$K$9,database!$AG2617&lt;&gt;Data!$K$8))),MAX(C$8:C2616)+1,0)</f>
        <v>0</v>
      </c>
      <c r="D2617" s="25">
        <f ca="1">IF(AND($AL2617-D$3&lt;=TODAY(),$AL2617&gt;0,$AI2617&lt;&gt;"closed",AI2617&lt;&gt;"old",AND($B$3&lt;&gt;Data!$N$6,OR(database!$AG2617&lt;&gt;Data!$K$9,database!$AG2617&lt;&gt;Data!$K$8))),MAX(D$8:D2616)+1,0)</f>
        <v>0</v>
      </c>
      <c r="E2617" s="25">
        <f ca="1">IF(AND($AL2617-E$3&lt;=TODAY(),$AL2617&gt;0,AI2617&lt;&gt;"closed",AI2617&lt;&gt;"old",AND($B$3&lt;&gt;Data!$N$6,OR(database!$AG2617&lt;&gt;Data!$K$9,database!$AG2617&lt;&gt;Data!$K$8))),MAX(E$8:E2616)+1,0)</f>
        <v>0</v>
      </c>
      <c r="F2617" s="25">
        <f>IF(AH2617="X",MAX(F$8:F2616)+1,0)</f>
        <v>0</v>
      </c>
      <c r="G2617" s="25">
        <f ca="1">IF(AND(AG2617=Data!$K$8,database!AI2617&lt;&gt;"Closed",AI2617&lt;&gt;"old",database!AL2617&lt;(TODAY()+Data!$X$4)),MAX(G$8:G2616)+1,0)</f>
        <v>0</v>
      </c>
      <c r="H2617" s="25">
        <f ca="1">IF(AND(AG2617=Data!$K$9,database!AI2617&lt;&gt;"Closed",AI2617&lt;&gt;"old",database!AL2617&lt;(TODAY()+Data!$X$5)),MAX(H$8:H2616)+1,0)</f>
        <v>0</v>
      </c>
      <c r="Y2617">
        <f>IF(AS2617&gt;0,VLOOKUP(AS2617,$AT:$AV,3,0)+COUNTIF(AS$8:AS2616,AS2617),0)</f>
        <v>0</v>
      </c>
      <c r="AA2617" s="17"/>
      <c r="AB2617" s="18"/>
      <c r="AC2617" s="17"/>
      <c r="AD2617" s="18"/>
      <c r="AE2617" s="17"/>
      <c r="AF2617" s="18"/>
      <c r="AG2617" s="139"/>
      <c r="AH2617" s="24"/>
      <c r="AI2617" s="17"/>
      <c r="AJ2617" s="24"/>
      <c r="AK2617" s="27"/>
      <c r="AL2617" s="47"/>
      <c r="AQ2617" s="25">
        <f>IF(FollowUp!$AK$3="(Off)",IF(FollowUp!$AA$3=Data!$D$5,C2617,IF(FollowUp!$AA$3=Data!$D$6,D2617,IF(FollowUp!$AA$3=Data!$D$7,E2617,B2617))),IF(FollowUp!$AK$3=Data!$N$9,F2617,IF(FollowUp!$AK$3=Data!$N$8,H2617,IF(FollowUp!$AK$3=Data!$N$7,G2617,B2617))))</f>
        <v>0</v>
      </c>
      <c r="AR2617" s="51">
        <f t="shared" si="248"/>
        <v>0</v>
      </c>
      <c r="AS2617" s="25">
        <f t="shared" si="246"/>
        <v>-1</v>
      </c>
      <c r="AT2617" s="25">
        <f t="shared" si="249"/>
        <v>2610</v>
      </c>
      <c r="AU2617" s="25">
        <f t="shared" si="247"/>
        <v>0</v>
      </c>
      <c r="AV2617" s="25">
        <f t="shared" si="250"/>
        <v>0</v>
      </c>
      <c r="BB2617" s="51"/>
    </row>
    <row r="2618" spans="1:54" x14ac:dyDescent="0.25">
      <c r="A2618" t="str">
        <f t="shared" si="245"/>
        <v>2618</v>
      </c>
      <c r="B2618" s="25">
        <f>IF(OR(ISBLANK($AG2618),$AI2618="closed",$AI2618="old",AND($B$3=Data!$N$6,OR(database!AG2618=Data!$K$8,Data!$K$9=database!AG2618))),0,MAX(B$8:B2617)+1)</f>
        <v>0</v>
      </c>
      <c r="C2618" s="25">
        <f ca="1">IF(AND($AL2618-C$3&lt;=TODAY(),$AL2618&gt;0,AI2618&lt;&gt;"closed",AI2618&lt;&gt;"old",AND($B$3&lt;&gt;Data!$N$6,OR(database!$AG2618&lt;&gt;Data!$K$9,database!$AG2618&lt;&gt;Data!$K$8))),MAX(C$8:C2617)+1,0)</f>
        <v>0</v>
      </c>
      <c r="D2618" s="25">
        <f ca="1">IF(AND($AL2618-D$3&lt;=TODAY(),$AL2618&gt;0,$AI2618&lt;&gt;"closed",AI2618&lt;&gt;"old",AND($B$3&lt;&gt;Data!$N$6,OR(database!$AG2618&lt;&gt;Data!$K$9,database!$AG2618&lt;&gt;Data!$K$8))),MAX(D$8:D2617)+1,0)</f>
        <v>0</v>
      </c>
      <c r="E2618" s="25">
        <f ca="1">IF(AND($AL2618-E$3&lt;=TODAY(),$AL2618&gt;0,AI2618&lt;&gt;"closed",AI2618&lt;&gt;"old",AND($B$3&lt;&gt;Data!$N$6,OR(database!$AG2618&lt;&gt;Data!$K$9,database!$AG2618&lt;&gt;Data!$K$8))),MAX(E$8:E2617)+1,0)</f>
        <v>0</v>
      </c>
      <c r="F2618" s="25">
        <f>IF(AH2618="X",MAX(F$8:F2617)+1,0)</f>
        <v>0</v>
      </c>
      <c r="G2618" s="25">
        <f ca="1">IF(AND(AG2618=Data!$K$8,database!AI2618&lt;&gt;"Closed",AI2618&lt;&gt;"old",database!AL2618&lt;(TODAY()+Data!$X$4)),MAX(G$8:G2617)+1,0)</f>
        <v>0</v>
      </c>
      <c r="H2618" s="25">
        <f ca="1">IF(AND(AG2618=Data!$K$9,database!AI2618&lt;&gt;"Closed",AI2618&lt;&gt;"old",database!AL2618&lt;(TODAY()+Data!$X$5)),MAX(H$8:H2617)+1,0)</f>
        <v>0</v>
      </c>
      <c r="Y2618">
        <f>IF(AS2618&gt;0,VLOOKUP(AS2618,$AT:$AV,3,0)+COUNTIF(AS$8:AS2617,AS2618),0)</f>
        <v>0</v>
      </c>
      <c r="AA2618" s="16"/>
      <c r="AB2618" s="22"/>
      <c r="AC2618" s="16"/>
      <c r="AD2618" s="22"/>
      <c r="AE2618" s="16"/>
      <c r="AF2618" s="22"/>
      <c r="AG2618" s="138"/>
      <c r="AH2618" s="23"/>
      <c r="AI2618" s="16"/>
      <c r="AJ2618" s="23"/>
      <c r="AK2618" s="28"/>
      <c r="AL2618" s="35"/>
      <c r="AQ2618" s="25">
        <f>IF(FollowUp!$AK$3="(Off)",IF(FollowUp!$AA$3=Data!$D$5,C2618,IF(FollowUp!$AA$3=Data!$D$6,D2618,IF(FollowUp!$AA$3=Data!$D$7,E2618,B2618))),IF(FollowUp!$AK$3=Data!$N$9,F2618,IF(FollowUp!$AK$3=Data!$N$8,H2618,IF(FollowUp!$AK$3=Data!$N$7,G2618,B2618))))</f>
        <v>0</v>
      </c>
      <c r="AR2618" s="51">
        <f t="shared" si="248"/>
        <v>0</v>
      </c>
      <c r="AS2618" s="25">
        <f t="shared" si="246"/>
        <v>-1</v>
      </c>
      <c r="AT2618" s="25">
        <f t="shared" si="249"/>
        <v>2611</v>
      </c>
      <c r="AU2618" s="25">
        <f t="shared" si="247"/>
        <v>0</v>
      </c>
      <c r="AV2618" s="25">
        <f t="shared" si="250"/>
        <v>0</v>
      </c>
      <c r="BB2618" s="51"/>
    </row>
    <row r="2619" spans="1:54" x14ac:dyDescent="0.25">
      <c r="A2619" t="str">
        <f t="shared" si="245"/>
        <v>2619</v>
      </c>
      <c r="B2619" s="25">
        <f>IF(OR(ISBLANK($AG2619),$AI2619="closed",$AI2619="old",AND($B$3=Data!$N$6,OR(database!AG2619=Data!$K$8,Data!$K$9=database!AG2619))),0,MAX(B$8:B2618)+1)</f>
        <v>0</v>
      </c>
      <c r="C2619" s="25">
        <f ca="1">IF(AND($AL2619-C$3&lt;=TODAY(),$AL2619&gt;0,AI2619&lt;&gt;"closed",AI2619&lt;&gt;"old",AND($B$3&lt;&gt;Data!$N$6,OR(database!$AG2619&lt;&gt;Data!$K$9,database!$AG2619&lt;&gt;Data!$K$8))),MAX(C$8:C2618)+1,0)</f>
        <v>0</v>
      </c>
      <c r="D2619" s="25">
        <f ca="1">IF(AND($AL2619-D$3&lt;=TODAY(),$AL2619&gt;0,$AI2619&lt;&gt;"closed",AI2619&lt;&gt;"old",AND($B$3&lt;&gt;Data!$N$6,OR(database!$AG2619&lt;&gt;Data!$K$9,database!$AG2619&lt;&gt;Data!$K$8))),MAX(D$8:D2618)+1,0)</f>
        <v>0</v>
      </c>
      <c r="E2619" s="25">
        <f ca="1">IF(AND($AL2619-E$3&lt;=TODAY(),$AL2619&gt;0,AI2619&lt;&gt;"closed",AI2619&lt;&gt;"old",AND($B$3&lt;&gt;Data!$N$6,OR(database!$AG2619&lt;&gt;Data!$K$9,database!$AG2619&lt;&gt;Data!$K$8))),MAX(E$8:E2618)+1,0)</f>
        <v>0</v>
      </c>
      <c r="F2619" s="25">
        <f>IF(AH2619="X",MAX(F$8:F2618)+1,0)</f>
        <v>0</v>
      </c>
      <c r="G2619" s="25">
        <f ca="1">IF(AND(AG2619=Data!$K$8,database!AI2619&lt;&gt;"Closed",AI2619&lt;&gt;"old",database!AL2619&lt;(TODAY()+Data!$X$4)),MAX(G$8:G2618)+1,0)</f>
        <v>0</v>
      </c>
      <c r="H2619" s="25">
        <f ca="1">IF(AND(AG2619=Data!$K$9,database!AI2619&lt;&gt;"Closed",AI2619&lt;&gt;"old",database!AL2619&lt;(TODAY()+Data!$X$5)),MAX(H$8:H2618)+1,0)</f>
        <v>0</v>
      </c>
      <c r="Y2619">
        <f>IF(AS2619&gt;0,VLOOKUP(AS2619,$AT:$AV,3,0)+COUNTIF(AS$8:AS2618,AS2619),0)</f>
        <v>0</v>
      </c>
      <c r="AA2619" s="17"/>
      <c r="AB2619" s="18"/>
      <c r="AC2619" s="17"/>
      <c r="AD2619" s="18"/>
      <c r="AE2619" s="17"/>
      <c r="AF2619" s="18"/>
      <c r="AG2619" s="139"/>
      <c r="AH2619" s="24"/>
      <c r="AI2619" s="17"/>
      <c r="AJ2619" s="24"/>
      <c r="AK2619" s="27"/>
      <c r="AL2619" s="47"/>
      <c r="AQ2619" s="25">
        <f>IF(FollowUp!$AK$3="(Off)",IF(FollowUp!$AA$3=Data!$D$5,C2619,IF(FollowUp!$AA$3=Data!$D$6,D2619,IF(FollowUp!$AA$3=Data!$D$7,E2619,B2619))),IF(FollowUp!$AK$3=Data!$N$9,F2619,IF(FollowUp!$AK$3=Data!$N$8,H2619,IF(FollowUp!$AK$3=Data!$N$7,G2619,B2619))))</f>
        <v>0</v>
      </c>
      <c r="AR2619" s="51">
        <f t="shared" si="248"/>
        <v>0</v>
      </c>
      <c r="AS2619" s="25">
        <f t="shared" si="246"/>
        <v>-1</v>
      </c>
      <c r="AT2619" s="25">
        <f t="shared" si="249"/>
        <v>2612</v>
      </c>
      <c r="AU2619" s="25">
        <f t="shared" si="247"/>
        <v>0</v>
      </c>
      <c r="AV2619" s="25">
        <f t="shared" si="250"/>
        <v>0</v>
      </c>
      <c r="BB2619" s="51"/>
    </row>
    <row r="2620" spans="1:54" x14ac:dyDescent="0.25">
      <c r="A2620" t="str">
        <f t="shared" si="245"/>
        <v>2620</v>
      </c>
      <c r="B2620" s="25">
        <f>IF(OR(ISBLANK($AG2620),$AI2620="closed",$AI2620="old",AND($B$3=Data!$N$6,OR(database!AG2620=Data!$K$8,Data!$K$9=database!AG2620))),0,MAX(B$8:B2619)+1)</f>
        <v>0</v>
      </c>
      <c r="C2620" s="25">
        <f ca="1">IF(AND($AL2620-C$3&lt;=TODAY(),$AL2620&gt;0,AI2620&lt;&gt;"closed",AI2620&lt;&gt;"old",AND($B$3&lt;&gt;Data!$N$6,OR(database!$AG2620&lt;&gt;Data!$K$9,database!$AG2620&lt;&gt;Data!$K$8))),MAX(C$8:C2619)+1,0)</f>
        <v>0</v>
      </c>
      <c r="D2620" s="25">
        <f ca="1">IF(AND($AL2620-D$3&lt;=TODAY(),$AL2620&gt;0,$AI2620&lt;&gt;"closed",AI2620&lt;&gt;"old",AND($B$3&lt;&gt;Data!$N$6,OR(database!$AG2620&lt;&gt;Data!$K$9,database!$AG2620&lt;&gt;Data!$K$8))),MAX(D$8:D2619)+1,0)</f>
        <v>0</v>
      </c>
      <c r="E2620" s="25">
        <f ca="1">IF(AND($AL2620-E$3&lt;=TODAY(),$AL2620&gt;0,AI2620&lt;&gt;"closed",AI2620&lt;&gt;"old",AND($B$3&lt;&gt;Data!$N$6,OR(database!$AG2620&lt;&gt;Data!$K$9,database!$AG2620&lt;&gt;Data!$K$8))),MAX(E$8:E2619)+1,0)</f>
        <v>0</v>
      </c>
      <c r="F2620" s="25">
        <f>IF(AH2620="X",MAX(F$8:F2619)+1,0)</f>
        <v>0</v>
      </c>
      <c r="G2620" s="25">
        <f ca="1">IF(AND(AG2620=Data!$K$8,database!AI2620&lt;&gt;"Closed",AI2620&lt;&gt;"old",database!AL2620&lt;(TODAY()+Data!$X$4)),MAX(G$8:G2619)+1,0)</f>
        <v>0</v>
      </c>
      <c r="H2620" s="25">
        <f ca="1">IF(AND(AG2620=Data!$K$9,database!AI2620&lt;&gt;"Closed",AI2620&lt;&gt;"old",database!AL2620&lt;(TODAY()+Data!$X$5)),MAX(H$8:H2619)+1,0)</f>
        <v>0</v>
      </c>
      <c r="Y2620">
        <f>IF(AS2620&gt;0,VLOOKUP(AS2620,$AT:$AV,3,0)+COUNTIF(AS$8:AS2619,AS2620),0)</f>
        <v>0</v>
      </c>
      <c r="AA2620" s="16"/>
      <c r="AB2620" s="22"/>
      <c r="AC2620" s="16"/>
      <c r="AD2620" s="22"/>
      <c r="AE2620" s="16"/>
      <c r="AF2620" s="22"/>
      <c r="AG2620" s="138"/>
      <c r="AH2620" s="23"/>
      <c r="AI2620" s="16"/>
      <c r="AJ2620" s="23"/>
      <c r="AK2620" s="28"/>
      <c r="AL2620" s="35"/>
      <c r="AQ2620" s="25">
        <f>IF(FollowUp!$AK$3="(Off)",IF(FollowUp!$AA$3=Data!$D$5,C2620,IF(FollowUp!$AA$3=Data!$D$6,D2620,IF(FollowUp!$AA$3=Data!$D$7,E2620,B2620))),IF(FollowUp!$AK$3=Data!$N$9,F2620,IF(FollowUp!$AK$3=Data!$N$8,H2620,IF(FollowUp!$AK$3=Data!$N$7,G2620,B2620))))</f>
        <v>0</v>
      </c>
      <c r="AR2620" s="51">
        <f t="shared" si="248"/>
        <v>0</v>
      </c>
      <c r="AS2620" s="25">
        <f t="shared" si="246"/>
        <v>-1</v>
      </c>
      <c r="AT2620" s="25">
        <f t="shared" si="249"/>
        <v>2613</v>
      </c>
      <c r="AU2620" s="25">
        <f t="shared" si="247"/>
        <v>0</v>
      </c>
      <c r="AV2620" s="25">
        <f t="shared" si="250"/>
        <v>0</v>
      </c>
      <c r="BB2620" s="51"/>
    </row>
    <row r="2621" spans="1:54" x14ac:dyDescent="0.25">
      <c r="A2621" t="str">
        <f t="shared" si="245"/>
        <v>2621</v>
      </c>
      <c r="B2621" s="25">
        <f>IF(OR(ISBLANK($AG2621),$AI2621="closed",$AI2621="old",AND($B$3=Data!$N$6,OR(database!AG2621=Data!$K$8,Data!$K$9=database!AG2621))),0,MAX(B$8:B2620)+1)</f>
        <v>0</v>
      </c>
      <c r="C2621" s="25">
        <f ca="1">IF(AND($AL2621-C$3&lt;=TODAY(),$AL2621&gt;0,AI2621&lt;&gt;"closed",AI2621&lt;&gt;"old",AND($B$3&lt;&gt;Data!$N$6,OR(database!$AG2621&lt;&gt;Data!$K$9,database!$AG2621&lt;&gt;Data!$K$8))),MAX(C$8:C2620)+1,0)</f>
        <v>0</v>
      </c>
      <c r="D2621" s="25">
        <f ca="1">IF(AND($AL2621-D$3&lt;=TODAY(),$AL2621&gt;0,$AI2621&lt;&gt;"closed",AI2621&lt;&gt;"old",AND($B$3&lt;&gt;Data!$N$6,OR(database!$AG2621&lt;&gt;Data!$K$9,database!$AG2621&lt;&gt;Data!$K$8))),MAX(D$8:D2620)+1,0)</f>
        <v>0</v>
      </c>
      <c r="E2621" s="25">
        <f ca="1">IF(AND($AL2621-E$3&lt;=TODAY(),$AL2621&gt;0,AI2621&lt;&gt;"closed",AI2621&lt;&gt;"old",AND($B$3&lt;&gt;Data!$N$6,OR(database!$AG2621&lt;&gt;Data!$K$9,database!$AG2621&lt;&gt;Data!$K$8))),MAX(E$8:E2620)+1,0)</f>
        <v>0</v>
      </c>
      <c r="F2621" s="25">
        <f>IF(AH2621="X",MAX(F$8:F2620)+1,0)</f>
        <v>0</v>
      </c>
      <c r="G2621" s="25">
        <f ca="1">IF(AND(AG2621=Data!$K$8,database!AI2621&lt;&gt;"Closed",AI2621&lt;&gt;"old",database!AL2621&lt;(TODAY()+Data!$X$4)),MAX(G$8:G2620)+1,0)</f>
        <v>0</v>
      </c>
      <c r="H2621" s="25">
        <f ca="1">IF(AND(AG2621=Data!$K$9,database!AI2621&lt;&gt;"Closed",AI2621&lt;&gt;"old",database!AL2621&lt;(TODAY()+Data!$X$5)),MAX(H$8:H2620)+1,0)</f>
        <v>0</v>
      </c>
      <c r="Y2621">
        <f>IF(AS2621&gt;0,VLOOKUP(AS2621,$AT:$AV,3,0)+COUNTIF(AS$8:AS2620,AS2621),0)</f>
        <v>0</v>
      </c>
      <c r="AA2621" s="17"/>
      <c r="AB2621" s="18"/>
      <c r="AC2621" s="17"/>
      <c r="AD2621" s="18"/>
      <c r="AE2621" s="17"/>
      <c r="AF2621" s="18"/>
      <c r="AG2621" s="139"/>
      <c r="AH2621" s="24"/>
      <c r="AI2621" s="17"/>
      <c r="AJ2621" s="24"/>
      <c r="AK2621" s="27"/>
      <c r="AL2621" s="47"/>
      <c r="AQ2621" s="25">
        <f>IF(FollowUp!$AK$3="(Off)",IF(FollowUp!$AA$3=Data!$D$5,C2621,IF(FollowUp!$AA$3=Data!$D$6,D2621,IF(FollowUp!$AA$3=Data!$D$7,E2621,B2621))),IF(FollowUp!$AK$3=Data!$N$9,F2621,IF(FollowUp!$AK$3=Data!$N$8,H2621,IF(FollowUp!$AK$3=Data!$N$7,G2621,B2621))))</f>
        <v>0</v>
      </c>
      <c r="AR2621" s="51">
        <f t="shared" si="248"/>
        <v>0</v>
      </c>
      <c r="AS2621" s="25">
        <f t="shared" si="246"/>
        <v>-1</v>
      </c>
      <c r="AT2621" s="25">
        <f t="shared" si="249"/>
        <v>2614</v>
      </c>
      <c r="AU2621" s="25">
        <f t="shared" si="247"/>
        <v>0</v>
      </c>
      <c r="AV2621" s="25">
        <f t="shared" si="250"/>
        <v>0</v>
      </c>
      <c r="BB2621" s="51"/>
    </row>
    <row r="2622" spans="1:54" x14ac:dyDescent="0.25">
      <c r="A2622" t="str">
        <f t="shared" si="245"/>
        <v>2622</v>
      </c>
      <c r="B2622" s="25">
        <f>IF(OR(ISBLANK($AG2622),$AI2622="closed",$AI2622="old",AND($B$3=Data!$N$6,OR(database!AG2622=Data!$K$8,Data!$K$9=database!AG2622))),0,MAX(B$8:B2621)+1)</f>
        <v>0</v>
      </c>
      <c r="C2622" s="25">
        <f ca="1">IF(AND($AL2622-C$3&lt;=TODAY(),$AL2622&gt;0,AI2622&lt;&gt;"closed",AI2622&lt;&gt;"old",AND($B$3&lt;&gt;Data!$N$6,OR(database!$AG2622&lt;&gt;Data!$K$9,database!$AG2622&lt;&gt;Data!$K$8))),MAX(C$8:C2621)+1,0)</f>
        <v>0</v>
      </c>
      <c r="D2622" s="25">
        <f ca="1">IF(AND($AL2622-D$3&lt;=TODAY(),$AL2622&gt;0,$AI2622&lt;&gt;"closed",AI2622&lt;&gt;"old",AND($B$3&lt;&gt;Data!$N$6,OR(database!$AG2622&lt;&gt;Data!$K$9,database!$AG2622&lt;&gt;Data!$K$8))),MAX(D$8:D2621)+1,0)</f>
        <v>0</v>
      </c>
      <c r="E2622" s="25">
        <f ca="1">IF(AND($AL2622-E$3&lt;=TODAY(),$AL2622&gt;0,AI2622&lt;&gt;"closed",AI2622&lt;&gt;"old",AND($B$3&lt;&gt;Data!$N$6,OR(database!$AG2622&lt;&gt;Data!$K$9,database!$AG2622&lt;&gt;Data!$K$8))),MAX(E$8:E2621)+1,0)</f>
        <v>0</v>
      </c>
      <c r="F2622" s="25">
        <f>IF(AH2622="X",MAX(F$8:F2621)+1,0)</f>
        <v>0</v>
      </c>
      <c r="G2622" s="25">
        <f ca="1">IF(AND(AG2622=Data!$K$8,database!AI2622&lt;&gt;"Closed",AI2622&lt;&gt;"old",database!AL2622&lt;(TODAY()+Data!$X$4)),MAX(G$8:G2621)+1,0)</f>
        <v>0</v>
      </c>
      <c r="H2622" s="25">
        <f ca="1">IF(AND(AG2622=Data!$K$9,database!AI2622&lt;&gt;"Closed",AI2622&lt;&gt;"old",database!AL2622&lt;(TODAY()+Data!$X$5)),MAX(H$8:H2621)+1,0)</f>
        <v>0</v>
      </c>
      <c r="Y2622">
        <f>IF(AS2622&gt;0,VLOOKUP(AS2622,$AT:$AV,3,0)+COUNTIF(AS$8:AS2621,AS2622),0)</f>
        <v>0</v>
      </c>
      <c r="AA2622" s="16"/>
      <c r="AB2622" s="22"/>
      <c r="AC2622" s="16"/>
      <c r="AD2622" s="22"/>
      <c r="AE2622" s="16"/>
      <c r="AF2622" s="22"/>
      <c r="AG2622" s="138"/>
      <c r="AH2622" s="23"/>
      <c r="AI2622" s="16"/>
      <c r="AJ2622" s="23"/>
      <c r="AK2622" s="28"/>
      <c r="AL2622" s="35"/>
      <c r="AQ2622" s="25">
        <f>IF(FollowUp!$AK$3="(Off)",IF(FollowUp!$AA$3=Data!$D$5,C2622,IF(FollowUp!$AA$3=Data!$D$6,D2622,IF(FollowUp!$AA$3=Data!$D$7,E2622,B2622))),IF(FollowUp!$AK$3=Data!$N$9,F2622,IF(FollowUp!$AK$3=Data!$N$8,H2622,IF(FollowUp!$AK$3=Data!$N$7,G2622,B2622))))</f>
        <v>0</v>
      </c>
      <c r="AR2622" s="51">
        <f t="shared" si="248"/>
        <v>0</v>
      </c>
      <c r="AS2622" s="25">
        <f t="shared" si="246"/>
        <v>-1</v>
      </c>
      <c r="AT2622" s="25">
        <f t="shared" si="249"/>
        <v>2615</v>
      </c>
      <c r="AU2622" s="25">
        <f t="shared" si="247"/>
        <v>0</v>
      </c>
      <c r="AV2622" s="25">
        <f t="shared" si="250"/>
        <v>0</v>
      </c>
      <c r="BB2622" s="51"/>
    </row>
    <row r="2623" spans="1:54" x14ac:dyDescent="0.25">
      <c r="A2623" t="str">
        <f t="shared" si="245"/>
        <v>2623</v>
      </c>
      <c r="B2623" s="25">
        <f>IF(OR(ISBLANK($AG2623),$AI2623="closed",$AI2623="old",AND($B$3=Data!$N$6,OR(database!AG2623=Data!$K$8,Data!$K$9=database!AG2623))),0,MAX(B$8:B2622)+1)</f>
        <v>0</v>
      </c>
      <c r="C2623" s="25">
        <f ca="1">IF(AND($AL2623-C$3&lt;=TODAY(),$AL2623&gt;0,AI2623&lt;&gt;"closed",AI2623&lt;&gt;"old",AND($B$3&lt;&gt;Data!$N$6,OR(database!$AG2623&lt;&gt;Data!$K$9,database!$AG2623&lt;&gt;Data!$K$8))),MAX(C$8:C2622)+1,0)</f>
        <v>0</v>
      </c>
      <c r="D2623" s="25">
        <f ca="1">IF(AND($AL2623-D$3&lt;=TODAY(),$AL2623&gt;0,$AI2623&lt;&gt;"closed",AI2623&lt;&gt;"old",AND($B$3&lt;&gt;Data!$N$6,OR(database!$AG2623&lt;&gt;Data!$K$9,database!$AG2623&lt;&gt;Data!$K$8))),MAX(D$8:D2622)+1,0)</f>
        <v>0</v>
      </c>
      <c r="E2623" s="25">
        <f ca="1">IF(AND($AL2623-E$3&lt;=TODAY(),$AL2623&gt;0,AI2623&lt;&gt;"closed",AI2623&lt;&gt;"old",AND($B$3&lt;&gt;Data!$N$6,OR(database!$AG2623&lt;&gt;Data!$K$9,database!$AG2623&lt;&gt;Data!$K$8))),MAX(E$8:E2622)+1,0)</f>
        <v>0</v>
      </c>
      <c r="F2623" s="25">
        <f>IF(AH2623="X",MAX(F$8:F2622)+1,0)</f>
        <v>0</v>
      </c>
      <c r="G2623" s="25">
        <f ca="1">IF(AND(AG2623=Data!$K$8,database!AI2623&lt;&gt;"Closed",AI2623&lt;&gt;"old",database!AL2623&lt;(TODAY()+Data!$X$4)),MAX(G$8:G2622)+1,0)</f>
        <v>0</v>
      </c>
      <c r="H2623" s="25">
        <f ca="1">IF(AND(AG2623=Data!$K$9,database!AI2623&lt;&gt;"Closed",AI2623&lt;&gt;"old",database!AL2623&lt;(TODAY()+Data!$X$5)),MAX(H$8:H2622)+1,0)</f>
        <v>0</v>
      </c>
      <c r="Y2623">
        <f>IF(AS2623&gt;0,VLOOKUP(AS2623,$AT:$AV,3,0)+COUNTIF(AS$8:AS2622,AS2623),0)</f>
        <v>0</v>
      </c>
      <c r="AA2623" s="17"/>
      <c r="AB2623" s="18"/>
      <c r="AC2623" s="17"/>
      <c r="AD2623" s="18"/>
      <c r="AE2623" s="17"/>
      <c r="AF2623" s="18"/>
      <c r="AG2623" s="139"/>
      <c r="AH2623" s="24"/>
      <c r="AI2623" s="17"/>
      <c r="AJ2623" s="24"/>
      <c r="AK2623" s="27"/>
      <c r="AL2623" s="47"/>
      <c r="AQ2623" s="25">
        <f>IF(FollowUp!$AK$3="(Off)",IF(FollowUp!$AA$3=Data!$D$5,C2623,IF(FollowUp!$AA$3=Data!$D$6,D2623,IF(FollowUp!$AA$3=Data!$D$7,E2623,B2623))),IF(FollowUp!$AK$3=Data!$N$9,F2623,IF(FollowUp!$AK$3=Data!$N$8,H2623,IF(FollowUp!$AK$3=Data!$N$7,G2623,B2623))))</f>
        <v>0</v>
      </c>
      <c r="AR2623" s="51">
        <f t="shared" si="248"/>
        <v>0</v>
      </c>
      <c r="AS2623" s="25">
        <f t="shared" si="246"/>
        <v>-1</v>
      </c>
      <c r="AT2623" s="25">
        <f t="shared" si="249"/>
        <v>2616</v>
      </c>
      <c r="AU2623" s="25">
        <f t="shared" si="247"/>
        <v>0</v>
      </c>
      <c r="AV2623" s="25">
        <f t="shared" si="250"/>
        <v>0</v>
      </c>
      <c r="BB2623" s="51"/>
    </row>
    <row r="2624" spans="1:54" x14ac:dyDescent="0.25">
      <c r="A2624" t="str">
        <f t="shared" si="245"/>
        <v>2624</v>
      </c>
      <c r="B2624" s="25">
        <f>IF(OR(ISBLANK($AG2624),$AI2624="closed",$AI2624="old",AND($B$3=Data!$N$6,OR(database!AG2624=Data!$K$8,Data!$K$9=database!AG2624))),0,MAX(B$8:B2623)+1)</f>
        <v>0</v>
      </c>
      <c r="C2624" s="25">
        <f ca="1">IF(AND($AL2624-C$3&lt;=TODAY(),$AL2624&gt;0,AI2624&lt;&gt;"closed",AI2624&lt;&gt;"old",AND($B$3&lt;&gt;Data!$N$6,OR(database!$AG2624&lt;&gt;Data!$K$9,database!$AG2624&lt;&gt;Data!$K$8))),MAX(C$8:C2623)+1,0)</f>
        <v>0</v>
      </c>
      <c r="D2624" s="25">
        <f ca="1">IF(AND($AL2624-D$3&lt;=TODAY(),$AL2624&gt;0,$AI2624&lt;&gt;"closed",AI2624&lt;&gt;"old",AND($B$3&lt;&gt;Data!$N$6,OR(database!$AG2624&lt;&gt;Data!$K$9,database!$AG2624&lt;&gt;Data!$K$8))),MAX(D$8:D2623)+1,0)</f>
        <v>0</v>
      </c>
      <c r="E2624" s="25">
        <f ca="1">IF(AND($AL2624-E$3&lt;=TODAY(),$AL2624&gt;0,AI2624&lt;&gt;"closed",AI2624&lt;&gt;"old",AND($B$3&lt;&gt;Data!$N$6,OR(database!$AG2624&lt;&gt;Data!$K$9,database!$AG2624&lt;&gt;Data!$K$8))),MAX(E$8:E2623)+1,0)</f>
        <v>0</v>
      </c>
      <c r="F2624" s="25">
        <f>IF(AH2624="X",MAX(F$8:F2623)+1,0)</f>
        <v>0</v>
      </c>
      <c r="G2624" s="25">
        <f ca="1">IF(AND(AG2624=Data!$K$8,database!AI2624&lt;&gt;"Closed",AI2624&lt;&gt;"old",database!AL2624&lt;(TODAY()+Data!$X$4)),MAX(G$8:G2623)+1,0)</f>
        <v>0</v>
      </c>
      <c r="H2624" s="25">
        <f ca="1">IF(AND(AG2624=Data!$K$9,database!AI2624&lt;&gt;"Closed",AI2624&lt;&gt;"old",database!AL2624&lt;(TODAY()+Data!$X$5)),MAX(H$8:H2623)+1,0)</f>
        <v>0</v>
      </c>
      <c r="Y2624">
        <f>IF(AS2624&gt;0,VLOOKUP(AS2624,$AT:$AV,3,0)+COUNTIF(AS$8:AS2623,AS2624),0)</f>
        <v>0</v>
      </c>
      <c r="AA2624" s="16"/>
      <c r="AB2624" s="22"/>
      <c r="AC2624" s="16"/>
      <c r="AD2624" s="22"/>
      <c r="AE2624" s="16"/>
      <c r="AF2624" s="22"/>
      <c r="AG2624" s="138"/>
      <c r="AH2624" s="23"/>
      <c r="AI2624" s="16"/>
      <c r="AJ2624" s="23"/>
      <c r="AK2624" s="28"/>
      <c r="AL2624" s="35"/>
      <c r="AQ2624" s="25">
        <f>IF(FollowUp!$AK$3="(Off)",IF(FollowUp!$AA$3=Data!$D$5,C2624,IF(FollowUp!$AA$3=Data!$D$6,D2624,IF(FollowUp!$AA$3=Data!$D$7,E2624,B2624))),IF(FollowUp!$AK$3=Data!$N$9,F2624,IF(FollowUp!$AK$3=Data!$N$8,H2624,IF(FollowUp!$AK$3=Data!$N$7,G2624,B2624))))</f>
        <v>0</v>
      </c>
      <c r="AR2624" s="51">
        <f t="shared" si="248"/>
        <v>0</v>
      </c>
      <c r="AS2624" s="25">
        <f t="shared" si="246"/>
        <v>-1</v>
      </c>
      <c r="AT2624" s="25">
        <f t="shared" si="249"/>
        <v>2617</v>
      </c>
      <c r="AU2624" s="25">
        <f t="shared" si="247"/>
        <v>0</v>
      </c>
      <c r="AV2624" s="25">
        <f t="shared" si="250"/>
        <v>0</v>
      </c>
      <c r="BB2624" s="51"/>
    </row>
    <row r="2625" spans="1:54" x14ac:dyDescent="0.25">
      <c r="A2625" t="str">
        <f t="shared" si="245"/>
        <v>2625</v>
      </c>
      <c r="B2625" s="25">
        <f>IF(OR(ISBLANK($AG2625),$AI2625="closed",$AI2625="old",AND($B$3=Data!$N$6,OR(database!AG2625=Data!$K$8,Data!$K$9=database!AG2625))),0,MAX(B$8:B2624)+1)</f>
        <v>0</v>
      </c>
      <c r="C2625" s="25">
        <f ca="1">IF(AND($AL2625-C$3&lt;=TODAY(),$AL2625&gt;0,AI2625&lt;&gt;"closed",AI2625&lt;&gt;"old",AND($B$3&lt;&gt;Data!$N$6,OR(database!$AG2625&lt;&gt;Data!$K$9,database!$AG2625&lt;&gt;Data!$K$8))),MAX(C$8:C2624)+1,0)</f>
        <v>0</v>
      </c>
      <c r="D2625" s="25">
        <f ca="1">IF(AND($AL2625-D$3&lt;=TODAY(),$AL2625&gt;0,$AI2625&lt;&gt;"closed",AI2625&lt;&gt;"old",AND($B$3&lt;&gt;Data!$N$6,OR(database!$AG2625&lt;&gt;Data!$K$9,database!$AG2625&lt;&gt;Data!$K$8))),MAX(D$8:D2624)+1,0)</f>
        <v>0</v>
      </c>
      <c r="E2625" s="25">
        <f ca="1">IF(AND($AL2625-E$3&lt;=TODAY(),$AL2625&gt;0,AI2625&lt;&gt;"closed",AI2625&lt;&gt;"old",AND($B$3&lt;&gt;Data!$N$6,OR(database!$AG2625&lt;&gt;Data!$K$9,database!$AG2625&lt;&gt;Data!$K$8))),MAX(E$8:E2624)+1,0)</f>
        <v>0</v>
      </c>
      <c r="F2625" s="25">
        <f>IF(AH2625="X",MAX(F$8:F2624)+1,0)</f>
        <v>0</v>
      </c>
      <c r="G2625" s="25">
        <f ca="1">IF(AND(AG2625=Data!$K$8,database!AI2625&lt;&gt;"Closed",AI2625&lt;&gt;"old",database!AL2625&lt;(TODAY()+Data!$X$4)),MAX(G$8:G2624)+1,0)</f>
        <v>0</v>
      </c>
      <c r="H2625" s="25">
        <f ca="1">IF(AND(AG2625=Data!$K$9,database!AI2625&lt;&gt;"Closed",AI2625&lt;&gt;"old",database!AL2625&lt;(TODAY()+Data!$X$5)),MAX(H$8:H2624)+1,0)</f>
        <v>0</v>
      </c>
      <c r="Y2625">
        <f>IF(AS2625&gt;0,VLOOKUP(AS2625,$AT:$AV,3,0)+COUNTIF(AS$8:AS2624,AS2625),0)</f>
        <v>0</v>
      </c>
      <c r="AA2625" s="17"/>
      <c r="AB2625" s="18"/>
      <c r="AC2625" s="17"/>
      <c r="AD2625" s="18"/>
      <c r="AE2625" s="17"/>
      <c r="AF2625" s="18"/>
      <c r="AG2625" s="139"/>
      <c r="AH2625" s="24"/>
      <c r="AI2625" s="17"/>
      <c r="AJ2625" s="24"/>
      <c r="AK2625" s="27"/>
      <c r="AL2625" s="47"/>
      <c r="AQ2625" s="25">
        <f>IF(FollowUp!$AK$3="(Off)",IF(FollowUp!$AA$3=Data!$D$5,C2625,IF(FollowUp!$AA$3=Data!$D$6,D2625,IF(FollowUp!$AA$3=Data!$D$7,E2625,B2625))),IF(FollowUp!$AK$3=Data!$N$9,F2625,IF(FollowUp!$AK$3=Data!$N$8,H2625,IF(FollowUp!$AK$3=Data!$N$7,G2625,B2625))))</f>
        <v>0</v>
      </c>
      <c r="AR2625" s="51">
        <f t="shared" si="248"/>
        <v>0</v>
      </c>
      <c r="AS2625" s="25">
        <f t="shared" si="246"/>
        <v>-1</v>
      </c>
      <c r="AT2625" s="25">
        <f t="shared" si="249"/>
        <v>2618</v>
      </c>
      <c r="AU2625" s="25">
        <f t="shared" si="247"/>
        <v>0</v>
      </c>
      <c r="AV2625" s="25">
        <f t="shared" si="250"/>
        <v>0</v>
      </c>
      <c r="BB2625" s="51"/>
    </row>
    <row r="2626" spans="1:54" x14ac:dyDescent="0.25">
      <c r="A2626" t="str">
        <f t="shared" si="245"/>
        <v>2626</v>
      </c>
      <c r="B2626" s="25">
        <f>IF(OR(ISBLANK($AG2626),$AI2626="closed",$AI2626="old",AND($B$3=Data!$N$6,OR(database!AG2626=Data!$K$8,Data!$K$9=database!AG2626))),0,MAX(B$8:B2625)+1)</f>
        <v>0</v>
      </c>
      <c r="C2626" s="25">
        <f ca="1">IF(AND($AL2626-C$3&lt;=TODAY(),$AL2626&gt;0,AI2626&lt;&gt;"closed",AI2626&lt;&gt;"old",AND($B$3&lt;&gt;Data!$N$6,OR(database!$AG2626&lt;&gt;Data!$K$9,database!$AG2626&lt;&gt;Data!$K$8))),MAX(C$8:C2625)+1,0)</f>
        <v>0</v>
      </c>
      <c r="D2626" s="25">
        <f ca="1">IF(AND($AL2626-D$3&lt;=TODAY(),$AL2626&gt;0,$AI2626&lt;&gt;"closed",AI2626&lt;&gt;"old",AND($B$3&lt;&gt;Data!$N$6,OR(database!$AG2626&lt;&gt;Data!$K$9,database!$AG2626&lt;&gt;Data!$K$8))),MAX(D$8:D2625)+1,0)</f>
        <v>0</v>
      </c>
      <c r="E2626" s="25">
        <f ca="1">IF(AND($AL2626-E$3&lt;=TODAY(),$AL2626&gt;0,AI2626&lt;&gt;"closed",AI2626&lt;&gt;"old",AND($B$3&lt;&gt;Data!$N$6,OR(database!$AG2626&lt;&gt;Data!$K$9,database!$AG2626&lt;&gt;Data!$K$8))),MAX(E$8:E2625)+1,0)</f>
        <v>0</v>
      </c>
      <c r="F2626" s="25">
        <f>IF(AH2626="X",MAX(F$8:F2625)+1,0)</f>
        <v>0</v>
      </c>
      <c r="G2626" s="25">
        <f ca="1">IF(AND(AG2626=Data!$K$8,database!AI2626&lt;&gt;"Closed",AI2626&lt;&gt;"old",database!AL2626&lt;(TODAY()+Data!$X$4)),MAX(G$8:G2625)+1,0)</f>
        <v>0</v>
      </c>
      <c r="H2626" s="25">
        <f ca="1">IF(AND(AG2626=Data!$K$9,database!AI2626&lt;&gt;"Closed",AI2626&lt;&gt;"old",database!AL2626&lt;(TODAY()+Data!$X$5)),MAX(H$8:H2625)+1,0)</f>
        <v>0</v>
      </c>
      <c r="Y2626">
        <f>IF(AS2626&gt;0,VLOOKUP(AS2626,$AT:$AV,3,0)+COUNTIF(AS$8:AS2625,AS2626),0)</f>
        <v>0</v>
      </c>
      <c r="AA2626" s="16"/>
      <c r="AB2626" s="22"/>
      <c r="AC2626" s="16"/>
      <c r="AD2626" s="22"/>
      <c r="AE2626" s="16"/>
      <c r="AF2626" s="22"/>
      <c r="AG2626" s="138"/>
      <c r="AH2626" s="23"/>
      <c r="AI2626" s="16"/>
      <c r="AJ2626" s="23"/>
      <c r="AK2626" s="28"/>
      <c r="AL2626" s="35"/>
      <c r="AQ2626" s="25">
        <f>IF(FollowUp!$AK$3="(Off)",IF(FollowUp!$AA$3=Data!$D$5,C2626,IF(FollowUp!$AA$3=Data!$D$6,D2626,IF(FollowUp!$AA$3=Data!$D$7,E2626,B2626))),IF(FollowUp!$AK$3=Data!$N$9,F2626,IF(FollowUp!$AK$3=Data!$N$8,H2626,IF(FollowUp!$AK$3=Data!$N$7,G2626,B2626))))</f>
        <v>0</v>
      </c>
      <c r="AR2626" s="51">
        <f t="shared" si="248"/>
        <v>0</v>
      </c>
      <c r="AS2626" s="25">
        <f t="shared" si="246"/>
        <v>-1</v>
      </c>
      <c r="AT2626" s="25">
        <f t="shared" si="249"/>
        <v>2619</v>
      </c>
      <c r="AU2626" s="25">
        <f t="shared" si="247"/>
        <v>0</v>
      </c>
      <c r="AV2626" s="25">
        <f t="shared" si="250"/>
        <v>0</v>
      </c>
      <c r="BB2626" s="51"/>
    </row>
    <row r="2627" spans="1:54" x14ac:dyDescent="0.25">
      <c r="A2627" t="str">
        <f t="shared" si="245"/>
        <v>2627</v>
      </c>
      <c r="B2627" s="25">
        <f>IF(OR(ISBLANK($AG2627),$AI2627="closed",$AI2627="old",AND($B$3=Data!$N$6,OR(database!AG2627=Data!$K$8,Data!$K$9=database!AG2627))),0,MAX(B$8:B2626)+1)</f>
        <v>0</v>
      </c>
      <c r="C2627" s="25">
        <f ca="1">IF(AND($AL2627-C$3&lt;=TODAY(),$AL2627&gt;0,AI2627&lt;&gt;"closed",AI2627&lt;&gt;"old",AND($B$3&lt;&gt;Data!$N$6,OR(database!$AG2627&lt;&gt;Data!$K$9,database!$AG2627&lt;&gt;Data!$K$8))),MAX(C$8:C2626)+1,0)</f>
        <v>0</v>
      </c>
      <c r="D2627" s="25">
        <f ca="1">IF(AND($AL2627-D$3&lt;=TODAY(),$AL2627&gt;0,$AI2627&lt;&gt;"closed",AI2627&lt;&gt;"old",AND($B$3&lt;&gt;Data!$N$6,OR(database!$AG2627&lt;&gt;Data!$K$9,database!$AG2627&lt;&gt;Data!$K$8))),MAX(D$8:D2626)+1,0)</f>
        <v>0</v>
      </c>
      <c r="E2627" s="25">
        <f ca="1">IF(AND($AL2627-E$3&lt;=TODAY(),$AL2627&gt;0,AI2627&lt;&gt;"closed",AI2627&lt;&gt;"old",AND($B$3&lt;&gt;Data!$N$6,OR(database!$AG2627&lt;&gt;Data!$K$9,database!$AG2627&lt;&gt;Data!$K$8))),MAX(E$8:E2626)+1,0)</f>
        <v>0</v>
      </c>
      <c r="F2627" s="25">
        <f>IF(AH2627="X",MAX(F$8:F2626)+1,0)</f>
        <v>0</v>
      </c>
      <c r="G2627" s="25">
        <f ca="1">IF(AND(AG2627=Data!$K$8,database!AI2627&lt;&gt;"Closed",AI2627&lt;&gt;"old",database!AL2627&lt;(TODAY()+Data!$X$4)),MAX(G$8:G2626)+1,0)</f>
        <v>0</v>
      </c>
      <c r="H2627" s="25">
        <f ca="1">IF(AND(AG2627=Data!$K$9,database!AI2627&lt;&gt;"Closed",AI2627&lt;&gt;"old",database!AL2627&lt;(TODAY()+Data!$X$5)),MAX(H$8:H2626)+1,0)</f>
        <v>0</v>
      </c>
      <c r="Y2627">
        <f>IF(AS2627&gt;0,VLOOKUP(AS2627,$AT:$AV,3,0)+COUNTIF(AS$8:AS2626,AS2627),0)</f>
        <v>0</v>
      </c>
      <c r="AA2627" s="17"/>
      <c r="AB2627" s="18"/>
      <c r="AC2627" s="17"/>
      <c r="AD2627" s="18"/>
      <c r="AE2627" s="17"/>
      <c r="AF2627" s="18"/>
      <c r="AG2627" s="139"/>
      <c r="AH2627" s="24"/>
      <c r="AI2627" s="17"/>
      <c r="AJ2627" s="24"/>
      <c r="AK2627" s="27"/>
      <c r="AL2627" s="47"/>
      <c r="AQ2627" s="25">
        <f>IF(FollowUp!$AK$3="(Off)",IF(FollowUp!$AA$3=Data!$D$5,C2627,IF(FollowUp!$AA$3=Data!$D$6,D2627,IF(FollowUp!$AA$3=Data!$D$7,E2627,B2627))),IF(FollowUp!$AK$3=Data!$N$9,F2627,IF(FollowUp!$AK$3=Data!$N$8,H2627,IF(FollowUp!$AK$3=Data!$N$7,G2627,B2627))))</f>
        <v>0</v>
      </c>
      <c r="AR2627" s="51">
        <f t="shared" si="248"/>
        <v>0</v>
      </c>
      <c r="AS2627" s="25">
        <f t="shared" si="246"/>
        <v>-1</v>
      </c>
      <c r="AT2627" s="25">
        <f t="shared" si="249"/>
        <v>2620</v>
      </c>
      <c r="AU2627" s="25">
        <f t="shared" si="247"/>
        <v>0</v>
      </c>
      <c r="AV2627" s="25">
        <f t="shared" si="250"/>
        <v>0</v>
      </c>
      <c r="BB2627" s="51"/>
    </row>
    <row r="2628" spans="1:54" x14ac:dyDescent="0.25">
      <c r="A2628" t="str">
        <f t="shared" si="245"/>
        <v>2628</v>
      </c>
      <c r="B2628" s="25">
        <f>IF(OR(ISBLANK($AG2628),$AI2628="closed",$AI2628="old",AND($B$3=Data!$N$6,OR(database!AG2628=Data!$K$8,Data!$K$9=database!AG2628))),0,MAX(B$8:B2627)+1)</f>
        <v>0</v>
      </c>
      <c r="C2628" s="25">
        <f ca="1">IF(AND($AL2628-C$3&lt;=TODAY(),$AL2628&gt;0,AI2628&lt;&gt;"closed",AI2628&lt;&gt;"old",AND($B$3&lt;&gt;Data!$N$6,OR(database!$AG2628&lt;&gt;Data!$K$9,database!$AG2628&lt;&gt;Data!$K$8))),MAX(C$8:C2627)+1,0)</f>
        <v>0</v>
      </c>
      <c r="D2628" s="25">
        <f ca="1">IF(AND($AL2628-D$3&lt;=TODAY(),$AL2628&gt;0,$AI2628&lt;&gt;"closed",AI2628&lt;&gt;"old",AND($B$3&lt;&gt;Data!$N$6,OR(database!$AG2628&lt;&gt;Data!$K$9,database!$AG2628&lt;&gt;Data!$K$8))),MAX(D$8:D2627)+1,0)</f>
        <v>0</v>
      </c>
      <c r="E2628" s="25">
        <f ca="1">IF(AND($AL2628-E$3&lt;=TODAY(),$AL2628&gt;0,AI2628&lt;&gt;"closed",AI2628&lt;&gt;"old",AND($B$3&lt;&gt;Data!$N$6,OR(database!$AG2628&lt;&gt;Data!$K$9,database!$AG2628&lt;&gt;Data!$K$8))),MAX(E$8:E2627)+1,0)</f>
        <v>0</v>
      </c>
      <c r="F2628" s="25">
        <f>IF(AH2628="X",MAX(F$8:F2627)+1,0)</f>
        <v>0</v>
      </c>
      <c r="G2628" s="25">
        <f ca="1">IF(AND(AG2628=Data!$K$8,database!AI2628&lt;&gt;"Closed",AI2628&lt;&gt;"old",database!AL2628&lt;(TODAY()+Data!$X$4)),MAX(G$8:G2627)+1,0)</f>
        <v>0</v>
      </c>
      <c r="H2628" s="25">
        <f ca="1">IF(AND(AG2628=Data!$K$9,database!AI2628&lt;&gt;"Closed",AI2628&lt;&gt;"old",database!AL2628&lt;(TODAY()+Data!$X$5)),MAX(H$8:H2627)+1,0)</f>
        <v>0</v>
      </c>
      <c r="Y2628">
        <f>IF(AS2628&gt;0,VLOOKUP(AS2628,$AT:$AV,3,0)+COUNTIF(AS$8:AS2627,AS2628),0)</f>
        <v>0</v>
      </c>
      <c r="AA2628" s="16"/>
      <c r="AB2628" s="22"/>
      <c r="AC2628" s="16"/>
      <c r="AD2628" s="22"/>
      <c r="AE2628" s="16"/>
      <c r="AF2628" s="22"/>
      <c r="AG2628" s="138"/>
      <c r="AH2628" s="23"/>
      <c r="AI2628" s="16"/>
      <c r="AJ2628" s="23"/>
      <c r="AK2628" s="28"/>
      <c r="AL2628" s="35"/>
      <c r="AQ2628" s="25">
        <f>IF(FollowUp!$AK$3="(Off)",IF(FollowUp!$AA$3=Data!$D$5,C2628,IF(FollowUp!$AA$3=Data!$D$6,D2628,IF(FollowUp!$AA$3=Data!$D$7,E2628,B2628))),IF(FollowUp!$AK$3=Data!$N$9,F2628,IF(FollowUp!$AK$3=Data!$N$8,H2628,IF(FollowUp!$AK$3=Data!$N$7,G2628,B2628))))</f>
        <v>0</v>
      </c>
      <c r="AR2628" s="51">
        <f t="shared" si="248"/>
        <v>0</v>
      </c>
      <c r="AS2628" s="25">
        <f t="shared" si="246"/>
        <v>-1</v>
      </c>
      <c r="AT2628" s="25">
        <f t="shared" si="249"/>
        <v>2621</v>
      </c>
      <c r="AU2628" s="25">
        <f t="shared" si="247"/>
        <v>0</v>
      </c>
      <c r="AV2628" s="25">
        <f t="shared" si="250"/>
        <v>0</v>
      </c>
      <c r="BB2628" s="51"/>
    </row>
    <row r="2629" spans="1:54" x14ac:dyDescent="0.25">
      <c r="A2629" t="str">
        <f t="shared" si="245"/>
        <v>2629</v>
      </c>
      <c r="B2629" s="25">
        <f>IF(OR(ISBLANK($AG2629),$AI2629="closed",$AI2629="old",AND($B$3=Data!$N$6,OR(database!AG2629=Data!$K$8,Data!$K$9=database!AG2629))),0,MAX(B$8:B2628)+1)</f>
        <v>0</v>
      </c>
      <c r="C2629" s="25">
        <f ca="1">IF(AND($AL2629-C$3&lt;=TODAY(),$AL2629&gt;0,AI2629&lt;&gt;"closed",AI2629&lt;&gt;"old",AND($B$3&lt;&gt;Data!$N$6,OR(database!$AG2629&lt;&gt;Data!$K$9,database!$AG2629&lt;&gt;Data!$K$8))),MAX(C$8:C2628)+1,0)</f>
        <v>0</v>
      </c>
      <c r="D2629" s="25">
        <f ca="1">IF(AND($AL2629-D$3&lt;=TODAY(),$AL2629&gt;0,$AI2629&lt;&gt;"closed",AI2629&lt;&gt;"old",AND($B$3&lt;&gt;Data!$N$6,OR(database!$AG2629&lt;&gt;Data!$K$9,database!$AG2629&lt;&gt;Data!$K$8))),MAX(D$8:D2628)+1,0)</f>
        <v>0</v>
      </c>
      <c r="E2629" s="25">
        <f ca="1">IF(AND($AL2629-E$3&lt;=TODAY(),$AL2629&gt;0,AI2629&lt;&gt;"closed",AI2629&lt;&gt;"old",AND($B$3&lt;&gt;Data!$N$6,OR(database!$AG2629&lt;&gt;Data!$K$9,database!$AG2629&lt;&gt;Data!$K$8))),MAX(E$8:E2628)+1,0)</f>
        <v>0</v>
      </c>
      <c r="F2629" s="25">
        <f>IF(AH2629="X",MAX(F$8:F2628)+1,0)</f>
        <v>0</v>
      </c>
      <c r="G2629" s="25">
        <f ca="1">IF(AND(AG2629=Data!$K$8,database!AI2629&lt;&gt;"Closed",AI2629&lt;&gt;"old",database!AL2629&lt;(TODAY()+Data!$X$4)),MAX(G$8:G2628)+1,0)</f>
        <v>0</v>
      </c>
      <c r="H2629" s="25">
        <f ca="1">IF(AND(AG2629=Data!$K$9,database!AI2629&lt;&gt;"Closed",AI2629&lt;&gt;"old",database!AL2629&lt;(TODAY()+Data!$X$5)),MAX(H$8:H2628)+1,0)</f>
        <v>0</v>
      </c>
      <c r="Y2629">
        <f>IF(AS2629&gt;0,VLOOKUP(AS2629,$AT:$AV,3,0)+COUNTIF(AS$8:AS2628,AS2629),0)</f>
        <v>0</v>
      </c>
      <c r="AA2629" s="17"/>
      <c r="AB2629" s="18"/>
      <c r="AC2629" s="17"/>
      <c r="AD2629" s="18"/>
      <c r="AE2629" s="17"/>
      <c r="AF2629" s="18"/>
      <c r="AG2629" s="139"/>
      <c r="AH2629" s="24"/>
      <c r="AI2629" s="17"/>
      <c r="AJ2629" s="24"/>
      <c r="AK2629" s="27"/>
      <c r="AL2629" s="47"/>
      <c r="AQ2629" s="25">
        <f>IF(FollowUp!$AK$3="(Off)",IF(FollowUp!$AA$3=Data!$D$5,C2629,IF(FollowUp!$AA$3=Data!$D$6,D2629,IF(FollowUp!$AA$3=Data!$D$7,E2629,B2629))),IF(FollowUp!$AK$3=Data!$N$9,F2629,IF(FollowUp!$AK$3=Data!$N$8,H2629,IF(FollowUp!$AK$3=Data!$N$7,G2629,B2629))))</f>
        <v>0</v>
      </c>
      <c r="AR2629" s="51">
        <f t="shared" si="248"/>
        <v>0</v>
      </c>
      <c r="AS2629" s="25">
        <f t="shared" si="246"/>
        <v>-1</v>
      </c>
      <c r="AT2629" s="25">
        <f t="shared" si="249"/>
        <v>2622</v>
      </c>
      <c r="AU2629" s="25">
        <f t="shared" si="247"/>
        <v>0</v>
      </c>
      <c r="AV2629" s="25">
        <f t="shared" si="250"/>
        <v>0</v>
      </c>
      <c r="BB2629" s="51"/>
    </row>
    <row r="2630" spans="1:54" x14ac:dyDescent="0.25">
      <c r="A2630" t="str">
        <f t="shared" si="245"/>
        <v>2630</v>
      </c>
      <c r="B2630" s="25">
        <f>IF(OR(ISBLANK($AG2630),$AI2630="closed",$AI2630="old",AND($B$3=Data!$N$6,OR(database!AG2630=Data!$K$8,Data!$K$9=database!AG2630))),0,MAX(B$8:B2629)+1)</f>
        <v>0</v>
      </c>
      <c r="C2630" s="25">
        <f ca="1">IF(AND($AL2630-C$3&lt;=TODAY(),$AL2630&gt;0,AI2630&lt;&gt;"closed",AI2630&lt;&gt;"old",AND($B$3&lt;&gt;Data!$N$6,OR(database!$AG2630&lt;&gt;Data!$K$9,database!$AG2630&lt;&gt;Data!$K$8))),MAX(C$8:C2629)+1,0)</f>
        <v>0</v>
      </c>
      <c r="D2630" s="25">
        <f ca="1">IF(AND($AL2630-D$3&lt;=TODAY(),$AL2630&gt;0,$AI2630&lt;&gt;"closed",AI2630&lt;&gt;"old",AND($B$3&lt;&gt;Data!$N$6,OR(database!$AG2630&lt;&gt;Data!$K$9,database!$AG2630&lt;&gt;Data!$K$8))),MAX(D$8:D2629)+1,0)</f>
        <v>0</v>
      </c>
      <c r="E2630" s="25">
        <f ca="1">IF(AND($AL2630-E$3&lt;=TODAY(),$AL2630&gt;0,AI2630&lt;&gt;"closed",AI2630&lt;&gt;"old",AND($B$3&lt;&gt;Data!$N$6,OR(database!$AG2630&lt;&gt;Data!$K$9,database!$AG2630&lt;&gt;Data!$K$8))),MAX(E$8:E2629)+1,0)</f>
        <v>0</v>
      </c>
      <c r="F2630" s="25">
        <f>IF(AH2630="X",MAX(F$8:F2629)+1,0)</f>
        <v>0</v>
      </c>
      <c r="G2630" s="25">
        <f ca="1">IF(AND(AG2630=Data!$K$8,database!AI2630&lt;&gt;"Closed",AI2630&lt;&gt;"old",database!AL2630&lt;(TODAY()+Data!$X$4)),MAX(G$8:G2629)+1,0)</f>
        <v>0</v>
      </c>
      <c r="H2630" s="25">
        <f ca="1">IF(AND(AG2630=Data!$K$9,database!AI2630&lt;&gt;"Closed",AI2630&lt;&gt;"old",database!AL2630&lt;(TODAY()+Data!$X$5)),MAX(H$8:H2629)+1,0)</f>
        <v>0</v>
      </c>
      <c r="Y2630">
        <f>IF(AS2630&gt;0,VLOOKUP(AS2630,$AT:$AV,3,0)+COUNTIF(AS$8:AS2629,AS2630),0)</f>
        <v>0</v>
      </c>
      <c r="AA2630" s="16"/>
      <c r="AB2630" s="22"/>
      <c r="AC2630" s="16"/>
      <c r="AD2630" s="22"/>
      <c r="AE2630" s="16"/>
      <c r="AF2630" s="22"/>
      <c r="AG2630" s="138"/>
      <c r="AH2630" s="23"/>
      <c r="AI2630" s="16"/>
      <c r="AJ2630" s="23"/>
      <c r="AK2630" s="28"/>
      <c r="AL2630" s="35"/>
      <c r="AQ2630" s="25">
        <f>IF(FollowUp!$AK$3="(Off)",IF(FollowUp!$AA$3=Data!$D$5,C2630,IF(FollowUp!$AA$3=Data!$D$6,D2630,IF(FollowUp!$AA$3=Data!$D$7,E2630,B2630))),IF(FollowUp!$AK$3=Data!$N$9,F2630,IF(FollowUp!$AK$3=Data!$N$8,H2630,IF(FollowUp!$AK$3=Data!$N$7,G2630,B2630))))</f>
        <v>0</v>
      </c>
      <c r="AR2630" s="51">
        <f t="shared" si="248"/>
        <v>0</v>
      </c>
      <c r="AS2630" s="25">
        <f t="shared" si="246"/>
        <v>-1</v>
      </c>
      <c r="AT2630" s="25">
        <f t="shared" si="249"/>
        <v>2623</v>
      </c>
      <c r="AU2630" s="25">
        <f t="shared" si="247"/>
        <v>0</v>
      </c>
      <c r="AV2630" s="25">
        <f t="shared" si="250"/>
        <v>0</v>
      </c>
      <c r="BB2630" s="51"/>
    </row>
    <row r="2631" spans="1:54" x14ac:dyDescent="0.25">
      <c r="A2631" t="str">
        <f t="shared" si="245"/>
        <v>2631</v>
      </c>
      <c r="B2631" s="25">
        <f>IF(OR(ISBLANK($AG2631),$AI2631="closed",$AI2631="old",AND($B$3=Data!$N$6,OR(database!AG2631=Data!$K$8,Data!$K$9=database!AG2631))),0,MAX(B$8:B2630)+1)</f>
        <v>0</v>
      </c>
      <c r="C2631" s="25">
        <f ca="1">IF(AND($AL2631-C$3&lt;=TODAY(),$AL2631&gt;0,AI2631&lt;&gt;"closed",AI2631&lt;&gt;"old",AND($B$3&lt;&gt;Data!$N$6,OR(database!$AG2631&lt;&gt;Data!$K$9,database!$AG2631&lt;&gt;Data!$K$8))),MAX(C$8:C2630)+1,0)</f>
        <v>0</v>
      </c>
      <c r="D2631" s="25">
        <f ca="1">IF(AND($AL2631-D$3&lt;=TODAY(),$AL2631&gt;0,$AI2631&lt;&gt;"closed",AI2631&lt;&gt;"old",AND($B$3&lt;&gt;Data!$N$6,OR(database!$AG2631&lt;&gt;Data!$K$9,database!$AG2631&lt;&gt;Data!$K$8))),MAX(D$8:D2630)+1,0)</f>
        <v>0</v>
      </c>
      <c r="E2631" s="25">
        <f ca="1">IF(AND($AL2631-E$3&lt;=TODAY(),$AL2631&gt;0,AI2631&lt;&gt;"closed",AI2631&lt;&gt;"old",AND($B$3&lt;&gt;Data!$N$6,OR(database!$AG2631&lt;&gt;Data!$K$9,database!$AG2631&lt;&gt;Data!$K$8))),MAX(E$8:E2630)+1,0)</f>
        <v>0</v>
      </c>
      <c r="F2631" s="25">
        <f>IF(AH2631="X",MAX(F$8:F2630)+1,0)</f>
        <v>0</v>
      </c>
      <c r="G2631" s="25">
        <f ca="1">IF(AND(AG2631=Data!$K$8,database!AI2631&lt;&gt;"Closed",AI2631&lt;&gt;"old",database!AL2631&lt;(TODAY()+Data!$X$4)),MAX(G$8:G2630)+1,0)</f>
        <v>0</v>
      </c>
      <c r="H2631" s="25">
        <f ca="1">IF(AND(AG2631=Data!$K$9,database!AI2631&lt;&gt;"Closed",AI2631&lt;&gt;"old",database!AL2631&lt;(TODAY()+Data!$X$5)),MAX(H$8:H2630)+1,0)</f>
        <v>0</v>
      </c>
      <c r="Y2631">
        <f>IF(AS2631&gt;0,VLOOKUP(AS2631,$AT:$AV,3,0)+COUNTIF(AS$8:AS2630,AS2631),0)</f>
        <v>0</v>
      </c>
      <c r="AA2631" s="17"/>
      <c r="AB2631" s="18"/>
      <c r="AC2631" s="17"/>
      <c r="AD2631" s="18"/>
      <c r="AE2631" s="17"/>
      <c r="AF2631" s="18"/>
      <c r="AG2631" s="139"/>
      <c r="AH2631" s="24"/>
      <c r="AI2631" s="17"/>
      <c r="AJ2631" s="24"/>
      <c r="AK2631" s="27"/>
      <c r="AL2631" s="47"/>
      <c r="AQ2631" s="25">
        <f>IF(FollowUp!$AK$3="(Off)",IF(FollowUp!$AA$3=Data!$D$5,C2631,IF(FollowUp!$AA$3=Data!$D$6,D2631,IF(FollowUp!$AA$3=Data!$D$7,E2631,B2631))),IF(FollowUp!$AK$3=Data!$N$9,F2631,IF(FollowUp!$AK$3=Data!$N$8,H2631,IF(FollowUp!$AK$3=Data!$N$7,G2631,B2631))))</f>
        <v>0</v>
      </c>
      <c r="AR2631" s="51">
        <f t="shared" si="248"/>
        <v>0</v>
      </c>
      <c r="AS2631" s="25">
        <f t="shared" si="246"/>
        <v>-1</v>
      </c>
      <c r="AT2631" s="25">
        <f t="shared" si="249"/>
        <v>2624</v>
      </c>
      <c r="AU2631" s="25">
        <f t="shared" si="247"/>
        <v>0</v>
      </c>
      <c r="AV2631" s="25">
        <f t="shared" si="250"/>
        <v>0</v>
      </c>
      <c r="BB2631" s="51"/>
    </row>
    <row r="2632" spans="1:54" x14ac:dyDescent="0.25">
      <c r="A2632" t="str">
        <f t="shared" ref="A2632:A2695" si="251">ROW(C2632)&amp;AC2632</f>
        <v>2632</v>
      </c>
      <c r="B2632" s="25">
        <f>IF(OR(ISBLANK($AG2632),$AI2632="closed",$AI2632="old",AND($B$3=Data!$N$6,OR(database!AG2632=Data!$K$8,Data!$K$9=database!AG2632))),0,MAX(B$8:B2631)+1)</f>
        <v>0</v>
      </c>
      <c r="C2632" s="25">
        <f ca="1">IF(AND($AL2632-C$3&lt;=TODAY(),$AL2632&gt;0,AI2632&lt;&gt;"closed",AI2632&lt;&gt;"old",AND($B$3&lt;&gt;Data!$N$6,OR(database!$AG2632&lt;&gt;Data!$K$9,database!$AG2632&lt;&gt;Data!$K$8))),MAX(C$8:C2631)+1,0)</f>
        <v>0</v>
      </c>
      <c r="D2632" s="25">
        <f ca="1">IF(AND($AL2632-D$3&lt;=TODAY(),$AL2632&gt;0,$AI2632&lt;&gt;"closed",AI2632&lt;&gt;"old",AND($B$3&lt;&gt;Data!$N$6,OR(database!$AG2632&lt;&gt;Data!$K$9,database!$AG2632&lt;&gt;Data!$K$8))),MAX(D$8:D2631)+1,0)</f>
        <v>0</v>
      </c>
      <c r="E2632" s="25">
        <f ca="1">IF(AND($AL2632-E$3&lt;=TODAY(),$AL2632&gt;0,AI2632&lt;&gt;"closed",AI2632&lt;&gt;"old",AND($B$3&lt;&gt;Data!$N$6,OR(database!$AG2632&lt;&gt;Data!$K$9,database!$AG2632&lt;&gt;Data!$K$8))),MAX(E$8:E2631)+1,0)</f>
        <v>0</v>
      </c>
      <c r="F2632" s="25">
        <f>IF(AH2632="X",MAX(F$8:F2631)+1,0)</f>
        <v>0</v>
      </c>
      <c r="G2632" s="25">
        <f ca="1">IF(AND(AG2632=Data!$K$8,database!AI2632&lt;&gt;"Closed",AI2632&lt;&gt;"old",database!AL2632&lt;(TODAY()+Data!$X$4)),MAX(G$8:G2631)+1,0)</f>
        <v>0</v>
      </c>
      <c r="H2632" s="25">
        <f ca="1">IF(AND(AG2632=Data!$K$9,database!AI2632&lt;&gt;"Closed",AI2632&lt;&gt;"old",database!AL2632&lt;(TODAY()+Data!$X$5)),MAX(H$8:H2631)+1,0)</f>
        <v>0</v>
      </c>
      <c r="Y2632">
        <f>IF(AS2632&gt;0,VLOOKUP(AS2632,$AT:$AV,3,0)+COUNTIF(AS$8:AS2631,AS2632),0)</f>
        <v>0</v>
      </c>
      <c r="AA2632" s="16"/>
      <c r="AB2632" s="22"/>
      <c r="AC2632" s="16"/>
      <c r="AD2632" s="22"/>
      <c r="AE2632" s="16"/>
      <c r="AF2632" s="22"/>
      <c r="AG2632" s="138"/>
      <c r="AH2632" s="23"/>
      <c r="AI2632" s="16"/>
      <c r="AJ2632" s="23"/>
      <c r="AK2632" s="28"/>
      <c r="AL2632" s="35"/>
      <c r="AQ2632" s="25">
        <f>IF(FollowUp!$AK$3="(Off)",IF(FollowUp!$AA$3=Data!$D$5,C2632,IF(FollowUp!$AA$3=Data!$D$6,D2632,IF(FollowUp!$AA$3=Data!$D$7,E2632,B2632))),IF(FollowUp!$AK$3=Data!$N$9,F2632,IF(FollowUp!$AK$3=Data!$N$8,H2632,IF(FollowUp!$AK$3=Data!$N$7,G2632,B2632))))</f>
        <v>0</v>
      </c>
      <c r="AR2632" s="51">
        <f t="shared" si="248"/>
        <v>0</v>
      </c>
      <c r="AS2632" s="25">
        <f t="shared" si="246"/>
        <v>-1</v>
      </c>
      <c r="AT2632" s="25">
        <f t="shared" si="249"/>
        <v>2625</v>
      </c>
      <c r="AU2632" s="25">
        <f t="shared" si="247"/>
        <v>0</v>
      </c>
      <c r="AV2632" s="25">
        <f t="shared" si="250"/>
        <v>0</v>
      </c>
      <c r="BB2632" s="51"/>
    </row>
    <row r="2633" spans="1:54" x14ac:dyDescent="0.25">
      <c r="A2633" t="str">
        <f t="shared" si="251"/>
        <v>2633</v>
      </c>
      <c r="B2633" s="25">
        <f>IF(OR(ISBLANK($AG2633),$AI2633="closed",$AI2633="old",AND($B$3=Data!$N$6,OR(database!AG2633=Data!$K$8,Data!$K$9=database!AG2633))),0,MAX(B$8:B2632)+1)</f>
        <v>0</v>
      </c>
      <c r="C2633" s="25">
        <f ca="1">IF(AND($AL2633-C$3&lt;=TODAY(),$AL2633&gt;0,AI2633&lt;&gt;"closed",AI2633&lt;&gt;"old",AND($B$3&lt;&gt;Data!$N$6,OR(database!$AG2633&lt;&gt;Data!$K$9,database!$AG2633&lt;&gt;Data!$K$8))),MAX(C$8:C2632)+1,0)</f>
        <v>0</v>
      </c>
      <c r="D2633" s="25">
        <f ca="1">IF(AND($AL2633-D$3&lt;=TODAY(),$AL2633&gt;0,$AI2633&lt;&gt;"closed",AI2633&lt;&gt;"old",AND($B$3&lt;&gt;Data!$N$6,OR(database!$AG2633&lt;&gt;Data!$K$9,database!$AG2633&lt;&gt;Data!$K$8))),MAX(D$8:D2632)+1,0)</f>
        <v>0</v>
      </c>
      <c r="E2633" s="25">
        <f ca="1">IF(AND($AL2633-E$3&lt;=TODAY(),$AL2633&gt;0,AI2633&lt;&gt;"closed",AI2633&lt;&gt;"old",AND($B$3&lt;&gt;Data!$N$6,OR(database!$AG2633&lt;&gt;Data!$K$9,database!$AG2633&lt;&gt;Data!$K$8))),MAX(E$8:E2632)+1,0)</f>
        <v>0</v>
      </c>
      <c r="F2633" s="25">
        <f>IF(AH2633="X",MAX(F$8:F2632)+1,0)</f>
        <v>0</v>
      </c>
      <c r="G2633" s="25">
        <f ca="1">IF(AND(AG2633=Data!$K$8,database!AI2633&lt;&gt;"Closed",AI2633&lt;&gt;"old",database!AL2633&lt;(TODAY()+Data!$X$4)),MAX(G$8:G2632)+1,0)</f>
        <v>0</v>
      </c>
      <c r="H2633" s="25">
        <f ca="1">IF(AND(AG2633=Data!$K$9,database!AI2633&lt;&gt;"Closed",AI2633&lt;&gt;"old",database!AL2633&lt;(TODAY()+Data!$X$5)),MAX(H$8:H2632)+1,0)</f>
        <v>0</v>
      </c>
      <c r="Y2633">
        <f>IF(AS2633&gt;0,VLOOKUP(AS2633,$AT:$AV,3,0)+COUNTIF(AS$8:AS2632,AS2633),0)</f>
        <v>0</v>
      </c>
      <c r="AA2633" s="17"/>
      <c r="AB2633" s="18"/>
      <c r="AC2633" s="17"/>
      <c r="AD2633" s="18"/>
      <c r="AE2633" s="17"/>
      <c r="AF2633" s="18"/>
      <c r="AG2633" s="139"/>
      <c r="AH2633" s="24"/>
      <c r="AI2633" s="17"/>
      <c r="AJ2633" s="24"/>
      <c r="AK2633" s="27"/>
      <c r="AL2633" s="47"/>
      <c r="AQ2633" s="25">
        <f>IF(FollowUp!$AK$3="(Off)",IF(FollowUp!$AA$3=Data!$D$5,C2633,IF(FollowUp!$AA$3=Data!$D$6,D2633,IF(FollowUp!$AA$3=Data!$D$7,E2633,B2633))),IF(FollowUp!$AK$3=Data!$N$9,F2633,IF(FollowUp!$AK$3=Data!$N$8,H2633,IF(FollowUp!$AK$3=Data!$N$7,G2633,B2633))))</f>
        <v>0</v>
      </c>
      <c r="AR2633" s="51">
        <f t="shared" si="248"/>
        <v>0</v>
      </c>
      <c r="AS2633" s="25">
        <f t="shared" ref="AS2633:AS2696" si="252">IF(AR2633=0,-1,RANK(AR2633,$AR$8:$AR$5000))</f>
        <v>-1</v>
      </c>
      <c r="AT2633" s="25">
        <f t="shared" si="249"/>
        <v>2626</v>
      </c>
      <c r="AU2633" s="25">
        <f t="shared" ref="AU2633:AU2696" si="253">COUNTIF(AS:AS,AT2633)</f>
        <v>0</v>
      </c>
      <c r="AV2633" s="25">
        <f t="shared" si="250"/>
        <v>0</v>
      </c>
      <c r="BB2633" s="51"/>
    </row>
    <row r="2634" spans="1:54" x14ac:dyDescent="0.25">
      <c r="A2634" t="str">
        <f t="shared" si="251"/>
        <v>2634</v>
      </c>
      <c r="B2634" s="25">
        <f>IF(OR(ISBLANK($AG2634),$AI2634="closed",$AI2634="old",AND($B$3=Data!$N$6,OR(database!AG2634=Data!$K$8,Data!$K$9=database!AG2634))),0,MAX(B$8:B2633)+1)</f>
        <v>0</v>
      </c>
      <c r="C2634" s="25">
        <f ca="1">IF(AND($AL2634-C$3&lt;=TODAY(),$AL2634&gt;0,AI2634&lt;&gt;"closed",AI2634&lt;&gt;"old",AND($B$3&lt;&gt;Data!$N$6,OR(database!$AG2634&lt;&gt;Data!$K$9,database!$AG2634&lt;&gt;Data!$K$8))),MAX(C$8:C2633)+1,0)</f>
        <v>0</v>
      </c>
      <c r="D2634" s="25">
        <f ca="1">IF(AND($AL2634-D$3&lt;=TODAY(),$AL2634&gt;0,$AI2634&lt;&gt;"closed",AI2634&lt;&gt;"old",AND($B$3&lt;&gt;Data!$N$6,OR(database!$AG2634&lt;&gt;Data!$K$9,database!$AG2634&lt;&gt;Data!$K$8))),MAX(D$8:D2633)+1,0)</f>
        <v>0</v>
      </c>
      <c r="E2634" s="25">
        <f ca="1">IF(AND($AL2634-E$3&lt;=TODAY(),$AL2634&gt;0,AI2634&lt;&gt;"closed",AI2634&lt;&gt;"old",AND($B$3&lt;&gt;Data!$N$6,OR(database!$AG2634&lt;&gt;Data!$K$9,database!$AG2634&lt;&gt;Data!$K$8))),MAX(E$8:E2633)+1,0)</f>
        <v>0</v>
      </c>
      <c r="F2634" s="25">
        <f>IF(AH2634="X",MAX(F$8:F2633)+1,0)</f>
        <v>0</v>
      </c>
      <c r="G2634" s="25">
        <f ca="1">IF(AND(AG2634=Data!$K$8,database!AI2634&lt;&gt;"Closed",AI2634&lt;&gt;"old",database!AL2634&lt;(TODAY()+Data!$X$4)),MAX(G$8:G2633)+1,0)</f>
        <v>0</v>
      </c>
      <c r="H2634" s="25">
        <f ca="1">IF(AND(AG2634=Data!$K$9,database!AI2634&lt;&gt;"Closed",AI2634&lt;&gt;"old",database!AL2634&lt;(TODAY()+Data!$X$5)),MAX(H$8:H2633)+1,0)</f>
        <v>0</v>
      </c>
      <c r="Y2634">
        <f>IF(AS2634&gt;0,VLOOKUP(AS2634,$AT:$AV,3,0)+COUNTIF(AS$8:AS2633,AS2634),0)</f>
        <v>0</v>
      </c>
      <c r="AA2634" s="16"/>
      <c r="AB2634" s="22"/>
      <c r="AC2634" s="16"/>
      <c r="AD2634" s="22"/>
      <c r="AE2634" s="16"/>
      <c r="AF2634" s="22"/>
      <c r="AG2634" s="138"/>
      <c r="AH2634" s="23"/>
      <c r="AI2634" s="16"/>
      <c r="AJ2634" s="23"/>
      <c r="AK2634" s="28"/>
      <c r="AL2634" s="35"/>
      <c r="AQ2634" s="25">
        <f>IF(FollowUp!$AK$3="(Off)",IF(FollowUp!$AA$3=Data!$D$5,C2634,IF(FollowUp!$AA$3=Data!$D$6,D2634,IF(FollowUp!$AA$3=Data!$D$7,E2634,B2634))),IF(FollowUp!$AK$3=Data!$N$9,F2634,IF(FollowUp!$AK$3=Data!$N$8,H2634,IF(FollowUp!$AK$3=Data!$N$7,G2634,B2634))))</f>
        <v>0</v>
      </c>
      <c r="AR2634" s="51">
        <f t="shared" si="248"/>
        <v>0</v>
      </c>
      <c r="AS2634" s="25">
        <f t="shared" si="252"/>
        <v>-1</v>
      </c>
      <c r="AT2634" s="25">
        <f t="shared" si="249"/>
        <v>2627</v>
      </c>
      <c r="AU2634" s="25">
        <f t="shared" si="253"/>
        <v>0</v>
      </c>
      <c r="AV2634" s="25">
        <f t="shared" si="250"/>
        <v>0</v>
      </c>
      <c r="BB2634" s="51"/>
    </row>
    <row r="2635" spans="1:54" x14ac:dyDescent="0.25">
      <c r="A2635" t="str">
        <f t="shared" si="251"/>
        <v>2635</v>
      </c>
      <c r="B2635" s="25">
        <f>IF(OR(ISBLANK($AG2635),$AI2635="closed",$AI2635="old",AND($B$3=Data!$N$6,OR(database!AG2635=Data!$K$8,Data!$K$9=database!AG2635))),0,MAX(B$8:B2634)+1)</f>
        <v>0</v>
      </c>
      <c r="C2635" s="25">
        <f ca="1">IF(AND($AL2635-C$3&lt;=TODAY(),$AL2635&gt;0,AI2635&lt;&gt;"closed",AI2635&lt;&gt;"old",AND($B$3&lt;&gt;Data!$N$6,OR(database!$AG2635&lt;&gt;Data!$K$9,database!$AG2635&lt;&gt;Data!$K$8))),MAX(C$8:C2634)+1,0)</f>
        <v>0</v>
      </c>
      <c r="D2635" s="25">
        <f ca="1">IF(AND($AL2635-D$3&lt;=TODAY(),$AL2635&gt;0,$AI2635&lt;&gt;"closed",AI2635&lt;&gt;"old",AND($B$3&lt;&gt;Data!$N$6,OR(database!$AG2635&lt;&gt;Data!$K$9,database!$AG2635&lt;&gt;Data!$K$8))),MAX(D$8:D2634)+1,0)</f>
        <v>0</v>
      </c>
      <c r="E2635" s="25">
        <f ca="1">IF(AND($AL2635-E$3&lt;=TODAY(),$AL2635&gt;0,AI2635&lt;&gt;"closed",AI2635&lt;&gt;"old",AND($B$3&lt;&gt;Data!$N$6,OR(database!$AG2635&lt;&gt;Data!$K$9,database!$AG2635&lt;&gt;Data!$K$8))),MAX(E$8:E2634)+1,0)</f>
        <v>0</v>
      </c>
      <c r="F2635" s="25">
        <f>IF(AH2635="X",MAX(F$8:F2634)+1,0)</f>
        <v>0</v>
      </c>
      <c r="G2635" s="25">
        <f ca="1">IF(AND(AG2635=Data!$K$8,database!AI2635&lt;&gt;"Closed",AI2635&lt;&gt;"old",database!AL2635&lt;(TODAY()+Data!$X$4)),MAX(G$8:G2634)+1,0)</f>
        <v>0</v>
      </c>
      <c r="H2635" s="25">
        <f ca="1">IF(AND(AG2635=Data!$K$9,database!AI2635&lt;&gt;"Closed",AI2635&lt;&gt;"old",database!AL2635&lt;(TODAY()+Data!$X$5)),MAX(H$8:H2634)+1,0)</f>
        <v>0</v>
      </c>
      <c r="Y2635">
        <f>IF(AS2635&gt;0,VLOOKUP(AS2635,$AT:$AV,3,0)+COUNTIF(AS$8:AS2634,AS2635),0)</f>
        <v>0</v>
      </c>
      <c r="AA2635" s="17"/>
      <c r="AB2635" s="18"/>
      <c r="AC2635" s="17"/>
      <c r="AD2635" s="18"/>
      <c r="AE2635" s="17"/>
      <c r="AF2635" s="18"/>
      <c r="AG2635" s="139"/>
      <c r="AH2635" s="24"/>
      <c r="AI2635" s="17"/>
      <c r="AJ2635" s="24"/>
      <c r="AK2635" s="27"/>
      <c r="AL2635" s="47"/>
      <c r="AQ2635" s="25">
        <f>IF(FollowUp!$AK$3="(Off)",IF(FollowUp!$AA$3=Data!$D$5,C2635,IF(FollowUp!$AA$3=Data!$D$6,D2635,IF(FollowUp!$AA$3=Data!$D$7,E2635,B2635))),IF(FollowUp!$AK$3=Data!$N$9,F2635,IF(FollowUp!$AK$3=Data!$N$8,H2635,IF(FollowUp!$AK$3=Data!$N$7,G2635,B2635))))</f>
        <v>0</v>
      </c>
      <c r="AR2635" s="51">
        <f t="shared" si="248"/>
        <v>0</v>
      </c>
      <c r="AS2635" s="25">
        <f t="shared" si="252"/>
        <v>-1</v>
      </c>
      <c r="AT2635" s="25">
        <f t="shared" si="249"/>
        <v>2628</v>
      </c>
      <c r="AU2635" s="25">
        <f t="shared" si="253"/>
        <v>0</v>
      </c>
      <c r="AV2635" s="25">
        <f t="shared" si="250"/>
        <v>0</v>
      </c>
      <c r="BB2635" s="51"/>
    </row>
    <row r="2636" spans="1:54" x14ac:dyDescent="0.25">
      <c r="A2636" t="str">
        <f t="shared" si="251"/>
        <v>2636</v>
      </c>
      <c r="B2636" s="25">
        <f>IF(OR(ISBLANK($AG2636),$AI2636="closed",$AI2636="old",AND($B$3=Data!$N$6,OR(database!AG2636=Data!$K$8,Data!$K$9=database!AG2636))),0,MAX(B$8:B2635)+1)</f>
        <v>0</v>
      </c>
      <c r="C2636" s="25">
        <f ca="1">IF(AND($AL2636-C$3&lt;=TODAY(),$AL2636&gt;0,AI2636&lt;&gt;"closed",AI2636&lt;&gt;"old",AND($B$3&lt;&gt;Data!$N$6,OR(database!$AG2636&lt;&gt;Data!$K$9,database!$AG2636&lt;&gt;Data!$K$8))),MAX(C$8:C2635)+1,0)</f>
        <v>0</v>
      </c>
      <c r="D2636" s="25">
        <f ca="1">IF(AND($AL2636-D$3&lt;=TODAY(),$AL2636&gt;0,$AI2636&lt;&gt;"closed",AI2636&lt;&gt;"old",AND($B$3&lt;&gt;Data!$N$6,OR(database!$AG2636&lt;&gt;Data!$K$9,database!$AG2636&lt;&gt;Data!$K$8))),MAX(D$8:D2635)+1,0)</f>
        <v>0</v>
      </c>
      <c r="E2636" s="25">
        <f ca="1">IF(AND($AL2636-E$3&lt;=TODAY(),$AL2636&gt;0,AI2636&lt;&gt;"closed",AI2636&lt;&gt;"old",AND($B$3&lt;&gt;Data!$N$6,OR(database!$AG2636&lt;&gt;Data!$K$9,database!$AG2636&lt;&gt;Data!$K$8))),MAX(E$8:E2635)+1,0)</f>
        <v>0</v>
      </c>
      <c r="F2636" s="25">
        <f>IF(AH2636="X",MAX(F$8:F2635)+1,0)</f>
        <v>0</v>
      </c>
      <c r="G2636" s="25">
        <f ca="1">IF(AND(AG2636=Data!$K$8,database!AI2636&lt;&gt;"Closed",AI2636&lt;&gt;"old",database!AL2636&lt;(TODAY()+Data!$X$4)),MAX(G$8:G2635)+1,0)</f>
        <v>0</v>
      </c>
      <c r="H2636" s="25">
        <f ca="1">IF(AND(AG2636=Data!$K$9,database!AI2636&lt;&gt;"Closed",AI2636&lt;&gt;"old",database!AL2636&lt;(TODAY()+Data!$X$5)),MAX(H$8:H2635)+1,0)</f>
        <v>0</v>
      </c>
      <c r="Y2636">
        <f>IF(AS2636&gt;0,VLOOKUP(AS2636,$AT:$AV,3,0)+COUNTIF(AS$8:AS2635,AS2636),0)</f>
        <v>0</v>
      </c>
      <c r="AA2636" s="16"/>
      <c r="AB2636" s="22"/>
      <c r="AC2636" s="16"/>
      <c r="AD2636" s="22"/>
      <c r="AE2636" s="16"/>
      <c r="AF2636" s="22"/>
      <c r="AG2636" s="138"/>
      <c r="AH2636" s="23"/>
      <c r="AI2636" s="16"/>
      <c r="AJ2636" s="23"/>
      <c r="AK2636" s="28"/>
      <c r="AL2636" s="35"/>
      <c r="AQ2636" s="25">
        <f>IF(FollowUp!$AK$3="(Off)",IF(FollowUp!$AA$3=Data!$D$5,C2636,IF(FollowUp!$AA$3=Data!$D$6,D2636,IF(FollowUp!$AA$3=Data!$D$7,E2636,B2636))),IF(FollowUp!$AK$3=Data!$N$9,F2636,IF(FollowUp!$AK$3=Data!$N$8,H2636,IF(FollowUp!$AK$3=Data!$N$7,G2636,B2636))))</f>
        <v>0</v>
      </c>
      <c r="AR2636" s="51">
        <f t="shared" si="248"/>
        <v>0</v>
      </c>
      <c r="AS2636" s="25">
        <f t="shared" si="252"/>
        <v>-1</v>
      </c>
      <c r="AT2636" s="25">
        <f t="shared" si="249"/>
        <v>2629</v>
      </c>
      <c r="AU2636" s="25">
        <f t="shared" si="253"/>
        <v>0</v>
      </c>
      <c r="AV2636" s="25">
        <f t="shared" si="250"/>
        <v>0</v>
      </c>
      <c r="BB2636" s="51"/>
    </row>
    <row r="2637" spans="1:54" x14ac:dyDescent="0.25">
      <c r="A2637" t="str">
        <f t="shared" si="251"/>
        <v>2637</v>
      </c>
      <c r="B2637" s="25">
        <f>IF(OR(ISBLANK($AG2637),$AI2637="closed",$AI2637="old",AND($B$3=Data!$N$6,OR(database!AG2637=Data!$K$8,Data!$K$9=database!AG2637))),0,MAX(B$8:B2636)+1)</f>
        <v>0</v>
      </c>
      <c r="C2637" s="25">
        <f ca="1">IF(AND($AL2637-C$3&lt;=TODAY(),$AL2637&gt;0,AI2637&lt;&gt;"closed",AI2637&lt;&gt;"old",AND($B$3&lt;&gt;Data!$N$6,OR(database!$AG2637&lt;&gt;Data!$K$9,database!$AG2637&lt;&gt;Data!$K$8))),MAX(C$8:C2636)+1,0)</f>
        <v>0</v>
      </c>
      <c r="D2637" s="25">
        <f ca="1">IF(AND($AL2637-D$3&lt;=TODAY(),$AL2637&gt;0,$AI2637&lt;&gt;"closed",AI2637&lt;&gt;"old",AND($B$3&lt;&gt;Data!$N$6,OR(database!$AG2637&lt;&gt;Data!$K$9,database!$AG2637&lt;&gt;Data!$K$8))),MAX(D$8:D2636)+1,0)</f>
        <v>0</v>
      </c>
      <c r="E2637" s="25">
        <f ca="1">IF(AND($AL2637-E$3&lt;=TODAY(),$AL2637&gt;0,AI2637&lt;&gt;"closed",AI2637&lt;&gt;"old",AND($B$3&lt;&gt;Data!$N$6,OR(database!$AG2637&lt;&gt;Data!$K$9,database!$AG2637&lt;&gt;Data!$K$8))),MAX(E$8:E2636)+1,0)</f>
        <v>0</v>
      </c>
      <c r="F2637" s="25">
        <f>IF(AH2637="X",MAX(F$8:F2636)+1,0)</f>
        <v>0</v>
      </c>
      <c r="G2637" s="25">
        <f ca="1">IF(AND(AG2637=Data!$K$8,database!AI2637&lt;&gt;"Closed",AI2637&lt;&gt;"old",database!AL2637&lt;(TODAY()+Data!$X$4)),MAX(G$8:G2636)+1,0)</f>
        <v>0</v>
      </c>
      <c r="H2637" s="25">
        <f ca="1">IF(AND(AG2637=Data!$K$9,database!AI2637&lt;&gt;"Closed",AI2637&lt;&gt;"old",database!AL2637&lt;(TODAY()+Data!$X$5)),MAX(H$8:H2636)+1,0)</f>
        <v>0</v>
      </c>
      <c r="Y2637">
        <f>IF(AS2637&gt;0,VLOOKUP(AS2637,$AT:$AV,3,0)+COUNTIF(AS$8:AS2636,AS2637),0)</f>
        <v>0</v>
      </c>
      <c r="AA2637" s="17"/>
      <c r="AB2637" s="18"/>
      <c r="AC2637" s="17"/>
      <c r="AD2637" s="18"/>
      <c r="AE2637" s="17"/>
      <c r="AF2637" s="18"/>
      <c r="AG2637" s="139"/>
      <c r="AH2637" s="24"/>
      <c r="AI2637" s="17"/>
      <c r="AJ2637" s="24"/>
      <c r="AK2637" s="27"/>
      <c r="AL2637" s="47"/>
      <c r="AQ2637" s="25">
        <f>IF(FollowUp!$AK$3="(Off)",IF(FollowUp!$AA$3=Data!$D$5,C2637,IF(FollowUp!$AA$3=Data!$D$6,D2637,IF(FollowUp!$AA$3=Data!$D$7,E2637,B2637))),IF(FollowUp!$AK$3=Data!$N$9,F2637,IF(FollowUp!$AK$3=Data!$N$8,H2637,IF(FollowUp!$AK$3=Data!$N$7,G2637,B2637))))</f>
        <v>0</v>
      </c>
      <c r="AR2637" s="51">
        <f t="shared" si="248"/>
        <v>0</v>
      </c>
      <c r="AS2637" s="25">
        <f t="shared" si="252"/>
        <v>-1</v>
      </c>
      <c r="AT2637" s="25">
        <f t="shared" si="249"/>
        <v>2630</v>
      </c>
      <c r="AU2637" s="25">
        <f t="shared" si="253"/>
        <v>0</v>
      </c>
      <c r="AV2637" s="25">
        <f t="shared" si="250"/>
        <v>0</v>
      </c>
      <c r="BB2637" s="51"/>
    </row>
    <row r="2638" spans="1:54" x14ac:dyDescent="0.25">
      <c r="A2638" t="str">
        <f t="shared" si="251"/>
        <v>2638</v>
      </c>
      <c r="B2638" s="25">
        <f>IF(OR(ISBLANK($AG2638),$AI2638="closed",$AI2638="old",AND($B$3=Data!$N$6,OR(database!AG2638=Data!$K$8,Data!$K$9=database!AG2638))),0,MAX(B$8:B2637)+1)</f>
        <v>0</v>
      </c>
      <c r="C2638" s="25">
        <f ca="1">IF(AND($AL2638-C$3&lt;=TODAY(),$AL2638&gt;0,AI2638&lt;&gt;"closed",AI2638&lt;&gt;"old",AND($B$3&lt;&gt;Data!$N$6,OR(database!$AG2638&lt;&gt;Data!$K$9,database!$AG2638&lt;&gt;Data!$K$8))),MAX(C$8:C2637)+1,0)</f>
        <v>0</v>
      </c>
      <c r="D2638" s="25">
        <f ca="1">IF(AND($AL2638-D$3&lt;=TODAY(),$AL2638&gt;0,$AI2638&lt;&gt;"closed",AI2638&lt;&gt;"old",AND($B$3&lt;&gt;Data!$N$6,OR(database!$AG2638&lt;&gt;Data!$K$9,database!$AG2638&lt;&gt;Data!$K$8))),MAX(D$8:D2637)+1,0)</f>
        <v>0</v>
      </c>
      <c r="E2638" s="25">
        <f ca="1">IF(AND($AL2638-E$3&lt;=TODAY(),$AL2638&gt;0,AI2638&lt;&gt;"closed",AI2638&lt;&gt;"old",AND($B$3&lt;&gt;Data!$N$6,OR(database!$AG2638&lt;&gt;Data!$K$9,database!$AG2638&lt;&gt;Data!$K$8))),MAX(E$8:E2637)+1,0)</f>
        <v>0</v>
      </c>
      <c r="F2638" s="25">
        <f>IF(AH2638="X",MAX(F$8:F2637)+1,0)</f>
        <v>0</v>
      </c>
      <c r="G2638" s="25">
        <f ca="1">IF(AND(AG2638=Data!$K$8,database!AI2638&lt;&gt;"Closed",AI2638&lt;&gt;"old",database!AL2638&lt;(TODAY()+Data!$X$4)),MAX(G$8:G2637)+1,0)</f>
        <v>0</v>
      </c>
      <c r="H2638" s="25">
        <f ca="1">IF(AND(AG2638=Data!$K$9,database!AI2638&lt;&gt;"Closed",AI2638&lt;&gt;"old",database!AL2638&lt;(TODAY()+Data!$X$5)),MAX(H$8:H2637)+1,0)</f>
        <v>0</v>
      </c>
      <c r="Y2638">
        <f>IF(AS2638&gt;0,VLOOKUP(AS2638,$AT:$AV,3,0)+COUNTIF(AS$8:AS2637,AS2638),0)</f>
        <v>0</v>
      </c>
      <c r="AA2638" s="16"/>
      <c r="AB2638" s="22"/>
      <c r="AC2638" s="16"/>
      <c r="AD2638" s="22"/>
      <c r="AE2638" s="16"/>
      <c r="AF2638" s="22"/>
      <c r="AG2638" s="138"/>
      <c r="AH2638" s="23"/>
      <c r="AI2638" s="16"/>
      <c r="AJ2638" s="23"/>
      <c r="AK2638" s="28"/>
      <c r="AL2638" s="35"/>
      <c r="AQ2638" s="25">
        <f>IF(FollowUp!$AK$3="(Off)",IF(FollowUp!$AA$3=Data!$D$5,C2638,IF(FollowUp!$AA$3=Data!$D$6,D2638,IF(FollowUp!$AA$3=Data!$D$7,E2638,B2638))),IF(FollowUp!$AK$3=Data!$N$9,F2638,IF(FollowUp!$AK$3=Data!$N$8,H2638,IF(FollowUp!$AK$3=Data!$N$7,G2638,B2638))))</f>
        <v>0</v>
      </c>
      <c r="AR2638" s="51">
        <f t="shared" si="248"/>
        <v>0</v>
      </c>
      <c r="AS2638" s="25">
        <f t="shared" si="252"/>
        <v>-1</v>
      </c>
      <c r="AT2638" s="25">
        <f t="shared" si="249"/>
        <v>2631</v>
      </c>
      <c r="AU2638" s="25">
        <f t="shared" si="253"/>
        <v>0</v>
      </c>
      <c r="AV2638" s="25">
        <f t="shared" si="250"/>
        <v>0</v>
      </c>
      <c r="BB2638" s="51"/>
    </row>
    <row r="2639" spans="1:54" x14ac:dyDescent="0.25">
      <c r="A2639" t="str">
        <f t="shared" si="251"/>
        <v>2639</v>
      </c>
      <c r="B2639" s="25">
        <f>IF(OR(ISBLANK($AG2639),$AI2639="closed",$AI2639="old",AND($B$3=Data!$N$6,OR(database!AG2639=Data!$K$8,Data!$K$9=database!AG2639))),0,MAX(B$8:B2638)+1)</f>
        <v>0</v>
      </c>
      <c r="C2639" s="25">
        <f ca="1">IF(AND($AL2639-C$3&lt;=TODAY(),$AL2639&gt;0,AI2639&lt;&gt;"closed",AI2639&lt;&gt;"old",AND($B$3&lt;&gt;Data!$N$6,OR(database!$AG2639&lt;&gt;Data!$K$9,database!$AG2639&lt;&gt;Data!$K$8))),MAX(C$8:C2638)+1,0)</f>
        <v>0</v>
      </c>
      <c r="D2639" s="25">
        <f ca="1">IF(AND($AL2639-D$3&lt;=TODAY(),$AL2639&gt;0,$AI2639&lt;&gt;"closed",AI2639&lt;&gt;"old",AND($B$3&lt;&gt;Data!$N$6,OR(database!$AG2639&lt;&gt;Data!$K$9,database!$AG2639&lt;&gt;Data!$K$8))),MAX(D$8:D2638)+1,0)</f>
        <v>0</v>
      </c>
      <c r="E2639" s="25">
        <f ca="1">IF(AND($AL2639-E$3&lt;=TODAY(),$AL2639&gt;0,AI2639&lt;&gt;"closed",AI2639&lt;&gt;"old",AND($B$3&lt;&gt;Data!$N$6,OR(database!$AG2639&lt;&gt;Data!$K$9,database!$AG2639&lt;&gt;Data!$K$8))),MAX(E$8:E2638)+1,0)</f>
        <v>0</v>
      </c>
      <c r="F2639" s="25">
        <f>IF(AH2639="X",MAX(F$8:F2638)+1,0)</f>
        <v>0</v>
      </c>
      <c r="G2639" s="25">
        <f ca="1">IF(AND(AG2639=Data!$K$8,database!AI2639&lt;&gt;"Closed",AI2639&lt;&gt;"old",database!AL2639&lt;(TODAY()+Data!$X$4)),MAX(G$8:G2638)+1,0)</f>
        <v>0</v>
      </c>
      <c r="H2639" s="25">
        <f ca="1">IF(AND(AG2639=Data!$K$9,database!AI2639&lt;&gt;"Closed",AI2639&lt;&gt;"old",database!AL2639&lt;(TODAY()+Data!$X$5)),MAX(H$8:H2638)+1,0)</f>
        <v>0</v>
      </c>
      <c r="Y2639">
        <f>IF(AS2639&gt;0,VLOOKUP(AS2639,$AT:$AV,3,0)+COUNTIF(AS$8:AS2638,AS2639),0)</f>
        <v>0</v>
      </c>
      <c r="AA2639" s="17"/>
      <c r="AB2639" s="18"/>
      <c r="AC2639" s="17"/>
      <c r="AD2639" s="18"/>
      <c r="AE2639" s="17"/>
      <c r="AF2639" s="18"/>
      <c r="AG2639" s="139"/>
      <c r="AH2639" s="24"/>
      <c r="AI2639" s="17"/>
      <c r="AJ2639" s="24"/>
      <c r="AK2639" s="27"/>
      <c r="AL2639" s="47"/>
      <c r="AQ2639" s="25">
        <f>IF(FollowUp!$AK$3="(Off)",IF(FollowUp!$AA$3=Data!$D$5,C2639,IF(FollowUp!$AA$3=Data!$D$6,D2639,IF(FollowUp!$AA$3=Data!$D$7,E2639,B2639))),IF(FollowUp!$AK$3=Data!$N$9,F2639,IF(FollowUp!$AK$3=Data!$N$8,H2639,IF(FollowUp!$AK$3=Data!$N$7,G2639,B2639))))</f>
        <v>0</v>
      </c>
      <c r="AR2639" s="51">
        <f t="shared" si="248"/>
        <v>0</v>
      </c>
      <c r="AS2639" s="25">
        <f t="shared" si="252"/>
        <v>-1</v>
      </c>
      <c r="AT2639" s="25">
        <f t="shared" si="249"/>
        <v>2632</v>
      </c>
      <c r="AU2639" s="25">
        <f t="shared" si="253"/>
        <v>0</v>
      </c>
      <c r="AV2639" s="25">
        <f t="shared" si="250"/>
        <v>0</v>
      </c>
      <c r="BB2639" s="51"/>
    </row>
    <row r="2640" spans="1:54" x14ac:dyDescent="0.25">
      <c r="A2640" t="str">
        <f t="shared" si="251"/>
        <v>2640</v>
      </c>
      <c r="B2640" s="25">
        <f>IF(OR(ISBLANK($AG2640),$AI2640="closed",$AI2640="old",AND($B$3=Data!$N$6,OR(database!AG2640=Data!$K$8,Data!$K$9=database!AG2640))),0,MAX(B$8:B2639)+1)</f>
        <v>0</v>
      </c>
      <c r="C2640" s="25">
        <f ca="1">IF(AND($AL2640-C$3&lt;=TODAY(),$AL2640&gt;0,AI2640&lt;&gt;"closed",AI2640&lt;&gt;"old",AND($B$3&lt;&gt;Data!$N$6,OR(database!$AG2640&lt;&gt;Data!$K$9,database!$AG2640&lt;&gt;Data!$K$8))),MAX(C$8:C2639)+1,0)</f>
        <v>0</v>
      </c>
      <c r="D2640" s="25">
        <f ca="1">IF(AND($AL2640-D$3&lt;=TODAY(),$AL2640&gt;0,$AI2640&lt;&gt;"closed",AI2640&lt;&gt;"old",AND($B$3&lt;&gt;Data!$N$6,OR(database!$AG2640&lt;&gt;Data!$K$9,database!$AG2640&lt;&gt;Data!$K$8))),MAX(D$8:D2639)+1,0)</f>
        <v>0</v>
      </c>
      <c r="E2640" s="25">
        <f ca="1">IF(AND($AL2640-E$3&lt;=TODAY(),$AL2640&gt;0,AI2640&lt;&gt;"closed",AI2640&lt;&gt;"old",AND($B$3&lt;&gt;Data!$N$6,OR(database!$AG2640&lt;&gt;Data!$K$9,database!$AG2640&lt;&gt;Data!$K$8))),MAX(E$8:E2639)+1,0)</f>
        <v>0</v>
      </c>
      <c r="F2640" s="25">
        <f>IF(AH2640="X",MAX(F$8:F2639)+1,0)</f>
        <v>0</v>
      </c>
      <c r="G2640" s="25">
        <f ca="1">IF(AND(AG2640=Data!$K$8,database!AI2640&lt;&gt;"Closed",AI2640&lt;&gt;"old",database!AL2640&lt;(TODAY()+Data!$X$4)),MAX(G$8:G2639)+1,0)</f>
        <v>0</v>
      </c>
      <c r="H2640" s="25">
        <f ca="1">IF(AND(AG2640=Data!$K$9,database!AI2640&lt;&gt;"Closed",AI2640&lt;&gt;"old",database!AL2640&lt;(TODAY()+Data!$X$5)),MAX(H$8:H2639)+1,0)</f>
        <v>0</v>
      </c>
      <c r="Y2640">
        <f>IF(AS2640&gt;0,VLOOKUP(AS2640,$AT:$AV,3,0)+COUNTIF(AS$8:AS2639,AS2640),0)</f>
        <v>0</v>
      </c>
      <c r="AA2640" s="16"/>
      <c r="AB2640" s="22"/>
      <c r="AC2640" s="16"/>
      <c r="AD2640" s="22"/>
      <c r="AE2640" s="16"/>
      <c r="AF2640" s="22"/>
      <c r="AG2640" s="138"/>
      <c r="AH2640" s="23"/>
      <c r="AI2640" s="16"/>
      <c r="AJ2640" s="23"/>
      <c r="AK2640" s="28"/>
      <c r="AL2640" s="35"/>
      <c r="AQ2640" s="25">
        <f>IF(FollowUp!$AK$3="(Off)",IF(FollowUp!$AA$3=Data!$D$5,C2640,IF(FollowUp!$AA$3=Data!$D$6,D2640,IF(FollowUp!$AA$3=Data!$D$7,E2640,B2640))),IF(FollowUp!$AK$3=Data!$N$9,F2640,IF(FollowUp!$AK$3=Data!$N$8,H2640,IF(FollowUp!$AK$3=Data!$N$7,G2640,B2640))))</f>
        <v>0</v>
      </c>
      <c r="AR2640" s="51">
        <f t="shared" si="248"/>
        <v>0</v>
      </c>
      <c r="AS2640" s="25">
        <f t="shared" si="252"/>
        <v>-1</v>
      </c>
      <c r="AT2640" s="25">
        <f t="shared" si="249"/>
        <v>2633</v>
      </c>
      <c r="AU2640" s="25">
        <f t="shared" si="253"/>
        <v>0</v>
      </c>
      <c r="AV2640" s="25">
        <f t="shared" si="250"/>
        <v>0</v>
      </c>
      <c r="BB2640" s="51"/>
    </row>
    <row r="2641" spans="1:54" x14ac:dyDescent="0.25">
      <c r="A2641" t="str">
        <f t="shared" si="251"/>
        <v>2641</v>
      </c>
      <c r="B2641" s="25">
        <f>IF(OR(ISBLANK($AG2641),$AI2641="closed",$AI2641="old",AND($B$3=Data!$N$6,OR(database!AG2641=Data!$K$8,Data!$K$9=database!AG2641))),0,MAX(B$8:B2640)+1)</f>
        <v>0</v>
      </c>
      <c r="C2641" s="25">
        <f ca="1">IF(AND($AL2641-C$3&lt;=TODAY(),$AL2641&gt;0,AI2641&lt;&gt;"closed",AI2641&lt;&gt;"old",AND($B$3&lt;&gt;Data!$N$6,OR(database!$AG2641&lt;&gt;Data!$K$9,database!$AG2641&lt;&gt;Data!$K$8))),MAX(C$8:C2640)+1,0)</f>
        <v>0</v>
      </c>
      <c r="D2641" s="25">
        <f ca="1">IF(AND($AL2641-D$3&lt;=TODAY(),$AL2641&gt;0,$AI2641&lt;&gt;"closed",AI2641&lt;&gt;"old",AND($B$3&lt;&gt;Data!$N$6,OR(database!$AG2641&lt;&gt;Data!$K$9,database!$AG2641&lt;&gt;Data!$K$8))),MAX(D$8:D2640)+1,0)</f>
        <v>0</v>
      </c>
      <c r="E2641" s="25">
        <f ca="1">IF(AND($AL2641-E$3&lt;=TODAY(),$AL2641&gt;0,AI2641&lt;&gt;"closed",AI2641&lt;&gt;"old",AND($B$3&lt;&gt;Data!$N$6,OR(database!$AG2641&lt;&gt;Data!$K$9,database!$AG2641&lt;&gt;Data!$K$8))),MAX(E$8:E2640)+1,0)</f>
        <v>0</v>
      </c>
      <c r="F2641" s="25">
        <f>IF(AH2641="X",MAX(F$8:F2640)+1,0)</f>
        <v>0</v>
      </c>
      <c r="G2641" s="25">
        <f ca="1">IF(AND(AG2641=Data!$K$8,database!AI2641&lt;&gt;"Closed",AI2641&lt;&gt;"old",database!AL2641&lt;(TODAY()+Data!$X$4)),MAX(G$8:G2640)+1,0)</f>
        <v>0</v>
      </c>
      <c r="H2641" s="25">
        <f ca="1">IF(AND(AG2641=Data!$K$9,database!AI2641&lt;&gt;"Closed",AI2641&lt;&gt;"old",database!AL2641&lt;(TODAY()+Data!$X$5)),MAX(H$8:H2640)+1,0)</f>
        <v>0</v>
      </c>
      <c r="Y2641">
        <f>IF(AS2641&gt;0,VLOOKUP(AS2641,$AT:$AV,3,0)+COUNTIF(AS$8:AS2640,AS2641),0)</f>
        <v>0</v>
      </c>
      <c r="AA2641" s="17"/>
      <c r="AB2641" s="18"/>
      <c r="AC2641" s="17"/>
      <c r="AD2641" s="18"/>
      <c r="AE2641" s="17"/>
      <c r="AF2641" s="18"/>
      <c r="AG2641" s="139"/>
      <c r="AH2641" s="24"/>
      <c r="AI2641" s="17"/>
      <c r="AJ2641" s="24"/>
      <c r="AK2641" s="27"/>
      <c r="AL2641" s="47"/>
      <c r="AQ2641" s="25">
        <f>IF(FollowUp!$AK$3="(Off)",IF(FollowUp!$AA$3=Data!$D$5,C2641,IF(FollowUp!$AA$3=Data!$D$6,D2641,IF(FollowUp!$AA$3=Data!$D$7,E2641,B2641))),IF(FollowUp!$AK$3=Data!$N$9,F2641,IF(FollowUp!$AK$3=Data!$N$8,H2641,IF(FollowUp!$AK$3=Data!$N$7,G2641,B2641))))</f>
        <v>0</v>
      </c>
      <c r="AR2641" s="51">
        <f t="shared" si="248"/>
        <v>0</v>
      </c>
      <c r="AS2641" s="25">
        <f t="shared" si="252"/>
        <v>-1</v>
      </c>
      <c r="AT2641" s="25">
        <f t="shared" si="249"/>
        <v>2634</v>
      </c>
      <c r="AU2641" s="25">
        <f t="shared" si="253"/>
        <v>0</v>
      </c>
      <c r="AV2641" s="25">
        <f t="shared" si="250"/>
        <v>0</v>
      </c>
      <c r="BB2641" s="51"/>
    </row>
    <row r="2642" spans="1:54" x14ac:dyDescent="0.25">
      <c r="A2642" t="str">
        <f t="shared" si="251"/>
        <v>2642</v>
      </c>
      <c r="B2642" s="25">
        <f>IF(OR(ISBLANK($AG2642),$AI2642="closed",$AI2642="old",AND($B$3=Data!$N$6,OR(database!AG2642=Data!$K$8,Data!$K$9=database!AG2642))),0,MAX(B$8:B2641)+1)</f>
        <v>0</v>
      </c>
      <c r="C2642" s="25">
        <f ca="1">IF(AND($AL2642-C$3&lt;=TODAY(),$AL2642&gt;0,AI2642&lt;&gt;"closed",AI2642&lt;&gt;"old",AND($B$3&lt;&gt;Data!$N$6,OR(database!$AG2642&lt;&gt;Data!$K$9,database!$AG2642&lt;&gt;Data!$K$8))),MAX(C$8:C2641)+1,0)</f>
        <v>0</v>
      </c>
      <c r="D2642" s="25">
        <f ca="1">IF(AND($AL2642-D$3&lt;=TODAY(),$AL2642&gt;0,$AI2642&lt;&gt;"closed",AI2642&lt;&gt;"old",AND($B$3&lt;&gt;Data!$N$6,OR(database!$AG2642&lt;&gt;Data!$K$9,database!$AG2642&lt;&gt;Data!$K$8))),MAX(D$8:D2641)+1,0)</f>
        <v>0</v>
      </c>
      <c r="E2642" s="25">
        <f ca="1">IF(AND($AL2642-E$3&lt;=TODAY(),$AL2642&gt;0,AI2642&lt;&gt;"closed",AI2642&lt;&gt;"old",AND($B$3&lt;&gt;Data!$N$6,OR(database!$AG2642&lt;&gt;Data!$K$9,database!$AG2642&lt;&gt;Data!$K$8))),MAX(E$8:E2641)+1,0)</f>
        <v>0</v>
      </c>
      <c r="F2642" s="25">
        <f>IF(AH2642="X",MAX(F$8:F2641)+1,0)</f>
        <v>0</v>
      </c>
      <c r="G2642" s="25">
        <f ca="1">IF(AND(AG2642=Data!$K$8,database!AI2642&lt;&gt;"Closed",AI2642&lt;&gt;"old",database!AL2642&lt;(TODAY()+Data!$X$4)),MAX(G$8:G2641)+1,0)</f>
        <v>0</v>
      </c>
      <c r="H2642" s="25">
        <f ca="1">IF(AND(AG2642=Data!$K$9,database!AI2642&lt;&gt;"Closed",AI2642&lt;&gt;"old",database!AL2642&lt;(TODAY()+Data!$X$5)),MAX(H$8:H2641)+1,0)</f>
        <v>0</v>
      </c>
      <c r="Y2642">
        <f>IF(AS2642&gt;0,VLOOKUP(AS2642,$AT:$AV,3,0)+COUNTIF(AS$8:AS2641,AS2642),0)</f>
        <v>0</v>
      </c>
      <c r="AA2642" s="16"/>
      <c r="AB2642" s="22"/>
      <c r="AC2642" s="16"/>
      <c r="AD2642" s="22"/>
      <c r="AE2642" s="16"/>
      <c r="AF2642" s="22"/>
      <c r="AG2642" s="138"/>
      <c r="AH2642" s="23"/>
      <c r="AI2642" s="16"/>
      <c r="AJ2642" s="23"/>
      <c r="AK2642" s="28"/>
      <c r="AL2642" s="35"/>
      <c r="AQ2642" s="25">
        <f>IF(FollowUp!$AK$3="(Off)",IF(FollowUp!$AA$3=Data!$D$5,C2642,IF(FollowUp!$AA$3=Data!$D$6,D2642,IF(FollowUp!$AA$3=Data!$D$7,E2642,B2642))),IF(FollowUp!$AK$3=Data!$N$9,F2642,IF(FollowUp!$AK$3=Data!$N$8,H2642,IF(FollowUp!$AK$3=Data!$N$7,G2642,B2642))))</f>
        <v>0</v>
      </c>
      <c r="AR2642" s="51">
        <f t="shared" si="248"/>
        <v>0</v>
      </c>
      <c r="AS2642" s="25">
        <f t="shared" si="252"/>
        <v>-1</v>
      </c>
      <c r="AT2642" s="25">
        <f t="shared" si="249"/>
        <v>2635</v>
      </c>
      <c r="AU2642" s="25">
        <f t="shared" si="253"/>
        <v>0</v>
      </c>
      <c r="AV2642" s="25">
        <f t="shared" si="250"/>
        <v>0</v>
      </c>
      <c r="BB2642" s="51"/>
    </row>
    <row r="2643" spans="1:54" x14ac:dyDescent="0.25">
      <c r="A2643" t="str">
        <f t="shared" si="251"/>
        <v>2643</v>
      </c>
      <c r="B2643" s="25">
        <f>IF(OR(ISBLANK($AG2643),$AI2643="closed",$AI2643="old",AND($B$3=Data!$N$6,OR(database!AG2643=Data!$K$8,Data!$K$9=database!AG2643))),0,MAX(B$8:B2642)+1)</f>
        <v>0</v>
      </c>
      <c r="C2643" s="25">
        <f ca="1">IF(AND($AL2643-C$3&lt;=TODAY(),$AL2643&gt;0,AI2643&lt;&gt;"closed",AI2643&lt;&gt;"old",AND($B$3&lt;&gt;Data!$N$6,OR(database!$AG2643&lt;&gt;Data!$K$9,database!$AG2643&lt;&gt;Data!$K$8))),MAX(C$8:C2642)+1,0)</f>
        <v>0</v>
      </c>
      <c r="D2643" s="25">
        <f ca="1">IF(AND($AL2643-D$3&lt;=TODAY(),$AL2643&gt;0,$AI2643&lt;&gt;"closed",AI2643&lt;&gt;"old",AND($B$3&lt;&gt;Data!$N$6,OR(database!$AG2643&lt;&gt;Data!$K$9,database!$AG2643&lt;&gt;Data!$K$8))),MAX(D$8:D2642)+1,0)</f>
        <v>0</v>
      </c>
      <c r="E2643" s="25">
        <f ca="1">IF(AND($AL2643-E$3&lt;=TODAY(),$AL2643&gt;0,AI2643&lt;&gt;"closed",AI2643&lt;&gt;"old",AND($B$3&lt;&gt;Data!$N$6,OR(database!$AG2643&lt;&gt;Data!$K$9,database!$AG2643&lt;&gt;Data!$K$8))),MAX(E$8:E2642)+1,0)</f>
        <v>0</v>
      </c>
      <c r="F2643" s="25">
        <f>IF(AH2643="X",MAX(F$8:F2642)+1,0)</f>
        <v>0</v>
      </c>
      <c r="G2643" s="25">
        <f ca="1">IF(AND(AG2643=Data!$K$8,database!AI2643&lt;&gt;"Closed",AI2643&lt;&gt;"old",database!AL2643&lt;(TODAY()+Data!$X$4)),MAX(G$8:G2642)+1,0)</f>
        <v>0</v>
      </c>
      <c r="H2643" s="25">
        <f ca="1">IF(AND(AG2643=Data!$K$9,database!AI2643&lt;&gt;"Closed",AI2643&lt;&gt;"old",database!AL2643&lt;(TODAY()+Data!$X$5)),MAX(H$8:H2642)+1,0)</f>
        <v>0</v>
      </c>
      <c r="Y2643">
        <f>IF(AS2643&gt;0,VLOOKUP(AS2643,$AT:$AV,3,0)+COUNTIF(AS$8:AS2642,AS2643),0)</f>
        <v>0</v>
      </c>
      <c r="AA2643" s="17"/>
      <c r="AB2643" s="18"/>
      <c r="AC2643" s="17"/>
      <c r="AD2643" s="18"/>
      <c r="AE2643" s="17"/>
      <c r="AF2643" s="18"/>
      <c r="AG2643" s="139"/>
      <c r="AH2643" s="24"/>
      <c r="AI2643" s="17"/>
      <c r="AJ2643" s="24"/>
      <c r="AK2643" s="27"/>
      <c r="AL2643" s="47"/>
      <c r="AQ2643" s="25">
        <f>IF(FollowUp!$AK$3="(Off)",IF(FollowUp!$AA$3=Data!$D$5,C2643,IF(FollowUp!$AA$3=Data!$D$6,D2643,IF(FollowUp!$AA$3=Data!$D$7,E2643,B2643))),IF(FollowUp!$AK$3=Data!$N$9,F2643,IF(FollowUp!$AK$3=Data!$N$8,H2643,IF(FollowUp!$AK$3=Data!$N$7,G2643,B2643))))</f>
        <v>0</v>
      </c>
      <c r="AR2643" s="51">
        <f t="shared" si="248"/>
        <v>0</v>
      </c>
      <c r="AS2643" s="25">
        <f t="shared" si="252"/>
        <v>-1</v>
      </c>
      <c r="AT2643" s="25">
        <f t="shared" si="249"/>
        <v>2636</v>
      </c>
      <c r="AU2643" s="25">
        <f t="shared" si="253"/>
        <v>0</v>
      </c>
      <c r="AV2643" s="25">
        <f t="shared" si="250"/>
        <v>0</v>
      </c>
      <c r="BB2643" s="51"/>
    </row>
    <row r="2644" spans="1:54" x14ac:dyDescent="0.25">
      <c r="A2644" t="str">
        <f t="shared" si="251"/>
        <v>2644</v>
      </c>
      <c r="B2644" s="25">
        <f>IF(OR(ISBLANK($AG2644),$AI2644="closed",$AI2644="old",AND($B$3=Data!$N$6,OR(database!AG2644=Data!$K$8,Data!$K$9=database!AG2644))),0,MAX(B$8:B2643)+1)</f>
        <v>0</v>
      </c>
      <c r="C2644" s="25">
        <f ca="1">IF(AND($AL2644-C$3&lt;=TODAY(),$AL2644&gt;0,AI2644&lt;&gt;"closed",AI2644&lt;&gt;"old",AND($B$3&lt;&gt;Data!$N$6,OR(database!$AG2644&lt;&gt;Data!$K$9,database!$AG2644&lt;&gt;Data!$K$8))),MAX(C$8:C2643)+1,0)</f>
        <v>0</v>
      </c>
      <c r="D2644" s="25">
        <f ca="1">IF(AND($AL2644-D$3&lt;=TODAY(),$AL2644&gt;0,$AI2644&lt;&gt;"closed",AI2644&lt;&gt;"old",AND($B$3&lt;&gt;Data!$N$6,OR(database!$AG2644&lt;&gt;Data!$K$9,database!$AG2644&lt;&gt;Data!$K$8))),MAX(D$8:D2643)+1,0)</f>
        <v>0</v>
      </c>
      <c r="E2644" s="25">
        <f ca="1">IF(AND($AL2644-E$3&lt;=TODAY(),$AL2644&gt;0,AI2644&lt;&gt;"closed",AI2644&lt;&gt;"old",AND($B$3&lt;&gt;Data!$N$6,OR(database!$AG2644&lt;&gt;Data!$K$9,database!$AG2644&lt;&gt;Data!$K$8))),MAX(E$8:E2643)+1,0)</f>
        <v>0</v>
      </c>
      <c r="F2644" s="25">
        <f>IF(AH2644="X",MAX(F$8:F2643)+1,0)</f>
        <v>0</v>
      </c>
      <c r="G2644" s="25">
        <f ca="1">IF(AND(AG2644=Data!$K$8,database!AI2644&lt;&gt;"Closed",AI2644&lt;&gt;"old",database!AL2644&lt;(TODAY()+Data!$X$4)),MAX(G$8:G2643)+1,0)</f>
        <v>0</v>
      </c>
      <c r="H2644" s="25">
        <f ca="1">IF(AND(AG2644=Data!$K$9,database!AI2644&lt;&gt;"Closed",AI2644&lt;&gt;"old",database!AL2644&lt;(TODAY()+Data!$X$5)),MAX(H$8:H2643)+1,0)</f>
        <v>0</v>
      </c>
      <c r="Y2644">
        <f>IF(AS2644&gt;0,VLOOKUP(AS2644,$AT:$AV,3,0)+COUNTIF(AS$8:AS2643,AS2644),0)</f>
        <v>0</v>
      </c>
      <c r="AA2644" s="16"/>
      <c r="AB2644" s="22"/>
      <c r="AC2644" s="16"/>
      <c r="AD2644" s="22"/>
      <c r="AE2644" s="16"/>
      <c r="AF2644" s="22"/>
      <c r="AG2644" s="138"/>
      <c r="AH2644" s="23"/>
      <c r="AI2644" s="16"/>
      <c r="AJ2644" s="23"/>
      <c r="AK2644" s="28"/>
      <c r="AL2644" s="35"/>
      <c r="AQ2644" s="25">
        <f>IF(FollowUp!$AK$3="(Off)",IF(FollowUp!$AA$3=Data!$D$5,C2644,IF(FollowUp!$AA$3=Data!$D$6,D2644,IF(FollowUp!$AA$3=Data!$D$7,E2644,B2644))),IF(FollowUp!$AK$3=Data!$N$9,F2644,IF(FollowUp!$AK$3=Data!$N$8,H2644,IF(FollowUp!$AK$3=Data!$N$7,G2644,B2644))))</f>
        <v>0</v>
      </c>
      <c r="AR2644" s="51">
        <f t="shared" si="248"/>
        <v>0</v>
      </c>
      <c r="AS2644" s="25">
        <f t="shared" si="252"/>
        <v>-1</v>
      </c>
      <c r="AT2644" s="25">
        <f t="shared" si="249"/>
        <v>2637</v>
      </c>
      <c r="AU2644" s="25">
        <f t="shared" si="253"/>
        <v>0</v>
      </c>
      <c r="AV2644" s="25">
        <f t="shared" si="250"/>
        <v>0</v>
      </c>
      <c r="BB2644" s="51"/>
    </row>
    <row r="2645" spans="1:54" x14ac:dyDescent="0.25">
      <c r="A2645" t="str">
        <f t="shared" si="251"/>
        <v>2645</v>
      </c>
      <c r="B2645" s="25">
        <f>IF(OR(ISBLANK($AG2645),$AI2645="closed",$AI2645="old",AND($B$3=Data!$N$6,OR(database!AG2645=Data!$K$8,Data!$K$9=database!AG2645))),0,MAX(B$8:B2644)+1)</f>
        <v>0</v>
      </c>
      <c r="C2645" s="25">
        <f ca="1">IF(AND($AL2645-C$3&lt;=TODAY(),$AL2645&gt;0,AI2645&lt;&gt;"closed",AI2645&lt;&gt;"old",AND($B$3&lt;&gt;Data!$N$6,OR(database!$AG2645&lt;&gt;Data!$K$9,database!$AG2645&lt;&gt;Data!$K$8))),MAX(C$8:C2644)+1,0)</f>
        <v>0</v>
      </c>
      <c r="D2645" s="25">
        <f ca="1">IF(AND($AL2645-D$3&lt;=TODAY(),$AL2645&gt;0,$AI2645&lt;&gt;"closed",AI2645&lt;&gt;"old",AND($B$3&lt;&gt;Data!$N$6,OR(database!$AG2645&lt;&gt;Data!$K$9,database!$AG2645&lt;&gt;Data!$K$8))),MAX(D$8:D2644)+1,0)</f>
        <v>0</v>
      </c>
      <c r="E2645" s="25">
        <f ca="1">IF(AND($AL2645-E$3&lt;=TODAY(),$AL2645&gt;0,AI2645&lt;&gt;"closed",AI2645&lt;&gt;"old",AND($B$3&lt;&gt;Data!$N$6,OR(database!$AG2645&lt;&gt;Data!$K$9,database!$AG2645&lt;&gt;Data!$K$8))),MAX(E$8:E2644)+1,0)</f>
        <v>0</v>
      </c>
      <c r="F2645" s="25">
        <f>IF(AH2645="X",MAX(F$8:F2644)+1,0)</f>
        <v>0</v>
      </c>
      <c r="G2645" s="25">
        <f ca="1">IF(AND(AG2645=Data!$K$8,database!AI2645&lt;&gt;"Closed",AI2645&lt;&gt;"old",database!AL2645&lt;(TODAY()+Data!$X$4)),MAX(G$8:G2644)+1,0)</f>
        <v>0</v>
      </c>
      <c r="H2645" s="25">
        <f ca="1">IF(AND(AG2645=Data!$K$9,database!AI2645&lt;&gt;"Closed",AI2645&lt;&gt;"old",database!AL2645&lt;(TODAY()+Data!$X$5)),MAX(H$8:H2644)+1,0)</f>
        <v>0</v>
      </c>
      <c r="Y2645">
        <f>IF(AS2645&gt;0,VLOOKUP(AS2645,$AT:$AV,3,0)+COUNTIF(AS$8:AS2644,AS2645),0)</f>
        <v>0</v>
      </c>
      <c r="AA2645" s="17"/>
      <c r="AB2645" s="18"/>
      <c r="AC2645" s="17"/>
      <c r="AD2645" s="18"/>
      <c r="AE2645" s="17"/>
      <c r="AF2645" s="18"/>
      <c r="AG2645" s="139"/>
      <c r="AH2645" s="24"/>
      <c r="AI2645" s="17"/>
      <c r="AJ2645" s="24"/>
      <c r="AK2645" s="27"/>
      <c r="AL2645" s="47"/>
      <c r="AQ2645" s="25">
        <f>IF(FollowUp!$AK$3="(Off)",IF(FollowUp!$AA$3=Data!$D$5,C2645,IF(FollowUp!$AA$3=Data!$D$6,D2645,IF(FollowUp!$AA$3=Data!$D$7,E2645,B2645))),IF(FollowUp!$AK$3=Data!$N$9,F2645,IF(FollowUp!$AK$3=Data!$N$8,H2645,IF(FollowUp!$AK$3=Data!$N$7,G2645,B2645))))</f>
        <v>0</v>
      </c>
      <c r="AR2645" s="51">
        <f t="shared" si="248"/>
        <v>0</v>
      </c>
      <c r="AS2645" s="25">
        <f t="shared" si="252"/>
        <v>-1</v>
      </c>
      <c r="AT2645" s="25">
        <f t="shared" si="249"/>
        <v>2638</v>
      </c>
      <c r="AU2645" s="25">
        <f t="shared" si="253"/>
        <v>0</v>
      </c>
      <c r="AV2645" s="25">
        <f t="shared" si="250"/>
        <v>0</v>
      </c>
      <c r="BB2645" s="51"/>
    </row>
    <row r="2646" spans="1:54" x14ac:dyDescent="0.25">
      <c r="A2646" t="str">
        <f t="shared" si="251"/>
        <v>2646</v>
      </c>
      <c r="B2646" s="25">
        <f>IF(OR(ISBLANK($AG2646),$AI2646="closed",$AI2646="old",AND($B$3=Data!$N$6,OR(database!AG2646=Data!$K$8,Data!$K$9=database!AG2646))),0,MAX(B$8:B2645)+1)</f>
        <v>0</v>
      </c>
      <c r="C2646" s="25">
        <f ca="1">IF(AND($AL2646-C$3&lt;=TODAY(),$AL2646&gt;0,AI2646&lt;&gt;"closed",AI2646&lt;&gt;"old",AND($B$3&lt;&gt;Data!$N$6,OR(database!$AG2646&lt;&gt;Data!$K$9,database!$AG2646&lt;&gt;Data!$K$8))),MAX(C$8:C2645)+1,0)</f>
        <v>0</v>
      </c>
      <c r="D2646" s="25">
        <f ca="1">IF(AND($AL2646-D$3&lt;=TODAY(),$AL2646&gt;0,$AI2646&lt;&gt;"closed",AI2646&lt;&gt;"old",AND($B$3&lt;&gt;Data!$N$6,OR(database!$AG2646&lt;&gt;Data!$K$9,database!$AG2646&lt;&gt;Data!$K$8))),MAX(D$8:D2645)+1,0)</f>
        <v>0</v>
      </c>
      <c r="E2646" s="25">
        <f ca="1">IF(AND($AL2646-E$3&lt;=TODAY(),$AL2646&gt;0,AI2646&lt;&gt;"closed",AI2646&lt;&gt;"old",AND($B$3&lt;&gt;Data!$N$6,OR(database!$AG2646&lt;&gt;Data!$K$9,database!$AG2646&lt;&gt;Data!$K$8))),MAX(E$8:E2645)+1,0)</f>
        <v>0</v>
      </c>
      <c r="F2646" s="25">
        <f>IF(AH2646="X",MAX(F$8:F2645)+1,0)</f>
        <v>0</v>
      </c>
      <c r="G2646" s="25">
        <f ca="1">IF(AND(AG2646=Data!$K$8,database!AI2646&lt;&gt;"Closed",AI2646&lt;&gt;"old",database!AL2646&lt;(TODAY()+Data!$X$4)),MAX(G$8:G2645)+1,0)</f>
        <v>0</v>
      </c>
      <c r="H2646" s="25">
        <f ca="1">IF(AND(AG2646=Data!$K$9,database!AI2646&lt;&gt;"Closed",AI2646&lt;&gt;"old",database!AL2646&lt;(TODAY()+Data!$X$5)),MAX(H$8:H2645)+1,0)</f>
        <v>0</v>
      </c>
      <c r="Y2646">
        <f>IF(AS2646&gt;0,VLOOKUP(AS2646,$AT:$AV,3,0)+COUNTIF(AS$8:AS2645,AS2646),0)</f>
        <v>0</v>
      </c>
      <c r="AA2646" s="16"/>
      <c r="AB2646" s="22"/>
      <c r="AC2646" s="16"/>
      <c r="AD2646" s="22"/>
      <c r="AE2646" s="16"/>
      <c r="AF2646" s="22"/>
      <c r="AG2646" s="138"/>
      <c r="AH2646" s="23"/>
      <c r="AI2646" s="16"/>
      <c r="AJ2646" s="23"/>
      <c r="AK2646" s="28"/>
      <c r="AL2646" s="35"/>
      <c r="AQ2646" s="25">
        <f>IF(FollowUp!$AK$3="(Off)",IF(FollowUp!$AA$3=Data!$D$5,C2646,IF(FollowUp!$AA$3=Data!$D$6,D2646,IF(FollowUp!$AA$3=Data!$D$7,E2646,B2646))),IF(FollowUp!$AK$3=Data!$N$9,F2646,IF(FollowUp!$AK$3=Data!$N$8,H2646,IF(FollowUp!$AK$3=Data!$N$7,G2646,B2646))))</f>
        <v>0</v>
      </c>
      <c r="AR2646" s="51">
        <f t="shared" si="248"/>
        <v>0</v>
      </c>
      <c r="AS2646" s="25">
        <f t="shared" si="252"/>
        <v>-1</v>
      </c>
      <c r="AT2646" s="25">
        <f t="shared" si="249"/>
        <v>2639</v>
      </c>
      <c r="AU2646" s="25">
        <f t="shared" si="253"/>
        <v>0</v>
      </c>
      <c r="AV2646" s="25">
        <f t="shared" si="250"/>
        <v>0</v>
      </c>
      <c r="BB2646" s="51"/>
    </row>
    <row r="2647" spans="1:54" x14ac:dyDescent="0.25">
      <c r="A2647" t="str">
        <f t="shared" si="251"/>
        <v>2647</v>
      </c>
      <c r="B2647" s="25">
        <f>IF(OR(ISBLANK($AG2647),$AI2647="closed",$AI2647="old",AND($B$3=Data!$N$6,OR(database!AG2647=Data!$K$8,Data!$K$9=database!AG2647))),0,MAX(B$8:B2646)+1)</f>
        <v>0</v>
      </c>
      <c r="C2647" s="25">
        <f ca="1">IF(AND($AL2647-C$3&lt;=TODAY(),$AL2647&gt;0,AI2647&lt;&gt;"closed",AI2647&lt;&gt;"old",AND($B$3&lt;&gt;Data!$N$6,OR(database!$AG2647&lt;&gt;Data!$K$9,database!$AG2647&lt;&gt;Data!$K$8))),MAX(C$8:C2646)+1,0)</f>
        <v>0</v>
      </c>
      <c r="D2647" s="25">
        <f ca="1">IF(AND($AL2647-D$3&lt;=TODAY(),$AL2647&gt;0,$AI2647&lt;&gt;"closed",AI2647&lt;&gt;"old",AND($B$3&lt;&gt;Data!$N$6,OR(database!$AG2647&lt;&gt;Data!$K$9,database!$AG2647&lt;&gt;Data!$K$8))),MAX(D$8:D2646)+1,0)</f>
        <v>0</v>
      </c>
      <c r="E2647" s="25">
        <f ca="1">IF(AND($AL2647-E$3&lt;=TODAY(),$AL2647&gt;0,AI2647&lt;&gt;"closed",AI2647&lt;&gt;"old",AND($B$3&lt;&gt;Data!$N$6,OR(database!$AG2647&lt;&gt;Data!$K$9,database!$AG2647&lt;&gt;Data!$K$8))),MAX(E$8:E2646)+1,0)</f>
        <v>0</v>
      </c>
      <c r="F2647" s="25">
        <f>IF(AH2647="X",MAX(F$8:F2646)+1,0)</f>
        <v>0</v>
      </c>
      <c r="G2647" s="25">
        <f ca="1">IF(AND(AG2647=Data!$K$8,database!AI2647&lt;&gt;"Closed",AI2647&lt;&gt;"old",database!AL2647&lt;(TODAY()+Data!$X$4)),MAX(G$8:G2646)+1,0)</f>
        <v>0</v>
      </c>
      <c r="H2647" s="25">
        <f ca="1">IF(AND(AG2647=Data!$K$9,database!AI2647&lt;&gt;"Closed",AI2647&lt;&gt;"old",database!AL2647&lt;(TODAY()+Data!$X$5)),MAX(H$8:H2646)+1,0)</f>
        <v>0</v>
      </c>
      <c r="Y2647">
        <f>IF(AS2647&gt;0,VLOOKUP(AS2647,$AT:$AV,3,0)+COUNTIF(AS$8:AS2646,AS2647),0)</f>
        <v>0</v>
      </c>
      <c r="AA2647" s="17"/>
      <c r="AB2647" s="18"/>
      <c r="AC2647" s="17"/>
      <c r="AD2647" s="18"/>
      <c r="AE2647" s="17"/>
      <c r="AF2647" s="18"/>
      <c r="AG2647" s="139"/>
      <c r="AH2647" s="24"/>
      <c r="AI2647" s="17"/>
      <c r="AJ2647" s="24"/>
      <c r="AK2647" s="27"/>
      <c r="AL2647" s="47"/>
      <c r="AQ2647" s="25">
        <f>IF(FollowUp!$AK$3="(Off)",IF(FollowUp!$AA$3=Data!$D$5,C2647,IF(FollowUp!$AA$3=Data!$D$6,D2647,IF(FollowUp!$AA$3=Data!$D$7,E2647,B2647))),IF(FollowUp!$AK$3=Data!$N$9,F2647,IF(FollowUp!$AK$3=Data!$N$8,H2647,IF(FollowUp!$AK$3=Data!$N$7,G2647,B2647))))</f>
        <v>0</v>
      </c>
      <c r="AR2647" s="51">
        <f t="shared" si="248"/>
        <v>0</v>
      </c>
      <c r="AS2647" s="25">
        <f t="shared" si="252"/>
        <v>-1</v>
      </c>
      <c r="AT2647" s="25">
        <f t="shared" si="249"/>
        <v>2640</v>
      </c>
      <c r="AU2647" s="25">
        <f t="shared" si="253"/>
        <v>0</v>
      </c>
      <c r="AV2647" s="25">
        <f t="shared" si="250"/>
        <v>0</v>
      </c>
      <c r="BB2647" s="51"/>
    </row>
    <row r="2648" spans="1:54" x14ac:dyDescent="0.25">
      <c r="A2648" t="str">
        <f t="shared" si="251"/>
        <v>2648</v>
      </c>
      <c r="B2648" s="25">
        <f>IF(OR(ISBLANK($AG2648),$AI2648="closed",$AI2648="old",AND($B$3=Data!$N$6,OR(database!AG2648=Data!$K$8,Data!$K$9=database!AG2648))),0,MAX(B$8:B2647)+1)</f>
        <v>0</v>
      </c>
      <c r="C2648" s="25">
        <f ca="1">IF(AND($AL2648-C$3&lt;=TODAY(),$AL2648&gt;0,AI2648&lt;&gt;"closed",AI2648&lt;&gt;"old",AND($B$3&lt;&gt;Data!$N$6,OR(database!$AG2648&lt;&gt;Data!$K$9,database!$AG2648&lt;&gt;Data!$K$8))),MAX(C$8:C2647)+1,0)</f>
        <v>0</v>
      </c>
      <c r="D2648" s="25">
        <f ca="1">IF(AND($AL2648-D$3&lt;=TODAY(),$AL2648&gt;0,$AI2648&lt;&gt;"closed",AI2648&lt;&gt;"old",AND($B$3&lt;&gt;Data!$N$6,OR(database!$AG2648&lt;&gt;Data!$K$9,database!$AG2648&lt;&gt;Data!$K$8))),MAX(D$8:D2647)+1,0)</f>
        <v>0</v>
      </c>
      <c r="E2648" s="25">
        <f ca="1">IF(AND($AL2648-E$3&lt;=TODAY(),$AL2648&gt;0,AI2648&lt;&gt;"closed",AI2648&lt;&gt;"old",AND($B$3&lt;&gt;Data!$N$6,OR(database!$AG2648&lt;&gt;Data!$K$9,database!$AG2648&lt;&gt;Data!$K$8))),MAX(E$8:E2647)+1,0)</f>
        <v>0</v>
      </c>
      <c r="F2648" s="25">
        <f>IF(AH2648="X",MAX(F$8:F2647)+1,0)</f>
        <v>0</v>
      </c>
      <c r="G2648" s="25">
        <f ca="1">IF(AND(AG2648=Data!$K$8,database!AI2648&lt;&gt;"Closed",AI2648&lt;&gt;"old",database!AL2648&lt;(TODAY()+Data!$X$4)),MAX(G$8:G2647)+1,0)</f>
        <v>0</v>
      </c>
      <c r="H2648" s="25">
        <f ca="1">IF(AND(AG2648=Data!$K$9,database!AI2648&lt;&gt;"Closed",AI2648&lt;&gt;"old",database!AL2648&lt;(TODAY()+Data!$X$5)),MAX(H$8:H2647)+1,0)</f>
        <v>0</v>
      </c>
      <c r="Y2648">
        <f>IF(AS2648&gt;0,VLOOKUP(AS2648,$AT:$AV,3,0)+COUNTIF(AS$8:AS2647,AS2648),0)</f>
        <v>0</v>
      </c>
      <c r="AA2648" s="16"/>
      <c r="AB2648" s="22"/>
      <c r="AC2648" s="16"/>
      <c r="AD2648" s="22"/>
      <c r="AE2648" s="16"/>
      <c r="AF2648" s="22"/>
      <c r="AG2648" s="138"/>
      <c r="AH2648" s="23"/>
      <c r="AI2648" s="16"/>
      <c r="AJ2648" s="23"/>
      <c r="AK2648" s="28"/>
      <c r="AL2648" s="35"/>
      <c r="AQ2648" s="25">
        <f>IF(FollowUp!$AK$3="(Off)",IF(FollowUp!$AA$3=Data!$D$5,C2648,IF(FollowUp!$AA$3=Data!$D$6,D2648,IF(FollowUp!$AA$3=Data!$D$7,E2648,B2648))),IF(FollowUp!$AK$3=Data!$N$9,F2648,IF(FollowUp!$AK$3=Data!$N$8,H2648,IF(FollowUp!$AK$3=Data!$N$7,G2648,B2648))))</f>
        <v>0</v>
      </c>
      <c r="AR2648" s="51">
        <f t="shared" si="248"/>
        <v>0</v>
      </c>
      <c r="AS2648" s="25">
        <f t="shared" si="252"/>
        <v>-1</v>
      </c>
      <c r="AT2648" s="25">
        <f t="shared" si="249"/>
        <v>2641</v>
      </c>
      <c r="AU2648" s="25">
        <f t="shared" si="253"/>
        <v>0</v>
      </c>
      <c r="AV2648" s="25">
        <f t="shared" si="250"/>
        <v>0</v>
      </c>
      <c r="BB2648" s="51"/>
    </row>
    <row r="2649" spans="1:54" x14ac:dyDescent="0.25">
      <c r="A2649" t="str">
        <f t="shared" si="251"/>
        <v>2649</v>
      </c>
      <c r="B2649" s="25">
        <f>IF(OR(ISBLANK($AG2649),$AI2649="closed",$AI2649="old",AND($B$3=Data!$N$6,OR(database!AG2649=Data!$K$8,Data!$K$9=database!AG2649))),0,MAX(B$8:B2648)+1)</f>
        <v>0</v>
      </c>
      <c r="C2649" s="25">
        <f ca="1">IF(AND($AL2649-C$3&lt;=TODAY(),$AL2649&gt;0,AI2649&lt;&gt;"closed",AI2649&lt;&gt;"old",AND($B$3&lt;&gt;Data!$N$6,OR(database!$AG2649&lt;&gt;Data!$K$9,database!$AG2649&lt;&gt;Data!$K$8))),MAX(C$8:C2648)+1,0)</f>
        <v>0</v>
      </c>
      <c r="D2649" s="25">
        <f ca="1">IF(AND($AL2649-D$3&lt;=TODAY(),$AL2649&gt;0,$AI2649&lt;&gt;"closed",AI2649&lt;&gt;"old",AND($B$3&lt;&gt;Data!$N$6,OR(database!$AG2649&lt;&gt;Data!$K$9,database!$AG2649&lt;&gt;Data!$K$8))),MAX(D$8:D2648)+1,0)</f>
        <v>0</v>
      </c>
      <c r="E2649" s="25">
        <f ca="1">IF(AND($AL2649-E$3&lt;=TODAY(),$AL2649&gt;0,AI2649&lt;&gt;"closed",AI2649&lt;&gt;"old",AND($B$3&lt;&gt;Data!$N$6,OR(database!$AG2649&lt;&gt;Data!$K$9,database!$AG2649&lt;&gt;Data!$K$8))),MAX(E$8:E2648)+1,0)</f>
        <v>0</v>
      </c>
      <c r="F2649" s="25">
        <f>IF(AH2649="X",MAX(F$8:F2648)+1,0)</f>
        <v>0</v>
      </c>
      <c r="G2649" s="25">
        <f ca="1">IF(AND(AG2649=Data!$K$8,database!AI2649&lt;&gt;"Closed",AI2649&lt;&gt;"old",database!AL2649&lt;(TODAY()+Data!$X$4)),MAX(G$8:G2648)+1,0)</f>
        <v>0</v>
      </c>
      <c r="H2649" s="25">
        <f ca="1">IF(AND(AG2649=Data!$K$9,database!AI2649&lt;&gt;"Closed",AI2649&lt;&gt;"old",database!AL2649&lt;(TODAY()+Data!$X$5)),MAX(H$8:H2648)+1,0)</f>
        <v>0</v>
      </c>
      <c r="Y2649">
        <f>IF(AS2649&gt;0,VLOOKUP(AS2649,$AT:$AV,3,0)+COUNTIF(AS$8:AS2648,AS2649),0)</f>
        <v>0</v>
      </c>
      <c r="AA2649" s="17"/>
      <c r="AB2649" s="18"/>
      <c r="AC2649" s="17"/>
      <c r="AD2649" s="18"/>
      <c r="AE2649" s="17"/>
      <c r="AF2649" s="18"/>
      <c r="AG2649" s="139"/>
      <c r="AH2649" s="24"/>
      <c r="AI2649" s="17"/>
      <c r="AJ2649" s="24"/>
      <c r="AK2649" s="27"/>
      <c r="AL2649" s="47"/>
      <c r="AQ2649" s="25">
        <f>IF(FollowUp!$AK$3="(Off)",IF(FollowUp!$AA$3=Data!$D$5,C2649,IF(FollowUp!$AA$3=Data!$D$6,D2649,IF(FollowUp!$AA$3=Data!$D$7,E2649,B2649))),IF(FollowUp!$AK$3=Data!$N$9,F2649,IF(FollowUp!$AK$3=Data!$N$8,H2649,IF(FollowUp!$AK$3=Data!$N$7,G2649,B2649))))</f>
        <v>0</v>
      </c>
      <c r="AR2649" s="51">
        <f t="shared" ref="AR2649:AR2712" si="254">IF(AQ2649&gt;0,AL2649,0)</f>
        <v>0</v>
      </c>
      <c r="AS2649" s="25">
        <f t="shared" si="252"/>
        <v>-1</v>
      </c>
      <c r="AT2649" s="25">
        <f t="shared" ref="AT2649:AT2712" si="255">AT2648+1</f>
        <v>2642</v>
      </c>
      <c r="AU2649" s="25">
        <f t="shared" si="253"/>
        <v>0</v>
      </c>
      <c r="AV2649" s="25">
        <f t="shared" ref="AV2649:AV2712" si="256">IF(AND(AU2649&gt;0,AV2650=0),1,(AU2650+AV2650))</f>
        <v>0</v>
      </c>
      <c r="BB2649" s="51"/>
    </row>
    <row r="2650" spans="1:54" x14ac:dyDescent="0.25">
      <c r="A2650" t="str">
        <f t="shared" si="251"/>
        <v>2650</v>
      </c>
      <c r="B2650" s="25">
        <f>IF(OR(ISBLANK($AG2650),$AI2650="closed",$AI2650="old",AND($B$3=Data!$N$6,OR(database!AG2650=Data!$K$8,Data!$K$9=database!AG2650))),0,MAX(B$8:B2649)+1)</f>
        <v>0</v>
      </c>
      <c r="C2650" s="25">
        <f ca="1">IF(AND($AL2650-C$3&lt;=TODAY(),$AL2650&gt;0,AI2650&lt;&gt;"closed",AI2650&lt;&gt;"old",AND($B$3&lt;&gt;Data!$N$6,OR(database!$AG2650&lt;&gt;Data!$K$9,database!$AG2650&lt;&gt;Data!$K$8))),MAX(C$8:C2649)+1,0)</f>
        <v>0</v>
      </c>
      <c r="D2650" s="25">
        <f ca="1">IF(AND($AL2650-D$3&lt;=TODAY(),$AL2650&gt;0,$AI2650&lt;&gt;"closed",AI2650&lt;&gt;"old",AND($B$3&lt;&gt;Data!$N$6,OR(database!$AG2650&lt;&gt;Data!$K$9,database!$AG2650&lt;&gt;Data!$K$8))),MAX(D$8:D2649)+1,0)</f>
        <v>0</v>
      </c>
      <c r="E2650" s="25">
        <f ca="1">IF(AND($AL2650-E$3&lt;=TODAY(),$AL2650&gt;0,AI2650&lt;&gt;"closed",AI2650&lt;&gt;"old",AND($B$3&lt;&gt;Data!$N$6,OR(database!$AG2650&lt;&gt;Data!$K$9,database!$AG2650&lt;&gt;Data!$K$8))),MAX(E$8:E2649)+1,0)</f>
        <v>0</v>
      </c>
      <c r="F2650" s="25">
        <f>IF(AH2650="X",MAX(F$8:F2649)+1,0)</f>
        <v>0</v>
      </c>
      <c r="G2650" s="25">
        <f ca="1">IF(AND(AG2650=Data!$K$8,database!AI2650&lt;&gt;"Closed",AI2650&lt;&gt;"old",database!AL2650&lt;(TODAY()+Data!$X$4)),MAX(G$8:G2649)+1,0)</f>
        <v>0</v>
      </c>
      <c r="H2650" s="25">
        <f ca="1">IF(AND(AG2650=Data!$K$9,database!AI2650&lt;&gt;"Closed",AI2650&lt;&gt;"old",database!AL2650&lt;(TODAY()+Data!$X$5)),MAX(H$8:H2649)+1,0)</f>
        <v>0</v>
      </c>
      <c r="Y2650">
        <f>IF(AS2650&gt;0,VLOOKUP(AS2650,$AT:$AV,3,0)+COUNTIF(AS$8:AS2649,AS2650),0)</f>
        <v>0</v>
      </c>
      <c r="AA2650" s="16"/>
      <c r="AB2650" s="22"/>
      <c r="AC2650" s="16"/>
      <c r="AD2650" s="22"/>
      <c r="AE2650" s="16"/>
      <c r="AF2650" s="22"/>
      <c r="AG2650" s="138"/>
      <c r="AH2650" s="23"/>
      <c r="AI2650" s="16"/>
      <c r="AJ2650" s="23"/>
      <c r="AK2650" s="28"/>
      <c r="AL2650" s="35"/>
      <c r="AQ2650" s="25">
        <f>IF(FollowUp!$AK$3="(Off)",IF(FollowUp!$AA$3=Data!$D$5,C2650,IF(FollowUp!$AA$3=Data!$D$6,D2650,IF(FollowUp!$AA$3=Data!$D$7,E2650,B2650))),IF(FollowUp!$AK$3=Data!$N$9,F2650,IF(FollowUp!$AK$3=Data!$N$8,H2650,IF(FollowUp!$AK$3=Data!$N$7,G2650,B2650))))</f>
        <v>0</v>
      </c>
      <c r="AR2650" s="51">
        <f t="shared" si="254"/>
        <v>0</v>
      </c>
      <c r="AS2650" s="25">
        <f t="shared" si="252"/>
        <v>-1</v>
      </c>
      <c r="AT2650" s="25">
        <f t="shared" si="255"/>
        <v>2643</v>
      </c>
      <c r="AU2650" s="25">
        <f t="shared" si="253"/>
        <v>0</v>
      </c>
      <c r="AV2650" s="25">
        <f t="shared" si="256"/>
        <v>0</v>
      </c>
      <c r="BB2650" s="51"/>
    </row>
    <row r="2651" spans="1:54" x14ac:dyDescent="0.25">
      <c r="A2651" t="str">
        <f t="shared" si="251"/>
        <v>2651</v>
      </c>
      <c r="B2651" s="25">
        <f>IF(OR(ISBLANK($AG2651),$AI2651="closed",$AI2651="old",AND($B$3=Data!$N$6,OR(database!AG2651=Data!$K$8,Data!$K$9=database!AG2651))),0,MAX(B$8:B2650)+1)</f>
        <v>0</v>
      </c>
      <c r="C2651" s="25">
        <f ca="1">IF(AND($AL2651-C$3&lt;=TODAY(),$AL2651&gt;0,AI2651&lt;&gt;"closed",AI2651&lt;&gt;"old",AND($B$3&lt;&gt;Data!$N$6,OR(database!$AG2651&lt;&gt;Data!$K$9,database!$AG2651&lt;&gt;Data!$K$8))),MAX(C$8:C2650)+1,0)</f>
        <v>0</v>
      </c>
      <c r="D2651" s="25">
        <f ca="1">IF(AND($AL2651-D$3&lt;=TODAY(),$AL2651&gt;0,$AI2651&lt;&gt;"closed",AI2651&lt;&gt;"old",AND($B$3&lt;&gt;Data!$N$6,OR(database!$AG2651&lt;&gt;Data!$K$9,database!$AG2651&lt;&gt;Data!$K$8))),MAX(D$8:D2650)+1,0)</f>
        <v>0</v>
      </c>
      <c r="E2651" s="25">
        <f ca="1">IF(AND($AL2651-E$3&lt;=TODAY(),$AL2651&gt;0,AI2651&lt;&gt;"closed",AI2651&lt;&gt;"old",AND($B$3&lt;&gt;Data!$N$6,OR(database!$AG2651&lt;&gt;Data!$K$9,database!$AG2651&lt;&gt;Data!$K$8))),MAX(E$8:E2650)+1,0)</f>
        <v>0</v>
      </c>
      <c r="F2651" s="25">
        <f>IF(AH2651="X",MAX(F$8:F2650)+1,0)</f>
        <v>0</v>
      </c>
      <c r="G2651" s="25">
        <f ca="1">IF(AND(AG2651=Data!$K$8,database!AI2651&lt;&gt;"Closed",AI2651&lt;&gt;"old",database!AL2651&lt;(TODAY()+Data!$X$4)),MAX(G$8:G2650)+1,0)</f>
        <v>0</v>
      </c>
      <c r="H2651" s="25">
        <f ca="1">IF(AND(AG2651=Data!$K$9,database!AI2651&lt;&gt;"Closed",AI2651&lt;&gt;"old",database!AL2651&lt;(TODAY()+Data!$X$5)),MAX(H$8:H2650)+1,0)</f>
        <v>0</v>
      </c>
      <c r="Y2651">
        <f>IF(AS2651&gt;0,VLOOKUP(AS2651,$AT:$AV,3,0)+COUNTIF(AS$8:AS2650,AS2651),0)</f>
        <v>0</v>
      </c>
      <c r="AA2651" s="17"/>
      <c r="AB2651" s="18"/>
      <c r="AC2651" s="17"/>
      <c r="AD2651" s="18"/>
      <c r="AE2651" s="17"/>
      <c r="AF2651" s="18"/>
      <c r="AG2651" s="139"/>
      <c r="AH2651" s="24"/>
      <c r="AI2651" s="17"/>
      <c r="AJ2651" s="24"/>
      <c r="AK2651" s="27"/>
      <c r="AL2651" s="47"/>
      <c r="AQ2651" s="25">
        <f>IF(FollowUp!$AK$3="(Off)",IF(FollowUp!$AA$3=Data!$D$5,C2651,IF(FollowUp!$AA$3=Data!$D$6,D2651,IF(FollowUp!$AA$3=Data!$D$7,E2651,B2651))),IF(FollowUp!$AK$3=Data!$N$9,F2651,IF(FollowUp!$AK$3=Data!$N$8,H2651,IF(FollowUp!$AK$3=Data!$N$7,G2651,B2651))))</f>
        <v>0</v>
      </c>
      <c r="AR2651" s="51">
        <f t="shared" si="254"/>
        <v>0</v>
      </c>
      <c r="AS2651" s="25">
        <f t="shared" si="252"/>
        <v>-1</v>
      </c>
      <c r="AT2651" s="25">
        <f t="shared" si="255"/>
        <v>2644</v>
      </c>
      <c r="AU2651" s="25">
        <f t="shared" si="253"/>
        <v>0</v>
      </c>
      <c r="AV2651" s="25">
        <f t="shared" si="256"/>
        <v>0</v>
      </c>
      <c r="BB2651" s="51"/>
    </row>
    <row r="2652" spans="1:54" x14ac:dyDescent="0.25">
      <c r="A2652" t="str">
        <f t="shared" si="251"/>
        <v>2652</v>
      </c>
      <c r="B2652" s="25">
        <f>IF(OR(ISBLANK($AG2652),$AI2652="closed",$AI2652="old",AND($B$3=Data!$N$6,OR(database!AG2652=Data!$K$8,Data!$K$9=database!AG2652))),0,MAX(B$8:B2651)+1)</f>
        <v>0</v>
      </c>
      <c r="C2652" s="25">
        <f ca="1">IF(AND($AL2652-C$3&lt;=TODAY(),$AL2652&gt;0,AI2652&lt;&gt;"closed",AI2652&lt;&gt;"old",AND($B$3&lt;&gt;Data!$N$6,OR(database!$AG2652&lt;&gt;Data!$K$9,database!$AG2652&lt;&gt;Data!$K$8))),MAX(C$8:C2651)+1,0)</f>
        <v>0</v>
      </c>
      <c r="D2652" s="25">
        <f ca="1">IF(AND($AL2652-D$3&lt;=TODAY(),$AL2652&gt;0,$AI2652&lt;&gt;"closed",AI2652&lt;&gt;"old",AND($B$3&lt;&gt;Data!$N$6,OR(database!$AG2652&lt;&gt;Data!$K$9,database!$AG2652&lt;&gt;Data!$K$8))),MAX(D$8:D2651)+1,0)</f>
        <v>0</v>
      </c>
      <c r="E2652" s="25">
        <f ca="1">IF(AND($AL2652-E$3&lt;=TODAY(),$AL2652&gt;0,AI2652&lt;&gt;"closed",AI2652&lt;&gt;"old",AND($B$3&lt;&gt;Data!$N$6,OR(database!$AG2652&lt;&gt;Data!$K$9,database!$AG2652&lt;&gt;Data!$K$8))),MAX(E$8:E2651)+1,0)</f>
        <v>0</v>
      </c>
      <c r="F2652" s="25">
        <f>IF(AH2652="X",MAX(F$8:F2651)+1,0)</f>
        <v>0</v>
      </c>
      <c r="G2652" s="25">
        <f ca="1">IF(AND(AG2652=Data!$K$8,database!AI2652&lt;&gt;"Closed",AI2652&lt;&gt;"old",database!AL2652&lt;(TODAY()+Data!$X$4)),MAX(G$8:G2651)+1,0)</f>
        <v>0</v>
      </c>
      <c r="H2652" s="25">
        <f ca="1">IF(AND(AG2652=Data!$K$9,database!AI2652&lt;&gt;"Closed",AI2652&lt;&gt;"old",database!AL2652&lt;(TODAY()+Data!$X$5)),MAX(H$8:H2651)+1,0)</f>
        <v>0</v>
      </c>
      <c r="Y2652">
        <f>IF(AS2652&gt;0,VLOOKUP(AS2652,$AT:$AV,3,0)+COUNTIF(AS$8:AS2651,AS2652),0)</f>
        <v>0</v>
      </c>
      <c r="AA2652" s="16"/>
      <c r="AB2652" s="22"/>
      <c r="AC2652" s="16"/>
      <c r="AD2652" s="22"/>
      <c r="AE2652" s="16"/>
      <c r="AF2652" s="22"/>
      <c r="AG2652" s="138"/>
      <c r="AH2652" s="23"/>
      <c r="AI2652" s="16"/>
      <c r="AJ2652" s="23"/>
      <c r="AK2652" s="28"/>
      <c r="AL2652" s="35"/>
      <c r="AQ2652" s="25">
        <f>IF(FollowUp!$AK$3="(Off)",IF(FollowUp!$AA$3=Data!$D$5,C2652,IF(FollowUp!$AA$3=Data!$D$6,D2652,IF(FollowUp!$AA$3=Data!$D$7,E2652,B2652))),IF(FollowUp!$AK$3=Data!$N$9,F2652,IF(FollowUp!$AK$3=Data!$N$8,H2652,IF(FollowUp!$AK$3=Data!$N$7,G2652,B2652))))</f>
        <v>0</v>
      </c>
      <c r="AR2652" s="51">
        <f t="shared" si="254"/>
        <v>0</v>
      </c>
      <c r="AS2652" s="25">
        <f t="shared" si="252"/>
        <v>-1</v>
      </c>
      <c r="AT2652" s="25">
        <f t="shared" si="255"/>
        <v>2645</v>
      </c>
      <c r="AU2652" s="25">
        <f t="shared" si="253"/>
        <v>0</v>
      </c>
      <c r="AV2652" s="25">
        <f t="shared" si="256"/>
        <v>0</v>
      </c>
      <c r="BB2652" s="51"/>
    </row>
    <row r="2653" spans="1:54" x14ac:dyDescent="0.25">
      <c r="A2653" t="str">
        <f t="shared" si="251"/>
        <v>2653</v>
      </c>
      <c r="B2653" s="25">
        <f>IF(OR(ISBLANK($AG2653),$AI2653="closed",$AI2653="old",AND($B$3=Data!$N$6,OR(database!AG2653=Data!$K$8,Data!$K$9=database!AG2653))),0,MAX(B$8:B2652)+1)</f>
        <v>0</v>
      </c>
      <c r="C2653" s="25">
        <f ca="1">IF(AND($AL2653-C$3&lt;=TODAY(),$AL2653&gt;0,AI2653&lt;&gt;"closed",AI2653&lt;&gt;"old",AND($B$3&lt;&gt;Data!$N$6,OR(database!$AG2653&lt;&gt;Data!$K$9,database!$AG2653&lt;&gt;Data!$K$8))),MAX(C$8:C2652)+1,0)</f>
        <v>0</v>
      </c>
      <c r="D2653" s="25">
        <f ca="1">IF(AND($AL2653-D$3&lt;=TODAY(),$AL2653&gt;0,$AI2653&lt;&gt;"closed",AI2653&lt;&gt;"old",AND($B$3&lt;&gt;Data!$N$6,OR(database!$AG2653&lt;&gt;Data!$K$9,database!$AG2653&lt;&gt;Data!$K$8))),MAX(D$8:D2652)+1,0)</f>
        <v>0</v>
      </c>
      <c r="E2653" s="25">
        <f ca="1">IF(AND($AL2653-E$3&lt;=TODAY(),$AL2653&gt;0,AI2653&lt;&gt;"closed",AI2653&lt;&gt;"old",AND($B$3&lt;&gt;Data!$N$6,OR(database!$AG2653&lt;&gt;Data!$K$9,database!$AG2653&lt;&gt;Data!$K$8))),MAX(E$8:E2652)+1,0)</f>
        <v>0</v>
      </c>
      <c r="F2653" s="25">
        <f>IF(AH2653="X",MAX(F$8:F2652)+1,0)</f>
        <v>0</v>
      </c>
      <c r="G2653" s="25">
        <f ca="1">IF(AND(AG2653=Data!$K$8,database!AI2653&lt;&gt;"Closed",AI2653&lt;&gt;"old",database!AL2653&lt;(TODAY()+Data!$X$4)),MAX(G$8:G2652)+1,0)</f>
        <v>0</v>
      </c>
      <c r="H2653" s="25">
        <f ca="1">IF(AND(AG2653=Data!$K$9,database!AI2653&lt;&gt;"Closed",AI2653&lt;&gt;"old",database!AL2653&lt;(TODAY()+Data!$X$5)),MAX(H$8:H2652)+1,0)</f>
        <v>0</v>
      </c>
      <c r="Y2653">
        <f>IF(AS2653&gt;0,VLOOKUP(AS2653,$AT:$AV,3,0)+COUNTIF(AS$8:AS2652,AS2653),0)</f>
        <v>0</v>
      </c>
      <c r="AA2653" s="17"/>
      <c r="AB2653" s="18"/>
      <c r="AC2653" s="17"/>
      <c r="AD2653" s="18"/>
      <c r="AE2653" s="17"/>
      <c r="AF2653" s="18"/>
      <c r="AG2653" s="139"/>
      <c r="AH2653" s="24"/>
      <c r="AI2653" s="17"/>
      <c r="AJ2653" s="24"/>
      <c r="AK2653" s="27"/>
      <c r="AL2653" s="47"/>
      <c r="AQ2653" s="25">
        <f>IF(FollowUp!$AK$3="(Off)",IF(FollowUp!$AA$3=Data!$D$5,C2653,IF(FollowUp!$AA$3=Data!$D$6,D2653,IF(FollowUp!$AA$3=Data!$D$7,E2653,B2653))),IF(FollowUp!$AK$3=Data!$N$9,F2653,IF(FollowUp!$AK$3=Data!$N$8,H2653,IF(FollowUp!$AK$3=Data!$N$7,G2653,B2653))))</f>
        <v>0</v>
      </c>
      <c r="AR2653" s="51">
        <f t="shared" si="254"/>
        <v>0</v>
      </c>
      <c r="AS2653" s="25">
        <f t="shared" si="252"/>
        <v>-1</v>
      </c>
      <c r="AT2653" s="25">
        <f t="shared" si="255"/>
        <v>2646</v>
      </c>
      <c r="AU2653" s="25">
        <f t="shared" si="253"/>
        <v>0</v>
      </c>
      <c r="AV2653" s="25">
        <f t="shared" si="256"/>
        <v>0</v>
      </c>
      <c r="BB2653" s="51"/>
    </row>
    <row r="2654" spans="1:54" x14ac:dyDescent="0.25">
      <c r="A2654" t="str">
        <f t="shared" si="251"/>
        <v>2654</v>
      </c>
      <c r="B2654" s="25">
        <f>IF(OR(ISBLANK($AG2654),$AI2654="closed",$AI2654="old",AND($B$3=Data!$N$6,OR(database!AG2654=Data!$K$8,Data!$K$9=database!AG2654))),0,MAX(B$8:B2653)+1)</f>
        <v>0</v>
      </c>
      <c r="C2654" s="25">
        <f ca="1">IF(AND($AL2654-C$3&lt;=TODAY(),$AL2654&gt;0,AI2654&lt;&gt;"closed",AI2654&lt;&gt;"old",AND($B$3&lt;&gt;Data!$N$6,OR(database!$AG2654&lt;&gt;Data!$K$9,database!$AG2654&lt;&gt;Data!$K$8))),MAX(C$8:C2653)+1,0)</f>
        <v>0</v>
      </c>
      <c r="D2654" s="25">
        <f ca="1">IF(AND($AL2654-D$3&lt;=TODAY(),$AL2654&gt;0,$AI2654&lt;&gt;"closed",AI2654&lt;&gt;"old",AND($B$3&lt;&gt;Data!$N$6,OR(database!$AG2654&lt;&gt;Data!$K$9,database!$AG2654&lt;&gt;Data!$K$8))),MAX(D$8:D2653)+1,0)</f>
        <v>0</v>
      </c>
      <c r="E2654" s="25">
        <f ca="1">IF(AND($AL2654-E$3&lt;=TODAY(),$AL2654&gt;0,AI2654&lt;&gt;"closed",AI2654&lt;&gt;"old",AND($B$3&lt;&gt;Data!$N$6,OR(database!$AG2654&lt;&gt;Data!$K$9,database!$AG2654&lt;&gt;Data!$K$8))),MAX(E$8:E2653)+1,0)</f>
        <v>0</v>
      </c>
      <c r="F2654" s="25">
        <f>IF(AH2654="X",MAX(F$8:F2653)+1,0)</f>
        <v>0</v>
      </c>
      <c r="G2654" s="25">
        <f ca="1">IF(AND(AG2654=Data!$K$8,database!AI2654&lt;&gt;"Closed",AI2654&lt;&gt;"old",database!AL2654&lt;(TODAY()+Data!$X$4)),MAX(G$8:G2653)+1,0)</f>
        <v>0</v>
      </c>
      <c r="H2654" s="25">
        <f ca="1">IF(AND(AG2654=Data!$K$9,database!AI2654&lt;&gt;"Closed",AI2654&lt;&gt;"old",database!AL2654&lt;(TODAY()+Data!$X$5)),MAX(H$8:H2653)+1,0)</f>
        <v>0</v>
      </c>
      <c r="Y2654">
        <f>IF(AS2654&gt;0,VLOOKUP(AS2654,$AT:$AV,3,0)+COUNTIF(AS$8:AS2653,AS2654),0)</f>
        <v>0</v>
      </c>
      <c r="AA2654" s="16"/>
      <c r="AB2654" s="22"/>
      <c r="AC2654" s="16"/>
      <c r="AD2654" s="22"/>
      <c r="AE2654" s="16"/>
      <c r="AF2654" s="22"/>
      <c r="AG2654" s="138"/>
      <c r="AH2654" s="23"/>
      <c r="AI2654" s="16"/>
      <c r="AJ2654" s="23"/>
      <c r="AK2654" s="28"/>
      <c r="AL2654" s="35"/>
      <c r="AQ2654" s="25">
        <f>IF(FollowUp!$AK$3="(Off)",IF(FollowUp!$AA$3=Data!$D$5,C2654,IF(FollowUp!$AA$3=Data!$D$6,D2654,IF(FollowUp!$AA$3=Data!$D$7,E2654,B2654))),IF(FollowUp!$AK$3=Data!$N$9,F2654,IF(FollowUp!$AK$3=Data!$N$8,H2654,IF(FollowUp!$AK$3=Data!$N$7,G2654,B2654))))</f>
        <v>0</v>
      </c>
      <c r="AR2654" s="51">
        <f t="shared" si="254"/>
        <v>0</v>
      </c>
      <c r="AS2654" s="25">
        <f t="shared" si="252"/>
        <v>-1</v>
      </c>
      <c r="AT2654" s="25">
        <f t="shared" si="255"/>
        <v>2647</v>
      </c>
      <c r="AU2654" s="25">
        <f t="shared" si="253"/>
        <v>0</v>
      </c>
      <c r="AV2654" s="25">
        <f t="shared" si="256"/>
        <v>0</v>
      </c>
      <c r="BB2654" s="51"/>
    </row>
    <row r="2655" spans="1:54" x14ac:dyDescent="0.25">
      <c r="A2655" t="str">
        <f t="shared" si="251"/>
        <v>2655</v>
      </c>
      <c r="B2655" s="25">
        <f>IF(OR(ISBLANK($AG2655),$AI2655="closed",$AI2655="old",AND($B$3=Data!$N$6,OR(database!AG2655=Data!$K$8,Data!$K$9=database!AG2655))),0,MAX(B$8:B2654)+1)</f>
        <v>0</v>
      </c>
      <c r="C2655" s="25">
        <f ca="1">IF(AND($AL2655-C$3&lt;=TODAY(),$AL2655&gt;0,AI2655&lt;&gt;"closed",AI2655&lt;&gt;"old",AND($B$3&lt;&gt;Data!$N$6,OR(database!$AG2655&lt;&gt;Data!$K$9,database!$AG2655&lt;&gt;Data!$K$8))),MAX(C$8:C2654)+1,0)</f>
        <v>0</v>
      </c>
      <c r="D2655" s="25">
        <f ca="1">IF(AND($AL2655-D$3&lt;=TODAY(),$AL2655&gt;0,$AI2655&lt;&gt;"closed",AI2655&lt;&gt;"old",AND($B$3&lt;&gt;Data!$N$6,OR(database!$AG2655&lt;&gt;Data!$K$9,database!$AG2655&lt;&gt;Data!$K$8))),MAX(D$8:D2654)+1,0)</f>
        <v>0</v>
      </c>
      <c r="E2655" s="25">
        <f ca="1">IF(AND($AL2655-E$3&lt;=TODAY(),$AL2655&gt;0,AI2655&lt;&gt;"closed",AI2655&lt;&gt;"old",AND($B$3&lt;&gt;Data!$N$6,OR(database!$AG2655&lt;&gt;Data!$K$9,database!$AG2655&lt;&gt;Data!$K$8))),MAX(E$8:E2654)+1,0)</f>
        <v>0</v>
      </c>
      <c r="F2655" s="25">
        <f>IF(AH2655="X",MAX(F$8:F2654)+1,0)</f>
        <v>0</v>
      </c>
      <c r="G2655" s="25">
        <f ca="1">IF(AND(AG2655=Data!$K$8,database!AI2655&lt;&gt;"Closed",AI2655&lt;&gt;"old",database!AL2655&lt;(TODAY()+Data!$X$4)),MAX(G$8:G2654)+1,0)</f>
        <v>0</v>
      </c>
      <c r="H2655" s="25">
        <f ca="1">IF(AND(AG2655=Data!$K$9,database!AI2655&lt;&gt;"Closed",AI2655&lt;&gt;"old",database!AL2655&lt;(TODAY()+Data!$X$5)),MAX(H$8:H2654)+1,0)</f>
        <v>0</v>
      </c>
      <c r="Y2655">
        <f>IF(AS2655&gt;0,VLOOKUP(AS2655,$AT:$AV,3,0)+COUNTIF(AS$8:AS2654,AS2655),0)</f>
        <v>0</v>
      </c>
      <c r="AA2655" s="17"/>
      <c r="AB2655" s="18"/>
      <c r="AC2655" s="17"/>
      <c r="AD2655" s="18"/>
      <c r="AE2655" s="17"/>
      <c r="AF2655" s="18"/>
      <c r="AG2655" s="139"/>
      <c r="AH2655" s="24"/>
      <c r="AI2655" s="17"/>
      <c r="AJ2655" s="24"/>
      <c r="AK2655" s="27"/>
      <c r="AL2655" s="47"/>
      <c r="AQ2655" s="25">
        <f>IF(FollowUp!$AK$3="(Off)",IF(FollowUp!$AA$3=Data!$D$5,C2655,IF(FollowUp!$AA$3=Data!$D$6,D2655,IF(FollowUp!$AA$3=Data!$D$7,E2655,B2655))),IF(FollowUp!$AK$3=Data!$N$9,F2655,IF(FollowUp!$AK$3=Data!$N$8,H2655,IF(FollowUp!$AK$3=Data!$N$7,G2655,B2655))))</f>
        <v>0</v>
      </c>
      <c r="AR2655" s="51">
        <f t="shared" si="254"/>
        <v>0</v>
      </c>
      <c r="AS2655" s="25">
        <f t="shared" si="252"/>
        <v>-1</v>
      </c>
      <c r="AT2655" s="25">
        <f t="shared" si="255"/>
        <v>2648</v>
      </c>
      <c r="AU2655" s="25">
        <f t="shared" si="253"/>
        <v>0</v>
      </c>
      <c r="AV2655" s="25">
        <f t="shared" si="256"/>
        <v>0</v>
      </c>
      <c r="BB2655" s="51"/>
    </row>
    <row r="2656" spans="1:54" x14ac:dyDescent="0.25">
      <c r="A2656" t="str">
        <f t="shared" si="251"/>
        <v>2656</v>
      </c>
      <c r="B2656" s="25">
        <f>IF(OR(ISBLANK($AG2656),$AI2656="closed",$AI2656="old",AND($B$3=Data!$N$6,OR(database!AG2656=Data!$K$8,Data!$K$9=database!AG2656))),0,MAX(B$8:B2655)+1)</f>
        <v>0</v>
      </c>
      <c r="C2656" s="25">
        <f ca="1">IF(AND($AL2656-C$3&lt;=TODAY(),$AL2656&gt;0,AI2656&lt;&gt;"closed",AI2656&lt;&gt;"old",AND($B$3&lt;&gt;Data!$N$6,OR(database!$AG2656&lt;&gt;Data!$K$9,database!$AG2656&lt;&gt;Data!$K$8))),MAX(C$8:C2655)+1,0)</f>
        <v>0</v>
      </c>
      <c r="D2656" s="25">
        <f ca="1">IF(AND($AL2656-D$3&lt;=TODAY(),$AL2656&gt;0,$AI2656&lt;&gt;"closed",AI2656&lt;&gt;"old",AND($B$3&lt;&gt;Data!$N$6,OR(database!$AG2656&lt;&gt;Data!$K$9,database!$AG2656&lt;&gt;Data!$K$8))),MAX(D$8:D2655)+1,0)</f>
        <v>0</v>
      </c>
      <c r="E2656" s="25">
        <f ca="1">IF(AND($AL2656-E$3&lt;=TODAY(),$AL2656&gt;0,AI2656&lt;&gt;"closed",AI2656&lt;&gt;"old",AND($B$3&lt;&gt;Data!$N$6,OR(database!$AG2656&lt;&gt;Data!$K$9,database!$AG2656&lt;&gt;Data!$K$8))),MAX(E$8:E2655)+1,0)</f>
        <v>0</v>
      </c>
      <c r="F2656" s="25">
        <f>IF(AH2656="X",MAX(F$8:F2655)+1,0)</f>
        <v>0</v>
      </c>
      <c r="G2656" s="25">
        <f ca="1">IF(AND(AG2656=Data!$K$8,database!AI2656&lt;&gt;"Closed",AI2656&lt;&gt;"old",database!AL2656&lt;(TODAY()+Data!$X$4)),MAX(G$8:G2655)+1,0)</f>
        <v>0</v>
      </c>
      <c r="H2656" s="25">
        <f ca="1">IF(AND(AG2656=Data!$K$9,database!AI2656&lt;&gt;"Closed",AI2656&lt;&gt;"old",database!AL2656&lt;(TODAY()+Data!$X$5)),MAX(H$8:H2655)+1,0)</f>
        <v>0</v>
      </c>
      <c r="Y2656">
        <f>IF(AS2656&gt;0,VLOOKUP(AS2656,$AT:$AV,3,0)+COUNTIF(AS$8:AS2655,AS2656),0)</f>
        <v>0</v>
      </c>
      <c r="AA2656" s="16"/>
      <c r="AB2656" s="22"/>
      <c r="AC2656" s="16"/>
      <c r="AD2656" s="22"/>
      <c r="AE2656" s="16"/>
      <c r="AF2656" s="22"/>
      <c r="AG2656" s="138"/>
      <c r="AH2656" s="23"/>
      <c r="AI2656" s="16"/>
      <c r="AJ2656" s="23"/>
      <c r="AK2656" s="28"/>
      <c r="AL2656" s="35"/>
      <c r="AQ2656" s="25">
        <f>IF(FollowUp!$AK$3="(Off)",IF(FollowUp!$AA$3=Data!$D$5,C2656,IF(FollowUp!$AA$3=Data!$D$6,D2656,IF(FollowUp!$AA$3=Data!$D$7,E2656,B2656))),IF(FollowUp!$AK$3=Data!$N$9,F2656,IF(FollowUp!$AK$3=Data!$N$8,H2656,IF(FollowUp!$AK$3=Data!$N$7,G2656,B2656))))</f>
        <v>0</v>
      </c>
      <c r="AR2656" s="51">
        <f t="shared" si="254"/>
        <v>0</v>
      </c>
      <c r="AS2656" s="25">
        <f t="shared" si="252"/>
        <v>-1</v>
      </c>
      <c r="AT2656" s="25">
        <f t="shared" si="255"/>
        <v>2649</v>
      </c>
      <c r="AU2656" s="25">
        <f t="shared" si="253"/>
        <v>0</v>
      </c>
      <c r="AV2656" s="25">
        <f t="shared" si="256"/>
        <v>0</v>
      </c>
      <c r="BB2656" s="51"/>
    </row>
    <row r="2657" spans="1:54" x14ac:dyDescent="0.25">
      <c r="A2657" t="str">
        <f t="shared" si="251"/>
        <v>2657</v>
      </c>
      <c r="B2657" s="25">
        <f>IF(OR(ISBLANK($AG2657),$AI2657="closed",$AI2657="old",AND($B$3=Data!$N$6,OR(database!AG2657=Data!$K$8,Data!$K$9=database!AG2657))),0,MAX(B$8:B2656)+1)</f>
        <v>0</v>
      </c>
      <c r="C2657" s="25">
        <f ca="1">IF(AND($AL2657-C$3&lt;=TODAY(),$AL2657&gt;0,AI2657&lt;&gt;"closed",AI2657&lt;&gt;"old",AND($B$3&lt;&gt;Data!$N$6,OR(database!$AG2657&lt;&gt;Data!$K$9,database!$AG2657&lt;&gt;Data!$K$8))),MAX(C$8:C2656)+1,0)</f>
        <v>0</v>
      </c>
      <c r="D2657" s="25">
        <f ca="1">IF(AND($AL2657-D$3&lt;=TODAY(),$AL2657&gt;0,$AI2657&lt;&gt;"closed",AI2657&lt;&gt;"old",AND($B$3&lt;&gt;Data!$N$6,OR(database!$AG2657&lt;&gt;Data!$K$9,database!$AG2657&lt;&gt;Data!$K$8))),MAX(D$8:D2656)+1,0)</f>
        <v>0</v>
      </c>
      <c r="E2657" s="25">
        <f ca="1">IF(AND($AL2657-E$3&lt;=TODAY(),$AL2657&gt;0,AI2657&lt;&gt;"closed",AI2657&lt;&gt;"old",AND($B$3&lt;&gt;Data!$N$6,OR(database!$AG2657&lt;&gt;Data!$K$9,database!$AG2657&lt;&gt;Data!$K$8))),MAX(E$8:E2656)+1,0)</f>
        <v>0</v>
      </c>
      <c r="F2657" s="25">
        <f>IF(AH2657="X",MAX(F$8:F2656)+1,0)</f>
        <v>0</v>
      </c>
      <c r="G2657" s="25">
        <f ca="1">IF(AND(AG2657=Data!$K$8,database!AI2657&lt;&gt;"Closed",AI2657&lt;&gt;"old",database!AL2657&lt;(TODAY()+Data!$X$4)),MAX(G$8:G2656)+1,0)</f>
        <v>0</v>
      </c>
      <c r="H2657" s="25">
        <f ca="1">IF(AND(AG2657=Data!$K$9,database!AI2657&lt;&gt;"Closed",AI2657&lt;&gt;"old",database!AL2657&lt;(TODAY()+Data!$X$5)),MAX(H$8:H2656)+1,0)</f>
        <v>0</v>
      </c>
      <c r="Y2657">
        <f>IF(AS2657&gt;0,VLOOKUP(AS2657,$AT:$AV,3,0)+COUNTIF(AS$8:AS2656,AS2657),0)</f>
        <v>0</v>
      </c>
      <c r="AA2657" s="17"/>
      <c r="AB2657" s="18"/>
      <c r="AC2657" s="17"/>
      <c r="AD2657" s="18"/>
      <c r="AE2657" s="17"/>
      <c r="AF2657" s="18"/>
      <c r="AG2657" s="139"/>
      <c r="AH2657" s="24"/>
      <c r="AI2657" s="17"/>
      <c r="AJ2657" s="24"/>
      <c r="AK2657" s="27"/>
      <c r="AL2657" s="47"/>
      <c r="AQ2657" s="25">
        <f>IF(FollowUp!$AK$3="(Off)",IF(FollowUp!$AA$3=Data!$D$5,C2657,IF(FollowUp!$AA$3=Data!$D$6,D2657,IF(FollowUp!$AA$3=Data!$D$7,E2657,B2657))),IF(FollowUp!$AK$3=Data!$N$9,F2657,IF(FollowUp!$AK$3=Data!$N$8,H2657,IF(FollowUp!$AK$3=Data!$N$7,G2657,B2657))))</f>
        <v>0</v>
      </c>
      <c r="AR2657" s="51">
        <f t="shared" si="254"/>
        <v>0</v>
      </c>
      <c r="AS2657" s="25">
        <f t="shared" si="252"/>
        <v>-1</v>
      </c>
      <c r="AT2657" s="25">
        <f t="shared" si="255"/>
        <v>2650</v>
      </c>
      <c r="AU2657" s="25">
        <f t="shared" si="253"/>
        <v>0</v>
      </c>
      <c r="AV2657" s="25">
        <f t="shared" si="256"/>
        <v>0</v>
      </c>
      <c r="BB2657" s="51"/>
    </row>
    <row r="2658" spans="1:54" x14ac:dyDescent="0.25">
      <c r="A2658" t="str">
        <f t="shared" si="251"/>
        <v>2658</v>
      </c>
      <c r="B2658" s="25">
        <f>IF(OR(ISBLANK($AG2658),$AI2658="closed",$AI2658="old",AND($B$3=Data!$N$6,OR(database!AG2658=Data!$K$8,Data!$K$9=database!AG2658))),0,MAX(B$8:B2657)+1)</f>
        <v>0</v>
      </c>
      <c r="C2658" s="25">
        <f ca="1">IF(AND($AL2658-C$3&lt;=TODAY(),$AL2658&gt;0,AI2658&lt;&gt;"closed",AI2658&lt;&gt;"old",AND($B$3&lt;&gt;Data!$N$6,OR(database!$AG2658&lt;&gt;Data!$K$9,database!$AG2658&lt;&gt;Data!$K$8))),MAX(C$8:C2657)+1,0)</f>
        <v>0</v>
      </c>
      <c r="D2658" s="25">
        <f ca="1">IF(AND($AL2658-D$3&lt;=TODAY(),$AL2658&gt;0,$AI2658&lt;&gt;"closed",AI2658&lt;&gt;"old",AND($B$3&lt;&gt;Data!$N$6,OR(database!$AG2658&lt;&gt;Data!$K$9,database!$AG2658&lt;&gt;Data!$K$8))),MAX(D$8:D2657)+1,0)</f>
        <v>0</v>
      </c>
      <c r="E2658" s="25">
        <f ca="1">IF(AND($AL2658-E$3&lt;=TODAY(),$AL2658&gt;0,AI2658&lt;&gt;"closed",AI2658&lt;&gt;"old",AND($B$3&lt;&gt;Data!$N$6,OR(database!$AG2658&lt;&gt;Data!$K$9,database!$AG2658&lt;&gt;Data!$K$8))),MAX(E$8:E2657)+1,0)</f>
        <v>0</v>
      </c>
      <c r="F2658" s="25">
        <f>IF(AH2658="X",MAX(F$8:F2657)+1,0)</f>
        <v>0</v>
      </c>
      <c r="G2658" s="25">
        <f ca="1">IF(AND(AG2658=Data!$K$8,database!AI2658&lt;&gt;"Closed",AI2658&lt;&gt;"old",database!AL2658&lt;(TODAY()+Data!$X$4)),MAX(G$8:G2657)+1,0)</f>
        <v>0</v>
      </c>
      <c r="H2658" s="25">
        <f ca="1">IF(AND(AG2658=Data!$K$9,database!AI2658&lt;&gt;"Closed",AI2658&lt;&gt;"old",database!AL2658&lt;(TODAY()+Data!$X$5)),MAX(H$8:H2657)+1,0)</f>
        <v>0</v>
      </c>
      <c r="Y2658">
        <f>IF(AS2658&gt;0,VLOOKUP(AS2658,$AT:$AV,3,0)+COUNTIF(AS$8:AS2657,AS2658),0)</f>
        <v>0</v>
      </c>
      <c r="AA2658" s="16"/>
      <c r="AB2658" s="22"/>
      <c r="AC2658" s="16"/>
      <c r="AD2658" s="22"/>
      <c r="AE2658" s="16"/>
      <c r="AF2658" s="22"/>
      <c r="AG2658" s="138"/>
      <c r="AH2658" s="23"/>
      <c r="AI2658" s="16"/>
      <c r="AJ2658" s="23"/>
      <c r="AK2658" s="28"/>
      <c r="AL2658" s="35"/>
      <c r="AQ2658" s="25">
        <f>IF(FollowUp!$AK$3="(Off)",IF(FollowUp!$AA$3=Data!$D$5,C2658,IF(FollowUp!$AA$3=Data!$D$6,D2658,IF(FollowUp!$AA$3=Data!$D$7,E2658,B2658))),IF(FollowUp!$AK$3=Data!$N$9,F2658,IF(FollowUp!$AK$3=Data!$N$8,H2658,IF(FollowUp!$AK$3=Data!$N$7,G2658,B2658))))</f>
        <v>0</v>
      </c>
      <c r="AR2658" s="51">
        <f t="shared" si="254"/>
        <v>0</v>
      </c>
      <c r="AS2658" s="25">
        <f t="shared" si="252"/>
        <v>-1</v>
      </c>
      <c r="AT2658" s="25">
        <f t="shared" si="255"/>
        <v>2651</v>
      </c>
      <c r="AU2658" s="25">
        <f t="shared" si="253"/>
        <v>0</v>
      </c>
      <c r="AV2658" s="25">
        <f t="shared" si="256"/>
        <v>0</v>
      </c>
      <c r="BB2658" s="51"/>
    </row>
    <row r="2659" spans="1:54" x14ac:dyDescent="0.25">
      <c r="A2659" t="str">
        <f t="shared" si="251"/>
        <v>2659</v>
      </c>
      <c r="B2659" s="25">
        <f>IF(OR(ISBLANK($AG2659),$AI2659="closed",$AI2659="old",AND($B$3=Data!$N$6,OR(database!AG2659=Data!$K$8,Data!$K$9=database!AG2659))),0,MAX(B$8:B2658)+1)</f>
        <v>0</v>
      </c>
      <c r="C2659" s="25">
        <f ca="1">IF(AND($AL2659-C$3&lt;=TODAY(),$AL2659&gt;0,AI2659&lt;&gt;"closed",AI2659&lt;&gt;"old",AND($B$3&lt;&gt;Data!$N$6,OR(database!$AG2659&lt;&gt;Data!$K$9,database!$AG2659&lt;&gt;Data!$K$8))),MAX(C$8:C2658)+1,0)</f>
        <v>0</v>
      </c>
      <c r="D2659" s="25">
        <f ca="1">IF(AND($AL2659-D$3&lt;=TODAY(),$AL2659&gt;0,$AI2659&lt;&gt;"closed",AI2659&lt;&gt;"old",AND($B$3&lt;&gt;Data!$N$6,OR(database!$AG2659&lt;&gt;Data!$K$9,database!$AG2659&lt;&gt;Data!$K$8))),MAX(D$8:D2658)+1,0)</f>
        <v>0</v>
      </c>
      <c r="E2659" s="25">
        <f ca="1">IF(AND($AL2659-E$3&lt;=TODAY(),$AL2659&gt;0,AI2659&lt;&gt;"closed",AI2659&lt;&gt;"old",AND($B$3&lt;&gt;Data!$N$6,OR(database!$AG2659&lt;&gt;Data!$K$9,database!$AG2659&lt;&gt;Data!$K$8))),MAX(E$8:E2658)+1,0)</f>
        <v>0</v>
      </c>
      <c r="F2659" s="25">
        <f>IF(AH2659="X",MAX(F$8:F2658)+1,0)</f>
        <v>0</v>
      </c>
      <c r="G2659" s="25">
        <f ca="1">IF(AND(AG2659=Data!$K$8,database!AI2659&lt;&gt;"Closed",AI2659&lt;&gt;"old",database!AL2659&lt;(TODAY()+Data!$X$4)),MAX(G$8:G2658)+1,0)</f>
        <v>0</v>
      </c>
      <c r="H2659" s="25">
        <f ca="1">IF(AND(AG2659=Data!$K$9,database!AI2659&lt;&gt;"Closed",AI2659&lt;&gt;"old",database!AL2659&lt;(TODAY()+Data!$X$5)),MAX(H$8:H2658)+1,0)</f>
        <v>0</v>
      </c>
      <c r="Y2659">
        <f>IF(AS2659&gt;0,VLOOKUP(AS2659,$AT:$AV,3,0)+COUNTIF(AS$8:AS2658,AS2659),0)</f>
        <v>0</v>
      </c>
      <c r="AA2659" s="17"/>
      <c r="AB2659" s="18"/>
      <c r="AC2659" s="17"/>
      <c r="AD2659" s="18"/>
      <c r="AE2659" s="17"/>
      <c r="AF2659" s="18"/>
      <c r="AG2659" s="139"/>
      <c r="AH2659" s="24"/>
      <c r="AI2659" s="17"/>
      <c r="AJ2659" s="24"/>
      <c r="AK2659" s="27"/>
      <c r="AL2659" s="47"/>
      <c r="AQ2659" s="25">
        <f>IF(FollowUp!$AK$3="(Off)",IF(FollowUp!$AA$3=Data!$D$5,C2659,IF(FollowUp!$AA$3=Data!$D$6,D2659,IF(FollowUp!$AA$3=Data!$D$7,E2659,B2659))),IF(FollowUp!$AK$3=Data!$N$9,F2659,IF(FollowUp!$AK$3=Data!$N$8,H2659,IF(FollowUp!$AK$3=Data!$N$7,G2659,B2659))))</f>
        <v>0</v>
      </c>
      <c r="AR2659" s="51">
        <f t="shared" si="254"/>
        <v>0</v>
      </c>
      <c r="AS2659" s="25">
        <f t="shared" si="252"/>
        <v>-1</v>
      </c>
      <c r="AT2659" s="25">
        <f t="shared" si="255"/>
        <v>2652</v>
      </c>
      <c r="AU2659" s="25">
        <f t="shared" si="253"/>
        <v>0</v>
      </c>
      <c r="AV2659" s="25">
        <f t="shared" si="256"/>
        <v>0</v>
      </c>
      <c r="BB2659" s="51"/>
    </row>
    <row r="2660" spans="1:54" x14ac:dyDescent="0.25">
      <c r="A2660" t="str">
        <f t="shared" si="251"/>
        <v>2660</v>
      </c>
      <c r="B2660" s="25">
        <f>IF(OR(ISBLANK($AG2660),$AI2660="closed",$AI2660="old",AND($B$3=Data!$N$6,OR(database!AG2660=Data!$K$8,Data!$K$9=database!AG2660))),0,MAX(B$8:B2659)+1)</f>
        <v>0</v>
      </c>
      <c r="C2660" s="25">
        <f ca="1">IF(AND($AL2660-C$3&lt;=TODAY(),$AL2660&gt;0,AI2660&lt;&gt;"closed",AI2660&lt;&gt;"old",AND($B$3&lt;&gt;Data!$N$6,OR(database!$AG2660&lt;&gt;Data!$K$9,database!$AG2660&lt;&gt;Data!$K$8))),MAX(C$8:C2659)+1,0)</f>
        <v>0</v>
      </c>
      <c r="D2660" s="25">
        <f ca="1">IF(AND($AL2660-D$3&lt;=TODAY(),$AL2660&gt;0,$AI2660&lt;&gt;"closed",AI2660&lt;&gt;"old",AND($B$3&lt;&gt;Data!$N$6,OR(database!$AG2660&lt;&gt;Data!$K$9,database!$AG2660&lt;&gt;Data!$K$8))),MAX(D$8:D2659)+1,0)</f>
        <v>0</v>
      </c>
      <c r="E2660" s="25">
        <f ca="1">IF(AND($AL2660-E$3&lt;=TODAY(),$AL2660&gt;0,AI2660&lt;&gt;"closed",AI2660&lt;&gt;"old",AND($B$3&lt;&gt;Data!$N$6,OR(database!$AG2660&lt;&gt;Data!$K$9,database!$AG2660&lt;&gt;Data!$K$8))),MAX(E$8:E2659)+1,0)</f>
        <v>0</v>
      </c>
      <c r="F2660" s="25">
        <f>IF(AH2660="X",MAX(F$8:F2659)+1,0)</f>
        <v>0</v>
      </c>
      <c r="G2660" s="25">
        <f ca="1">IF(AND(AG2660=Data!$K$8,database!AI2660&lt;&gt;"Closed",AI2660&lt;&gt;"old",database!AL2660&lt;(TODAY()+Data!$X$4)),MAX(G$8:G2659)+1,0)</f>
        <v>0</v>
      </c>
      <c r="H2660" s="25">
        <f ca="1">IF(AND(AG2660=Data!$K$9,database!AI2660&lt;&gt;"Closed",AI2660&lt;&gt;"old",database!AL2660&lt;(TODAY()+Data!$X$5)),MAX(H$8:H2659)+1,0)</f>
        <v>0</v>
      </c>
      <c r="Y2660">
        <f>IF(AS2660&gt;0,VLOOKUP(AS2660,$AT:$AV,3,0)+COUNTIF(AS$8:AS2659,AS2660),0)</f>
        <v>0</v>
      </c>
      <c r="AA2660" s="16"/>
      <c r="AB2660" s="22"/>
      <c r="AC2660" s="16"/>
      <c r="AD2660" s="22"/>
      <c r="AE2660" s="16"/>
      <c r="AF2660" s="22"/>
      <c r="AG2660" s="138"/>
      <c r="AH2660" s="23"/>
      <c r="AI2660" s="16"/>
      <c r="AJ2660" s="23"/>
      <c r="AK2660" s="28"/>
      <c r="AL2660" s="35"/>
      <c r="AQ2660" s="25">
        <f>IF(FollowUp!$AK$3="(Off)",IF(FollowUp!$AA$3=Data!$D$5,C2660,IF(FollowUp!$AA$3=Data!$D$6,D2660,IF(FollowUp!$AA$3=Data!$D$7,E2660,B2660))),IF(FollowUp!$AK$3=Data!$N$9,F2660,IF(FollowUp!$AK$3=Data!$N$8,H2660,IF(FollowUp!$AK$3=Data!$N$7,G2660,B2660))))</f>
        <v>0</v>
      </c>
      <c r="AR2660" s="51">
        <f t="shared" si="254"/>
        <v>0</v>
      </c>
      <c r="AS2660" s="25">
        <f t="shared" si="252"/>
        <v>-1</v>
      </c>
      <c r="AT2660" s="25">
        <f t="shared" si="255"/>
        <v>2653</v>
      </c>
      <c r="AU2660" s="25">
        <f t="shared" si="253"/>
        <v>0</v>
      </c>
      <c r="AV2660" s="25">
        <f t="shared" si="256"/>
        <v>0</v>
      </c>
      <c r="BB2660" s="51"/>
    </row>
    <row r="2661" spans="1:54" x14ac:dyDescent="0.25">
      <c r="A2661" t="str">
        <f t="shared" si="251"/>
        <v>2661</v>
      </c>
      <c r="B2661" s="25">
        <f>IF(OR(ISBLANK($AG2661),$AI2661="closed",$AI2661="old",AND($B$3=Data!$N$6,OR(database!AG2661=Data!$K$8,Data!$K$9=database!AG2661))),0,MAX(B$8:B2660)+1)</f>
        <v>0</v>
      </c>
      <c r="C2661" s="25">
        <f ca="1">IF(AND($AL2661-C$3&lt;=TODAY(),$AL2661&gt;0,AI2661&lt;&gt;"closed",AI2661&lt;&gt;"old",AND($B$3&lt;&gt;Data!$N$6,OR(database!$AG2661&lt;&gt;Data!$K$9,database!$AG2661&lt;&gt;Data!$K$8))),MAX(C$8:C2660)+1,0)</f>
        <v>0</v>
      </c>
      <c r="D2661" s="25">
        <f ca="1">IF(AND($AL2661-D$3&lt;=TODAY(),$AL2661&gt;0,$AI2661&lt;&gt;"closed",AI2661&lt;&gt;"old",AND($B$3&lt;&gt;Data!$N$6,OR(database!$AG2661&lt;&gt;Data!$K$9,database!$AG2661&lt;&gt;Data!$K$8))),MAX(D$8:D2660)+1,0)</f>
        <v>0</v>
      </c>
      <c r="E2661" s="25">
        <f ca="1">IF(AND($AL2661-E$3&lt;=TODAY(),$AL2661&gt;0,AI2661&lt;&gt;"closed",AI2661&lt;&gt;"old",AND($B$3&lt;&gt;Data!$N$6,OR(database!$AG2661&lt;&gt;Data!$K$9,database!$AG2661&lt;&gt;Data!$K$8))),MAX(E$8:E2660)+1,0)</f>
        <v>0</v>
      </c>
      <c r="F2661" s="25">
        <f>IF(AH2661="X",MAX(F$8:F2660)+1,0)</f>
        <v>0</v>
      </c>
      <c r="G2661" s="25">
        <f ca="1">IF(AND(AG2661=Data!$K$8,database!AI2661&lt;&gt;"Closed",AI2661&lt;&gt;"old",database!AL2661&lt;(TODAY()+Data!$X$4)),MAX(G$8:G2660)+1,0)</f>
        <v>0</v>
      </c>
      <c r="H2661" s="25">
        <f ca="1">IF(AND(AG2661=Data!$K$9,database!AI2661&lt;&gt;"Closed",AI2661&lt;&gt;"old",database!AL2661&lt;(TODAY()+Data!$X$5)),MAX(H$8:H2660)+1,0)</f>
        <v>0</v>
      </c>
      <c r="Y2661">
        <f>IF(AS2661&gt;0,VLOOKUP(AS2661,$AT:$AV,3,0)+COUNTIF(AS$8:AS2660,AS2661),0)</f>
        <v>0</v>
      </c>
      <c r="AA2661" s="17"/>
      <c r="AB2661" s="18"/>
      <c r="AC2661" s="17"/>
      <c r="AD2661" s="18"/>
      <c r="AE2661" s="17"/>
      <c r="AF2661" s="18"/>
      <c r="AG2661" s="139"/>
      <c r="AH2661" s="24"/>
      <c r="AI2661" s="17"/>
      <c r="AJ2661" s="24"/>
      <c r="AK2661" s="27"/>
      <c r="AL2661" s="47"/>
      <c r="AQ2661" s="25">
        <f>IF(FollowUp!$AK$3="(Off)",IF(FollowUp!$AA$3=Data!$D$5,C2661,IF(FollowUp!$AA$3=Data!$D$6,D2661,IF(FollowUp!$AA$3=Data!$D$7,E2661,B2661))),IF(FollowUp!$AK$3=Data!$N$9,F2661,IF(FollowUp!$AK$3=Data!$N$8,H2661,IF(FollowUp!$AK$3=Data!$N$7,G2661,B2661))))</f>
        <v>0</v>
      </c>
      <c r="AR2661" s="51">
        <f t="shared" si="254"/>
        <v>0</v>
      </c>
      <c r="AS2661" s="25">
        <f t="shared" si="252"/>
        <v>-1</v>
      </c>
      <c r="AT2661" s="25">
        <f t="shared" si="255"/>
        <v>2654</v>
      </c>
      <c r="AU2661" s="25">
        <f t="shared" si="253"/>
        <v>0</v>
      </c>
      <c r="AV2661" s="25">
        <f t="shared" si="256"/>
        <v>0</v>
      </c>
      <c r="BB2661" s="51"/>
    </row>
    <row r="2662" spans="1:54" x14ac:dyDescent="0.25">
      <c r="A2662" t="str">
        <f t="shared" si="251"/>
        <v>2662</v>
      </c>
      <c r="B2662" s="25">
        <f>IF(OR(ISBLANK($AG2662),$AI2662="closed",$AI2662="old",AND($B$3=Data!$N$6,OR(database!AG2662=Data!$K$8,Data!$K$9=database!AG2662))),0,MAX(B$8:B2661)+1)</f>
        <v>0</v>
      </c>
      <c r="C2662" s="25">
        <f ca="1">IF(AND($AL2662-C$3&lt;=TODAY(),$AL2662&gt;0,AI2662&lt;&gt;"closed",AI2662&lt;&gt;"old",AND($B$3&lt;&gt;Data!$N$6,OR(database!$AG2662&lt;&gt;Data!$K$9,database!$AG2662&lt;&gt;Data!$K$8))),MAX(C$8:C2661)+1,0)</f>
        <v>0</v>
      </c>
      <c r="D2662" s="25">
        <f ca="1">IF(AND($AL2662-D$3&lt;=TODAY(),$AL2662&gt;0,$AI2662&lt;&gt;"closed",AI2662&lt;&gt;"old",AND($B$3&lt;&gt;Data!$N$6,OR(database!$AG2662&lt;&gt;Data!$K$9,database!$AG2662&lt;&gt;Data!$K$8))),MAX(D$8:D2661)+1,0)</f>
        <v>0</v>
      </c>
      <c r="E2662" s="25">
        <f ca="1">IF(AND($AL2662-E$3&lt;=TODAY(),$AL2662&gt;0,AI2662&lt;&gt;"closed",AI2662&lt;&gt;"old",AND($B$3&lt;&gt;Data!$N$6,OR(database!$AG2662&lt;&gt;Data!$K$9,database!$AG2662&lt;&gt;Data!$K$8))),MAX(E$8:E2661)+1,0)</f>
        <v>0</v>
      </c>
      <c r="F2662" s="25">
        <f>IF(AH2662="X",MAX(F$8:F2661)+1,0)</f>
        <v>0</v>
      </c>
      <c r="G2662" s="25">
        <f ca="1">IF(AND(AG2662=Data!$K$8,database!AI2662&lt;&gt;"Closed",AI2662&lt;&gt;"old",database!AL2662&lt;(TODAY()+Data!$X$4)),MAX(G$8:G2661)+1,0)</f>
        <v>0</v>
      </c>
      <c r="H2662" s="25">
        <f ca="1">IF(AND(AG2662=Data!$K$9,database!AI2662&lt;&gt;"Closed",AI2662&lt;&gt;"old",database!AL2662&lt;(TODAY()+Data!$X$5)),MAX(H$8:H2661)+1,0)</f>
        <v>0</v>
      </c>
      <c r="Y2662">
        <f>IF(AS2662&gt;0,VLOOKUP(AS2662,$AT:$AV,3,0)+COUNTIF(AS$8:AS2661,AS2662),0)</f>
        <v>0</v>
      </c>
      <c r="AA2662" s="16"/>
      <c r="AB2662" s="22"/>
      <c r="AC2662" s="16"/>
      <c r="AD2662" s="22"/>
      <c r="AE2662" s="16"/>
      <c r="AF2662" s="22"/>
      <c r="AG2662" s="138"/>
      <c r="AH2662" s="23"/>
      <c r="AI2662" s="16"/>
      <c r="AJ2662" s="23"/>
      <c r="AK2662" s="28"/>
      <c r="AL2662" s="35"/>
      <c r="AQ2662" s="25">
        <f>IF(FollowUp!$AK$3="(Off)",IF(FollowUp!$AA$3=Data!$D$5,C2662,IF(FollowUp!$AA$3=Data!$D$6,D2662,IF(FollowUp!$AA$3=Data!$D$7,E2662,B2662))),IF(FollowUp!$AK$3=Data!$N$9,F2662,IF(FollowUp!$AK$3=Data!$N$8,H2662,IF(FollowUp!$AK$3=Data!$N$7,G2662,B2662))))</f>
        <v>0</v>
      </c>
      <c r="AR2662" s="51">
        <f t="shared" si="254"/>
        <v>0</v>
      </c>
      <c r="AS2662" s="25">
        <f t="shared" si="252"/>
        <v>-1</v>
      </c>
      <c r="AT2662" s="25">
        <f t="shared" si="255"/>
        <v>2655</v>
      </c>
      <c r="AU2662" s="25">
        <f t="shared" si="253"/>
        <v>0</v>
      </c>
      <c r="AV2662" s="25">
        <f t="shared" si="256"/>
        <v>0</v>
      </c>
      <c r="BB2662" s="51"/>
    </row>
    <row r="2663" spans="1:54" x14ac:dyDescent="0.25">
      <c r="A2663" t="str">
        <f t="shared" si="251"/>
        <v>2663</v>
      </c>
      <c r="B2663" s="25">
        <f>IF(OR(ISBLANK($AG2663),$AI2663="closed",$AI2663="old",AND($B$3=Data!$N$6,OR(database!AG2663=Data!$K$8,Data!$K$9=database!AG2663))),0,MAX(B$8:B2662)+1)</f>
        <v>0</v>
      </c>
      <c r="C2663" s="25">
        <f ca="1">IF(AND($AL2663-C$3&lt;=TODAY(),$AL2663&gt;0,AI2663&lt;&gt;"closed",AI2663&lt;&gt;"old",AND($B$3&lt;&gt;Data!$N$6,OR(database!$AG2663&lt;&gt;Data!$K$9,database!$AG2663&lt;&gt;Data!$K$8))),MAX(C$8:C2662)+1,0)</f>
        <v>0</v>
      </c>
      <c r="D2663" s="25">
        <f ca="1">IF(AND($AL2663-D$3&lt;=TODAY(),$AL2663&gt;0,$AI2663&lt;&gt;"closed",AI2663&lt;&gt;"old",AND($B$3&lt;&gt;Data!$N$6,OR(database!$AG2663&lt;&gt;Data!$K$9,database!$AG2663&lt;&gt;Data!$K$8))),MAX(D$8:D2662)+1,0)</f>
        <v>0</v>
      </c>
      <c r="E2663" s="25">
        <f ca="1">IF(AND($AL2663-E$3&lt;=TODAY(),$AL2663&gt;0,AI2663&lt;&gt;"closed",AI2663&lt;&gt;"old",AND($B$3&lt;&gt;Data!$N$6,OR(database!$AG2663&lt;&gt;Data!$K$9,database!$AG2663&lt;&gt;Data!$K$8))),MAX(E$8:E2662)+1,0)</f>
        <v>0</v>
      </c>
      <c r="F2663" s="25">
        <f>IF(AH2663="X",MAX(F$8:F2662)+1,0)</f>
        <v>0</v>
      </c>
      <c r="G2663" s="25">
        <f ca="1">IF(AND(AG2663=Data!$K$8,database!AI2663&lt;&gt;"Closed",AI2663&lt;&gt;"old",database!AL2663&lt;(TODAY()+Data!$X$4)),MAX(G$8:G2662)+1,0)</f>
        <v>0</v>
      </c>
      <c r="H2663" s="25">
        <f ca="1">IF(AND(AG2663=Data!$K$9,database!AI2663&lt;&gt;"Closed",AI2663&lt;&gt;"old",database!AL2663&lt;(TODAY()+Data!$X$5)),MAX(H$8:H2662)+1,0)</f>
        <v>0</v>
      </c>
      <c r="Y2663">
        <f>IF(AS2663&gt;0,VLOOKUP(AS2663,$AT:$AV,3,0)+COUNTIF(AS$8:AS2662,AS2663),0)</f>
        <v>0</v>
      </c>
      <c r="AA2663" s="17"/>
      <c r="AB2663" s="18"/>
      <c r="AC2663" s="17"/>
      <c r="AD2663" s="18"/>
      <c r="AE2663" s="17"/>
      <c r="AF2663" s="18"/>
      <c r="AG2663" s="139"/>
      <c r="AH2663" s="24"/>
      <c r="AI2663" s="17"/>
      <c r="AJ2663" s="24"/>
      <c r="AK2663" s="27"/>
      <c r="AL2663" s="47"/>
      <c r="AQ2663" s="25">
        <f>IF(FollowUp!$AK$3="(Off)",IF(FollowUp!$AA$3=Data!$D$5,C2663,IF(FollowUp!$AA$3=Data!$D$6,D2663,IF(FollowUp!$AA$3=Data!$D$7,E2663,B2663))),IF(FollowUp!$AK$3=Data!$N$9,F2663,IF(FollowUp!$AK$3=Data!$N$8,H2663,IF(FollowUp!$AK$3=Data!$N$7,G2663,B2663))))</f>
        <v>0</v>
      </c>
      <c r="AR2663" s="51">
        <f t="shared" si="254"/>
        <v>0</v>
      </c>
      <c r="AS2663" s="25">
        <f t="shared" si="252"/>
        <v>-1</v>
      </c>
      <c r="AT2663" s="25">
        <f t="shared" si="255"/>
        <v>2656</v>
      </c>
      <c r="AU2663" s="25">
        <f t="shared" si="253"/>
        <v>0</v>
      </c>
      <c r="AV2663" s="25">
        <f t="shared" si="256"/>
        <v>0</v>
      </c>
      <c r="BB2663" s="51"/>
    </row>
    <row r="2664" spans="1:54" x14ac:dyDescent="0.25">
      <c r="A2664" t="str">
        <f t="shared" si="251"/>
        <v>2664</v>
      </c>
      <c r="B2664" s="25">
        <f>IF(OR(ISBLANK($AG2664),$AI2664="closed",$AI2664="old",AND($B$3=Data!$N$6,OR(database!AG2664=Data!$K$8,Data!$K$9=database!AG2664))),0,MAX(B$8:B2663)+1)</f>
        <v>0</v>
      </c>
      <c r="C2664" s="25">
        <f ca="1">IF(AND($AL2664-C$3&lt;=TODAY(),$AL2664&gt;0,AI2664&lt;&gt;"closed",AI2664&lt;&gt;"old",AND($B$3&lt;&gt;Data!$N$6,OR(database!$AG2664&lt;&gt;Data!$K$9,database!$AG2664&lt;&gt;Data!$K$8))),MAX(C$8:C2663)+1,0)</f>
        <v>0</v>
      </c>
      <c r="D2664" s="25">
        <f ca="1">IF(AND($AL2664-D$3&lt;=TODAY(),$AL2664&gt;0,$AI2664&lt;&gt;"closed",AI2664&lt;&gt;"old",AND($B$3&lt;&gt;Data!$N$6,OR(database!$AG2664&lt;&gt;Data!$K$9,database!$AG2664&lt;&gt;Data!$K$8))),MAX(D$8:D2663)+1,0)</f>
        <v>0</v>
      </c>
      <c r="E2664" s="25">
        <f ca="1">IF(AND($AL2664-E$3&lt;=TODAY(),$AL2664&gt;0,AI2664&lt;&gt;"closed",AI2664&lt;&gt;"old",AND($B$3&lt;&gt;Data!$N$6,OR(database!$AG2664&lt;&gt;Data!$K$9,database!$AG2664&lt;&gt;Data!$K$8))),MAX(E$8:E2663)+1,0)</f>
        <v>0</v>
      </c>
      <c r="F2664" s="25">
        <f>IF(AH2664="X",MAX(F$8:F2663)+1,0)</f>
        <v>0</v>
      </c>
      <c r="G2664" s="25">
        <f ca="1">IF(AND(AG2664=Data!$K$8,database!AI2664&lt;&gt;"Closed",AI2664&lt;&gt;"old",database!AL2664&lt;(TODAY()+Data!$X$4)),MAX(G$8:G2663)+1,0)</f>
        <v>0</v>
      </c>
      <c r="H2664" s="25">
        <f ca="1">IF(AND(AG2664=Data!$K$9,database!AI2664&lt;&gt;"Closed",AI2664&lt;&gt;"old",database!AL2664&lt;(TODAY()+Data!$X$5)),MAX(H$8:H2663)+1,0)</f>
        <v>0</v>
      </c>
      <c r="Y2664">
        <f>IF(AS2664&gt;0,VLOOKUP(AS2664,$AT:$AV,3,0)+COUNTIF(AS$8:AS2663,AS2664),0)</f>
        <v>0</v>
      </c>
      <c r="AA2664" s="16"/>
      <c r="AB2664" s="22"/>
      <c r="AC2664" s="16"/>
      <c r="AD2664" s="22"/>
      <c r="AE2664" s="16"/>
      <c r="AF2664" s="22"/>
      <c r="AG2664" s="138"/>
      <c r="AH2664" s="23"/>
      <c r="AI2664" s="16"/>
      <c r="AJ2664" s="23"/>
      <c r="AK2664" s="28"/>
      <c r="AL2664" s="35"/>
      <c r="AQ2664" s="25">
        <f>IF(FollowUp!$AK$3="(Off)",IF(FollowUp!$AA$3=Data!$D$5,C2664,IF(FollowUp!$AA$3=Data!$D$6,D2664,IF(FollowUp!$AA$3=Data!$D$7,E2664,B2664))),IF(FollowUp!$AK$3=Data!$N$9,F2664,IF(FollowUp!$AK$3=Data!$N$8,H2664,IF(FollowUp!$AK$3=Data!$N$7,G2664,B2664))))</f>
        <v>0</v>
      </c>
      <c r="AR2664" s="51">
        <f t="shared" si="254"/>
        <v>0</v>
      </c>
      <c r="AS2664" s="25">
        <f t="shared" si="252"/>
        <v>-1</v>
      </c>
      <c r="AT2664" s="25">
        <f t="shared" si="255"/>
        <v>2657</v>
      </c>
      <c r="AU2664" s="25">
        <f t="shared" si="253"/>
        <v>0</v>
      </c>
      <c r="AV2664" s="25">
        <f t="shared" si="256"/>
        <v>0</v>
      </c>
      <c r="BB2664" s="51"/>
    </row>
    <row r="2665" spans="1:54" x14ac:dyDescent="0.25">
      <c r="A2665" t="str">
        <f t="shared" si="251"/>
        <v>2665</v>
      </c>
      <c r="B2665" s="25">
        <f>IF(OR(ISBLANK($AG2665),$AI2665="closed",$AI2665="old",AND($B$3=Data!$N$6,OR(database!AG2665=Data!$K$8,Data!$K$9=database!AG2665))),0,MAX(B$8:B2664)+1)</f>
        <v>0</v>
      </c>
      <c r="C2665" s="25">
        <f ca="1">IF(AND($AL2665-C$3&lt;=TODAY(),$AL2665&gt;0,AI2665&lt;&gt;"closed",AI2665&lt;&gt;"old",AND($B$3&lt;&gt;Data!$N$6,OR(database!$AG2665&lt;&gt;Data!$K$9,database!$AG2665&lt;&gt;Data!$K$8))),MAX(C$8:C2664)+1,0)</f>
        <v>0</v>
      </c>
      <c r="D2665" s="25">
        <f ca="1">IF(AND($AL2665-D$3&lt;=TODAY(),$AL2665&gt;0,$AI2665&lt;&gt;"closed",AI2665&lt;&gt;"old",AND($B$3&lt;&gt;Data!$N$6,OR(database!$AG2665&lt;&gt;Data!$K$9,database!$AG2665&lt;&gt;Data!$K$8))),MAX(D$8:D2664)+1,0)</f>
        <v>0</v>
      </c>
      <c r="E2665" s="25">
        <f ca="1">IF(AND($AL2665-E$3&lt;=TODAY(),$AL2665&gt;0,AI2665&lt;&gt;"closed",AI2665&lt;&gt;"old",AND($B$3&lt;&gt;Data!$N$6,OR(database!$AG2665&lt;&gt;Data!$K$9,database!$AG2665&lt;&gt;Data!$K$8))),MAX(E$8:E2664)+1,0)</f>
        <v>0</v>
      </c>
      <c r="F2665" s="25">
        <f>IF(AH2665="X",MAX(F$8:F2664)+1,0)</f>
        <v>0</v>
      </c>
      <c r="G2665" s="25">
        <f ca="1">IF(AND(AG2665=Data!$K$8,database!AI2665&lt;&gt;"Closed",AI2665&lt;&gt;"old",database!AL2665&lt;(TODAY()+Data!$X$4)),MAX(G$8:G2664)+1,0)</f>
        <v>0</v>
      </c>
      <c r="H2665" s="25">
        <f ca="1">IF(AND(AG2665=Data!$K$9,database!AI2665&lt;&gt;"Closed",AI2665&lt;&gt;"old",database!AL2665&lt;(TODAY()+Data!$X$5)),MAX(H$8:H2664)+1,0)</f>
        <v>0</v>
      </c>
      <c r="Y2665">
        <f>IF(AS2665&gt;0,VLOOKUP(AS2665,$AT:$AV,3,0)+COUNTIF(AS$8:AS2664,AS2665),0)</f>
        <v>0</v>
      </c>
      <c r="AA2665" s="17"/>
      <c r="AB2665" s="18"/>
      <c r="AC2665" s="17"/>
      <c r="AD2665" s="18"/>
      <c r="AE2665" s="17"/>
      <c r="AF2665" s="18"/>
      <c r="AG2665" s="139"/>
      <c r="AH2665" s="24"/>
      <c r="AI2665" s="17"/>
      <c r="AJ2665" s="24"/>
      <c r="AK2665" s="27"/>
      <c r="AL2665" s="47"/>
      <c r="AQ2665" s="25">
        <f>IF(FollowUp!$AK$3="(Off)",IF(FollowUp!$AA$3=Data!$D$5,C2665,IF(FollowUp!$AA$3=Data!$D$6,D2665,IF(FollowUp!$AA$3=Data!$D$7,E2665,B2665))),IF(FollowUp!$AK$3=Data!$N$9,F2665,IF(FollowUp!$AK$3=Data!$N$8,H2665,IF(FollowUp!$AK$3=Data!$N$7,G2665,B2665))))</f>
        <v>0</v>
      </c>
      <c r="AR2665" s="51">
        <f t="shared" si="254"/>
        <v>0</v>
      </c>
      <c r="AS2665" s="25">
        <f t="shared" si="252"/>
        <v>-1</v>
      </c>
      <c r="AT2665" s="25">
        <f t="shared" si="255"/>
        <v>2658</v>
      </c>
      <c r="AU2665" s="25">
        <f t="shared" si="253"/>
        <v>0</v>
      </c>
      <c r="AV2665" s="25">
        <f t="shared" si="256"/>
        <v>0</v>
      </c>
      <c r="BB2665" s="51"/>
    </row>
    <row r="2666" spans="1:54" x14ac:dyDescent="0.25">
      <c r="A2666" t="str">
        <f t="shared" si="251"/>
        <v>2666</v>
      </c>
      <c r="B2666" s="25">
        <f>IF(OR(ISBLANK($AG2666),$AI2666="closed",$AI2666="old",AND($B$3=Data!$N$6,OR(database!AG2666=Data!$K$8,Data!$K$9=database!AG2666))),0,MAX(B$8:B2665)+1)</f>
        <v>0</v>
      </c>
      <c r="C2666" s="25">
        <f ca="1">IF(AND($AL2666-C$3&lt;=TODAY(),$AL2666&gt;0,AI2666&lt;&gt;"closed",AI2666&lt;&gt;"old",AND($B$3&lt;&gt;Data!$N$6,OR(database!$AG2666&lt;&gt;Data!$K$9,database!$AG2666&lt;&gt;Data!$K$8))),MAX(C$8:C2665)+1,0)</f>
        <v>0</v>
      </c>
      <c r="D2666" s="25">
        <f ca="1">IF(AND($AL2666-D$3&lt;=TODAY(),$AL2666&gt;0,$AI2666&lt;&gt;"closed",AI2666&lt;&gt;"old",AND($B$3&lt;&gt;Data!$N$6,OR(database!$AG2666&lt;&gt;Data!$K$9,database!$AG2666&lt;&gt;Data!$K$8))),MAX(D$8:D2665)+1,0)</f>
        <v>0</v>
      </c>
      <c r="E2666" s="25">
        <f ca="1">IF(AND($AL2666-E$3&lt;=TODAY(),$AL2666&gt;0,AI2666&lt;&gt;"closed",AI2666&lt;&gt;"old",AND($B$3&lt;&gt;Data!$N$6,OR(database!$AG2666&lt;&gt;Data!$K$9,database!$AG2666&lt;&gt;Data!$K$8))),MAX(E$8:E2665)+1,0)</f>
        <v>0</v>
      </c>
      <c r="F2666" s="25">
        <f>IF(AH2666="X",MAX(F$8:F2665)+1,0)</f>
        <v>0</v>
      </c>
      <c r="G2666" s="25">
        <f ca="1">IF(AND(AG2666=Data!$K$8,database!AI2666&lt;&gt;"Closed",AI2666&lt;&gt;"old",database!AL2666&lt;(TODAY()+Data!$X$4)),MAX(G$8:G2665)+1,0)</f>
        <v>0</v>
      </c>
      <c r="H2666" s="25">
        <f ca="1">IF(AND(AG2666=Data!$K$9,database!AI2666&lt;&gt;"Closed",AI2666&lt;&gt;"old",database!AL2666&lt;(TODAY()+Data!$X$5)),MAX(H$8:H2665)+1,0)</f>
        <v>0</v>
      </c>
      <c r="Y2666">
        <f>IF(AS2666&gt;0,VLOOKUP(AS2666,$AT:$AV,3,0)+COUNTIF(AS$8:AS2665,AS2666),0)</f>
        <v>0</v>
      </c>
      <c r="AA2666" s="16"/>
      <c r="AB2666" s="22"/>
      <c r="AC2666" s="16"/>
      <c r="AD2666" s="22"/>
      <c r="AE2666" s="16"/>
      <c r="AF2666" s="22"/>
      <c r="AG2666" s="138"/>
      <c r="AH2666" s="23"/>
      <c r="AI2666" s="16"/>
      <c r="AJ2666" s="23"/>
      <c r="AK2666" s="28"/>
      <c r="AL2666" s="35"/>
      <c r="AQ2666" s="25">
        <f>IF(FollowUp!$AK$3="(Off)",IF(FollowUp!$AA$3=Data!$D$5,C2666,IF(FollowUp!$AA$3=Data!$D$6,D2666,IF(FollowUp!$AA$3=Data!$D$7,E2666,B2666))),IF(FollowUp!$AK$3=Data!$N$9,F2666,IF(FollowUp!$AK$3=Data!$N$8,H2666,IF(FollowUp!$AK$3=Data!$N$7,G2666,B2666))))</f>
        <v>0</v>
      </c>
      <c r="AR2666" s="51">
        <f t="shared" si="254"/>
        <v>0</v>
      </c>
      <c r="AS2666" s="25">
        <f t="shared" si="252"/>
        <v>-1</v>
      </c>
      <c r="AT2666" s="25">
        <f t="shared" si="255"/>
        <v>2659</v>
      </c>
      <c r="AU2666" s="25">
        <f t="shared" si="253"/>
        <v>0</v>
      </c>
      <c r="AV2666" s="25">
        <f t="shared" si="256"/>
        <v>0</v>
      </c>
      <c r="BB2666" s="51"/>
    </row>
    <row r="2667" spans="1:54" x14ac:dyDescent="0.25">
      <c r="A2667" t="str">
        <f t="shared" si="251"/>
        <v>2667</v>
      </c>
      <c r="B2667" s="25">
        <f>IF(OR(ISBLANK($AG2667),$AI2667="closed",$AI2667="old",AND($B$3=Data!$N$6,OR(database!AG2667=Data!$K$8,Data!$K$9=database!AG2667))),0,MAX(B$8:B2666)+1)</f>
        <v>0</v>
      </c>
      <c r="C2667" s="25">
        <f ca="1">IF(AND($AL2667-C$3&lt;=TODAY(),$AL2667&gt;0,AI2667&lt;&gt;"closed",AI2667&lt;&gt;"old",AND($B$3&lt;&gt;Data!$N$6,OR(database!$AG2667&lt;&gt;Data!$K$9,database!$AG2667&lt;&gt;Data!$K$8))),MAX(C$8:C2666)+1,0)</f>
        <v>0</v>
      </c>
      <c r="D2667" s="25">
        <f ca="1">IF(AND($AL2667-D$3&lt;=TODAY(),$AL2667&gt;0,$AI2667&lt;&gt;"closed",AI2667&lt;&gt;"old",AND($B$3&lt;&gt;Data!$N$6,OR(database!$AG2667&lt;&gt;Data!$K$9,database!$AG2667&lt;&gt;Data!$K$8))),MAX(D$8:D2666)+1,0)</f>
        <v>0</v>
      </c>
      <c r="E2667" s="25">
        <f ca="1">IF(AND($AL2667-E$3&lt;=TODAY(),$AL2667&gt;0,AI2667&lt;&gt;"closed",AI2667&lt;&gt;"old",AND($B$3&lt;&gt;Data!$N$6,OR(database!$AG2667&lt;&gt;Data!$K$9,database!$AG2667&lt;&gt;Data!$K$8))),MAX(E$8:E2666)+1,0)</f>
        <v>0</v>
      </c>
      <c r="F2667" s="25">
        <f>IF(AH2667="X",MAX(F$8:F2666)+1,0)</f>
        <v>0</v>
      </c>
      <c r="G2667" s="25">
        <f ca="1">IF(AND(AG2667=Data!$K$8,database!AI2667&lt;&gt;"Closed",AI2667&lt;&gt;"old",database!AL2667&lt;(TODAY()+Data!$X$4)),MAX(G$8:G2666)+1,0)</f>
        <v>0</v>
      </c>
      <c r="H2667" s="25">
        <f ca="1">IF(AND(AG2667=Data!$K$9,database!AI2667&lt;&gt;"Closed",AI2667&lt;&gt;"old",database!AL2667&lt;(TODAY()+Data!$X$5)),MAX(H$8:H2666)+1,0)</f>
        <v>0</v>
      </c>
      <c r="Y2667">
        <f>IF(AS2667&gt;0,VLOOKUP(AS2667,$AT:$AV,3,0)+COUNTIF(AS$8:AS2666,AS2667),0)</f>
        <v>0</v>
      </c>
      <c r="AA2667" s="17"/>
      <c r="AB2667" s="18"/>
      <c r="AC2667" s="17"/>
      <c r="AD2667" s="18"/>
      <c r="AE2667" s="17"/>
      <c r="AF2667" s="18"/>
      <c r="AG2667" s="139"/>
      <c r="AH2667" s="24"/>
      <c r="AI2667" s="17"/>
      <c r="AJ2667" s="24"/>
      <c r="AK2667" s="27"/>
      <c r="AL2667" s="47"/>
      <c r="AQ2667" s="25">
        <f>IF(FollowUp!$AK$3="(Off)",IF(FollowUp!$AA$3=Data!$D$5,C2667,IF(FollowUp!$AA$3=Data!$D$6,D2667,IF(FollowUp!$AA$3=Data!$D$7,E2667,B2667))),IF(FollowUp!$AK$3=Data!$N$9,F2667,IF(FollowUp!$AK$3=Data!$N$8,H2667,IF(FollowUp!$AK$3=Data!$N$7,G2667,B2667))))</f>
        <v>0</v>
      </c>
      <c r="AR2667" s="51">
        <f t="shared" si="254"/>
        <v>0</v>
      </c>
      <c r="AS2667" s="25">
        <f t="shared" si="252"/>
        <v>-1</v>
      </c>
      <c r="AT2667" s="25">
        <f t="shared" si="255"/>
        <v>2660</v>
      </c>
      <c r="AU2667" s="25">
        <f t="shared" si="253"/>
        <v>0</v>
      </c>
      <c r="AV2667" s="25">
        <f t="shared" si="256"/>
        <v>0</v>
      </c>
      <c r="BB2667" s="51"/>
    </row>
    <row r="2668" spans="1:54" x14ac:dyDescent="0.25">
      <c r="A2668" t="str">
        <f t="shared" si="251"/>
        <v>2668</v>
      </c>
      <c r="B2668" s="25">
        <f>IF(OR(ISBLANK($AG2668),$AI2668="closed",$AI2668="old",AND($B$3=Data!$N$6,OR(database!AG2668=Data!$K$8,Data!$K$9=database!AG2668))),0,MAX(B$8:B2667)+1)</f>
        <v>0</v>
      </c>
      <c r="C2668" s="25">
        <f ca="1">IF(AND($AL2668-C$3&lt;=TODAY(),$AL2668&gt;0,AI2668&lt;&gt;"closed",AI2668&lt;&gt;"old",AND($B$3&lt;&gt;Data!$N$6,OR(database!$AG2668&lt;&gt;Data!$K$9,database!$AG2668&lt;&gt;Data!$K$8))),MAX(C$8:C2667)+1,0)</f>
        <v>0</v>
      </c>
      <c r="D2668" s="25">
        <f ca="1">IF(AND($AL2668-D$3&lt;=TODAY(),$AL2668&gt;0,$AI2668&lt;&gt;"closed",AI2668&lt;&gt;"old",AND($B$3&lt;&gt;Data!$N$6,OR(database!$AG2668&lt;&gt;Data!$K$9,database!$AG2668&lt;&gt;Data!$K$8))),MAX(D$8:D2667)+1,0)</f>
        <v>0</v>
      </c>
      <c r="E2668" s="25">
        <f ca="1">IF(AND($AL2668-E$3&lt;=TODAY(),$AL2668&gt;0,AI2668&lt;&gt;"closed",AI2668&lt;&gt;"old",AND($B$3&lt;&gt;Data!$N$6,OR(database!$AG2668&lt;&gt;Data!$K$9,database!$AG2668&lt;&gt;Data!$K$8))),MAX(E$8:E2667)+1,0)</f>
        <v>0</v>
      </c>
      <c r="F2668" s="25">
        <f>IF(AH2668="X",MAX(F$8:F2667)+1,0)</f>
        <v>0</v>
      </c>
      <c r="G2668" s="25">
        <f ca="1">IF(AND(AG2668=Data!$K$8,database!AI2668&lt;&gt;"Closed",AI2668&lt;&gt;"old",database!AL2668&lt;(TODAY()+Data!$X$4)),MAX(G$8:G2667)+1,0)</f>
        <v>0</v>
      </c>
      <c r="H2668" s="25">
        <f ca="1">IF(AND(AG2668=Data!$K$9,database!AI2668&lt;&gt;"Closed",AI2668&lt;&gt;"old",database!AL2668&lt;(TODAY()+Data!$X$5)),MAX(H$8:H2667)+1,0)</f>
        <v>0</v>
      </c>
      <c r="Y2668">
        <f>IF(AS2668&gt;0,VLOOKUP(AS2668,$AT:$AV,3,0)+COUNTIF(AS$8:AS2667,AS2668),0)</f>
        <v>0</v>
      </c>
      <c r="AA2668" s="16"/>
      <c r="AB2668" s="22"/>
      <c r="AC2668" s="16"/>
      <c r="AD2668" s="22"/>
      <c r="AE2668" s="16"/>
      <c r="AF2668" s="22"/>
      <c r="AG2668" s="138"/>
      <c r="AH2668" s="23"/>
      <c r="AI2668" s="16"/>
      <c r="AJ2668" s="23"/>
      <c r="AK2668" s="28"/>
      <c r="AL2668" s="35"/>
      <c r="AQ2668" s="25">
        <f>IF(FollowUp!$AK$3="(Off)",IF(FollowUp!$AA$3=Data!$D$5,C2668,IF(FollowUp!$AA$3=Data!$D$6,D2668,IF(FollowUp!$AA$3=Data!$D$7,E2668,B2668))),IF(FollowUp!$AK$3=Data!$N$9,F2668,IF(FollowUp!$AK$3=Data!$N$8,H2668,IF(FollowUp!$AK$3=Data!$N$7,G2668,B2668))))</f>
        <v>0</v>
      </c>
      <c r="AR2668" s="51">
        <f t="shared" si="254"/>
        <v>0</v>
      </c>
      <c r="AS2668" s="25">
        <f t="shared" si="252"/>
        <v>-1</v>
      </c>
      <c r="AT2668" s="25">
        <f t="shared" si="255"/>
        <v>2661</v>
      </c>
      <c r="AU2668" s="25">
        <f t="shared" si="253"/>
        <v>0</v>
      </c>
      <c r="AV2668" s="25">
        <f t="shared" si="256"/>
        <v>0</v>
      </c>
      <c r="BB2668" s="51"/>
    </row>
    <row r="2669" spans="1:54" x14ac:dyDescent="0.25">
      <c r="A2669" t="str">
        <f t="shared" si="251"/>
        <v>2669</v>
      </c>
      <c r="B2669" s="25">
        <f>IF(OR(ISBLANK($AG2669),$AI2669="closed",$AI2669="old",AND($B$3=Data!$N$6,OR(database!AG2669=Data!$K$8,Data!$K$9=database!AG2669))),0,MAX(B$8:B2668)+1)</f>
        <v>0</v>
      </c>
      <c r="C2669" s="25">
        <f ca="1">IF(AND($AL2669-C$3&lt;=TODAY(),$AL2669&gt;0,AI2669&lt;&gt;"closed",AI2669&lt;&gt;"old",AND($B$3&lt;&gt;Data!$N$6,OR(database!$AG2669&lt;&gt;Data!$K$9,database!$AG2669&lt;&gt;Data!$K$8))),MAX(C$8:C2668)+1,0)</f>
        <v>0</v>
      </c>
      <c r="D2669" s="25">
        <f ca="1">IF(AND($AL2669-D$3&lt;=TODAY(),$AL2669&gt;0,$AI2669&lt;&gt;"closed",AI2669&lt;&gt;"old",AND($B$3&lt;&gt;Data!$N$6,OR(database!$AG2669&lt;&gt;Data!$K$9,database!$AG2669&lt;&gt;Data!$K$8))),MAX(D$8:D2668)+1,0)</f>
        <v>0</v>
      </c>
      <c r="E2669" s="25">
        <f ca="1">IF(AND($AL2669-E$3&lt;=TODAY(),$AL2669&gt;0,AI2669&lt;&gt;"closed",AI2669&lt;&gt;"old",AND($B$3&lt;&gt;Data!$N$6,OR(database!$AG2669&lt;&gt;Data!$K$9,database!$AG2669&lt;&gt;Data!$K$8))),MAX(E$8:E2668)+1,0)</f>
        <v>0</v>
      </c>
      <c r="F2669" s="25">
        <f>IF(AH2669="X",MAX(F$8:F2668)+1,0)</f>
        <v>0</v>
      </c>
      <c r="G2669" s="25">
        <f ca="1">IF(AND(AG2669=Data!$K$8,database!AI2669&lt;&gt;"Closed",AI2669&lt;&gt;"old",database!AL2669&lt;(TODAY()+Data!$X$4)),MAX(G$8:G2668)+1,0)</f>
        <v>0</v>
      </c>
      <c r="H2669" s="25">
        <f ca="1">IF(AND(AG2669=Data!$K$9,database!AI2669&lt;&gt;"Closed",AI2669&lt;&gt;"old",database!AL2669&lt;(TODAY()+Data!$X$5)),MAX(H$8:H2668)+1,0)</f>
        <v>0</v>
      </c>
      <c r="Y2669">
        <f>IF(AS2669&gt;0,VLOOKUP(AS2669,$AT:$AV,3,0)+COUNTIF(AS$8:AS2668,AS2669),0)</f>
        <v>0</v>
      </c>
      <c r="AA2669" s="17"/>
      <c r="AB2669" s="18"/>
      <c r="AC2669" s="17"/>
      <c r="AD2669" s="18"/>
      <c r="AE2669" s="17"/>
      <c r="AF2669" s="18"/>
      <c r="AG2669" s="139"/>
      <c r="AH2669" s="24"/>
      <c r="AI2669" s="17"/>
      <c r="AJ2669" s="24"/>
      <c r="AK2669" s="27"/>
      <c r="AL2669" s="47"/>
      <c r="AQ2669" s="25">
        <f>IF(FollowUp!$AK$3="(Off)",IF(FollowUp!$AA$3=Data!$D$5,C2669,IF(FollowUp!$AA$3=Data!$D$6,D2669,IF(FollowUp!$AA$3=Data!$D$7,E2669,B2669))),IF(FollowUp!$AK$3=Data!$N$9,F2669,IF(FollowUp!$AK$3=Data!$N$8,H2669,IF(FollowUp!$AK$3=Data!$N$7,G2669,B2669))))</f>
        <v>0</v>
      </c>
      <c r="AR2669" s="51">
        <f t="shared" si="254"/>
        <v>0</v>
      </c>
      <c r="AS2669" s="25">
        <f t="shared" si="252"/>
        <v>-1</v>
      </c>
      <c r="AT2669" s="25">
        <f t="shared" si="255"/>
        <v>2662</v>
      </c>
      <c r="AU2669" s="25">
        <f t="shared" si="253"/>
        <v>0</v>
      </c>
      <c r="AV2669" s="25">
        <f t="shared" si="256"/>
        <v>0</v>
      </c>
      <c r="BB2669" s="51"/>
    </row>
    <row r="2670" spans="1:54" x14ac:dyDescent="0.25">
      <c r="A2670" t="str">
        <f t="shared" si="251"/>
        <v>2670</v>
      </c>
      <c r="B2670" s="25">
        <f>IF(OR(ISBLANK($AG2670),$AI2670="closed",$AI2670="old",AND($B$3=Data!$N$6,OR(database!AG2670=Data!$K$8,Data!$K$9=database!AG2670))),0,MAX(B$8:B2669)+1)</f>
        <v>0</v>
      </c>
      <c r="C2670" s="25">
        <f ca="1">IF(AND($AL2670-C$3&lt;=TODAY(),$AL2670&gt;0,AI2670&lt;&gt;"closed",AI2670&lt;&gt;"old",AND($B$3&lt;&gt;Data!$N$6,OR(database!$AG2670&lt;&gt;Data!$K$9,database!$AG2670&lt;&gt;Data!$K$8))),MAX(C$8:C2669)+1,0)</f>
        <v>0</v>
      </c>
      <c r="D2670" s="25">
        <f ca="1">IF(AND($AL2670-D$3&lt;=TODAY(),$AL2670&gt;0,$AI2670&lt;&gt;"closed",AI2670&lt;&gt;"old",AND($B$3&lt;&gt;Data!$N$6,OR(database!$AG2670&lt;&gt;Data!$K$9,database!$AG2670&lt;&gt;Data!$K$8))),MAX(D$8:D2669)+1,0)</f>
        <v>0</v>
      </c>
      <c r="E2670" s="25">
        <f ca="1">IF(AND($AL2670-E$3&lt;=TODAY(),$AL2670&gt;0,AI2670&lt;&gt;"closed",AI2670&lt;&gt;"old",AND($B$3&lt;&gt;Data!$N$6,OR(database!$AG2670&lt;&gt;Data!$K$9,database!$AG2670&lt;&gt;Data!$K$8))),MAX(E$8:E2669)+1,0)</f>
        <v>0</v>
      </c>
      <c r="F2670" s="25">
        <f>IF(AH2670="X",MAX(F$8:F2669)+1,0)</f>
        <v>0</v>
      </c>
      <c r="G2670" s="25">
        <f ca="1">IF(AND(AG2670=Data!$K$8,database!AI2670&lt;&gt;"Closed",AI2670&lt;&gt;"old",database!AL2670&lt;(TODAY()+Data!$X$4)),MAX(G$8:G2669)+1,0)</f>
        <v>0</v>
      </c>
      <c r="H2670" s="25">
        <f ca="1">IF(AND(AG2670=Data!$K$9,database!AI2670&lt;&gt;"Closed",AI2670&lt;&gt;"old",database!AL2670&lt;(TODAY()+Data!$X$5)),MAX(H$8:H2669)+1,0)</f>
        <v>0</v>
      </c>
      <c r="Y2670">
        <f>IF(AS2670&gt;0,VLOOKUP(AS2670,$AT:$AV,3,0)+COUNTIF(AS$8:AS2669,AS2670),0)</f>
        <v>0</v>
      </c>
      <c r="AA2670" s="16"/>
      <c r="AB2670" s="22"/>
      <c r="AC2670" s="16"/>
      <c r="AD2670" s="22"/>
      <c r="AE2670" s="16"/>
      <c r="AF2670" s="22"/>
      <c r="AG2670" s="138"/>
      <c r="AH2670" s="23"/>
      <c r="AI2670" s="16"/>
      <c r="AJ2670" s="23"/>
      <c r="AK2670" s="28"/>
      <c r="AL2670" s="35"/>
      <c r="AQ2670" s="25">
        <f>IF(FollowUp!$AK$3="(Off)",IF(FollowUp!$AA$3=Data!$D$5,C2670,IF(FollowUp!$AA$3=Data!$D$6,D2670,IF(FollowUp!$AA$3=Data!$D$7,E2670,B2670))),IF(FollowUp!$AK$3=Data!$N$9,F2670,IF(FollowUp!$AK$3=Data!$N$8,H2670,IF(FollowUp!$AK$3=Data!$N$7,G2670,B2670))))</f>
        <v>0</v>
      </c>
      <c r="AR2670" s="51">
        <f t="shared" si="254"/>
        <v>0</v>
      </c>
      <c r="AS2670" s="25">
        <f t="shared" si="252"/>
        <v>-1</v>
      </c>
      <c r="AT2670" s="25">
        <f t="shared" si="255"/>
        <v>2663</v>
      </c>
      <c r="AU2670" s="25">
        <f t="shared" si="253"/>
        <v>0</v>
      </c>
      <c r="AV2670" s="25">
        <f t="shared" si="256"/>
        <v>0</v>
      </c>
      <c r="BB2670" s="51"/>
    </row>
    <row r="2671" spans="1:54" x14ac:dyDescent="0.25">
      <c r="A2671" t="str">
        <f t="shared" si="251"/>
        <v>2671</v>
      </c>
      <c r="B2671" s="25">
        <f>IF(OR(ISBLANK($AG2671),$AI2671="closed",$AI2671="old",AND($B$3=Data!$N$6,OR(database!AG2671=Data!$K$8,Data!$K$9=database!AG2671))),0,MAX(B$8:B2670)+1)</f>
        <v>0</v>
      </c>
      <c r="C2671" s="25">
        <f ca="1">IF(AND($AL2671-C$3&lt;=TODAY(),$AL2671&gt;0,AI2671&lt;&gt;"closed",AI2671&lt;&gt;"old",AND($B$3&lt;&gt;Data!$N$6,OR(database!$AG2671&lt;&gt;Data!$K$9,database!$AG2671&lt;&gt;Data!$K$8))),MAX(C$8:C2670)+1,0)</f>
        <v>0</v>
      </c>
      <c r="D2671" s="25">
        <f ca="1">IF(AND($AL2671-D$3&lt;=TODAY(),$AL2671&gt;0,$AI2671&lt;&gt;"closed",AI2671&lt;&gt;"old",AND($B$3&lt;&gt;Data!$N$6,OR(database!$AG2671&lt;&gt;Data!$K$9,database!$AG2671&lt;&gt;Data!$K$8))),MAX(D$8:D2670)+1,0)</f>
        <v>0</v>
      </c>
      <c r="E2671" s="25">
        <f ca="1">IF(AND($AL2671-E$3&lt;=TODAY(),$AL2671&gt;0,AI2671&lt;&gt;"closed",AI2671&lt;&gt;"old",AND($B$3&lt;&gt;Data!$N$6,OR(database!$AG2671&lt;&gt;Data!$K$9,database!$AG2671&lt;&gt;Data!$K$8))),MAX(E$8:E2670)+1,0)</f>
        <v>0</v>
      </c>
      <c r="F2671" s="25">
        <f>IF(AH2671="X",MAX(F$8:F2670)+1,0)</f>
        <v>0</v>
      </c>
      <c r="G2671" s="25">
        <f ca="1">IF(AND(AG2671=Data!$K$8,database!AI2671&lt;&gt;"Closed",AI2671&lt;&gt;"old",database!AL2671&lt;(TODAY()+Data!$X$4)),MAX(G$8:G2670)+1,0)</f>
        <v>0</v>
      </c>
      <c r="H2671" s="25">
        <f ca="1">IF(AND(AG2671=Data!$K$9,database!AI2671&lt;&gt;"Closed",AI2671&lt;&gt;"old",database!AL2671&lt;(TODAY()+Data!$X$5)),MAX(H$8:H2670)+1,0)</f>
        <v>0</v>
      </c>
      <c r="Y2671">
        <f>IF(AS2671&gt;0,VLOOKUP(AS2671,$AT:$AV,3,0)+COUNTIF(AS$8:AS2670,AS2671),0)</f>
        <v>0</v>
      </c>
      <c r="AA2671" s="17"/>
      <c r="AB2671" s="18"/>
      <c r="AC2671" s="17"/>
      <c r="AD2671" s="18"/>
      <c r="AE2671" s="17"/>
      <c r="AF2671" s="18"/>
      <c r="AG2671" s="139"/>
      <c r="AH2671" s="24"/>
      <c r="AI2671" s="17"/>
      <c r="AJ2671" s="24"/>
      <c r="AK2671" s="27"/>
      <c r="AL2671" s="47"/>
      <c r="AQ2671" s="25">
        <f>IF(FollowUp!$AK$3="(Off)",IF(FollowUp!$AA$3=Data!$D$5,C2671,IF(FollowUp!$AA$3=Data!$D$6,D2671,IF(FollowUp!$AA$3=Data!$D$7,E2671,B2671))),IF(FollowUp!$AK$3=Data!$N$9,F2671,IF(FollowUp!$AK$3=Data!$N$8,H2671,IF(FollowUp!$AK$3=Data!$N$7,G2671,B2671))))</f>
        <v>0</v>
      </c>
      <c r="AR2671" s="51">
        <f t="shared" si="254"/>
        <v>0</v>
      </c>
      <c r="AS2671" s="25">
        <f t="shared" si="252"/>
        <v>-1</v>
      </c>
      <c r="AT2671" s="25">
        <f t="shared" si="255"/>
        <v>2664</v>
      </c>
      <c r="AU2671" s="25">
        <f t="shared" si="253"/>
        <v>0</v>
      </c>
      <c r="AV2671" s="25">
        <f t="shared" si="256"/>
        <v>0</v>
      </c>
      <c r="BB2671" s="51"/>
    </row>
    <row r="2672" spans="1:54" x14ac:dyDescent="0.25">
      <c r="A2672" t="str">
        <f t="shared" si="251"/>
        <v>2672</v>
      </c>
      <c r="B2672" s="25">
        <f>IF(OR(ISBLANK($AG2672),$AI2672="closed",$AI2672="old",AND($B$3=Data!$N$6,OR(database!AG2672=Data!$K$8,Data!$K$9=database!AG2672))),0,MAX(B$8:B2671)+1)</f>
        <v>0</v>
      </c>
      <c r="C2672" s="25">
        <f ca="1">IF(AND($AL2672-C$3&lt;=TODAY(),$AL2672&gt;0,AI2672&lt;&gt;"closed",AI2672&lt;&gt;"old",AND($B$3&lt;&gt;Data!$N$6,OR(database!$AG2672&lt;&gt;Data!$K$9,database!$AG2672&lt;&gt;Data!$K$8))),MAX(C$8:C2671)+1,0)</f>
        <v>0</v>
      </c>
      <c r="D2672" s="25">
        <f ca="1">IF(AND($AL2672-D$3&lt;=TODAY(),$AL2672&gt;0,$AI2672&lt;&gt;"closed",AI2672&lt;&gt;"old",AND($B$3&lt;&gt;Data!$N$6,OR(database!$AG2672&lt;&gt;Data!$K$9,database!$AG2672&lt;&gt;Data!$K$8))),MAX(D$8:D2671)+1,0)</f>
        <v>0</v>
      </c>
      <c r="E2672" s="25">
        <f ca="1">IF(AND($AL2672-E$3&lt;=TODAY(),$AL2672&gt;0,AI2672&lt;&gt;"closed",AI2672&lt;&gt;"old",AND($B$3&lt;&gt;Data!$N$6,OR(database!$AG2672&lt;&gt;Data!$K$9,database!$AG2672&lt;&gt;Data!$K$8))),MAX(E$8:E2671)+1,0)</f>
        <v>0</v>
      </c>
      <c r="F2672" s="25">
        <f>IF(AH2672="X",MAX(F$8:F2671)+1,0)</f>
        <v>0</v>
      </c>
      <c r="G2672" s="25">
        <f ca="1">IF(AND(AG2672=Data!$K$8,database!AI2672&lt;&gt;"Closed",AI2672&lt;&gt;"old",database!AL2672&lt;(TODAY()+Data!$X$4)),MAX(G$8:G2671)+1,0)</f>
        <v>0</v>
      </c>
      <c r="H2672" s="25">
        <f ca="1">IF(AND(AG2672=Data!$K$9,database!AI2672&lt;&gt;"Closed",AI2672&lt;&gt;"old",database!AL2672&lt;(TODAY()+Data!$X$5)),MAX(H$8:H2671)+1,0)</f>
        <v>0</v>
      </c>
      <c r="Y2672">
        <f>IF(AS2672&gt;0,VLOOKUP(AS2672,$AT:$AV,3,0)+COUNTIF(AS$8:AS2671,AS2672),0)</f>
        <v>0</v>
      </c>
      <c r="AA2672" s="16"/>
      <c r="AB2672" s="22"/>
      <c r="AC2672" s="16"/>
      <c r="AD2672" s="22"/>
      <c r="AE2672" s="16"/>
      <c r="AF2672" s="22"/>
      <c r="AG2672" s="138"/>
      <c r="AH2672" s="23"/>
      <c r="AI2672" s="16"/>
      <c r="AJ2672" s="23"/>
      <c r="AK2672" s="28"/>
      <c r="AL2672" s="35"/>
      <c r="AQ2672" s="25">
        <f>IF(FollowUp!$AK$3="(Off)",IF(FollowUp!$AA$3=Data!$D$5,C2672,IF(FollowUp!$AA$3=Data!$D$6,D2672,IF(FollowUp!$AA$3=Data!$D$7,E2672,B2672))),IF(FollowUp!$AK$3=Data!$N$9,F2672,IF(FollowUp!$AK$3=Data!$N$8,H2672,IF(FollowUp!$AK$3=Data!$N$7,G2672,B2672))))</f>
        <v>0</v>
      </c>
      <c r="AR2672" s="51">
        <f t="shared" si="254"/>
        <v>0</v>
      </c>
      <c r="AS2672" s="25">
        <f t="shared" si="252"/>
        <v>-1</v>
      </c>
      <c r="AT2672" s="25">
        <f t="shared" si="255"/>
        <v>2665</v>
      </c>
      <c r="AU2672" s="25">
        <f t="shared" si="253"/>
        <v>0</v>
      </c>
      <c r="AV2672" s="25">
        <f t="shared" si="256"/>
        <v>0</v>
      </c>
      <c r="BB2672" s="51"/>
    </row>
    <row r="2673" spans="1:54" x14ac:dyDescent="0.25">
      <c r="A2673" t="str">
        <f t="shared" si="251"/>
        <v>2673</v>
      </c>
      <c r="B2673" s="25">
        <f>IF(OR(ISBLANK($AG2673),$AI2673="closed",$AI2673="old",AND($B$3=Data!$N$6,OR(database!AG2673=Data!$K$8,Data!$K$9=database!AG2673))),0,MAX(B$8:B2672)+1)</f>
        <v>0</v>
      </c>
      <c r="C2673" s="25">
        <f ca="1">IF(AND($AL2673-C$3&lt;=TODAY(),$AL2673&gt;0,AI2673&lt;&gt;"closed",AI2673&lt;&gt;"old",AND($B$3&lt;&gt;Data!$N$6,OR(database!$AG2673&lt;&gt;Data!$K$9,database!$AG2673&lt;&gt;Data!$K$8))),MAX(C$8:C2672)+1,0)</f>
        <v>0</v>
      </c>
      <c r="D2673" s="25">
        <f ca="1">IF(AND($AL2673-D$3&lt;=TODAY(),$AL2673&gt;0,$AI2673&lt;&gt;"closed",AI2673&lt;&gt;"old",AND($B$3&lt;&gt;Data!$N$6,OR(database!$AG2673&lt;&gt;Data!$K$9,database!$AG2673&lt;&gt;Data!$K$8))),MAX(D$8:D2672)+1,0)</f>
        <v>0</v>
      </c>
      <c r="E2673" s="25">
        <f ca="1">IF(AND($AL2673-E$3&lt;=TODAY(),$AL2673&gt;0,AI2673&lt;&gt;"closed",AI2673&lt;&gt;"old",AND($B$3&lt;&gt;Data!$N$6,OR(database!$AG2673&lt;&gt;Data!$K$9,database!$AG2673&lt;&gt;Data!$K$8))),MAX(E$8:E2672)+1,0)</f>
        <v>0</v>
      </c>
      <c r="F2673" s="25">
        <f>IF(AH2673="X",MAX(F$8:F2672)+1,0)</f>
        <v>0</v>
      </c>
      <c r="G2673" s="25">
        <f ca="1">IF(AND(AG2673=Data!$K$8,database!AI2673&lt;&gt;"Closed",AI2673&lt;&gt;"old",database!AL2673&lt;(TODAY()+Data!$X$4)),MAX(G$8:G2672)+1,0)</f>
        <v>0</v>
      </c>
      <c r="H2673" s="25">
        <f ca="1">IF(AND(AG2673=Data!$K$9,database!AI2673&lt;&gt;"Closed",AI2673&lt;&gt;"old",database!AL2673&lt;(TODAY()+Data!$X$5)),MAX(H$8:H2672)+1,0)</f>
        <v>0</v>
      </c>
      <c r="Y2673">
        <f>IF(AS2673&gt;0,VLOOKUP(AS2673,$AT:$AV,3,0)+COUNTIF(AS$8:AS2672,AS2673),0)</f>
        <v>0</v>
      </c>
      <c r="AA2673" s="17"/>
      <c r="AB2673" s="18"/>
      <c r="AC2673" s="17"/>
      <c r="AD2673" s="18"/>
      <c r="AE2673" s="17"/>
      <c r="AF2673" s="18"/>
      <c r="AG2673" s="139"/>
      <c r="AH2673" s="24"/>
      <c r="AI2673" s="17"/>
      <c r="AJ2673" s="24"/>
      <c r="AK2673" s="27"/>
      <c r="AL2673" s="47"/>
      <c r="AQ2673" s="25">
        <f>IF(FollowUp!$AK$3="(Off)",IF(FollowUp!$AA$3=Data!$D$5,C2673,IF(FollowUp!$AA$3=Data!$D$6,D2673,IF(FollowUp!$AA$3=Data!$D$7,E2673,B2673))),IF(FollowUp!$AK$3=Data!$N$9,F2673,IF(FollowUp!$AK$3=Data!$N$8,H2673,IF(FollowUp!$AK$3=Data!$N$7,G2673,B2673))))</f>
        <v>0</v>
      </c>
      <c r="AR2673" s="51">
        <f t="shared" si="254"/>
        <v>0</v>
      </c>
      <c r="AS2673" s="25">
        <f t="shared" si="252"/>
        <v>-1</v>
      </c>
      <c r="AT2673" s="25">
        <f t="shared" si="255"/>
        <v>2666</v>
      </c>
      <c r="AU2673" s="25">
        <f t="shared" si="253"/>
        <v>0</v>
      </c>
      <c r="AV2673" s="25">
        <f t="shared" si="256"/>
        <v>0</v>
      </c>
      <c r="BB2673" s="51"/>
    </row>
    <row r="2674" spans="1:54" x14ac:dyDescent="0.25">
      <c r="A2674" t="str">
        <f t="shared" si="251"/>
        <v>2674</v>
      </c>
      <c r="B2674" s="25">
        <f>IF(OR(ISBLANK($AG2674),$AI2674="closed",$AI2674="old",AND($B$3=Data!$N$6,OR(database!AG2674=Data!$K$8,Data!$K$9=database!AG2674))),0,MAX(B$8:B2673)+1)</f>
        <v>0</v>
      </c>
      <c r="C2674" s="25">
        <f ca="1">IF(AND($AL2674-C$3&lt;=TODAY(),$AL2674&gt;0,AI2674&lt;&gt;"closed",AI2674&lt;&gt;"old",AND($B$3&lt;&gt;Data!$N$6,OR(database!$AG2674&lt;&gt;Data!$K$9,database!$AG2674&lt;&gt;Data!$K$8))),MAX(C$8:C2673)+1,0)</f>
        <v>0</v>
      </c>
      <c r="D2674" s="25">
        <f ca="1">IF(AND($AL2674-D$3&lt;=TODAY(),$AL2674&gt;0,$AI2674&lt;&gt;"closed",AI2674&lt;&gt;"old",AND($B$3&lt;&gt;Data!$N$6,OR(database!$AG2674&lt;&gt;Data!$K$9,database!$AG2674&lt;&gt;Data!$K$8))),MAX(D$8:D2673)+1,0)</f>
        <v>0</v>
      </c>
      <c r="E2674" s="25">
        <f ca="1">IF(AND($AL2674-E$3&lt;=TODAY(),$AL2674&gt;0,AI2674&lt;&gt;"closed",AI2674&lt;&gt;"old",AND($B$3&lt;&gt;Data!$N$6,OR(database!$AG2674&lt;&gt;Data!$K$9,database!$AG2674&lt;&gt;Data!$K$8))),MAX(E$8:E2673)+1,0)</f>
        <v>0</v>
      </c>
      <c r="F2674" s="25">
        <f>IF(AH2674="X",MAX(F$8:F2673)+1,0)</f>
        <v>0</v>
      </c>
      <c r="G2674" s="25">
        <f ca="1">IF(AND(AG2674=Data!$K$8,database!AI2674&lt;&gt;"Closed",AI2674&lt;&gt;"old",database!AL2674&lt;(TODAY()+Data!$X$4)),MAX(G$8:G2673)+1,0)</f>
        <v>0</v>
      </c>
      <c r="H2674" s="25">
        <f ca="1">IF(AND(AG2674=Data!$K$9,database!AI2674&lt;&gt;"Closed",AI2674&lt;&gt;"old",database!AL2674&lt;(TODAY()+Data!$X$5)),MAX(H$8:H2673)+1,0)</f>
        <v>0</v>
      </c>
      <c r="Y2674">
        <f>IF(AS2674&gt;0,VLOOKUP(AS2674,$AT:$AV,3,0)+COUNTIF(AS$8:AS2673,AS2674),0)</f>
        <v>0</v>
      </c>
      <c r="AA2674" s="16"/>
      <c r="AB2674" s="22"/>
      <c r="AC2674" s="16"/>
      <c r="AD2674" s="22"/>
      <c r="AE2674" s="16"/>
      <c r="AF2674" s="22"/>
      <c r="AG2674" s="138"/>
      <c r="AH2674" s="23"/>
      <c r="AI2674" s="16"/>
      <c r="AJ2674" s="23"/>
      <c r="AK2674" s="28"/>
      <c r="AL2674" s="35"/>
      <c r="AQ2674" s="25">
        <f>IF(FollowUp!$AK$3="(Off)",IF(FollowUp!$AA$3=Data!$D$5,C2674,IF(FollowUp!$AA$3=Data!$D$6,D2674,IF(FollowUp!$AA$3=Data!$D$7,E2674,B2674))),IF(FollowUp!$AK$3=Data!$N$9,F2674,IF(FollowUp!$AK$3=Data!$N$8,H2674,IF(FollowUp!$AK$3=Data!$N$7,G2674,B2674))))</f>
        <v>0</v>
      </c>
      <c r="AR2674" s="51">
        <f t="shared" si="254"/>
        <v>0</v>
      </c>
      <c r="AS2674" s="25">
        <f t="shared" si="252"/>
        <v>-1</v>
      </c>
      <c r="AT2674" s="25">
        <f t="shared" si="255"/>
        <v>2667</v>
      </c>
      <c r="AU2674" s="25">
        <f t="shared" si="253"/>
        <v>0</v>
      </c>
      <c r="AV2674" s="25">
        <f t="shared" si="256"/>
        <v>0</v>
      </c>
      <c r="BB2674" s="51"/>
    </row>
    <row r="2675" spans="1:54" x14ac:dyDescent="0.25">
      <c r="A2675" t="str">
        <f t="shared" si="251"/>
        <v>2675</v>
      </c>
      <c r="B2675" s="25">
        <f>IF(OR(ISBLANK($AG2675),$AI2675="closed",$AI2675="old",AND($B$3=Data!$N$6,OR(database!AG2675=Data!$K$8,Data!$K$9=database!AG2675))),0,MAX(B$8:B2674)+1)</f>
        <v>0</v>
      </c>
      <c r="C2675" s="25">
        <f ca="1">IF(AND($AL2675-C$3&lt;=TODAY(),$AL2675&gt;0,AI2675&lt;&gt;"closed",AI2675&lt;&gt;"old",AND($B$3&lt;&gt;Data!$N$6,OR(database!$AG2675&lt;&gt;Data!$K$9,database!$AG2675&lt;&gt;Data!$K$8))),MAX(C$8:C2674)+1,0)</f>
        <v>0</v>
      </c>
      <c r="D2675" s="25">
        <f ca="1">IF(AND($AL2675-D$3&lt;=TODAY(),$AL2675&gt;0,$AI2675&lt;&gt;"closed",AI2675&lt;&gt;"old",AND($B$3&lt;&gt;Data!$N$6,OR(database!$AG2675&lt;&gt;Data!$K$9,database!$AG2675&lt;&gt;Data!$K$8))),MAX(D$8:D2674)+1,0)</f>
        <v>0</v>
      </c>
      <c r="E2675" s="25">
        <f ca="1">IF(AND($AL2675-E$3&lt;=TODAY(),$AL2675&gt;0,AI2675&lt;&gt;"closed",AI2675&lt;&gt;"old",AND($B$3&lt;&gt;Data!$N$6,OR(database!$AG2675&lt;&gt;Data!$K$9,database!$AG2675&lt;&gt;Data!$K$8))),MAX(E$8:E2674)+1,0)</f>
        <v>0</v>
      </c>
      <c r="F2675" s="25">
        <f>IF(AH2675="X",MAX(F$8:F2674)+1,0)</f>
        <v>0</v>
      </c>
      <c r="G2675" s="25">
        <f ca="1">IF(AND(AG2675=Data!$K$8,database!AI2675&lt;&gt;"Closed",AI2675&lt;&gt;"old",database!AL2675&lt;(TODAY()+Data!$X$4)),MAX(G$8:G2674)+1,0)</f>
        <v>0</v>
      </c>
      <c r="H2675" s="25">
        <f ca="1">IF(AND(AG2675=Data!$K$9,database!AI2675&lt;&gt;"Closed",AI2675&lt;&gt;"old",database!AL2675&lt;(TODAY()+Data!$X$5)),MAX(H$8:H2674)+1,0)</f>
        <v>0</v>
      </c>
      <c r="Y2675">
        <f>IF(AS2675&gt;0,VLOOKUP(AS2675,$AT:$AV,3,0)+COUNTIF(AS$8:AS2674,AS2675),0)</f>
        <v>0</v>
      </c>
      <c r="AA2675" s="17"/>
      <c r="AB2675" s="18"/>
      <c r="AC2675" s="17"/>
      <c r="AD2675" s="18"/>
      <c r="AE2675" s="17"/>
      <c r="AF2675" s="18"/>
      <c r="AG2675" s="139"/>
      <c r="AH2675" s="24"/>
      <c r="AI2675" s="17"/>
      <c r="AJ2675" s="24"/>
      <c r="AK2675" s="27"/>
      <c r="AL2675" s="47"/>
      <c r="AQ2675" s="25">
        <f>IF(FollowUp!$AK$3="(Off)",IF(FollowUp!$AA$3=Data!$D$5,C2675,IF(FollowUp!$AA$3=Data!$D$6,D2675,IF(FollowUp!$AA$3=Data!$D$7,E2675,B2675))),IF(FollowUp!$AK$3=Data!$N$9,F2675,IF(FollowUp!$AK$3=Data!$N$8,H2675,IF(FollowUp!$AK$3=Data!$N$7,G2675,B2675))))</f>
        <v>0</v>
      </c>
      <c r="AR2675" s="51">
        <f t="shared" si="254"/>
        <v>0</v>
      </c>
      <c r="AS2675" s="25">
        <f t="shared" si="252"/>
        <v>-1</v>
      </c>
      <c r="AT2675" s="25">
        <f t="shared" si="255"/>
        <v>2668</v>
      </c>
      <c r="AU2675" s="25">
        <f t="shared" si="253"/>
        <v>0</v>
      </c>
      <c r="AV2675" s="25">
        <f t="shared" si="256"/>
        <v>0</v>
      </c>
      <c r="BB2675" s="51"/>
    </row>
    <row r="2676" spans="1:54" x14ac:dyDescent="0.25">
      <c r="A2676" t="str">
        <f t="shared" si="251"/>
        <v>2676</v>
      </c>
      <c r="B2676" s="25">
        <f>IF(OR(ISBLANK($AG2676),$AI2676="closed",$AI2676="old",AND($B$3=Data!$N$6,OR(database!AG2676=Data!$K$8,Data!$K$9=database!AG2676))),0,MAX(B$8:B2675)+1)</f>
        <v>0</v>
      </c>
      <c r="C2676" s="25">
        <f ca="1">IF(AND($AL2676-C$3&lt;=TODAY(),$AL2676&gt;0,AI2676&lt;&gt;"closed",AI2676&lt;&gt;"old",AND($B$3&lt;&gt;Data!$N$6,OR(database!$AG2676&lt;&gt;Data!$K$9,database!$AG2676&lt;&gt;Data!$K$8))),MAX(C$8:C2675)+1,0)</f>
        <v>0</v>
      </c>
      <c r="D2676" s="25">
        <f ca="1">IF(AND($AL2676-D$3&lt;=TODAY(),$AL2676&gt;0,$AI2676&lt;&gt;"closed",AI2676&lt;&gt;"old",AND($B$3&lt;&gt;Data!$N$6,OR(database!$AG2676&lt;&gt;Data!$K$9,database!$AG2676&lt;&gt;Data!$K$8))),MAX(D$8:D2675)+1,0)</f>
        <v>0</v>
      </c>
      <c r="E2676" s="25">
        <f ca="1">IF(AND($AL2676-E$3&lt;=TODAY(),$AL2676&gt;0,AI2676&lt;&gt;"closed",AI2676&lt;&gt;"old",AND($B$3&lt;&gt;Data!$N$6,OR(database!$AG2676&lt;&gt;Data!$K$9,database!$AG2676&lt;&gt;Data!$K$8))),MAX(E$8:E2675)+1,0)</f>
        <v>0</v>
      </c>
      <c r="F2676" s="25">
        <f>IF(AH2676="X",MAX(F$8:F2675)+1,0)</f>
        <v>0</v>
      </c>
      <c r="G2676" s="25">
        <f ca="1">IF(AND(AG2676=Data!$K$8,database!AI2676&lt;&gt;"Closed",AI2676&lt;&gt;"old",database!AL2676&lt;(TODAY()+Data!$X$4)),MAX(G$8:G2675)+1,0)</f>
        <v>0</v>
      </c>
      <c r="H2676" s="25">
        <f ca="1">IF(AND(AG2676=Data!$K$9,database!AI2676&lt;&gt;"Closed",AI2676&lt;&gt;"old",database!AL2676&lt;(TODAY()+Data!$X$5)),MAX(H$8:H2675)+1,0)</f>
        <v>0</v>
      </c>
      <c r="Y2676">
        <f>IF(AS2676&gt;0,VLOOKUP(AS2676,$AT:$AV,3,0)+COUNTIF(AS$8:AS2675,AS2676),0)</f>
        <v>0</v>
      </c>
      <c r="AA2676" s="16"/>
      <c r="AB2676" s="22"/>
      <c r="AC2676" s="16"/>
      <c r="AD2676" s="22"/>
      <c r="AE2676" s="16"/>
      <c r="AF2676" s="22"/>
      <c r="AG2676" s="138"/>
      <c r="AH2676" s="23"/>
      <c r="AI2676" s="16"/>
      <c r="AJ2676" s="23"/>
      <c r="AK2676" s="28"/>
      <c r="AL2676" s="35"/>
      <c r="AQ2676" s="25">
        <f>IF(FollowUp!$AK$3="(Off)",IF(FollowUp!$AA$3=Data!$D$5,C2676,IF(FollowUp!$AA$3=Data!$D$6,D2676,IF(FollowUp!$AA$3=Data!$D$7,E2676,B2676))),IF(FollowUp!$AK$3=Data!$N$9,F2676,IF(FollowUp!$AK$3=Data!$N$8,H2676,IF(FollowUp!$AK$3=Data!$N$7,G2676,B2676))))</f>
        <v>0</v>
      </c>
      <c r="AR2676" s="51">
        <f t="shared" si="254"/>
        <v>0</v>
      </c>
      <c r="AS2676" s="25">
        <f t="shared" si="252"/>
        <v>-1</v>
      </c>
      <c r="AT2676" s="25">
        <f t="shared" si="255"/>
        <v>2669</v>
      </c>
      <c r="AU2676" s="25">
        <f t="shared" si="253"/>
        <v>0</v>
      </c>
      <c r="AV2676" s="25">
        <f t="shared" si="256"/>
        <v>0</v>
      </c>
      <c r="BB2676" s="51"/>
    </row>
    <row r="2677" spans="1:54" x14ac:dyDescent="0.25">
      <c r="A2677" t="str">
        <f t="shared" si="251"/>
        <v>2677</v>
      </c>
      <c r="B2677" s="25">
        <f>IF(OR(ISBLANK($AG2677),$AI2677="closed",$AI2677="old",AND($B$3=Data!$N$6,OR(database!AG2677=Data!$K$8,Data!$K$9=database!AG2677))),0,MAX(B$8:B2676)+1)</f>
        <v>0</v>
      </c>
      <c r="C2677" s="25">
        <f ca="1">IF(AND($AL2677-C$3&lt;=TODAY(),$AL2677&gt;0,AI2677&lt;&gt;"closed",AI2677&lt;&gt;"old",AND($B$3&lt;&gt;Data!$N$6,OR(database!$AG2677&lt;&gt;Data!$K$9,database!$AG2677&lt;&gt;Data!$K$8))),MAX(C$8:C2676)+1,0)</f>
        <v>0</v>
      </c>
      <c r="D2677" s="25">
        <f ca="1">IF(AND($AL2677-D$3&lt;=TODAY(),$AL2677&gt;0,$AI2677&lt;&gt;"closed",AI2677&lt;&gt;"old",AND($B$3&lt;&gt;Data!$N$6,OR(database!$AG2677&lt;&gt;Data!$K$9,database!$AG2677&lt;&gt;Data!$K$8))),MAX(D$8:D2676)+1,0)</f>
        <v>0</v>
      </c>
      <c r="E2677" s="25">
        <f ca="1">IF(AND($AL2677-E$3&lt;=TODAY(),$AL2677&gt;0,AI2677&lt;&gt;"closed",AI2677&lt;&gt;"old",AND($B$3&lt;&gt;Data!$N$6,OR(database!$AG2677&lt;&gt;Data!$K$9,database!$AG2677&lt;&gt;Data!$K$8))),MAX(E$8:E2676)+1,0)</f>
        <v>0</v>
      </c>
      <c r="F2677" s="25">
        <f>IF(AH2677="X",MAX(F$8:F2676)+1,0)</f>
        <v>0</v>
      </c>
      <c r="G2677" s="25">
        <f ca="1">IF(AND(AG2677=Data!$K$8,database!AI2677&lt;&gt;"Closed",AI2677&lt;&gt;"old",database!AL2677&lt;(TODAY()+Data!$X$4)),MAX(G$8:G2676)+1,0)</f>
        <v>0</v>
      </c>
      <c r="H2677" s="25">
        <f ca="1">IF(AND(AG2677=Data!$K$9,database!AI2677&lt;&gt;"Closed",AI2677&lt;&gt;"old",database!AL2677&lt;(TODAY()+Data!$X$5)),MAX(H$8:H2676)+1,0)</f>
        <v>0</v>
      </c>
      <c r="Y2677">
        <f>IF(AS2677&gt;0,VLOOKUP(AS2677,$AT:$AV,3,0)+COUNTIF(AS$8:AS2676,AS2677),0)</f>
        <v>0</v>
      </c>
      <c r="AA2677" s="17"/>
      <c r="AB2677" s="18"/>
      <c r="AC2677" s="17"/>
      <c r="AD2677" s="18"/>
      <c r="AE2677" s="17"/>
      <c r="AF2677" s="18"/>
      <c r="AG2677" s="139"/>
      <c r="AH2677" s="24"/>
      <c r="AI2677" s="17"/>
      <c r="AJ2677" s="24"/>
      <c r="AK2677" s="27"/>
      <c r="AL2677" s="47"/>
      <c r="AQ2677" s="25">
        <f>IF(FollowUp!$AK$3="(Off)",IF(FollowUp!$AA$3=Data!$D$5,C2677,IF(FollowUp!$AA$3=Data!$D$6,D2677,IF(FollowUp!$AA$3=Data!$D$7,E2677,B2677))),IF(FollowUp!$AK$3=Data!$N$9,F2677,IF(FollowUp!$AK$3=Data!$N$8,H2677,IF(FollowUp!$AK$3=Data!$N$7,G2677,B2677))))</f>
        <v>0</v>
      </c>
      <c r="AR2677" s="51">
        <f t="shared" si="254"/>
        <v>0</v>
      </c>
      <c r="AS2677" s="25">
        <f t="shared" si="252"/>
        <v>-1</v>
      </c>
      <c r="AT2677" s="25">
        <f t="shared" si="255"/>
        <v>2670</v>
      </c>
      <c r="AU2677" s="25">
        <f t="shared" si="253"/>
        <v>0</v>
      </c>
      <c r="AV2677" s="25">
        <f t="shared" si="256"/>
        <v>0</v>
      </c>
      <c r="BB2677" s="51"/>
    </row>
    <row r="2678" spans="1:54" x14ac:dyDescent="0.25">
      <c r="A2678" t="str">
        <f t="shared" si="251"/>
        <v>2678</v>
      </c>
      <c r="B2678" s="25">
        <f>IF(OR(ISBLANK($AG2678),$AI2678="closed",$AI2678="old",AND($B$3=Data!$N$6,OR(database!AG2678=Data!$K$8,Data!$K$9=database!AG2678))),0,MAX(B$8:B2677)+1)</f>
        <v>0</v>
      </c>
      <c r="C2678" s="25">
        <f ca="1">IF(AND($AL2678-C$3&lt;=TODAY(),$AL2678&gt;0,AI2678&lt;&gt;"closed",AI2678&lt;&gt;"old",AND($B$3&lt;&gt;Data!$N$6,OR(database!$AG2678&lt;&gt;Data!$K$9,database!$AG2678&lt;&gt;Data!$K$8))),MAX(C$8:C2677)+1,0)</f>
        <v>0</v>
      </c>
      <c r="D2678" s="25">
        <f ca="1">IF(AND($AL2678-D$3&lt;=TODAY(),$AL2678&gt;0,$AI2678&lt;&gt;"closed",AI2678&lt;&gt;"old",AND($B$3&lt;&gt;Data!$N$6,OR(database!$AG2678&lt;&gt;Data!$K$9,database!$AG2678&lt;&gt;Data!$K$8))),MAX(D$8:D2677)+1,0)</f>
        <v>0</v>
      </c>
      <c r="E2678" s="25">
        <f ca="1">IF(AND($AL2678-E$3&lt;=TODAY(),$AL2678&gt;0,AI2678&lt;&gt;"closed",AI2678&lt;&gt;"old",AND($B$3&lt;&gt;Data!$N$6,OR(database!$AG2678&lt;&gt;Data!$K$9,database!$AG2678&lt;&gt;Data!$K$8))),MAX(E$8:E2677)+1,0)</f>
        <v>0</v>
      </c>
      <c r="F2678" s="25">
        <f>IF(AH2678="X",MAX(F$8:F2677)+1,0)</f>
        <v>0</v>
      </c>
      <c r="G2678" s="25">
        <f ca="1">IF(AND(AG2678=Data!$K$8,database!AI2678&lt;&gt;"Closed",AI2678&lt;&gt;"old",database!AL2678&lt;(TODAY()+Data!$X$4)),MAX(G$8:G2677)+1,0)</f>
        <v>0</v>
      </c>
      <c r="H2678" s="25">
        <f ca="1">IF(AND(AG2678=Data!$K$9,database!AI2678&lt;&gt;"Closed",AI2678&lt;&gt;"old",database!AL2678&lt;(TODAY()+Data!$X$5)),MAX(H$8:H2677)+1,0)</f>
        <v>0</v>
      </c>
      <c r="Y2678">
        <f>IF(AS2678&gt;0,VLOOKUP(AS2678,$AT:$AV,3,0)+COUNTIF(AS$8:AS2677,AS2678),0)</f>
        <v>0</v>
      </c>
      <c r="AA2678" s="16"/>
      <c r="AB2678" s="22"/>
      <c r="AC2678" s="16"/>
      <c r="AD2678" s="22"/>
      <c r="AE2678" s="16"/>
      <c r="AF2678" s="22"/>
      <c r="AG2678" s="138"/>
      <c r="AH2678" s="23"/>
      <c r="AI2678" s="16"/>
      <c r="AJ2678" s="23"/>
      <c r="AK2678" s="28"/>
      <c r="AL2678" s="35"/>
      <c r="AQ2678" s="25">
        <f>IF(FollowUp!$AK$3="(Off)",IF(FollowUp!$AA$3=Data!$D$5,C2678,IF(FollowUp!$AA$3=Data!$D$6,D2678,IF(FollowUp!$AA$3=Data!$D$7,E2678,B2678))),IF(FollowUp!$AK$3=Data!$N$9,F2678,IF(FollowUp!$AK$3=Data!$N$8,H2678,IF(FollowUp!$AK$3=Data!$N$7,G2678,B2678))))</f>
        <v>0</v>
      </c>
      <c r="AR2678" s="51">
        <f t="shared" si="254"/>
        <v>0</v>
      </c>
      <c r="AS2678" s="25">
        <f t="shared" si="252"/>
        <v>-1</v>
      </c>
      <c r="AT2678" s="25">
        <f t="shared" si="255"/>
        <v>2671</v>
      </c>
      <c r="AU2678" s="25">
        <f t="shared" si="253"/>
        <v>0</v>
      </c>
      <c r="AV2678" s="25">
        <f t="shared" si="256"/>
        <v>0</v>
      </c>
      <c r="BB2678" s="51"/>
    </row>
    <row r="2679" spans="1:54" x14ac:dyDescent="0.25">
      <c r="A2679" t="str">
        <f t="shared" si="251"/>
        <v>2679</v>
      </c>
      <c r="B2679" s="25">
        <f>IF(OR(ISBLANK($AG2679),$AI2679="closed",$AI2679="old",AND($B$3=Data!$N$6,OR(database!AG2679=Data!$K$8,Data!$K$9=database!AG2679))),0,MAX(B$8:B2678)+1)</f>
        <v>0</v>
      </c>
      <c r="C2679" s="25">
        <f ca="1">IF(AND($AL2679-C$3&lt;=TODAY(),$AL2679&gt;0,AI2679&lt;&gt;"closed",AI2679&lt;&gt;"old",AND($B$3&lt;&gt;Data!$N$6,OR(database!$AG2679&lt;&gt;Data!$K$9,database!$AG2679&lt;&gt;Data!$K$8))),MAX(C$8:C2678)+1,0)</f>
        <v>0</v>
      </c>
      <c r="D2679" s="25">
        <f ca="1">IF(AND($AL2679-D$3&lt;=TODAY(),$AL2679&gt;0,$AI2679&lt;&gt;"closed",AI2679&lt;&gt;"old",AND($B$3&lt;&gt;Data!$N$6,OR(database!$AG2679&lt;&gt;Data!$K$9,database!$AG2679&lt;&gt;Data!$K$8))),MAX(D$8:D2678)+1,0)</f>
        <v>0</v>
      </c>
      <c r="E2679" s="25">
        <f ca="1">IF(AND($AL2679-E$3&lt;=TODAY(),$AL2679&gt;0,AI2679&lt;&gt;"closed",AI2679&lt;&gt;"old",AND($B$3&lt;&gt;Data!$N$6,OR(database!$AG2679&lt;&gt;Data!$K$9,database!$AG2679&lt;&gt;Data!$K$8))),MAX(E$8:E2678)+1,0)</f>
        <v>0</v>
      </c>
      <c r="F2679" s="25">
        <f>IF(AH2679="X",MAX(F$8:F2678)+1,0)</f>
        <v>0</v>
      </c>
      <c r="G2679" s="25">
        <f ca="1">IF(AND(AG2679=Data!$K$8,database!AI2679&lt;&gt;"Closed",AI2679&lt;&gt;"old",database!AL2679&lt;(TODAY()+Data!$X$4)),MAX(G$8:G2678)+1,0)</f>
        <v>0</v>
      </c>
      <c r="H2679" s="25">
        <f ca="1">IF(AND(AG2679=Data!$K$9,database!AI2679&lt;&gt;"Closed",AI2679&lt;&gt;"old",database!AL2679&lt;(TODAY()+Data!$X$5)),MAX(H$8:H2678)+1,0)</f>
        <v>0</v>
      </c>
      <c r="Y2679">
        <f>IF(AS2679&gt;0,VLOOKUP(AS2679,$AT:$AV,3,0)+COUNTIF(AS$8:AS2678,AS2679),0)</f>
        <v>0</v>
      </c>
      <c r="AA2679" s="17"/>
      <c r="AB2679" s="18"/>
      <c r="AC2679" s="17"/>
      <c r="AD2679" s="18"/>
      <c r="AE2679" s="17"/>
      <c r="AF2679" s="18"/>
      <c r="AG2679" s="139"/>
      <c r="AH2679" s="24"/>
      <c r="AI2679" s="17"/>
      <c r="AJ2679" s="24"/>
      <c r="AK2679" s="27"/>
      <c r="AL2679" s="47"/>
      <c r="AQ2679" s="25">
        <f>IF(FollowUp!$AK$3="(Off)",IF(FollowUp!$AA$3=Data!$D$5,C2679,IF(FollowUp!$AA$3=Data!$D$6,D2679,IF(FollowUp!$AA$3=Data!$D$7,E2679,B2679))),IF(FollowUp!$AK$3=Data!$N$9,F2679,IF(FollowUp!$AK$3=Data!$N$8,H2679,IF(FollowUp!$AK$3=Data!$N$7,G2679,B2679))))</f>
        <v>0</v>
      </c>
      <c r="AR2679" s="51">
        <f t="shared" si="254"/>
        <v>0</v>
      </c>
      <c r="AS2679" s="25">
        <f t="shared" si="252"/>
        <v>-1</v>
      </c>
      <c r="AT2679" s="25">
        <f t="shared" si="255"/>
        <v>2672</v>
      </c>
      <c r="AU2679" s="25">
        <f t="shared" si="253"/>
        <v>0</v>
      </c>
      <c r="AV2679" s="25">
        <f t="shared" si="256"/>
        <v>0</v>
      </c>
      <c r="BB2679" s="51"/>
    </row>
    <row r="2680" spans="1:54" x14ac:dyDescent="0.25">
      <c r="A2680" t="str">
        <f t="shared" si="251"/>
        <v>2680</v>
      </c>
      <c r="B2680" s="25">
        <f>IF(OR(ISBLANK($AG2680),$AI2680="closed",$AI2680="old",AND($B$3=Data!$N$6,OR(database!AG2680=Data!$K$8,Data!$K$9=database!AG2680))),0,MAX(B$8:B2679)+1)</f>
        <v>0</v>
      </c>
      <c r="C2680" s="25">
        <f ca="1">IF(AND($AL2680-C$3&lt;=TODAY(),$AL2680&gt;0,AI2680&lt;&gt;"closed",AI2680&lt;&gt;"old",AND($B$3&lt;&gt;Data!$N$6,OR(database!$AG2680&lt;&gt;Data!$K$9,database!$AG2680&lt;&gt;Data!$K$8))),MAX(C$8:C2679)+1,0)</f>
        <v>0</v>
      </c>
      <c r="D2680" s="25">
        <f ca="1">IF(AND($AL2680-D$3&lt;=TODAY(),$AL2680&gt;0,$AI2680&lt;&gt;"closed",AI2680&lt;&gt;"old",AND($B$3&lt;&gt;Data!$N$6,OR(database!$AG2680&lt;&gt;Data!$K$9,database!$AG2680&lt;&gt;Data!$K$8))),MAX(D$8:D2679)+1,0)</f>
        <v>0</v>
      </c>
      <c r="E2680" s="25">
        <f ca="1">IF(AND($AL2680-E$3&lt;=TODAY(),$AL2680&gt;0,AI2680&lt;&gt;"closed",AI2680&lt;&gt;"old",AND($B$3&lt;&gt;Data!$N$6,OR(database!$AG2680&lt;&gt;Data!$K$9,database!$AG2680&lt;&gt;Data!$K$8))),MAX(E$8:E2679)+1,0)</f>
        <v>0</v>
      </c>
      <c r="F2680" s="25">
        <f>IF(AH2680="X",MAX(F$8:F2679)+1,0)</f>
        <v>0</v>
      </c>
      <c r="G2680" s="25">
        <f ca="1">IF(AND(AG2680=Data!$K$8,database!AI2680&lt;&gt;"Closed",AI2680&lt;&gt;"old",database!AL2680&lt;(TODAY()+Data!$X$4)),MAX(G$8:G2679)+1,0)</f>
        <v>0</v>
      </c>
      <c r="H2680" s="25">
        <f ca="1">IF(AND(AG2680=Data!$K$9,database!AI2680&lt;&gt;"Closed",AI2680&lt;&gt;"old",database!AL2680&lt;(TODAY()+Data!$X$5)),MAX(H$8:H2679)+1,0)</f>
        <v>0</v>
      </c>
      <c r="Y2680">
        <f>IF(AS2680&gt;0,VLOOKUP(AS2680,$AT:$AV,3,0)+COUNTIF(AS$8:AS2679,AS2680),0)</f>
        <v>0</v>
      </c>
      <c r="AA2680" s="16"/>
      <c r="AB2680" s="22"/>
      <c r="AC2680" s="16"/>
      <c r="AD2680" s="22"/>
      <c r="AE2680" s="16"/>
      <c r="AF2680" s="22"/>
      <c r="AG2680" s="138"/>
      <c r="AH2680" s="23"/>
      <c r="AI2680" s="16"/>
      <c r="AJ2680" s="23"/>
      <c r="AK2680" s="28"/>
      <c r="AL2680" s="35"/>
      <c r="AQ2680" s="25">
        <f>IF(FollowUp!$AK$3="(Off)",IF(FollowUp!$AA$3=Data!$D$5,C2680,IF(FollowUp!$AA$3=Data!$D$6,D2680,IF(FollowUp!$AA$3=Data!$D$7,E2680,B2680))),IF(FollowUp!$AK$3=Data!$N$9,F2680,IF(FollowUp!$AK$3=Data!$N$8,H2680,IF(FollowUp!$AK$3=Data!$N$7,G2680,B2680))))</f>
        <v>0</v>
      </c>
      <c r="AR2680" s="51">
        <f t="shared" si="254"/>
        <v>0</v>
      </c>
      <c r="AS2680" s="25">
        <f t="shared" si="252"/>
        <v>-1</v>
      </c>
      <c r="AT2680" s="25">
        <f t="shared" si="255"/>
        <v>2673</v>
      </c>
      <c r="AU2680" s="25">
        <f t="shared" si="253"/>
        <v>0</v>
      </c>
      <c r="AV2680" s="25">
        <f t="shared" si="256"/>
        <v>0</v>
      </c>
      <c r="BB2680" s="51"/>
    </row>
    <row r="2681" spans="1:54" x14ac:dyDescent="0.25">
      <c r="A2681" t="str">
        <f t="shared" si="251"/>
        <v>2681</v>
      </c>
      <c r="B2681" s="25">
        <f>IF(OR(ISBLANK($AG2681),$AI2681="closed",$AI2681="old",AND($B$3=Data!$N$6,OR(database!AG2681=Data!$K$8,Data!$K$9=database!AG2681))),0,MAX(B$8:B2680)+1)</f>
        <v>0</v>
      </c>
      <c r="C2681" s="25">
        <f ca="1">IF(AND($AL2681-C$3&lt;=TODAY(),$AL2681&gt;0,AI2681&lt;&gt;"closed",AI2681&lt;&gt;"old",AND($B$3&lt;&gt;Data!$N$6,OR(database!$AG2681&lt;&gt;Data!$K$9,database!$AG2681&lt;&gt;Data!$K$8))),MAX(C$8:C2680)+1,0)</f>
        <v>0</v>
      </c>
      <c r="D2681" s="25">
        <f ca="1">IF(AND($AL2681-D$3&lt;=TODAY(),$AL2681&gt;0,$AI2681&lt;&gt;"closed",AI2681&lt;&gt;"old",AND($B$3&lt;&gt;Data!$N$6,OR(database!$AG2681&lt;&gt;Data!$K$9,database!$AG2681&lt;&gt;Data!$K$8))),MAX(D$8:D2680)+1,0)</f>
        <v>0</v>
      </c>
      <c r="E2681" s="25">
        <f ca="1">IF(AND($AL2681-E$3&lt;=TODAY(),$AL2681&gt;0,AI2681&lt;&gt;"closed",AI2681&lt;&gt;"old",AND($B$3&lt;&gt;Data!$N$6,OR(database!$AG2681&lt;&gt;Data!$K$9,database!$AG2681&lt;&gt;Data!$K$8))),MAX(E$8:E2680)+1,0)</f>
        <v>0</v>
      </c>
      <c r="F2681" s="25">
        <f>IF(AH2681="X",MAX(F$8:F2680)+1,0)</f>
        <v>0</v>
      </c>
      <c r="G2681" s="25">
        <f ca="1">IF(AND(AG2681=Data!$K$8,database!AI2681&lt;&gt;"Closed",AI2681&lt;&gt;"old",database!AL2681&lt;(TODAY()+Data!$X$4)),MAX(G$8:G2680)+1,0)</f>
        <v>0</v>
      </c>
      <c r="H2681" s="25">
        <f ca="1">IF(AND(AG2681=Data!$K$9,database!AI2681&lt;&gt;"Closed",AI2681&lt;&gt;"old",database!AL2681&lt;(TODAY()+Data!$X$5)),MAX(H$8:H2680)+1,0)</f>
        <v>0</v>
      </c>
      <c r="Y2681">
        <f>IF(AS2681&gt;0,VLOOKUP(AS2681,$AT:$AV,3,0)+COUNTIF(AS$8:AS2680,AS2681),0)</f>
        <v>0</v>
      </c>
      <c r="AA2681" s="17"/>
      <c r="AB2681" s="18"/>
      <c r="AC2681" s="17"/>
      <c r="AD2681" s="18"/>
      <c r="AE2681" s="17"/>
      <c r="AF2681" s="18"/>
      <c r="AG2681" s="139"/>
      <c r="AH2681" s="24"/>
      <c r="AI2681" s="17"/>
      <c r="AJ2681" s="24"/>
      <c r="AK2681" s="27"/>
      <c r="AL2681" s="47"/>
      <c r="AQ2681" s="25">
        <f>IF(FollowUp!$AK$3="(Off)",IF(FollowUp!$AA$3=Data!$D$5,C2681,IF(FollowUp!$AA$3=Data!$D$6,D2681,IF(FollowUp!$AA$3=Data!$D$7,E2681,B2681))),IF(FollowUp!$AK$3=Data!$N$9,F2681,IF(FollowUp!$AK$3=Data!$N$8,H2681,IF(FollowUp!$AK$3=Data!$N$7,G2681,B2681))))</f>
        <v>0</v>
      </c>
      <c r="AR2681" s="51">
        <f t="shared" si="254"/>
        <v>0</v>
      </c>
      <c r="AS2681" s="25">
        <f t="shared" si="252"/>
        <v>-1</v>
      </c>
      <c r="AT2681" s="25">
        <f t="shared" si="255"/>
        <v>2674</v>
      </c>
      <c r="AU2681" s="25">
        <f t="shared" si="253"/>
        <v>0</v>
      </c>
      <c r="AV2681" s="25">
        <f t="shared" si="256"/>
        <v>0</v>
      </c>
      <c r="BB2681" s="51"/>
    </row>
    <row r="2682" spans="1:54" x14ac:dyDescent="0.25">
      <c r="A2682" t="str">
        <f t="shared" si="251"/>
        <v>2682</v>
      </c>
      <c r="B2682" s="25">
        <f>IF(OR(ISBLANK($AG2682),$AI2682="closed",$AI2682="old",AND($B$3=Data!$N$6,OR(database!AG2682=Data!$K$8,Data!$K$9=database!AG2682))),0,MAX(B$8:B2681)+1)</f>
        <v>0</v>
      </c>
      <c r="C2682" s="25">
        <f ca="1">IF(AND($AL2682-C$3&lt;=TODAY(),$AL2682&gt;0,AI2682&lt;&gt;"closed",AI2682&lt;&gt;"old",AND($B$3&lt;&gt;Data!$N$6,OR(database!$AG2682&lt;&gt;Data!$K$9,database!$AG2682&lt;&gt;Data!$K$8))),MAX(C$8:C2681)+1,0)</f>
        <v>0</v>
      </c>
      <c r="D2682" s="25">
        <f ca="1">IF(AND($AL2682-D$3&lt;=TODAY(),$AL2682&gt;0,$AI2682&lt;&gt;"closed",AI2682&lt;&gt;"old",AND($B$3&lt;&gt;Data!$N$6,OR(database!$AG2682&lt;&gt;Data!$K$9,database!$AG2682&lt;&gt;Data!$K$8))),MAX(D$8:D2681)+1,0)</f>
        <v>0</v>
      </c>
      <c r="E2682" s="25">
        <f ca="1">IF(AND($AL2682-E$3&lt;=TODAY(),$AL2682&gt;0,AI2682&lt;&gt;"closed",AI2682&lt;&gt;"old",AND($B$3&lt;&gt;Data!$N$6,OR(database!$AG2682&lt;&gt;Data!$K$9,database!$AG2682&lt;&gt;Data!$K$8))),MAX(E$8:E2681)+1,0)</f>
        <v>0</v>
      </c>
      <c r="F2682" s="25">
        <f>IF(AH2682="X",MAX(F$8:F2681)+1,0)</f>
        <v>0</v>
      </c>
      <c r="G2682" s="25">
        <f ca="1">IF(AND(AG2682=Data!$K$8,database!AI2682&lt;&gt;"Closed",AI2682&lt;&gt;"old",database!AL2682&lt;(TODAY()+Data!$X$4)),MAX(G$8:G2681)+1,0)</f>
        <v>0</v>
      </c>
      <c r="H2682" s="25">
        <f ca="1">IF(AND(AG2682=Data!$K$9,database!AI2682&lt;&gt;"Closed",AI2682&lt;&gt;"old",database!AL2682&lt;(TODAY()+Data!$X$5)),MAX(H$8:H2681)+1,0)</f>
        <v>0</v>
      </c>
      <c r="Y2682">
        <f>IF(AS2682&gt;0,VLOOKUP(AS2682,$AT:$AV,3,0)+COUNTIF(AS$8:AS2681,AS2682),0)</f>
        <v>0</v>
      </c>
      <c r="AA2682" s="16"/>
      <c r="AB2682" s="22"/>
      <c r="AC2682" s="16"/>
      <c r="AD2682" s="22"/>
      <c r="AE2682" s="16"/>
      <c r="AF2682" s="22"/>
      <c r="AG2682" s="138"/>
      <c r="AH2682" s="23"/>
      <c r="AI2682" s="16"/>
      <c r="AJ2682" s="23"/>
      <c r="AK2682" s="28"/>
      <c r="AL2682" s="35"/>
      <c r="AQ2682" s="25">
        <f>IF(FollowUp!$AK$3="(Off)",IF(FollowUp!$AA$3=Data!$D$5,C2682,IF(FollowUp!$AA$3=Data!$D$6,D2682,IF(FollowUp!$AA$3=Data!$D$7,E2682,B2682))),IF(FollowUp!$AK$3=Data!$N$9,F2682,IF(FollowUp!$AK$3=Data!$N$8,H2682,IF(FollowUp!$AK$3=Data!$N$7,G2682,B2682))))</f>
        <v>0</v>
      </c>
      <c r="AR2682" s="51">
        <f t="shared" si="254"/>
        <v>0</v>
      </c>
      <c r="AS2682" s="25">
        <f t="shared" si="252"/>
        <v>-1</v>
      </c>
      <c r="AT2682" s="25">
        <f t="shared" si="255"/>
        <v>2675</v>
      </c>
      <c r="AU2682" s="25">
        <f t="shared" si="253"/>
        <v>0</v>
      </c>
      <c r="AV2682" s="25">
        <f t="shared" si="256"/>
        <v>0</v>
      </c>
      <c r="BB2682" s="51"/>
    </row>
    <row r="2683" spans="1:54" x14ac:dyDescent="0.25">
      <c r="A2683" t="str">
        <f t="shared" si="251"/>
        <v>2683</v>
      </c>
      <c r="B2683" s="25">
        <f>IF(OR(ISBLANK($AG2683),$AI2683="closed",$AI2683="old",AND($B$3=Data!$N$6,OR(database!AG2683=Data!$K$8,Data!$K$9=database!AG2683))),0,MAX(B$8:B2682)+1)</f>
        <v>0</v>
      </c>
      <c r="C2683" s="25">
        <f ca="1">IF(AND($AL2683-C$3&lt;=TODAY(),$AL2683&gt;0,AI2683&lt;&gt;"closed",AI2683&lt;&gt;"old",AND($B$3&lt;&gt;Data!$N$6,OR(database!$AG2683&lt;&gt;Data!$K$9,database!$AG2683&lt;&gt;Data!$K$8))),MAX(C$8:C2682)+1,0)</f>
        <v>0</v>
      </c>
      <c r="D2683" s="25">
        <f ca="1">IF(AND($AL2683-D$3&lt;=TODAY(),$AL2683&gt;0,$AI2683&lt;&gt;"closed",AI2683&lt;&gt;"old",AND($B$3&lt;&gt;Data!$N$6,OR(database!$AG2683&lt;&gt;Data!$K$9,database!$AG2683&lt;&gt;Data!$K$8))),MAX(D$8:D2682)+1,0)</f>
        <v>0</v>
      </c>
      <c r="E2683" s="25">
        <f ca="1">IF(AND($AL2683-E$3&lt;=TODAY(),$AL2683&gt;0,AI2683&lt;&gt;"closed",AI2683&lt;&gt;"old",AND($B$3&lt;&gt;Data!$N$6,OR(database!$AG2683&lt;&gt;Data!$K$9,database!$AG2683&lt;&gt;Data!$K$8))),MAX(E$8:E2682)+1,0)</f>
        <v>0</v>
      </c>
      <c r="F2683" s="25">
        <f>IF(AH2683="X",MAX(F$8:F2682)+1,0)</f>
        <v>0</v>
      </c>
      <c r="G2683" s="25">
        <f ca="1">IF(AND(AG2683=Data!$K$8,database!AI2683&lt;&gt;"Closed",AI2683&lt;&gt;"old",database!AL2683&lt;(TODAY()+Data!$X$4)),MAX(G$8:G2682)+1,0)</f>
        <v>0</v>
      </c>
      <c r="H2683" s="25">
        <f ca="1">IF(AND(AG2683=Data!$K$9,database!AI2683&lt;&gt;"Closed",AI2683&lt;&gt;"old",database!AL2683&lt;(TODAY()+Data!$X$5)),MAX(H$8:H2682)+1,0)</f>
        <v>0</v>
      </c>
      <c r="Y2683">
        <f>IF(AS2683&gt;0,VLOOKUP(AS2683,$AT:$AV,3,0)+COUNTIF(AS$8:AS2682,AS2683),0)</f>
        <v>0</v>
      </c>
      <c r="AA2683" s="17"/>
      <c r="AB2683" s="18"/>
      <c r="AC2683" s="17"/>
      <c r="AD2683" s="18"/>
      <c r="AE2683" s="17"/>
      <c r="AF2683" s="18"/>
      <c r="AG2683" s="139"/>
      <c r="AH2683" s="24"/>
      <c r="AI2683" s="17"/>
      <c r="AJ2683" s="24"/>
      <c r="AK2683" s="27"/>
      <c r="AL2683" s="47"/>
      <c r="AQ2683" s="25">
        <f>IF(FollowUp!$AK$3="(Off)",IF(FollowUp!$AA$3=Data!$D$5,C2683,IF(FollowUp!$AA$3=Data!$D$6,D2683,IF(FollowUp!$AA$3=Data!$D$7,E2683,B2683))),IF(FollowUp!$AK$3=Data!$N$9,F2683,IF(FollowUp!$AK$3=Data!$N$8,H2683,IF(FollowUp!$AK$3=Data!$N$7,G2683,B2683))))</f>
        <v>0</v>
      </c>
      <c r="AR2683" s="51">
        <f t="shared" si="254"/>
        <v>0</v>
      </c>
      <c r="AS2683" s="25">
        <f t="shared" si="252"/>
        <v>-1</v>
      </c>
      <c r="AT2683" s="25">
        <f t="shared" si="255"/>
        <v>2676</v>
      </c>
      <c r="AU2683" s="25">
        <f t="shared" si="253"/>
        <v>0</v>
      </c>
      <c r="AV2683" s="25">
        <f t="shared" si="256"/>
        <v>0</v>
      </c>
      <c r="BB2683" s="51"/>
    </row>
    <row r="2684" spans="1:54" x14ac:dyDescent="0.25">
      <c r="A2684" t="str">
        <f t="shared" si="251"/>
        <v>2684</v>
      </c>
      <c r="B2684" s="25">
        <f>IF(OR(ISBLANK($AG2684),$AI2684="closed",$AI2684="old",AND($B$3=Data!$N$6,OR(database!AG2684=Data!$K$8,Data!$K$9=database!AG2684))),0,MAX(B$8:B2683)+1)</f>
        <v>0</v>
      </c>
      <c r="C2684" s="25">
        <f ca="1">IF(AND($AL2684-C$3&lt;=TODAY(),$AL2684&gt;0,AI2684&lt;&gt;"closed",AI2684&lt;&gt;"old",AND($B$3&lt;&gt;Data!$N$6,OR(database!$AG2684&lt;&gt;Data!$K$9,database!$AG2684&lt;&gt;Data!$K$8))),MAX(C$8:C2683)+1,0)</f>
        <v>0</v>
      </c>
      <c r="D2684" s="25">
        <f ca="1">IF(AND($AL2684-D$3&lt;=TODAY(),$AL2684&gt;0,$AI2684&lt;&gt;"closed",AI2684&lt;&gt;"old",AND($B$3&lt;&gt;Data!$N$6,OR(database!$AG2684&lt;&gt;Data!$K$9,database!$AG2684&lt;&gt;Data!$K$8))),MAX(D$8:D2683)+1,0)</f>
        <v>0</v>
      </c>
      <c r="E2684" s="25">
        <f ca="1">IF(AND($AL2684-E$3&lt;=TODAY(),$AL2684&gt;0,AI2684&lt;&gt;"closed",AI2684&lt;&gt;"old",AND($B$3&lt;&gt;Data!$N$6,OR(database!$AG2684&lt;&gt;Data!$K$9,database!$AG2684&lt;&gt;Data!$K$8))),MAX(E$8:E2683)+1,0)</f>
        <v>0</v>
      </c>
      <c r="F2684" s="25">
        <f>IF(AH2684="X",MAX(F$8:F2683)+1,0)</f>
        <v>0</v>
      </c>
      <c r="G2684" s="25">
        <f ca="1">IF(AND(AG2684=Data!$K$8,database!AI2684&lt;&gt;"Closed",AI2684&lt;&gt;"old",database!AL2684&lt;(TODAY()+Data!$X$4)),MAX(G$8:G2683)+1,0)</f>
        <v>0</v>
      </c>
      <c r="H2684" s="25">
        <f ca="1">IF(AND(AG2684=Data!$K$9,database!AI2684&lt;&gt;"Closed",AI2684&lt;&gt;"old",database!AL2684&lt;(TODAY()+Data!$X$5)),MAX(H$8:H2683)+1,0)</f>
        <v>0</v>
      </c>
      <c r="Y2684">
        <f>IF(AS2684&gt;0,VLOOKUP(AS2684,$AT:$AV,3,0)+COUNTIF(AS$8:AS2683,AS2684),0)</f>
        <v>0</v>
      </c>
      <c r="AA2684" s="16"/>
      <c r="AB2684" s="22"/>
      <c r="AC2684" s="16"/>
      <c r="AD2684" s="22"/>
      <c r="AE2684" s="16"/>
      <c r="AF2684" s="22"/>
      <c r="AG2684" s="138"/>
      <c r="AH2684" s="23"/>
      <c r="AI2684" s="16"/>
      <c r="AJ2684" s="23"/>
      <c r="AK2684" s="28"/>
      <c r="AL2684" s="35"/>
      <c r="AQ2684" s="25">
        <f>IF(FollowUp!$AK$3="(Off)",IF(FollowUp!$AA$3=Data!$D$5,C2684,IF(FollowUp!$AA$3=Data!$D$6,D2684,IF(FollowUp!$AA$3=Data!$D$7,E2684,B2684))),IF(FollowUp!$AK$3=Data!$N$9,F2684,IF(FollowUp!$AK$3=Data!$N$8,H2684,IF(FollowUp!$AK$3=Data!$N$7,G2684,B2684))))</f>
        <v>0</v>
      </c>
      <c r="AR2684" s="51">
        <f t="shared" si="254"/>
        <v>0</v>
      </c>
      <c r="AS2684" s="25">
        <f t="shared" si="252"/>
        <v>-1</v>
      </c>
      <c r="AT2684" s="25">
        <f t="shared" si="255"/>
        <v>2677</v>
      </c>
      <c r="AU2684" s="25">
        <f t="shared" si="253"/>
        <v>0</v>
      </c>
      <c r="AV2684" s="25">
        <f t="shared" si="256"/>
        <v>0</v>
      </c>
      <c r="BB2684" s="51"/>
    </row>
    <row r="2685" spans="1:54" x14ac:dyDescent="0.25">
      <c r="A2685" t="str">
        <f t="shared" si="251"/>
        <v>2685</v>
      </c>
      <c r="B2685" s="25">
        <f>IF(OR(ISBLANK($AG2685),$AI2685="closed",$AI2685="old",AND($B$3=Data!$N$6,OR(database!AG2685=Data!$K$8,Data!$K$9=database!AG2685))),0,MAX(B$8:B2684)+1)</f>
        <v>0</v>
      </c>
      <c r="C2685" s="25">
        <f ca="1">IF(AND($AL2685-C$3&lt;=TODAY(),$AL2685&gt;0,AI2685&lt;&gt;"closed",AI2685&lt;&gt;"old",AND($B$3&lt;&gt;Data!$N$6,OR(database!$AG2685&lt;&gt;Data!$K$9,database!$AG2685&lt;&gt;Data!$K$8))),MAX(C$8:C2684)+1,0)</f>
        <v>0</v>
      </c>
      <c r="D2685" s="25">
        <f ca="1">IF(AND($AL2685-D$3&lt;=TODAY(),$AL2685&gt;0,$AI2685&lt;&gt;"closed",AI2685&lt;&gt;"old",AND($B$3&lt;&gt;Data!$N$6,OR(database!$AG2685&lt;&gt;Data!$K$9,database!$AG2685&lt;&gt;Data!$K$8))),MAX(D$8:D2684)+1,0)</f>
        <v>0</v>
      </c>
      <c r="E2685" s="25">
        <f ca="1">IF(AND($AL2685-E$3&lt;=TODAY(),$AL2685&gt;0,AI2685&lt;&gt;"closed",AI2685&lt;&gt;"old",AND($B$3&lt;&gt;Data!$N$6,OR(database!$AG2685&lt;&gt;Data!$K$9,database!$AG2685&lt;&gt;Data!$K$8))),MAX(E$8:E2684)+1,0)</f>
        <v>0</v>
      </c>
      <c r="F2685" s="25">
        <f>IF(AH2685="X",MAX(F$8:F2684)+1,0)</f>
        <v>0</v>
      </c>
      <c r="G2685" s="25">
        <f ca="1">IF(AND(AG2685=Data!$K$8,database!AI2685&lt;&gt;"Closed",AI2685&lt;&gt;"old",database!AL2685&lt;(TODAY()+Data!$X$4)),MAX(G$8:G2684)+1,0)</f>
        <v>0</v>
      </c>
      <c r="H2685" s="25">
        <f ca="1">IF(AND(AG2685=Data!$K$9,database!AI2685&lt;&gt;"Closed",AI2685&lt;&gt;"old",database!AL2685&lt;(TODAY()+Data!$X$5)),MAX(H$8:H2684)+1,0)</f>
        <v>0</v>
      </c>
      <c r="Y2685">
        <f>IF(AS2685&gt;0,VLOOKUP(AS2685,$AT:$AV,3,0)+COUNTIF(AS$8:AS2684,AS2685),0)</f>
        <v>0</v>
      </c>
      <c r="AA2685" s="17"/>
      <c r="AB2685" s="18"/>
      <c r="AC2685" s="17"/>
      <c r="AD2685" s="18"/>
      <c r="AE2685" s="17"/>
      <c r="AF2685" s="18"/>
      <c r="AG2685" s="139"/>
      <c r="AH2685" s="24"/>
      <c r="AI2685" s="17"/>
      <c r="AJ2685" s="24"/>
      <c r="AK2685" s="27"/>
      <c r="AL2685" s="47"/>
      <c r="AQ2685" s="25">
        <f>IF(FollowUp!$AK$3="(Off)",IF(FollowUp!$AA$3=Data!$D$5,C2685,IF(FollowUp!$AA$3=Data!$D$6,D2685,IF(FollowUp!$AA$3=Data!$D$7,E2685,B2685))),IF(FollowUp!$AK$3=Data!$N$9,F2685,IF(FollowUp!$AK$3=Data!$N$8,H2685,IF(FollowUp!$AK$3=Data!$N$7,G2685,B2685))))</f>
        <v>0</v>
      </c>
      <c r="AR2685" s="51">
        <f t="shared" si="254"/>
        <v>0</v>
      </c>
      <c r="AS2685" s="25">
        <f t="shared" si="252"/>
        <v>-1</v>
      </c>
      <c r="AT2685" s="25">
        <f t="shared" si="255"/>
        <v>2678</v>
      </c>
      <c r="AU2685" s="25">
        <f t="shared" si="253"/>
        <v>0</v>
      </c>
      <c r="AV2685" s="25">
        <f t="shared" si="256"/>
        <v>0</v>
      </c>
      <c r="BB2685" s="51"/>
    </row>
    <row r="2686" spans="1:54" x14ac:dyDescent="0.25">
      <c r="A2686" t="str">
        <f t="shared" si="251"/>
        <v>2686</v>
      </c>
      <c r="B2686" s="25">
        <f>IF(OR(ISBLANK($AG2686),$AI2686="closed",$AI2686="old",AND($B$3=Data!$N$6,OR(database!AG2686=Data!$K$8,Data!$K$9=database!AG2686))),0,MAX(B$8:B2685)+1)</f>
        <v>0</v>
      </c>
      <c r="C2686" s="25">
        <f ca="1">IF(AND($AL2686-C$3&lt;=TODAY(),$AL2686&gt;0,AI2686&lt;&gt;"closed",AI2686&lt;&gt;"old",AND($B$3&lt;&gt;Data!$N$6,OR(database!$AG2686&lt;&gt;Data!$K$9,database!$AG2686&lt;&gt;Data!$K$8))),MAX(C$8:C2685)+1,0)</f>
        <v>0</v>
      </c>
      <c r="D2686" s="25">
        <f ca="1">IF(AND($AL2686-D$3&lt;=TODAY(),$AL2686&gt;0,$AI2686&lt;&gt;"closed",AI2686&lt;&gt;"old",AND($B$3&lt;&gt;Data!$N$6,OR(database!$AG2686&lt;&gt;Data!$K$9,database!$AG2686&lt;&gt;Data!$K$8))),MAX(D$8:D2685)+1,0)</f>
        <v>0</v>
      </c>
      <c r="E2686" s="25">
        <f ca="1">IF(AND($AL2686-E$3&lt;=TODAY(),$AL2686&gt;0,AI2686&lt;&gt;"closed",AI2686&lt;&gt;"old",AND($B$3&lt;&gt;Data!$N$6,OR(database!$AG2686&lt;&gt;Data!$K$9,database!$AG2686&lt;&gt;Data!$K$8))),MAX(E$8:E2685)+1,0)</f>
        <v>0</v>
      </c>
      <c r="F2686" s="25">
        <f>IF(AH2686="X",MAX(F$8:F2685)+1,0)</f>
        <v>0</v>
      </c>
      <c r="G2686" s="25">
        <f ca="1">IF(AND(AG2686=Data!$K$8,database!AI2686&lt;&gt;"Closed",AI2686&lt;&gt;"old",database!AL2686&lt;(TODAY()+Data!$X$4)),MAX(G$8:G2685)+1,0)</f>
        <v>0</v>
      </c>
      <c r="H2686" s="25">
        <f ca="1">IF(AND(AG2686=Data!$K$9,database!AI2686&lt;&gt;"Closed",AI2686&lt;&gt;"old",database!AL2686&lt;(TODAY()+Data!$X$5)),MAX(H$8:H2685)+1,0)</f>
        <v>0</v>
      </c>
      <c r="Y2686">
        <f>IF(AS2686&gt;0,VLOOKUP(AS2686,$AT:$AV,3,0)+COUNTIF(AS$8:AS2685,AS2686),0)</f>
        <v>0</v>
      </c>
      <c r="AA2686" s="16"/>
      <c r="AB2686" s="22"/>
      <c r="AC2686" s="16"/>
      <c r="AD2686" s="22"/>
      <c r="AE2686" s="16"/>
      <c r="AF2686" s="22"/>
      <c r="AG2686" s="138"/>
      <c r="AH2686" s="23"/>
      <c r="AI2686" s="16"/>
      <c r="AJ2686" s="23"/>
      <c r="AK2686" s="28"/>
      <c r="AL2686" s="35"/>
      <c r="AQ2686" s="25">
        <f>IF(FollowUp!$AK$3="(Off)",IF(FollowUp!$AA$3=Data!$D$5,C2686,IF(FollowUp!$AA$3=Data!$D$6,D2686,IF(FollowUp!$AA$3=Data!$D$7,E2686,B2686))),IF(FollowUp!$AK$3=Data!$N$9,F2686,IF(FollowUp!$AK$3=Data!$N$8,H2686,IF(FollowUp!$AK$3=Data!$N$7,G2686,B2686))))</f>
        <v>0</v>
      </c>
      <c r="AR2686" s="51">
        <f t="shared" si="254"/>
        <v>0</v>
      </c>
      <c r="AS2686" s="25">
        <f t="shared" si="252"/>
        <v>-1</v>
      </c>
      <c r="AT2686" s="25">
        <f t="shared" si="255"/>
        <v>2679</v>
      </c>
      <c r="AU2686" s="25">
        <f t="shared" si="253"/>
        <v>0</v>
      </c>
      <c r="AV2686" s="25">
        <f t="shared" si="256"/>
        <v>0</v>
      </c>
      <c r="BB2686" s="51"/>
    </row>
    <row r="2687" spans="1:54" x14ac:dyDescent="0.25">
      <c r="A2687" t="str">
        <f t="shared" si="251"/>
        <v>2687</v>
      </c>
      <c r="B2687" s="25">
        <f>IF(OR(ISBLANK($AG2687),$AI2687="closed",$AI2687="old",AND($B$3=Data!$N$6,OR(database!AG2687=Data!$K$8,Data!$K$9=database!AG2687))),0,MAX(B$8:B2686)+1)</f>
        <v>0</v>
      </c>
      <c r="C2687" s="25">
        <f ca="1">IF(AND($AL2687-C$3&lt;=TODAY(),$AL2687&gt;0,AI2687&lt;&gt;"closed",AI2687&lt;&gt;"old",AND($B$3&lt;&gt;Data!$N$6,OR(database!$AG2687&lt;&gt;Data!$K$9,database!$AG2687&lt;&gt;Data!$K$8))),MAX(C$8:C2686)+1,0)</f>
        <v>0</v>
      </c>
      <c r="D2687" s="25">
        <f ca="1">IF(AND($AL2687-D$3&lt;=TODAY(),$AL2687&gt;0,$AI2687&lt;&gt;"closed",AI2687&lt;&gt;"old",AND($B$3&lt;&gt;Data!$N$6,OR(database!$AG2687&lt;&gt;Data!$K$9,database!$AG2687&lt;&gt;Data!$K$8))),MAX(D$8:D2686)+1,0)</f>
        <v>0</v>
      </c>
      <c r="E2687" s="25">
        <f ca="1">IF(AND($AL2687-E$3&lt;=TODAY(),$AL2687&gt;0,AI2687&lt;&gt;"closed",AI2687&lt;&gt;"old",AND($B$3&lt;&gt;Data!$N$6,OR(database!$AG2687&lt;&gt;Data!$K$9,database!$AG2687&lt;&gt;Data!$K$8))),MAX(E$8:E2686)+1,0)</f>
        <v>0</v>
      </c>
      <c r="F2687" s="25">
        <f>IF(AH2687="X",MAX(F$8:F2686)+1,0)</f>
        <v>0</v>
      </c>
      <c r="G2687" s="25">
        <f ca="1">IF(AND(AG2687=Data!$K$8,database!AI2687&lt;&gt;"Closed",AI2687&lt;&gt;"old",database!AL2687&lt;(TODAY()+Data!$X$4)),MAX(G$8:G2686)+1,0)</f>
        <v>0</v>
      </c>
      <c r="H2687" s="25">
        <f ca="1">IF(AND(AG2687=Data!$K$9,database!AI2687&lt;&gt;"Closed",AI2687&lt;&gt;"old",database!AL2687&lt;(TODAY()+Data!$X$5)),MAX(H$8:H2686)+1,0)</f>
        <v>0</v>
      </c>
      <c r="Y2687">
        <f>IF(AS2687&gt;0,VLOOKUP(AS2687,$AT:$AV,3,0)+COUNTIF(AS$8:AS2686,AS2687),0)</f>
        <v>0</v>
      </c>
      <c r="AA2687" s="17"/>
      <c r="AB2687" s="18"/>
      <c r="AC2687" s="17"/>
      <c r="AD2687" s="18"/>
      <c r="AE2687" s="17"/>
      <c r="AF2687" s="18"/>
      <c r="AG2687" s="139"/>
      <c r="AH2687" s="24"/>
      <c r="AI2687" s="17"/>
      <c r="AJ2687" s="24"/>
      <c r="AK2687" s="27"/>
      <c r="AL2687" s="47"/>
      <c r="AQ2687" s="25">
        <f>IF(FollowUp!$AK$3="(Off)",IF(FollowUp!$AA$3=Data!$D$5,C2687,IF(FollowUp!$AA$3=Data!$D$6,D2687,IF(FollowUp!$AA$3=Data!$D$7,E2687,B2687))),IF(FollowUp!$AK$3=Data!$N$9,F2687,IF(FollowUp!$AK$3=Data!$N$8,H2687,IF(FollowUp!$AK$3=Data!$N$7,G2687,B2687))))</f>
        <v>0</v>
      </c>
      <c r="AR2687" s="51">
        <f t="shared" si="254"/>
        <v>0</v>
      </c>
      <c r="AS2687" s="25">
        <f t="shared" si="252"/>
        <v>-1</v>
      </c>
      <c r="AT2687" s="25">
        <f t="shared" si="255"/>
        <v>2680</v>
      </c>
      <c r="AU2687" s="25">
        <f t="shared" si="253"/>
        <v>0</v>
      </c>
      <c r="AV2687" s="25">
        <f t="shared" si="256"/>
        <v>0</v>
      </c>
      <c r="BB2687" s="51"/>
    </row>
    <row r="2688" spans="1:54" x14ac:dyDescent="0.25">
      <c r="A2688" t="str">
        <f t="shared" si="251"/>
        <v>2688</v>
      </c>
      <c r="B2688" s="25">
        <f>IF(OR(ISBLANK($AG2688),$AI2688="closed",$AI2688="old",AND($B$3=Data!$N$6,OR(database!AG2688=Data!$K$8,Data!$K$9=database!AG2688))),0,MAX(B$8:B2687)+1)</f>
        <v>0</v>
      </c>
      <c r="C2688" s="25">
        <f ca="1">IF(AND($AL2688-C$3&lt;=TODAY(),$AL2688&gt;0,AI2688&lt;&gt;"closed",AI2688&lt;&gt;"old",AND($B$3&lt;&gt;Data!$N$6,OR(database!$AG2688&lt;&gt;Data!$K$9,database!$AG2688&lt;&gt;Data!$K$8))),MAX(C$8:C2687)+1,0)</f>
        <v>0</v>
      </c>
      <c r="D2688" s="25">
        <f ca="1">IF(AND($AL2688-D$3&lt;=TODAY(),$AL2688&gt;0,$AI2688&lt;&gt;"closed",AI2688&lt;&gt;"old",AND($B$3&lt;&gt;Data!$N$6,OR(database!$AG2688&lt;&gt;Data!$K$9,database!$AG2688&lt;&gt;Data!$K$8))),MAX(D$8:D2687)+1,0)</f>
        <v>0</v>
      </c>
      <c r="E2688" s="25">
        <f ca="1">IF(AND($AL2688-E$3&lt;=TODAY(),$AL2688&gt;0,AI2688&lt;&gt;"closed",AI2688&lt;&gt;"old",AND($B$3&lt;&gt;Data!$N$6,OR(database!$AG2688&lt;&gt;Data!$K$9,database!$AG2688&lt;&gt;Data!$K$8))),MAX(E$8:E2687)+1,0)</f>
        <v>0</v>
      </c>
      <c r="F2688" s="25">
        <f>IF(AH2688="X",MAX(F$8:F2687)+1,0)</f>
        <v>0</v>
      </c>
      <c r="G2688" s="25">
        <f ca="1">IF(AND(AG2688=Data!$K$8,database!AI2688&lt;&gt;"Closed",AI2688&lt;&gt;"old",database!AL2688&lt;(TODAY()+Data!$X$4)),MAX(G$8:G2687)+1,0)</f>
        <v>0</v>
      </c>
      <c r="H2688" s="25">
        <f ca="1">IF(AND(AG2688=Data!$K$9,database!AI2688&lt;&gt;"Closed",AI2688&lt;&gt;"old",database!AL2688&lt;(TODAY()+Data!$X$5)),MAX(H$8:H2687)+1,0)</f>
        <v>0</v>
      </c>
      <c r="Y2688">
        <f>IF(AS2688&gt;0,VLOOKUP(AS2688,$AT:$AV,3,0)+COUNTIF(AS$8:AS2687,AS2688),0)</f>
        <v>0</v>
      </c>
      <c r="AA2688" s="16"/>
      <c r="AB2688" s="22"/>
      <c r="AC2688" s="16"/>
      <c r="AD2688" s="22"/>
      <c r="AE2688" s="16"/>
      <c r="AF2688" s="22"/>
      <c r="AG2688" s="138"/>
      <c r="AH2688" s="23"/>
      <c r="AI2688" s="16"/>
      <c r="AJ2688" s="23"/>
      <c r="AK2688" s="28"/>
      <c r="AL2688" s="35"/>
      <c r="AQ2688" s="25">
        <f>IF(FollowUp!$AK$3="(Off)",IF(FollowUp!$AA$3=Data!$D$5,C2688,IF(FollowUp!$AA$3=Data!$D$6,D2688,IF(FollowUp!$AA$3=Data!$D$7,E2688,B2688))),IF(FollowUp!$AK$3=Data!$N$9,F2688,IF(FollowUp!$AK$3=Data!$N$8,H2688,IF(FollowUp!$AK$3=Data!$N$7,G2688,B2688))))</f>
        <v>0</v>
      </c>
      <c r="AR2688" s="51">
        <f t="shared" si="254"/>
        <v>0</v>
      </c>
      <c r="AS2688" s="25">
        <f t="shared" si="252"/>
        <v>-1</v>
      </c>
      <c r="AT2688" s="25">
        <f t="shared" si="255"/>
        <v>2681</v>
      </c>
      <c r="AU2688" s="25">
        <f t="shared" si="253"/>
        <v>0</v>
      </c>
      <c r="AV2688" s="25">
        <f t="shared" si="256"/>
        <v>0</v>
      </c>
      <c r="BB2688" s="51"/>
    </row>
    <row r="2689" spans="1:54" x14ac:dyDescent="0.25">
      <c r="A2689" t="str">
        <f t="shared" si="251"/>
        <v>2689</v>
      </c>
      <c r="B2689" s="25">
        <f>IF(OR(ISBLANK($AG2689),$AI2689="closed",$AI2689="old",AND($B$3=Data!$N$6,OR(database!AG2689=Data!$K$8,Data!$K$9=database!AG2689))),0,MAX(B$8:B2688)+1)</f>
        <v>0</v>
      </c>
      <c r="C2689" s="25">
        <f ca="1">IF(AND($AL2689-C$3&lt;=TODAY(),$AL2689&gt;0,AI2689&lt;&gt;"closed",AI2689&lt;&gt;"old",AND($B$3&lt;&gt;Data!$N$6,OR(database!$AG2689&lt;&gt;Data!$K$9,database!$AG2689&lt;&gt;Data!$K$8))),MAX(C$8:C2688)+1,0)</f>
        <v>0</v>
      </c>
      <c r="D2689" s="25">
        <f ca="1">IF(AND($AL2689-D$3&lt;=TODAY(),$AL2689&gt;0,$AI2689&lt;&gt;"closed",AI2689&lt;&gt;"old",AND($B$3&lt;&gt;Data!$N$6,OR(database!$AG2689&lt;&gt;Data!$K$9,database!$AG2689&lt;&gt;Data!$K$8))),MAX(D$8:D2688)+1,0)</f>
        <v>0</v>
      </c>
      <c r="E2689" s="25">
        <f ca="1">IF(AND($AL2689-E$3&lt;=TODAY(),$AL2689&gt;0,AI2689&lt;&gt;"closed",AI2689&lt;&gt;"old",AND($B$3&lt;&gt;Data!$N$6,OR(database!$AG2689&lt;&gt;Data!$K$9,database!$AG2689&lt;&gt;Data!$K$8))),MAX(E$8:E2688)+1,0)</f>
        <v>0</v>
      </c>
      <c r="F2689" s="25">
        <f>IF(AH2689="X",MAX(F$8:F2688)+1,0)</f>
        <v>0</v>
      </c>
      <c r="G2689" s="25">
        <f ca="1">IF(AND(AG2689=Data!$K$8,database!AI2689&lt;&gt;"Closed",AI2689&lt;&gt;"old",database!AL2689&lt;(TODAY()+Data!$X$4)),MAX(G$8:G2688)+1,0)</f>
        <v>0</v>
      </c>
      <c r="H2689" s="25">
        <f ca="1">IF(AND(AG2689=Data!$K$9,database!AI2689&lt;&gt;"Closed",AI2689&lt;&gt;"old",database!AL2689&lt;(TODAY()+Data!$X$5)),MAX(H$8:H2688)+1,0)</f>
        <v>0</v>
      </c>
      <c r="Y2689">
        <f>IF(AS2689&gt;0,VLOOKUP(AS2689,$AT:$AV,3,0)+COUNTIF(AS$8:AS2688,AS2689),0)</f>
        <v>0</v>
      </c>
      <c r="AA2689" s="17"/>
      <c r="AB2689" s="18"/>
      <c r="AC2689" s="17"/>
      <c r="AD2689" s="18"/>
      <c r="AE2689" s="17"/>
      <c r="AF2689" s="18"/>
      <c r="AG2689" s="139"/>
      <c r="AH2689" s="24"/>
      <c r="AI2689" s="17"/>
      <c r="AJ2689" s="24"/>
      <c r="AK2689" s="27"/>
      <c r="AL2689" s="47"/>
      <c r="AQ2689" s="25">
        <f>IF(FollowUp!$AK$3="(Off)",IF(FollowUp!$AA$3=Data!$D$5,C2689,IF(FollowUp!$AA$3=Data!$D$6,D2689,IF(FollowUp!$AA$3=Data!$D$7,E2689,B2689))),IF(FollowUp!$AK$3=Data!$N$9,F2689,IF(FollowUp!$AK$3=Data!$N$8,H2689,IF(FollowUp!$AK$3=Data!$N$7,G2689,B2689))))</f>
        <v>0</v>
      </c>
      <c r="AR2689" s="51">
        <f t="shared" si="254"/>
        <v>0</v>
      </c>
      <c r="AS2689" s="25">
        <f t="shared" si="252"/>
        <v>-1</v>
      </c>
      <c r="AT2689" s="25">
        <f t="shared" si="255"/>
        <v>2682</v>
      </c>
      <c r="AU2689" s="25">
        <f t="shared" si="253"/>
        <v>0</v>
      </c>
      <c r="AV2689" s="25">
        <f t="shared" si="256"/>
        <v>0</v>
      </c>
      <c r="BB2689" s="51"/>
    </row>
    <row r="2690" spans="1:54" x14ac:dyDescent="0.25">
      <c r="A2690" t="str">
        <f t="shared" si="251"/>
        <v>2690</v>
      </c>
      <c r="B2690" s="25">
        <f>IF(OR(ISBLANK($AG2690),$AI2690="closed",$AI2690="old",AND($B$3=Data!$N$6,OR(database!AG2690=Data!$K$8,Data!$K$9=database!AG2690))),0,MAX(B$8:B2689)+1)</f>
        <v>0</v>
      </c>
      <c r="C2690" s="25">
        <f ca="1">IF(AND($AL2690-C$3&lt;=TODAY(),$AL2690&gt;0,AI2690&lt;&gt;"closed",AI2690&lt;&gt;"old",AND($B$3&lt;&gt;Data!$N$6,OR(database!$AG2690&lt;&gt;Data!$K$9,database!$AG2690&lt;&gt;Data!$K$8))),MAX(C$8:C2689)+1,0)</f>
        <v>0</v>
      </c>
      <c r="D2690" s="25">
        <f ca="1">IF(AND($AL2690-D$3&lt;=TODAY(),$AL2690&gt;0,$AI2690&lt;&gt;"closed",AI2690&lt;&gt;"old",AND($B$3&lt;&gt;Data!$N$6,OR(database!$AG2690&lt;&gt;Data!$K$9,database!$AG2690&lt;&gt;Data!$K$8))),MAX(D$8:D2689)+1,0)</f>
        <v>0</v>
      </c>
      <c r="E2690" s="25">
        <f ca="1">IF(AND($AL2690-E$3&lt;=TODAY(),$AL2690&gt;0,AI2690&lt;&gt;"closed",AI2690&lt;&gt;"old",AND($B$3&lt;&gt;Data!$N$6,OR(database!$AG2690&lt;&gt;Data!$K$9,database!$AG2690&lt;&gt;Data!$K$8))),MAX(E$8:E2689)+1,0)</f>
        <v>0</v>
      </c>
      <c r="F2690" s="25">
        <f>IF(AH2690="X",MAX(F$8:F2689)+1,0)</f>
        <v>0</v>
      </c>
      <c r="G2690" s="25">
        <f ca="1">IF(AND(AG2690=Data!$K$8,database!AI2690&lt;&gt;"Closed",AI2690&lt;&gt;"old",database!AL2690&lt;(TODAY()+Data!$X$4)),MAX(G$8:G2689)+1,0)</f>
        <v>0</v>
      </c>
      <c r="H2690" s="25">
        <f ca="1">IF(AND(AG2690=Data!$K$9,database!AI2690&lt;&gt;"Closed",AI2690&lt;&gt;"old",database!AL2690&lt;(TODAY()+Data!$X$5)),MAX(H$8:H2689)+1,0)</f>
        <v>0</v>
      </c>
      <c r="Y2690">
        <f>IF(AS2690&gt;0,VLOOKUP(AS2690,$AT:$AV,3,0)+COUNTIF(AS$8:AS2689,AS2690),0)</f>
        <v>0</v>
      </c>
      <c r="AA2690" s="16"/>
      <c r="AB2690" s="22"/>
      <c r="AC2690" s="16"/>
      <c r="AD2690" s="22"/>
      <c r="AE2690" s="16"/>
      <c r="AF2690" s="22"/>
      <c r="AG2690" s="138"/>
      <c r="AH2690" s="23"/>
      <c r="AI2690" s="16"/>
      <c r="AJ2690" s="23"/>
      <c r="AK2690" s="28"/>
      <c r="AL2690" s="35"/>
      <c r="AQ2690" s="25">
        <f>IF(FollowUp!$AK$3="(Off)",IF(FollowUp!$AA$3=Data!$D$5,C2690,IF(FollowUp!$AA$3=Data!$D$6,D2690,IF(FollowUp!$AA$3=Data!$D$7,E2690,B2690))),IF(FollowUp!$AK$3=Data!$N$9,F2690,IF(FollowUp!$AK$3=Data!$N$8,H2690,IF(FollowUp!$AK$3=Data!$N$7,G2690,B2690))))</f>
        <v>0</v>
      </c>
      <c r="AR2690" s="51">
        <f t="shared" si="254"/>
        <v>0</v>
      </c>
      <c r="AS2690" s="25">
        <f t="shared" si="252"/>
        <v>-1</v>
      </c>
      <c r="AT2690" s="25">
        <f t="shared" si="255"/>
        <v>2683</v>
      </c>
      <c r="AU2690" s="25">
        <f t="shared" si="253"/>
        <v>0</v>
      </c>
      <c r="AV2690" s="25">
        <f t="shared" si="256"/>
        <v>0</v>
      </c>
      <c r="BB2690" s="51"/>
    </row>
    <row r="2691" spans="1:54" x14ac:dyDescent="0.25">
      <c r="A2691" t="str">
        <f t="shared" si="251"/>
        <v>2691</v>
      </c>
      <c r="B2691" s="25">
        <f>IF(OR(ISBLANK($AG2691),$AI2691="closed",$AI2691="old",AND($B$3=Data!$N$6,OR(database!AG2691=Data!$K$8,Data!$K$9=database!AG2691))),0,MAX(B$8:B2690)+1)</f>
        <v>0</v>
      </c>
      <c r="C2691" s="25">
        <f ca="1">IF(AND($AL2691-C$3&lt;=TODAY(),$AL2691&gt;0,AI2691&lt;&gt;"closed",AI2691&lt;&gt;"old",AND($B$3&lt;&gt;Data!$N$6,OR(database!$AG2691&lt;&gt;Data!$K$9,database!$AG2691&lt;&gt;Data!$K$8))),MAX(C$8:C2690)+1,0)</f>
        <v>0</v>
      </c>
      <c r="D2691" s="25">
        <f ca="1">IF(AND($AL2691-D$3&lt;=TODAY(),$AL2691&gt;0,$AI2691&lt;&gt;"closed",AI2691&lt;&gt;"old",AND($B$3&lt;&gt;Data!$N$6,OR(database!$AG2691&lt;&gt;Data!$K$9,database!$AG2691&lt;&gt;Data!$K$8))),MAX(D$8:D2690)+1,0)</f>
        <v>0</v>
      </c>
      <c r="E2691" s="25">
        <f ca="1">IF(AND($AL2691-E$3&lt;=TODAY(),$AL2691&gt;0,AI2691&lt;&gt;"closed",AI2691&lt;&gt;"old",AND($B$3&lt;&gt;Data!$N$6,OR(database!$AG2691&lt;&gt;Data!$K$9,database!$AG2691&lt;&gt;Data!$K$8))),MAX(E$8:E2690)+1,0)</f>
        <v>0</v>
      </c>
      <c r="F2691" s="25">
        <f>IF(AH2691="X",MAX(F$8:F2690)+1,0)</f>
        <v>0</v>
      </c>
      <c r="G2691" s="25">
        <f ca="1">IF(AND(AG2691=Data!$K$8,database!AI2691&lt;&gt;"Closed",AI2691&lt;&gt;"old",database!AL2691&lt;(TODAY()+Data!$X$4)),MAX(G$8:G2690)+1,0)</f>
        <v>0</v>
      </c>
      <c r="H2691" s="25">
        <f ca="1">IF(AND(AG2691=Data!$K$9,database!AI2691&lt;&gt;"Closed",AI2691&lt;&gt;"old",database!AL2691&lt;(TODAY()+Data!$X$5)),MAX(H$8:H2690)+1,0)</f>
        <v>0</v>
      </c>
      <c r="Y2691">
        <f>IF(AS2691&gt;0,VLOOKUP(AS2691,$AT:$AV,3,0)+COUNTIF(AS$8:AS2690,AS2691),0)</f>
        <v>0</v>
      </c>
      <c r="AA2691" s="17"/>
      <c r="AB2691" s="18"/>
      <c r="AC2691" s="17"/>
      <c r="AD2691" s="18"/>
      <c r="AE2691" s="17"/>
      <c r="AF2691" s="18"/>
      <c r="AG2691" s="139"/>
      <c r="AH2691" s="24"/>
      <c r="AI2691" s="17"/>
      <c r="AJ2691" s="24"/>
      <c r="AK2691" s="27"/>
      <c r="AL2691" s="47"/>
      <c r="AQ2691" s="25">
        <f>IF(FollowUp!$AK$3="(Off)",IF(FollowUp!$AA$3=Data!$D$5,C2691,IF(FollowUp!$AA$3=Data!$D$6,D2691,IF(FollowUp!$AA$3=Data!$D$7,E2691,B2691))),IF(FollowUp!$AK$3=Data!$N$9,F2691,IF(FollowUp!$AK$3=Data!$N$8,H2691,IF(FollowUp!$AK$3=Data!$N$7,G2691,B2691))))</f>
        <v>0</v>
      </c>
      <c r="AR2691" s="51">
        <f t="shared" si="254"/>
        <v>0</v>
      </c>
      <c r="AS2691" s="25">
        <f t="shared" si="252"/>
        <v>-1</v>
      </c>
      <c r="AT2691" s="25">
        <f t="shared" si="255"/>
        <v>2684</v>
      </c>
      <c r="AU2691" s="25">
        <f t="shared" si="253"/>
        <v>0</v>
      </c>
      <c r="AV2691" s="25">
        <f t="shared" si="256"/>
        <v>0</v>
      </c>
      <c r="BB2691" s="51"/>
    </row>
    <row r="2692" spans="1:54" x14ac:dyDescent="0.25">
      <c r="A2692" t="str">
        <f t="shared" si="251"/>
        <v>2692</v>
      </c>
      <c r="B2692" s="25">
        <f>IF(OR(ISBLANK($AG2692),$AI2692="closed",$AI2692="old",AND($B$3=Data!$N$6,OR(database!AG2692=Data!$K$8,Data!$K$9=database!AG2692))),0,MAX(B$8:B2691)+1)</f>
        <v>0</v>
      </c>
      <c r="C2692" s="25">
        <f ca="1">IF(AND($AL2692-C$3&lt;=TODAY(),$AL2692&gt;0,AI2692&lt;&gt;"closed",AI2692&lt;&gt;"old",AND($B$3&lt;&gt;Data!$N$6,OR(database!$AG2692&lt;&gt;Data!$K$9,database!$AG2692&lt;&gt;Data!$K$8))),MAX(C$8:C2691)+1,0)</f>
        <v>0</v>
      </c>
      <c r="D2692" s="25">
        <f ca="1">IF(AND($AL2692-D$3&lt;=TODAY(),$AL2692&gt;0,$AI2692&lt;&gt;"closed",AI2692&lt;&gt;"old",AND($B$3&lt;&gt;Data!$N$6,OR(database!$AG2692&lt;&gt;Data!$K$9,database!$AG2692&lt;&gt;Data!$K$8))),MAX(D$8:D2691)+1,0)</f>
        <v>0</v>
      </c>
      <c r="E2692" s="25">
        <f ca="1">IF(AND($AL2692-E$3&lt;=TODAY(),$AL2692&gt;0,AI2692&lt;&gt;"closed",AI2692&lt;&gt;"old",AND($B$3&lt;&gt;Data!$N$6,OR(database!$AG2692&lt;&gt;Data!$K$9,database!$AG2692&lt;&gt;Data!$K$8))),MAX(E$8:E2691)+1,0)</f>
        <v>0</v>
      </c>
      <c r="F2692" s="25">
        <f>IF(AH2692="X",MAX(F$8:F2691)+1,0)</f>
        <v>0</v>
      </c>
      <c r="G2692" s="25">
        <f ca="1">IF(AND(AG2692=Data!$K$8,database!AI2692&lt;&gt;"Closed",AI2692&lt;&gt;"old",database!AL2692&lt;(TODAY()+Data!$X$4)),MAX(G$8:G2691)+1,0)</f>
        <v>0</v>
      </c>
      <c r="H2692" s="25">
        <f ca="1">IF(AND(AG2692=Data!$K$9,database!AI2692&lt;&gt;"Closed",AI2692&lt;&gt;"old",database!AL2692&lt;(TODAY()+Data!$X$5)),MAX(H$8:H2691)+1,0)</f>
        <v>0</v>
      </c>
      <c r="Y2692">
        <f>IF(AS2692&gt;0,VLOOKUP(AS2692,$AT:$AV,3,0)+COUNTIF(AS$8:AS2691,AS2692),0)</f>
        <v>0</v>
      </c>
      <c r="AA2692" s="16"/>
      <c r="AB2692" s="22"/>
      <c r="AC2692" s="16"/>
      <c r="AD2692" s="22"/>
      <c r="AE2692" s="16"/>
      <c r="AF2692" s="22"/>
      <c r="AG2692" s="138"/>
      <c r="AH2692" s="23"/>
      <c r="AI2692" s="16"/>
      <c r="AJ2692" s="23"/>
      <c r="AK2692" s="28"/>
      <c r="AL2692" s="35"/>
      <c r="AQ2692" s="25">
        <f>IF(FollowUp!$AK$3="(Off)",IF(FollowUp!$AA$3=Data!$D$5,C2692,IF(FollowUp!$AA$3=Data!$D$6,D2692,IF(FollowUp!$AA$3=Data!$D$7,E2692,B2692))),IF(FollowUp!$AK$3=Data!$N$9,F2692,IF(FollowUp!$AK$3=Data!$N$8,H2692,IF(FollowUp!$AK$3=Data!$N$7,G2692,B2692))))</f>
        <v>0</v>
      </c>
      <c r="AR2692" s="51">
        <f t="shared" si="254"/>
        <v>0</v>
      </c>
      <c r="AS2692" s="25">
        <f t="shared" si="252"/>
        <v>-1</v>
      </c>
      <c r="AT2692" s="25">
        <f t="shared" si="255"/>
        <v>2685</v>
      </c>
      <c r="AU2692" s="25">
        <f t="shared" si="253"/>
        <v>0</v>
      </c>
      <c r="AV2692" s="25">
        <f t="shared" si="256"/>
        <v>0</v>
      </c>
      <c r="BB2692" s="51"/>
    </row>
    <row r="2693" spans="1:54" x14ac:dyDescent="0.25">
      <c r="A2693" t="str">
        <f t="shared" si="251"/>
        <v>2693</v>
      </c>
      <c r="B2693" s="25">
        <f>IF(OR(ISBLANK($AG2693),$AI2693="closed",$AI2693="old",AND($B$3=Data!$N$6,OR(database!AG2693=Data!$K$8,Data!$K$9=database!AG2693))),0,MAX(B$8:B2692)+1)</f>
        <v>0</v>
      </c>
      <c r="C2693" s="25">
        <f ca="1">IF(AND($AL2693-C$3&lt;=TODAY(),$AL2693&gt;0,AI2693&lt;&gt;"closed",AI2693&lt;&gt;"old",AND($B$3&lt;&gt;Data!$N$6,OR(database!$AG2693&lt;&gt;Data!$K$9,database!$AG2693&lt;&gt;Data!$K$8))),MAX(C$8:C2692)+1,0)</f>
        <v>0</v>
      </c>
      <c r="D2693" s="25">
        <f ca="1">IF(AND($AL2693-D$3&lt;=TODAY(),$AL2693&gt;0,$AI2693&lt;&gt;"closed",AI2693&lt;&gt;"old",AND($B$3&lt;&gt;Data!$N$6,OR(database!$AG2693&lt;&gt;Data!$K$9,database!$AG2693&lt;&gt;Data!$K$8))),MAX(D$8:D2692)+1,0)</f>
        <v>0</v>
      </c>
      <c r="E2693" s="25">
        <f ca="1">IF(AND($AL2693-E$3&lt;=TODAY(),$AL2693&gt;0,AI2693&lt;&gt;"closed",AI2693&lt;&gt;"old",AND($B$3&lt;&gt;Data!$N$6,OR(database!$AG2693&lt;&gt;Data!$K$9,database!$AG2693&lt;&gt;Data!$K$8))),MAX(E$8:E2692)+1,0)</f>
        <v>0</v>
      </c>
      <c r="F2693" s="25">
        <f>IF(AH2693="X",MAX(F$8:F2692)+1,0)</f>
        <v>0</v>
      </c>
      <c r="G2693" s="25">
        <f ca="1">IF(AND(AG2693=Data!$K$8,database!AI2693&lt;&gt;"Closed",AI2693&lt;&gt;"old",database!AL2693&lt;(TODAY()+Data!$X$4)),MAX(G$8:G2692)+1,0)</f>
        <v>0</v>
      </c>
      <c r="H2693" s="25">
        <f ca="1">IF(AND(AG2693=Data!$K$9,database!AI2693&lt;&gt;"Closed",AI2693&lt;&gt;"old",database!AL2693&lt;(TODAY()+Data!$X$5)),MAX(H$8:H2692)+1,0)</f>
        <v>0</v>
      </c>
      <c r="Y2693">
        <f>IF(AS2693&gt;0,VLOOKUP(AS2693,$AT:$AV,3,0)+COUNTIF(AS$8:AS2692,AS2693),0)</f>
        <v>0</v>
      </c>
      <c r="AA2693" s="17"/>
      <c r="AB2693" s="18"/>
      <c r="AC2693" s="17"/>
      <c r="AD2693" s="18"/>
      <c r="AE2693" s="17"/>
      <c r="AF2693" s="18"/>
      <c r="AG2693" s="139"/>
      <c r="AH2693" s="24"/>
      <c r="AI2693" s="17"/>
      <c r="AJ2693" s="24"/>
      <c r="AK2693" s="27"/>
      <c r="AL2693" s="47"/>
      <c r="AQ2693" s="25">
        <f>IF(FollowUp!$AK$3="(Off)",IF(FollowUp!$AA$3=Data!$D$5,C2693,IF(FollowUp!$AA$3=Data!$D$6,D2693,IF(FollowUp!$AA$3=Data!$D$7,E2693,B2693))),IF(FollowUp!$AK$3=Data!$N$9,F2693,IF(FollowUp!$AK$3=Data!$N$8,H2693,IF(FollowUp!$AK$3=Data!$N$7,G2693,B2693))))</f>
        <v>0</v>
      </c>
      <c r="AR2693" s="51">
        <f t="shared" si="254"/>
        <v>0</v>
      </c>
      <c r="AS2693" s="25">
        <f t="shared" si="252"/>
        <v>-1</v>
      </c>
      <c r="AT2693" s="25">
        <f t="shared" si="255"/>
        <v>2686</v>
      </c>
      <c r="AU2693" s="25">
        <f t="shared" si="253"/>
        <v>0</v>
      </c>
      <c r="AV2693" s="25">
        <f t="shared" si="256"/>
        <v>0</v>
      </c>
      <c r="BB2693" s="51"/>
    </row>
    <row r="2694" spans="1:54" x14ac:dyDescent="0.25">
      <c r="A2694" t="str">
        <f t="shared" si="251"/>
        <v>2694</v>
      </c>
      <c r="B2694" s="25">
        <f>IF(OR(ISBLANK($AG2694),$AI2694="closed",$AI2694="old",AND($B$3=Data!$N$6,OR(database!AG2694=Data!$K$8,Data!$K$9=database!AG2694))),0,MAX(B$8:B2693)+1)</f>
        <v>0</v>
      </c>
      <c r="C2694" s="25">
        <f ca="1">IF(AND($AL2694-C$3&lt;=TODAY(),$AL2694&gt;0,AI2694&lt;&gt;"closed",AI2694&lt;&gt;"old",AND($B$3&lt;&gt;Data!$N$6,OR(database!$AG2694&lt;&gt;Data!$K$9,database!$AG2694&lt;&gt;Data!$K$8))),MAX(C$8:C2693)+1,0)</f>
        <v>0</v>
      </c>
      <c r="D2694" s="25">
        <f ca="1">IF(AND($AL2694-D$3&lt;=TODAY(),$AL2694&gt;0,$AI2694&lt;&gt;"closed",AI2694&lt;&gt;"old",AND($B$3&lt;&gt;Data!$N$6,OR(database!$AG2694&lt;&gt;Data!$K$9,database!$AG2694&lt;&gt;Data!$K$8))),MAX(D$8:D2693)+1,0)</f>
        <v>0</v>
      </c>
      <c r="E2694" s="25">
        <f ca="1">IF(AND($AL2694-E$3&lt;=TODAY(),$AL2694&gt;0,AI2694&lt;&gt;"closed",AI2694&lt;&gt;"old",AND($B$3&lt;&gt;Data!$N$6,OR(database!$AG2694&lt;&gt;Data!$K$9,database!$AG2694&lt;&gt;Data!$K$8))),MAX(E$8:E2693)+1,0)</f>
        <v>0</v>
      </c>
      <c r="F2694" s="25">
        <f>IF(AH2694="X",MAX(F$8:F2693)+1,0)</f>
        <v>0</v>
      </c>
      <c r="G2694" s="25">
        <f ca="1">IF(AND(AG2694=Data!$K$8,database!AI2694&lt;&gt;"Closed",AI2694&lt;&gt;"old",database!AL2694&lt;(TODAY()+Data!$X$4)),MAX(G$8:G2693)+1,0)</f>
        <v>0</v>
      </c>
      <c r="H2694" s="25">
        <f ca="1">IF(AND(AG2694=Data!$K$9,database!AI2694&lt;&gt;"Closed",AI2694&lt;&gt;"old",database!AL2694&lt;(TODAY()+Data!$X$5)),MAX(H$8:H2693)+1,0)</f>
        <v>0</v>
      </c>
      <c r="Y2694">
        <f>IF(AS2694&gt;0,VLOOKUP(AS2694,$AT:$AV,3,0)+COUNTIF(AS$8:AS2693,AS2694),0)</f>
        <v>0</v>
      </c>
      <c r="AA2694" s="16"/>
      <c r="AB2694" s="22"/>
      <c r="AC2694" s="16"/>
      <c r="AD2694" s="22"/>
      <c r="AE2694" s="16"/>
      <c r="AF2694" s="22"/>
      <c r="AG2694" s="138"/>
      <c r="AH2694" s="23"/>
      <c r="AI2694" s="16"/>
      <c r="AJ2694" s="23"/>
      <c r="AK2694" s="28"/>
      <c r="AL2694" s="35"/>
      <c r="AQ2694" s="25">
        <f>IF(FollowUp!$AK$3="(Off)",IF(FollowUp!$AA$3=Data!$D$5,C2694,IF(FollowUp!$AA$3=Data!$D$6,D2694,IF(FollowUp!$AA$3=Data!$D$7,E2694,B2694))),IF(FollowUp!$AK$3=Data!$N$9,F2694,IF(FollowUp!$AK$3=Data!$N$8,H2694,IF(FollowUp!$AK$3=Data!$N$7,G2694,B2694))))</f>
        <v>0</v>
      </c>
      <c r="AR2694" s="51">
        <f t="shared" si="254"/>
        <v>0</v>
      </c>
      <c r="AS2694" s="25">
        <f t="shared" si="252"/>
        <v>-1</v>
      </c>
      <c r="AT2694" s="25">
        <f t="shared" si="255"/>
        <v>2687</v>
      </c>
      <c r="AU2694" s="25">
        <f t="shared" si="253"/>
        <v>0</v>
      </c>
      <c r="AV2694" s="25">
        <f t="shared" si="256"/>
        <v>0</v>
      </c>
      <c r="BB2694" s="51"/>
    </row>
    <row r="2695" spans="1:54" x14ac:dyDescent="0.25">
      <c r="A2695" t="str">
        <f t="shared" si="251"/>
        <v>2695</v>
      </c>
      <c r="B2695" s="25">
        <f>IF(OR(ISBLANK($AG2695),$AI2695="closed",$AI2695="old",AND($B$3=Data!$N$6,OR(database!AG2695=Data!$K$8,Data!$K$9=database!AG2695))),0,MAX(B$8:B2694)+1)</f>
        <v>0</v>
      </c>
      <c r="C2695" s="25">
        <f ca="1">IF(AND($AL2695-C$3&lt;=TODAY(),$AL2695&gt;0,AI2695&lt;&gt;"closed",AI2695&lt;&gt;"old",AND($B$3&lt;&gt;Data!$N$6,OR(database!$AG2695&lt;&gt;Data!$K$9,database!$AG2695&lt;&gt;Data!$K$8))),MAX(C$8:C2694)+1,0)</f>
        <v>0</v>
      </c>
      <c r="D2695" s="25">
        <f ca="1">IF(AND($AL2695-D$3&lt;=TODAY(),$AL2695&gt;0,$AI2695&lt;&gt;"closed",AI2695&lt;&gt;"old",AND($B$3&lt;&gt;Data!$N$6,OR(database!$AG2695&lt;&gt;Data!$K$9,database!$AG2695&lt;&gt;Data!$K$8))),MAX(D$8:D2694)+1,0)</f>
        <v>0</v>
      </c>
      <c r="E2695" s="25">
        <f ca="1">IF(AND($AL2695-E$3&lt;=TODAY(),$AL2695&gt;0,AI2695&lt;&gt;"closed",AI2695&lt;&gt;"old",AND($B$3&lt;&gt;Data!$N$6,OR(database!$AG2695&lt;&gt;Data!$K$9,database!$AG2695&lt;&gt;Data!$K$8))),MAX(E$8:E2694)+1,0)</f>
        <v>0</v>
      </c>
      <c r="F2695" s="25">
        <f>IF(AH2695="X",MAX(F$8:F2694)+1,0)</f>
        <v>0</v>
      </c>
      <c r="G2695" s="25">
        <f ca="1">IF(AND(AG2695=Data!$K$8,database!AI2695&lt;&gt;"Closed",AI2695&lt;&gt;"old",database!AL2695&lt;(TODAY()+Data!$X$4)),MAX(G$8:G2694)+1,0)</f>
        <v>0</v>
      </c>
      <c r="H2695" s="25">
        <f ca="1">IF(AND(AG2695=Data!$K$9,database!AI2695&lt;&gt;"Closed",AI2695&lt;&gt;"old",database!AL2695&lt;(TODAY()+Data!$X$5)),MAX(H$8:H2694)+1,0)</f>
        <v>0</v>
      </c>
      <c r="Y2695">
        <f>IF(AS2695&gt;0,VLOOKUP(AS2695,$AT:$AV,3,0)+COUNTIF(AS$8:AS2694,AS2695),0)</f>
        <v>0</v>
      </c>
      <c r="AA2695" s="17"/>
      <c r="AB2695" s="18"/>
      <c r="AC2695" s="17"/>
      <c r="AD2695" s="18"/>
      <c r="AE2695" s="17"/>
      <c r="AF2695" s="18"/>
      <c r="AG2695" s="139"/>
      <c r="AH2695" s="24"/>
      <c r="AI2695" s="17"/>
      <c r="AJ2695" s="24"/>
      <c r="AK2695" s="27"/>
      <c r="AL2695" s="47"/>
      <c r="AQ2695" s="25">
        <f>IF(FollowUp!$AK$3="(Off)",IF(FollowUp!$AA$3=Data!$D$5,C2695,IF(FollowUp!$AA$3=Data!$D$6,D2695,IF(FollowUp!$AA$3=Data!$D$7,E2695,B2695))),IF(FollowUp!$AK$3=Data!$N$9,F2695,IF(FollowUp!$AK$3=Data!$N$8,H2695,IF(FollowUp!$AK$3=Data!$N$7,G2695,B2695))))</f>
        <v>0</v>
      </c>
      <c r="AR2695" s="51">
        <f t="shared" si="254"/>
        <v>0</v>
      </c>
      <c r="AS2695" s="25">
        <f t="shared" si="252"/>
        <v>-1</v>
      </c>
      <c r="AT2695" s="25">
        <f t="shared" si="255"/>
        <v>2688</v>
      </c>
      <c r="AU2695" s="25">
        <f t="shared" si="253"/>
        <v>0</v>
      </c>
      <c r="AV2695" s="25">
        <f t="shared" si="256"/>
        <v>0</v>
      </c>
      <c r="BB2695" s="51"/>
    </row>
    <row r="2696" spans="1:54" x14ac:dyDescent="0.25">
      <c r="A2696" t="str">
        <f t="shared" ref="A2696:A2759" si="257">ROW(C2696)&amp;AC2696</f>
        <v>2696</v>
      </c>
      <c r="B2696" s="25">
        <f>IF(OR(ISBLANK($AG2696),$AI2696="closed",$AI2696="old",AND($B$3=Data!$N$6,OR(database!AG2696=Data!$K$8,Data!$K$9=database!AG2696))),0,MAX(B$8:B2695)+1)</f>
        <v>0</v>
      </c>
      <c r="C2696" s="25">
        <f ca="1">IF(AND($AL2696-C$3&lt;=TODAY(),$AL2696&gt;0,AI2696&lt;&gt;"closed",AI2696&lt;&gt;"old",AND($B$3&lt;&gt;Data!$N$6,OR(database!$AG2696&lt;&gt;Data!$K$9,database!$AG2696&lt;&gt;Data!$K$8))),MAX(C$8:C2695)+1,0)</f>
        <v>0</v>
      </c>
      <c r="D2696" s="25">
        <f ca="1">IF(AND($AL2696-D$3&lt;=TODAY(),$AL2696&gt;0,$AI2696&lt;&gt;"closed",AI2696&lt;&gt;"old",AND($B$3&lt;&gt;Data!$N$6,OR(database!$AG2696&lt;&gt;Data!$K$9,database!$AG2696&lt;&gt;Data!$K$8))),MAX(D$8:D2695)+1,0)</f>
        <v>0</v>
      </c>
      <c r="E2696" s="25">
        <f ca="1">IF(AND($AL2696-E$3&lt;=TODAY(),$AL2696&gt;0,AI2696&lt;&gt;"closed",AI2696&lt;&gt;"old",AND($B$3&lt;&gt;Data!$N$6,OR(database!$AG2696&lt;&gt;Data!$K$9,database!$AG2696&lt;&gt;Data!$K$8))),MAX(E$8:E2695)+1,0)</f>
        <v>0</v>
      </c>
      <c r="F2696" s="25">
        <f>IF(AH2696="X",MAX(F$8:F2695)+1,0)</f>
        <v>0</v>
      </c>
      <c r="G2696" s="25">
        <f ca="1">IF(AND(AG2696=Data!$K$8,database!AI2696&lt;&gt;"Closed",AI2696&lt;&gt;"old",database!AL2696&lt;(TODAY()+Data!$X$4)),MAX(G$8:G2695)+1,0)</f>
        <v>0</v>
      </c>
      <c r="H2696" s="25">
        <f ca="1">IF(AND(AG2696=Data!$K$9,database!AI2696&lt;&gt;"Closed",AI2696&lt;&gt;"old",database!AL2696&lt;(TODAY()+Data!$X$5)),MAX(H$8:H2695)+1,0)</f>
        <v>0</v>
      </c>
      <c r="Y2696">
        <f>IF(AS2696&gt;0,VLOOKUP(AS2696,$AT:$AV,3,0)+COUNTIF(AS$8:AS2695,AS2696),0)</f>
        <v>0</v>
      </c>
      <c r="AA2696" s="16"/>
      <c r="AB2696" s="22"/>
      <c r="AC2696" s="16"/>
      <c r="AD2696" s="22"/>
      <c r="AE2696" s="16"/>
      <c r="AF2696" s="22"/>
      <c r="AG2696" s="138"/>
      <c r="AH2696" s="23"/>
      <c r="AI2696" s="16"/>
      <c r="AJ2696" s="23"/>
      <c r="AK2696" s="28"/>
      <c r="AL2696" s="35"/>
      <c r="AQ2696" s="25">
        <f>IF(FollowUp!$AK$3="(Off)",IF(FollowUp!$AA$3=Data!$D$5,C2696,IF(FollowUp!$AA$3=Data!$D$6,D2696,IF(FollowUp!$AA$3=Data!$D$7,E2696,B2696))),IF(FollowUp!$AK$3=Data!$N$9,F2696,IF(FollowUp!$AK$3=Data!$N$8,H2696,IF(FollowUp!$AK$3=Data!$N$7,G2696,B2696))))</f>
        <v>0</v>
      </c>
      <c r="AR2696" s="51">
        <f t="shared" si="254"/>
        <v>0</v>
      </c>
      <c r="AS2696" s="25">
        <f t="shared" si="252"/>
        <v>-1</v>
      </c>
      <c r="AT2696" s="25">
        <f t="shared" si="255"/>
        <v>2689</v>
      </c>
      <c r="AU2696" s="25">
        <f t="shared" si="253"/>
        <v>0</v>
      </c>
      <c r="AV2696" s="25">
        <f t="shared" si="256"/>
        <v>0</v>
      </c>
      <c r="BB2696" s="51"/>
    </row>
    <row r="2697" spans="1:54" x14ac:dyDescent="0.25">
      <c r="A2697" t="str">
        <f t="shared" si="257"/>
        <v>2697</v>
      </c>
      <c r="B2697" s="25">
        <f>IF(OR(ISBLANK($AG2697),$AI2697="closed",$AI2697="old",AND($B$3=Data!$N$6,OR(database!AG2697=Data!$K$8,Data!$K$9=database!AG2697))),0,MAX(B$8:B2696)+1)</f>
        <v>0</v>
      </c>
      <c r="C2697" s="25">
        <f ca="1">IF(AND($AL2697-C$3&lt;=TODAY(),$AL2697&gt;0,AI2697&lt;&gt;"closed",AI2697&lt;&gt;"old",AND($B$3&lt;&gt;Data!$N$6,OR(database!$AG2697&lt;&gt;Data!$K$9,database!$AG2697&lt;&gt;Data!$K$8))),MAX(C$8:C2696)+1,0)</f>
        <v>0</v>
      </c>
      <c r="D2697" s="25">
        <f ca="1">IF(AND($AL2697-D$3&lt;=TODAY(),$AL2697&gt;0,$AI2697&lt;&gt;"closed",AI2697&lt;&gt;"old",AND($B$3&lt;&gt;Data!$N$6,OR(database!$AG2697&lt;&gt;Data!$K$9,database!$AG2697&lt;&gt;Data!$K$8))),MAX(D$8:D2696)+1,0)</f>
        <v>0</v>
      </c>
      <c r="E2697" s="25">
        <f ca="1">IF(AND($AL2697-E$3&lt;=TODAY(),$AL2697&gt;0,AI2697&lt;&gt;"closed",AI2697&lt;&gt;"old",AND($B$3&lt;&gt;Data!$N$6,OR(database!$AG2697&lt;&gt;Data!$K$9,database!$AG2697&lt;&gt;Data!$K$8))),MAX(E$8:E2696)+1,0)</f>
        <v>0</v>
      </c>
      <c r="F2697" s="25">
        <f>IF(AH2697="X",MAX(F$8:F2696)+1,0)</f>
        <v>0</v>
      </c>
      <c r="G2697" s="25">
        <f ca="1">IF(AND(AG2697=Data!$K$8,database!AI2697&lt;&gt;"Closed",AI2697&lt;&gt;"old",database!AL2697&lt;(TODAY()+Data!$X$4)),MAX(G$8:G2696)+1,0)</f>
        <v>0</v>
      </c>
      <c r="H2697" s="25">
        <f ca="1">IF(AND(AG2697=Data!$K$9,database!AI2697&lt;&gt;"Closed",AI2697&lt;&gt;"old",database!AL2697&lt;(TODAY()+Data!$X$5)),MAX(H$8:H2696)+1,0)</f>
        <v>0</v>
      </c>
      <c r="Y2697">
        <f>IF(AS2697&gt;0,VLOOKUP(AS2697,$AT:$AV,3,0)+COUNTIF(AS$8:AS2696,AS2697),0)</f>
        <v>0</v>
      </c>
      <c r="AA2697" s="17"/>
      <c r="AB2697" s="18"/>
      <c r="AC2697" s="17"/>
      <c r="AD2697" s="18"/>
      <c r="AE2697" s="17"/>
      <c r="AF2697" s="18"/>
      <c r="AG2697" s="139"/>
      <c r="AH2697" s="24"/>
      <c r="AI2697" s="17"/>
      <c r="AJ2697" s="24"/>
      <c r="AK2697" s="27"/>
      <c r="AL2697" s="47"/>
      <c r="AQ2697" s="25">
        <f>IF(FollowUp!$AK$3="(Off)",IF(FollowUp!$AA$3=Data!$D$5,C2697,IF(FollowUp!$AA$3=Data!$D$6,D2697,IF(FollowUp!$AA$3=Data!$D$7,E2697,B2697))),IF(FollowUp!$AK$3=Data!$N$9,F2697,IF(FollowUp!$AK$3=Data!$N$8,H2697,IF(FollowUp!$AK$3=Data!$N$7,G2697,B2697))))</f>
        <v>0</v>
      </c>
      <c r="AR2697" s="51">
        <f t="shared" si="254"/>
        <v>0</v>
      </c>
      <c r="AS2697" s="25">
        <f t="shared" ref="AS2697:AS2760" si="258">IF(AR2697=0,-1,RANK(AR2697,$AR$8:$AR$5000))</f>
        <v>-1</v>
      </c>
      <c r="AT2697" s="25">
        <f t="shared" si="255"/>
        <v>2690</v>
      </c>
      <c r="AU2697" s="25">
        <f t="shared" ref="AU2697:AU2760" si="259">COUNTIF(AS:AS,AT2697)</f>
        <v>0</v>
      </c>
      <c r="AV2697" s="25">
        <f t="shared" si="256"/>
        <v>0</v>
      </c>
      <c r="BB2697" s="51"/>
    </row>
    <row r="2698" spans="1:54" x14ac:dyDescent="0.25">
      <c r="A2698" t="str">
        <f t="shared" si="257"/>
        <v>2698</v>
      </c>
      <c r="B2698" s="25">
        <f>IF(OR(ISBLANK($AG2698),$AI2698="closed",$AI2698="old",AND($B$3=Data!$N$6,OR(database!AG2698=Data!$K$8,Data!$K$9=database!AG2698))),0,MAX(B$8:B2697)+1)</f>
        <v>0</v>
      </c>
      <c r="C2698" s="25">
        <f ca="1">IF(AND($AL2698-C$3&lt;=TODAY(),$AL2698&gt;0,AI2698&lt;&gt;"closed",AI2698&lt;&gt;"old",AND($B$3&lt;&gt;Data!$N$6,OR(database!$AG2698&lt;&gt;Data!$K$9,database!$AG2698&lt;&gt;Data!$K$8))),MAX(C$8:C2697)+1,0)</f>
        <v>0</v>
      </c>
      <c r="D2698" s="25">
        <f ca="1">IF(AND($AL2698-D$3&lt;=TODAY(),$AL2698&gt;0,$AI2698&lt;&gt;"closed",AI2698&lt;&gt;"old",AND($B$3&lt;&gt;Data!$N$6,OR(database!$AG2698&lt;&gt;Data!$K$9,database!$AG2698&lt;&gt;Data!$K$8))),MAX(D$8:D2697)+1,0)</f>
        <v>0</v>
      </c>
      <c r="E2698" s="25">
        <f ca="1">IF(AND($AL2698-E$3&lt;=TODAY(),$AL2698&gt;0,AI2698&lt;&gt;"closed",AI2698&lt;&gt;"old",AND($B$3&lt;&gt;Data!$N$6,OR(database!$AG2698&lt;&gt;Data!$K$9,database!$AG2698&lt;&gt;Data!$K$8))),MAX(E$8:E2697)+1,0)</f>
        <v>0</v>
      </c>
      <c r="F2698" s="25">
        <f>IF(AH2698="X",MAX(F$8:F2697)+1,0)</f>
        <v>0</v>
      </c>
      <c r="G2698" s="25">
        <f ca="1">IF(AND(AG2698=Data!$K$8,database!AI2698&lt;&gt;"Closed",AI2698&lt;&gt;"old",database!AL2698&lt;(TODAY()+Data!$X$4)),MAX(G$8:G2697)+1,0)</f>
        <v>0</v>
      </c>
      <c r="H2698" s="25">
        <f ca="1">IF(AND(AG2698=Data!$K$9,database!AI2698&lt;&gt;"Closed",AI2698&lt;&gt;"old",database!AL2698&lt;(TODAY()+Data!$X$5)),MAX(H$8:H2697)+1,0)</f>
        <v>0</v>
      </c>
      <c r="Y2698">
        <f>IF(AS2698&gt;0,VLOOKUP(AS2698,$AT:$AV,3,0)+COUNTIF(AS$8:AS2697,AS2698),0)</f>
        <v>0</v>
      </c>
      <c r="AA2698" s="16"/>
      <c r="AB2698" s="22"/>
      <c r="AC2698" s="16"/>
      <c r="AD2698" s="22"/>
      <c r="AE2698" s="16"/>
      <c r="AF2698" s="22"/>
      <c r="AG2698" s="138"/>
      <c r="AH2698" s="23"/>
      <c r="AI2698" s="16"/>
      <c r="AJ2698" s="23"/>
      <c r="AK2698" s="28"/>
      <c r="AL2698" s="35"/>
      <c r="AQ2698" s="25">
        <f>IF(FollowUp!$AK$3="(Off)",IF(FollowUp!$AA$3=Data!$D$5,C2698,IF(FollowUp!$AA$3=Data!$D$6,D2698,IF(FollowUp!$AA$3=Data!$D$7,E2698,B2698))),IF(FollowUp!$AK$3=Data!$N$9,F2698,IF(FollowUp!$AK$3=Data!$N$8,H2698,IF(FollowUp!$AK$3=Data!$N$7,G2698,B2698))))</f>
        <v>0</v>
      </c>
      <c r="AR2698" s="51">
        <f t="shared" si="254"/>
        <v>0</v>
      </c>
      <c r="AS2698" s="25">
        <f t="shared" si="258"/>
        <v>-1</v>
      </c>
      <c r="AT2698" s="25">
        <f t="shared" si="255"/>
        <v>2691</v>
      </c>
      <c r="AU2698" s="25">
        <f t="shared" si="259"/>
        <v>0</v>
      </c>
      <c r="AV2698" s="25">
        <f t="shared" si="256"/>
        <v>0</v>
      </c>
      <c r="BB2698" s="51"/>
    </row>
    <row r="2699" spans="1:54" x14ac:dyDescent="0.25">
      <c r="A2699" t="str">
        <f t="shared" si="257"/>
        <v>2699</v>
      </c>
      <c r="B2699" s="25">
        <f>IF(OR(ISBLANK($AG2699),$AI2699="closed",$AI2699="old",AND($B$3=Data!$N$6,OR(database!AG2699=Data!$K$8,Data!$K$9=database!AG2699))),0,MAX(B$8:B2698)+1)</f>
        <v>0</v>
      </c>
      <c r="C2699" s="25">
        <f ca="1">IF(AND($AL2699-C$3&lt;=TODAY(),$AL2699&gt;0,AI2699&lt;&gt;"closed",AI2699&lt;&gt;"old",AND($B$3&lt;&gt;Data!$N$6,OR(database!$AG2699&lt;&gt;Data!$K$9,database!$AG2699&lt;&gt;Data!$K$8))),MAX(C$8:C2698)+1,0)</f>
        <v>0</v>
      </c>
      <c r="D2699" s="25">
        <f ca="1">IF(AND($AL2699-D$3&lt;=TODAY(),$AL2699&gt;0,$AI2699&lt;&gt;"closed",AI2699&lt;&gt;"old",AND($B$3&lt;&gt;Data!$N$6,OR(database!$AG2699&lt;&gt;Data!$K$9,database!$AG2699&lt;&gt;Data!$K$8))),MAX(D$8:D2698)+1,0)</f>
        <v>0</v>
      </c>
      <c r="E2699" s="25">
        <f ca="1">IF(AND($AL2699-E$3&lt;=TODAY(),$AL2699&gt;0,AI2699&lt;&gt;"closed",AI2699&lt;&gt;"old",AND($B$3&lt;&gt;Data!$N$6,OR(database!$AG2699&lt;&gt;Data!$K$9,database!$AG2699&lt;&gt;Data!$K$8))),MAX(E$8:E2698)+1,0)</f>
        <v>0</v>
      </c>
      <c r="F2699" s="25">
        <f>IF(AH2699="X",MAX(F$8:F2698)+1,0)</f>
        <v>0</v>
      </c>
      <c r="G2699" s="25">
        <f ca="1">IF(AND(AG2699=Data!$K$8,database!AI2699&lt;&gt;"Closed",AI2699&lt;&gt;"old",database!AL2699&lt;(TODAY()+Data!$X$4)),MAX(G$8:G2698)+1,0)</f>
        <v>0</v>
      </c>
      <c r="H2699" s="25">
        <f ca="1">IF(AND(AG2699=Data!$K$9,database!AI2699&lt;&gt;"Closed",AI2699&lt;&gt;"old",database!AL2699&lt;(TODAY()+Data!$X$5)),MAX(H$8:H2698)+1,0)</f>
        <v>0</v>
      </c>
      <c r="Y2699">
        <f>IF(AS2699&gt;0,VLOOKUP(AS2699,$AT:$AV,3,0)+COUNTIF(AS$8:AS2698,AS2699),0)</f>
        <v>0</v>
      </c>
      <c r="AA2699" s="17"/>
      <c r="AB2699" s="18"/>
      <c r="AC2699" s="17"/>
      <c r="AD2699" s="18"/>
      <c r="AE2699" s="17"/>
      <c r="AF2699" s="18"/>
      <c r="AG2699" s="139"/>
      <c r="AH2699" s="24"/>
      <c r="AI2699" s="17"/>
      <c r="AJ2699" s="24"/>
      <c r="AK2699" s="27"/>
      <c r="AL2699" s="47"/>
      <c r="AQ2699" s="25">
        <f>IF(FollowUp!$AK$3="(Off)",IF(FollowUp!$AA$3=Data!$D$5,C2699,IF(FollowUp!$AA$3=Data!$D$6,D2699,IF(FollowUp!$AA$3=Data!$D$7,E2699,B2699))),IF(FollowUp!$AK$3=Data!$N$9,F2699,IF(FollowUp!$AK$3=Data!$N$8,H2699,IF(FollowUp!$AK$3=Data!$N$7,G2699,B2699))))</f>
        <v>0</v>
      </c>
      <c r="AR2699" s="51">
        <f t="shared" si="254"/>
        <v>0</v>
      </c>
      <c r="AS2699" s="25">
        <f t="shared" si="258"/>
        <v>-1</v>
      </c>
      <c r="AT2699" s="25">
        <f t="shared" si="255"/>
        <v>2692</v>
      </c>
      <c r="AU2699" s="25">
        <f t="shared" si="259"/>
        <v>0</v>
      </c>
      <c r="AV2699" s="25">
        <f t="shared" si="256"/>
        <v>0</v>
      </c>
      <c r="BB2699" s="51"/>
    </row>
    <row r="2700" spans="1:54" x14ac:dyDescent="0.25">
      <c r="A2700" t="str">
        <f t="shared" si="257"/>
        <v>2700</v>
      </c>
      <c r="B2700" s="25">
        <f>IF(OR(ISBLANK($AG2700),$AI2700="closed",$AI2700="old",AND($B$3=Data!$N$6,OR(database!AG2700=Data!$K$8,Data!$K$9=database!AG2700))),0,MAX(B$8:B2699)+1)</f>
        <v>0</v>
      </c>
      <c r="C2700" s="25">
        <f ca="1">IF(AND($AL2700-C$3&lt;=TODAY(),$AL2700&gt;0,AI2700&lt;&gt;"closed",AI2700&lt;&gt;"old",AND($B$3&lt;&gt;Data!$N$6,OR(database!$AG2700&lt;&gt;Data!$K$9,database!$AG2700&lt;&gt;Data!$K$8))),MAX(C$8:C2699)+1,0)</f>
        <v>0</v>
      </c>
      <c r="D2700" s="25">
        <f ca="1">IF(AND($AL2700-D$3&lt;=TODAY(),$AL2700&gt;0,$AI2700&lt;&gt;"closed",AI2700&lt;&gt;"old",AND($B$3&lt;&gt;Data!$N$6,OR(database!$AG2700&lt;&gt;Data!$K$9,database!$AG2700&lt;&gt;Data!$K$8))),MAX(D$8:D2699)+1,0)</f>
        <v>0</v>
      </c>
      <c r="E2700" s="25">
        <f ca="1">IF(AND($AL2700-E$3&lt;=TODAY(),$AL2700&gt;0,AI2700&lt;&gt;"closed",AI2700&lt;&gt;"old",AND($B$3&lt;&gt;Data!$N$6,OR(database!$AG2700&lt;&gt;Data!$K$9,database!$AG2700&lt;&gt;Data!$K$8))),MAX(E$8:E2699)+1,0)</f>
        <v>0</v>
      </c>
      <c r="F2700" s="25">
        <f>IF(AH2700="X",MAX(F$8:F2699)+1,0)</f>
        <v>0</v>
      </c>
      <c r="G2700" s="25">
        <f ca="1">IF(AND(AG2700=Data!$K$8,database!AI2700&lt;&gt;"Closed",AI2700&lt;&gt;"old",database!AL2700&lt;(TODAY()+Data!$X$4)),MAX(G$8:G2699)+1,0)</f>
        <v>0</v>
      </c>
      <c r="H2700" s="25">
        <f ca="1">IF(AND(AG2700=Data!$K$9,database!AI2700&lt;&gt;"Closed",AI2700&lt;&gt;"old",database!AL2700&lt;(TODAY()+Data!$X$5)),MAX(H$8:H2699)+1,0)</f>
        <v>0</v>
      </c>
      <c r="Y2700">
        <f>IF(AS2700&gt;0,VLOOKUP(AS2700,$AT:$AV,3,0)+COUNTIF(AS$8:AS2699,AS2700),0)</f>
        <v>0</v>
      </c>
      <c r="AA2700" s="16"/>
      <c r="AB2700" s="22"/>
      <c r="AC2700" s="16"/>
      <c r="AD2700" s="22"/>
      <c r="AE2700" s="16"/>
      <c r="AF2700" s="22"/>
      <c r="AG2700" s="138"/>
      <c r="AH2700" s="23"/>
      <c r="AI2700" s="16"/>
      <c r="AJ2700" s="23"/>
      <c r="AK2700" s="28"/>
      <c r="AL2700" s="35"/>
      <c r="AQ2700" s="25">
        <f>IF(FollowUp!$AK$3="(Off)",IF(FollowUp!$AA$3=Data!$D$5,C2700,IF(FollowUp!$AA$3=Data!$D$6,D2700,IF(FollowUp!$AA$3=Data!$D$7,E2700,B2700))),IF(FollowUp!$AK$3=Data!$N$9,F2700,IF(FollowUp!$AK$3=Data!$N$8,H2700,IF(FollowUp!$AK$3=Data!$N$7,G2700,B2700))))</f>
        <v>0</v>
      </c>
      <c r="AR2700" s="51">
        <f t="shared" si="254"/>
        <v>0</v>
      </c>
      <c r="AS2700" s="25">
        <f t="shared" si="258"/>
        <v>-1</v>
      </c>
      <c r="AT2700" s="25">
        <f t="shared" si="255"/>
        <v>2693</v>
      </c>
      <c r="AU2700" s="25">
        <f t="shared" si="259"/>
        <v>0</v>
      </c>
      <c r="AV2700" s="25">
        <f t="shared" si="256"/>
        <v>0</v>
      </c>
      <c r="BB2700" s="51"/>
    </row>
    <row r="2701" spans="1:54" x14ac:dyDescent="0.25">
      <c r="A2701" t="str">
        <f t="shared" si="257"/>
        <v>2701</v>
      </c>
      <c r="B2701" s="25">
        <f>IF(OR(ISBLANK($AG2701),$AI2701="closed",$AI2701="old",AND($B$3=Data!$N$6,OR(database!AG2701=Data!$K$8,Data!$K$9=database!AG2701))),0,MAX(B$8:B2700)+1)</f>
        <v>0</v>
      </c>
      <c r="C2701" s="25">
        <f ca="1">IF(AND($AL2701-C$3&lt;=TODAY(),$AL2701&gt;0,AI2701&lt;&gt;"closed",AI2701&lt;&gt;"old",AND($B$3&lt;&gt;Data!$N$6,OR(database!$AG2701&lt;&gt;Data!$K$9,database!$AG2701&lt;&gt;Data!$K$8))),MAX(C$8:C2700)+1,0)</f>
        <v>0</v>
      </c>
      <c r="D2701" s="25">
        <f ca="1">IF(AND($AL2701-D$3&lt;=TODAY(),$AL2701&gt;0,$AI2701&lt;&gt;"closed",AI2701&lt;&gt;"old",AND($B$3&lt;&gt;Data!$N$6,OR(database!$AG2701&lt;&gt;Data!$K$9,database!$AG2701&lt;&gt;Data!$K$8))),MAX(D$8:D2700)+1,0)</f>
        <v>0</v>
      </c>
      <c r="E2701" s="25">
        <f ca="1">IF(AND($AL2701-E$3&lt;=TODAY(),$AL2701&gt;0,AI2701&lt;&gt;"closed",AI2701&lt;&gt;"old",AND($B$3&lt;&gt;Data!$N$6,OR(database!$AG2701&lt;&gt;Data!$K$9,database!$AG2701&lt;&gt;Data!$K$8))),MAX(E$8:E2700)+1,0)</f>
        <v>0</v>
      </c>
      <c r="F2701" s="25">
        <f>IF(AH2701="X",MAX(F$8:F2700)+1,0)</f>
        <v>0</v>
      </c>
      <c r="G2701" s="25">
        <f ca="1">IF(AND(AG2701=Data!$K$8,database!AI2701&lt;&gt;"Closed",AI2701&lt;&gt;"old",database!AL2701&lt;(TODAY()+Data!$X$4)),MAX(G$8:G2700)+1,0)</f>
        <v>0</v>
      </c>
      <c r="H2701" s="25">
        <f ca="1">IF(AND(AG2701=Data!$K$9,database!AI2701&lt;&gt;"Closed",AI2701&lt;&gt;"old",database!AL2701&lt;(TODAY()+Data!$X$5)),MAX(H$8:H2700)+1,0)</f>
        <v>0</v>
      </c>
      <c r="Y2701">
        <f>IF(AS2701&gt;0,VLOOKUP(AS2701,$AT:$AV,3,0)+COUNTIF(AS$8:AS2700,AS2701),0)</f>
        <v>0</v>
      </c>
      <c r="AA2701" s="17"/>
      <c r="AB2701" s="18"/>
      <c r="AC2701" s="17"/>
      <c r="AD2701" s="18"/>
      <c r="AE2701" s="17"/>
      <c r="AF2701" s="18"/>
      <c r="AG2701" s="139"/>
      <c r="AH2701" s="24"/>
      <c r="AI2701" s="17"/>
      <c r="AJ2701" s="24"/>
      <c r="AK2701" s="27"/>
      <c r="AL2701" s="47"/>
      <c r="AQ2701" s="25">
        <f>IF(FollowUp!$AK$3="(Off)",IF(FollowUp!$AA$3=Data!$D$5,C2701,IF(FollowUp!$AA$3=Data!$D$6,D2701,IF(FollowUp!$AA$3=Data!$D$7,E2701,B2701))),IF(FollowUp!$AK$3=Data!$N$9,F2701,IF(FollowUp!$AK$3=Data!$N$8,H2701,IF(FollowUp!$AK$3=Data!$N$7,G2701,B2701))))</f>
        <v>0</v>
      </c>
      <c r="AR2701" s="51">
        <f t="shared" si="254"/>
        <v>0</v>
      </c>
      <c r="AS2701" s="25">
        <f t="shared" si="258"/>
        <v>-1</v>
      </c>
      <c r="AT2701" s="25">
        <f t="shared" si="255"/>
        <v>2694</v>
      </c>
      <c r="AU2701" s="25">
        <f t="shared" si="259"/>
        <v>0</v>
      </c>
      <c r="AV2701" s="25">
        <f t="shared" si="256"/>
        <v>0</v>
      </c>
      <c r="BB2701" s="51"/>
    </row>
    <row r="2702" spans="1:54" x14ac:dyDescent="0.25">
      <c r="A2702" t="str">
        <f t="shared" si="257"/>
        <v>2702</v>
      </c>
      <c r="B2702" s="25">
        <f>IF(OR(ISBLANK($AG2702),$AI2702="closed",$AI2702="old",AND($B$3=Data!$N$6,OR(database!AG2702=Data!$K$8,Data!$K$9=database!AG2702))),0,MAX(B$8:B2701)+1)</f>
        <v>0</v>
      </c>
      <c r="C2702" s="25">
        <f ca="1">IF(AND($AL2702-C$3&lt;=TODAY(),$AL2702&gt;0,AI2702&lt;&gt;"closed",AI2702&lt;&gt;"old",AND($B$3&lt;&gt;Data!$N$6,OR(database!$AG2702&lt;&gt;Data!$K$9,database!$AG2702&lt;&gt;Data!$K$8))),MAX(C$8:C2701)+1,0)</f>
        <v>0</v>
      </c>
      <c r="D2702" s="25">
        <f ca="1">IF(AND($AL2702-D$3&lt;=TODAY(),$AL2702&gt;0,$AI2702&lt;&gt;"closed",AI2702&lt;&gt;"old",AND($B$3&lt;&gt;Data!$N$6,OR(database!$AG2702&lt;&gt;Data!$K$9,database!$AG2702&lt;&gt;Data!$K$8))),MAX(D$8:D2701)+1,0)</f>
        <v>0</v>
      </c>
      <c r="E2702" s="25">
        <f ca="1">IF(AND($AL2702-E$3&lt;=TODAY(),$AL2702&gt;0,AI2702&lt;&gt;"closed",AI2702&lt;&gt;"old",AND($B$3&lt;&gt;Data!$N$6,OR(database!$AG2702&lt;&gt;Data!$K$9,database!$AG2702&lt;&gt;Data!$K$8))),MAX(E$8:E2701)+1,0)</f>
        <v>0</v>
      </c>
      <c r="F2702" s="25">
        <f>IF(AH2702="X",MAX(F$8:F2701)+1,0)</f>
        <v>0</v>
      </c>
      <c r="G2702" s="25">
        <f ca="1">IF(AND(AG2702=Data!$K$8,database!AI2702&lt;&gt;"Closed",AI2702&lt;&gt;"old",database!AL2702&lt;(TODAY()+Data!$X$4)),MAX(G$8:G2701)+1,0)</f>
        <v>0</v>
      </c>
      <c r="H2702" s="25">
        <f ca="1">IF(AND(AG2702=Data!$K$9,database!AI2702&lt;&gt;"Closed",AI2702&lt;&gt;"old",database!AL2702&lt;(TODAY()+Data!$X$5)),MAX(H$8:H2701)+1,0)</f>
        <v>0</v>
      </c>
      <c r="Y2702">
        <f>IF(AS2702&gt;0,VLOOKUP(AS2702,$AT:$AV,3,0)+COUNTIF(AS$8:AS2701,AS2702),0)</f>
        <v>0</v>
      </c>
      <c r="AA2702" s="16"/>
      <c r="AB2702" s="22"/>
      <c r="AC2702" s="16"/>
      <c r="AD2702" s="22"/>
      <c r="AE2702" s="16"/>
      <c r="AF2702" s="22"/>
      <c r="AG2702" s="138"/>
      <c r="AH2702" s="23"/>
      <c r="AI2702" s="16"/>
      <c r="AJ2702" s="23"/>
      <c r="AK2702" s="28"/>
      <c r="AL2702" s="35"/>
      <c r="AQ2702" s="25">
        <f>IF(FollowUp!$AK$3="(Off)",IF(FollowUp!$AA$3=Data!$D$5,C2702,IF(FollowUp!$AA$3=Data!$D$6,D2702,IF(FollowUp!$AA$3=Data!$D$7,E2702,B2702))),IF(FollowUp!$AK$3=Data!$N$9,F2702,IF(FollowUp!$AK$3=Data!$N$8,H2702,IF(FollowUp!$AK$3=Data!$N$7,G2702,B2702))))</f>
        <v>0</v>
      </c>
      <c r="AR2702" s="51">
        <f t="shared" si="254"/>
        <v>0</v>
      </c>
      <c r="AS2702" s="25">
        <f t="shared" si="258"/>
        <v>-1</v>
      </c>
      <c r="AT2702" s="25">
        <f t="shared" si="255"/>
        <v>2695</v>
      </c>
      <c r="AU2702" s="25">
        <f t="shared" si="259"/>
        <v>0</v>
      </c>
      <c r="AV2702" s="25">
        <f t="shared" si="256"/>
        <v>0</v>
      </c>
      <c r="BB2702" s="51"/>
    </row>
    <row r="2703" spans="1:54" x14ac:dyDescent="0.25">
      <c r="A2703" t="str">
        <f t="shared" si="257"/>
        <v>2703</v>
      </c>
      <c r="B2703" s="25">
        <f>IF(OR(ISBLANK($AG2703),$AI2703="closed",$AI2703="old",AND($B$3=Data!$N$6,OR(database!AG2703=Data!$K$8,Data!$K$9=database!AG2703))),0,MAX(B$8:B2702)+1)</f>
        <v>0</v>
      </c>
      <c r="C2703" s="25">
        <f ca="1">IF(AND($AL2703-C$3&lt;=TODAY(),$AL2703&gt;0,AI2703&lt;&gt;"closed",AI2703&lt;&gt;"old",AND($B$3&lt;&gt;Data!$N$6,OR(database!$AG2703&lt;&gt;Data!$K$9,database!$AG2703&lt;&gt;Data!$K$8))),MAX(C$8:C2702)+1,0)</f>
        <v>0</v>
      </c>
      <c r="D2703" s="25">
        <f ca="1">IF(AND($AL2703-D$3&lt;=TODAY(),$AL2703&gt;0,$AI2703&lt;&gt;"closed",AI2703&lt;&gt;"old",AND($B$3&lt;&gt;Data!$N$6,OR(database!$AG2703&lt;&gt;Data!$K$9,database!$AG2703&lt;&gt;Data!$K$8))),MAX(D$8:D2702)+1,0)</f>
        <v>0</v>
      </c>
      <c r="E2703" s="25">
        <f ca="1">IF(AND($AL2703-E$3&lt;=TODAY(),$AL2703&gt;0,AI2703&lt;&gt;"closed",AI2703&lt;&gt;"old",AND($B$3&lt;&gt;Data!$N$6,OR(database!$AG2703&lt;&gt;Data!$K$9,database!$AG2703&lt;&gt;Data!$K$8))),MAX(E$8:E2702)+1,0)</f>
        <v>0</v>
      </c>
      <c r="F2703" s="25">
        <f>IF(AH2703="X",MAX(F$8:F2702)+1,0)</f>
        <v>0</v>
      </c>
      <c r="G2703" s="25">
        <f ca="1">IF(AND(AG2703=Data!$K$8,database!AI2703&lt;&gt;"Closed",AI2703&lt;&gt;"old",database!AL2703&lt;(TODAY()+Data!$X$4)),MAX(G$8:G2702)+1,0)</f>
        <v>0</v>
      </c>
      <c r="H2703" s="25">
        <f ca="1">IF(AND(AG2703=Data!$K$9,database!AI2703&lt;&gt;"Closed",AI2703&lt;&gt;"old",database!AL2703&lt;(TODAY()+Data!$X$5)),MAX(H$8:H2702)+1,0)</f>
        <v>0</v>
      </c>
      <c r="Y2703">
        <f>IF(AS2703&gt;0,VLOOKUP(AS2703,$AT:$AV,3,0)+COUNTIF(AS$8:AS2702,AS2703),0)</f>
        <v>0</v>
      </c>
      <c r="AA2703" s="17"/>
      <c r="AB2703" s="18"/>
      <c r="AC2703" s="17"/>
      <c r="AD2703" s="18"/>
      <c r="AE2703" s="17"/>
      <c r="AF2703" s="18"/>
      <c r="AG2703" s="139"/>
      <c r="AH2703" s="24"/>
      <c r="AI2703" s="17"/>
      <c r="AJ2703" s="24"/>
      <c r="AK2703" s="27"/>
      <c r="AL2703" s="47"/>
      <c r="AQ2703" s="25">
        <f>IF(FollowUp!$AK$3="(Off)",IF(FollowUp!$AA$3=Data!$D$5,C2703,IF(FollowUp!$AA$3=Data!$D$6,D2703,IF(FollowUp!$AA$3=Data!$D$7,E2703,B2703))),IF(FollowUp!$AK$3=Data!$N$9,F2703,IF(FollowUp!$AK$3=Data!$N$8,H2703,IF(FollowUp!$AK$3=Data!$N$7,G2703,B2703))))</f>
        <v>0</v>
      </c>
      <c r="AR2703" s="51">
        <f t="shared" si="254"/>
        <v>0</v>
      </c>
      <c r="AS2703" s="25">
        <f t="shared" si="258"/>
        <v>-1</v>
      </c>
      <c r="AT2703" s="25">
        <f t="shared" si="255"/>
        <v>2696</v>
      </c>
      <c r="AU2703" s="25">
        <f t="shared" si="259"/>
        <v>0</v>
      </c>
      <c r="AV2703" s="25">
        <f t="shared" si="256"/>
        <v>0</v>
      </c>
      <c r="BB2703" s="51"/>
    </row>
    <row r="2704" spans="1:54" x14ac:dyDescent="0.25">
      <c r="A2704" t="str">
        <f t="shared" si="257"/>
        <v>2704</v>
      </c>
      <c r="B2704" s="25">
        <f>IF(OR(ISBLANK($AG2704),$AI2704="closed",$AI2704="old",AND($B$3=Data!$N$6,OR(database!AG2704=Data!$K$8,Data!$K$9=database!AG2704))),0,MAX(B$8:B2703)+1)</f>
        <v>0</v>
      </c>
      <c r="C2704" s="25">
        <f ca="1">IF(AND($AL2704-C$3&lt;=TODAY(),$AL2704&gt;0,AI2704&lt;&gt;"closed",AI2704&lt;&gt;"old",AND($B$3&lt;&gt;Data!$N$6,OR(database!$AG2704&lt;&gt;Data!$K$9,database!$AG2704&lt;&gt;Data!$K$8))),MAX(C$8:C2703)+1,0)</f>
        <v>0</v>
      </c>
      <c r="D2704" s="25">
        <f ca="1">IF(AND($AL2704-D$3&lt;=TODAY(),$AL2704&gt;0,$AI2704&lt;&gt;"closed",AI2704&lt;&gt;"old",AND($B$3&lt;&gt;Data!$N$6,OR(database!$AG2704&lt;&gt;Data!$K$9,database!$AG2704&lt;&gt;Data!$K$8))),MAX(D$8:D2703)+1,0)</f>
        <v>0</v>
      </c>
      <c r="E2704" s="25">
        <f ca="1">IF(AND($AL2704-E$3&lt;=TODAY(),$AL2704&gt;0,AI2704&lt;&gt;"closed",AI2704&lt;&gt;"old",AND($B$3&lt;&gt;Data!$N$6,OR(database!$AG2704&lt;&gt;Data!$K$9,database!$AG2704&lt;&gt;Data!$K$8))),MAX(E$8:E2703)+1,0)</f>
        <v>0</v>
      </c>
      <c r="F2704" s="25">
        <f>IF(AH2704="X",MAX(F$8:F2703)+1,0)</f>
        <v>0</v>
      </c>
      <c r="G2704" s="25">
        <f ca="1">IF(AND(AG2704=Data!$K$8,database!AI2704&lt;&gt;"Closed",AI2704&lt;&gt;"old",database!AL2704&lt;(TODAY()+Data!$X$4)),MAX(G$8:G2703)+1,0)</f>
        <v>0</v>
      </c>
      <c r="H2704" s="25">
        <f ca="1">IF(AND(AG2704=Data!$K$9,database!AI2704&lt;&gt;"Closed",AI2704&lt;&gt;"old",database!AL2704&lt;(TODAY()+Data!$X$5)),MAX(H$8:H2703)+1,0)</f>
        <v>0</v>
      </c>
      <c r="Y2704">
        <f>IF(AS2704&gt;0,VLOOKUP(AS2704,$AT:$AV,3,0)+COUNTIF(AS$8:AS2703,AS2704),0)</f>
        <v>0</v>
      </c>
      <c r="AA2704" s="16"/>
      <c r="AB2704" s="22"/>
      <c r="AC2704" s="16"/>
      <c r="AD2704" s="22"/>
      <c r="AE2704" s="16"/>
      <c r="AF2704" s="22"/>
      <c r="AG2704" s="138"/>
      <c r="AH2704" s="23"/>
      <c r="AI2704" s="16"/>
      <c r="AJ2704" s="23"/>
      <c r="AK2704" s="28"/>
      <c r="AL2704" s="35"/>
      <c r="AQ2704" s="25">
        <f>IF(FollowUp!$AK$3="(Off)",IF(FollowUp!$AA$3=Data!$D$5,C2704,IF(FollowUp!$AA$3=Data!$D$6,D2704,IF(FollowUp!$AA$3=Data!$D$7,E2704,B2704))),IF(FollowUp!$AK$3=Data!$N$9,F2704,IF(FollowUp!$AK$3=Data!$N$8,H2704,IF(FollowUp!$AK$3=Data!$N$7,G2704,B2704))))</f>
        <v>0</v>
      </c>
      <c r="AR2704" s="51">
        <f t="shared" si="254"/>
        <v>0</v>
      </c>
      <c r="AS2704" s="25">
        <f t="shared" si="258"/>
        <v>-1</v>
      </c>
      <c r="AT2704" s="25">
        <f t="shared" si="255"/>
        <v>2697</v>
      </c>
      <c r="AU2704" s="25">
        <f t="shared" si="259"/>
        <v>0</v>
      </c>
      <c r="AV2704" s="25">
        <f t="shared" si="256"/>
        <v>0</v>
      </c>
      <c r="BB2704" s="51"/>
    </row>
    <row r="2705" spans="1:54" x14ac:dyDescent="0.25">
      <c r="A2705" t="str">
        <f t="shared" si="257"/>
        <v>2705</v>
      </c>
      <c r="B2705" s="25">
        <f>IF(OR(ISBLANK($AG2705),$AI2705="closed",$AI2705="old",AND($B$3=Data!$N$6,OR(database!AG2705=Data!$K$8,Data!$K$9=database!AG2705))),0,MAX(B$8:B2704)+1)</f>
        <v>0</v>
      </c>
      <c r="C2705" s="25">
        <f ca="1">IF(AND($AL2705-C$3&lt;=TODAY(),$AL2705&gt;0,AI2705&lt;&gt;"closed",AI2705&lt;&gt;"old",AND($B$3&lt;&gt;Data!$N$6,OR(database!$AG2705&lt;&gt;Data!$K$9,database!$AG2705&lt;&gt;Data!$K$8))),MAX(C$8:C2704)+1,0)</f>
        <v>0</v>
      </c>
      <c r="D2705" s="25">
        <f ca="1">IF(AND($AL2705-D$3&lt;=TODAY(),$AL2705&gt;0,$AI2705&lt;&gt;"closed",AI2705&lt;&gt;"old",AND($B$3&lt;&gt;Data!$N$6,OR(database!$AG2705&lt;&gt;Data!$K$9,database!$AG2705&lt;&gt;Data!$K$8))),MAX(D$8:D2704)+1,0)</f>
        <v>0</v>
      </c>
      <c r="E2705" s="25">
        <f ca="1">IF(AND($AL2705-E$3&lt;=TODAY(),$AL2705&gt;0,AI2705&lt;&gt;"closed",AI2705&lt;&gt;"old",AND($B$3&lt;&gt;Data!$N$6,OR(database!$AG2705&lt;&gt;Data!$K$9,database!$AG2705&lt;&gt;Data!$K$8))),MAX(E$8:E2704)+1,0)</f>
        <v>0</v>
      </c>
      <c r="F2705" s="25">
        <f>IF(AH2705="X",MAX(F$8:F2704)+1,0)</f>
        <v>0</v>
      </c>
      <c r="G2705" s="25">
        <f ca="1">IF(AND(AG2705=Data!$K$8,database!AI2705&lt;&gt;"Closed",AI2705&lt;&gt;"old",database!AL2705&lt;(TODAY()+Data!$X$4)),MAX(G$8:G2704)+1,0)</f>
        <v>0</v>
      </c>
      <c r="H2705" s="25">
        <f ca="1">IF(AND(AG2705=Data!$K$9,database!AI2705&lt;&gt;"Closed",AI2705&lt;&gt;"old",database!AL2705&lt;(TODAY()+Data!$X$5)),MAX(H$8:H2704)+1,0)</f>
        <v>0</v>
      </c>
      <c r="Y2705">
        <f>IF(AS2705&gt;0,VLOOKUP(AS2705,$AT:$AV,3,0)+COUNTIF(AS$8:AS2704,AS2705),0)</f>
        <v>0</v>
      </c>
      <c r="AA2705" s="17"/>
      <c r="AB2705" s="18"/>
      <c r="AC2705" s="17"/>
      <c r="AD2705" s="18"/>
      <c r="AE2705" s="17"/>
      <c r="AF2705" s="18"/>
      <c r="AG2705" s="139"/>
      <c r="AH2705" s="24"/>
      <c r="AI2705" s="17"/>
      <c r="AJ2705" s="24"/>
      <c r="AK2705" s="27"/>
      <c r="AL2705" s="47"/>
      <c r="AQ2705" s="25">
        <f>IF(FollowUp!$AK$3="(Off)",IF(FollowUp!$AA$3=Data!$D$5,C2705,IF(FollowUp!$AA$3=Data!$D$6,D2705,IF(FollowUp!$AA$3=Data!$D$7,E2705,B2705))),IF(FollowUp!$AK$3=Data!$N$9,F2705,IF(FollowUp!$AK$3=Data!$N$8,H2705,IF(FollowUp!$AK$3=Data!$N$7,G2705,B2705))))</f>
        <v>0</v>
      </c>
      <c r="AR2705" s="51">
        <f t="shared" si="254"/>
        <v>0</v>
      </c>
      <c r="AS2705" s="25">
        <f t="shared" si="258"/>
        <v>-1</v>
      </c>
      <c r="AT2705" s="25">
        <f t="shared" si="255"/>
        <v>2698</v>
      </c>
      <c r="AU2705" s="25">
        <f t="shared" si="259"/>
        <v>0</v>
      </c>
      <c r="AV2705" s="25">
        <f t="shared" si="256"/>
        <v>0</v>
      </c>
      <c r="BB2705" s="51"/>
    </row>
    <row r="2706" spans="1:54" x14ac:dyDescent="0.25">
      <c r="A2706" t="str">
        <f t="shared" si="257"/>
        <v>2706</v>
      </c>
      <c r="B2706" s="25">
        <f>IF(OR(ISBLANK($AG2706),$AI2706="closed",$AI2706="old",AND($B$3=Data!$N$6,OR(database!AG2706=Data!$K$8,Data!$K$9=database!AG2706))),0,MAX(B$8:B2705)+1)</f>
        <v>0</v>
      </c>
      <c r="C2706" s="25">
        <f ca="1">IF(AND($AL2706-C$3&lt;=TODAY(),$AL2706&gt;0,AI2706&lt;&gt;"closed",AI2706&lt;&gt;"old",AND($B$3&lt;&gt;Data!$N$6,OR(database!$AG2706&lt;&gt;Data!$K$9,database!$AG2706&lt;&gt;Data!$K$8))),MAX(C$8:C2705)+1,0)</f>
        <v>0</v>
      </c>
      <c r="D2706" s="25">
        <f ca="1">IF(AND($AL2706-D$3&lt;=TODAY(),$AL2706&gt;0,$AI2706&lt;&gt;"closed",AI2706&lt;&gt;"old",AND($B$3&lt;&gt;Data!$N$6,OR(database!$AG2706&lt;&gt;Data!$K$9,database!$AG2706&lt;&gt;Data!$K$8))),MAX(D$8:D2705)+1,0)</f>
        <v>0</v>
      </c>
      <c r="E2706" s="25">
        <f ca="1">IF(AND($AL2706-E$3&lt;=TODAY(),$AL2706&gt;0,AI2706&lt;&gt;"closed",AI2706&lt;&gt;"old",AND($B$3&lt;&gt;Data!$N$6,OR(database!$AG2706&lt;&gt;Data!$K$9,database!$AG2706&lt;&gt;Data!$K$8))),MAX(E$8:E2705)+1,0)</f>
        <v>0</v>
      </c>
      <c r="F2706" s="25">
        <f>IF(AH2706="X",MAX(F$8:F2705)+1,0)</f>
        <v>0</v>
      </c>
      <c r="G2706" s="25">
        <f ca="1">IF(AND(AG2706=Data!$K$8,database!AI2706&lt;&gt;"Closed",AI2706&lt;&gt;"old",database!AL2706&lt;(TODAY()+Data!$X$4)),MAX(G$8:G2705)+1,0)</f>
        <v>0</v>
      </c>
      <c r="H2706" s="25">
        <f ca="1">IF(AND(AG2706=Data!$K$9,database!AI2706&lt;&gt;"Closed",AI2706&lt;&gt;"old",database!AL2706&lt;(TODAY()+Data!$X$5)),MAX(H$8:H2705)+1,0)</f>
        <v>0</v>
      </c>
      <c r="Y2706">
        <f>IF(AS2706&gt;0,VLOOKUP(AS2706,$AT:$AV,3,0)+COUNTIF(AS$8:AS2705,AS2706),0)</f>
        <v>0</v>
      </c>
      <c r="AA2706" s="16"/>
      <c r="AB2706" s="22"/>
      <c r="AC2706" s="16"/>
      <c r="AD2706" s="22"/>
      <c r="AE2706" s="16"/>
      <c r="AF2706" s="22"/>
      <c r="AG2706" s="138"/>
      <c r="AH2706" s="23"/>
      <c r="AI2706" s="16"/>
      <c r="AJ2706" s="23"/>
      <c r="AK2706" s="28"/>
      <c r="AL2706" s="35"/>
      <c r="AQ2706" s="25">
        <f>IF(FollowUp!$AK$3="(Off)",IF(FollowUp!$AA$3=Data!$D$5,C2706,IF(FollowUp!$AA$3=Data!$D$6,D2706,IF(FollowUp!$AA$3=Data!$D$7,E2706,B2706))),IF(FollowUp!$AK$3=Data!$N$9,F2706,IF(FollowUp!$AK$3=Data!$N$8,H2706,IF(FollowUp!$AK$3=Data!$N$7,G2706,B2706))))</f>
        <v>0</v>
      </c>
      <c r="AR2706" s="51">
        <f t="shared" si="254"/>
        <v>0</v>
      </c>
      <c r="AS2706" s="25">
        <f t="shared" si="258"/>
        <v>-1</v>
      </c>
      <c r="AT2706" s="25">
        <f t="shared" si="255"/>
        <v>2699</v>
      </c>
      <c r="AU2706" s="25">
        <f t="shared" si="259"/>
        <v>0</v>
      </c>
      <c r="AV2706" s="25">
        <f t="shared" si="256"/>
        <v>0</v>
      </c>
      <c r="BB2706" s="51"/>
    </row>
    <row r="2707" spans="1:54" x14ac:dyDescent="0.25">
      <c r="A2707" t="str">
        <f t="shared" si="257"/>
        <v>2707</v>
      </c>
      <c r="B2707" s="25">
        <f>IF(OR(ISBLANK($AG2707),$AI2707="closed",$AI2707="old",AND($B$3=Data!$N$6,OR(database!AG2707=Data!$K$8,Data!$K$9=database!AG2707))),0,MAX(B$8:B2706)+1)</f>
        <v>0</v>
      </c>
      <c r="C2707" s="25">
        <f ca="1">IF(AND($AL2707-C$3&lt;=TODAY(),$AL2707&gt;0,AI2707&lt;&gt;"closed",AI2707&lt;&gt;"old",AND($B$3&lt;&gt;Data!$N$6,OR(database!$AG2707&lt;&gt;Data!$K$9,database!$AG2707&lt;&gt;Data!$K$8))),MAX(C$8:C2706)+1,0)</f>
        <v>0</v>
      </c>
      <c r="D2707" s="25">
        <f ca="1">IF(AND($AL2707-D$3&lt;=TODAY(),$AL2707&gt;0,$AI2707&lt;&gt;"closed",AI2707&lt;&gt;"old",AND($B$3&lt;&gt;Data!$N$6,OR(database!$AG2707&lt;&gt;Data!$K$9,database!$AG2707&lt;&gt;Data!$K$8))),MAX(D$8:D2706)+1,0)</f>
        <v>0</v>
      </c>
      <c r="E2707" s="25">
        <f ca="1">IF(AND($AL2707-E$3&lt;=TODAY(),$AL2707&gt;0,AI2707&lt;&gt;"closed",AI2707&lt;&gt;"old",AND($B$3&lt;&gt;Data!$N$6,OR(database!$AG2707&lt;&gt;Data!$K$9,database!$AG2707&lt;&gt;Data!$K$8))),MAX(E$8:E2706)+1,0)</f>
        <v>0</v>
      </c>
      <c r="F2707" s="25">
        <f>IF(AH2707="X",MAX(F$8:F2706)+1,0)</f>
        <v>0</v>
      </c>
      <c r="G2707" s="25">
        <f ca="1">IF(AND(AG2707=Data!$K$8,database!AI2707&lt;&gt;"Closed",AI2707&lt;&gt;"old",database!AL2707&lt;(TODAY()+Data!$X$4)),MAX(G$8:G2706)+1,0)</f>
        <v>0</v>
      </c>
      <c r="H2707" s="25">
        <f ca="1">IF(AND(AG2707=Data!$K$9,database!AI2707&lt;&gt;"Closed",AI2707&lt;&gt;"old",database!AL2707&lt;(TODAY()+Data!$X$5)),MAX(H$8:H2706)+1,0)</f>
        <v>0</v>
      </c>
      <c r="Y2707">
        <f>IF(AS2707&gt;0,VLOOKUP(AS2707,$AT:$AV,3,0)+COUNTIF(AS$8:AS2706,AS2707),0)</f>
        <v>0</v>
      </c>
      <c r="AA2707" s="17"/>
      <c r="AB2707" s="18"/>
      <c r="AC2707" s="17"/>
      <c r="AD2707" s="18"/>
      <c r="AE2707" s="17"/>
      <c r="AF2707" s="18"/>
      <c r="AG2707" s="139"/>
      <c r="AH2707" s="24"/>
      <c r="AI2707" s="17"/>
      <c r="AJ2707" s="24"/>
      <c r="AK2707" s="27"/>
      <c r="AL2707" s="47"/>
      <c r="AQ2707" s="25">
        <f>IF(FollowUp!$AK$3="(Off)",IF(FollowUp!$AA$3=Data!$D$5,C2707,IF(FollowUp!$AA$3=Data!$D$6,D2707,IF(FollowUp!$AA$3=Data!$D$7,E2707,B2707))),IF(FollowUp!$AK$3=Data!$N$9,F2707,IF(FollowUp!$AK$3=Data!$N$8,H2707,IF(FollowUp!$AK$3=Data!$N$7,G2707,B2707))))</f>
        <v>0</v>
      </c>
      <c r="AR2707" s="51">
        <f t="shared" si="254"/>
        <v>0</v>
      </c>
      <c r="AS2707" s="25">
        <f t="shared" si="258"/>
        <v>-1</v>
      </c>
      <c r="AT2707" s="25">
        <f t="shared" si="255"/>
        <v>2700</v>
      </c>
      <c r="AU2707" s="25">
        <f t="shared" si="259"/>
        <v>0</v>
      </c>
      <c r="AV2707" s="25">
        <f t="shared" si="256"/>
        <v>0</v>
      </c>
      <c r="BB2707" s="51"/>
    </row>
    <row r="2708" spans="1:54" x14ac:dyDescent="0.25">
      <c r="A2708" t="str">
        <f t="shared" si="257"/>
        <v>2708</v>
      </c>
      <c r="B2708" s="25">
        <f>IF(OR(ISBLANK($AG2708),$AI2708="closed",$AI2708="old",AND($B$3=Data!$N$6,OR(database!AG2708=Data!$K$8,Data!$K$9=database!AG2708))),0,MAX(B$8:B2707)+1)</f>
        <v>0</v>
      </c>
      <c r="C2708" s="25">
        <f ca="1">IF(AND($AL2708-C$3&lt;=TODAY(),$AL2708&gt;0,AI2708&lt;&gt;"closed",AI2708&lt;&gt;"old",AND($B$3&lt;&gt;Data!$N$6,OR(database!$AG2708&lt;&gt;Data!$K$9,database!$AG2708&lt;&gt;Data!$K$8))),MAX(C$8:C2707)+1,0)</f>
        <v>0</v>
      </c>
      <c r="D2708" s="25">
        <f ca="1">IF(AND($AL2708-D$3&lt;=TODAY(),$AL2708&gt;0,$AI2708&lt;&gt;"closed",AI2708&lt;&gt;"old",AND($B$3&lt;&gt;Data!$N$6,OR(database!$AG2708&lt;&gt;Data!$K$9,database!$AG2708&lt;&gt;Data!$K$8))),MAX(D$8:D2707)+1,0)</f>
        <v>0</v>
      </c>
      <c r="E2708" s="25">
        <f ca="1">IF(AND($AL2708-E$3&lt;=TODAY(),$AL2708&gt;0,AI2708&lt;&gt;"closed",AI2708&lt;&gt;"old",AND($B$3&lt;&gt;Data!$N$6,OR(database!$AG2708&lt;&gt;Data!$K$9,database!$AG2708&lt;&gt;Data!$K$8))),MAX(E$8:E2707)+1,0)</f>
        <v>0</v>
      </c>
      <c r="F2708" s="25">
        <f>IF(AH2708="X",MAX(F$8:F2707)+1,0)</f>
        <v>0</v>
      </c>
      <c r="G2708" s="25">
        <f ca="1">IF(AND(AG2708=Data!$K$8,database!AI2708&lt;&gt;"Closed",AI2708&lt;&gt;"old",database!AL2708&lt;(TODAY()+Data!$X$4)),MAX(G$8:G2707)+1,0)</f>
        <v>0</v>
      </c>
      <c r="H2708" s="25">
        <f ca="1">IF(AND(AG2708=Data!$K$9,database!AI2708&lt;&gt;"Closed",AI2708&lt;&gt;"old",database!AL2708&lt;(TODAY()+Data!$X$5)),MAX(H$8:H2707)+1,0)</f>
        <v>0</v>
      </c>
      <c r="Y2708">
        <f>IF(AS2708&gt;0,VLOOKUP(AS2708,$AT:$AV,3,0)+COUNTIF(AS$8:AS2707,AS2708),0)</f>
        <v>0</v>
      </c>
      <c r="AA2708" s="16"/>
      <c r="AB2708" s="22"/>
      <c r="AC2708" s="16"/>
      <c r="AD2708" s="22"/>
      <c r="AE2708" s="16"/>
      <c r="AF2708" s="22"/>
      <c r="AG2708" s="138"/>
      <c r="AH2708" s="23"/>
      <c r="AI2708" s="16"/>
      <c r="AJ2708" s="23"/>
      <c r="AK2708" s="28"/>
      <c r="AL2708" s="35"/>
      <c r="AQ2708" s="25">
        <f>IF(FollowUp!$AK$3="(Off)",IF(FollowUp!$AA$3=Data!$D$5,C2708,IF(FollowUp!$AA$3=Data!$D$6,D2708,IF(FollowUp!$AA$3=Data!$D$7,E2708,B2708))),IF(FollowUp!$AK$3=Data!$N$9,F2708,IF(FollowUp!$AK$3=Data!$N$8,H2708,IF(FollowUp!$AK$3=Data!$N$7,G2708,B2708))))</f>
        <v>0</v>
      </c>
      <c r="AR2708" s="51">
        <f t="shared" si="254"/>
        <v>0</v>
      </c>
      <c r="AS2708" s="25">
        <f t="shared" si="258"/>
        <v>-1</v>
      </c>
      <c r="AT2708" s="25">
        <f t="shared" si="255"/>
        <v>2701</v>
      </c>
      <c r="AU2708" s="25">
        <f t="shared" si="259"/>
        <v>0</v>
      </c>
      <c r="AV2708" s="25">
        <f t="shared" si="256"/>
        <v>0</v>
      </c>
      <c r="BB2708" s="51"/>
    </row>
    <row r="2709" spans="1:54" x14ac:dyDescent="0.25">
      <c r="A2709" t="str">
        <f t="shared" si="257"/>
        <v>2709</v>
      </c>
      <c r="B2709" s="25">
        <f>IF(OR(ISBLANK($AG2709),$AI2709="closed",$AI2709="old",AND($B$3=Data!$N$6,OR(database!AG2709=Data!$K$8,Data!$K$9=database!AG2709))),0,MAX(B$8:B2708)+1)</f>
        <v>0</v>
      </c>
      <c r="C2709" s="25">
        <f ca="1">IF(AND($AL2709-C$3&lt;=TODAY(),$AL2709&gt;0,AI2709&lt;&gt;"closed",AI2709&lt;&gt;"old",AND($B$3&lt;&gt;Data!$N$6,OR(database!$AG2709&lt;&gt;Data!$K$9,database!$AG2709&lt;&gt;Data!$K$8))),MAX(C$8:C2708)+1,0)</f>
        <v>0</v>
      </c>
      <c r="D2709" s="25">
        <f ca="1">IF(AND($AL2709-D$3&lt;=TODAY(),$AL2709&gt;0,$AI2709&lt;&gt;"closed",AI2709&lt;&gt;"old",AND($B$3&lt;&gt;Data!$N$6,OR(database!$AG2709&lt;&gt;Data!$K$9,database!$AG2709&lt;&gt;Data!$K$8))),MAX(D$8:D2708)+1,0)</f>
        <v>0</v>
      </c>
      <c r="E2709" s="25">
        <f ca="1">IF(AND($AL2709-E$3&lt;=TODAY(),$AL2709&gt;0,AI2709&lt;&gt;"closed",AI2709&lt;&gt;"old",AND($B$3&lt;&gt;Data!$N$6,OR(database!$AG2709&lt;&gt;Data!$K$9,database!$AG2709&lt;&gt;Data!$K$8))),MAX(E$8:E2708)+1,0)</f>
        <v>0</v>
      </c>
      <c r="F2709" s="25">
        <f>IF(AH2709="X",MAX(F$8:F2708)+1,0)</f>
        <v>0</v>
      </c>
      <c r="G2709" s="25">
        <f ca="1">IF(AND(AG2709=Data!$K$8,database!AI2709&lt;&gt;"Closed",AI2709&lt;&gt;"old",database!AL2709&lt;(TODAY()+Data!$X$4)),MAX(G$8:G2708)+1,0)</f>
        <v>0</v>
      </c>
      <c r="H2709" s="25">
        <f ca="1">IF(AND(AG2709=Data!$K$9,database!AI2709&lt;&gt;"Closed",AI2709&lt;&gt;"old",database!AL2709&lt;(TODAY()+Data!$X$5)),MAX(H$8:H2708)+1,0)</f>
        <v>0</v>
      </c>
      <c r="Y2709">
        <f>IF(AS2709&gt;0,VLOOKUP(AS2709,$AT:$AV,3,0)+COUNTIF(AS$8:AS2708,AS2709),0)</f>
        <v>0</v>
      </c>
      <c r="AA2709" s="17"/>
      <c r="AB2709" s="18"/>
      <c r="AC2709" s="17"/>
      <c r="AD2709" s="18"/>
      <c r="AE2709" s="17"/>
      <c r="AF2709" s="18"/>
      <c r="AG2709" s="139"/>
      <c r="AH2709" s="24"/>
      <c r="AI2709" s="17"/>
      <c r="AJ2709" s="24"/>
      <c r="AK2709" s="27"/>
      <c r="AL2709" s="47"/>
      <c r="AQ2709" s="25">
        <f>IF(FollowUp!$AK$3="(Off)",IF(FollowUp!$AA$3=Data!$D$5,C2709,IF(FollowUp!$AA$3=Data!$D$6,D2709,IF(FollowUp!$AA$3=Data!$D$7,E2709,B2709))),IF(FollowUp!$AK$3=Data!$N$9,F2709,IF(FollowUp!$AK$3=Data!$N$8,H2709,IF(FollowUp!$AK$3=Data!$N$7,G2709,B2709))))</f>
        <v>0</v>
      </c>
      <c r="AR2709" s="51">
        <f t="shared" si="254"/>
        <v>0</v>
      </c>
      <c r="AS2709" s="25">
        <f t="shared" si="258"/>
        <v>-1</v>
      </c>
      <c r="AT2709" s="25">
        <f t="shared" si="255"/>
        <v>2702</v>
      </c>
      <c r="AU2709" s="25">
        <f t="shared" si="259"/>
        <v>0</v>
      </c>
      <c r="AV2709" s="25">
        <f t="shared" si="256"/>
        <v>0</v>
      </c>
      <c r="BB2709" s="51"/>
    </row>
    <row r="2710" spans="1:54" x14ac:dyDescent="0.25">
      <c r="A2710" t="str">
        <f t="shared" si="257"/>
        <v>2710</v>
      </c>
      <c r="B2710" s="25">
        <f>IF(OR(ISBLANK($AG2710),$AI2710="closed",$AI2710="old",AND($B$3=Data!$N$6,OR(database!AG2710=Data!$K$8,Data!$K$9=database!AG2710))),0,MAX(B$8:B2709)+1)</f>
        <v>0</v>
      </c>
      <c r="C2710" s="25">
        <f ca="1">IF(AND($AL2710-C$3&lt;=TODAY(),$AL2710&gt;0,AI2710&lt;&gt;"closed",AI2710&lt;&gt;"old",AND($B$3&lt;&gt;Data!$N$6,OR(database!$AG2710&lt;&gt;Data!$K$9,database!$AG2710&lt;&gt;Data!$K$8))),MAX(C$8:C2709)+1,0)</f>
        <v>0</v>
      </c>
      <c r="D2710" s="25">
        <f ca="1">IF(AND($AL2710-D$3&lt;=TODAY(),$AL2710&gt;0,$AI2710&lt;&gt;"closed",AI2710&lt;&gt;"old",AND($B$3&lt;&gt;Data!$N$6,OR(database!$AG2710&lt;&gt;Data!$K$9,database!$AG2710&lt;&gt;Data!$K$8))),MAX(D$8:D2709)+1,0)</f>
        <v>0</v>
      </c>
      <c r="E2710" s="25">
        <f ca="1">IF(AND($AL2710-E$3&lt;=TODAY(),$AL2710&gt;0,AI2710&lt;&gt;"closed",AI2710&lt;&gt;"old",AND($B$3&lt;&gt;Data!$N$6,OR(database!$AG2710&lt;&gt;Data!$K$9,database!$AG2710&lt;&gt;Data!$K$8))),MAX(E$8:E2709)+1,0)</f>
        <v>0</v>
      </c>
      <c r="F2710" s="25">
        <f>IF(AH2710="X",MAX(F$8:F2709)+1,0)</f>
        <v>0</v>
      </c>
      <c r="G2710" s="25">
        <f ca="1">IF(AND(AG2710=Data!$K$8,database!AI2710&lt;&gt;"Closed",AI2710&lt;&gt;"old",database!AL2710&lt;(TODAY()+Data!$X$4)),MAX(G$8:G2709)+1,0)</f>
        <v>0</v>
      </c>
      <c r="H2710" s="25">
        <f ca="1">IF(AND(AG2710=Data!$K$9,database!AI2710&lt;&gt;"Closed",AI2710&lt;&gt;"old",database!AL2710&lt;(TODAY()+Data!$X$5)),MAX(H$8:H2709)+1,0)</f>
        <v>0</v>
      </c>
      <c r="Y2710">
        <f>IF(AS2710&gt;0,VLOOKUP(AS2710,$AT:$AV,3,0)+COUNTIF(AS$8:AS2709,AS2710),0)</f>
        <v>0</v>
      </c>
      <c r="AA2710" s="16"/>
      <c r="AB2710" s="22"/>
      <c r="AC2710" s="16"/>
      <c r="AD2710" s="22"/>
      <c r="AE2710" s="16"/>
      <c r="AF2710" s="22"/>
      <c r="AG2710" s="138"/>
      <c r="AH2710" s="23"/>
      <c r="AI2710" s="16"/>
      <c r="AJ2710" s="23"/>
      <c r="AK2710" s="28"/>
      <c r="AL2710" s="35"/>
      <c r="AQ2710" s="25">
        <f>IF(FollowUp!$AK$3="(Off)",IF(FollowUp!$AA$3=Data!$D$5,C2710,IF(FollowUp!$AA$3=Data!$D$6,D2710,IF(FollowUp!$AA$3=Data!$D$7,E2710,B2710))),IF(FollowUp!$AK$3=Data!$N$9,F2710,IF(FollowUp!$AK$3=Data!$N$8,H2710,IF(FollowUp!$AK$3=Data!$N$7,G2710,B2710))))</f>
        <v>0</v>
      </c>
      <c r="AR2710" s="51">
        <f t="shared" si="254"/>
        <v>0</v>
      </c>
      <c r="AS2710" s="25">
        <f t="shared" si="258"/>
        <v>-1</v>
      </c>
      <c r="AT2710" s="25">
        <f t="shared" si="255"/>
        <v>2703</v>
      </c>
      <c r="AU2710" s="25">
        <f t="shared" si="259"/>
        <v>0</v>
      </c>
      <c r="AV2710" s="25">
        <f t="shared" si="256"/>
        <v>0</v>
      </c>
      <c r="BB2710" s="51"/>
    </row>
    <row r="2711" spans="1:54" x14ac:dyDescent="0.25">
      <c r="A2711" t="str">
        <f t="shared" si="257"/>
        <v>2711</v>
      </c>
      <c r="B2711" s="25">
        <f>IF(OR(ISBLANK($AG2711),$AI2711="closed",$AI2711="old",AND($B$3=Data!$N$6,OR(database!AG2711=Data!$K$8,Data!$K$9=database!AG2711))),0,MAX(B$8:B2710)+1)</f>
        <v>0</v>
      </c>
      <c r="C2711" s="25">
        <f ca="1">IF(AND($AL2711-C$3&lt;=TODAY(),$AL2711&gt;0,AI2711&lt;&gt;"closed",AI2711&lt;&gt;"old",AND($B$3&lt;&gt;Data!$N$6,OR(database!$AG2711&lt;&gt;Data!$K$9,database!$AG2711&lt;&gt;Data!$K$8))),MAX(C$8:C2710)+1,0)</f>
        <v>0</v>
      </c>
      <c r="D2711" s="25">
        <f ca="1">IF(AND($AL2711-D$3&lt;=TODAY(),$AL2711&gt;0,$AI2711&lt;&gt;"closed",AI2711&lt;&gt;"old",AND($B$3&lt;&gt;Data!$N$6,OR(database!$AG2711&lt;&gt;Data!$K$9,database!$AG2711&lt;&gt;Data!$K$8))),MAX(D$8:D2710)+1,0)</f>
        <v>0</v>
      </c>
      <c r="E2711" s="25">
        <f ca="1">IF(AND($AL2711-E$3&lt;=TODAY(),$AL2711&gt;0,AI2711&lt;&gt;"closed",AI2711&lt;&gt;"old",AND($B$3&lt;&gt;Data!$N$6,OR(database!$AG2711&lt;&gt;Data!$K$9,database!$AG2711&lt;&gt;Data!$K$8))),MAX(E$8:E2710)+1,0)</f>
        <v>0</v>
      </c>
      <c r="F2711" s="25">
        <f>IF(AH2711="X",MAX(F$8:F2710)+1,0)</f>
        <v>0</v>
      </c>
      <c r="G2711" s="25">
        <f ca="1">IF(AND(AG2711=Data!$K$8,database!AI2711&lt;&gt;"Closed",AI2711&lt;&gt;"old",database!AL2711&lt;(TODAY()+Data!$X$4)),MAX(G$8:G2710)+1,0)</f>
        <v>0</v>
      </c>
      <c r="H2711" s="25">
        <f ca="1">IF(AND(AG2711=Data!$K$9,database!AI2711&lt;&gt;"Closed",AI2711&lt;&gt;"old",database!AL2711&lt;(TODAY()+Data!$X$5)),MAX(H$8:H2710)+1,0)</f>
        <v>0</v>
      </c>
      <c r="Y2711">
        <f>IF(AS2711&gt;0,VLOOKUP(AS2711,$AT:$AV,3,0)+COUNTIF(AS$8:AS2710,AS2711),0)</f>
        <v>0</v>
      </c>
      <c r="AA2711" s="17"/>
      <c r="AB2711" s="18"/>
      <c r="AC2711" s="17"/>
      <c r="AD2711" s="18"/>
      <c r="AE2711" s="17"/>
      <c r="AF2711" s="18"/>
      <c r="AG2711" s="139"/>
      <c r="AH2711" s="24"/>
      <c r="AI2711" s="17"/>
      <c r="AJ2711" s="24"/>
      <c r="AK2711" s="27"/>
      <c r="AL2711" s="47"/>
      <c r="AQ2711" s="25">
        <f>IF(FollowUp!$AK$3="(Off)",IF(FollowUp!$AA$3=Data!$D$5,C2711,IF(FollowUp!$AA$3=Data!$D$6,D2711,IF(FollowUp!$AA$3=Data!$D$7,E2711,B2711))),IF(FollowUp!$AK$3=Data!$N$9,F2711,IF(FollowUp!$AK$3=Data!$N$8,H2711,IF(FollowUp!$AK$3=Data!$N$7,G2711,B2711))))</f>
        <v>0</v>
      </c>
      <c r="AR2711" s="51">
        <f t="shared" si="254"/>
        <v>0</v>
      </c>
      <c r="AS2711" s="25">
        <f t="shared" si="258"/>
        <v>-1</v>
      </c>
      <c r="AT2711" s="25">
        <f t="shared" si="255"/>
        <v>2704</v>
      </c>
      <c r="AU2711" s="25">
        <f t="shared" si="259"/>
        <v>0</v>
      </c>
      <c r="AV2711" s="25">
        <f t="shared" si="256"/>
        <v>0</v>
      </c>
      <c r="BB2711" s="51"/>
    </row>
    <row r="2712" spans="1:54" x14ac:dyDescent="0.25">
      <c r="A2712" t="str">
        <f t="shared" si="257"/>
        <v>2712</v>
      </c>
      <c r="B2712" s="25">
        <f>IF(OR(ISBLANK($AG2712),$AI2712="closed",$AI2712="old",AND($B$3=Data!$N$6,OR(database!AG2712=Data!$K$8,Data!$K$9=database!AG2712))),0,MAX(B$8:B2711)+1)</f>
        <v>0</v>
      </c>
      <c r="C2712" s="25">
        <f ca="1">IF(AND($AL2712-C$3&lt;=TODAY(),$AL2712&gt;0,AI2712&lt;&gt;"closed",AI2712&lt;&gt;"old",AND($B$3&lt;&gt;Data!$N$6,OR(database!$AG2712&lt;&gt;Data!$K$9,database!$AG2712&lt;&gt;Data!$K$8))),MAX(C$8:C2711)+1,0)</f>
        <v>0</v>
      </c>
      <c r="D2712" s="25">
        <f ca="1">IF(AND($AL2712-D$3&lt;=TODAY(),$AL2712&gt;0,$AI2712&lt;&gt;"closed",AI2712&lt;&gt;"old",AND($B$3&lt;&gt;Data!$N$6,OR(database!$AG2712&lt;&gt;Data!$K$9,database!$AG2712&lt;&gt;Data!$K$8))),MAX(D$8:D2711)+1,0)</f>
        <v>0</v>
      </c>
      <c r="E2712" s="25">
        <f ca="1">IF(AND($AL2712-E$3&lt;=TODAY(),$AL2712&gt;0,AI2712&lt;&gt;"closed",AI2712&lt;&gt;"old",AND($B$3&lt;&gt;Data!$N$6,OR(database!$AG2712&lt;&gt;Data!$K$9,database!$AG2712&lt;&gt;Data!$K$8))),MAX(E$8:E2711)+1,0)</f>
        <v>0</v>
      </c>
      <c r="F2712" s="25">
        <f>IF(AH2712="X",MAX(F$8:F2711)+1,0)</f>
        <v>0</v>
      </c>
      <c r="G2712" s="25">
        <f ca="1">IF(AND(AG2712=Data!$K$8,database!AI2712&lt;&gt;"Closed",AI2712&lt;&gt;"old",database!AL2712&lt;(TODAY()+Data!$X$4)),MAX(G$8:G2711)+1,0)</f>
        <v>0</v>
      </c>
      <c r="H2712" s="25">
        <f ca="1">IF(AND(AG2712=Data!$K$9,database!AI2712&lt;&gt;"Closed",AI2712&lt;&gt;"old",database!AL2712&lt;(TODAY()+Data!$X$5)),MAX(H$8:H2711)+1,0)</f>
        <v>0</v>
      </c>
      <c r="Y2712">
        <f>IF(AS2712&gt;0,VLOOKUP(AS2712,$AT:$AV,3,0)+COUNTIF(AS$8:AS2711,AS2712),0)</f>
        <v>0</v>
      </c>
      <c r="AA2712" s="16"/>
      <c r="AB2712" s="22"/>
      <c r="AC2712" s="16"/>
      <c r="AD2712" s="22"/>
      <c r="AE2712" s="16"/>
      <c r="AF2712" s="22"/>
      <c r="AG2712" s="138"/>
      <c r="AH2712" s="23"/>
      <c r="AI2712" s="16"/>
      <c r="AJ2712" s="23"/>
      <c r="AK2712" s="28"/>
      <c r="AL2712" s="35"/>
      <c r="AQ2712" s="25">
        <f>IF(FollowUp!$AK$3="(Off)",IF(FollowUp!$AA$3=Data!$D$5,C2712,IF(FollowUp!$AA$3=Data!$D$6,D2712,IF(FollowUp!$AA$3=Data!$D$7,E2712,B2712))),IF(FollowUp!$AK$3=Data!$N$9,F2712,IF(FollowUp!$AK$3=Data!$N$8,H2712,IF(FollowUp!$AK$3=Data!$N$7,G2712,B2712))))</f>
        <v>0</v>
      </c>
      <c r="AR2712" s="51">
        <f t="shared" si="254"/>
        <v>0</v>
      </c>
      <c r="AS2712" s="25">
        <f t="shared" si="258"/>
        <v>-1</v>
      </c>
      <c r="AT2712" s="25">
        <f t="shared" si="255"/>
        <v>2705</v>
      </c>
      <c r="AU2712" s="25">
        <f t="shared" si="259"/>
        <v>0</v>
      </c>
      <c r="AV2712" s="25">
        <f t="shared" si="256"/>
        <v>0</v>
      </c>
      <c r="BB2712" s="51"/>
    </row>
    <row r="2713" spans="1:54" x14ac:dyDescent="0.25">
      <c r="A2713" t="str">
        <f t="shared" si="257"/>
        <v>2713</v>
      </c>
      <c r="B2713" s="25">
        <f>IF(OR(ISBLANK($AG2713),$AI2713="closed",$AI2713="old",AND($B$3=Data!$N$6,OR(database!AG2713=Data!$K$8,Data!$K$9=database!AG2713))),0,MAX(B$8:B2712)+1)</f>
        <v>0</v>
      </c>
      <c r="C2713" s="25">
        <f ca="1">IF(AND($AL2713-C$3&lt;=TODAY(),$AL2713&gt;0,AI2713&lt;&gt;"closed",AI2713&lt;&gt;"old",AND($B$3&lt;&gt;Data!$N$6,OR(database!$AG2713&lt;&gt;Data!$K$9,database!$AG2713&lt;&gt;Data!$K$8))),MAX(C$8:C2712)+1,0)</f>
        <v>0</v>
      </c>
      <c r="D2713" s="25">
        <f ca="1">IF(AND($AL2713-D$3&lt;=TODAY(),$AL2713&gt;0,$AI2713&lt;&gt;"closed",AI2713&lt;&gt;"old",AND($B$3&lt;&gt;Data!$N$6,OR(database!$AG2713&lt;&gt;Data!$K$9,database!$AG2713&lt;&gt;Data!$K$8))),MAX(D$8:D2712)+1,0)</f>
        <v>0</v>
      </c>
      <c r="E2713" s="25">
        <f ca="1">IF(AND($AL2713-E$3&lt;=TODAY(),$AL2713&gt;0,AI2713&lt;&gt;"closed",AI2713&lt;&gt;"old",AND($B$3&lt;&gt;Data!$N$6,OR(database!$AG2713&lt;&gt;Data!$K$9,database!$AG2713&lt;&gt;Data!$K$8))),MAX(E$8:E2712)+1,0)</f>
        <v>0</v>
      </c>
      <c r="F2713" s="25">
        <f>IF(AH2713="X",MAX(F$8:F2712)+1,0)</f>
        <v>0</v>
      </c>
      <c r="G2713" s="25">
        <f ca="1">IF(AND(AG2713=Data!$K$8,database!AI2713&lt;&gt;"Closed",AI2713&lt;&gt;"old",database!AL2713&lt;(TODAY()+Data!$X$4)),MAX(G$8:G2712)+1,0)</f>
        <v>0</v>
      </c>
      <c r="H2713" s="25">
        <f ca="1">IF(AND(AG2713=Data!$K$9,database!AI2713&lt;&gt;"Closed",AI2713&lt;&gt;"old",database!AL2713&lt;(TODAY()+Data!$X$5)),MAX(H$8:H2712)+1,0)</f>
        <v>0</v>
      </c>
      <c r="Y2713">
        <f>IF(AS2713&gt;0,VLOOKUP(AS2713,$AT:$AV,3,0)+COUNTIF(AS$8:AS2712,AS2713),0)</f>
        <v>0</v>
      </c>
      <c r="AA2713" s="17"/>
      <c r="AB2713" s="18"/>
      <c r="AC2713" s="17"/>
      <c r="AD2713" s="18"/>
      <c r="AE2713" s="17"/>
      <c r="AF2713" s="18"/>
      <c r="AG2713" s="139"/>
      <c r="AH2713" s="24"/>
      <c r="AI2713" s="17"/>
      <c r="AJ2713" s="24"/>
      <c r="AK2713" s="27"/>
      <c r="AL2713" s="47"/>
      <c r="AQ2713" s="25">
        <f>IF(FollowUp!$AK$3="(Off)",IF(FollowUp!$AA$3=Data!$D$5,C2713,IF(FollowUp!$AA$3=Data!$D$6,D2713,IF(FollowUp!$AA$3=Data!$D$7,E2713,B2713))),IF(FollowUp!$AK$3=Data!$N$9,F2713,IF(FollowUp!$AK$3=Data!$N$8,H2713,IF(FollowUp!$AK$3=Data!$N$7,G2713,B2713))))</f>
        <v>0</v>
      </c>
      <c r="AR2713" s="51">
        <f t="shared" ref="AR2713:AR2776" si="260">IF(AQ2713&gt;0,AL2713,0)</f>
        <v>0</v>
      </c>
      <c r="AS2713" s="25">
        <f t="shared" si="258"/>
        <v>-1</v>
      </c>
      <c r="AT2713" s="25">
        <f t="shared" ref="AT2713:AT2776" si="261">AT2712+1</f>
        <v>2706</v>
      </c>
      <c r="AU2713" s="25">
        <f t="shared" si="259"/>
        <v>0</v>
      </c>
      <c r="AV2713" s="25">
        <f t="shared" ref="AV2713:AV2776" si="262">IF(AND(AU2713&gt;0,AV2714=0),1,(AU2714+AV2714))</f>
        <v>0</v>
      </c>
      <c r="BB2713" s="51"/>
    </row>
    <row r="2714" spans="1:54" x14ac:dyDescent="0.25">
      <c r="A2714" t="str">
        <f t="shared" si="257"/>
        <v>2714</v>
      </c>
      <c r="B2714" s="25">
        <f>IF(OR(ISBLANK($AG2714),$AI2714="closed",$AI2714="old",AND($B$3=Data!$N$6,OR(database!AG2714=Data!$K$8,Data!$K$9=database!AG2714))),0,MAX(B$8:B2713)+1)</f>
        <v>0</v>
      </c>
      <c r="C2714" s="25">
        <f ca="1">IF(AND($AL2714-C$3&lt;=TODAY(),$AL2714&gt;0,AI2714&lt;&gt;"closed",AI2714&lt;&gt;"old",AND($B$3&lt;&gt;Data!$N$6,OR(database!$AG2714&lt;&gt;Data!$K$9,database!$AG2714&lt;&gt;Data!$K$8))),MAX(C$8:C2713)+1,0)</f>
        <v>0</v>
      </c>
      <c r="D2714" s="25">
        <f ca="1">IF(AND($AL2714-D$3&lt;=TODAY(),$AL2714&gt;0,$AI2714&lt;&gt;"closed",AI2714&lt;&gt;"old",AND($B$3&lt;&gt;Data!$N$6,OR(database!$AG2714&lt;&gt;Data!$K$9,database!$AG2714&lt;&gt;Data!$K$8))),MAX(D$8:D2713)+1,0)</f>
        <v>0</v>
      </c>
      <c r="E2714" s="25">
        <f ca="1">IF(AND($AL2714-E$3&lt;=TODAY(),$AL2714&gt;0,AI2714&lt;&gt;"closed",AI2714&lt;&gt;"old",AND($B$3&lt;&gt;Data!$N$6,OR(database!$AG2714&lt;&gt;Data!$K$9,database!$AG2714&lt;&gt;Data!$K$8))),MAX(E$8:E2713)+1,0)</f>
        <v>0</v>
      </c>
      <c r="F2714" s="25">
        <f>IF(AH2714="X",MAX(F$8:F2713)+1,0)</f>
        <v>0</v>
      </c>
      <c r="G2714" s="25">
        <f ca="1">IF(AND(AG2714=Data!$K$8,database!AI2714&lt;&gt;"Closed",AI2714&lt;&gt;"old",database!AL2714&lt;(TODAY()+Data!$X$4)),MAX(G$8:G2713)+1,0)</f>
        <v>0</v>
      </c>
      <c r="H2714" s="25">
        <f ca="1">IF(AND(AG2714=Data!$K$9,database!AI2714&lt;&gt;"Closed",AI2714&lt;&gt;"old",database!AL2714&lt;(TODAY()+Data!$X$5)),MAX(H$8:H2713)+1,0)</f>
        <v>0</v>
      </c>
      <c r="Y2714">
        <f>IF(AS2714&gt;0,VLOOKUP(AS2714,$AT:$AV,3,0)+COUNTIF(AS$8:AS2713,AS2714),0)</f>
        <v>0</v>
      </c>
      <c r="AA2714" s="16"/>
      <c r="AB2714" s="22"/>
      <c r="AC2714" s="16"/>
      <c r="AD2714" s="22"/>
      <c r="AE2714" s="16"/>
      <c r="AF2714" s="22"/>
      <c r="AG2714" s="138"/>
      <c r="AH2714" s="23"/>
      <c r="AI2714" s="16"/>
      <c r="AJ2714" s="23"/>
      <c r="AK2714" s="28"/>
      <c r="AL2714" s="35"/>
      <c r="AQ2714" s="25">
        <f>IF(FollowUp!$AK$3="(Off)",IF(FollowUp!$AA$3=Data!$D$5,C2714,IF(FollowUp!$AA$3=Data!$D$6,D2714,IF(FollowUp!$AA$3=Data!$D$7,E2714,B2714))),IF(FollowUp!$AK$3=Data!$N$9,F2714,IF(FollowUp!$AK$3=Data!$N$8,H2714,IF(FollowUp!$AK$3=Data!$N$7,G2714,B2714))))</f>
        <v>0</v>
      </c>
      <c r="AR2714" s="51">
        <f t="shared" si="260"/>
        <v>0</v>
      </c>
      <c r="AS2714" s="25">
        <f t="shared" si="258"/>
        <v>-1</v>
      </c>
      <c r="AT2714" s="25">
        <f t="shared" si="261"/>
        <v>2707</v>
      </c>
      <c r="AU2714" s="25">
        <f t="shared" si="259"/>
        <v>0</v>
      </c>
      <c r="AV2714" s="25">
        <f t="shared" si="262"/>
        <v>0</v>
      </c>
      <c r="BB2714" s="51"/>
    </row>
    <row r="2715" spans="1:54" x14ac:dyDescent="0.25">
      <c r="A2715" t="str">
        <f t="shared" si="257"/>
        <v>2715</v>
      </c>
      <c r="B2715" s="25">
        <f>IF(OR(ISBLANK($AG2715),$AI2715="closed",$AI2715="old",AND($B$3=Data!$N$6,OR(database!AG2715=Data!$K$8,Data!$K$9=database!AG2715))),0,MAX(B$8:B2714)+1)</f>
        <v>0</v>
      </c>
      <c r="C2715" s="25">
        <f ca="1">IF(AND($AL2715-C$3&lt;=TODAY(),$AL2715&gt;0,AI2715&lt;&gt;"closed",AI2715&lt;&gt;"old",AND($B$3&lt;&gt;Data!$N$6,OR(database!$AG2715&lt;&gt;Data!$K$9,database!$AG2715&lt;&gt;Data!$K$8))),MAX(C$8:C2714)+1,0)</f>
        <v>0</v>
      </c>
      <c r="D2715" s="25">
        <f ca="1">IF(AND($AL2715-D$3&lt;=TODAY(),$AL2715&gt;0,$AI2715&lt;&gt;"closed",AI2715&lt;&gt;"old",AND($B$3&lt;&gt;Data!$N$6,OR(database!$AG2715&lt;&gt;Data!$K$9,database!$AG2715&lt;&gt;Data!$K$8))),MAX(D$8:D2714)+1,0)</f>
        <v>0</v>
      </c>
      <c r="E2715" s="25">
        <f ca="1">IF(AND($AL2715-E$3&lt;=TODAY(),$AL2715&gt;0,AI2715&lt;&gt;"closed",AI2715&lt;&gt;"old",AND($B$3&lt;&gt;Data!$N$6,OR(database!$AG2715&lt;&gt;Data!$K$9,database!$AG2715&lt;&gt;Data!$K$8))),MAX(E$8:E2714)+1,0)</f>
        <v>0</v>
      </c>
      <c r="F2715" s="25">
        <f>IF(AH2715="X",MAX(F$8:F2714)+1,0)</f>
        <v>0</v>
      </c>
      <c r="G2715" s="25">
        <f ca="1">IF(AND(AG2715=Data!$K$8,database!AI2715&lt;&gt;"Closed",AI2715&lt;&gt;"old",database!AL2715&lt;(TODAY()+Data!$X$4)),MAX(G$8:G2714)+1,0)</f>
        <v>0</v>
      </c>
      <c r="H2715" s="25">
        <f ca="1">IF(AND(AG2715=Data!$K$9,database!AI2715&lt;&gt;"Closed",AI2715&lt;&gt;"old",database!AL2715&lt;(TODAY()+Data!$X$5)),MAX(H$8:H2714)+1,0)</f>
        <v>0</v>
      </c>
      <c r="Y2715">
        <f>IF(AS2715&gt;0,VLOOKUP(AS2715,$AT:$AV,3,0)+COUNTIF(AS$8:AS2714,AS2715),0)</f>
        <v>0</v>
      </c>
      <c r="AA2715" s="17"/>
      <c r="AB2715" s="18"/>
      <c r="AC2715" s="17"/>
      <c r="AD2715" s="18"/>
      <c r="AE2715" s="17"/>
      <c r="AF2715" s="18"/>
      <c r="AG2715" s="139"/>
      <c r="AH2715" s="24"/>
      <c r="AI2715" s="17"/>
      <c r="AJ2715" s="24"/>
      <c r="AK2715" s="27"/>
      <c r="AL2715" s="47"/>
      <c r="AQ2715" s="25">
        <f>IF(FollowUp!$AK$3="(Off)",IF(FollowUp!$AA$3=Data!$D$5,C2715,IF(FollowUp!$AA$3=Data!$D$6,D2715,IF(FollowUp!$AA$3=Data!$D$7,E2715,B2715))),IF(FollowUp!$AK$3=Data!$N$9,F2715,IF(FollowUp!$AK$3=Data!$N$8,H2715,IF(FollowUp!$AK$3=Data!$N$7,G2715,B2715))))</f>
        <v>0</v>
      </c>
      <c r="AR2715" s="51">
        <f t="shared" si="260"/>
        <v>0</v>
      </c>
      <c r="AS2715" s="25">
        <f t="shared" si="258"/>
        <v>-1</v>
      </c>
      <c r="AT2715" s="25">
        <f t="shared" si="261"/>
        <v>2708</v>
      </c>
      <c r="AU2715" s="25">
        <f t="shared" si="259"/>
        <v>0</v>
      </c>
      <c r="AV2715" s="25">
        <f t="shared" si="262"/>
        <v>0</v>
      </c>
      <c r="BB2715" s="51"/>
    </row>
    <row r="2716" spans="1:54" x14ac:dyDescent="0.25">
      <c r="A2716" t="str">
        <f t="shared" si="257"/>
        <v>2716</v>
      </c>
      <c r="B2716" s="25">
        <f>IF(OR(ISBLANK($AG2716),$AI2716="closed",$AI2716="old",AND($B$3=Data!$N$6,OR(database!AG2716=Data!$K$8,Data!$K$9=database!AG2716))),0,MAX(B$8:B2715)+1)</f>
        <v>0</v>
      </c>
      <c r="C2716" s="25">
        <f ca="1">IF(AND($AL2716-C$3&lt;=TODAY(),$AL2716&gt;0,AI2716&lt;&gt;"closed",AI2716&lt;&gt;"old",AND($B$3&lt;&gt;Data!$N$6,OR(database!$AG2716&lt;&gt;Data!$K$9,database!$AG2716&lt;&gt;Data!$K$8))),MAX(C$8:C2715)+1,0)</f>
        <v>0</v>
      </c>
      <c r="D2716" s="25">
        <f ca="1">IF(AND($AL2716-D$3&lt;=TODAY(),$AL2716&gt;0,$AI2716&lt;&gt;"closed",AI2716&lt;&gt;"old",AND($B$3&lt;&gt;Data!$N$6,OR(database!$AG2716&lt;&gt;Data!$K$9,database!$AG2716&lt;&gt;Data!$K$8))),MAX(D$8:D2715)+1,0)</f>
        <v>0</v>
      </c>
      <c r="E2716" s="25">
        <f ca="1">IF(AND($AL2716-E$3&lt;=TODAY(),$AL2716&gt;0,AI2716&lt;&gt;"closed",AI2716&lt;&gt;"old",AND($B$3&lt;&gt;Data!$N$6,OR(database!$AG2716&lt;&gt;Data!$K$9,database!$AG2716&lt;&gt;Data!$K$8))),MAX(E$8:E2715)+1,0)</f>
        <v>0</v>
      </c>
      <c r="F2716" s="25">
        <f>IF(AH2716="X",MAX(F$8:F2715)+1,0)</f>
        <v>0</v>
      </c>
      <c r="G2716" s="25">
        <f ca="1">IF(AND(AG2716=Data!$K$8,database!AI2716&lt;&gt;"Closed",AI2716&lt;&gt;"old",database!AL2716&lt;(TODAY()+Data!$X$4)),MAX(G$8:G2715)+1,0)</f>
        <v>0</v>
      </c>
      <c r="H2716" s="25">
        <f ca="1">IF(AND(AG2716=Data!$K$9,database!AI2716&lt;&gt;"Closed",AI2716&lt;&gt;"old",database!AL2716&lt;(TODAY()+Data!$X$5)),MAX(H$8:H2715)+1,0)</f>
        <v>0</v>
      </c>
      <c r="Y2716">
        <f>IF(AS2716&gt;0,VLOOKUP(AS2716,$AT:$AV,3,0)+COUNTIF(AS$8:AS2715,AS2716),0)</f>
        <v>0</v>
      </c>
      <c r="AA2716" s="16"/>
      <c r="AB2716" s="22"/>
      <c r="AC2716" s="16"/>
      <c r="AD2716" s="22"/>
      <c r="AE2716" s="16"/>
      <c r="AF2716" s="22"/>
      <c r="AG2716" s="138"/>
      <c r="AH2716" s="23"/>
      <c r="AI2716" s="16"/>
      <c r="AJ2716" s="23"/>
      <c r="AK2716" s="28"/>
      <c r="AL2716" s="35"/>
      <c r="AQ2716" s="25">
        <f>IF(FollowUp!$AK$3="(Off)",IF(FollowUp!$AA$3=Data!$D$5,C2716,IF(FollowUp!$AA$3=Data!$D$6,D2716,IF(FollowUp!$AA$3=Data!$D$7,E2716,B2716))),IF(FollowUp!$AK$3=Data!$N$9,F2716,IF(FollowUp!$AK$3=Data!$N$8,H2716,IF(FollowUp!$AK$3=Data!$N$7,G2716,B2716))))</f>
        <v>0</v>
      </c>
      <c r="AR2716" s="51">
        <f t="shared" si="260"/>
        <v>0</v>
      </c>
      <c r="AS2716" s="25">
        <f t="shared" si="258"/>
        <v>-1</v>
      </c>
      <c r="AT2716" s="25">
        <f t="shared" si="261"/>
        <v>2709</v>
      </c>
      <c r="AU2716" s="25">
        <f t="shared" si="259"/>
        <v>0</v>
      </c>
      <c r="AV2716" s="25">
        <f t="shared" si="262"/>
        <v>0</v>
      </c>
      <c r="BB2716" s="51"/>
    </row>
    <row r="2717" spans="1:54" x14ac:dyDescent="0.25">
      <c r="A2717" t="str">
        <f t="shared" si="257"/>
        <v>2717</v>
      </c>
      <c r="B2717" s="25">
        <f>IF(OR(ISBLANK($AG2717),$AI2717="closed",$AI2717="old",AND($B$3=Data!$N$6,OR(database!AG2717=Data!$K$8,Data!$K$9=database!AG2717))),0,MAX(B$8:B2716)+1)</f>
        <v>0</v>
      </c>
      <c r="C2717" s="25">
        <f ca="1">IF(AND($AL2717-C$3&lt;=TODAY(),$AL2717&gt;0,AI2717&lt;&gt;"closed",AI2717&lt;&gt;"old",AND($B$3&lt;&gt;Data!$N$6,OR(database!$AG2717&lt;&gt;Data!$K$9,database!$AG2717&lt;&gt;Data!$K$8))),MAX(C$8:C2716)+1,0)</f>
        <v>0</v>
      </c>
      <c r="D2717" s="25">
        <f ca="1">IF(AND($AL2717-D$3&lt;=TODAY(),$AL2717&gt;0,$AI2717&lt;&gt;"closed",AI2717&lt;&gt;"old",AND($B$3&lt;&gt;Data!$N$6,OR(database!$AG2717&lt;&gt;Data!$K$9,database!$AG2717&lt;&gt;Data!$K$8))),MAX(D$8:D2716)+1,0)</f>
        <v>0</v>
      </c>
      <c r="E2717" s="25">
        <f ca="1">IF(AND($AL2717-E$3&lt;=TODAY(),$AL2717&gt;0,AI2717&lt;&gt;"closed",AI2717&lt;&gt;"old",AND($B$3&lt;&gt;Data!$N$6,OR(database!$AG2717&lt;&gt;Data!$K$9,database!$AG2717&lt;&gt;Data!$K$8))),MAX(E$8:E2716)+1,0)</f>
        <v>0</v>
      </c>
      <c r="F2717" s="25">
        <f>IF(AH2717="X",MAX(F$8:F2716)+1,0)</f>
        <v>0</v>
      </c>
      <c r="G2717" s="25">
        <f ca="1">IF(AND(AG2717=Data!$K$8,database!AI2717&lt;&gt;"Closed",AI2717&lt;&gt;"old",database!AL2717&lt;(TODAY()+Data!$X$4)),MAX(G$8:G2716)+1,0)</f>
        <v>0</v>
      </c>
      <c r="H2717" s="25">
        <f ca="1">IF(AND(AG2717=Data!$K$9,database!AI2717&lt;&gt;"Closed",AI2717&lt;&gt;"old",database!AL2717&lt;(TODAY()+Data!$X$5)),MAX(H$8:H2716)+1,0)</f>
        <v>0</v>
      </c>
      <c r="Y2717">
        <f>IF(AS2717&gt;0,VLOOKUP(AS2717,$AT:$AV,3,0)+COUNTIF(AS$8:AS2716,AS2717),0)</f>
        <v>0</v>
      </c>
      <c r="AA2717" s="17"/>
      <c r="AB2717" s="18"/>
      <c r="AC2717" s="17"/>
      <c r="AD2717" s="18"/>
      <c r="AE2717" s="17"/>
      <c r="AF2717" s="18"/>
      <c r="AG2717" s="139"/>
      <c r="AH2717" s="24"/>
      <c r="AI2717" s="17"/>
      <c r="AJ2717" s="24"/>
      <c r="AK2717" s="27"/>
      <c r="AL2717" s="47"/>
      <c r="AQ2717" s="25">
        <f>IF(FollowUp!$AK$3="(Off)",IF(FollowUp!$AA$3=Data!$D$5,C2717,IF(FollowUp!$AA$3=Data!$D$6,D2717,IF(FollowUp!$AA$3=Data!$D$7,E2717,B2717))),IF(FollowUp!$AK$3=Data!$N$9,F2717,IF(FollowUp!$AK$3=Data!$N$8,H2717,IF(FollowUp!$AK$3=Data!$N$7,G2717,B2717))))</f>
        <v>0</v>
      </c>
      <c r="AR2717" s="51">
        <f t="shared" si="260"/>
        <v>0</v>
      </c>
      <c r="AS2717" s="25">
        <f t="shared" si="258"/>
        <v>-1</v>
      </c>
      <c r="AT2717" s="25">
        <f t="shared" si="261"/>
        <v>2710</v>
      </c>
      <c r="AU2717" s="25">
        <f t="shared" si="259"/>
        <v>0</v>
      </c>
      <c r="AV2717" s="25">
        <f t="shared" si="262"/>
        <v>0</v>
      </c>
      <c r="BB2717" s="51"/>
    </row>
    <row r="2718" spans="1:54" x14ac:dyDescent="0.25">
      <c r="A2718" t="str">
        <f t="shared" si="257"/>
        <v>2718</v>
      </c>
      <c r="B2718" s="25">
        <f>IF(OR(ISBLANK($AG2718),$AI2718="closed",$AI2718="old",AND($B$3=Data!$N$6,OR(database!AG2718=Data!$K$8,Data!$K$9=database!AG2718))),0,MAX(B$8:B2717)+1)</f>
        <v>0</v>
      </c>
      <c r="C2718" s="25">
        <f ca="1">IF(AND($AL2718-C$3&lt;=TODAY(),$AL2718&gt;0,AI2718&lt;&gt;"closed",AI2718&lt;&gt;"old",AND($B$3&lt;&gt;Data!$N$6,OR(database!$AG2718&lt;&gt;Data!$K$9,database!$AG2718&lt;&gt;Data!$K$8))),MAX(C$8:C2717)+1,0)</f>
        <v>0</v>
      </c>
      <c r="D2718" s="25">
        <f ca="1">IF(AND($AL2718-D$3&lt;=TODAY(),$AL2718&gt;0,$AI2718&lt;&gt;"closed",AI2718&lt;&gt;"old",AND($B$3&lt;&gt;Data!$N$6,OR(database!$AG2718&lt;&gt;Data!$K$9,database!$AG2718&lt;&gt;Data!$K$8))),MAX(D$8:D2717)+1,0)</f>
        <v>0</v>
      </c>
      <c r="E2718" s="25">
        <f ca="1">IF(AND($AL2718-E$3&lt;=TODAY(),$AL2718&gt;0,AI2718&lt;&gt;"closed",AI2718&lt;&gt;"old",AND($B$3&lt;&gt;Data!$N$6,OR(database!$AG2718&lt;&gt;Data!$K$9,database!$AG2718&lt;&gt;Data!$K$8))),MAX(E$8:E2717)+1,0)</f>
        <v>0</v>
      </c>
      <c r="F2718" s="25">
        <f>IF(AH2718="X",MAX(F$8:F2717)+1,0)</f>
        <v>0</v>
      </c>
      <c r="G2718" s="25">
        <f ca="1">IF(AND(AG2718=Data!$K$8,database!AI2718&lt;&gt;"Closed",AI2718&lt;&gt;"old",database!AL2718&lt;(TODAY()+Data!$X$4)),MAX(G$8:G2717)+1,0)</f>
        <v>0</v>
      </c>
      <c r="H2718" s="25">
        <f ca="1">IF(AND(AG2718=Data!$K$9,database!AI2718&lt;&gt;"Closed",AI2718&lt;&gt;"old",database!AL2718&lt;(TODAY()+Data!$X$5)),MAX(H$8:H2717)+1,0)</f>
        <v>0</v>
      </c>
      <c r="Y2718">
        <f>IF(AS2718&gt;0,VLOOKUP(AS2718,$AT:$AV,3,0)+COUNTIF(AS$8:AS2717,AS2718),0)</f>
        <v>0</v>
      </c>
      <c r="AA2718" s="16"/>
      <c r="AB2718" s="22"/>
      <c r="AC2718" s="16"/>
      <c r="AD2718" s="22"/>
      <c r="AE2718" s="16"/>
      <c r="AF2718" s="22"/>
      <c r="AG2718" s="138"/>
      <c r="AH2718" s="23"/>
      <c r="AI2718" s="16"/>
      <c r="AJ2718" s="23"/>
      <c r="AK2718" s="28"/>
      <c r="AL2718" s="35"/>
      <c r="AQ2718" s="25">
        <f>IF(FollowUp!$AK$3="(Off)",IF(FollowUp!$AA$3=Data!$D$5,C2718,IF(FollowUp!$AA$3=Data!$D$6,D2718,IF(FollowUp!$AA$3=Data!$D$7,E2718,B2718))),IF(FollowUp!$AK$3=Data!$N$9,F2718,IF(FollowUp!$AK$3=Data!$N$8,H2718,IF(FollowUp!$AK$3=Data!$N$7,G2718,B2718))))</f>
        <v>0</v>
      </c>
      <c r="AR2718" s="51">
        <f t="shared" si="260"/>
        <v>0</v>
      </c>
      <c r="AS2718" s="25">
        <f t="shared" si="258"/>
        <v>-1</v>
      </c>
      <c r="AT2718" s="25">
        <f t="shared" si="261"/>
        <v>2711</v>
      </c>
      <c r="AU2718" s="25">
        <f t="shared" si="259"/>
        <v>0</v>
      </c>
      <c r="AV2718" s="25">
        <f t="shared" si="262"/>
        <v>0</v>
      </c>
      <c r="BB2718" s="51"/>
    </row>
    <row r="2719" spans="1:54" x14ac:dyDescent="0.25">
      <c r="A2719" t="str">
        <f t="shared" si="257"/>
        <v>2719</v>
      </c>
      <c r="B2719" s="25">
        <f>IF(OR(ISBLANK($AG2719),$AI2719="closed",$AI2719="old",AND($B$3=Data!$N$6,OR(database!AG2719=Data!$K$8,Data!$K$9=database!AG2719))),0,MAX(B$8:B2718)+1)</f>
        <v>0</v>
      </c>
      <c r="C2719" s="25">
        <f ca="1">IF(AND($AL2719-C$3&lt;=TODAY(),$AL2719&gt;0,AI2719&lt;&gt;"closed",AI2719&lt;&gt;"old",AND($B$3&lt;&gt;Data!$N$6,OR(database!$AG2719&lt;&gt;Data!$K$9,database!$AG2719&lt;&gt;Data!$K$8))),MAX(C$8:C2718)+1,0)</f>
        <v>0</v>
      </c>
      <c r="D2719" s="25">
        <f ca="1">IF(AND($AL2719-D$3&lt;=TODAY(),$AL2719&gt;0,$AI2719&lt;&gt;"closed",AI2719&lt;&gt;"old",AND($B$3&lt;&gt;Data!$N$6,OR(database!$AG2719&lt;&gt;Data!$K$9,database!$AG2719&lt;&gt;Data!$K$8))),MAX(D$8:D2718)+1,0)</f>
        <v>0</v>
      </c>
      <c r="E2719" s="25">
        <f ca="1">IF(AND($AL2719-E$3&lt;=TODAY(),$AL2719&gt;0,AI2719&lt;&gt;"closed",AI2719&lt;&gt;"old",AND($B$3&lt;&gt;Data!$N$6,OR(database!$AG2719&lt;&gt;Data!$K$9,database!$AG2719&lt;&gt;Data!$K$8))),MAX(E$8:E2718)+1,0)</f>
        <v>0</v>
      </c>
      <c r="F2719" s="25">
        <f>IF(AH2719="X",MAX(F$8:F2718)+1,0)</f>
        <v>0</v>
      </c>
      <c r="G2719" s="25">
        <f ca="1">IF(AND(AG2719=Data!$K$8,database!AI2719&lt;&gt;"Closed",AI2719&lt;&gt;"old",database!AL2719&lt;(TODAY()+Data!$X$4)),MAX(G$8:G2718)+1,0)</f>
        <v>0</v>
      </c>
      <c r="H2719" s="25">
        <f ca="1">IF(AND(AG2719=Data!$K$9,database!AI2719&lt;&gt;"Closed",AI2719&lt;&gt;"old",database!AL2719&lt;(TODAY()+Data!$X$5)),MAX(H$8:H2718)+1,0)</f>
        <v>0</v>
      </c>
      <c r="Y2719">
        <f>IF(AS2719&gt;0,VLOOKUP(AS2719,$AT:$AV,3,0)+COUNTIF(AS$8:AS2718,AS2719),0)</f>
        <v>0</v>
      </c>
      <c r="AA2719" s="17"/>
      <c r="AB2719" s="18"/>
      <c r="AC2719" s="17"/>
      <c r="AD2719" s="18"/>
      <c r="AE2719" s="17"/>
      <c r="AF2719" s="18"/>
      <c r="AG2719" s="139"/>
      <c r="AH2719" s="24"/>
      <c r="AI2719" s="17"/>
      <c r="AJ2719" s="24"/>
      <c r="AK2719" s="27"/>
      <c r="AL2719" s="47"/>
      <c r="AQ2719" s="25">
        <f>IF(FollowUp!$AK$3="(Off)",IF(FollowUp!$AA$3=Data!$D$5,C2719,IF(FollowUp!$AA$3=Data!$D$6,D2719,IF(FollowUp!$AA$3=Data!$D$7,E2719,B2719))),IF(FollowUp!$AK$3=Data!$N$9,F2719,IF(FollowUp!$AK$3=Data!$N$8,H2719,IF(FollowUp!$AK$3=Data!$N$7,G2719,B2719))))</f>
        <v>0</v>
      </c>
      <c r="AR2719" s="51">
        <f t="shared" si="260"/>
        <v>0</v>
      </c>
      <c r="AS2719" s="25">
        <f t="shared" si="258"/>
        <v>-1</v>
      </c>
      <c r="AT2719" s="25">
        <f t="shared" si="261"/>
        <v>2712</v>
      </c>
      <c r="AU2719" s="25">
        <f t="shared" si="259"/>
        <v>0</v>
      </c>
      <c r="AV2719" s="25">
        <f t="shared" si="262"/>
        <v>0</v>
      </c>
      <c r="BB2719" s="51"/>
    </row>
    <row r="2720" spans="1:54" x14ac:dyDescent="0.25">
      <c r="A2720" t="str">
        <f t="shared" si="257"/>
        <v>2720</v>
      </c>
      <c r="B2720" s="25">
        <f>IF(OR(ISBLANK($AG2720),$AI2720="closed",$AI2720="old",AND($B$3=Data!$N$6,OR(database!AG2720=Data!$K$8,Data!$K$9=database!AG2720))),0,MAX(B$8:B2719)+1)</f>
        <v>0</v>
      </c>
      <c r="C2720" s="25">
        <f ca="1">IF(AND($AL2720-C$3&lt;=TODAY(),$AL2720&gt;0,AI2720&lt;&gt;"closed",AI2720&lt;&gt;"old",AND($B$3&lt;&gt;Data!$N$6,OR(database!$AG2720&lt;&gt;Data!$K$9,database!$AG2720&lt;&gt;Data!$K$8))),MAX(C$8:C2719)+1,0)</f>
        <v>0</v>
      </c>
      <c r="D2720" s="25">
        <f ca="1">IF(AND($AL2720-D$3&lt;=TODAY(),$AL2720&gt;0,$AI2720&lt;&gt;"closed",AI2720&lt;&gt;"old",AND($B$3&lt;&gt;Data!$N$6,OR(database!$AG2720&lt;&gt;Data!$K$9,database!$AG2720&lt;&gt;Data!$K$8))),MAX(D$8:D2719)+1,0)</f>
        <v>0</v>
      </c>
      <c r="E2720" s="25">
        <f ca="1">IF(AND($AL2720-E$3&lt;=TODAY(),$AL2720&gt;0,AI2720&lt;&gt;"closed",AI2720&lt;&gt;"old",AND($B$3&lt;&gt;Data!$N$6,OR(database!$AG2720&lt;&gt;Data!$K$9,database!$AG2720&lt;&gt;Data!$K$8))),MAX(E$8:E2719)+1,0)</f>
        <v>0</v>
      </c>
      <c r="F2720" s="25">
        <f>IF(AH2720="X",MAX(F$8:F2719)+1,0)</f>
        <v>0</v>
      </c>
      <c r="G2720" s="25">
        <f ca="1">IF(AND(AG2720=Data!$K$8,database!AI2720&lt;&gt;"Closed",AI2720&lt;&gt;"old",database!AL2720&lt;(TODAY()+Data!$X$4)),MAX(G$8:G2719)+1,0)</f>
        <v>0</v>
      </c>
      <c r="H2720" s="25">
        <f ca="1">IF(AND(AG2720=Data!$K$9,database!AI2720&lt;&gt;"Closed",AI2720&lt;&gt;"old",database!AL2720&lt;(TODAY()+Data!$X$5)),MAX(H$8:H2719)+1,0)</f>
        <v>0</v>
      </c>
      <c r="Y2720">
        <f>IF(AS2720&gt;0,VLOOKUP(AS2720,$AT:$AV,3,0)+COUNTIF(AS$8:AS2719,AS2720),0)</f>
        <v>0</v>
      </c>
      <c r="AA2720" s="16"/>
      <c r="AB2720" s="22"/>
      <c r="AC2720" s="16"/>
      <c r="AD2720" s="22"/>
      <c r="AE2720" s="16"/>
      <c r="AF2720" s="22"/>
      <c r="AG2720" s="138"/>
      <c r="AH2720" s="23"/>
      <c r="AI2720" s="16"/>
      <c r="AJ2720" s="23"/>
      <c r="AK2720" s="28"/>
      <c r="AL2720" s="35"/>
      <c r="AQ2720" s="25">
        <f>IF(FollowUp!$AK$3="(Off)",IF(FollowUp!$AA$3=Data!$D$5,C2720,IF(FollowUp!$AA$3=Data!$D$6,D2720,IF(FollowUp!$AA$3=Data!$D$7,E2720,B2720))),IF(FollowUp!$AK$3=Data!$N$9,F2720,IF(FollowUp!$AK$3=Data!$N$8,H2720,IF(FollowUp!$AK$3=Data!$N$7,G2720,B2720))))</f>
        <v>0</v>
      </c>
      <c r="AR2720" s="51">
        <f t="shared" si="260"/>
        <v>0</v>
      </c>
      <c r="AS2720" s="25">
        <f t="shared" si="258"/>
        <v>-1</v>
      </c>
      <c r="AT2720" s="25">
        <f t="shared" si="261"/>
        <v>2713</v>
      </c>
      <c r="AU2720" s="25">
        <f t="shared" si="259"/>
        <v>0</v>
      </c>
      <c r="AV2720" s="25">
        <f t="shared" si="262"/>
        <v>0</v>
      </c>
      <c r="BB2720" s="51"/>
    </row>
    <row r="2721" spans="1:54" x14ac:dyDescent="0.25">
      <c r="A2721" t="str">
        <f t="shared" si="257"/>
        <v>2721</v>
      </c>
      <c r="B2721" s="25">
        <f>IF(OR(ISBLANK($AG2721),$AI2721="closed",$AI2721="old",AND($B$3=Data!$N$6,OR(database!AG2721=Data!$K$8,Data!$K$9=database!AG2721))),0,MAX(B$8:B2720)+1)</f>
        <v>0</v>
      </c>
      <c r="C2721" s="25">
        <f ca="1">IF(AND($AL2721-C$3&lt;=TODAY(),$AL2721&gt;0,AI2721&lt;&gt;"closed",AI2721&lt;&gt;"old",AND($B$3&lt;&gt;Data!$N$6,OR(database!$AG2721&lt;&gt;Data!$K$9,database!$AG2721&lt;&gt;Data!$K$8))),MAX(C$8:C2720)+1,0)</f>
        <v>0</v>
      </c>
      <c r="D2721" s="25">
        <f ca="1">IF(AND($AL2721-D$3&lt;=TODAY(),$AL2721&gt;0,$AI2721&lt;&gt;"closed",AI2721&lt;&gt;"old",AND($B$3&lt;&gt;Data!$N$6,OR(database!$AG2721&lt;&gt;Data!$K$9,database!$AG2721&lt;&gt;Data!$K$8))),MAX(D$8:D2720)+1,0)</f>
        <v>0</v>
      </c>
      <c r="E2721" s="25">
        <f ca="1">IF(AND($AL2721-E$3&lt;=TODAY(),$AL2721&gt;0,AI2721&lt;&gt;"closed",AI2721&lt;&gt;"old",AND($B$3&lt;&gt;Data!$N$6,OR(database!$AG2721&lt;&gt;Data!$K$9,database!$AG2721&lt;&gt;Data!$K$8))),MAX(E$8:E2720)+1,0)</f>
        <v>0</v>
      </c>
      <c r="F2721" s="25">
        <f>IF(AH2721="X",MAX(F$8:F2720)+1,0)</f>
        <v>0</v>
      </c>
      <c r="G2721" s="25">
        <f ca="1">IF(AND(AG2721=Data!$K$8,database!AI2721&lt;&gt;"Closed",AI2721&lt;&gt;"old",database!AL2721&lt;(TODAY()+Data!$X$4)),MAX(G$8:G2720)+1,0)</f>
        <v>0</v>
      </c>
      <c r="H2721" s="25">
        <f ca="1">IF(AND(AG2721=Data!$K$9,database!AI2721&lt;&gt;"Closed",AI2721&lt;&gt;"old",database!AL2721&lt;(TODAY()+Data!$X$5)),MAX(H$8:H2720)+1,0)</f>
        <v>0</v>
      </c>
      <c r="Y2721">
        <f>IF(AS2721&gt;0,VLOOKUP(AS2721,$AT:$AV,3,0)+COUNTIF(AS$8:AS2720,AS2721),0)</f>
        <v>0</v>
      </c>
      <c r="AA2721" s="17"/>
      <c r="AB2721" s="18"/>
      <c r="AC2721" s="17"/>
      <c r="AD2721" s="18"/>
      <c r="AE2721" s="17"/>
      <c r="AF2721" s="18"/>
      <c r="AG2721" s="139"/>
      <c r="AH2721" s="24"/>
      <c r="AI2721" s="17"/>
      <c r="AJ2721" s="24"/>
      <c r="AK2721" s="27"/>
      <c r="AL2721" s="47"/>
      <c r="AQ2721" s="25">
        <f>IF(FollowUp!$AK$3="(Off)",IF(FollowUp!$AA$3=Data!$D$5,C2721,IF(FollowUp!$AA$3=Data!$D$6,D2721,IF(FollowUp!$AA$3=Data!$D$7,E2721,B2721))),IF(FollowUp!$AK$3=Data!$N$9,F2721,IF(FollowUp!$AK$3=Data!$N$8,H2721,IF(FollowUp!$AK$3=Data!$N$7,G2721,B2721))))</f>
        <v>0</v>
      </c>
      <c r="AR2721" s="51">
        <f t="shared" si="260"/>
        <v>0</v>
      </c>
      <c r="AS2721" s="25">
        <f t="shared" si="258"/>
        <v>-1</v>
      </c>
      <c r="AT2721" s="25">
        <f t="shared" si="261"/>
        <v>2714</v>
      </c>
      <c r="AU2721" s="25">
        <f t="shared" si="259"/>
        <v>0</v>
      </c>
      <c r="AV2721" s="25">
        <f t="shared" si="262"/>
        <v>0</v>
      </c>
      <c r="BB2721" s="51"/>
    </row>
    <row r="2722" spans="1:54" x14ac:dyDescent="0.25">
      <c r="A2722" t="str">
        <f t="shared" si="257"/>
        <v>2722</v>
      </c>
      <c r="B2722" s="25">
        <f>IF(OR(ISBLANK($AG2722),$AI2722="closed",$AI2722="old",AND($B$3=Data!$N$6,OR(database!AG2722=Data!$K$8,Data!$K$9=database!AG2722))),0,MAX(B$8:B2721)+1)</f>
        <v>0</v>
      </c>
      <c r="C2722" s="25">
        <f ca="1">IF(AND($AL2722-C$3&lt;=TODAY(),$AL2722&gt;0,AI2722&lt;&gt;"closed",AI2722&lt;&gt;"old",AND($B$3&lt;&gt;Data!$N$6,OR(database!$AG2722&lt;&gt;Data!$K$9,database!$AG2722&lt;&gt;Data!$K$8))),MAX(C$8:C2721)+1,0)</f>
        <v>0</v>
      </c>
      <c r="D2722" s="25">
        <f ca="1">IF(AND($AL2722-D$3&lt;=TODAY(),$AL2722&gt;0,$AI2722&lt;&gt;"closed",AI2722&lt;&gt;"old",AND($B$3&lt;&gt;Data!$N$6,OR(database!$AG2722&lt;&gt;Data!$K$9,database!$AG2722&lt;&gt;Data!$K$8))),MAX(D$8:D2721)+1,0)</f>
        <v>0</v>
      </c>
      <c r="E2722" s="25">
        <f ca="1">IF(AND($AL2722-E$3&lt;=TODAY(),$AL2722&gt;0,AI2722&lt;&gt;"closed",AI2722&lt;&gt;"old",AND($B$3&lt;&gt;Data!$N$6,OR(database!$AG2722&lt;&gt;Data!$K$9,database!$AG2722&lt;&gt;Data!$K$8))),MAX(E$8:E2721)+1,0)</f>
        <v>0</v>
      </c>
      <c r="F2722" s="25">
        <f>IF(AH2722="X",MAX(F$8:F2721)+1,0)</f>
        <v>0</v>
      </c>
      <c r="G2722" s="25">
        <f ca="1">IF(AND(AG2722=Data!$K$8,database!AI2722&lt;&gt;"Closed",AI2722&lt;&gt;"old",database!AL2722&lt;(TODAY()+Data!$X$4)),MAX(G$8:G2721)+1,0)</f>
        <v>0</v>
      </c>
      <c r="H2722" s="25">
        <f ca="1">IF(AND(AG2722=Data!$K$9,database!AI2722&lt;&gt;"Closed",AI2722&lt;&gt;"old",database!AL2722&lt;(TODAY()+Data!$X$5)),MAX(H$8:H2721)+1,0)</f>
        <v>0</v>
      </c>
      <c r="Y2722">
        <f>IF(AS2722&gt;0,VLOOKUP(AS2722,$AT:$AV,3,0)+COUNTIF(AS$8:AS2721,AS2722),0)</f>
        <v>0</v>
      </c>
      <c r="AA2722" s="16"/>
      <c r="AB2722" s="22"/>
      <c r="AC2722" s="16"/>
      <c r="AD2722" s="22"/>
      <c r="AE2722" s="16"/>
      <c r="AF2722" s="22"/>
      <c r="AG2722" s="138"/>
      <c r="AH2722" s="23"/>
      <c r="AI2722" s="16"/>
      <c r="AJ2722" s="23"/>
      <c r="AK2722" s="28"/>
      <c r="AL2722" s="35"/>
      <c r="AQ2722" s="25">
        <f>IF(FollowUp!$AK$3="(Off)",IF(FollowUp!$AA$3=Data!$D$5,C2722,IF(FollowUp!$AA$3=Data!$D$6,D2722,IF(FollowUp!$AA$3=Data!$D$7,E2722,B2722))),IF(FollowUp!$AK$3=Data!$N$9,F2722,IF(FollowUp!$AK$3=Data!$N$8,H2722,IF(FollowUp!$AK$3=Data!$N$7,G2722,B2722))))</f>
        <v>0</v>
      </c>
      <c r="AR2722" s="51">
        <f t="shared" si="260"/>
        <v>0</v>
      </c>
      <c r="AS2722" s="25">
        <f t="shared" si="258"/>
        <v>-1</v>
      </c>
      <c r="AT2722" s="25">
        <f t="shared" si="261"/>
        <v>2715</v>
      </c>
      <c r="AU2722" s="25">
        <f t="shared" si="259"/>
        <v>0</v>
      </c>
      <c r="AV2722" s="25">
        <f t="shared" si="262"/>
        <v>0</v>
      </c>
      <c r="BB2722" s="51"/>
    </row>
    <row r="2723" spans="1:54" x14ac:dyDescent="0.25">
      <c r="A2723" t="str">
        <f t="shared" si="257"/>
        <v>2723</v>
      </c>
      <c r="B2723" s="25">
        <f>IF(OR(ISBLANK($AG2723),$AI2723="closed",$AI2723="old",AND($B$3=Data!$N$6,OR(database!AG2723=Data!$K$8,Data!$K$9=database!AG2723))),0,MAX(B$8:B2722)+1)</f>
        <v>0</v>
      </c>
      <c r="C2723" s="25">
        <f ca="1">IF(AND($AL2723-C$3&lt;=TODAY(),$AL2723&gt;0,AI2723&lt;&gt;"closed",AI2723&lt;&gt;"old",AND($B$3&lt;&gt;Data!$N$6,OR(database!$AG2723&lt;&gt;Data!$K$9,database!$AG2723&lt;&gt;Data!$K$8))),MAX(C$8:C2722)+1,0)</f>
        <v>0</v>
      </c>
      <c r="D2723" s="25">
        <f ca="1">IF(AND($AL2723-D$3&lt;=TODAY(),$AL2723&gt;0,$AI2723&lt;&gt;"closed",AI2723&lt;&gt;"old",AND($B$3&lt;&gt;Data!$N$6,OR(database!$AG2723&lt;&gt;Data!$K$9,database!$AG2723&lt;&gt;Data!$K$8))),MAX(D$8:D2722)+1,0)</f>
        <v>0</v>
      </c>
      <c r="E2723" s="25">
        <f ca="1">IF(AND($AL2723-E$3&lt;=TODAY(),$AL2723&gt;0,AI2723&lt;&gt;"closed",AI2723&lt;&gt;"old",AND($B$3&lt;&gt;Data!$N$6,OR(database!$AG2723&lt;&gt;Data!$K$9,database!$AG2723&lt;&gt;Data!$K$8))),MAX(E$8:E2722)+1,0)</f>
        <v>0</v>
      </c>
      <c r="F2723" s="25">
        <f>IF(AH2723="X",MAX(F$8:F2722)+1,0)</f>
        <v>0</v>
      </c>
      <c r="G2723" s="25">
        <f ca="1">IF(AND(AG2723=Data!$K$8,database!AI2723&lt;&gt;"Closed",AI2723&lt;&gt;"old",database!AL2723&lt;(TODAY()+Data!$X$4)),MAX(G$8:G2722)+1,0)</f>
        <v>0</v>
      </c>
      <c r="H2723" s="25">
        <f ca="1">IF(AND(AG2723=Data!$K$9,database!AI2723&lt;&gt;"Closed",AI2723&lt;&gt;"old",database!AL2723&lt;(TODAY()+Data!$X$5)),MAX(H$8:H2722)+1,0)</f>
        <v>0</v>
      </c>
      <c r="Y2723">
        <f>IF(AS2723&gt;0,VLOOKUP(AS2723,$AT:$AV,3,0)+COUNTIF(AS$8:AS2722,AS2723),0)</f>
        <v>0</v>
      </c>
      <c r="AA2723" s="17"/>
      <c r="AB2723" s="18"/>
      <c r="AC2723" s="17"/>
      <c r="AD2723" s="18"/>
      <c r="AE2723" s="17"/>
      <c r="AF2723" s="18"/>
      <c r="AG2723" s="139"/>
      <c r="AH2723" s="24"/>
      <c r="AI2723" s="17"/>
      <c r="AJ2723" s="24"/>
      <c r="AK2723" s="27"/>
      <c r="AL2723" s="47"/>
      <c r="AQ2723" s="25">
        <f>IF(FollowUp!$AK$3="(Off)",IF(FollowUp!$AA$3=Data!$D$5,C2723,IF(FollowUp!$AA$3=Data!$D$6,D2723,IF(FollowUp!$AA$3=Data!$D$7,E2723,B2723))),IF(FollowUp!$AK$3=Data!$N$9,F2723,IF(FollowUp!$AK$3=Data!$N$8,H2723,IF(FollowUp!$AK$3=Data!$N$7,G2723,B2723))))</f>
        <v>0</v>
      </c>
      <c r="AR2723" s="51">
        <f t="shared" si="260"/>
        <v>0</v>
      </c>
      <c r="AS2723" s="25">
        <f t="shared" si="258"/>
        <v>-1</v>
      </c>
      <c r="AT2723" s="25">
        <f t="shared" si="261"/>
        <v>2716</v>
      </c>
      <c r="AU2723" s="25">
        <f t="shared" si="259"/>
        <v>0</v>
      </c>
      <c r="AV2723" s="25">
        <f t="shared" si="262"/>
        <v>0</v>
      </c>
      <c r="BB2723" s="51"/>
    </row>
    <row r="2724" spans="1:54" x14ac:dyDescent="0.25">
      <c r="A2724" t="str">
        <f t="shared" si="257"/>
        <v>2724</v>
      </c>
      <c r="B2724" s="25">
        <f>IF(OR(ISBLANK($AG2724),$AI2724="closed",$AI2724="old",AND($B$3=Data!$N$6,OR(database!AG2724=Data!$K$8,Data!$K$9=database!AG2724))),0,MAX(B$8:B2723)+1)</f>
        <v>0</v>
      </c>
      <c r="C2724" s="25">
        <f ca="1">IF(AND($AL2724-C$3&lt;=TODAY(),$AL2724&gt;0,AI2724&lt;&gt;"closed",AI2724&lt;&gt;"old",AND($B$3&lt;&gt;Data!$N$6,OR(database!$AG2724&lt;&gt;Data!$K$9,database!$AG2724&lt;&gt;Data!$K$8))),MAX(C$8:C2723)+1,0)</f>
        <v>0</v>
      </c>
      <c r="D2724" s="25">
        <f ca="1">IF(AND($AL2724-D$3&lt;=TODAY(),$AL2724&gt;0,$AI2724&lt;&gt;"closed",AI2724&lt;&gt;"old",AND($B$3&lt;&gt;Data!$N$6,OR(database!$AG2724&lt;&gt;Data!$K$9,database!$AG2724&lt;&gt;Data!$K$8))),MAX(D$8:D2723)+1,0)</f>
        <v>0</v>
      </c>
      <c r="E2724" s="25">
        <f ca="1">IF(AND($AL2724-E$3&lt;=TODAY(),$AL2724&gt;0,AI2724&lt;&gt;"closed",AI2724&lt;&gt;"old",AND($B$3&lt;&gt;Data!$N$6,OR(database!$AG2724&lt;&gt;Data!$K$9,database!$AG2724&lt;&gt;Data!$K$8))),MAX(E$8:E2723)+1,0)</f>
        <v>0</v>
      </c>
      <c r="F2724" s="25">
        <f>IF(AH2724="X",MAX(F$8:F2723)+1,0)</f>
        <v>0</v>
      </c>
      <c r="G2724" s="25">
        <f ca="1">IF(AND(AG2724=Data!$K$8,database!AI2724&lt;&gt;"Closed",AI2724&lt;&gt;"old",database!AL2724&lt;(TODAY()+Data!$X$4)),MAX(G$8:G2723)+1,0)</f>
        <v>0</v>
      </c>
      <c r="H2724" s="25">
        <f ca="1">IF(AND(AG2724=Data!$K$9,database!AI2724&lt;&gt;"Closed",AI2724&lt;&gt;"old",database!AL2724&lt;(TODAY()+Data!$X$5)),MAX(H$8:H2723)+1,0)</f>
        <v>0</v>
      </c>
      <c r="Y2724">
        <f>IF(AS2724&gt;0,VLOOKUP(AS2724,$AT:$AV,3,0)+COUNTIF(AS$8:AS2723,AS2724),0)</f>
        <v>0</v>
      </c>
      <c r="AA2724" s="16"/>
      <c r="AB2724" s="22"/>
      <c r="AC2724" s="16"/>
      <c r="AD2724" s="22"/>
      <c r="AE2724" s="16"/>
      <c r="AF2724" s="22"/>
      <c r="AG2724" s="138"/>
      <c r="AH2724" s="23"/>
      <c r="AI2724" s="16"/>
      <c r="AJ2724" s="23"/>
      <c r="AK2724" s="28"/>
      <c r="AL2724" s="35"/>
      <c r="AQ2724" s="25">
        <f>IF(FollowUp!$AK$3="(Off)",IF(FollowUp!$AA$3=Data!$D$5,C2724,IF(FollowUp!$AA$3=Data!$D$6,D2724,IF(FollowUp!$AA$3=Data!$D$7,E2724,B2724))),IF(FollowUp!$AK$3=Data!$N$9,F2724,IF(FollowUp!$AK$3=Data!$N$8,H2724,IF(FollowUp!$AK$3=Data!$N$7,G2724,B2724))))</f>
        <v>0</v>
      </c>
      <c r="AR2724" s="51">
        <f t="shared" si="260"/>
        <v>0</v>
      </c>
      <c r="AS2724" s="25">
        <f t="shared" si="258"/>
        <v>-1</v>
      </c>
      <c r="AT2724" s="25">
        <f t="shared" si="261"/>
        <v>2717</v>
      </c>
      <c r="AU2724" s="25">
        <f t="shared" si="259"/>
        <v>0</v>
      </c>
      <c r="AV2724" s="25">
        <f t="shared" si="262"/>
        <v>0</v>
      </c>
      <c r="BB2724" s="51"/>
    </row>
    <row r="2725" spans="1:54" x14ac:dyDescent="0.25">
      <c r="A2725" t="str">
        <f t="shared" si="257"/>
        <v>2725</v>
      </c>
      <c r="B2725" s="25">
        <f>IF(OR(ISBLANK($AG2725),$AI2725="closed",$AI2725="old",AND($B$3=Data!$N$6,OR(database!AG2725=Data!$K$8,Data!$K$9=database!AG2725))),0,MAX(B$8:B2724)+1)</f>
        <v>0</v>
      </c>
      <c r="C2725" s="25">
        <f ca="1">IF(AND($AL2725-C$3&lt;=TODAY(),$AL2725&gt;0,AI2725&lt;&gt;"closed",AI2725&lt;&gt;"old",AND($B$3&lt;&gt;Data!$N$6,OR(database!$AG2725&lt;&gt;Data!$K$9,database!$AG2725&lt;&gt;Data!$K$8))),MAX(C$8:C2724)+1,0)</f>
        <v>0</v>
      </c>
      <c r="D2725" s="25">
        <f ca="1">IF(AND($AL2725-D$3&lt;=TODAY(),$AL2725&gt;0,$AI2725&lt;&gt;"closed",AI2725&lt;&gt;"old",AND($B$3&lt;&gt;Data!$N$6,OR(database!$AG2725&lt;&gt;Data!$K$9,database!$AG2725&lt;&gt;Data!$K$8))),MAX(D$8:D2724)+1,0)</f>
        <v>0</v>
      </c>
      <c r="E2725" s="25">
        <f ca="1">IF(AND($AL2725-E$3&lt;=TODAY(),$AL2725&gt;0,AI2725&lt;&gt;"closed",AI2725&lt;&gt;"old",AND($B$3&lt;&gt;Data!$N$6,OR(database!$AG2725&lt;&gt;Data!$K$9,database!$AG2725&lt;&gt;Data!$K$8))),MAX(E$8:E2724)+1,0)</f>
        <v>0</v>
      </c>
      <c r="F2725" s="25">
        <f>IF(AH2725="X",MAX(F$8:F2724)+1,0)</f>
        <v>0</v>
      </c>
      <c r="G2725" s="25">
        <f ca="1">IF(AND(AG2725=Data!$K$8,database!AI2725&lt;&gt;"Closed",AI2725&lt;&gt;"old",database!AL2725&lt;(TODAY()+Data!$X$4)),MAX(G$8:G2724)+1,0)</f>
        <v>0</v>
      </c>
      <c r="H2725" s="25">
        <f ca="1">IF(AND(AG2725=Data!$K$9,database!AI2725&lt;&gt;"Closed",AI2725&lt;&gt;"old",database!AL2725&lt;(TODAY()+Data!$X$5)),MAX(H$8:H2724)+1,0)</f>
        <v>0</v>
      </c>
      <c r="Y2725">
        <f>IF(AS2725&gt;0,VLOOKUP(AS2725,$AT:$AV,3,0)+COUNTIF(AS$8:AS2724,AS2725),0)</f>
        <v>0</v>
      </c>
      <c r="AA2725" s="17"/>
      <c r="AB2725" s="18"/>
      <c r="AC2725" s="17"/>
      <c r="AD2725" s="18"/>
      <c r="AE2725" s="17"/>
      <c r="AF2725" s="18"/>
      <c r="AG2725" s="139"/>
      <c r="AH2725" s="24"/>
      <c r="AI2725" s="17"/>
      <c r="AJ2725" s="24"/>
      <c r="AK2725" s="27"/>
      <c r="AL2725" s="47"/>
      <c r="AQ2725" s="25">
        <f>IF(FollowUp!$AK$3="(Off)",IF(FollowUp!$AA$3=Data!$D$5,C2725,IF(FollowUp!$AA$3=Data!$D$6,D2725,IF(FollowUp!$AA$3=Data!$D$7,E2725,B2725))),IF(FollowUp!$AK$3=Data!$N$9,F2725,IF(FollowUp!$AK$3=Data!$N$8,H2725,IF(FollowUp!$AK$3=Data!$N$7,G2725,B2725))))</f>
        <v>0</v>
      </c>
      <c r="AR2725" s="51">
        <f t="shared" si="260"/>
        <v>0</v>
      </c>
      <c r="AS2725" s="25">
        <f t="shared" si="258"/>
        <v>-1</v>
      </c>
      <c r="AT2725" s="25">
        <f t="shared" si="261"/>
        <v>2718</v>
      </c>
      <c r="AU2725" s="25">
        <f t="shared" si="259"/>
        <v>0</v>
      </c>
      <c r="AV2725" s="25">
        <f t="shared" si="262"/>
        <v>0</v>
      </c>
      <c r="BB2725" s="51"/>
    </row>
    <row r="2726" spans="1:54" x14ac:dyDescent="0.25">
      <c r="A2726" t="str">
        <f t="shared" si="257"/>
        <v>2726</v>
      </c>
      <c r="B2726" s="25">
        <f>IF(OR(ISBLANK($AG2726),$AI2726="closed",$AI2726="old",AND($B$3=Data!$N$6,OR(database!AG2726=Data!$K$8,Data!$K$9=database!AG2726))),0,MAX(B$8:B2725)+1)</f>
        <v>0</v>
      </c>
      <c r="C2726" s="25">
        <f ca="1">IF(AND($AL2726-C$3&lt;=TODAY(),$AL2726&gt;0,AI2726&lt;&gt;"closed",AI2726&lt;&gt;"old",AND($B$3&lt;&gt;Data!$N$6,OR(database!$AG2726&lt;&gt;Data!$K$9,database!$AG2726&lt;&gt;Data!$K$8))),MAX(C$8:C2725)+1,0)</f>
        <v>0</v>
      </c>
      <c r="D2726" s="25">
        <f ca="1">IF(AND($AL2726-D$3&lt;=TODAY(),$AL2726&gt;0,$AI2726&lt;&gt;"closed",AI2726&lt;&gt;"old",AND($B$3&lt;&gt;Data!$N$6,OR(database!$AG2726&lt;&gt;Data!$K$9,database!$AG2726&lt;&gt;Data!$K$8))),MAX(D$8:D2725)+1,0)</f>
        <v>0</v>
      </c>
      <c r="E2726" s="25">
        <f ca="1">IF(AND($AL2726-E$3&lt;=TODAY(),$AL2726&gt;0,AI2726&lt;&gt;"closed",AI2726&lt;&gt;"old",AND($B$3&lt;&gt;Data!$N$6,OR(database!$AG2726&lt;&gt;Data!$K$9,database!$AG2726&lt;&gt;Data!$K$8))),MAX(E$8:E2725)+1,0)</f>
        <v>0</v>
      </c>
      <c r="F2726" s="25">
        <f>IF(AH2726="X",MAX(F$8:F2725)+1,0)</f>
        <v>0</v>
      </c>
      <c r="G2726" s="25">
        <f ca="1">IF(AND(AG2726=Data!$K$8,database!AI2726&lt;&gt;"Closed",AI2726&lt;&gt;"old",database!AL2726&lt;(TODAY()+Data!$X$4)),MAX(G$8:G2725)+1,0)</f>
        <v>0</v>
      </c>
      <c r="H2726" s="25">
        <f ca="1">IF(AND(AG2726=Data!$K$9,database!AI2726&lt;&gt;"Closed",AI2726&lt;&gt;"old",database!AL2726&lt;(TODAY()+Data!$X$5)),MAX(H$8:H2725)+1,0)</f>
        <v>0</v>
      </c>
      <c r="Y2726">
        <f>IF(AS2726&gt;0,VLOOKUP(AS2726,$AT:$AV,3,0)+COUNTIF(AS$8:AS2725,AS2726),0)</f>
        <v>0</v>
      </c>
      <c r="AA2726" s="16"/>
      <c r="AB2726" s="22"/>
      <c r="AC2726" s="16"/>
      <c r="AD2726" s="22"/>
      <c r="AE2726" s="16"/>
      <c r="AF2726" s="22"/>
      <c r="AG2726" s="138"/>
      <c r="AH2726" s="23"/>
      <c r="AI2726" s="16"/>
      <c r="AJ2726" s="23"/>
      <c r="AK2726" s="28"/>
      <c r="AL2726" s="35"/>
      <c r="AQ2726" s="25">
        <f>IF(FollowUp!$AK$3="(Off)",IF(FollowUp!$AA$3=Data!$D$5,C2726,IF(FollowUp!$AA$3=Data!$D$6,D2726,IF(FollowUp!$AA$3=Data!$D$7,E2726,B2726))),IF(FollowUp!$AK$3=Data!$N$9,F2726,IF(FollowUp!$AK$3=Data!$N$8,H2726,IF(FollowUp!$AK$3=Data!$N$7,G2726,B2726))))</f>
        <v>0</v>
      </c>
      <c r="AR2726" s="51">
        <f t="shared" si="260"/>
        <v>0</v>
      </c>
      <c r="AS2726" s="25">
        <f t="shared" si="258"/>
        <v>-1</v>
      </c>
      <c r="AT2726" s="25">
        <f t="shared" si="261"/>
        <v>2719</v>
      </c>
      <c r="AU2726" s="25">
        <f t="shared" si="259"/>
        <v>0</v>
      </c>
      <c r="AV2726" s="25">
        <f t="shared" si="262"/>
        <v>0</v>
      </c>
      <c r="BB2726" s="51"/>
    </row>
    <row r="2727" spans="1:54" x14ac:dyDescent="0.25">
      <c r="A2727" t="str">
        <f t="shared" si="257"/>
        <v>2727</v>
      </c>
      <c r="B2727" s="25">
        <f>IF(OR(ISBLANK($AG2727),$AI2727="closed",$AI2727="old",AND($B$3=Data!$N$6,OR(database!AG2727=Data!$K$8,Data!$K$9=database!AG2727))),0,MAX(B$8:B2726)+1)</f>
        <v>0</v>
      </c>
      <c r="C2727" s="25">
        <f ca="1">IF(AND($AL2727-C$3&lt;=TODAY(),$AL2727&gt;0,AI2727&lt;&gt;"closed",AI2727&lt;&gt;"old",AND($B$3&lt;&gt;Data!$N$6,OR(database!$AG2727&lt;&gt;Data!$K$9,database!$AG2727&lt;&gt;Data!$K$8))),MAX(C$8:C2726)+1,0)</f>
        <v>0</v>
      </c>
      <c r="D2727" s="25">
        <f ca="1">IF(AND($AL2727-D$3&lt;=TODAY(),$AL2727&gt;0,$AI2727&lt;&gt;"closed",AI2727&lt;&gt;"old",AND($B$3&lt;&gt;Data!$N$6,OR(database!$AG2727&lt;&gt;Data!$K$9,database!$AG2727&lt;&gt;Data!$K$8))),MAX(D$8:D2726)+1,0)</f>
        <v>0</v>
      </c>
      <c r="E2727" s="25">
        <f ca="1">IF(AND($AL2727-E$3&lt;=TODAY(),$AL2727&gt;0,AI2727&lt;&gt;"closed",AI2727&lt;&gt;"old",AND($B$3&lt;&gt;Data!$N$6,OR(database!$AG2727&lt;&gt;Data!$K$9,database!$AG2727&lt;&gt;Data!$K$8))),MAX(E$8:E2726)+1,0)</f>
        <v>0</v>
      </c>
      <c r="F2727" s="25">
        <f>IF(AH2727="X",MAX(F$8:F2726)+1,0)</f>
        <v>0</v>
      </c>
      <c r="G2727" s="25">
        <f ca="1">IF(AND(AG2727=Data!$K$8,database!AI2727&lt;&gt;"Closed",AI2727&lt;&gt;"old",database!AL2727&lt;(TODAY()+Data!$X$4)),MAX(G$8:G2726)+1,0)</f>
        <v>0</v>
      </c>
      <c r="H2727" s="25">
        <f ca="1">IF(AND(AG2727=Data!$K$9,database!AI2727&lt;&gt;"Closed",AI2727&lt;&gt;"old",database!AL2727&lt;(TODAY()+Data!$X$5)),MAX(H$8:H2726)+1,0)</f>
        <v>0</v>
      </c>
      <c r="Y2727">
        <f>IF(AS2727&gt;0,VLOOKUP(AS2727,$AT:$AV,3,0)+COUNTIF(AS$8:AS2726,AS2727),0)</f>
        <v>0</v>
      </c>
      <c r="AA2727" s="17"/>
      <c r="AB2727" s="18"/>
      <c r="AC2727" s="17"/>
      <c r="AD2727" s="18"/>
      <c r="AE2727" s="17"/>
      <c r="AF2727" s="18"/>
      <c r="AG2727" s="139"/>
      <c r="AH2727" s="24"/>
      <c r="AI2727" s="17"/>
      <c r="AJ2727" s="24"/>
      <c r="AK2727" s="27"/>
      <c r="AL2727" s="47"/>
      <c r="AQ2727" s="25">
        <f>IF(FollowUp!$AK$3="(Off)",IF(FollowUp!$AA$3=Data!$D$5,C2727,IF(FollowUp!$AA$3=Data!$D$6,D2727,IF(FollowUp!$AA$3=Data!$D$7,E2727,B2727))),IF(FollowUp!$AK$3=Data!$N$9,F2727,IF(FollowUp!$AK$3=Data!$N$8,H2727,IF(FollowUp!$AK$3=Data!$N$7,G2727,B2727))))</f>
        <v>0</v>
      </c>
      <c r="AR2727" s="51">
        <f t="shared" si="260"/>
        <v>0</v>
      </c>
      <c r="AS2727" s="25">
        <f t="shared" si="258"/>
        <v>-1</v>
      </c>
      <c r="AT2727" s="25">
        <f t="shared" si="261"/>
        <v>2720</v>
      </c>
      <c r="AU2727" s="25">
        <f t="shared" si="259"/>
        <v>0</v>
      </c>
      <c r="AV2727" s="25">
        <f t="shared" si="262"/>
        <v>0</v>
      </c>
      <c r="BB2727" s="51"/>
    </row>
    <row r="2728" spans="1:54" x14ac:dyDescent="0.25">
      <c r="A2728" t="str">
        <f t="shared" si="257"/>
        <v>2728</v>
      </c>
      <c r="B2728" s="25">
        <f>IF(OR(ISBLANK($AG2728),$AI2728="closed",$AI2728="old",AND($B$3=Data!$N$6,OR(database!AG2728=Data!$K$8,Data!$K$9=database!AG2728))),0,MAX(B$8:B2727)+1)</f>
        <v>0</v>
      </c>
      <c r="C2728" s="25">
        <f ca="1">IF(AND($AL2728-C$3&lt;=TODAY(),$AL2728&gt;0,AI2728&lt;&gt;"closed",AI2728&lt;&gt;"old",AND($B$3&lt;&gt;Data!$N$6,OR(database!$AG2728&lt;&gt;Data!$K$9,database!$AG2728&lt;&gt;Data!$K$8))),MAX(C$8:C2727)+1,0)</f>
        <v>0</v>
      </c>
      <c r="D2728" s="25">
        <f ca="1">IF(AND($AL2728-D$3&lt;=TODAY(),$AL2728&gt;0,$AI2728&lt;&gt;"closed",AI2728&lt;&gt;"old",AND($B$3&lt;&gt;Data!$N$6,OR(database!$AG2728&lt;&gt;Data!$K$9,database!$AG2728&lt;&gt;Data!$K$8))),MAX(D$8:D2727)+1,0)</f>
        <v>0</v>
      </c>
      <c r="E2728" s="25">
        <f ca="1">IF(AND($AL2728-E$3&lt;=TODAY(),$AL2728&gt;0,AI2728&lt;&gt;"closed",AI2728&lt;&gt;"old",AND($B$3&lt;&gt;Data!$N$6,OR(database!$AG2728&lt;&gt;Data!$K$9,database!$AG2728&lt;&gt;Data!$K$8))),MAX(E$8:E2727)+1,0)</f>
        <v>0</v>
      </c>
      <c r="F2728" s="25">
        <f>IF(AH2728="X",MAX(F$8:F2727)+1,0)</f>
        <v>0</v>
      </c>
      <c r="G2728" s="25">
        <f ca="1">IF(AND(AG2728=Data!$K$8,database!AI2728&lt;&gt;"Closed",AI2728&lt;&gt;"old",database!AL2728&lt;(TODAY()+Data!$X$4)),MAX(G$8:G2727)+1,0)</f>
        <v>0</v>
      </c>
      <c r="H2728" s="25">
        <f ca="1">IF(AND(AG2728=Data!$K$9,database!AI2728&lt;&gt;"Closed",AI2728&lt;&gt;"old",database!AL2728&lt;(TODAY()+Data!$X$5)),MAX(H$8:H2727)+1,0)</f>
        <v>0</v>
      </c>
      <c r="Y2728">
        <f>IF(AS2728&gt;0,VLOOKUP(AS2728,$AT:$AV,3,0)+COUNTIF(AS$8:AS2727,AS2728),0)</f>
        <v>0</v>
      </c>
      <c r="AA2728" s="16"/>
      <c r="AB2728" s="22"/>
      <c r="AC2728" s="16"/>
      <c r="AD2728" s="22"/>
      <c r="AE2728" s="16"/>
      <c r="AF2728" s="22"/>
      <c r="AG2728" s="138"/>
      <c r="AH2728" s="23"/>
      <c r="AI2728" s="16"/>
      <c r="AJ2728" s="23"/>
      <c r="AK2728" s="28"/>
      <c r="AL2728" s="35"/>
      <c r="AQ2728" s="25">
        <f>IF(FollowUp!$AK$3="(Off)",IF(FollowUp!$AA$3=Data!$D$5,C2728,IF(FollowUp!$AA$3=Data!$D$6,D2728,IF(FollowUp!$AA$3=Data!$D$7,E2728,B2728))),IF(FollowUp!$AK$3=Data!$N$9,F2728,IF(FollowUp!$AK$3=Data!$N$8,H2728,IF(FollowUp!$AK$3=Data!$N$7,G2728,B2728))))</f>
        <v>0</v>
      </c>
      <c r="AR2728" s="51">
        <f t="shared" si="260"/>
        <v>0</v>
      </c>
      <c r="AS2728" s="25">
        <f t="shared" si="258"/>
        <v>-1</v>
      </c>
      <c r="AT2728" s="25">
        <f t="shared" si="261"/>
        <v>2721</v>
      </c>
      <c r="AU2728" s="25">
        <f t="shared" si="259"/>
        <v>0</v>
      </c>
      <c r="AV2728" s="25">
        <f t="shared" si="262"/>
        <v>0</v>
      </c>
      <c r="BB2728" s="51"/>
    </row>
    <row r="2729" spans="1:54" x14ac:dyDescent="0.25">
      <c r="A2729" t="str">
        <f t="shared" si="257"/>
        <v>2729</v>
      </c>
      <c r="B2729" s="25">
        <f>IF(OR(ISBLANK($AG2729),$AI2729="closed",$AI2729="old",AND($B$3=Data!$N$6,OR(database!AG2729=Data!$K$8,Data!$K$9=database!AG2729))),0,MAX(B$8:B2728)+1)</f>
        <v>0</v>
      </c>
      <c r="C2729" s="25">
        <f ca="1">IF(AND($AL2729-C$3&lt;=TODAY(),$AL2729&gt;0,AI2729&lt;&gt;"closed",AI2729&lt;&gt;"old",AND($B$3&lt;&gt;Data!$N$6,OR(database!$AG2729&lt;&gt;Data!$K$9,database!$AG2729&lt;&gt;Data!$K$8))),MAX(C$8:C2728)+1,0)</f>
        <v>0</v>
      </c>
      <c r="D2729" s="25">
        <f ca="1">IF(AND($AL2729-D$3&lt;=TODAY(),$AL2729&gt;0,$AI2729&lt;&gt;"closed",AI2729&lt;&gt;"old",AND($B$3&lt;&gt;Data!$N$6,OR(database!$AG2729&lt;&gt;Data!$K$9,database!$AG2729&lt;&gt;Data!$K$8))),MAX(D$8:D2728)+1,0)</f>
        <v>0</v>
      </c>
      <c r="E2729" s="25">
        <f ca="1">IF(AND($AL2729-E$3&lt;=TODAY(),$AL2729&gt;0,AI2729&lt;&gt;"closed",AI2729&lt;&gt;"old",AND($B$3&lt;&gt;Data!$N$6,OR(database!$AG2729&lt;&gt;Data!$K$9,database!$AG2729&lt;&gt;Data!$K$8))),MAX(E$8:E2728)+1,0)</f>
        <v>0</v>
      </c>
      <c r="F2729" s="25">
        <f>IF(AH2729="X",MAX(F$8:F2728)+1,0)</f>
        <v>0</v>
      </c>
      <c r="G2729" s="25">
        <f ca="1">IF(AND(AG2729=Data!$K$8,database!AI2729&lt;&gt;"Closed",AI2729&lt;&gt;"old",database!AL2729&lt;(TODAY()+Data!$X$4)),MAX(G$8:G2728)+1,0)</f>
        <v>0</v>
      </c>
      <c r="H2729" s="25">
        <f ca="1">IF(AND(AG2729=Data!$K$9,database!AI2729&lt;&gt;"Closed",AI2729&lt;&gt;"old",database!AL2729&lt;(TODAY()+Data!$X$5)),MAX(H$8:H2728)+1,0)</f>
        <v>0</v>
      </c>
      <c r="Y2729">
        <f>IF(AS2729&gt;0,VLOOKUP(AS2729,$AT:$AV,3,0)+COUNTIF(AS$8:AS2728,AS2729),0)</f>
        <v>0</v>
      </c>
      <c r="AA2729" s="17"/>
      <c r="AB2729" s="18"/>
      <c r="AC2729" s="17"/>
      <c r="AD2729" s="18"/>
      <c r="AE2729" s="17"/>
      <c r="AF2729" s="18"/>
      <c r="AG2729" s="139"/>
      <c r="AH2729" s="24"/>
      <c r="AI2729" s="17"/>
      <c r="AJ2729" s="24"/>
      <c r="AK2729" s="27"/>
      <c r="AL2729" s="47"/>
      <c r="AQ2729" s="25">
        <f>IF(FollowUp!$AK$3="(Off)",IF(FollowUp!$AA$3=Data!$D$5,C2729,IF(FollowUp!$AA$3=Data!$D$6,D2729,IF(FollowUp!$AA$3=Data!$D$7,E2729,B2729))),IF(FollowUp!$AK$3=Data!$N$9,F2729,IF(FollowUp!$AK$3=Data!$N$8,H2729,IF(FollowUp!$AK$3=Data!$N$7,G2729,B2729))))</f>
        <v>0</v>
      </c>
      <c r="AR2729" s="51">
        <f t="shared" si="260"/>
        <v>0</v>
      </c>
      <c r="AS2729" s="25">
        <f t="shared" si="258"/>
        <v>-1</v>
      </c>
      <c r="AT2729" s="25">
        <f t="shared" si="261"/>
        <v>2722</v>
      </c>
      <c r="AU2729" s="25">
        <f t="shared" si="259"/>
        <v>0</v>
      </c>
      <c r="AV2729" s="25">
        <f t="shared" si="262"/>
        <v>0</v>
      </c>
      <c r="BB2729" s="51"/>
    </row>
    <row r="2730" spans="1:54" x14ac:dyDescent="0.25">
      <c r="A2730" t="str">
        <f t="shared" si="257"/>
        <v>2730</v>
      </c>
      <c r="B2730" s="25">
        <f>IF(OR(ISBLANK($AG2730),$AI2730="closed",$AI2730="old",AND($B$3=Data!$N$6,OR(database!AG2730=Data!$K$8,Data!$K$9=database!AG2730))),0,MAX(B$8:B2729)+1)</f>
        <v>0</v>
      </c>
      <c r="C2730" s="25">
        <f ca="1">IF(AND($AL2730-C$3&lt;=TODAY(),$AL2730&gt;0,AI2730&lt;&gt;"closed",AI2730&lt;&gt;"old",AND($B$3&lt;&gt;Data!$N$6,OR(database!$AG2730&lt;&gt;Data!$K$9,database!$AG2730&lt;&gt;Data!$K$8))),MAX(C$8:C2729)+1,0)</f>
        <v>0</v>
      </c>
      <c r="D2730" s="25">
        <f ca="1">IF(AND($AL2730-D$3&lt;=TODAY(),$AL2730&gt;0,$AI2730&lt;&gt;"closed",AI2730&lt;&gt;"old",AND($B$3&lt;&gt;Data!$N$6,OR(database!$AG2730&lt;&gt;Data!$K$9,database!$AG2730&lt;&gt;Data!$K$8))),MAX(D$8:D2729)+1,0)</f>
        <v>0</v>
      </c>
      <c r="E2730" s="25">
        <f ca="1">IF(AND($AL2730-E$3&lt;=TODAY(),$AL2730&gt;0,AI2730&lt;&gt;"closed",AI2730&lt;&gt;"old",AND($B$3&lt;&gt;Data!$N$6,OR(database!$AG2730&lt;&gt;Data!$K$9,database!$AG2730&lt;&gt;Data!$K$8))),MAX(E$8:E2729)+1,0)</f>
        <v>0</v>
      </c>
      <c r="F2730" s="25">
        <f>IF(AH2730="X",MAX(F$8:F2729)+1,0)</f>
        <v>0</v>
      </c>
      <c r="G2730" s="25">
        <f ca="1">IF(AND(AG2730=Data!$K$8,database!AI2730&lt;&gt;"Closed",AI2730&lt;&gt;"old",database!AL2730&lt;(TODAY()+Data!$X$4)),MAX(G$8:G2729)+1,0)</f>
        <v>0</v>
      </c>
      <c r="H2730" s="25">
        <f ca="1">IF(AND(AG2730=Data!$K$9,database!AI2730&lt;&gt;"Closed",AI2730&lt;&gt;"old",database!AL2730&lt;(TODAY()+Data!$X$5)),MAX(H$8:H2729)+1,0)</f>
        <v>0</v>
      </c>
      <c r="Y2730">
        <f>IF(AS2730&gt;0,VLOOKUP(AS2730,$AT:$AV,3,0)+COUNTIF(AS$8:AS2729,AS2730),0)</f>
        <v>0</v>
      </c>
      <c r="AA2730" s="16"/>
      <c r="AB2730" s="22"/>
      <c r="AC2730" s="16"/>
      <c r="AD2730" s="22"/>
      <c r="AE2730" s="16"/>
      <c r="AF2730" s="22"/>
      <c r="AG2730" s="138"/>
      <c r="AH2730" s="23"/>
      <c r="AI2730" s="16"/>
      <c r="AJ2730" s="23"/>
      <c r="AK2730" s="28"/>
      <c r="AL2730" s="35"/>
      <c r="AQ2730" s="25">
        <f>IF(FollowUp!$AK$3="(Off)",IF(FollowUp!$AA$3=Data!$D$5,C2730,IF(FollowUp!$AA$3=Data!$D$6,D2730,IF(FollowUp!$AA$3=Data!$D$7,E2730,B2730))),IF(FollowUp!$AK$3=Data!$N$9,F2730,IF(FollowUp!$AK$3=Data!$N$8,H2730,IF(FollowUp!$AK$3=Data!$N$7,G2730,B2730))))</f>
        <v>0</v>
      </c>
      <c r="AR2730" s="51">
        <f t="shared" si="260"/>
        <v>0</v>
      </c>
      <c r="AS2730" s="25">
        <f t="shared" si="258"/>
        <v>-1</v>
      </c>
      <c r="AT2730" s="25">
        <f t="shared" si="261"/>
        <v>2723</v>
      </c>
      <c r="AU2730" s="25">
        <f t="shared" si="259"/>
        <v>0</v>
      </c>
      <c r="AV2730" s="25">
        <f t="shared" si="262"/>
        <v>0</v>
      </c>
      <c r="BB2730" s="51"/>
    </row>
    <row r="2731" spans="1:54" x14ac:dyDescent="0.25">
      <c r="A2731" t="str">
        <f t="shared" si="257"/>
        <v>2731</v>
      </c>
      <c r="B2731" s="25">
        <f>IF(OR(ISBLANK($AG2731),$AI2731="closed",$AI2731="old",AND($B$3=Data!$N$6,OR(database!AG2731=Data!$K$8,Data!$K$9=database!AG2731))),0,MAX(B$8:B2730)+1)</f>
        <v>0</v>
      </c>
      <c r="C2731" s="25">
        <f ca="1">IF(AND($AL2731-C$3&lt;=TODAY(),$AL2731&gt;0,AI2731&lt;&gt;"closed",AI2731&lt;&gt;"old",AND($B$3&lt;&gt;Data!$N$6,OR(database!$AG2731&lt;&gt;Data!$K$9,database!$AG2731&lt;&gt;Data!$K$8))),MAX(C$8:C2730)+1,0)</f>
        <v>0</v>
      </c>
      <c r="D2731" s="25">
        <f ca="1">IF(AND($AL2731-D$3&lt;=TODAY(),$AL2731&gt;0,$AI2731&lt;&gt;"closed",AI2731&lt;&gt;"old",AND($B$3&lt;&gt;Data!$N$6,OR(database!$AG2731&lt;&gt;Data!$K$9,database!$AG2731&lt;&gt;Data!$K$8))),MAX(D$8:D2730)+1,0)</f>
        <v>0</v>
      </c>
      <c r="E2731" s="25">
        <f ca="1">IF(AND($AL2731-E$3&lt;=TODAY(),$AL2731&gt;0,AI2731&lt;&gt;"closed",AI2731&lt;&gt;"old",AND($B$3&lt;&gt;Data!$N$6,OR(database!$AG2731&lt;&gt;Data!$K$9,database!$AG2731&lt;&gt;Data!$K$8))),MAX(E$8:E2730)+1,0)</f>
        <v>0</v>
      </c>
      <c r="F2731" s="25">
        <f>IF(AH2731="X",MAX(F$8:F2730)+1,0)</f>
        <v>0</v>
      </c>
      <c r="G2731" s="25">
        <f ca="1">IF(AND(AG2731=Data!$K$8,database!AI2731&lt;&gt;"Closed",AI2731&lt;&gt;"old",database!AL2731&lt;(TODAY()+Data!$X$4)),MAX(G$8:G2730)+1,0)</f>
        <v>0</v>
      </c>
      <c r="H2731" s="25">
        <f ca="1">IF(AND(AG2731=Data!$K$9,database!AI2731&lt;&gt;"Closed",AI2731&lt;&gt;"old",database!AL2731&lt;(TODAY()+Data!$X$5)),MAX(H$8:H2730)+1,0)</f>
        <v>0</v>
      </c>
      <c r="Y2731">
        <f>IF(AS2731&gt;0,VLOOKUP(AS2731,$AT:$AV,3,0)+COUNTIF(AS$8:AS2730,AS2731),0)</f>
        <v>0</v>
      </c>
      <c r="AA2731" s="17"/>
      <c r="AB2731" s="18"/>
      <c r="AC2731" s="17"/>
      <c r="AD2731" s="18"/>
      <c r="AE2731" s="17"/>
      <c r="AF2731" s="18"/>
      <c r="AG2731" s="139"/>
      <c r="AH2731" s="24"/>
      <c r="AI2731" s="17"/>
      <c r="AJ2731" s="24"/>
      <c r="AK2731" s="27"/>
      <c r="AL2731" s="47"/>
      <c r="AQ2731" s="25">
        <f>IF(FollowUp!$AK$3="(Off)",IF(FollowUp!$AA$3=Data!$D$5,C2731,IF(FollowUp!$AA$3=Data!$D$6,D2731,IF(FollowUp!$AA$3=Data!$D$7,E2731,B2731))),IF(FollowUp!$AK$3=Data!$N$9,F2731,IF(FollowUp!$AK$3=Data!$N$8,H2731,IF(FollowUp!$AK$3=Data!$N$7,G2731,B2731))))</f>
        <v>0</v>
      </c>
      <c r="AR2731" s="51">
        <f t="shared" si="260"/>
        <v>0</v>
      </c>
      <c r="AS2731" s="25">
        <f t="shared" si="258"/>
        <v>-1</v>
      </c>
      <c r="AT2731" s="25">
        <f t="shared" si="261"/>
        <v>2724</v>
      </c>
      <c r="AU2731" s="25">
        <f t="shared" si="259"/>
        <v>0</v>
      </c>
      <c r="AV2731" s="25">
        <f t="shared" si="262"/>
        <v>0</v>
      </c>
      <c r="BB2731" s="51"/>
    </row>
    <row r="2732" spans="1:54" x14ac:dyDescent="0.25">
      <c r="A2732" t="str">
        <f t="shared" si="257"/>
        <v>2732</v>
      </c>
      <c r="B2732" s="25">
        <f>IF(OR(ISBLANK($AG2732),$AI2732="closed",$AI2732="old",AND($B$3=Data!$N$6,OR(database!AG2732=Data!$K$8,Data!$K$9=database!AG2732))),0,MAX(B$8:B2731)+1)</f>
        <v>0</v>
      </c>
      <c r="C2732" s="25">
        <f ca="1">IF(AND($AL2732-C$3&lt;=TODAY(),$AL2732&gt;0,AI2732&lt;&gt;"closed",AI2732&lt;&gt;"old",AND($B$3&lt;&gt;Data!$N$6,OR(database!$AG2732&lt;&gt;Data!$K$9,database!$AG2732&lt;&gt;Data!$K$8))),MAX(C$8:C2731)+1,0)</f>
        <v>0</v>
      </c>
      <c r="D2732" s="25">
        <f ca="1">IF(AND($AL2732-D$3&lt;=TODAY(),$AL2732&gt;0,$AI2732&lt;&gt;"closed",AI2732&lt;&gt;"old",AND($B$3&lt;&gt;Data!$N$6,OR(database!$AG2732&lt;&gt;Data!$K$9,database!$AG2732&lt;&gt;Data!$K$8))),MAX(D$8:D2731)+1,0)</f>
        <v>0</v>
      </c>
      <c r="E2732" s="25">
        <f ca="1">IF(AND($AL2732-E$3&lt;=TODAY(),$AL2732&gt;0,AI2732&lt;&gt;"closed",AI2732&lt;&gt;"old",AND($B$3&lt;&gt;Data!$N$6,OR(database!$AG2732&lt;&gt;Data!$K$9,database!$AG2732&lt;&gt;Data!$K$8))),MAX(E$8:E2731)+1,0)</f>
        <v>0</v>
      </c>
      <c r="F2732" s="25">
        <f>IF(AH2732="X",MAX(F$8:F2731)+1,0)</f>
        <v>0</v>
      </c>
      <c r="G2732" s="25">
        <f ca="1">IF(AND(AG2732=Data!$K$8,database!AI2732&lt;&gt;"Closed",AI2732&lt;&gt;"old",database!AL2732&lt;(TODAY()+Data!$X$4)),MAX(G$8:G2731)+1,0)</f>
        <v>0</v>
      </c>
      <c r="H2732" s="25">
        <f ca="1">IF(AND(AG2732=Data!$K$9,database!AI2732&lt;&gt;"Closed",AI2732&lt;&gt;"old",database!AL2732&lt;(TODAY()+Data!$X$5)),MAX(H$8:H2731)+1,0)</f>
        <v>0</v>
      </c>
      <c r="Y2732">
        <f>IF(AS2732&gt;0,VLOOKUP(AS2732,$AT:$AV,3,0)+COUNTIF(AS$8:AS2731,AS2732),0)</f>
        <v>0</v>
      </c>
      <c r="AA2732" s="16"/>
      <c r="AB2732" s="22"/>
      <c r="AC2732" s="16"/>
      <c r="AD2732" s="22"/>
      <c r="AE2732" s="16"/>
      <c r="AF2732" s="22"/>
      <c r="AG2732" s="138"/>
      <c r="AH2732" s="23"/>
      <c r="AI2732" s="16"/>
      <c r="AJ2732" s="23"/>
      <c r="AK2732" s="28"/>
      <c r="AL2732" s="35"/>
      <c r="AQ2732" s="25">
        <f>IF(FollowUp!$AK$3="(Off)",IF(FollowUp!$AA$3=Data!$D$5,C2732,IF(FollowUp!$AA$3=Data!$D$6,D2732,IF(FollowUp!$AA$3=Data!$D$7,E2732,B2732))),IF(FollowUp!$AK$3=Data!$N$9,F2732,IF(FollowUp!$AK$3=Data!$N$8,H2732,IF(FollowUp!$AK$3=Data!$N$7,G2732,B2732))))</f>
        <v>0</v>
      </c>
      <c r="AR2732" s="51">
        <f t="shared" si="260"/>
        <v>0</v>
      </c>
      <c r="AS2732" s="25">
        <f t="shared" si="258"/>
        <v>-1</v>
      </c>
      <c r="AT2732" s="25">
        <f t="shared" si="261"/>
        <v>2725</v>
      </c>
      <c r="AU2732" s="25">
        <f t="shared" si="259"/>
        <v>0</v>
      </c>
      <c r="AV2732" s="25">
        <f t="shared" si="262"/>
        <v>0</v>
      </c>
      <c r="BB2732" s="51"/>
    </row>
    <row r="2733" spans="1:54" x14ac:dyDescent="0.25">
      <c r="A2733" t="str">
        <f t="shared" si="257"/>
        <v>2733</v>
      </c>
      <c r="B2733" s="25">
        <f>IF(OR(ISBLANK($AG2733),$AI2733="closed",$AI2733="old",AND($B$3=Data!$N$6,OR(database!AG2733=Data!$K$8,Data!$K$9=database!AG2733))),0,MAX(B$8:B2732)+1)</f>
        <v>0</v>
      </c>
      <c r="C2733" s="25">
        <f ca="1">IF(AND($AL2733-C$3&lt;=TODAY(),$AL2733&gt;0,AI2733&lt;&gt;"closed",AI2733&lt;&gt;"old",AND($B$3&lt;&gt;Data!$N$6,OR(database!$AG2733&lt;&gt;Data!$K$9,database!$AG2733&lt;&gt;Data!$K$8))),MAX(C$8:C2732)+1,0)</f>
        <v>0</v>
      </c>
      <c r="D2733" s="25">
        <f ca="1">IF(AND($AL2733-D$3&lt;=TODAY(),$AL2733&gt;0,$AI2733&lt;&gt;"closed",AI2733&lt;&gt;"old",AND($B$3&lt;&gt;Data!$N$6,OR(database!$AG2733&lt;&gt;Data!$K$9,database!$AG2733&lt;&gt;Data!$K$8))),MAX(D$8:D2732)+1,0)</f>
        <v>0</v>
      </c>
      <c r="E2733" s="25">
        <f ca="1">IF(AND($AL2733-E$3&lt;=TODAY(),$AL2733&gt;0,AI2733&lt;&gt;"closed",AI2733&lt;&gt;"old",AND($B$3&lt;&gt;Data!$N$6,OR(database!$AG2733&lt;&gt;Data!$K$9,database!$AG2733&lt;&gt;Data!$K$8))),MAX(E$8:E2732)+1,0)</f>
        <v>0</v>
      </c>
      <c r="F2733" s="25">
        <f>IF(AH2733="X",MAX(F$8:F2732)+1,0)</f>
        <v>0</v>
      </c>
      <c r="G2733" s="25">
        <f ca="1">IF(AND(AG2733=Data!$K$8,database!AI2733&lt;&gt;"Closed",AI2733&lt;&gt;"old",database!AL2733&lt;(TODAY()+Data!$X$4)),MAX(G$8:G2732)+1,0)</f>
        <v>0</v>
      </c>
      <c r="H2733" s="25">
        <f ca="1">IF(AND(AG2733=Data!$K$9,database!AI2733&lt;&gt;"Closed",AI2733&lt;&gt;"old",database!AL2733&lt;(TODAY()+Data!$X$5)),MAX(H$8:H2732)+1,0)</f>
        <v>0</v>
      </c>
      <c r="Y2733">
        <f>IF(AS2733&gt;0,VLOOKUP(AS2733,$AT:$AV,3,0)+COUNTIF(AS$8:AS2732,AS2733),0)</f>
        <v>0</v>
      </c>
      <c r="AA2733" s="17"/>
      <c r="AB2733" s="18"/>
      <c r="AC2733" s="17"/>
      <c r="AD2733" s="18"/>
      <c r="AE2733" s="17"/>
      <c r="AF2733" s="18"/>
      <c r="AG2733" s="139"/>
      <c r="AH2733" s="24"/>
      <c r="AI2733" s="17"/>
      <c r="AJ2733" s="24"/>
      <c r="AK2733" s="27"/>
      <c r="AL2733" s="47"/>
      <c r="AQ2733" s="25">
        <f>IF(FollowUp!$AK$3="(Off)",IF(FollowUp!$AA$3=Data!$D$5,C2733,IF(FollowUp!$AA$3=Data!$D$6,D2733,IF(FollowUp!$AA$3=Data!$D$7,E2733,B2733))),IF(FollowUp!$AK$3=Data!$N$9,F2733,IF(FollowUp!$AK$3=Data!$N$8,H2733,IF(FollowUp!$AK$3=Data!$N$7,G2733,B2733))))</f>
        <v>0</v>
      </c>
      <c r="AR2733" s="51">
        <f t="shared" si="260"/>
        <v>0</v>
      </c>
      <c r="AS2733" s="25">
        <f t="shared" si="258"/>
        <v>-1</v>
      </c>
      <c r="AT2733" s="25">
        <f t="shared" si="261"/>
        <v>2726</v>
      </c>
      <c r="AU2733" s="25">
        <f t="shared" si="259"/>
        <v>0</v>
      </c>
      <c r="AV2733" s="25">
        <f t="shared" si="262"/>
        <v>0</v>
      </c>
      <c r="BB2733" s="51"/>
    </row>
    <row r="2734" spans="1:54" x14ac:dyDescent="0.25">
      <c r="A2734" t="str">
        <f t="shared" si="257"/>
        <v>2734</v>
      </c>
      <c r="B2734" s="25">
        <f>IF(OR(ISBLANK($AG2734),$AI2734="closed",$AI2734="old",AND($B$3=Data!$N$6,OR(database!AG2734=Data!$K$8,Data!$K$9=database!AG2734))),0,MAX(B$8:B2733)+1)</f>
        <v>0</v>
      </c>
      <c r="C2734" s="25">
        <f ca="1">IF(AND($AL2734-C$3&lt;=TODAY(),$AL2734&gt;0,AI2734&lt;&gt;"closed",AI2734&lt;&gt;"old",AND($B$3&lt;&gt;Data!$N$6,OR(database!$AG2734&lt;&gt;Data!$K$9,database!$AG2734&lt;&gt;Data!$K$8))),MAX(C$8:C2733)+1,0)</f>
        <v>0</v>
      </c>
      <c r="D2734" s="25">
        <f ca="1">IF(AND($AL2734-D$3&lt;=TODAY(),$AL2734&gt;0,$AI2734&lt;&gt;"closed",AI2734&lt;&gt;"old",AND($B$3&lt;&gt;Data!$N$6,OR(database!$AG2734&lt;&gt;Data!$K$9,database!$AG2734&lt;&gt;Data!$K$8))),MAX(D$8:D2733)+1,0)</f>
        <v>0</v>
      </c>
      <c r="E2734" s="25">
        <f ca="1">IF(AND($AL2734-E$3&lt;=TODAY(),$AL2734&gt;0,AI2734&lt;&gt;"closed",AI2734&lt;&gt;"old",AND($B$3&lt;&gt;Data!$N$6,OR(database!$AG2734&lt;&gt;Data!$K$9,database!$AG2734&lt;&gt;Data!$K$8))),MAX(E$8:E2733)+1,0)</f>
        <v>0</v>
      </c>
      <c r="F2734" s="25">
        <f>IF(AH2734="X",MAX(F$8:F2733)+1,0)</f>
        <v>0</v>
      </c>
      <c r="G2734" s="25">
        <f ca="1">IF(AND(AG2734=Data!$K$8,database!AI2734&lt;&gt;"Closed",AI2734&lt;&gt;"old",database!AL2734&lt;(TODAY()+Data!$X$4)),MAX(G$8:G2733)+1,0)</f>
        <v>0</v>
      </c>
      <c r="H2734" s="25">
        <f ca="1">IF(AND(AG2734=Data!$K$9,database!AI2734&lt;&gt;"Closed",AI2734&lt;&gt;"old",database!AL2734&lt;(TODAY()+Data!$X$5)),MAX(H$8:H2733)+1,0)</f>
        <v>0</v>
      </c>
      <c r="Y2734">
        <f>IF(AS2734&gt;0,VLOOKUP(AS2734,$AT:$AV,3,0)+COUNTIF(AS$8:AS2733,AS2734),0)</f>
        <v>0</v>
      </c>
      <c r="AA2734" s="16"/>
      <c r="AB2734" s="22"/>
      <c r="AC2734" s="16"/>
      <c r="AD2734" s="22"/>
      <c r="AE2734" s="16"/>
      <c r="AF2734" s="22"/>
      <c r="AG2734" s="138"/>
      <c r="AH2734" s="23"/>
      <c r="AI2734" s="16"/>
      <c r="AJ2734" s="23"/>
      <c r="AK2734" s="28"/>
      <c r="AL2734" s="35"/>
      <c r="AQ2734" s="25">
        <f>IF(FollowUp!$AK$3="(Off)",IF(FollowUp!$AA$3=Data!$D$5,C2734,IF(FollowUp!$AA$3=Data!$D$6,D2734,IF(FollowUp!$AA$3=Data!$D$7,E2734,B2734))),IF(FollowUp!$AK$3=Data!$N$9,F2734,IF(FollowUp!$AK$3=Data!$N$8,H2734,IF(FollowUp!$AK$3=Data!$N$7,G2734,B2734))))</f>
        <v>0</v>
      </c>
      <c r="AR2734" s="51">
        <f t="shared" si="260"/>
        <v>0</v>
      </c>
      <c r="AS2734" s="25">
        <f t="shared" si="258"/>
        <v>-1</v>
      </c>
      <c r="AT2734" s="25">
        <f t="shared" si="261"/>
        <v>2727</v>
      </c>
      <c r="AU2734" s="25">
        <f t="shared" si="259"/>
        <v>0</v>
      </c>
      <c r="AV2734" s="25">
        <f t="shared" si="262"/>
        <v>0</v>
      </c>
      <c r="BB2734" s="51"/>
    </row>
    <row r="2735" spans="1:54" x14ac:dyDescent="0.25">
      <c r="A2735" t="str">
        <f t="shared" si="257"/>
        <v>2735</v>
      </c>
      <c r="B2735" s="25">
        <f>IF(OR(ISBLANK($AG2735),$AI2735="closed",$AI2735="old",AND($B$3=Data!$N$6,OR(database!AG2735=Data!$K$8,Data!$K$9=database!AG2735))),0,MAX(B$8:B2734)+1)</f>
        <v>0</v>
      </c>
      <c r="C2735" s="25">
        <f ca="1">IF(AND($AL2735-C$3&lt;=TODAY(),$AL2735&gt;0,AI2735&lt;&gt;"closed",AI2735&lt;&gt;"old",AND($B$3&lt;&gt;Data!$N$6,OR(database!$AG2735&lt;&gt;Data!$K$9,database!$AG2735&lt;&gt;Data!$K$8))),MAX(C$8:C2734)+1,0)</f>
        <v>0</v>
      </c>
      <c r="D2735" s="25">
        <f ca="1">IF(AND($AL2735-D$3&lt;=TODAY(),$AL2735&gt;0,$AI2735&lt;&gt;"closed",AI2735&lt;&gt;"old",AND($B$3&lt;&gt;Data!$N$6,OR(database!$AG2735&lt;&gt;Data!$K$9,database!$AG2735&lt;&gt;Data!$K$8))),MAX(D$8:D2734)+1,0)</f>
        <v>0</v>
      </c>
      <c r="E2735" s="25">
        <f ca="1">IF(AND($AL2735-E$3&lt;=TODAY(),$AL2735&gt;0,AI2735&lt;&gt;"closed",AI2735&lt;&gt;"old",AND($B$3&lt;&gt;Data!$N$6,OR(database!$AG2735&lt;&gt;Data!$K$9,database!$AG2735&lt;&gt;Data!$K$8))),MAX(E$8:E2734)+1,0)</f>
        <v>0</v>
      </c>
      <c r="F2735" s="25">
        <f>IF(AH2735="X",MAX(F$8:F2734)+1,0)</f>
        <v>0</v>
      </c>
      <c r="G2735" s="25">
        <f ca="1">IF(AND(AG2735=Data!$K$8,database!AI2735&lt;&gt;"Closed",AI2735&lt;&gt;"old",database!AL2735&lt;(TODAY()+Data!$X$4)),MAX(G$8:G2734)+1,0)</f>
        <v>0</v>
      </c>
      <c r="H2735" s="25">
        <f ca="1">IF(AND(AG2735=Data!$K$9,database!AI2735&lt;&gt;"Closed",AI2735&lt;&gt;"old",database!AL2735&lt;(TODAY()+Data!$X$5)),MAX(H$8:H2734)+1,0)</f>
        <v>0</v>
      </c>
      <c r="Y2735">
        <f>IF(AS2735&gt;0,VLOOKUP(AS2735,$AT:$AV,3,0)+COUNTIF(AS$8:AS2734,AS2735),0)</f>
        <v>0</v>
      </c>
      <c r="AA2735" s="17"/>
      <c r="AB2735" s="18"/>
      <c r="AC2735" s="17"/>
      <c r="AD2735" s="18"/>
      <c r="AE2735" s="17"/>
      <c r="AF2735" s="18"/>
      <c r="AG2735" s="139"/>
      <c r="AH2735" s="24"/>
      <c r="AI2735" s="17"/>
      <c r="AJ2735" s="24"/>
      <c r="AK2735" s="27"/>
      <c r="AL2735" s="47"/>
      <c r="AQ2735" s="25">
        <f>IF(FollowUp!$AK$3="(Off)",IF(FollowUp!$AA$3=Data!$D$5,C2735,IF(FollowUp!$AA$3=Data!$D$6,D2735,IF(FollowUp!$AA$3=Data!$D$7,E2735,B2735))),IF(FollowUp!$AK$3=Data!$N$9,F2735,IF(FollowUp!$AK$3=Data!$N$8,H2735,IF(FollowUp!$AK$3=Data!$N$7,G2735,B2735))))</f>
        <v>0</v>
      </c>
      <c r="AR2735" s="51">
        <f t="shared" si="260"/>
        <v>0</v>
      </c>
      <c r="AS2735" s="25">
        <f t="shared" si="258"/>
        <v>-1</v>
      </c>
      <c r="AT2735" s="25">
        <f t="shared" si="261"/>
        <v>2728</v>
      </c>
      <c r="AU2735" s="25">
        <f t="shared" si="259"/>
        <v>0</v>
      </c>
      <c r="AV2735" s="25">
        <f t="shared" si="262"/>
        <v>0</v>
      </c>
      <c r="BB2735" s="51"/>
    </row>
    <row r="2736" spans="1:54" x14ac:dyDescent="0.25">
      <c r="A2736" t="str">
        <f t="shared" si="257"/>
        <v>2736</v>
      </c>
      <c r="B2736" s="25">
        <f>IF(OR(ISBLANK($AG2736),$AI2736="closed",$AI2736="old",AND($B$3=Data!$N$6,OR(database!AG2736=Data!$K$8,Data!$K$9=database!AG2736))),0,MAX(B$8:B2735)+1)</f>
        <v>0</v>
      </c>
      <c r="C2736" s="25">
        <f ca="1">IF(AND($AL2736-C$3&lt;=TODAY(),$AL2736&gt;0,AI2736&lt;&gt;"closed",AI2736&lt;&gt;"old",AND($B$3&lt;&gt;Data!$N$6,OR(database!$AG2736&lt;&gt;Data!$K$9,database!$AG2736&lt;&gt;Data!$K$8))),MAX(C$8:C2735)+1,0)</f>
        <v>0</v>
      </c>
      <c r="D2736" s="25">
        <f ca="1">IF(AND($AL2736-D$3&lt;=TODAY(),$AL2736&gt;0,$AI2736&lt;&gt;"closed",AI2736&lt;&gt;"old",AND($B$3&lt;&gt;Data!$N$6,OR(database!$AG2736&lt;&gt;Data!$K$9,database!$AG2736&lt;&gt;Data!$K$8))),MAX(D$8:D2735)+1,0)</f>
        <v>0</v>
      </c>
      <c r="E2736" s="25">
        <f ca="1">IF(AND($AL2736-E$3&lt;=TODAY(),$AL2736&gt;0,AI2736&lt;&gt;"closed",AI2736&lt;&gt;"old",AND($B$3&lt;&gt;Data!$N$6,OR(database!$AG2736&lt;&gt;Data!$K$9,database!$AG2736&lt;&gt;Data!$K$8))),MAX(E$8:E2735)+1,0)</f>
        <v>0</v>
      </c>
      <c r="F2736" s="25">
        <f>IF(AH2736="X",MAX(F$8:F2735)+1,0)</f>
        <v>0</v>
      </c>
      <c r="G2736" s="25">
        <f ca="1">IF(AND(AG2736=Data!$K$8,database!AI2736&lt;&gt;"Closed",AI2736&lt;&gt;"old",database!AL2736&lt;(TODAY()+Data!$X$4)),MAX(G$8:G2735)+1,0)</f>
        <v>0</v>
      </c>
      <c r="H2736" s="25">
        <f ca="1">IF(AND(AG2736=Data!$K$9,database!AI2736&lt;&gt;"Closed",AI2736&lt;&gt;"old",database!AL2736&lt;(TODAY()+Data!$X$5)),MAX(H$8:H2735)+1,0)</f>
        <v>0</v>
      </c>
      <c r="Y2736">
        <f>IF(AS2736&gt;0,VLOOKUP(AS2736,$AT:$AV,3,0)+COUNTIF(AS$8:AS2735,AS2736),0)</f>
        <v>0</v>
      </c>
      <c r="AA2736" s="16"/>
      <c r="AB2736" s="22"/>
      <c r="AC2736" s="16"/>
      <c r="AD2736" s="22"/>
      <c r="AE2736" s="16"/>
      <c r="AF2736" s="22"/>
      <c r="AG2736" s="138"/>
      <c r="AH2736" s="23"/>
      <c r="AI2736" s="16"/>
      <c r="AJ2736" s="23"/>
      <c r="AK2736" s="28"/>
      <c r="AL2736" s="35"/>
      <c r="AQ2736" s="25">
        <f>IF(FollowUp!$AK$3="(Off)",IF(FollowUp!$AA$3=Data!$D$5,C2736,IF(FollowUp!$AA$3=Data!$D$6,D2736,IF(FollowUp!$AA$3=Data!$D$7,E2736,B2736))),IF(FollowUp!$AK$3=Data!$N$9,F2736,IF(FollowUp!$AK$3=Data!$N$8,H2736,IF(FollowUp!$AK$3=Data!$N$7,G2736,B2736))))</f>
        <v>0</v>
      </c>
      <c r="AR2736" s="51">
        <f t="shared" si="260"/>
        <v>0</v>
      </c>
      <c r="AS2736" s="25">
        <f t="shared" si="258"/>
        <v>-1</v>
      </c>
      <c r="AT2736" s="25">
        <f t="shared" si="261"/>
        <v>2729</v>
      </c>
      <c r="AU2736" s="25">
        <f t="shared" si="259"/>
        <v>0</v>
      </c>
      <c r="AV2736" s="25">
        <f t="shared" si="262"/>
        <v>0</v>
      </c>
      <c r="BB2736" s="51"/>
    </row>
    <row r="2737" spans="1:54" x14ac:dyDescent="0.25">
      <c r="A2737" t="str">
        <f t="shared" si="257"/>
        <v>2737</v>
      </c>
      <c r="B2737" s="25">
        <f>IF(OR(ISBLANK($AG2737),$AI2737="closed",$AI2737="old",AND($B$3=Data!$N$6,OR(database!AG2737=Data!$K$8,Data!$K$9=database!AG2737))),0,MAX(B$8:B2736)+1)</f>
        <v>0</v>
      </c>
      <c r="C2737" s="25">
        <f ca="1">IF(AND($AL2737-C$3&lt;=TODAY(),$AL2737&gt;0,AI2737&lt;&gt;"closed",AI2737&lt;&gt;"old",AND($B$3&lt;&gt;Data!$N$6,OR(database!$AG2737&lt;&gt;Data!$K$9,database!$AG2737&lt;&gt;Data!$K$8))),MAX(C$8:C2736)+1,0)</f>
        <v>0</v>
      </c>
      <c r="D2737" s="25">
        <f ca="1">IF(AND($AL2737-D$3&lt;=TODAY(),$AL2737&gt;0,$AI2737&lt;&gt;"closed",AI2737&lt;&gt;"old",AND($B$3&lt;&gt;Data!$N$6,OR(database!$AG2737&lt;&gt;Data!$K$9,database!$AG2737&lt;&gt;Data!$K$8))),MAX(D$8:D2736)+1,0)</f>
        <v>0</v>
      </c>
      <c r="E2737" s="25">
        <f ca="1">IF(AND($AL2737-E$3&lt;=TODAY(),$AL2737&gt;0,AI2737&lt;&gt;"closed",AI2737&lt;&gt;"old",AND($B$3&lt;&gt;Data!$N$6,OR(database!$AG2737&lt;&gt;Data!$K$9,database!$AG2737&lt;&gt;Data!$K$8))),MAX(E$8:E2736)+1,0)</f>
        <v>0</v>
      </c>
      <c r="F2737" s="25">
        <f>IF(AH2737="X",MAX(F$8:F2736)+1,0)</f>
        <v>0</v>
      </c>
      <c r="G2737" s="25">
        <f ca="1">IF(AND(AG2737=Data!$K$8,database!AI2737&lt;&gt;"Closed",AI2737&lt;&gt;"old",database!AL2737&lt;(TODAY()+Data!$X$4)),MAX(G$8:G2736)+1,0)</f>
        <v>0</v>
      </c>
      <c r="H2737" s="25">
        <f ca="1">IF(AND(AG2737=Data!$K$9,database!AI2737&lt;&gt;"Closed",AI2737&lt;&gt;"old",database!AL2737&lt;(TODAY()+Data!$X$5)),MAX(H$8:H2736)+1,0)</f>
        <v>0</v>
      </c>
      <c r="Y2737">
        <f>IF(AS2737&gt;0,VLOOKUP(AS2737,$AT:$AV,3,0)+COUNTIF(AS$8:AS2736,AS2737),0)</f>
        <v>0</v>
      </c>
      <c r="AA2737" s="17"/>
      <c r="AB2737" s="18"/>
      <c r="AC2737" s="17"/>
      <c r="AD2737" s="18"/>
      <c r="AE2737" s="17"/>
      <c r="AF2737" s="18"/>
      <c r="AG2737" s="139"/>
      <c r="AH2737" s="24"/>
      <c r="AI2737" s="17"/>
      <c r="AJ2737" s="24"/>
      <c r="AK2737" s="27"/>
      <c r="AL2737" s="47"/>
      <c r="AQ2737" s="25">
        <f>IF(FollowUp!$AK$3="(Off)",IF(FollowUp!$AA$3=Data!$D$5,C2737,IF(FollowUp!$AA$3=Data!$D$6,D2737,IF(FollowUp!$AA$3=Data!$D$7,E2737,B2737))),IF(FollowUp!$AK$3=Data!$N$9,F2737,IF(FollowUp!$AK$3=Data!$N$8,H2737,IF(FollowUp!$AK$3=Data!$N$7,G2737,B2737))))</f>
        <v>0</v>
      </c>
      <c r="AR2737" s="51">
        <f t="shared" si="260"/>
        <v>0</v>
      </c>
      <c r="AS2737" s="25">
        <f t="shared" si="258"/>
        <v>-1</v>
      </c>
      <c r="AT2737" s="25">
        <f t="shared" si="261"/>
        <v>2730</v>
      </c>
      <c r="AU2737" s="25">
        <f t="shared" si="259"/>
        <v>0</v>
      </c>
      <c r="AV2737" s="25">
        <f t="shared" si="262"/>
        <v>0</v>
      </c>
      <c r="BB2737" s="51"/>
    </row>
    <row r="2738" spans="1:54" x14ac:dyDescent="0.25">
      <c r="A2738" t="str">
        <f t="shared" si="257"/>
        <v>2738</v>
      </c>
      <c r="B2738" s="25">
        <f>IF(OR(ISBLANK($AG2738),$AI2738="closed",$AI2738="old",AND($B$3=Data!$N$6,OR(database!AG2738=Data!$K$8,Data!$K$9=database!AG2738))),0,MAX(B$8:B2737)+1)</f>
        <v>0</v>
      </c>
      <c r="C2738" s="25">
        <f ca="1">IF(AND($AL2738-C$3&lt;=TODAY(),$AL2738&gt;0,AI2738&lt;&gt;"closed",AI2738&lt;&gt;"old",AND($B$3&lt;&gt;Data!$N$6,OR(database!$AG2738&lt;&gt;Data!$K$9,database!$AG2738&lt;&gt;Data!$K$8))),MAX(C$8:C2737)+1,0)</f>
        <v>0</v>
      </c>
      <c r="D2738" s="25">
        <f ca="1">IF(AND($AL2738-D$3&lt;=TODAY(),$AL2738&gt;0,$AI2738&lt;&gt;"closed",AI2738&lt;&gt;"old",AND($B$3&lt;&gt;Data!$N$6,OR(database!$AG2738&lt;&gt;Data!$K$9,database!$AG2738&lt;&gt;Data!$K$8))),MAX(D$8:D2737)+1,0)</f>
        <v>0</v>
      </c>
      <c r="E2738" s="25">
        <f ca="1">IF(AND($AL2738-E$3&lt;=TODAY(),$AL2738&gt;0,AI2738&lt;&gt;"closed",AI2738&lt;&gt;"old",AND($B$3&lt;&gt;Data!$N$6,OR(database!$AG2738&lt;&gt;Data!$K$9,database!$AG2738&lt;&gt;Data!$K$8))),MAX(E$8:E2737)+1,0)</f>
        <v>0</v>
      </c>
      <c r="F2738" s="25">
        <f>IF(AH2738="X",MAX(F$8:F2737)+1,0)</f>
        <v>0</v>
      </c>
      <c r="G2738" s="25">
        <f ca="1">IF(AND(AG2738=Data!$K$8,database!AI2738&lt;&gt;"Closed",AI2738&lt;&gt;"old",database!AL2738&lt;(TODAY()+Data!$X$4)),MAX(G$8:G2737)+1,0)</f>
        <v>0</v>
      </c>
      <c r="H2738" s="25">
        <f ca="1">IF(AND(AG2738=Data!$K$9,database!AI2738&lt;&gt;"Closed",AI2738&lt;&gt;"old",database!AL2738&lt;(TODAY()+Data!$X$5)),MAX(H$8:H2737)+1,0)</f>
        <v>0</v>
      </c>
      <c r="Y2738">
        <f>IF(AS2738&gt;0,VLOOKUP(AS2738,$AT:$AV,3,0)+COUNTIF(AS$8:AS2737,AS2738),0)</f>
        <v>0</v>
      </c>
      <c r="AA2738" s="16"/>
      <c r="AB2738" s="22"/>
      <c r="AC2738" s="16"/>
      <c r="AD2738" s="22"/>
      <c r="AE2738" s="16"/>
      <c r="AF2738" s="22"/>
      <c r="AG2738" s="138"/>
      <c r="AH2738" s="23"/>
      <c r="AI2738" s="16"/>
      <c r="AJ2738" s="23"/>
      <c r="AK2738" s="28"/>
      <c r="AL2738" s="35"/>
      <c r="AQ2738" s="25">
        <f>IF(FollowUp!$AK$3="(Off)",IF(FollowUp!$AA$3=Data!$D$5,C2738,IF(FollowUp!$AA$3=Data!$D$6,D2738,IF(FollowUp!$AA$3=Data!$D$7,E2738,B2738))),IF(FollowUp!$AK$3=Data!$N$9,F2738,IF(FollowUp!$AK$3=Data!$N$8,H2738,IF(FollowUp!$AK$3=Data!$N$7,G2738,B2738))))</f>
        <v>0</v>
      </c>
      <c r="AR2738" s="51">
        <f t="shared" si="260"/>
        <v>0</v>
      </c>
      <c r="AS2738" s="25">
        <f t="shared" si="258"/>
        <v>-1</v>
      </c>
      <c r="AT2738" s="25">
        <f t="shared" si="261"/>
        <v>2731</v>
      </c>
      <c r="AU2738" s="25">
        <f t="shared" si="259"/>
        <v>0</v>
      </c>
      <c r="AV2738" s="25">
        <f t="shared" si="262"/>
        <v>0</v>
      </c>
      <c r="BB2738" s="51"/>
    </row>
    <row r="2739" spans="1:54" x14ac:dyDescent="0.25">
      <c r="A2739" t="str">
        <f t="shared" si="257"/>
        <v>2739</v>
      </c>
      <c r="B2739" s="25">
        <f>IF(OR(ISBLANK($AG2739),$AI2739="closed",$AI2739="old",AND($B$3=Data!$N$6,OR(database!AG2739=Data!$K$8,Data!$K$9=database!AG2739))),0,MAX(B$8:B2738)+1)</f>
        <v>0</v>
      </c>
      <c r="C2739" s="25">
        <f ca="1">IF(AND($AL2739-C$3&lt;=TODAY(),$AL2739&gt;0,AI2739&lt;&gt;"closed",AI2739&lt;&gt;"old",AND($B$3&lt;&gt;Data!$N$6,OR(database!$AG2739&lt;&gt;Data!$K$9,database!$AG2739&lt;&gt;Data!$K$8))),MAX(C$8:C2738)+1,0)</f>
        <v>0</v>
      </c>
      <c r="D2739" s="25">
        <f ca="1">IF(AND($AL2739-D$3&lt;=TODAY(),$AL2739&gt;0,$AI2739&lt;&gt;"closed",AI2739&lt;&gt;"old",AND($B$3&lt;&gt;Data!$N$6,OR(database!$AG2739&lt;&gt;Data!$K$9,database!$AG2739&lt;&gt;Data!$K$8))),MAX(D$8:D2738)+1,0)</f>
        <v>0</v>
      </c>
      <c r="E2739" s="25">
        <f ca="1">IF(AND($AL2739-E$3&lt;=TODAY(),$AL2739&gt;0,AI2739&lt;&gt;"closed",AI2739&lt;&gt;"old",AND($B$3&lt;&gt;Data!$N$6,OR(database!$AG2739&lt;&gt;Data!$K$9,database!$AG2739&lt;&gt;Data!$K$8))),MAX(E$8:E2738)+1,0)</f>
        <v>0</v>
      </c>
      <c r="F2739" s="25">
        <f>IF(AH2739="X",MAX(F$8:F2738)+1,0)</f>
        <v>0</v>
      </c>
      <c r="G2739" s="25">
        <f ca="1">IF(AND(AG2739=Data!$K$8,database!AI2739&lt;&gt;"Closed",AI2739&lt;&gt;"old",database!AL2739&lt;(TODAY()+Data!$X$4)),MAX(G$8:G2738)+1,0)</f>
        <v>0</v>
      </c>
      <c r="H2739" s="25">
        <f ca="1">IF(AND(AG2739=Data!$K$9,database!AI2739&lt;&gt;"Closed",AI2739&lt;&gt;"old",database!AL2739&lt;(TODAY()+Data!$X$5)),MAX(H$8:H2738)+1,0)</f>
        <v>0</v>
      </c>
      <c r="Y2739">
        <f>IF(AS2739&gt;0,VLOOKUP(AS2739,$AT:$AV,3,0)+COUNTIF(AS$8:AS2738,AS2739),0)</f>
        <v>0</v>
      </c>
      <c r="AA2739" s="17"/>
      <c r="AB2739" s="18"/>
      <c r="AC2739" s="17"/>
      <c r="AD2739" s="18"/>
      <c r="AE2739" s="17"/>
      <c r="AF2739" s="18"/>
      <c r="AG2739" s="139"/>
      <c r="AH2739" s="24"/>
      <c r="AI2739" s="17"/>
      <c r="AJ2739" s="24"/>
      <c r="AK2739" s="27"/>
      <c r="AL2739" s="47"/>
      <c r="AQ2739" s="25">
        <f>IF(FollowUp!$AK$3="(Off)",IF(FollowUp!$AA$3=Data!$D$5,C2739,IF(FollowUp!$AA$3=Data!$D$6,D2739,IF(FollowUp!$AA$3=Data!$D$7,E2739,B2739))),IF(FollowUp!$AK$3=Data!$N$9,F2739,IF(FollowUp!$AK$3=Data!$N$8,H2739,IF(FollowUp!$AK$3=Data!$N$7,G2739,B2739))))</f>
        <v>0</v>
      </c>
      <c r="AR2739" s="51">
        <f t="shared" si="260"/>
        <v>0</v>
      </c>
      <c r="AS2739" s="25">
        <f t="shared" si="258"/>
        <v>-1</v>
      </c>
      <c r="AT2739" s="25">
        <f t="shared" si="261"/>
        <v>2732</v>
      </c>
      <c r="AU2739" s="25">
        <f t="shared" si="259"/>
        <v>0</v>
      </c>
      <c r="AV2739" s="25">
        <f t="shared" si="262"/>
        <v>0</v>
      </c>
      <c r="BB2739" s="51"/>
    </row>
    <row r="2740" spans="1:54" x14ac:dyDescent="0.25">
      <c r="A2740" t="str">
        <f t="shared" si="257"/>
        <v>2740</v>
      </c>
      <c r="B2740" s="25">
        <f>IF(OR(ISBLANK($AG2740),$AI2740="closed",$AI2740="old",AND($B$3=Data!$N$6,OR(database!AG2740=Data!$K$8,Data!$K$9=database!AG2740))),0,MAX(B$8:B2739)+1)</f>
        <v>0</v>
      </c>
      <c r="C2740" s="25">
        <f ca="1">IF(AND($AL2740-C$3&lt;=TODAY(),$AL2740&gt;0,AI2740&lt;&gt;"closed",AI2740&lt;&gt;"old",AND($B$3&lt;&gt;Data!$N$6,OR(database!$AG2740&lt;&gt;Data!$K$9,database!$AG2740&lt;&gt;Data!$K$8))),MAX(C$8:C2739)+1,0)</f>
        <v>0</v>
      </c>
      <c r="D2740" s="25">
        <f ca="1">IF(AND($AL2740-D$3&lt;=TODAY(),$AL2740&gt;0,$AI2740&lt;&gt;"closed",AI2740&lt;&gt;"old",AND($B$3&lt;&gt;Data!$N$6,OR(database!$AG2740&lt;&gt;Data!$K$9,database!$AG2740&lt;&gt;Data!$K$8))),MAX(D$8:D2739)+1,0)</f>
        <v>0</v>
      </c>
      <c r="E2740" s="25">
        <f ca="1">IF(AND($AL2740-E$3&lt;=TODAY(),$AL2740&gt;0,AI2740&lt;&gt;"closed",AI2740&lt;&gt;"old",AND($B$3&lt;&gt;Data!$N$6,OR(database!$AG2740&lt;&gt;Data!$K$9,database!$AG2740&lt;&gt;Data!$K$8))),MAX(E$8:E2739)+1,0)</f>
        <v>0</v>
      </c>
      <c r="F2740" s="25">
        <f>IF(AH2740="X",MAX(F$8:F2739)+1,0)</f>
        <v>0</v>
      </c>
      <c r="G2740" s="25">
        <f ca="1">IF(AND(AG2740=Data!$K$8,database!AI2740&lt;&gt;"Closed",AI2740&lt;&gt;"old",database!AL2740&lt;(TODAY()+Data!$X$4)),MAX(G$8:G2739)+1,0)</f>
        <v>0</v>
      </c>
      <c r="H2740" s="25">
        <f ca="1">IF(AND(AG2740=Data!$K$9,database!AI2740&lt;&gt;"Closed",AI2740&lt;&gt;"old",database!AL2740&lt;(TODAY()+Data!$X$5)),MAX(H$8:H2739)+1,0)</f>
        <v>0</v>
      </c>
      <c r="Y2740">
        <f>IF(AS2740&gt;0,VLOOKUP(AS2740,$AT:$AV,3,0)+COUNTIF(AS$8:AS2739,AS2740),0)</f>
        <v>0</v>
      </c>
      <c r="AA2740" s="16"/>
      <c r="AB2740" s="22"/>
      <c r="AC2740" s="16"/>
      <c r="AD2740" s="22"/>
      <c r="AE2740" s="16"/>
      <c r="AF2740" s="22"/>
      <c r="AG2740" s="138"/>
      <c r="AH2740" s="23"/>
      <c r="AI2740" s="16"/>
      <c r="AJ2740" s="23"/>
      <c r="AK2740" s="28"/>
      <c r="AL2740" s="35"/>
      <c r="AQ2740" s="25">
        <f>IF(FollowUp!$AK$3="(Off)",IF(FollowUp!$AA$3=Data!$D$5,C2740,IF(FollowUp!$AA$3=Data!$D$6,D2740,IF(FollowUp!$AA$3=Data!$D$7,E2740,B2740))),IF(FollowUp!$AK$3=Data!$N$9,F2740,IF(FollowUp!$AK$3=Data!$N$8,H2740,IF(FollowUp!$AK$3=Data!$N$7,G2740,B2740))))</f>
        <v>0</v>
      </c>
      <c r="AR2740" s="51">
        <f t="shared" si="260"/>
        <v>0</v>
      </c>
      <c r="AS2740" s="25">
        <f t="shared" si="258"/>
        <v>-1</v>
      </c>
      <c r="AT2740" s="25">
        <f t="shared" si="261"/>
        <v>2733</v>
      </c>
      <c r="AU2740" s="25">
        <f t="shared" si="259"/>
        <v>0</v>
      </c>
      <c r="AV2740" s="25">
        <f t="shared" si="262"/>
        <v>0</v>
      </c>
      <c r="BB2740" s="51"/>
    </row>
    <row r="2741" spans="1:54" x14ac:dyDescent="0.25">
      <c r="A2741" t="str">
        <f t="shared" si="257"/>
        <v>2741</v>
      </c>
      <c r="B2741" s="25">
        <f>IF(OR(ISBLANK($AG2741),$AI2741="closed",$AI2741="old",AND($B$3=Data!$N$6,OR(database!AG2741=Data!$K$8,Data!$K$9=database!AG2741))),0,MAX(B$8:B2740)+1)</f>
        <v>0</v>
      </c>
      <c r="C2741" s="25">
        <f ca="1">IF(AND($AL2741-C$3&lt;=TODAY(),$AL2741&gt;0,AI2741&lt;&gt;"closed",AI2741&lt;&gt;"old",AND($B$3&lt;&gt;Data!$N$6,OR(database!$AG2741&lt;&gt;Data!$K$9,database!$AG2741&lt;&gt;Data!$K$8))),MAX(C$8:C2740)+1,0)</f>
        <v>0</v>
      </c>
      <c r="D2741" s="25">
        <f ca="1">IF(AND($AL2741-D$3&lt;=TODAY(),$AL2741&gt;0,$AI2741&lt;&gt;"closed",AI2741&lt;&gt;"old",AND($B$3&lt;&gt;Data!$N$6,OR(database!$AG2741&lt;&gt;Data!$K$9,database!$AG2741&lt;&gt;Data!$K$8))),MAX(D$8:D2740)+1,0)</f>
        <v>0</v>
      </c>
      <c r="E2741" s="25">
        <f ca="1">IF(AND($AL2741-E$3&lt;=TODAY(),$AL2741&gt;0,AI2741&lt;&gt;"closed",AI2741&lt;&gt;"old",AND($B$3&lt;&gt;Data!$N$6,OR(database!$AG2741&lt;&gt;Data!$K$9,database!$AG2741&lt;&gt;Data!$K$8))),MAX(E$8:E2740)+1,0)</f>
        <v>0</v>
      </c>
      <c r="F2741" s="25">
        <f>IF(AH2741="X",MAX(F$8:F2740)+1,0)</f>
        <v>0</v>
      </c>
      <c r="G2741" s="25">
        <f ca="1">IF(AND(AG2741=Data!$K$8,database!AI2741&lt;&gt;"Closed",AI2741&lt;&gt;"old",database!AL2741&lt;(TODAY()+Data!$X$4)),MAX(G$8:G2740)+1,0)</f>
        <v>0</v>
      </c>
      <c r="H2741" s="25">
        <f ca="1">IF(AND(AG2741=Data!$K$9,database!AI2741&lt;&gt;"Closed",AI2741&lt;&gt;"old",database!AL2741&lt;(TODAY()+Data!$X$5)),MAX(H$8:H2740)+1,0)</f>
        <v>0</v>
      </c>
      <c r="Y2741">
        <f>IF(AS2741&gt;0,VLOOKUP(AS2741,$AT:$AV,3,0)+COUNTIF(AS$8:AS2740,AS2741),0)</f>
        <v>0</v>
      </c>
      <c r="AA2741" s="17"/>
      <c r="AB2741" s="18"/>
      <c r="AC2741" s="17"/>
      <c r="AD2741" s="18"/>
      <c r="AE2741" s="17"/>
      <c r="AF2741" s="18"/>
      <c r="AG2741" s="139"/>
      <c r="AH2741" s="24"/>
      <c r="AI2741" s="17"/>
      <c r="AJ2741" s="24"/>
      <c r="AK2741" s="27"/>
      <c r="AL2741" s="47"/>
      <c r="AQ2741" s="25">
        <f>IF(FollowUp!$AK$3="(Off)",IF(FollowUp!$AA$3=Data!$D$5,C2741,IF(FollowUp!$AA$3=Data!$D$6,D2741,IF(FollowUp!$AA$3=Data!$D$7,E2741,B2741))),IF(FollowUp!$AK$3=Data!$N$9,F2741,IF(FollowUp!$AK$3=Data!$N$8,H2741,IF(FollowUp!$AK$3=Data!$N$7,G2741,B2741))))</f>
        <v>0</v>
      </c>
      <c r="AR2741" s="51">
        <f t="shared" si="260"/>
        <v>0</v>
      </c>
      <c r="AS2741" s="25">
        <f t="shared" si="258"/>
        <v>-1</v>
      </c>
      <c r="AT2741" s="25">
        <f t="shared" si="261"/>
        <v>2734</v>
      </c>
      <c r="AU2741" s="25">
        <f t="shared" si="259"/>
        <v>0</v>
      </c>
      <c r="AV2741" s="25">
        <f t="shared" si="262"/>
        <v>0</v>
      </c>
      <c r="BB2741" s="51"/>
    </row>
    <row r="2742" spans="1:54" x14ac:dyDescent="0.25">
      <c r="A2742" t="str">
        <f t="shared" si="257"/>
        <v>2742</v>
      </c>
      <c r="B2742" s="25">
        <f>IF(OR(ISBLANK($AG2742),$AI2742="closed",$AI2742="old",AND($B$3=Data!$N$6,OR(database!AG2742=Data!$K$8,Data!$K$9=database!AG2742))),0,MAX(B$8:B2741)+1)</f>
        <v>0</v>
      </c>
      <c r="C2742" s="25">
        <f ca="1">IF(AND($AL2742-C$3&lt;=TODAY(),$AL2742&gt;0,AI2742&lt;&gt;"closed",AI2742&lt;&gt;"old",AND($B$3&lt;&gt;Data!$N$6,OR(database!$AG2742&lt;&gt;Data!$K$9,database!$AG2742&lt;&gt;Data!$K$8))),MAX(C$8:C2741)+1,0)</f>
        <v>0</v>
      </c>
      <c r="D2742" s="25">
        <f ca="1">IF(AND($AL2742-D$3&lt;=TODAY(),$AL2742&gt;0,$AI2742&lt;&gt;"closed",AI2742&lt;&gt;"old",AND($B$3&lt;&gt;Data!$N$6,OR(database!$AG2742&lt;&gt;Data!$K$9,database!$AG2742&lt;&gt;Data!$K$8))),MAX(D$8:D2741)+1,0)</f>
        <v>0</v>
      </c>
      <c r="E2742" s="25">
        <f ca="1">IF(AND($AL2742-E$3&lt;=TODAY(),$AL2742&gt;0,AI2742&lt;&gt;"closed",AI2742&lt;&gt;"old",AND($B$3&lt;&gt;Data!$N$6,OR(database!$AG2742&lt;&gt;Data!$K$9,database!$AG2742&lt;&gt;Data!$K$8))),MAX(E$8:E2741)+1,0)</f>
        <v>0</v>
      </c>
      <c r="F2742" s="25">
        <f>IF(AH2742="X",MAX(F$8:F2741)+1,0)</f>
        <v>0</v>
      </c>
      <c r="G2742" s="25">
        <f ca="1">IF(AND(AG2742=Data!$K$8,database!AI2742&lt;&gt;"Closed",AI2742&lt;&gt;"old",database!AL2742&lt;(TODAY()+Data!$X$4)),MAX(G$8:G2741)+1,0)</f>
        <v>0</v>
      </c>
      <c r="H2742" s="25">
        <f ca="1">IF(AND(AG2742=Data!$K$9,database!AI2742&lt;&gt;"Closed",AI2742&lt;&gt;"old",database!AL2742&lt;(TODAY()+Data!$X$5)),MAX(H$8:H2741)+1,0)</f>
        <v>0</v>
      </c>
      <c r="Y2742">
        <f>IF(AS2742&gt;0,VLOOKUP(AS2742,$AT:$AV,3,0)+COUNTIF(AS$8:AS2741,AS2742),0)</f>
        <v>0</v>
      </c>
      <c r="AA2742" s="16"/>
      <c r="AB2742" s="22"/>
      <c r="AC2742" s="16"/>
      <c r="AD2742" s="22"/>
      <c r="AE2742" s="16"/>
      <c r="AF2742" s="22"/>
      <c r="AG2742" s="138"/>
      <c r="AH2742" s="23"/>
      <c r="AI2742" s="16"/>
      <c r="AJ2742" s="23"/>
      <c r="AK2742" s="28"/>
      <c r="AL2742" s="35"/>
      <c r="AQ2742" s="25">
        <f>IF(FollowUp!$AK$3="(Off)",IF(FollowUp!$AA$3=Data!$D$5,C2742,IF(FollowUp!$AA$3=Data!$D$6,D2742,IF(FollowUp!$AA$3=Data!$D$7,E2742,B2742))),IF(FollowUp!$AK$3=Data!$N$9,F2742,IF(FollowUp!$AK$3=Data!$N$8,H2742,IF(FollowUp!$AK$3=Data!$N$7,G2742,B2742))))</f>
        <v>0</v>
      </c>
      <c r="AR2742" s="51">
        <f t="shared" si="260"/>
        <v>0</v>
      </c>
      <c r="AS2742" s="25">
        <f t="shared" si="258"/>
        <v>-1</v>
      </c>
      <c r="AT2742" s="25">
        <f t="shared" si="261"/>
        <v>2735</v>
      </c>
      <c r="AU2742" s="25">
        <f t="shared" si="259"/>
        <v>0</v>
      </c>
      <c r="AV2742" s="25">
        <f t="shared" si="262"/>
        <v>0</v>
      </c>
      <c r="BB2742" s="51"/>
    </row>
    <row r="2743" spans="1:54" x14ac:dyDescent="0.25">
      <c r="A2743" t="str">
        <f t="shared" si="257"/>
        <v>2743</v>
      </c>
      <c r="B2743" s="25">
        <f>IF(OR(ISBLANK($AG2743),$AI2743="closed",$AI2743="old",AND($B$3=Data!$N$6,OR(database!AG2743=Data!$K$8,Data!$K$9=database!AG2743))),0,MAX(B$8:B2742)+1)</f>
        <v>0</v>
      </c>
      <c r="C2743" s="25">
        <f ca="1">IF(AND($AL2743-C$3&lt;=TODAY(),$AL2743&gt;0,AI2743&lt;&gt;"closed",AI2743&lt;&gt;"old",AND($B$3&lt;&gt;Data!$N$6,OR(database!$AG2743&lt;&gt;Data!$K$9,database!$AG2743&lt;&gt;Data!$K$8))),MAX(C$8:C2742)+1,0)</f>
        <v>0</v>
      </c>
      <c r="D2743" s="25">
        <f ca="1">IF(AND($AL2743-D$3&lt;=TODAY(),$AL2743&gt;0,$AI2743&lt;&gt;"closed",AI2743&lt;&gt;"old",AND($B$3&lt;&gt;Data!$N$6,OR(database!$AG2743&lt;&gt;Data!$K$9,database!$AG2743&lt;&gt;Data!$K$8))),MAX(D$8:D2742)+1,0)</f>
        <v>0</v>
      </c>
      <c r="E2743" s="25">
        <f ca="1">IF(AND($AL2743-E$3&lt;=TODAY(),$AL2743&gt;0,AI2743&lt;&gt;"closed",AI2743&lt;&gt;"old",AND($B$3&lt;&gt;Data!$N$6,OR(database!$AG2743&lt;&gt;Data!$K$9,database!$AG2743&lt;&gt;Data!$K$8))),MAX(E$8:E2742)+1,0)</f>
        <v>0</v>
      </c>
      <c r="F2743" s="25">
        <f>IF(AH2743="X",MAX(F$8:F2742)+1,0)</f>
        <v>0</v>
      </c>
      <c r="G2743" s="25">
        <f ca="1">IF(AND(AG2743=Data!$K$8,database!AI2743&lt;&gt;"Closed",AI2743&lt;&gt;"old",database!AL2743&lt;(TODAY()+Data!$X$4)),MAX(G$8:G2742)+1,0)</f>
        <v>0</v>
      </c>
      <c r="H2743" s="25">
        <f ca="1">IF(AND(AG2743=Data!$K$9,database!AI2743&lt;&gt;"Closed",AI2743&lt;&gt;"old",database!AL2743&lt;(TODAY()+Data!$X$5)),MAX(H$8:H2742)+1,0)</f>
        <v>0</v>
      </c>
      <c r="Y2743">
        <f>IF(AS2743&gt;0,VLOOKUP(AS2743,$AT:$AV,3,0)+COUNTIF(AS$8:AS2742,AS2743),0)</f>
        <v>0</v>
      </c>
      <c r="AA2743" s="17"/>
      <c r="AB2743" s="18"/>
      <c r="AC2743" s="17"/>
      <c r="AD2743" s="18"/>
      <c r="AE2743" s="17"/>
      <c r="AF2743" s="18"/>
      <c r="AG2743" s="139"/>
      <c r="AH2743" s="24"/>
      <c r="AI2743" s="17"/>
      <c r="AJ2743" s="24"/>
      <c r="AK2743" s="27"/>
      <c r="AL2743" s="47"/>
      <c r="AQ2743" s="25">
        <f>IF(FollowUp!$AK$3="(Off)",IF(FollowUp!$AA$3=Data!$D$5,C2743,IF(FollowUp!$AA$3=Data!$D$6,D2743,IF(FollowUp!$AA$3=Data!$D$7,E2743,B2743))),IF(FollowUp!$AK$3=Data!$N$9,F2743,IF(FollowUp!$AK$3=Data!$N$8,H2743,IF(FollowUp!$AK$3=Data!$N$7,G2743,B2743))))</f>
        <v>0</v>
      </c>
      <c r="AR2743" s="51">
        <f t="shared" si="260"/>
        <v>0</v>
      </c>
      <c r="AS2743" s="25">
        <f t="shared" si="258"/>
        <v>-1</v>
      </c>
      <c r="AT2743" s="25">
        <f t="shared" si="261"/>
        <v>2736</v>
      </c>
      <c r="AU2743" s="25">
        <f t="shared" si="259"/>
        <v>0</v>
      </c>
      <c r="AV2743" s="25">
        <f t="shared" si="262"/>
        <v>0</v>
      </c>
      <c r="BB2743" s="51"/>
    </row>
    <row r="2744" spans="1:54" x14ac:dyDescent="0.25">
      <c r="A2744" t="str">
        <f t="shared" si="257"/>
        <v>2744</v>
      </c>
      <c r="B2744" s="25">
        <f>IF(OR(ISBLANK($AG2744),$AI2744="closed",$AI2744="old",AND($B$3=Data!$N$6,OR(database!AG2744=Data!$K$8,Data!$K$9=database!AG2744))),0,MAX(B$8:B2743)+1)</f>
        <v>0</v>
      </c>
      <c r="C2744" s="25">
        <f ca="1">IF(AND($AL2744-C$3&lt;=TODAY(),$AL2744&gt;0,AI2744&lt;&gt;"closed",AI2744&lt;&gt;"old",AND($B$3&lt;&gt;Data!$N$6,OR(database!$AG2744&lt;&gt;Data!$K$9,database!$AG2744&lt;&gt;Data!$K$8))),MAX(C$8:C2743)+1,0)</f>
        <v>0</v>
      </c>
      <c r="D2744" s="25">
        <f ca="1">IF(AND($AL2744-D$3&lt;=TODAY(),$AL2744&gt;0,$AI2744&lt;&gt;"closed",AI2744&lt;&gt;"old",AND($B$3&lt;&gt;Data!$N$6,OR(database!$AG2744&lt;&gt;Data!$K$9,database!$AG2744&lt;&gt;Data!$K$8))),MAX(D$8:D2743)+1,0)</f>
        <v>0</v>
      </c>
      <c r="E2744" s="25">
        <f ca="1">IF(AND($AL2744-E$3&lt;=TODAY(),$AL2744&gt;0,AI2744&lt;&gt;"closed",AI2744&lt;&gt;"old",AND($B$3&lt;&gt;Data!$N$6,OR(database!$AG2744&lt;&gt;Data!$K$9,database!$AG2744&lt;&gt;Data!$K$8))),MAX(E$8:E2743)+1,0)</f>
        <v>0</v>
      </c>
      <c r="F2744" s="25">
        <f>IF(AH2744="X",MAX(F$8:F2743)+1,0)</f>
        <v>0</v>
      </c>
      <c r="G2744" s="25">
        <f ca="1">IF(AND(AG2744=Data!$K$8,database!AI2744&lt;&gt;"Closed",AI2744&lt;&gt;"old",database!AL2744&lt;(TODAY()+Data!$X$4)),MAX(G$8:G2743)+1,0)</f>
        <v>0</v>
      </c>
      <c r="H2744" s="25">
        <f ca="1">IF(AND(AG2744=Data!$K$9,database!AI2744&lt;&gt;"Closed",AI2744&lt;&gt;"old",database!AL2744&lt;(TODAY()+Data!$X$5)),MAX(H$8:H2743)+1,0)</f>
        <v>0</v>
      </c>
      <c r="Y2744">
        <f>IF(AS2744&gt;0,VLOOKUP(AS2744,$AT:$AV,3,0)+COUNTIF(AS$8:AS2743,AS2744),0)</f>
        <v>0</v>
      </c>
      <c r="AA2744" s="16"/>
      <c r="AB2744" s="22"/>
      <c r="AC2744" s="16"/>
      <c r="AD2744" s="22"/>
      <c r="AE2744" s="16"/>
      <c r="AF2744" s="22"/>
      <c r="AG2744" s="138"/>
      <c r="AH2744" s="23"/>
      <c r="AI2744" s="16"/>
      <c r="AJ2744" s="23"/>
      <c r="AK2744" s="28"/>
      <c r="AL2744" s="35"/>
      <c r="AQ2744" s="25">
        <f>IF(FollowUp!$AK$3="(Off)",IF(FollowUp!$AA$3=Data!$D$5,C2744,IF(FollowUp!$AA$3=Data!$D$6,D2744,IF(FollowUp!$AA$3=Data!$D$7,E2744,B2744))),IF(FollowUp!$AK$3=Data!$N$9,F2744,IF(FollowUp!$AK$3=Data!$N$8,H2744,IF(FollowUp!$AK$3=Data!$N$7,G2744,B2744))))</f>
        <v>0</v>
      </c>
      <c r="AR2744" s="51">
        <f t="shared" si="260"/>
        <v>0</v>
      </c>
      <c r="AS2744" s="25">
        <f t="shared" si="258"/>
        <v>-1</v>
      </c>
      <c r="AT2744" s="25">
        <f t="shared" si="261"/>
        <v>2737</v>
      </c>
      <c r="AU2744" s="25">
        <f t="shared" si="259"/>
        <v>0</v>
      </c>
      <c r="AV2744" s="25">
        <f t="shared" si="262"/>
        <v>0</v>
      </c>
      <c r="BB2744" s="51"/>
    </row>
    <row r="2745" spans="1:54" x14ac:dyDescent="0.25">
      <c r="A2745" t="str">
        <f t="shared" si="257"/>
        <v>2745</v>
      </c>
      <c r="B2745" s="25">
        <f>IF(OR(ISBLANK($AG2745),$AI2745="closed",$AI2745="old",AND($B$3=Data!$N$6,OR(database!AG2745=Data!$K$8,Data!$K$9=database!AG2745))),0,MAX(B$8:B2744)+1)</f>
        <v>0</v>
      </c>
      <c r="C2745" s="25">
        <f ca="1">IF(AND($AL2745-C$3&lt;=TODAY(),$AL2745&gt;0,AI2745&lt;&gt;"closed",AI2745&lt;&gt;"old",AND($B$3&lt;&gt;Data!$N$6,OR(database!$AG2745&lt;&gt;Data!$K$9,database!$AG2745&lt;&gt;Data!$K$8))),MAX(C$8:C2744)+1,0)</f>
        <v>0</v>
      </c>
      <c r="D2745" s="25">
        <f ca="1">IF(AND($AL2745-D$3&lt;=TODAY(),$AL2745&gt;0,$AI2745&lt;&gt;"closed",AI2745&lt;&gt;"old",AND($B$3&lt;&gt;Data!$N$6,OR(database!$AG2745&lt;&gt;Data!$K$9,database!$AG2745&lt;&gt;Data!$K$8))),MAX(D$8:D2744)+1,0)</f>
        <v>0</v>
      </c>
      <c r="E2745" s="25">
        <f ca="1">IF(AND($AL2745-E$3&lt;=TODAY(),$AL2745&gt;0,AI2745&lt;&gt;"closed",AI2745&lt;&gt;"old",AND($B$3&lt;&gt;Data!$N$6,OR(database!$AG2745&lt;&gt;Data!$K$9,database!$AG2745&lt;&gt;Data!$K$8))),MAX(E$8:E2744)+1,0)</f>
        <v>0</v>
      </c>
      <c r="F2745" s="25">
        <f>IF(AH2745="X",MAX(F$8:F2744)+1,0)</f>
        <v>0</v>
      </c>
      <c r="G2745" s="25">
        <f ca="1">IF(AND(AG2745=Data!$K$8,database!AI2745&lt;&gt;"Closed",AI2745&lt;&gt;"old",database!AL2745&lt;(TODAY()+Data!$X$4)),MAX(G$8:G2744)+1,0)</f>
        <v>0</v>
      </c>
      <c r="H2745" s="25">
        <f ca="1">IF(AND(AG2745=Data!$K$9,database!AI2745&lt;&gt;"Closed",AI2745&lt;&gt;"old",database!AL2745&lt;(TODAY()+Data!$X$5)),MAX(H$8:H2744)+1,0)</f>
        <v>0</v>
      </c>
      <c r="Y2745">
        <f>IF(AS2745&gt;0,VLOOKUP(AS2745,$AT:$AV,3,0)+COUNTIF(AS$8:AS2744,AS2745),0)</f>
        <v>0</v>
      </c>
      <c r="AA2745" s="17"/>
      <c r="AB2745" s="18"/>
      <c r="AC2745" s="17"/>
      <c r="AD2745" s="18"/>
      <c r="AE2745" s="17"/>
      <c r="AF2745" s="18"/>
      <c r="AG2745" s="139"/>
      <c r="AH2745" s="24"/>
      <c r="AI2745" s="17"/>
      <c r="AJ2745" s="24"/>
      <c r="AK2745" s="27"/>
      <c r="AL2745" s="47"/>
      <c r="AQ2745" s="25">
        <f>IF(FollowUp!$AK$3="(Off)",IF(FollowUp!$AA$3=Data!$D$5,C2745,IF(FollowUp!$AA$3=Data!$D$6,D2745,IF(FollowUp!$AA$3=Data!$D$7,E2745,B2745))),IF(FollowUp!$AK$3=Data!$N$9,F2745,IF(FollowUp!$AK$3=Data!$N$8,H2745,IF(FollowUp!$AK$3=Data!$N$7,G2745,B2745))))</f>
        <v>0</v>
      </c>
      <c r="AR2745" s="51">
        <f t="shared" si="260"/>
        <v>0</v>
      </c>
      <c r="AS2745" s="25">
        <f t="shared" si="258"/>
        <v>-1</v>
      </c>
      <c r="AT2745" s="25">
        <f t="shared" si="261"/>
        <v>2738</v>
      </c>
      <c r="AU2745" s="25">
        <f t="shared" si="259"/>
        <v>0</v>
      </c>
      <c r="AV2745" s="25">
        <f t="shared" si="262"/>
        <v>0</v>
      </c>
      <c r="BB2745" s="51"/>
    </row>
    <row r="2746" spans="1:54" x14ac:dyDescent="0.25">
      <c r="A2746" t="str">
        <f t="shared" si="257"/>
        <v>2746</v>
      </c>
      <c r="B2746" s="25">
        <f>IF(OR(ISBLANK($AG2746),$AI2746="closed",$AI2746="old",AND($B$3=Data!$N$6,OR(database!AG2746=Data!$K$8,Data!$K$9=database!AG2746))),0,MAX(B$8:B2745)+1)</f>
        <v>0</v>
      </c>
      <c r="C2746" s="25">
        <f ca="1">IF(AND($AL2746-C$3&lt;=TODAY(),$AL2746&gt;0,AI2746&lt;&gt;"closed",AI2746&lt;&gt;"old",AND($B$3&lt;&gt;Data!$N$6,OR(database!$AG2746&lt;&gt;Data!$K$9,database!$AG2746&lt;&gt;Data!$K$8))),MAX(C$8:C2745)+1,0)</f>
        <v>0</v>
      </c>
      <c r="D2746" s="25">
        <f ca="1">IF(AND($AL2746-D$3&lt;=TODAY(),$AL2746&gt;0,$AI2746&lt;&gt;"closed",AI2746&lt;&gt;"old",AND($B$3&lt;&gt;Data!$N$6,OR(database!$AG2746&lt;&gt;Data!$K$9,database!$AG2746&lt;&gt;Data!$K$8))),MAX(D$8:D2745)+1,0)</f>
        <v>0</v>
      </c>
      <c r="E2746" s="25">
        <f ca="1">IF(AND($AL2746-E$3&lt;=TODAY(),$AL2746&gt;0,AI2746&lt;&gt;"closed",AI2746&lt;&gt;"old",AND($B$3&lt;&gt;Data!$N$6,OR(database!$AG2746&lt;&gt;Data!$K$9,database!$AG2746&lt;&gt;Data!$K$8))),MAX(E$8:E2745)+1,0)</f>
        <v>0</v>
      </c>
      <c r="F2746" s="25">
        <f>IF(AH2746="X",MAX(F$8:F2745)+1,0)</f>
        <v>0</v>
      </c>
      <c r="G2746" s="25">
        <f ca="1">IF(AND(AG2746=Data!$K$8,database!AI2746&lt;&gt;"Closed",AI2746&lt;&gt;"old",database!AL2746&lt;(TODAY()+Data!$X$4)),MAX(G$8:G2745)+1,0)</f>
        <v>0</v>
      </c>
      <c r="H2746" s="25">
        <f ca="1">IF(AND(AG2746=Data!$K$9,database!AI2746&lt;&gt;"Closed",AI2746&lt;&gt;"old",database!AL2746&lt;(TODAY()+Data!$X$5)),MAX(H$8:H2745)+1,0)</f>
        <v>0</v>
      </c>
      <c r="Y2746">
        <f>IF(AS2746&gt;0,VLOOKUP(AS2746,$AT:$AV,3,0)+COUNTIF(AS$8:AS2745,AS2746),0)</f>
        <v>0</v>
      </c>
      <c r="AA2746" s="16"/>
      <c r="AB2746" s="22"/>
      <c r="AC2746" s="16"/>
      <c r="AD2746" s="22"/>
      <c r="AE2746" s="16"/>
      <c r="AF2746" s="22"/>
      <c r="AG2746" s="138"/>
      <c r="AH2746" s="23"/>
      <c r="AI2746" s="16"/>
      <c r="AJ2746" s="23"/>
      <c r="AK2746" s="28"/>
      <c r="AL2746" s="35"/>
      <c r="AQ2746" s="25">
        <f>IF(FollowUp!$AK$3="(Off)",IF(FollowUp!$AA$3=Data!$D$5,C2746,IF(FollowUp!$AA$3=Data!$D$6,D2746,IF(FollowUp!$AA$3=Data!$D$7,E2746,B2746))),IF(FollowUp!$AK$3=Data!$N$9,F2746,IF(FollowUp!$AK$3=Data!$N$8,H2746,IF(FollowUp!$AK$3=Data!$N$7,G2746,B2746))))</f>
        <v>0</v>
      </c>
      <c r="AR2746" s="51">
        <f t="shared" si="260"/>
        <v>0</v>
      </c>
      <c r="AS2746" s="25">
        <f t="shared" si="258"/>
        <v>-1</v>
      </c>
      <c r="AT2746" s="25">
        <f t="shared" si="261"/>
        <v>2739</v>
      </c>
      <c r="AU2746" s="25">
        <f t="shared" si="259"/>
        <v>0</v>
      </c>
      <c r="AV2746" s="25">
        <f t="shared" si="262"/>
        <v>0</v>
      </c>
      <c r="BB2746" s="51"/>
    </row>
    <row r="2747" spans="1:54" x14ac:dyDescent="0.25">
      <c r="A2747" t="str">
        <f t="shared" si="257"/>
        <v>2747</v>
      </c>
      <c r="B2747" s="25">
        <f>IF(OR(ISBLANK($AG2747),$AI2747="closed",$AI2747="old",AND($B$3=Data!$N$6,OR(database!AG2747=Data!$K$8,Data!$K$9=database!AG2747))),0,MAX(B$8:B2746)+1)</f>
        <v>0</v>
      </c>
      <c r="C2747" s="25">
        <f ca="1">IF(AND($AL2747-C$3&lt;=TODAY(),$AL2747&gt;0,AI2747&lt;&gt;"closed",AI2747&lt;&gt;"old",AND($B$3&lt;&gt;Data!$N$6,OR(database!$AG2747&lt;&gt;Data!$K$9,database!$AG2747&lt;&gt;Data!$K$8))),MAX(C$8:C2746)+1,0)</f>
        <v>0</v>
      </c>
      <c r="D2747" s="25">
        <f ca="1">IF(AND($AL2747-D$3&lt;=TODAY(),$AL2747&gt;0,$AI2747&lt;&gt;"closed",AI2747&lt;&gt;"old",AND($B$3&lt;&gt;Data!$N$6,OR(database!$AG2747&lt;&gt;Data!$K$9,database!$AG2747&lt;&gt;Data!$K$8))),MAX(D$8:D2746)+1,0)</f>
        <v>0</v>
      </c>
      <c r="E2747" s="25">
        <f ca="1">IF(AND($AL2747-E$3&lt;=TODAY(),$AL2747&gt;0,AI2747&lt;&gt;"closed",AI2747&lt;&gt;"old",AND($B$3&lt;&gt;Data!$N$6,OR(database!$AG2747&lt;&gt;Data!$K$9,database!$AG2747&lt;&gt;Data!$K$8))),MAX(E$8:E2746)+1,0)</f>
        <v>0</v>
      </c>
      <c r="F2747" s="25">
        <f>IF(AH2747="X",MAX(F$8:F2746)+1,0)</f>
        <v>0</v>
      </c>
      <c r="G2747" s="25">
        <f ca="1">IF(AND(AG2747=Data!$K$8,database!AI2747&lt;&gt;"Closed",AI2747&lt;&gt;"old",database!AL2747&lt;(TODAY()+Data!$X$4)),MAX(G$8:G2746)+1,0)</f>
        <v>0</v>
      </c>
      <c r="H2747" s="25">
        <f ca="1">IF(AND(AG2747=Data!$K$9,database!AI2747&lt;&gt;"Closed",AI2747&lt;&gt;"old",database!AL2747&lt;(TODAY()+Data!$X$5)),MAX(H$8:H2746)+1,0)</f>
        <v>0</v>
      </c>
      <c r="Y2747">
        <f>IF(AS2747&gt;0,VLOOKUP(AS2747,$AT:$AV,3,0)+COUNTIF(AS$8:AS2746,AS2747),0)</f>
        <v>0</v>
      </c>
      <c r="AA2747" s="17"/>
      <c r="AB2747" s="18"/>
      <c r="AC2747" s="17"/>
      <c r="AD2747" s="18"/>
      <c r="AE2747" s="17"/>
      <c r="AF2747" s="18"/>
      <c r="AG2747" s="139"/>
      <c r="AH2747" s="24"/>
      <c r="AI2747" s="17"/>
      <c r="AJ2747" s="24"/>
      <c r="AK2747" s="27"/>
      <c r="AL2747" s="47"/>
      <c r="AQ2747" s="25">
        <f>IF(FollowUp!$AK$3="(Off)",IF(FollowUp!$AA$3=Data!$D$5,C2747,IF(FollowUp!$AA$3=Data!$D$6,D2747,IF(FollowUp!$AA$3=Data!$D$7,E2747,B2747))),IF(FollowUp!$AK$3=Data!$N$9,F2747,IF(FollowUp!$AK$3=Data!$N$8,H2747,IF(FollowUp!$AK$3=Data!$N$7,G2747,B2747))))</f>
        <v>0</v>
      </c>
      <c r="AR2747" s="51">
        <f t="shared" si="260"/>
        <v>0</v>
      </c>
      <c r="AS2747" s="25">
        <f t="shared" si="258"/>
        <v>-1</v>
      </c>
      <c r="AT2747" s="25">
        <f t="shared" si="261"/>
        <v>2740</v>
      </c>
      <c r="AU2747" s="25">
        <f t="shared" si="259"/>
        <v>0</v>
      </c>
      <c r="AV2747" s="25">
        <f t="shared" si="262"/>
        <v>0</v>
      </c>
      <c r="BB2747" s="51"/>
    </row>
    <row r="2748" spans="1:54" x14ac:dyDescent="0.25">
      <c r="A2748" t="str">
        <f t="shared" si="257"/>
        <v>2748</v>
      </c>
      <c r="B2748" s="25">
        <f>IF(OR(ISBLANK($AG2748),$AI2748="closed",$AI2748="old",AND($B$3=Data!$N$6,OR(database!AG2748=Data!$K$8,Data!$K$9=database!AG2748))),0,MAX(B$8:B2747)+1)</f>
        <v>0</v>
      </c>
      <c r="C2748" s="25">
        <f ca="1">IF(AND($AL2748-C$3&lt;=TODAY(),$AL2748&gt;0,AI2748&lt;&gt;"closed",AI2748&lt;&gt;"old",AND($B$3&lt;&gt;Data!$N$6,OR(database!$AG2748&lt;&gt;Data!$K$9,database!$AG2748&lt;&gt;Data!$K$8))),MAX(C$8:C2747)+1,0)</f>
        <v>0</v>
      </c>
      <c r="D2748" s="25">
        <f ca="1">IF(AND($AL2748-D$3&lt;=TODAY(),$AL2748&gt;0,$AI2748&lt;&gt;"closed",AI2748&lt;&gt;"old",AND($B$3&lt;&gt;Data!$N$6,OR(database!$AG2748&lt;&gt;Data!$K$9,database!$AG2748&lt;&gt;Data!$K$8))),MAX(D$8:D2747)+1,0)</f>
        <v>0</v>
      </c>
      <c r="E2748" s="25">
        <f ca="1">IF(AND($AL2748-E$3&lt;=TODAY(),$AL2748&gt;0,AI2748&lt;&gt;"closed",AI2748&lt;&gt;"old",AND($B$3&lt;&gt;Data!$N$6,OR(database!$AG2748&lt;&gt;Data!$K$9,database!$AG2748&lt;&gt;Data!$K$8))),MAX(E$8:E2747)+1,0)</f>
        <v>0</v>
      </c>
      <c r="F2748" s="25">
        <f>IF(AH2748="X",MAX(F$8:F2747)+1,0)</f>
        <v>0</v>
      </c>
      <c r="G2748" s="25">
        <f ca="1">IF(AND(AG2748=Data!$K$8,database!AI2748&lt;&gt;"Closed",AI2748&lt;&gt;"old",database!AL2748&lt;(TODAY()+Data!$X$4)),MAX(G$8:G2747)+1,0)</f>
        <v>0</v>
      </c>
      <c r="H2748" s="25">
        <f ca="1">IF(AND(AG2748=Data!$K$9,database!AI2748&lt;&gt;"Closed",AI2748&lt;&gt;"old",database!AL2748&lt;(TODAY()+Data!$X$5)),MAX(H$8:H2747)+1,0)</f>
        <v>0</v>
      </c>
      <c r="Y2748">
        <f>IF(AS2748&gt;0,VLOOKUP(AS2748,$AT:$AV,3,0)+COUNTIF(AS$8:AS2747,AS2748),0)</f>
        <v>0</v>
      </c>
      <c r="AA2748" s="16"/>
      <c r="AB2748" s="22"/>
      <c r="AC2748" s="16"/>
      <c r="AD2748" s="22"/>
      <c r="AE2748" s="16"/>
      <c r="AF2748" s="22"/>
      <c r="AG2748" s="138"/>
      <c r="AH2748" s="23"/>
      <c r="AI2748" s="16"/>
      <c r="AJ2748" s="23"/>
      <c r="AK2748" s="28"/>
      <c r="AL2748" s="35"/>
      <c r="AQ2748" s="25">
        <f>IF(FollowUp!$AK$3="(Off)",IF(FollowUp!$AA$3=Data!$D$5,C2748,IF(FollowUp!$AA$3=Data!$D$6,D2748,IF(FollowUp!$AA$3=Data!$D$7,E2748,B2748))),IF(FollowUp!$AK$3=Data!$N$9,F2748,IF(FollowUp!$AK$3=Data!$N$8,H2748,IF(FollowUp!$AK$3=Data!$N$7,G2748,B2748))))</f>
        <v>0</v>
      </c>
      <c r="AR2748" s="51">
        <f t="shared" si="260"/>
        <v>0</v>
      </c>
      <c r="AS2748" s="25">
        <f t="shared" si="258"/>
        <v>-1</v>
      </c>
      <c r="AT2748" s="25">
        <f t="shared" si="261"/>
        <v>2741</v>
      </c>
      <c r="AU2748" s="25">
        <f t="shared" si="259"/>
        <v>0</v>
      </c>
      <c r="AV2748" s="25">
        <f t="shared" si="262"/>
        <v>0</v>
      </c>
      <c r="BB2748" s="51"/>
    </row>
    <row r="2749" spans="1:54" x14ac:dyDescent="0.25">
      <c r="A2749" t="str">
        <f t="shared" si="257"/>
        <v>2749</v>
      </c>
      <c r="B2749" s="25">
        <f>IF(OR(ISBLANK($AG2749),$AI2749="closed",$AI2749="old",AND($B$3=Data!$N$6,OR(database!AG2749=Data!$K$8,Data!$K$9=database!AG2749))),0,MAX(B$8:B2748)+1)</f>
        <v>0</v>
      </c>
      <c r="C2749" s="25">
        <f ca="1">IF(AND($AL2749-C$3&lt;=TODAY(),$AL2749&gt;0,AI2749&lt;&gt;"closed",AI2749&lt;&gt;"old",AND($B$3&lt;&gt;Data!$N$6,OR(database!$AG2749&lt;&gt;Data!$K$9,database!$AG2749&lt;&gt;Data!$K$8))),MAX(C$8:C2748)+1,0)</f>
        <v>0</v>
      </c>
      <c r="D2749" s="25">
        <f ca="1">IF(AND($AL2749-D$3&lt;=TODAY(),$AL2749&gt;0,$AI2749&lt;&gt;"closed",AI2749&lt;&gt;"old",AND($B$3&lt;&gt;Data!$N$6,OR(database!$AG2749&lt;&gt;Data!$K$9,database!$AG2749&lt;&gt;Data!$K$8))),MAX(D$8:D2748)+1,0)</f>
        <v>0</v>
      </c>
      <c r="E2749" s="25">
        <f ca="1">IF(AND($AL2749-E$3&lt;=TODAY(),$AL2749&gt;0,AI2749&lt;&gt;"closed",AI2749&lt;&gt;"old",AND($B$3&lt;&gt;Data!$N$6,OR(database!$AG2749&lt;&gt;Data!$K$9,database!$AG2749&lt;&gt;Data!$K$8))),MAX(E$8:E2748)+1,0)</f>
        <v>0</v>
      </c>
      <c r="F2749" s="25">
        <f>IF(AH2749="X",MAX(F$8:F2748)+1,0)</f>
        <v>0</v>
      </c>
      <c r="G2749" s="25">
        <f ca="1">IF(AND(AG2749=Data!$K$8,database!AI2749&lt;&gt;"Closed",AI2749&lt;&gt;"old",database!AL2749&lt;(TODAY()+Data!$X$4)),MAX(G$8:G2748)+1,0)</f>
        <v>0</v>
      </c>
      <c r="H2749" s="25">
        <f ca="1">IF(AND(AG2749=Data!$K$9,database!AI2749&lt;&gt;"Closed",AI2749&lt;&gt;"old",database!AL2749&lt;(TODAY()+Data!$X$5)),MAX(H$8:H2748)+1,0)</f>
        <v>0</v>
      </c>
      <c r="Y2749">
        <f>IF(AS2749&gt;0,VLOOKUP(AS2749,$AT:$AV,3,0)+COUNTIF(AS$8:AS2748,AS2749),0)</f>
        <v>0</v>
      </c>
      <c r="AA2749" s="17"/>
      <c r="AB2749" s="18"/>
      <c r="AC2749" s="17"/>
      <c r="AD2749" s="18"/>
      <c r="AE2749" s="17"/>
      <c r="AF2749" s="18"/>
      <c r="AG2749" s="139"/>
      <c r="AH2749" s="24"/>
      <c r="AI2749" s="17"/>
      <c r="AJ2749" s="24"/>
      <c r="AK2749" s="27"/>
      <c r="AL2749" s="47"/>
      <c r="AQ2749" s="25">
        <f>IF(FollowUp!$AK$3="(Off)",IF(FollowUp!$AA$3=Data!$D$5,C2749,IF(FollowUp!$AA$3=Data!$D$6,D2749,IF(FollowUp!$AA$3=Data!$D$7,E2749,B2749))),IF(FollowUp!$AK$3=Data!$N$9,F2749,IF(FollowUp!$AK$3=Data!$N$8,H2749,IF(FollowUp!$AK$3=Data!$N$7,G2749,B2749))))</f>
        <v>0</v>
      </c>
      <c r="AR2749" s="51">
        <f t="shared" si="260"/>
        <v>0</v>
      </c>
      <c r="AS2749" s="25">
        <f t="shared" si="258"/>
        <v>-1</v>
      </c>
      <c r="AT2749" s="25">
        <f t="shared" si="261"/>
        <v>2742</v>
      </c>
      <c r="AU2749" s="25">
        <f t="shared" si="259"/>
        <v>0</v>
      </c>
      <c r="AV2749" s="25">
        <f t="shared" si="262"/>
        <v>0</v>
      </c>
      <c r="BB2749" s="51"/>
    </row>
    <row r="2750" spans="1:54" x14ac:dyDescent="0.25">
      <c r="A2750" t="str">
        <f t="shared" si="257"/>
        <v>2750</v>
      </c>
      <c r="B2750" s="25">
        <f>IF(OR(ISBLANK($AG2750),$AI2750="closed",$AI2750="old",AND($B$3=Data!$N$6,OR(database!AG2750=Data!$K$8,Data!$K$9=database!AG2750))),0,MAX(B$8:B2749)+1)</f>
        <v>0</v>
      </c>
      <c r="C2750" s="25">
        <f ca="1">IF(AND($AL2750-C$3&lt;=TODAY(),$AL2750&gt;0,AI2750&lt;&gt;"closed",AI2750&lt;&gt;"old",AND($B$3&lt;&gt;Data!$N$6,OR(database!$AG2750&lt;&gt;Data!$K$9,database!$AG2750&lt;&gt;Data!$K$8))),MAX(C$8:C2749)+1,0)</f>
        <v>0</v>
      </c>
      <c r="D2750" s="25">
        <f ca="1">IF(AND($AL2750-D$3&lt;=TODAY(),$AL2750&gt;0,$AI2750&lt;&gt;"closed",AI2750&lt;&gt;"old",AND($B$3&lt;&gt;Data!$N$6,OR(database!$AG2750&lt;&gt;Data!$K$9,database!$AG2750&lt;&gt;Data!$K$8))),MAX(D$8:D2749)+1,0)</f>
        <v>0</v>
      </c>
      <c r="E2750" s="25">
        <f ca="1">IF(AND($AL2750-E$3&lt;=TODAY(),$AL2750&gt;0,AI2750&lt;&gt;"closed",AI2750&lt;&gt;"old",AND($B$3&lt;&gt;Data!$N$6,OR(database!$AG2750&lt;&gt;Data!$K$9,database!$AG2750&lt;&gt;Data!$K$8))),MAX(E$8:E2749)+1,0)</f>
        <v>0</v>
      </c>
      <c r="F2750" s="25">
        <f>IF(AH2750="X",MAX(F$8:F2749)+1,0)</f>
        <v>0</v>
      </c>
      <c r="G2750" s="25">
        <f ca="1">IF(AND(AG2750=Data!$K$8,database!AI2750&lt;&gt;"Closed",AI2750&lt;&gt;"old",database!AL2750&lt;(TODAY()+Data!$X$4)),MAX(G$8:G2749)+1,0)</f>
        <v>0</v>
      </c>
      <c r="H2750" s="25">
        <f ca="1">IF(AND(AG2750=Data!$K$9,database!AI2750&lt;&gt;"Closed",AI2750&lt;&gt;"old",database!AL2750&lt;(TODAY()+Data!$X$5)),MAX(H$8:H2749)+1,0)</f>
        <v>0</v>
      </c>
      <c r="Y2750">
        <f>IF(AS2750&gt;0,VLOOKUP(AS2750,$AT:$AV,3,0)+COUNTIF(AS$8:AS2749,AS2750),0)</f>
        <v>0</v>
      </c>
      <c r="AA2750" s="16"/>
      <c r="AB2750" s="22"/>
      <c r="AC2750" s="16"/>
      <c r="AD2750" s="22"/>
      <c r="AE2750" s="16"/>
      <c r="AF2750" s="22"/>
      <c r="AG2750" s="138"/>
      <c r="AH2750" s="23"/>
      <c r="AI2750" s="16"/>
      <c r="AJ2750" s="23"/>
      <c r="AK2750" s="28"/>
      <c r="AL2750" s="35"/>
      <c r="AQ2750" s="25">
        <f>IF(FollowUp!$AK$3="(Off)",IF(FollowUp!$AA$3=Data!$D$5,C2750,IF(FollowUp!$AA$3=Data!$D$6,D2750,IF(FollowUp!$AA$3=Data!$D$7,E2750,B2750))),IF(FollowUp!$AK$3=Data!$N$9,F2750,IF(FollowUp!$AK$3=Data!$N$8,H2750,IF(FollowUp!$AK$3=Data!$N$7,G2750,B2750))))</f>
        <v>0</v>
      </c>
      <c r="AR2750" s="51">
        <f t="shared" si="260"/>
        <v>0</v>
      </c>
      <c r="AS2750" s="25">
        <f t="shared" si="258"/>
        <v>-1</v>
      </c>
      <c r="AT2750" s="25">
        <f t="shared" si="261"/>
        <v>2743</v>
      </c>
      <c r="AU2750" s="25">
        <f t="shared" si="259"/>
        <v>0</v>
      </c>
      <c r="AV2750" s="25">
        <f t="shared" si="262"/>
        <v>0</v>
      </c>
      <c r="BB2750" s="51"/>
    </row>
    <row r="2751" spans="1:54" x14ac:dyDescent="0.25">
      <c r="A2751" t="str">
        <f t="shared" si="257"/>
        <v>2751</v>
      </c>
      <c r="B2751" s="25">
        <f>IF(OR(ISBLANK($AG2751),$AI2751="closed",$AI2751="old",AND($B$3=Data!$N$6,OR(database!AG2751=Data!$K$8,Data!$K$9=database!AG2751))),0,MAX(B$8:B2750)+1)</f>
        <v>0</v>
      </c>
      <c r="C2751" s="25">
        <f ca="1">IF(AND($AL2751-C$3&lt;=TODAY(),$AL2751&gt;0,AI2751&lt;&gt;"closed",AI2751&lt;&gt;"old",AND($B$3&lt;&gt;Data!$N$6,OR(database!$AG2751&lt;&gt;Data!$K$9,database!$AG2751&lt;&gt;Data!$K$8))),MAX(C$8:C2750)+1,0)</f>
        <v>0</v>
      </c>
      <c r="D2751" s="25">
        <f ca="1">IF(AND($AL2751-D$3&lt;=TODAY(),$AL2751&gt;0,$AI2751&lt;&gt;"closed",AI2751&lt;&gt;"old",AND($B$3&lt;&gt;Data!$N$6,OR(database!$AG2751&lt;&gt;Data!$K$9,database!$AG2751&lt;&gt;Data!$K$8))),MAX(D$8:D2750)+1,0)</f>
        <v>0</v>
      </c>
      <c r="E2751" s="25">
        <f ca="1">IF(AND($AL2751-E$3&lt;=TODAY(),$AL2751&gt;0,AI2751&lt;&gt;"closed",AI2751&lt;&gt;"old",AND($B$3&lt;&gt;Data!$N$6,OR(database!$AG2751&lt;&gt;Data!$K$9,database!$AG2751&lt;&gt;Data!$K$8))),MAX(E$8:E2750)+1,0)</f>
        <v>0</v>
      </c>
      <c r="F2751" s="25">
        <f>IF(AH2751="X",MAX(F$8:F2750)+1,0)</f>
        <v>0</v>
      </c>
      <c r="G2751" s="25">
        <f ca="1">IF(AND(AG2751=Data!$K$8,database!AI2751&lt;&gt;"Closed",AI2751&lt;&gt;"old",database!AL2751&lt;(TODAY()+Data!$X$4)),MAX(G$8:G2750)+1,0)</f>
        <v>0</v>
      </c>
      <c r="H2751" s="25">
        <f ca="1">IF(AND(AG2751=Data!$K$9,database!AI2751&lt;&gt;"Closed",AI2751&lt;&gt;"old",database!AL2751&lt;(TODAY()+Data!$X$5)),MAX(H$8:H2750)+1,0)</f>
        <v>0</v>
      </c>
      <c r="Y2751">
        <f>IF(AS2751&gt;0,VLOOKUP(AS2751,$AT:$AV,3,0)+COUNTIF(AS$8:AS2750,AS2751),0)</f>
        <v>0</v>
      </c>
      <c r="AA2751" s="17"/>
      <c r="AB2751" s="18"/>
      <c r="AC2751" s="17"/>
      <c r="AD2751" s="18"/>
      <c r="AE2751" s="17"/>
      <c r="AF2751" s="18"/>
      <c r="AG2751" s="139"/>
      <c r="AH2751" s="24"/>
      <c r="AI2751" s="17"/>
      <c r="AJ2751" s="24"/>
      <c r="AK2751" s="27"/>
      <c r="AL2751" s="47"/>
      <c r="AQ2751" s="25">
        <f>IF(FollowUp!$AK$3="(Off)",IF(FollowUp!$AA$3=Data!$D$5,C2751,IF(FollowUp!$AA$3=Data!$D$6,D2751,IF(FollowUp!$AA$3=Data!$D$7,E2751,B2751))),IF(FollowUp!$AK$3=Data!$N$9,F2751,IF(FollowUp!$AK$3=Data!$N$8,H2751,IF(FollowUp!$AK$3=Data!$N$7,G2751,B2751))))</f>
        <v>0</v>
      </c>
      <c r="AR2751" s="51">
        <f t="shared" si="260"/>
        <v>0</v>
      </c>
      <c r="AS2751" s="25">
        <f t="shared" si="258"/>
        <v>-1</v>
      </c>
      <c r="AT2751" s="25">
        <f t="shared" si="261"/>
        <v>2744</v>
      </c>
      <c r="AU2751" s="25">
        <f t="shared" si="259"/>
        <v>0</v>
      </c>
      <c r="AV2751" s="25">
        <f t="shared" si="262"/>
        <v>0</v>
      </c>
      <c r="BB2751" s="51"/>
    </row>
    <row r="2752" spans="1:54" x14ac:dyDescent="0.25">
      <c r="A2752" t="str">
        <f t="shared" si="257"/>
        <v>2752</v>
      </c>
      <c r="B2752" s="25">
        <f>IF(OR(ISBLANK($AG2752),$AI2752="closed",$AI2752="old",AND($B$3=Data!$N$6,OR(database!AG2752=Data!$K$8,Data!$K$9=database!AG2752))),0,MAX(B$8:B2751)+1)</f>
        <v>0</v>
      </c>
      <c r="C2752" s="25">
        <f ca="1">IF(AND($AL2752-C$3&lt;=TODAY(),$AL2752&gt;0,AI2752&lt;&gt;"closed",AI2752&lt;&gt;"old",AND($B$3&lt;&gt;Data!$N$6,OR(database!$AG2752&lt;&gt;Data!$K$9,database!$AG2752&lt;&gt;Data!$K$8))),MAX(C$8:C2751)+1,0)</f>
        <v>0</v>
      </c>
      <c r="D2752" s="25">
        <f ca="1">IF(AND($AL2752-D$3&lt;=TODAY(),$AL2752&gt;0,$AI2752&lt;&gt;"closed",AI2752&lt;&gt;"old",AND($B$3&lt;&gt;Data!$N$6,OR(database!$AG2752&lt;&gt;Data!$K$9,database!$AG2752&lt;&gt;Data!$K$8))),MAX(D$8:D2751)+1,0)</f>
        <v>0</v>
      </c>
      <c r="E2752" s="25">
        <f ca="1">IF(AND($AL2752-E$3&lt;=TODAY(),$AL2752&gt;0,AI2752&lt;&gt;"closed",AI2752&lt;&gt;"old",AND($B$3&lt;&gt;Data!$N$6,OR(database!$AG2752&lt;&gt;Data!$K$9,database!$AG2752&lt;&gt;Data!$K$8))),MAX(E$8:E2751)+1,0)</f>
        <v>0</v>
      </c>
      <c r="F2752" s="25">
        <f>IF(AH2752="X",MAX(F$8:F2751)+1,0)</f>
        <v>0</v>
      </c>
      <c r="G2752" s="25">
        <f ca="1">IF(AND(AG2752=Data!$K$8,database!AI2752&lt;&gt;"Closed",AI2752&lt;&gt;"old",database!AL2752&lt;(TODAY()+Data!$X$4)),MAX(G$8:G2751)+1,0)</f>
        <v>0</v>
      </c>
      <c r="H2752" s="25">
        <f ca="1">IF(AND(AG2752=Data!$K$9,database!AI2752&lt;&gt;"Closed",AI2752&lt;&gt;"old",database!AL2752&lt;(TODAY()+Data!$X$5)),MAX(H$8:H2751)+1,0)</f>
        <v>0</v>
      </c>
      <c r="Y2752">
        <f>IF(AS2752&gt;0,VLOOKUP(AS2752,$AT:$AV,3,0)+COUNTIF(AS$8:AS2751,AS2752),0)</f>
        <v>0</v>
      </c>
      <c r="AA2752" s="16"/>
      <c r="AB2752" s="22"/>
      <c r="AC2752" s="16"/>
      <c r="AD2752" s="22"/>
      <c r="AE2752" s="16"/>
      <c r="AF2752" s="22"/>
      <c r="AG2752" s="138"/>
      <c r="AH2752" s="23"/>
      <c r="AI2752" s="16"/>
      <c r="AJ2752" s="23"/>
      <c r="AK2752" s="28"/>
      <c r="AL2752" s="35"/>
      <c r="AQ2752" s="25">
        <f>IF(FollowUp!$AK$3="(Off)",IF(FollowUp!$AA$3=Data!$D$5,C2752,IF(FollowUp!$AA$3=Data!$D$6,D2752,IF(FollowUp!$AA$3=Data!$D$7,E2752,B2752))),IF(FollowUp!$AK$3=Data!$N$9,F2752,IF(FollowUp!$AK$3=Data!$N$8,H2752,IF(FollowUp!$AK$3=Data!$N$7,G2752,B2752))))</f>
        <v>0</v>
      </c>
      <c r="AR2752" s="51">
        <f t="shared" si="260"/>
        <v>0</v>
      </c>
      <c r="AS2752" s="25">
        <f t="shared" si="258"/>
        <v>-1</v>
      </c>
      <c r="AT2752" s="25">
        <f t="shared" si="261"/>
        <v>2745</v>
      </c>
      <c r="AU2752" s="25">
        <f t="shared" si="259"/>
        <v>0</v>
      </c>
      <c r="AV2752" s="25">
        <f t="shared" si="262"/>
        <v>0</v>
      </c>
      <c r="BB2752" s="51"/>
    </row>
    <row r="2753" spans="1:54" x14ac:dyDescent="0.25">
      <c r="A2753" t="str">
        <f t="shared" si="257"/>
        <v>2753</v>
      </c>
      <c r="B2753" s="25">
        <f>IF(OR(ISBLANK($AG2753),$AI2753="closed",$AI2753="old",AND($B$3=Data!$N$6,OR(database!AG2753=Data!$K$8,Data!$K$9=database!AG2753))),0,MAX(B$8:B2752)+1)</f>
        <v>0</v>
      </c>
      <c r="C2753" s="25">
        <f ca="1">IF(AND($AL2753-C$3&lt;=TODAY(),$AL2753&gt;0,AI2753&lt;&gt;"closed",AI2753&lt;&gt;"old",AND($B$3&lt;&gt;Data!$N$6,OR(database!$AG2753&lt;&gt;Data!$K$9,database!$AG2753&lt;&gt;Data!$K$8))),MAX(C$8:C2752)+1,0)</f>
        <v>0</v>
      </c>
      <c r="D2753" s="25">
        <f ca="1">IF(AND($AL2753-D$3&lt;=TODAY(),$AL2753&gt;0,$AI2753&lt;&gt;"closed",AI2753&lt;&gt;"old",AND($B$3&lt;&gt;Data!$N$6,OR(database!$AG2753&lt;&gt;Data!$K$9,database!$AG2753&lt;&gt;Data!$K$8))),MAX(D$8:D2752)+1,0)</f>
        <v>0</v>
      </c>
      <c r="E2753" s="25">
        <f ca="1">IF(AND($AL2753-E$3&lt;=TODAY(),$AL2753&gt;0,AI2753&lt;&gt;"closed",AI2753&lt;&gt;"old",AND($B$3&lt;&gt;Data!$N$6,OR(database!$AG2753&lt;&gt;Data!$K$9,database!$AG2753&lt;&gt;Data!$K$8))),MAX(E$8:E2752)+1,0)</f>
        <v>0</v>
      </c>
      <c r="F2753" s="25">
        <f>IF(AH2753="X",MAX(F$8:F2752)+1,0)</f>
        <v>0</v>
      </c>
      <c r="G2753" s="25">
        <f ca="1">IF(AND(AG2753=Data!$K$8,database!AI2753&lt;&gt;"Closed",AI2753&lt;&gt;"old",database!AL2753&lt;(TODAY()+Data!$X$4)),MAX(G$8:G2752)+1,0)</f>
        <v>0</v>
      </c>
      <c r="H2753" s="25">
        <f ca="1">IF(AND(AG2753=Data!$K$9,database!AI2753&lt;&gt;"Closed",AI2753&lt;&gt;"old",database!AL2753&lt;(TODAY()+Data!$X$5)),MAX(H$8:H2752)+1,0)</f>
        <v>0</v>
      </c>
      <c r="Y2753">
        <f>IF(AS2753&gt;0,VLOOKUP(AS2753,$AT:$AV,3,0)+COUNTIF(AS$8:AS2752,AS2753),0)</f>
        <v>0</v>
      </c>
      <c r="AA2753" s="17"/>
      <c r="AB2753" s="18"/>
      <c r="AC2753" s="17"/>
      <c r="AD2753" s="18"/>
      <c r="AE2753" s="17"/>
      <c r="AF2753" s="18"/>
      <c r="AG2753" s="139"/>
      <c r="AH2753" s="24"/>
      <c r="AI2753" s="17"/>
      <c r="AJ2753" s="24"/>
      <c r="AK2753" s="27"/>
      <c r="AL2753" s="47"/>
      <c r="AQ2753" s="25">
        <f>IF(FollowUp!$AK$3="(Off)",IF(FollowUp!$AA$3=Data!$D$5,C2753,IF(FollowUp!$AA$3=Data!$D$6,D2753,IF(FollowUp!$AA$3=Data!$D$7,E2753,B2753))),IF(FollowUp!$AK$3=Data!$N$9,F2753,IF(FollowUp!$AK$3=Data!$N$8,H2753,IF(FollowUp!$AK$3=Data!$N$7,G2753,B2753))))</f>
        <v>0</v>
      </c>
      <c r="AR2753" s="51">
        <f t="shared" si="260"/>
        <v>0</v>
      </c>
      <c r="AS2753" s="25">
        <f t="shared" si="258"/>
        <v>-1</v>
      </c>
      <c r="AT2753" s="25">
        <f t="shared" si="261"/>
        <v>2746</v>
      </c>
      <c r="AU2753" s="25">
        <f t="shared" si="259"/>
        <v>0</v>
      </c>
      <c r="AV2753" s="25">
        <f t="shared" si="262"/>
        <v>0</v>
      </c>
      <c r="BB2753" s="51"/>
    </row>
    <row r="2754" spans="1:54" x14ac:dyDescent="0.25">
      <c r="A2754" t="str">
        <f t="shared" si="257"/>
        <v>2754</v>
      </c>
      <c r="B2754" s="25">
        <f>IF(OR(ISBLANK($AG2754),$AI2754="closed",$AI2754="old",AND($B$3=Data!$N$6,OR(database!AG2754=Data!$K$8,Data!$K$9=database!AG2754))),0,MAX(B$8:B2753)+1)</f>
        <v>0</v>
      </c>
      <c r="C2754" s="25">
        <f ca="1">IF(AND($AL2754-C$3&lt;=TODAY(),$AL2754&gt;0,AI2754&lt;&gt;"closed",AI2754&lt;&gt;"old",AND($B$3&lt;&gt;Data!$N$6,OR(database!$AG2754&lt;&gt;Data!$K$9,database!$AG2754&lt;&gt;Data!$K$8))),MAX(C$8:C2753)+1,0)</f>
        <v>0</v>
      </c>
      <c r="D2754" s="25">
        <f ca="1">IF(AND($AL2754-D$3&lt;=TODAY(),$AL2754&gt;0,$AI2754&lt;&gt;"closed",AI2754&lt;&gt;"old",AND($B$3&lt;&gt;Data!$N$6,OR(database!$AG2754&lt;&gt;Data!$K$9,database!$AG2754&lt;&gt;Data!$K$8))),MAX(D$8:D2753)+1,0)</f>
        <v>0</v>
      </c>
      <c r="E2754" s="25">
        <f ca="1">IF(AND($AL2754-E$3&lt;=TODAY(),$AL2754&gt;0,AI2754&lt;&gt;"closed",AI2754&lt;&gt;"old",AND($B$3&lt;&gt;Data!$N$6,OR(database!$AG2754&lt;&gt;Data!$K$9,database!$AG2754&lt;&gt;Data!$K$8))),MAX(E$8:E2753)+1,0)</f>
        <v>0</v>
      </c>
      <c r="F2754" s="25">
        <f>IF(AH2754="X",MAX(F$8:F2753)+1,0)</f>
        <v>0</v>
      </c>
      <c r="G2754" s="25">
        <f ca="1">IF(AND(AG2754=Data!$K$8,database!AI2754&lt;&gt;"Closed",AI2754&lt;&gt;"old",database!AL2754&lt;(TODAY()+Data!$X$4)),MAX(G$8:G2753)+1,0)</f>
        <v>0</v>
      </c>
      <c r="H2754" s="25">
        <f ca="1">IF(AND(AG2754=Data!$K$9,database!AI2754&lt;&gt;"Closed",AI2754&lt;&gt;"old",database!AL2754&lt;(TODAY()+Data!$X$5)),MAX(H$8:H2753)+1,0)</f>
        <v>0</v>
      </c>
      <c r="Y2754">
        <f>IF(AS2754&gt;0,VLOOKUP(AS2754,$AT:$AV,3,0)+COUNTIF(AS$8:AS2753,AS2754),0)</f>
        <v>0</v>
      </c>
      <c r="AA2754" s="16"/>
      <c r="AB2754" s="22"/>
      <c r="AC2754" s="16"/>
      <c r="AD2754" s="22"/>
      <c r="AE2754" s="16"/>
      <c r="AF2754" s="22"/>
      <c r="AG2754" s="138"/>
      <c r="AH2754" s="23"/>
      <c r="AI2754" s="16"/>
      <c r="AJ2754" s="23"/>
      <c r="AK2754" s="28"/>
      <c r="AL2754" s="35"/>
      <c r="AQ2754" s="25">
        <f>IF(FollowUp!$AK$3="(Off)",IF(FollowUp!$AA$3=Data!$D$5,C2754,IF(FollowUp!$AA$3=Data!$D$6,D2754,IF(FollowUp!$AA$3=Data!$D$7,E2754,B2754))),IF(FollowUp!$AK$3=Data!$N$9,F2754,IF(FollowUp!$AK$3=Data!$N$8,H2754,IF(FollowUp!$AK$3=Data!$N$7,G2754,B2754))))</f>
        <v>0</v>
      </c>
      <c r="AR2754" s="51">
        <f t="shared" si="260"/>
        <v>0</v>
      </c>
      <c r="AS2754" s="25">
        <f t="shared" si="258"/>
        <v>-1</v>
      </c>
      <c r="AT2754" s="25">
        <f t="shared" si="261"/>
        <v>2747</v>
      </c>
      <c r="AU2754" s="25">
        <f t="shared" si="259"/>
        <v>0</v>
      </c>
      <c r="AV2754" s="25">
        <f t="shared" si="262"/>
        <v>0</v>
      </c>
      <c r="BB2754" s="51"/>
    </row>
    <row r="2755" spans="1:54" x14ac:dyDescent="0.25">
      <c r="A2755" t="str">
        <f t="shared" si="257"/>
        <v>2755</v>
      </c>
      <c r="B2755" s="25">
        <f>IF(OR(ISBLANK($AG2755),$AI2755="closed",$AI2755="old",AND($B$3=Data!$N$6,OR(database!AG2755=Data!$K$8,Data!$K$9=database!AG2755))),0,MAX(B$8:B2754)+1)</f>
        <v>0</v>
      </c>
      <c r="C2755" s="25">
        <f ca="1">IF(AND($AL2755-C$3&lt;=TODAY(),$AL2755&gt;0,AI2755&lt;&gt;"closed",AI2755&lt;&gt;"old",AND($B$3&lt;&gt;Data!$N$6,OR(database!$AG2755&lt;&gt;Data!$K$9,database!$AG2755&lt;&gt;Data!$K$8))),MAX(C$8:C2754)+1,0)</f>
        <v>0</v>
      </c>
      <c r="D2755" s="25">
        <f ca="1">IF(AND($AL2755-D$3&lt;=TODAY(),$AL2755&gt;0,$AI2755&lt;&gt;"closed",AI2755&lt;&gt;"old",AND($B$3&lt;&gt;Data!$N$6,OR(database!$AG2755&lt;&gt;Data!$K$9,database!$AG2755&lt;&gt;Data!$K$8))),MAX(D$8:D2754)+1,0)</f>
        <v>0</v>
      </c>
      <c r="E2755" s="25">
        <f ca="1">IF(AND($AL2755-E$3&lt;=TODAY(),$AL2755&gt;0,AI2755&lt;&gt;"closed",AI2755&lt;&gt;"old",AND($B$3&lt;&gt;Data!$N$6,OR(database!$AG2755&lt;&gt;Data!$K$9,database!$AG2755&lt;&gt;Data!$K$8))),MAX(E$8:E2754)+1,0)</f>
        <v>0</v>
      </c>
      <c r="F2755" s="25">
        <f>IF(AH2755="X",MAX(F$8:F2754)+1,0)</f>
        <v>0</v>
      </c>
      <c r="G2755" s="25">
        <f ca="1">IF(AND(AG2755=Data!$K$8,database!AI2755&lt;&gt;"Closed",AI2755&lt;&gt;"old",database!AL2755&lt;(TODAY()+Data!$X$4)),MAX(G$8:G2754)+1,0)</f>
        <v>0</v>
      </c>
      <c r="H2755" s="25">
        <f ca="1">IF(AND(AG2755=Data!$K$9,database!AI2755&lt;&gt;"Closed",AI2755&lt;&gt;"old",database!AL2755&lt;(TODAY()+Data!$X$5)),MAX(H$8:H2754)+1,0)</f>
        <v>0</v>
      </c>
      <c r="Y2755">
        <f>IF(AS2755&gt;0,VLOOKUP(AS2755,$AT:$AV,3,0)+COUNTIF(AS$8:AS2754,AS2755),0)</f>
        <v>0</v>
      </c>
      <c r="AA2755" s="17"/>
      <c r="AB2755" s="18"/>
      <c r="AC2755" s="17"/>
      <c r="AD2755" s="18"/>
      <c r="AE2755" s="17"/>
      <c r="AF2755" s="18"/>
      <c r="AG2755" s="139"/>
      <c r="AH2755" s="24"/>
      <c r="AI2755" s="17"/>
      <c r="AJ2755" s="24"/>
      <c r="AK2755" s="27"/>
      <c r="AL2755" s="47"/>
      <c r="AQ2755" s="25">
        <f>IF(FollowUp!$AK$3="(Off)",IF(FollowUp!$AA$3=Data!$D$5,C2755,IF(FollowUp!$AA$3=Data!$D$6,D2755,IF(FollowUp!$AA$3=Data!$D$7,E2755,B2755))),IF(FollowUp!$AK$3=Data!$N$9,F2755,IF(FollowUp!$AK$3=Data!$N$8,H2755,IF(FollowUp!$AK$3=Data!$N$7,G2755,B2755))))</f>
        <v>0</v>
      </c>
      <c r="AR2755" s="51">
        <f t="shared" si="260"/>
        <v>0</v>
      </c>
      <c r="AS2755" s="25">
        <f t="shared" si="258"/>
        <v>-1</v>
      </c>
      <c r="AT2755" s="25">
        <f t="shared" si="261"/>
        <v>2748</v>
      </c>
      <c r="AU2755" s="25">
        <f t="shared" si="259"/>
        <v>0</v>
      </c>
      <c r="AV2755" s="25">
        <f t="shared" si="262"/>
        <v>0</v>
      </c>
      <c r="BB2755" s="51"/>
    </row>
    <row r="2756" spans="1:54" x14ac:dyDescent="0.25">
      <c r="A2756" t="str">
        <f t="shared" si="257"/>
        <v>2756</v>
      </c>
      <c r="B2756" s="25">
        <f>IF(OR(ISBLANK($AG2756),$AI2756="closed",$AI2756="old",AND($B$3=Data!$N$6,OR(database!AG2756=Data!$K$8,Data!$K$9=database!AG2756))),0,MAX(B$8:B2755)+1)</f>
        <v>0</v>
      </c>
      <c r="C2756" s="25">
        <f ca="1">IF(AND($AL2756-C$3&lt;=TODAY(),$AL2756&gt;0,AI2756&lt;&gt;"closed",AI2756&lt;&gt;"old",AND($B$3&lt;&gt;Data!$N$6,OR(database!$AG2756&lt;&gt;Data!$K$9,database!$AG2756&lt;&gt;Data!$K$8))),MAX(C$8:C2755)+1,0)</f>
        <v>0</v>
      </c>
      <c r="D2756" s="25">
        <f ca="1">IF(AND($AL2756-D$3&lt;=TODAY(),$AL2756&gt;0,$AI2756&lt;&gt;"closed",AI2756&lt;&gt;"old",AND($B$3&lt;&gt;Data!$N$6,OR(database!$AG2756&lt;&gt;Data!$K$9,database!$AG2756&lt;&gt;Data!$K$8))),MAX(D$8:D2755)+1,0)</f>
        <v>0</v>
      </c>
      <c r="E2756" s="25">
        <f ca="1">IF(AND($AL2756-E$3&lt;=TODAY(),$AL2756&gt;0,AI2756&lt;&gt;"closed",AI2756&lt;&gt;"old",AND($B$3&lt;&gt;Data!$N$6,OR(database!$AG2756&lt;&gt;Data!$K$9,database!$AG2756&lt;&gt;Data!$K$8))),MAX(E$8:E2755)+1,0)</f>
        <v>0</v>
      </c>
      <c r="F2756" s="25">
        <f>IF(AH2756="X",MAX(F$8:F2755)+1,0)</f>
        <v>0</v>
      </c>
      <c r="G2756" s="25">
        <f ca="1">IF(AND(AG2756=Data!$K$8,database!AI2756&lt;&gt;"Closed",AI2756&lt;&gt;"old",database!AL2756&lt;(TODAY()+Data!$X$4)),MAX(G$8:G2755)+1,0)</f>
        <v>0</v>
      </c>
      <c r="H2756" s="25">
        <f ca="1">IF(AND(AG2756=Data!$K$9,database!AI2756&lt;&gt;"Closed",AI2756&lt;&gt;"old",database!AL2756&lt;(TODAY()+Data!$X$5)),MAX(H$8:H2755)+1,0)</f>
        <v>0</v>
      </c>
      <c r="Y2756">
        <f>IF(AS2756&gt;0,VLOOKUP(AS2756,$AT:$AV,3,0)+COUNTIF(AS$8:AS2755,AS2756),0)</f>
        <v>0</v>
      </c>
      <c r="AA2756" s="16"/>
      <c r="AB2756" s="22"/>
      <c r="AC2756" s="16"/>
      <c r="AD2756" s="22"/>
      <c r="AE2756" s="16"/>
      <c r="AF2756" s="22"/>
      <c r="AG2756" s="138"/>
      <c r="AH2756" s="23"/>
      <c r="AI2756" s="16"/>
      <c r="AJ2756" s="23"/>
      <c r="AK2756" s="28"/>
      <c r="AL2756" s="35"/>
      <c r="AQ2756" s="25">
        <f>IF(FollowUp!$AK$3="(Off)",IF(FollowUp!$AA$3=Data!$D$5,C2756,IF(FollowUp!$AA$3=Data!$D$6,D2756,IF(FollowUp!$AA$3=Data!$D$7,E2756,B2756))),IF(FollowUp!$AK$3=Data!$N$9,F2756,IF(FollowUp!$AK$3=Data!$N$8,H2756,IF(FollowUp!$AK$3=Data!$N$7,G2756,B2756))))</f>
        <v>0</v>
      </c>
      <c r="AR2756" s="51">
        <f t="shared" si="260"/>
        <v>0</v>
      </c>
      <c r="AS2756" s="25">
        <f t="shared" si="258"/>
        <v>-1</v>
      </c>
      <c r="AT2756" s="25">
        <f t="shared" si="261"/>
        <v>2749</v>
      </c>
      <c r="AU2756" s="25">
        <f t="shared" si="259"/>
        <v>0</v>
      </c>
      <c r="AV2756" s="25">
        <f t="shared" si="262"/>
        <v>0</v>
      </c>
      <c r="BB2756" s="51"/>
    </row>
    <row r="2757" spans="1:54" x14ac:dyDescent="0.25">
      <c r="A2757" t="str">
        <f t="shared" si="257"/>
        <v>2757</v>
      </c>
      <c r="B2757" s="25">
        <f>IF(OR(ISBLANK($AG2757),$AI2757="closed",$AI2757="old",AND($B$3=Data!$N$6,OR(database!AG2757=Data!$K$8,Data!$K$9=database!AG2757))),0,MAX(B$8:B2756)+1)</f>
        <v>0</v>
      </c>
      <c r="C2757" s="25">
        <f ca="1">IF(AND($AL2757-C$3&lt;=TODAY(),$AL2757&gt;0,AI2757&lt;&gt;"closed",AI2757&lt;&gt;"old",AND($B$3&lt;&gt;Data!$N$6,OR(database!$AG2757&lt;&gt;Data!$K$9,database!$AG2757&lt;&gt;Data!$K$8))),MAX(C$8:C2756)+1,0)</f>
        <v>0</v>
      </c>
      <c r="D2757" s="25">
        <f ca="1">IF(AND($AL2757-D$3&lt;=TODAY(),$AL2757&gt;0,$AI2757&lt;&gt;"closed",AI2757&lt;&gt;"old",AND($B$3&lt;&gt;Data!$N$6,OR(database!$AG2757&lt;&gt;Data!$K$9,database!$AG2757&lt;&gt;Data!$K$8))),MAX(D$8:D2756)+1,0)</f>
        <v>0</v>
      </c>
      <c r="E2757" s="25">
        <f ca="1">IF(AND($AL2757-E$3&lt;=TODAY(),$AL2757&gt;0,AI2757&lt;&gt;"closed",AI2757&lt;&gt;"old",AND($B$3&lt;&gt;Data!$N$6,OR(database!$AG2757&lt;&gt;Data!$K$9,database!$AG2757&lt;&gt;Data!$K$8))),MAX(E$8:E2756)+1,0)</f>
        <v>0</v>
      </c>
      <c r="F2757" s="25">
        <f>IF(AH2757="X",MAX(F$8:F2756)+1,0)</f>
        <v>0</v>
      </c>
      <c r="G2757" s="25">
        <f ca="1">IF(AND(AG2757=Data!$K$8,database!AI2757&lt;&gt;"Closed",AI2757&lt;&gt;"old",database!AL2757&lt;(TODAY()+Data!$X$4)),MAX(G$8:G2756)+1,0)</f>
        <v>0</v>
      </c>
      <c r="H2757" s="25">
        <f ca="1">IF(AND(AG2757=Data!$K$9,database!AI2757&lt;&gt;"Closed",AI2757&lt;&gt;"old",database!AL2757&lt;(TODAY()+Data!$X$5)),MAX(H$8:H2756)+1,0)</f>
        <v>0</v>
      </c>
      <c r="Y2757">
        <f>IF(AS2757&gt;0,VLOOKUP(AS2757,$AT:$AV,3,0)+COUNTIF(AS$8:AS2756,AS2757),0)</f>
        <v>0</v>
      </c>
      <c r="AA2757" s="17"/>
      <c r="AB2757" s="18"/>
      <c r="AC2757" s="17"/>
      <c r="AD2757" s="18"/>
      <c r="AE2757" s="17"/>
      <c r="AF2757" s="18"/>
      <c r="AG2757" s="139"/>
      <c r="AH2757" s="24"/>
      <c r="AI2757" s="17"/>
      <c r="AJ2757" s="24"/>
      <c r="AK2757" s="27"/>
      <c r="AL2757" s="47"/>
      <c r="AQ2757" s="25">
        <f>IF(FollowUp!$AK$3="(Off)",IF(FollowUp!$AA$3=Data!$D$5,C2757,IF(FollowUp!$AA$3=Data!$D$6,D2757,IF(FollowUp!$AA$3=Data!$D$7,E2757,B2757))),IF(FollowUp!$AK$3=Data!$N$9,F2757,IF(FollowUp!$AK$3=Data!$N$8,H2757,IF(FollowUp!$AK$3=Data!$N$7,G2757,B2757))))</f>
        <v>0</v>
      </c>
      <c r="AR2757" s="51">
        <f t="shared" si="260"/>
        <v>0</v>
      </c>
      <c r="AS2757" s="25">
        <f t="shared" si="258"/>
        <v>-1</v>
      </c>
      <c r="AT2757" s="25">
        <f t="shared" si="261"/>
        <v>2750</v>
      </c>
      <c r="AU2757" s="25">
        <f t="shared" si="259"/>
        <v>0</v>
      </c>
      <c r="AV2757" s="25">
        <f t="shared" si="262"/>
        <v>0</v>
      </c>
      <c r="BB2757" s="51"/>
    </row>
    <row r="2758" spans="1:54" x14ac:dyDescent="0.25">
      <c r="A2758" t="str">
        <f t="shared" si="257"/>
        <v>2758</v>
      </c>
      <c r="B2758" s="25">
        <f>IF(OR(ISBLANK($AG2758),$AI2758="closed",$AI2758="old",AND($B$3=Data!$N$6,OR(database!AG2758=Data!$K$8,Data!$K$9=database!AG2758))),0,MAX(B$8:B2757)+1)</f>
        <v>0</v>
      </c>
      <c r="C2758" s="25">
        <f ca="1">IF(AND($AL2758-C$3&lt;=TODAY(),$AL2758&gt;0,AI2758&lt;&gt;"closed",AI2758&lt;&gt;"old",AND($B$3&lt;&gt;Data!$N$6,OR(database!$AG2758&lt;&gt;Data!$K$9,database!$AG2758&lt;&gt;Data!$K$8))),MAX(C$8:C2757)+1,0)</f>
        <v>0</v>
      </c>
      <c r="D2758" s="25">
        <f ca="1">IF(AND($AL2758-D$3&lt;=TODAY(),$AL2758&gt;0,$AI2758&lt;&gt;"closed",AI2758&lt;&gt;"old",AND($B$3&lt;&gt;Data!$N$6,OR(database!$AG2758&lt;&gt;Data!$K$9,database!$AG2758&lt;&gt;Data!$K$8))),MAX(D$8:D2757)+1,0)</f>
        <v>0</v>
      </c>
      <c r="E2758" s="25">
        <f ca="1">IF(AND($AL2758-E$3&lt;=TODAY(),$AL2758&gt;0,AI2758&lt;&gt;"closed",AI2758&lt;&gt;"old",AND($B$3&lt;&gt;Data!$N$6,OR(database!$AG2758&lt;&gt;Data!$K$9,database!$AG2758&lt;&gt;Data!$K$8))),MAX(E$8:E2757)+1,0)</f>
        <v>0</v>
      </c>
      <c r="F2758" s="25">
        <f>IF(AH2758="X",MAX(F$8:F2757)+1,0)</f>
        <v>0</v>
      </c>
      <c r="G2758" s="25">
        <f ca="1">IF(AND(AG2758=Data!$K$8,database!AI2758&lt;&gt;"Closed",AI2758&lt;&gt;"old",database!AL2758&lt;(TODAY()+Data!$X$4)),MAX(G$8:G2757)+1,0)</f>
        <v>0</v>
      </c>
      <c r="H2758" s="25">
        <f ca="1">IF(AND(AG2758=Data!$K$9,database!AI2758&lt;&gt;"Closed",AI2758&lt;&gt;"old",database!AL2758&lt;(TODAY()+Data!$X$5)),MAX(H$8:H2757)+1,0)</f>
        <v>0</v>
      </c>
      <c r="Y2758">
        <f>IF(AS2758&gt;0,VLOOKUP(AS2758,$AT:$AV,3,0)+COUNTIF(AS$8:AS2757,AS2758),0)</f>
        <v>0</v>
      </c>
      <c r="AA2758" s="16"/>
      <c r="AB2758" s="22"/>
      <c r="AC2758" s="16"/>
      <c r="AD2758" s="22"/>
      <c r="AE2758" s="16"/>
      <c r="AF2758" s="22"/>
      <c r="AG2758" s="138"/>
      <c r="AH2758" s="23"/>
      <c r="AI2758" s="16"/>
      <c r="AJ2758" s="23"/>
      <c r="AK2758" s="28"/>
      <c r="AL2758" s="35"/>
      <c r="AQ2758" s="25">
        <f>IF(FollowUp!$AK$3="(Off)",IF(FollowUp!$AA$3=Data!$D$5,C2758,IF(FollowUp!$AA$3=Data!$D$6,D2758,IF(FollowUp!$AA$3=Data!$D$7,E2758,B2758))),IF(FollowUp!$AK$3=Data!$N$9,F2758,IF(FollowUp!$AK$3=Data!$N$8,H2758,IF(FollowUp!$AK$3=Data!$N$7,G2758,B2758))))</f>
        <v>0</v>
      </c>
      <c r="AR2758" s="51">
        <f t="shared" si="260"/>
        <v>0</v>
      </c>
      <c r="AS2758" s="25">
        <f t="shared" si="258"/>
        <v>-1</v>
      </c>
      <c r="AT2758" s="25">
        <f t="shared" si="261"/>
        <v>2751</v>
      </c>
      <c r="AU2758" s="25">
        <f t="shared" si="259"/>
        <v>0</v>
      </c>
      <c r="AV2758" s="25">
        <f t="shared" si="262"/>
        <v>0</v>
      </c>
      <c r="BB2758" s="51"/>
    </row>
    <row r="2759" spans="1:54" x14ac:dyDescent="0.25">
      <c r="A2759" t="str">
        <f t="shared" si="257"/>
        <v>2759</v>
      </c>
      <c r="B2759" s="25">
        <f>IF(OR(ISBLANK($AG2759),$AI2759="closed",$AI2759="old",AND($B$3=Data!$N$6,OR(database!AG2759=Data!$K$8,Data!$K$9=database!AG2759))),0,MAX(B$8:B2758)+1)</f>
        <v>0</v>
      </c>
      <c r="C2759" s="25">
        <f ca="1">IF(AND($AL2759-C$3&lt;=TODAY(),$AL2759&gt;0,AI2759&lt;&gt;"closed",AI2759&lt;&gt;"old",AND($B$3&lt;&gt;Data!$N$6,OR(database!$AG2759&lt;&gt;Data!$K$9,database!$AG2759&lt;&gt;Data!$K$8))),MAX(C$8:C2758)+1,0)</f>
        <v>0</v>
      </c>
      <c r="D2759" s="25">
        <f ca="1">IF(AND($AL2759-D$3&lt;=TODAY(),$AL2759&gt;0,$AI2759&lt;&gt;"closed",AI2759&lt;&gt;"old",AND($B$3&lt;&gt;Data!$N$6,OR(database!$AG2759&lt;&gt;Data!$K$9,database!$AG2759&lt;&gt;Data!$K$8))),MAX(D$8:D2758)+1,0)</f>
        <v>0</v>
      </c>
      <c r="E2759" s="25">
        <f ca="1">IF(AND($AL2759-E$3&lt;=TODAY(),$AL2759&gt;0,AI2759&lt;&gt;"closed",AI2759&lt;&gt;"old",AND($B$3&lt;&gt;Data!$N$6,OR(database!$AG2759&lt;&gt;Data!$K$9,database!$AG2759&lt;&gt;Data!$K$8))),MAX(E$8:E2758)+1,0)</f>
        <v>0</v>
      </c>
      <c r="F2759" s="25">
        <f>IF(AH2759="X",MAX(F$8:F2758)+1,0)</f>
        <v>0</v>
      </c>
      <c r="G2759" s="25">
        <f ca="1">IF(AND(AG2759=Data!$K$8,database!AI2759&lt;&gt;"Closed",AI2759&lt;&gt;"old",database!AL2759&lt;(TODAY()+Data!$X$4)),MAX(G$8:G2758)+1,0)</f>
        <v>0</v>
      </c>
      <c r="H2759" s="25">
        <f ca="1">IF(AND(AG2759=Data!$K$9,database!AI2759&lt;&gt;"Closed",AI2759&lt;&gt;"old",database!AL2759&lt;(TODAY()+Data!$X$5)),MAX(H$8:H2758)+1,0)</f>
        <v>0</v>
      </c>
      <c r="Y2759">
        <f>IF(AS2759&gt;0,VLOOKUP(AS2759,$AT:$AV,3,0)+COUNTIF(AS$8:AS2758,AS2759),0)</f>
        <v>0</v>
      </c>
      <c r="AA2759" s="17"/>
      <c r="AB2759" s="18"/>
      <c r="AC2759" s="17"/>
      <c r="AD2759" s="18"/>
      <c r="AE2759" s="17"/>
      <c r="AF2759" s="18"/>
      <c r="AG2759" s="139"/>
      <c r="AH2759" s="24"/>
      <c r="AI2759" s="17"/>
      <c r="AJ2759" s="24"/>
      <c r="AK2759" s="27"/>
      <c r="AL2759" s="47"/>
      <c r="AQ2759" s="25">
        <f>IF(FollowUp!$AK$3="(Off)",IF(FollowUp!$AA$3=Data!$D$5,C2759,IF(FollowUp!$AA$3=Data!$D$6,D2759,IF(FollowUp!$AA$3=Data!$D$7,E2759,B2759))),IF(FollowUp!$AK$3=Data!$N$9,F2759,IF(FollowUp!$AK$3=Data!$N$8,H2759,IF(FollowUp!$AK$3=Data!$N$7,G2759,B2759))))</f>
        <v>0</v>
      </c>
      <c r="AR2759" s="51">
        <f t="shared" si="260"/>
        <v>0</v>
      </c>
      <c r="AS2759" s="25">
        <f t="shared" si="258"/>
        <v>-1</v>
      </c>
      <c r="AT2759" s="25">
        <f t="shared" si="261"/>
        <v>2752</v>
      </c>
      <c r="AU2759" s="25">
        <f t="shared" si="259"/>
        <v>0</v>
      </c>
      <c r="AV2759" s="25">
        <f t="shared" si="262"/>
        <v>0</v>
      </c>
      <c r="BB2759" s="51"/>
    </row>
    <row r="2760" spans="1:54" x14ac:dyDescent="0.25">
      <c r="A2760" t="str">
        <f t="shared" ref="A2760:A2823" si="263">ROW(C2760)&amp;AC2760</f>
        <v>2760</v>
      </c>
      <c r="B2760" s="25">
        <f>IF(OR(ISBLANK($AG2760),$AI2760="closed",$AI2760="old",AND($B$3=Data!$N$6,OR(database!AG2760=Data!$K$8,Data!$K$9=database!AG2760))),0,MAX(B$8:B2759)+1)</f>
        <v>0</v>
      </c>
      <c r="C2760" s="25">
        <f ca="1">IF(AND($AL2760-C$3&lt;=TODAY(),$AL2760&gt;0,AI2760&lt;&gt;"closed",AI2760&lt;&gt;"old",AND($B$3&lt;&gt;Data!$N$6,OR(database!$AG2760&lt;&gt;Data!$K$9,database!$AG2760&lt;&gt;Data!$K$8))),MAX(C$8:C2759)+1,0)</f>
        <v>0</v>
      </c>
      <c r="D2760" s="25">
        <f ca="1">IF(AND($AL2760-D$3&lt;=TODAY(),$AL2760&gt;0,$AI2760&lt;&gt;"closed",AI2760&lt;&gt;"old",AND($B$3&lt;&gt;Data!$N$6,OR(database!$AG2760&lt;&gt;Data!$K$9,database!$AG2760&lt;&gt;Data!$K$8))),MAX(D$8:D2759)+1,0)</f>
        <v>0</v>
      </c>
      <c r="E2760" s="25">
        <f ca="1">IF(AND($AL2760-E$3&lt;=TODAY(),$AL2760&gt;0,AI2760&lt;&gt;"closed",AI2760&lt;&gt;"old",AND($B$3&lt;&gt;Data!$N$6,OR(database!$AG2760&lt;&gt;Data!$K$9,database!$AG2760&lt;&gt;Data!$K$8))),MAX(E$8:E2759)+1,0)</f>
        <v>0</v>
      </c>
      <c r="F2760" s="25">
        <f>IF(AH2760="X",MAX(F$8:F2759)+1,0)</f>
        <v>0</v>
      </c>
      <c r="G2760" s="25">
        <f ca="1">IF(AND(AG2760=Data!$K$8,database!AI2760&lt;&gt;"Closed",AI2760&lt;&gt;"old",database!AL2760&lt;(TODAY()+Data!$X$4)),MAX(G$8:G2759)+1,0)</f>
        <v>0</v>
      </c>
      <c r="H2760" s="25">
        <f ca="1">IF(AND(AG2760=Data!$K$9,database!AI2760&lt;&gt;"Closed",AI2760&lt;&gt;"old",database!AL2760&lt;(TODAY()+Data!$X$5)),MAX(H$8:H2759)+1,0)</f>
        <v>0</v>
      </c>
      <c r="Y2760">
        <f>IF(AS2760&gt;0,VLOOKUP(AS2760,$AT:$AV,3,0)+COUNTIF(AS$8:AS2759,AS2760),0)</f>
        <v>0</v>
      </c>
      <c r="AA2760" s="16"/>
      <c r="AB2760" s="22"/>
      <c r="AC2760" s="16"/>
      <c r="AD2760" s="22"/>
      <c r="AE2760" s="16"/>
      <c r="AF2760" s="22"/>
      <c r="AG2760" s="138"/>
      <c r="AH2760" s="23"/>
      <c r="AI2760" s="16"/>
      <c r="AJ2760" s="23"/>
      <c r="AK2760" s="28"/>
      <c r="AL2760" s="35"/>
      <c r="AQ2760" s="25">
        <f>IF(FollowUp!$AK$3="(Off)",IF(FollowUp!$AA$3=Data!$D$5,C2760,IF(FollowUp!$AA$3=Data!$D$6,D2760,IF(FollowUp!$AA$3=Data!$D$7,E2760,B2760))),IF(FollowUp!$AK$3=Data!$N$9,F2760,IF(FollowUp!$AK$3=Data!$N$8,H2760,IF(FollowUp!$AK$3=Data!$N$7,G2760,B2760))))</f>
        <v>0</v>
      </c>
      <c r="AR2760" s="51">
        <f t="shared" si="260"/>
        <v>0</v>
      </c>
      <c r="AS2760" s="25">
        <f t="shared" si="258"/>
        <v>-1</v>
      </c>
      <c r="AT2760" s="25">
        <f t="shared" si="261"/>
        <v>2753</v>
      </c>
      <c r="AU2760" s="25">
        <f t="shared" si="259"/>
        <v>0</v>
      </c>
      <c r="AV2760" s="25">
        <f t="shared" si="262"/>
        <v>0</v>
      </c>
      <c r="BB2760" s="51"/>
    </row>
    <row r="2761" spans="1:54" x14ac:dyDescent="0.25">
      <c r="A2761" t="str">
        <f t="shared" si="263"/>
        <v>2761</v>
      </c>
      <c r="B2761" s="25">
        <f>IF(OR(ISBLANK($AG2761),$AI2761="closed",$AI2761="old",AND($B$3=Data!$N$6,OR(database!AG2761=Data!$K$8,Data!$K$9=database!AG2761))),0,MAX(B$8:B2760)+1)</f>
        <v>0</v>
      </c>
      <c r="C2761" s="25">
        <f ca="1">IF(AND($AL2761-C$3&lt;=TODAY(),$AL2761&gt;0,AI2761&lt;&gt;"closed",AI2761&lt;&gt;"old",AND($B$3&lt;&gt;Data!$N$6,OR(database!$AG2761&lt;&gt;Data!$K$9,database!$AG2761&lt;&gt;Data!$K$8))),MAX(C$8:C2760)+1,0)</f>
        <v>0</v>
      </c>
      <c r="D2761" s="25">
        <f ca="1">IF(AND($AL2761-D$3&lt;=TODAY(),$AL2761&gt;0,$AI2761&lt;&gt;"closed",AI2761&lt;&gt;"old",AND($B$3&lt;&gt;Data!$N$6,OR(database!$AG2761&lt;&gt;Data!$K$9,database!$AG2761&lt;&gt;Data!$K$8))),MAX(D$8:D2760)+1,0)</f>
        <v>0</v>
      </c>
      <c r="E2761" s="25">
        <f ca="1">IF(AND($AL2761-E$3&lt;=TODAY(),$AL2761&gt;0,AI2761&lt;&gt;"closed",AI2761&lt;&gt;"old",AND($B$3&lt;&gt;Data!$N$6,OR(database!$AG2761&lt;&gt;Data!$K$9,database!$AG2761&lt;&gt;Data!$K$8))),MAX(E$8:E2760)+1,0)</f>
        <v>0</v>
      </c>
      <c r="F2761" s="25">
        <f>IF(AH2761="X",MAX(F$8:F2760)+1,0)</f>
        <v>0</v>
      </c>
      <c r="G2761" s="25">
        <f ca="1">IF(AND(AG2761=Data!$K$8,database!AI2761&lt;&gt;"Closed",AI2761&lt;&gt;"old",database!AL2761&lt;(TODAY()+Data!$X$4)),MAX(G$8:G2760)+1,0)</f>
        <v>0</v>
      </c>
      <c r="H2761" s="25">
        <f ca="1">IF(AND(AG2761=Data!$K$9,database!AI2761&lt;&gt;"Closed",AI2761&lt;&gt;"old",database!AL2761&lt;(TODAY()+Data!$X$5)),MAX(H$8:H2760)+1,0)</f>
        <v>0</v>
      </c>
      <c r="Y2761">
        <f>IF(AS2761&gt;0,VLOOKUP(AS2761,$AT:$AV,3,0)+COUNTIF(AS$8:AS2760,AS2761),0)</f>
        <v>0</v>
      </c>
      <c r="AA2761" s="17"/>
      <c r="AB2761" s="18"/>
      <c r="AC2761" s="17"/>
      <c r="AD2761" s="18"/>
      <c r="AE2761" s="17"/>
      <c r="AF2761" s="18"/>
      <c r="AG2761" s="139"/>
      <c r="AH2761" s="24"/>
      <c r="AI2761" s="17"/>
      <c r="AJ2761" s="24"/>
      <c r="AK2761" s="27"/>
      <c r="AL2761" s="47"/>
      <c r="AQ2761" s="25">
        <f>IF(FollowUp!$AK$3="(Off)",IF(FollowUp!$AA$3=Data!$D$5,C2761,IF(FollowUp!$AA$3=Data!$D$6,D2761,IF(FollowUp!$AA$3=Data!$D$7,E2761,B2761))),IF(FollowUp!$AK$3=Data!$N$9,F2761,IF(FollowUp!$AK$3=Data!$N$8,H2761,IF(FollowUp!$AK$3=Data!$N$7,G2761,B2761))))</f>
        <v>0</v>
      </c>
      <c r="AR2761" s="51">
        <f t="shared" si="260"/>
        <v>0</v>
      </c>
      <c r="AS2761" s="25">
        <f t="shared" ref="AS2761:AS2824" si="264">IF(AR2761=0,-1,RANK(AR2761,$AR$8:$AR$5000))</f>
        <v>-1</v>
      </c>
      <c r="AT2761" s="25">
        <f t="shared" si="261"/>
        <v>2754</v>
      </c>
      <c r="AU2761" s="25">
        <f t="shared" ref="AU2761:AU2824" si="265">COUNTIF(AS:AS,AT2761)</f>
        <v>0</v>
      </c>
      <c r="AV2761" s="25">
        <f t="shared" si="262"/>
        <v>0</v>
      </c>
      <c r="BB2761" s="51"/>
    </row>
    <row r="2762" spans="1:54" x14ac:dyDescent="0.25">
      <c r="A2762" t="str">
        <f t="shared" si="263"/>
        <v>2762</v>
      </c>
      <c r="B2762" s="25">
        <f>IF(OR(ISBLANK($AG2762),$AI2762="closed",$AI2762="old",AND($B$3=Data!$N$6,OR(database!AG2762=Data!$K$8,Data!$K$9=database!AG2762))),0,MAX(B$8:B2761)+1)</f>
        <v>0</v>
      </c>
      <c r="C2762" s="25">
        <f ca="1">IF(AND($AL2762-C$3&lt;=TODAY(),$AL2762&gt;0,AI2762&lt;&gt;"closed",AI2762&lt;&gt;"old",AND($B$3&lt;&gt;Data!$N$6,OR(database!$AG2762&lt;&gt;Data!$K$9,database!$AG2762&lt;&gt;Data!$K$8))),MAX(C$8:C2761)+1,0)</f>
        <v>0</v>
      </c>
      <c r="D2762" s="25">
        <f ca="1">IF(AND($AL2762-D$3&lt;=TODAY(),$AL2762&gt;0,$AI2762&lt;&gt;"closed",AI2762&lt;&gt;"old",AND($B$3&lt;&gt;Data!$N$6,OR(database!$AG2762&lt;&gt;Data!$K$9,database!$AG2762&lt;&gt;Data!$K$8))),MAX(D$8:D2761)+1,0)</f>
        <v>0</v>
      </c>
      <c r="E2762" s="25">
        <f ca="1">IF(AND($AL2762-E$3&lt;=TODAY(),$AL2762&gt;0,AI2762&lt;&gt;"closed",AI2762&lt;&gt;"old",AND($B$3&lt;&gt;Data!$N$6,OR(database!$AG2762&lt;&gt;Data!$K$9,database!$AG2762&lt;&gt;Data!$K$8))),MAX(E$8:E2761)+1,0)</f>
        <v>0</v>
      </c>
      <c r="F2762" s="25">
        <f>IF(AH2762="X",MAX(F$8:F2761)+1,0)</f>
        <v>0</v>
      </c>
      <c r="G2762" s="25">
        <f ca="1">IF(AND(AG2762=Data!$K$8,database!AI2762&lt;&gt;"Closed",AI2762&lt;&gt;"old",database!AL2762&lt;(TODAY()+Data!$X$4)),MAX(G$8:G2761)+1,0)</f>
        <v>0</v>
      </c>
      <c r="H2762" s="25">
        <f ca="1">IF(AND(AG2762=Data!$K$9,database!AI2762&lt;&gt;"Closed",AI2762&lt;&gt;"old",database!AL2762&lt;(TODAY()+Data!$X$5)),MAX(H$8:H2761)+1,0)</f>
        <v>0</v>
      </c>
      <c r="Y2762">
        <f>IF(AS2762&gt;0,VLOOKUP(AS2762,$AT:$AV,3,0)+COUNTIF(AS$8:AS2761,AS2762),0)</f>
        <v>0</v>
      </c>
      <c r="AA2762" s="16"/>
      <c r="AB2762" s="22"/>
      <c r="AC2762" s="16"/>
      <c r="AD2762" s="22"/>
      <c r="AE2762" s="16"/>
      <c r="AF2762" s="22"/>
      <c r="AG2762" s="138"/>
      <c r="AH2762" s="23"/>
      <c r="AI2762" s="16"/>
      <c r="AJ2762" s="23"/>
      <c r="AK2762" s="28"/>
      <c r="AL2762" s="35"/>
      <c r="AQ2762" s="25">
        <f>IF(FollowUp!$AK$3="(Off)",IF(FollowUp!$AA$3=Data!$D$5,C2762,IF(FollowUp!$AA$3=Data!$D$6,D2762,IF(FollowUp!$AA$3=Data!$D$7,E2762,B2762))),IF(FollowUp!$AK$3=Data!$N$9,F2762,IF(FollowUp!$AK$3=Data!$N$8,H2762,IF(FollowUp!$AK$3=Data!$N$7,G2762,B2762))))</f>
        <v>0</v>
      </c>
      <c r="AR2762" s="51">
        <f t="shared" si="260"/>
        <v>0</v>
      </c>
      <c r="AS2762" s="25">
        <f t="shared" si="264"/>
        <v>-1</v>
      </c>
      <c r="AT2762" s="25">
        <f t="shared" si="261"/>
        <v>2755</v>
      </c>
      <c r="AU2762" s="25">
        <f t="shared" si="265"/>
        <v>0</v>
      </c>
      <c r="AV2762" s="25">
        <f t="shared" si="262"/>
        <v>0</v>
      </c>
      <c r="BB2762" s="51"/>
    </row>
    <row r="2763" spans="1:54" x14ac:dyDescent="0.25">
      <c r="A2763" t="str">
        <f t="shared" si="263"/>
        <v>2763</v>
      </c>
      <c r="B2763" s="25">
        <f>IF(OR(ISBLANK($AG2763),$AI2763="closed",$AI2763="old",AND($B$3=Data!$N$6,OR(database!AG2763=Data!$K$8,Data!$K$9=database!AG2763))),0,MAX(B$8:B2762)+1)</f>
        <v>0</v>
      </c>
      <c r="C2763" s="25">
        <f ca="1">IF(AND($AL2763-C$3&lt;=TODAY(),$AL2763&gt;0,AI2763&lt;&gt;"closed",AI2763&lt;&gt;"old",AND($B$3&lt;&gt;Data!$N$6,OR(database!$AG2763&lt;&gt;Data!$K$9,database!$AG2763&lt;&gt;Data!$K$8))),MAX(C$8:C2762)+1,0)</f>
        <v>0</v>
      </c>
      <c r="D2763" s="25">
        <f ca="1">IF(AND($AL2763-D$3&lt;=TODAY(),$AL2763&gt;0,$AI2763&lt;&gt;"closed",AI2763&lt;&gt;"old",AND($B$3&lt;&gt;Data!$N$6,OR(database!$AG2763&lt;&gt;Data!$K$9,database!$AG2763&lt;&gt;Data!$K$8))),MAX(D$8:D2762)+1,0)</f>
        <v>0</v>
      </c>
      <c r="E2763" s="25">
        <f ca="1">IF(AND($AL2763-E$3&lt;=TODAY(),$AL2763&gt;0,AI2763&lt;&gt;"closed",AI2763&lt;&gt;"old",AND($B$3&lt;&gt;Data!$N$6,OR(database!$AG2763&lt;&gt;Data!$K$9,database!$AG2763&lt;&gt;Data!$K$8))),MAX(E$8:E2762)+1,0)</f>
        <v>0</v>
      </c>
      <c r="F2763" s="25">
        <f>IF(AH2763="X",MAX(F$8:F2762)+1,0)</f>
        <v>0</v>
      </c>
      <c r="G2763" s="25">
        <f ca="1">IF(AND(AG2763=Data!$K$8,database!AI2763&lt;&gt;"Closed",AI2763&lt;&gt;"old",database!AL2763&lt;(TODAY()+Data!$X$4)),MAX(G$8:G2762)+1,0)</f>
        <v>0</v>
      </c>
      <c r="H2763" s="25">
        <f ca="1">IF(AND(AG2763=Data!$K$9,database!AI2763&lt;&gt;"Closed",AI2763&lt;&gt;"old",database!AL2763&lt;(TODAY()+Data!$X$5)),MAX(H$8:H2762)+1,0)</f>
        <v>0</v>
      </c>
      <c r="Y2763">
        <f>IF(AS2763&gt;0,VLOOKUP(AS2763,$AT:$AV,3,0)+COUNTIF(AS$8:AS2762,AS2763),0)</f>
        <v>0</v>
      </c>
      <c r="AA2763" s="17"/>
      <c r="AB2763" s="18"/>
      <c r="AC2763" s="17"/>
      <c r="AD2763" s="18"/>
      <c r="AE2763" s="17"/>
      <c r="AF2763" s="18"/>
      <c r="AG2763" s="139"/>
      <c r="AH2763" s="24"/>
      <c r="AI2763" s="17"/>
      <c r="AJ2763" s="24"/>
      <c r="AK2763" s="27"/>
      <c r="AL2763" s="47"/>
      <c r="AQ2763" s="25">
        <f>IF(FollowUp!$AK$3="(Off)",IF(FollowUp!$AA$3=Data!$D$5,C2763,IF(FollowUp!$AA$3=Data!$D$6,D2763,IF(FollowUp!$AA$3=Data!$D$7,E2763,B2763))),IF(FollowUp!$AK$3=Data!$N$9,F2763,IF(FollowUp!$AK$3=Data!$N$8,H2763,IF(FollowUp!$AK$3=Data!$N$7,G2763,B2763))))</f>
        <v>0</v>
      </c>
      <c r="AR2763" s="51">
        <f t="shared" si="260"/>
        <v>0</v>
      </c>
      <c r="AS2763" s="25">
        <f t="shared" si="264"/>
        <v>-1</v>
      </c>
      <c r="AT2763" s="25">
        <f t="shared" si="261"/>
        <v>2756</v>
      </c>
      <c r="AU2763" s="25">
        <f t="shared" si="265"/>
        <v>0</v>
      </c>
      <c r="AV2763" s="25">
        <f t="shared" si="262"/>
        <v>0</v>
      </c>
      <c r="BB2763" s="51"/>
    </row>
    <row r="2764" spans="1:54" x14ac:dyDescent="0.25">
      <c r="A2764" t="str">
        <f t="shared" si="263"/>
        <v>2764</v>
      </c>
      <c r="B2764" s="25">
        <f>IF(OR(ISBLANK($AG2764),$AI2764="closed",$AI2764="old",AND($B$3=Data!$N$6,OR(database!AG2764=Data!$K$8,Data!$K$9=database!AG2764))),0,MAX(B$8:B2763)+1)</f>
        <v>0</v>
      </c>
      <c r="C2764" s="25">
        <f ca="1">IF(AND($AL2764-C$3&lt;=TODAY(),$AL2764&gt;0,AI2764&lt;&gt;"closed",AI2764&lt;&gt;"old",AND($B$3&lt;&gt;Data!$N$6,OR(database!$AG2764&lt;&gt;Data!$K$9,database!$AG2764&lt;&gt;Data!$K$8))),MAX(C$8:C2763)+1,0)</f>
        <v>0</v>
      </c>
      <c r="D2764" s="25">
        <f ca="1">IF(AND($AL2764-D$3&lt;=TODAY(),$AL2764&gt;0,$AI2764&lt;&gt;"closed",AI2764&lt;&gt;"old",AND($B$3&lt;&gt;Data!$N$6,OR(database!$AG2764&lt;&gt;Data!$K$9,database!$AG2764&lt;&gt;Data!$K$8))),MAX(D$8:D2763)+1,0)</f>
        <v>0</v>
      </c>
      <c r="E2764" s="25">
        <f ca="1">IF(AND($AL2764-E$3&lt;=TODAY(),$AL2764&gt;0,AI2764&lt;&gt;"closed",AI2764&lt;&gt;"old",AND($B$3&lt;&gt;Data!$N$6,OR(database!$AG2764&lt;&gt;Data!$K$9,database!$AG2764&lt;&gt;Data!$K$8))),MAX(E$8:E2763)+1,0)</f>
        <v>0</v>
      </c>
      <c r="F2764" s="25">
        <f>IF(AH2764="X",MAX(F$8:F2763)+1,0)</f>
        <v>0</v>
      </c>
      <c r="G2764" s="25">
        <f ca="1">IF(AND(AG2764=Data!$K$8,database!AI2764&lt;&gt;"Closed",AI2764&lt;&gt;"old",database!AL2764&lt;(TODAY()+Data!$X$4)),MAX(G$8:G2763)+1,0)</f>
        <v>0</v>
      </c>
      <c r="H2764" s="25">
        <f ca="1">IF(AND(AG2764=Data!$K$9,database!AI2764&lt;&gt;"Closed",AI2764&lt;&gt;"old",database!AL2764&lt;(TODAY()+Data!$X$5)),MAX(H$8:H2763)+1,0)</f>
        <v>0</v>
      </c>
      <c r="Y2764">
        <f>IF(AS2764&gt;0,VLOOKUP(AS2764,$AT:$AV,3,0)+COUNTIF(AS$8:AS2763,AS2764),0)</f>
        <v>0</v>
      </c>
      <c r="AA2764" s="16"/>
      <c r="AB2764" s="22"/>
      <c r="AC2764" s="16"/>
      <c r="AD2764" s="22"/>
      <c r="AE2764" s="16"/>
      <c r="AF2764" s="22"/>
      <c r="AG2764" s="138"/>
      <c r="AH2764" s="23"/>
      <c r="AI2764" s="16"/>
      <c r="AJ2764" s="23"/>
      <c r="AK2764" s="28"/>
      <c r="AL2764" s="35"/>
      <c r="AQ2764" s="25">
        <f>IF(FollowUp!$AK$3="(Off)",IF(FollowUp!$AA$3=Data!$D$5,C2764,IF(FollowUp!$AA$3=Data!$D$6,D2764,IF(FollowUp!$AA$3=Data!$D$7,E2764,B2764))),IF(FollowUp!$AK$3=Data!$N$9,F2764,IF(FollowUp!$AK$3=Data!$N$8,H2764,IF(FollowUp!$AK$3=Data!$N$7,G2764,B2764))))</f>
        <v>0</v>
      </c>
      <c r="AR2764" s="51">
        <f t="shared" si="260"/>
        <v>0</v>
      </c>
      <c r="AS2764" s="25">
        <f t="shared" si="264"/>
        <v>-1</v>
      </c>
      <c r="AT2764" s="25">
        <f t="shared" si="261"/>
        <v>2757</v>
      </c>
      <c r="AU2764" s="25">
        <f t="shared" si="265"/>
        <v>0</v>
      </c>
      <c r="AV2764" s="25">
        <f t="shared" si="262"/>
        <v>0</v>
      </c>
      <c r="BB2764" s="51"/>
    </row>
    <row r="2765" spans="1:54" x14ac:dyDescent="0.25">
      <c r="A2765" t="str">
        <f t="shared" si="263"/>
        <v>2765</v>
      </c>
      <c r="B2765" s="25">
        <f>IF(OR(ISBLANK($AG2765),$AI2765="closed",$AI2765="old",AND($B$3=Data!$N$6,OR(database!AG2765=Data!$K$8,Data!$K$9=database!AG2765))),0,MAX(B$8:B2764)+1)</f>
        <v>0</v>
      </c>
      <c r="C2765" s="25">
        <f ca="1">IF(AND($AL2765-C$3&lt;=TODAY(),$AL2765&gt;0,AI2765&lt;&gt;"closed",AI2765&lt;&gt;"old",AND($B$3&lt;&gt;Data!$N$6,OR(database!$AG2765&lt;&gt;Data!$K$9,database!$AG2765&lt;&gt;Data!$K$8))),MAX(C$8:C2764)+1,0)</f>
        <v>0</v>
      </c>
      <c r="D2765" s="25">
        <f ca="1">IF(AND($AL2765-D$3&lt;=TODAY(),$AL2765&gt;0,$AI2765&lt;&gt;"closed",AI2765&lt;&gt;"old",AND($B$3&lt;&gt;Data!$N$6,OR(database!$AG2765&lt;&gt;Data!$K$9,database!$AG2765&lt;&gt;Data!$K$8))),MAX(D$8:D2764)+1,0)</f>
        <v>0</v>
      </c>
      <c r="E2765" s="25">
        <f ca="1">IF(AND($AL2765-E$3&lt;=TODAY(),$AL2765&gt;0,AI2765&lt;&gt;"closed",AI2765&lt;&gt;"old",AND($B$3&lt;&gt;Data!$N$6,OR(database!$AG2765&lt;&gt;Data!$K$9,database!$AG2765&lt;&gt;Data!$K$8))),MAX(E$8:E2764)+1,0)</f>
        <v>0</v>
      </c>
      <c r="F2765" s="25">
        <f>IF(AH2765="X",MAX(F$8:F2764)+1,0)</f>
        <v>0</v>
      </c>
      <c r="G2765" s="25">
        <f ca="1">IF(AND(AG2765=Data!$K$8,database!AI2765&lt;&gt;"Closed",AI2765&lt;&gt;"old",database!AL2765&lt;(TODAY()+Data!$X$4)),MAX(G$8:G2764)+1,0)</f>
        <v>0</v>
      </c>
      <c r="H2765" s="25">
        <f ca="1">IF(AND(AG2765=Data!$K$9,database!AI2765&lt;&gt;"Closed",AI2765&lt;&gt;"old",database!AL2765&lt;(TODAY()+Data!$X$5)),MAX(H$8:H2764)+1,0)</f>
        <v>0</v>
      </c>
      <c r="Y2765">
        <f>IF(AS2765&gt;0,VLOOKUP(AS2765,$AT:$AV,3,0)+COUNTIF(AS$8:AS2764,AS2765),0)</f>
        <v>0</v>
      </c>
      <c r="AA2765" s="17"/>
      <c r="AB2765" s="18"/>
      <c r="AC2765" s="17"/>
      <c r="AD2765" s="18"/>
      <c r="AE2765" s="17"/>
      <c r="AF2765" s="18"/>
      <c r="AG2765" s="139"/>
      <c r="AH2765" s="24"/>
      <c r="AI2765" s="17"/>
      <c r="AJ2765" s="24"/>
      <c r="AK2765" s="27"/>
      <c r="AL2765" s="47"/>
      <c r="AQ2765" s="25">
        <f>IF(FollowUp!$AK$3="(Off)",IF(FollowUp!$AA$3=Data!$D$5,C2765,IF(FollowUp!$AA$3=Data!$D$6,D2765,IF(FollowUp!$AA$3=Data!$D$7,E2765,B2765))),IF(FollowUp!$AK$3=Data!$N$9,F2765,IF(FollowUp!$AK$3=Data!$N$8,H2765,IF(FollowUp!$AK$3=Data!$N$7,G2765,B2765))))</f>
        <v>0</v>
      </c>
      <c r="AR2765" s="51">
        <f t="shared" si="260"/>
        <v>0</v>
      </c>
      <c r="AS2765" s="25">
        <f t="shared" si="264"/>
        <v>-1</v>
      </c>
      <c r="AT2765" s="25">
        <f t="shared" si="261"/>
        <v>2758</v>
      </c>
      <c r="AU2765" s="25">
        <f t="shared" si="265"/>
        <v>0</v>
      </c>
      <c r="AV2765" s="25">
        <f t="shared" si="262"/>
        <v>0</v>
      </c>
      <c r="BB2765" s="51"/>
    </row>
    <row r="2766" spans="1:54" x14ac:dyDescent="0.25">
      <c r="A2766" t="str">
        <f t="shared" si="263"/>
        <v>2766</v>
      </c>
      <c r="B2766" s="25">
        <f>IF(OR(ISBLANK($AG2766),$AI2766="closed",$AI2766="old",AND($B$3=Data!$N$6,OR(database!AG2766=Data!$K$8,Data!$K$9=database!AG2766))),0,MAX(B$8:B2765)+1)</f>
        <v>0</v>
      </c>
      <c r="C2766" s="25">
        <f ca="1">IF(AND($AL2766-C$3&lt;=TODAY(),$AL2766&gt;0,AI2766&lt;&gt;"closed",AI2766&lt;&gt;"old",AND($B$3&lt;&gt;Data!$N$6,OR(database!$AG2766&lt;&gt;Data!$K$9,database!$AG2766&lt;&gt;Data!$K$8))),MAX(C$8:C2765)+1,0)</f>
        <v>0</v>
      </c>
      <c r="D2766" s="25">
        <f ca="1">IF(AND($AL2766-D$3&lt;=TODAY(),$AL2766&gt;0,$AI2766&lt;&gt;"closed",AI2766&lt;&gt;"old",AND($B$3&lt;&gt;Data!$N$6,OR(database!$AG2766&lt;&gt;Data!$K$9,database!$AG2766&lt;&gt;Data!$K$8))),MAX(D$8:D2765)+1,0)</f>
        <v>0</v>
      </c>
      <c r="E2766" s="25">
        <f ca="1">IF(AND($AL2766-E$3&lt;=TODAY(),$AL2766&gt;0,AI2766&lt;&gt;"closed",AI2766&lt;&gt;"old",AND($B$3&lt;&gt;Data!$N$6,OR(database!$AG2766&lt;&gt;Data!$K$9,database!$AG2766&lt;&gt;Data!$K$8))),MAX(E$8:E2765)+1,0)</f>
        <v>0</v>
      </c>
      <c r="F2766" s="25">
        <f>IF(AH2766="X",MAX(F$8:F2765)+1,0)</f>
        <v>0</v>
      </c>
      <c r="G2766" s="25">
        <f ca="1">IF(AND(AG2766=Data!$K$8,database!AI2766&lt;&gt;"Closed",AI2766&lt;&gt;"old",database!AL2766&lt;(TODAY()+Data!$X$4)),MAX(G$8:G2765)+1,0)</f>
        <v>0</v>
      </c>
      <c r="H2766" s="25">
        <f ca="1">IF(AND(AG2766=Data!$K$9,database!AI2766&lt;&gt;"Closed",AI2766&lt;&gt;"old",database!AL2766&lt;(TODAY()+Data!$X$5)),MAX(H$8:H2765)+1,0)</f>
        <v>0</v>
      </c>
      <c r="Y2766">
        <f>IF(AS2766&gt;0,VLOOKUP(AS2766,$AT:$AV,3,0)+COUNTIF(AS$8:AS2765,AS2766),0)</f>
        <v>0</v>
      </c>
      <c r="AA2766" s="16"/>
      <c r="AB2766" s="22"/>
      <c r="AC2766" s="16"/>
      <c r="AD2766" s="22"/>
      <c r="AE2766" s="16"/>
      <c r="AF2766" s="22"/>
      <c r="AG2766" s="138"/>
      <c r="AH2766" s="23"/>
      <c r="AI2766" s="16"/>
      <c r="AJ2766" s="23"/>
      <c r="AK2766" s="28"/>
      <c r="AL2766" s="35"/>
      <c r="AQ2766" s="25">
        <f>IF(FollowUp!$AK$3="(Off)",IF(FollowUp!$AA$3=Data!$D$5,C2766,IF(FollowUp!$AA$3=Data!$D$6,D2766,IF(FollowUp!$AA$3=Data!$D$7,E2766,B2766))),IF(FollowUp!$AK$3=Data!$N$9,F2766,IF(FollowUp!$AK$3=Data!$N$8,H2766,IF(FollowUp!$AK$3=Data!$N$7,G2766,B2766))))</f>
        <v>0</v>
      </c>
      <c r="AR2766" s="51">
        <f t="shared" si="260"/>
        <v>0</v>
      </c>
      <c r="AS2766" s="25">
        <f t="shared" si="264"/>
        <v>-1</v>
      </c>
      <c r="AT2766" s="25">
        <f t="shared" si="261"/>
        <v>2759</v>
      </c>
      <c r="AU2766" s="25">
        <f t="shared" si="265"/>
        <v>0</v>
      </c>
      <c r="AV2766" s="25">
        <f t="shared" si="262"/>
        <v>0</v>
      </c>
      <c r="BB2766" s="51"/>
    </row>
    <row r="2767" spans="1:54" x14ac:dyDescent="0.25">
      <c r="A2767" t="str">
        <f t="shared" si="263"/>
        <v>2767</v>
      </c>
      <c r="B2767" s="25">
        <f>IF(OR(ISBLANK($AG2767),$AI2767="closed",$AI2767="old",AND($B$3=Data!$N$6,OR(database!AG2767=Data!$K$8,Data!$K$9=database!AG2767))),0,MAX(B$8:B2766)+1)</f>
        <v>0</v>
      </c>
      <c r="C2767" s="25">
        <f ca="1">IF(AND($AL2767-C$3&lt;=TODAY(),$AL2767&gt;0,AI2767&lt;&gt;"closed",AI2767&lt;&gt;"old",AND($B$3&lt;&gt;Data!$N$6,OR(database!$AG2767&lt;&gt;Data!$K$9,database!$AG2767&lt;&gt;Data!$K$8))),MAX(C$8:C2766)+1,0)</f>
        <v>0</v>
      </c>
      <c r="D2767" s="25">
        <f ca="1">IF(AND($AL2767-D$3&lt;=TODAY(),$AL2767&gt;0,$AI2767&lt;&gt;"closed",AI2767&lt;&gt;"old",AND($B$3&lt;&gt;Data!$N$6,OR(database!$AG2767&lt;&gt;Data!$K$9,database!$AG2767&lt;&gt;Data!$K$8))),MAX(D$8:D2766)+1,0)</f>
        <v>0</v>
      </c>
      <c r="E2767" s="25">
        <f ca="1">IF(AND($AL2767-E$3&lt;=TODAY(),$AL2767&gt;0,AI2767&lt;&gt;"closed",AI2767&lt;&gt;"old",AND($B$3&lt;&gt;Data!$N$6,OR(database!$AG2767&lt;&gt;Data!$K$9,database!$AG2767&lt;&gt;Data!$K$8))),MAX(E$8:E2766)+1,0)</f>
        <v>0</v>
      </c>
      <c r="F2767" s="25">
        <f>IF(AH2767="X",MAX(F$8:F2766)+1,0)</f>
        <v>0</v>
      </c>
      <c r="G2767" s="25">
        <f ca="1">IF(AND(AG2767=Data!$K$8,database!AI2767&lt;&gt;"Closed",AI2767&lt;&gt;"old",database!AL2767&lt;(TODAY()+Data!$X$4)),MAX(G$8:G2766)+1,0)</f>
        <v>0</v>
      </c>
      <c r="H2767" s="25">
        <f ca="1">IF(AND(AG2767=Data!$K$9,database!AI2767&lt;&gt;"Closed",AI2767&lt;&gt;"old",database!AL2767&lt;(TODAY()+Data!$X$5)),MAX(H$8:H2766)+1,0)</f>
        <v>0</v>
      </c>
      <c r="Y2767">
        <f>IF(AS2767&gt;0,VLOOKUP(AS2767,$AT:$AV,3,0)+COUNTIF(AS$8:AS2766,AS2767),0)</f>
        <v>0</v>
      </c>
      <c r="AA2767" s="17"/>
      <c r="AB2767" s="18"/>
      <c r="AC2767" s="17"/>
      <c r="AD2767" s="18"/>
      <c r="AE2767" s="17"/>
      <c r="AF2767" s="18"/>
      <c r="AG2767" s="139"/>
      <c r="AH2767" s="24"/>
      <c r="AI2767" s="17"/>
      <c r="AJ2767" s="24"/>
      <c r="AK2767" s="27"/>
      <c r="AL2767" s="47"/>
      <c r="AQ2767" s="25">
        <f>IF(FollowUp!$AK$3="(Off)",IF(FollowUp!$AA$3=Data!$D$5,C2767,IF(FollowUp!$AA$3=Data!$D$6,D2767,IF(FollowUp!$AA$3=Data!$D$7,E2767,B2767))),IF(FollowUp!$AK$3=Data!$N$9,F2767,IF(FollowUp!$AK$3=Data!$N$8,H2767,IF(FollowUp!$AK$3=Data!$N$7,G2767,B2767))))</f>
        <v>0</v>
      </c>
      <c r="AR2767" s="51">
        <f t="shared" si="260"/>
        <v>0</v>
      </c>
      <c r="AS2767" s="25">
        <f t="shared" si="264"/>
        <v>-1</v>
      </c>
      <c r="AT2767" s="25">
        <f t="shared" si="261"/>
        <v>2760</v>
      </c>
      <c r="AU2767" s="25">
        <f t="shared" si="265"/>
        <v>0</v>
      </c>
      <c r="AV2767" s="25">
        <f t="shared" si="262"/>
        <v>0</v>
      </c>
      <c r="BB2767" s="51"/>
    </row>
    <row r="2768" spans="1:54" x14ac:dyDescent="0.25">
      <c r="A2768" t="str">
        <f t="shared" si="263"/>
        <v>2768</v>
      </c>
      <c r="B2768" s="25">
        <f>IF(OR(ISBLANK($AG2768),$AI2768="closed",$AI2768="old",AND($B$3=Data!$N$6,OR(database!AG2768=Data!$K$8,Data!$K$9=database!AG2768))),0,MAX(B$8:B2767)+1)</f>
        <v>0</v>
      </c>
      <c r="C2768" s="25">
        <f ca="1">IF(AND($AL2768-C$3&lt;=TODAY(),$AL2768&gt;0,AI2768&lt;&gt;"closed",AI2768&lt;&gt;"old",AND($B$3&lt;&gt;Data!$N$6,OR(database!$AG2768&lt;&gt;Data!$K$9,database!$AG2768&lt;&gt;Data!$K$8))),MAX(C$8:C2767)+1,0)</f>
        <v>0</v>
      </c>
      <c r="D2768" s="25">
        <f ca="1">IF(AND($AL2768-D$3&lt;=TODAY(),$AL2768&gt;0,$AI2768&lt;&gt;"closed",AI2768&lt;&gt;"old",AND($B$3&lt;&gt;Data!$N$6,OR(database!$AG2768&lt;&gt;Data!$K$9,database!$AG2768&lt;&gt;Data!$K$8))),MAX(D$8:D2767)+1,0)</f>
        <v>0</v>
      </c>
      <c r="E2768" s="25">
        <f ca="1">IF(AND($AL2768-E$3&lt;=TODAY(),$AL2768&gt;0,AI2768&lt;&gt;"closed",AI2768&lt;&gt;"old",AND($B$3&lt;&gt;Data!$N$6,OR(database!$AG2768&lt;&gt;Data!$K$9,database!$AG2768&lt;&gt;Data!$K$8))),MAX(E$8:E2767)+1,0)</f>
        <v>0</v>
      </c>
      <c r="F2768" s="25">
        <f>IF(AH2768="X",MAX(F$8:F2767)+1,0)</f>
        <v>0</v>
      </c>
      <c r="G2768" s="25">
        <f ca="1">IF(AND(AG2768=Data!$K$8,database!AI2768&lt;&gt;"Closed",AI2768&lt;&gt;"old",database!AL2768&lt;(TODAY()+Data!$X$4)),MAX(G$8:G2767)+1,0)</f>
        <v>0</v>
      </c>
      <c r="H2768" s="25">
        <f ca="1">IF(AND(AG2768=Data!$K$9,database!AI2768&lt;&gt;"Closed",AI2768&lt;&gt;"old",database!AL2768&lt;(TODAY()+Data!$X$5)),MAX(H$8:H2767)+1,0)</f>
        <v>0</v>
      </c>
      <c r="Y2768">
        <f>IF(AS2768&gt;0,VLOOKUP(AS2768,$AT:$AV,3,0)+COUNTIF(AS$8:AS2767,AS2768),0)</f>
        <v>0</v>
      </c>
      <c r="AA2768" s="16"/>
      <c r="AB2768" s="22"/>
      <c r="AC2768" s="16"/>
      <c r="AD2768" s="22"/>
      <c r="AE2768" s="16"/>
      <c r="AF2768" s="22"/>
      <c r="AG2768" s="138"/>
      <c r="AH2768" s="23"/>
      <c r="AI2768" s="16"/>
      <c r="AJ2768" s="23"/>
      <c r="AK2768" s="28"/>
      <c r="AL2768" s="35"/>
      <c r="AQ2768" s="25">
        <f>IF(FollowUp!$AK$3="(Off)",IF(FollowUp!$AA$3=Data!$D$5,C2768,IF(FollowUp!$AA$3=Data!$D$6,D2768,IF(FollowUp!$AA$3=Data!$D$7,E2768,B2768))),IF(FollowUp!$AK$3=Data!$N$9,F2768,IF(FollowUp!$AK$3=Data!$N$8,H2768,IF(FollowUp!$AK$3=Data!$N$7,G2768,B2768))))</f>
        <v>0</v>
      </c>
      <c r="AR2768" s="51">
        <f t="shared" si="260"/>
        <v>0</v>
      </c>
      <c r="AS2768" s="25">
        <f t="shared" si="264"/>
        <v>-1</v>
      </c>
      <c r="AT2768" s="25">
        <f t="shared" si="261"/>
        <v>2761</v>
      </c>
      <c r="AU2768" s="25">
        <f t="shared" si="265"/>
        <v>0</v>
      </c>
      <c r="AV2768" s="25">
        <f t="shared" si="262"/>
        <v>0</v>
      </c>
      <c r="BB2768" s="51"/>
    </row>
    <row r="2769" spans="1:54" x14ac:dyDescent="0.25">
      <c r="A2769" t="str">
        <f t="shared" si="263"/>
        <v>2769</v>
      </c>
      <c r="B2769" s="25">
        <f>IF(OR(ISBLANK($AG2769),$AI2769="closed",$AI2769="old",AND($B$3=Data!$N$6,OR(database!AG2769=Data!$K$8,Data!$K$9=database!AG2769))),0,MAX(B$8:B2768)+1)</f>
        <v>0</v>
      </c>
      <c r="C2769" s="25">
        <f ca="1">IF(AND($AL2769-C$3&lt;=TODAY(),$AL2769&gt;0,AI2769&lt;&gt;"closed",AI2769&lt;&gt;"old",AND($B$3&lt;&gt;Data!$N$6,OR(database!$AG2769&lt;&gt;Data!$K$9,database!$AG2769&lt;&gt;Data!$K$8))),MAX(C$8:C2768)+1,0)</f>
        <v>0</v>
      </c>
      <c r="D2769" s="25">
        <f ca="1">IF(AND($AL2769-D$3&lt;=TODAY(),$AL2769&gt;0,$AI2769&lt;&gt;"closed",AI2769&lt;&gt;"old",AND($B$3&lt;&gt;Data!$N$6,OR(database!$AG2769&lt;&gt;Data!$K$9,database!$AG2769&lt;&gt;Data!$K$8))),MAX(D$8:D2768)+1,0)</f>
        <v>0</v>
      </c>
      <c r="E2769" s="25">
        <f ca="1">IF(AND($AL2769-E$3&lt;=TODAY(),$AL2769&gt;0,AI2769&lt;&gt;"closed",AI2769&lt;&gt;"old",AND($B$3&lt;&gt;Data!$N$6,OR(database!$AG2769&lt;&gt;Data!$K$9,database!$AG2769&lt;&gt;Data!$K$8))),MAX(E$8:E2768)+1,0)</f>
        <v>0</v>
      </c>
      <c r="F2769" s="25">
        <f>IF(AH2769="X",MAX(F$8:F2768)+1,0)</f>
        <v>0</v>
      </c>
      <c r="G2769" s="25">
        <f ca="1">IF(AND(AG2769=Data!$K$8,database!AI2769&lt;&gt;"Closed",AI2769&lt;&gt;"old",database!AL2769&lt;(TODAY()+Data!$X$4)),MAX(G$8:G2768)+1,0)</f>
        <v>0</v>
      </c>
      <c r="H2769" s="25">
        <f ca="1">IF(AND(AG2769=Data!$K$9,database!AI2769&lt;&gt;"Closed",AI2769&lt;&gt;"old",database!AL2769&lt;(TODAY()+Data!$X$5)),MAX(H$8:H2768)+1,0)</f>
        <v>0</v>
      </c>
      <c r="Y2769">
        <f>IF(AS2769&gt;0,VLOOKUP(AS2769,$AT:$AV,3,0)+COUNTIF(AS$8:AS2768,AS2769),0)</f>
        <v>0</v>
      </c>
      <c r="AA2769" s="17"/>
      <c r="AB2769" s="18"/>
      <c r="AC2769" s="17"/>
      <c r="AD2769" s="18"/>
      <c r="AE2769" s="17"/>
      <c r="AF2769" s="18"/>
      <c r="AG2769" s="139"/>
      <c r="AH2769" s="24"/>
      <c r="AI2769" s="17"/>
      <c r="AJ2769" s="24"/>
      <c r="AK2769" s="27"/>
      <c r="AL2769" s="47"/>
      <c r="AQ2769" s="25">
        <f>IF(FollowUp!$AK$3="(Off)",IF(FollowUp!$AA$3=Data!$D$5,C2769,IF(FollowUp!$AA$3=Data!$D$6,D2769,IF(FollowUp!$AA$3=Data!$D$7,E2769,B2769))),IF(FollowUp!$AK$3=Data!$N$9,F2769,IF(FollowUp!$AK$3=Data!$N$8,H2769,IF(FollowUp!$AK$3=Data!$N$7,G2769,B2769))))</f>
        <v>0</v>
      </c>
      <c r="AR2769" s="51">
        <f t="shared" si="260"/>
        <v>0</v>
      </c>
      <c r="AS2769" s="25">
        <f t="shared" si="264"/>
        <v>-1</v>
      </c>
      <c r="AT2769" s="25">
        <f t="shared" si="261"/>
        <v>2762</v>
      </c>
      <c r="AU2769" s="25">
        <f t="shared" si="265"/>
        <v>0</v>
      </c>
      <c r="AV2769" s="25">
        <f t="shared" si="262"/>
        <v>0</v>
      </c>
      <c r="BB2769" s="51"/>
    </row>
    <row r="2770" spans="1:54" x14ac:dyDescent="0.25">
      <c r="A2770" t="str">
        <f t="shared" si="263"/>
        <v>2770</v>
      </c>
      <c r="B2770" s="25">
        <f>IF(OR(ISBLANK($AG2770),$AI2770="closed",$AI2770="old",AND($B$3=Data!$N$6,OR(database!AG2770=Data!$K$8,Data!$K$9=database!AG2770))),0,MAX(B$8:B2769)+1)</f>
        <v>0</v>
      </c>
      <c r="C2770" s="25">
        <f ca="1">IF(AND($AL2770-C$3&lt;=TODAY(),$AL2770&gt;0,AI2770&lt;&gt;"closed",AI2770&lt;&gt;"old",AND($B$3&lt;&gt;Data!$N$6,OR(database!$AG2770&lt;&gt;Data!$K$9,database!$AG2770&lt;&gt;Data!$K$8))),MAX(C$8:C2769)+1,0)</f>
        <v>0</v>
      </c>
      <c r="D2770" s="25">
        <f ca="1">IF(AND($AL2770-D$3&lt;=TODAY(),$AL2770&gt;0,$AI2770&lt;&gt;"closed",AI2770&lt;&gt;"old",AND($B$3&lt;&gt;Data!$N$6,OR(database!$AG2770&lt;&gt;Data!$K$9,database!$AG2770&lt;&gt;Data!$K$8))),MAX(D$8:D2769)+1,0)</f>
        <v>0</v>
      </c>
      <c r="E2770" s="25">
        <f ca="1">IF(AND($AL2770-E$3&lt;=TODAY(),$AL2770&gt;0,AI2770&lt;&gt;"closed",AI2770&lt;&gt;"old",AND($B$3&lt;&gt;Data!$N$6,OR(database!$AG2770&lt;&gt;Data!$K$9,database!$AG2770&lt;&gt;Data!$K$8))),MAX(E$8:E2769)+1,0)</f>
        <v>0</v>
      </c>
      <c r="F2770" s="25">
        <f>IF(AH2770="X",MAX(F$8:F2769)+1,0)</f>
        <v>0</v>
      </c>
      <c r="G2770" s="25">
        <f ca="1">IF(AND(AG2770=Data!$K$8,database!AI2770&lt;&gt;"Closed",AI2770&lt;&gt;"old",database!AL2770&lt;(TODAY()+Data!$X$4)),MAX(G$8:G2769)+1,0)</f>
        <v>0</v>
      </c>
      <c r="H2770" s="25">
        <f ca="1">IF(AND(AG2770=Data!$K$9,database!AI2770&lt;&gt;"Closed",AI2770&lt;&gt;"old",database!AL2770&lt;(TODAY()+Data!$X$5)),MAX(H$8:H2769)+1,0)</f>
        <v>0</v>
      </c>
      <c r="Y2770">
        <f>IF(AS2770&gt;0,VLOOKUP(AS2770,$AT:$AV,3,0)+COUNTIF(AS$8:AS2769,AS2770),0)</f>
        <v>0</v>
      </c>
      <c r="AA2770" s="16"/>
      <c r="AB2770" s="22"/>
      <c r="AC2770" s="16"/>
      <c r="AD2770" s="22"/>
      <c r="AE2770" s="16"/>
      <c r="AF2770" s="22"/>
      <c r="AG2770" s="138"/>
      <c r="AH2770" s="23"/>
      <c r="AI2770" s="16"/>
      <c r="AJ2770" s="23"/>
      <c r="AK2770" s="28"/>
      <c r="AL2770" s="35"/>
      <c r="AQ2770" s="25">
        <f>IF(FollowUp!$AK$3="(Off)",IF(FollowUp!$AA$3=Data!$D$5,C2770,IF(FollowUp!$AA$3=Data!$D$6,D2770,IF(FollowUp!$AA$3=Data!$D$7,E2770,B2770))),IF(FollowUp!$AK$3=Data!$N$9,F2770,IF(FollowUp!$AK$3=Data!$N$8,H2770,IF(FollowUp!$AK$3=Data!$N$7,G2770,B2770))))</f>
        <v>0</v>
      </c>
      <c r="AR2770" s="51">
        <f t="shared" si="260"/>
        <v>0</v>
      </c>
      <c r="AS2770" s="25">
        <f t="shared" si="264"/>
        <v>-1</v>
      </c>
      <c r="AT2770" s="25">
        <f t="shared" si="261"/>
        <v>2763</v>
      </c>
      <c r="AU2770" s="25">
        <f t="shared" si="265"/>
        <v>0</v>
      </c>
      <c r="AV2770" s="25">
        <f t="shared" si="262"/>
        <v>0</v>
      </c>
      <c r="BB2770" s="51"/>
    </row>
    <row r="2771" spans="1:54" x14ac:dyDescent="0.25">
      <c r="A2771" t="str">
        <f t="shared" si="263"/>
        <v>2771</v>
      </c>
      <c r="B2771" s="25">
        <f>IF(OR(ISBLANK($AG2771),$AI2771="closed",$AI2771="old",AND($B$3=Data!$N$6,OR(database!AG2771=Data!$K$8,Data!$K$9=database!AG2771))),0,MAX(B$8:B2770)+1)</f>
        <v>0</v>
      </c>
      <c r="C2771" s="25">
        <f ca="1">IF(AND($AL2771-C$3&lt;=TODAY(),$AL2771&gt;0,AI2771&lt;&gt;"closed",AI2771&lt;&gt;"old",AND($B$3&lt;&gt;Data!$N$6,OR(database!$AG2771&lt;&gt;Data!$K$9,database!$AG2771&lt;&gt;Data!$K$8))),MAX(C$8:C2770)+1,0)</f>
        <v>0</v>
      </c>
      <c r="D2771" s="25">
        <f ca="1">IF(AND($AL2771-D$3&lt;=TODAY(),$AL2771&gt;0,$AI2771&lt;&gt;"closed",AI2771&lt;&gt;"old",AND($B$3&lt;&gt;Data!$N$6,OR(database!$AG2771&lt;&gt;Data!$K$9,database!$AG2771&lt;&gt;Data!$K$8))),MAX(D$8:D2770)+1,0)</f>
        <v>0</v>
      </c>
      <c r="E2771" s="25">
        <f ca="1">IF(AND($AL2771-E$3&lt;=TODAY(),$AL2771&gt;0,AI2771&lt;&gt;"closed",AI2771&lt;&gt;"old",AND($B$3&lt;&gt;Data!$N$6,OR(database!$AG2771&lt;&gt;Data!$K$9,database!$AG2771&lt;&gt;Data!$K$8))),MAX(E$8:E2770)+1,0)</f>
        <v>0</v>
      </c>
      <c r="F2771" s="25">
        <f>IF(AH2771="X",MAX(F$8:F2770)+1,0)</f>
        <v>0</v>
      </c>
      <c r="G2771" s="25">
        <f ca="1">IF(AND(AG2771=Data!$K$8,database!AI2771&lt;&gt;"Closed",AI2771&lt;&gt;"old",database!AL2771&lt;(TODAY()+Data!$X$4)),MAX(G$8:G2770)+1,0)</f>
        <v>0</v>
      </c>
      <c r="H2771" s="25">
        <f ca="1">IF(AND(AG2771=Data!$K$9,database!AI2771&lt;&gt;"Closed",AI2771&lt;&gt;"old",database!AL2771&lt;(TODAY()+Data!$X$5)),MAX(H$8:H2770)+1,0)</f>
        <v>0</v>
      </c>
      <c r="Y2771">
        <f>IF(AS2771&gt;0,VLOOKUP(AS2771,$AT:$AV,3,0)+COUNTIF(AS$8:AS2770,AS2771),0)</f>
        <v>0</v>
      </c>
      <c r="AA2771" s="17"/>
      <c r="AB2771" s="18"/>
      <c r="AC2771" s="17"/>
      <c r="AD2771" s="18"/>
      <c r="AE2771" s="17"/>
      <c r="AF2771" s="18"/>
      <c r="AG2771" s="139"/>
      <c r="AH2771" s="24"/>
      <c r="AI2771" s="17"/>
      <c r="AJ2771" s="24"/>
      <c r="AK2771" s="27"/>
      <c r="AL2771" s="47"/>
      <c r="AQ2771" s="25">
        <f>IF(FollowUp!$AK$3="(Off)",IF(FollowUp!$AA$3=Data!$D$5,C2771,IF(FollowUp!$AA$3=Data!$D$6,D2771,IF(FollowUp!$AA$3=Data!$D$7,E2771,B2771))),IF(FollowUp!$AK$3=Data!$N$9,F2771,IF(FollowUp!$AK$3=Data!$N$8,H2771,IF(FollowUp!$AK$3=Data!$N$7,G2771,B2771))))</f>
        <v>0</v>
      </c>
      <c r="AR2771" s="51">
        <f t="shared" si="260"/>
        <v>0</v>
      </c>
      <c r="AS2771" s="25">
        <f t="shared" si="264"/>
        <v>-1</v>
      </c>
      <c r="AT2771" s="25">
        <f t="shared" si="261"/>
        <v>2764</v>
      </c>
      <c r="AU2771" s="25">
        <f t="shared" si="265"/>
        <v>0</v>
      </c>
      <c r="AV2771" s="25">
        <f t="shared" si="262"/>
        <v>0</v>
      </c>
      <c r="BB2771" s="51"/>
    </row>
    <row r="2772" spans="1:54" x14ac:dyDescent="0.25">
      <c r="A2772" t="str">
        <f t="shared" si="263"/>
        <v>2772</v>
      </c>
      <c r="B2772" s="25">
        <f>IF(OR(ISBLANK($AG2772),$AI2772="closed",$AI2772="old",AND($B$3=Data!$N$6,OR(database!AG2772=Data!$K$8,Data!$K$9=database!AG2772))),0,MAX(B$8:B2771)+1)</f>
        <v>0</v>
      </c>
      <c r="C2772" s="25">
        <f ca="1">IF(AND($AL2772-C$3&lt;=TODAY(),$AL2772&gt;0,AI2772&lt;&gt;"closed",AI2772&lt;&gt;"old",AND($B$3&lt;&gt;Data!$N$6,OR(database!$AG2772&lt;&gt;Data!$K$9,database!$AG2772&lt;&gt;Data!$K$8))),MAX(C$8:C2771)+1,0)</f>
        <v>0</v>
      </c>
      <c r="D2772" s="25">
        <f ca="1">IF(AND($AL2772-D$3&lt;=TODAY(),$AL2772&gt;0,$AI2772&lt;&gt;"closed",AI2772&lt;&gt;"old",AND($B$3&lt;&gt;Data!$N$6,OR(database!$AG2772&lt;&gt;Data!$K$9,database!$AG2772&lt;&gt;Data!$K$8))),MAX(D$8:D2771)+1,0)</f>
        <v>0</v>
      </c>
      <c r="E2772" s="25">
        <f ca="1">IF(AND($AL2772-E$3&lt;=TODAY(),$AL2772&gt;0,AI2772&lt;&gt;"closed",AI2772&lt;&gt;"old",AND($B$3&lt;&gt;Data!$N$6,OR(database!$AG2772&lt;&gt;Data!$K$9,database!$AG2772&lt;&gt;Data!$K$8))),MAX(E$8:E2771)+1,0)</f>
        <v>0</v>
      </c>
      <c r="F2772" s="25">
        <f>IF(AH2772="X",MAX(F$8:F2771)+1,0)</f>
        <v>0</v>
      </c>
      <c r="G2772" s="25">
        <f ca="1">IF(AND(AG2772=Data!$K$8,database!AI2772&lt;&gt;"Closed",AI2772&lt;&gt;"old",database!AL2772&lt;(TODAY()+Data!$X$4)),MAX(G$8:G2771)+1,0)</f>
        <v>0</v>
      </c>
      <c r="H2772" s="25">
        <f ca="1">IF(AND(AG2772=Data!$K$9,database!AI2772&lt;&gt;"Closed",AI2772&lt;&gt;"old",database!AL2772&lt;(TODAY()+Data!$X$5)),MAX(H$8:H2771)+1,0)</f>
        <v>0</v>
      </c>
      <c r="Y2772">
        <f>IF(AS2772&gt;0,VLOOKUP(AS2772,$AT:$AV,3,0)+COUNTIF(AS$8:AS2771,AS2772),0)</f>
        <v>0</v>
      </c>
      <c r="AA2772" s="16"/>
      <c r="AB2772" s="22"/>
      <c r="AC2772" s="16"/>
      <c r="AD2772" s="22"/>
      <c r="AE2772" s="16"/>
      <c r="AF2772" s="22"/>
      <c r="AG2772" s="138"/>
      <c r="AH2772" s="23"/>
      <c r="AI2772" s="16"/>
      <c r="AJ2772" s="23"/>
      <c r="AK2772" s="28"/>
      <c r="AL2772" s="35"/>
      <c r="AQ2772" s="25">
        <f>IF(FollowUp!$AK$3="(Off)",IF(FollowUp!$AA$3=Data!$D$5,C2772,IF(FollowUp!$AA$3=Data!$D$6,D2772,IF(FollowUp!$AA$3=Data!$D$7,E2772,B2772))),IF(FollowUp!$AK$3=Data!$N$9,F2772,IF(FollowUp!$AK$3=Data!$N$8,H2772,IF(FollowUp!$AK$3=Data!$N$7,G2772,B2772))))</f>
        <v>0</v>
      </c>
      <c r="AR2772" s="51">
        <f t="shared" si="260"/>
        <v>0</v>
      </c>
      <c r="AS2772" s="25">
        <f t="shared" si="264"/>
        <v>-1</v>
      </c>
      <c r="AT2772" s="25">
        <f t="shared" si="261"/>
        <v>2765</v>
      </c>
      <c r="AU2772" s="25">
        <f t="shared" si="265"/>
        <v>0</v>
      </c>
      <c r="AV2772" s="25">
        <f t="shared" si="262"/>
        <v>0</v>
      </c>
      <c r="BB2772" s="51"/>
    </row>
    <row r="2773" spans="1:54" x14ac:dyDescent="0.25">
      <c r="A2773" t="str">
        <f t="shared" si="263"/>
        <v>2773</v>
      </c>
      <c r="B2773" s="25">
        <f>IF(OR(ISBLANK($AG2773),$AI2773="closed",$AI2773="old",AND($B$3=Data!$N$6,OR(database!AG2773=Data!$K$8,Data!$K$9=database!AG2773))),0,MAX(B$8:B2772)+1)</f>
        <v>0</v>
      </c>
      <c r="C2773" s="25">
        <f ca="1">IF(AND($AL2773-C$3&lt;=TODAY(),$AL2773&gt;0,AI2773&lt;&gt;"closed",AI2773&lt;&gt;"old",AND($B$3&lt;&gt;Data!$N$6,OR(database!$AG2773&lt;&gt;Data!$K$9,database!$AG2773&lt;&gt;Data!$K$8))),MAX(C$8:C2772)+1,0)</f>
        <v>0</v>
      </c>
      <c r="D2773" s="25">
        <f ca="1">IF(AND($AL2773-D$3&lt;=TODAY(),$AL2773&gt;0,$AI2773&lt;&gt;"closed",AI2773&lt;&gt;"old",AND($B$3&lt;&gt;Data!$N$6,OR(database!$AG2773&lt;&gt;Data!$K$9,database!$AG2773&lt;&gt;Data!$K$8))),MAX(D$8:D2772)+1,0)</f>
        <v>0</v>
      </c>
      <c r="E2773" s="25">
        <f ca="1">IF(AND($AL2773-E$3&lt;=TODAY(),$AL2773&gt;0,AI2773&lt;&gt;"closed",AI2773&lt;&gt;"old",AND($B$3&lt;&gt;Data!$N$6,OR(database!$AG2773&lt;&gt;Data!$K$9,database!$AG2773&lt;&gt;Data!$K$8))),MAX(E$8:E2772)+1,0)</f>
        <v>0</v>
      </c>
      <c r="F2773" s="25">
        <f>IF(AH2773="X",MAX(F$8:F2772)+1,0)</f>
        <v>0</v>
      </c>
      <c r="G2773" s="25">
        <f ca="1">IF(AND(AG2773=Data!$K$8,database!AI2773&lt;&gt;"Closed",AI2773&lt;&gt;"old",database!AL2773&lt;(TODAY()+Data!$X$4)),MAX(G$8:G2772)+1,0)</f>
        <v>0</v>
      </c>
      <c r="H2773" s="25">
        <f ca="1">IF(AND(AG2773=Data!$K$9,database!AI2773&lt;&gt;"Closed",AI2773&lt;&gt;"old",database!AL2773&lt;(TODAY()+Data!$X$5)),MAX(H$8:H2772)+1,0)</f>
        <v>0</v>
      </c>
      <c r="Y2773">
        <f>IF(AS2773&gt;0,VLOOKUP(AS2773,$AT:$AV,3,0)+COUNTIF(AS$8:AS2772,AS2773),0)</f>
        <v>0</v>
      </c>
      <c r="AA2773" s="17"/>
      <c r="AB2773" s="18"/>
      <c r="AC2773" s="17"/>
      <c r="AD2773" s="18"/>
      <c r="AE2773" s="17"/>
      <c r="AF2773" s="18"/>
      <c r="AG2773" s="139"/>
      <c r="AH2773" s="24"/>
      <c r="AI2773" s="17"/>
      <c r="AJ2773" s="24"/>
      <c r="AK2773" s="27"/>
      <c r="AL2773" s="47"/>
      <c r="AQ2773" s="25">
        <f>IF(FollowUp!$AK$3="(Off)",IF(FollowUp!$AA$3=Data!$D$5,C2773,IF(FollowUp!$AA$3=Data!$D$6,D2773,IF(FollowUp!$AA$3=Data!$D$7,E2773,B2773))),IF(FollowUp!$AK$3=Data!$N$9,F2773,IF(FollowUp!$AK$3=Data!$N$8,H2773,IF(FollowUp!$AK$3=Data!$N$7,G2773,B2773))))</f>
        <v>0</v>
      </c>
      <c r="AR2773" s="51">
        <f t="shared" si="260"/>
        <v>0</v>
      </c>
      <c r="AS2773" s="25">
        <f t="shared" si="264"/>
        <v>-1</v>
      </c>
      <c r="AT2773" s="25">
        <f t="shared" si="261"/>
        <v>2766</v>
      </c>
      <c r="AU2773" s="25">
        <f t="shared" si="265"/>
        <v>0</v>
      </c>
      <c r="AV2773" s="25">
        <f t="shared" si="262"/>
        <v>0</v>
      </c>
      <c r="BB2773" s="51"/>
    </row>
    <row r="2774" spans="1:54" x14ac:dyDescent="0.25">
      <c r="A2774" t="str">
        <f t="shared" si="263"/>
        <v>2774</v>
      </c>
      <c r="B2774" s="25">
        <f>IF(OR(ISBLANK($AG2774),$AI2774="closed",$AI2774="old",AND($B$3=Data!$N$6,OR(database!AG2774=Data!$K$8,Data!$K$9=database!AG2774))),0,MAX(B$8:B2773)+1)</f>
        <v>0</v>
      </c>
      <c r="C2774" s="25">
        <f ca="1">IF(AND($AL2774-C$3&lt;=TODAY(),$AL2774&gt;0,AI2774&lt;&gt;"closed",AI2774&lt;&gt;"old",AND($B$3&lt;&gt;Data!$N$6,OR(database!$AG2774&lt;&gt;Data!$K$9,database!$AG2774&lt;&gt;Data!$K$8))),MAX(C$8:C2773)+1,0)</f>
        <v>0</v>
      </c>
      <c r="D2774" s="25">
        <f ca="1">IF(AND($AL2774-D$3&lt;=TODAY(),$AL2774&gt;0,$AI2774&lt;&gt;"closed",AI2774&lt;&gt;"old",AND($B$3&lt;&gt;Data!$N$6,OR(database!$AG2774&lt;&gt;Data!$K$9,database!$AG2774&lt;&gt;Data!$K$8))),MAX(D$8:D2773)+1,0)</f>
        <v>0</v>
      </c>
      <c r="E2774" s="25">
        <f ca="1">IF(AND($AL2774-E$3&lt;=TODAY(),$AL2774&gt;0,AI2774&lt;&gt;"closed",AI2774&lt;&gt;"old",AND($B$3&lt;&gt;Data!$N$6,OR(database!$AG2774&lt;&gt;Data!$K$9,database!$AG2774&lt;&gt;Data!$K$8))),MAX(E$8:E2773)+1,0)</f>
        <v>0</v>
      </c>
      <c r="F2774" s="25">
        <f>IF(AH2774="X",MAX(F$8:F2773)+1,0)</f>
        <v>0</v>
      </c>
      <c r="G2774" s="25">
        <f ca="1">IF(AND(AG2774=Data!$K$8,database!AI2774&lt;&gt;"Closed",AI2774&lt;&gt;"old",database!AL2774&lt;(TODAY()+Data!$X$4)),MAX(G$8:G2773)+1,0)</f>
        <v>0</v>
      </c>
      <c r="H2774" s="25">
        <f ca="1">IF(AND(AG2774=Data!$K$9,database!AI2774&lt;&gt;"Closed",AI2774&lt;&gt;"old",database!AL2774&lt;(TODAY()+Data!$X$5)),MAX(H$8:H2773)+1,0)</f>
        <v>0</v>
      </c>
      <c r="Y2774">
        <f>IF(AS2774&gt;0,VLOOKUP(AS2774,$AT:$AV,3,0)+COUNTIF(AS$8:AS2773,AS2774),0)</f>
        <v>0</v>
      </c>
      <c r="AA2774" s="16"/>
      <c r="AB2774" s="22"/>
      <c r="AC2774" s="16"/>
      <c r="AD2774" s="22"/>
      <c r="AE2774" s="16"/>
      <c r="AF2774" s="22"/>
      <c r="AG2774" s="138"/>
      <c r="AH2774" s="23"/>
      <c r="AI2774" s="16"/>
      <c r="AJ2774" s="23"/>
      <c r="AK2774" s="28"/>
      <c r="AL2774" s="35"/>
      <c r="AQ2774" s="25">
        <f>IF(FollowUp!$AK$3="(Off)",IF(FollowUp!$AA$3=Data!$D$5,C2774,IF(FollowUp!$AA$3=Data!$D$6,D2774,IF(FollowUp!$AA$3=Data!$D$7,E2774,B2774))),IF(FollowUp!$AK$3=Data!$N$9,F2774,IF(FollowUp!$AK$3=Data!$N$8,H2774,IF(FollowUp!$AK$3=Data!$N$7,G2774,B2774))))</f>
        <v>0</v>
      </c>
      <c r="AR2774" s="51">
        <f t="shared" si="260"/>
        <v>0</v>
      </c>
      <c r="AS2774" s="25">
        <f t="shared" si="264"/>
        <v>-1</v>
      </c>
      <c r="AT2774" s="25">
        <f t="shared" si="261"/>
        <v>2767</v>
      </c>
      <c r="AU2774" s="25">
        <f t="shared" si="265"/>
        <v>0</v>
      </c>
      <c r="AV2774" s="25">
        <f t="shared" si="262"/>
        <v>0</v>
      </c>
      <c r="BB2774" s="51"/>
    </row>
    <row r="2775" spans="1:54" x14ac:dyDescent="0.25">
      <c r="A2775" t="str">
        <f t="shared" si="263"/>
        <v>2775</v>
      </c>
      <c r="B2775" s="25">
        <f>IF(OR(ISBLANK($AG2775),$AI2775="closed",$AI2775="old",AND($B$3=Data!$N$6,OR(database!AG2775=Data!$K$8,Data!$K$9=database!AG2775))),0,MAX(B$8:B2774)+1)</f>
        <v>0</v>
      </c>
      <c r="C2775" s="25">
        <f ca="1">IF(AND($AL2775-C$3&lt;=TODAY(),$AL2775&gt;0,AI2775&lt;&gt;"closed",AI2775&lt;&gt;"old",AND($B$3&lt;&gt;Data!$N$6,OR(database!$AG2775&lt;&gt;Data!$K$9,database!$AG2775&lt;&gt;Data!$K$8))),MAX(C$8:C2774)+1,0)</f>
        <v>0</v>
      </c>
      <c r="D2775" s="25">
        <f ca="1">IF(AND($AL2775-D$3&lt;=TODAY(),$AL2775&gt;0,$AI2775&lt;&gt;"closed",AI2775&lt;&gt;"old",AND($B$3&lt;&gt;Data!$N$6,OR(database!$AG2775&lt;&gt;Data!$K$9,database!$AG2775&lt;&gt;Data!$K$8))),MAX(D$8:D2774)+1,0)</f>
        <v>0</v>
      </c>
      <c r="E2775" s="25">
        <f ca="1">IF(AND($AL2775-E$3&lt;=TODAY(),$AL2775&gt;0,AI2775&lt;&gt;"closed",AI2775&lt;&gt;"old",AND($B$3&lt;&gt;Data!$N$6,OR(database!$AG2775&lt;&gt;Data!$K$9,database!$AG2775&lt;&gt;Data!$K$8))),MAX(E$8:E2774)+1,0)</f>
        <v>0</v>
      </c>
      <c r="F2775" s="25">
        <f>IF(AH2775="X",MAX(F$8:F2774)+1,0)</f>
        <v>0</v>
      </c>
      <c r="G2775" s="25">
        <f ca="1">IF(AND(AG2775=Data!$K$8,database!AI2775&lt;&gt;"Closed",AI2775&lt;&gt;"old",database!AL2775&lt;(TODAY()+Data!$X$4)),MAX(G$8:G2774)+1,0)</f>
        <v>0</v>
      </c>
      <c r="H2775" s="25">
        <f ca="1">IF(AND(AG2775=Data!$K$9,database!AI2775&lt;&gt;"Closed",AI2775&lt;&gt;"old",database!AL2775&lt;(TODAY()+Data!$X$5)),MAX(H$8:H2774)+1,0)</f>
        <v>0</v>
      </c>
      <c r="Y2775">
        <f>IF(AS2775&gt;0,VLOOKUP(AS2775,$AT:$AV,3,0)+COUNTIF(AS$8:AS2774,AS2775),0)</f>
        <v>0</v>
      </c>
      <c r="AA2775" s="17"/>
      <c r="AB2775" s="18"/>
      <c r="AC2775" s="17"/>
      <c r="AD2775" s="18"/>
      <c r="AE2775" s="17"/>
      <c r="AF2775" s="18"/>
      <c r="AG2775" s="139"/>
      <c r="AH2775" s="24"/>
      <c r="AI2775" s="17"/>
      <c r="AJ2775" s="24"/>
      <c r="AK2775" s="27"/>
      <c r="AL2775" s="47"/>
      <c r="AQ2775" s="25">
        <f>IF(FollowUp!$AK$3="(Off)",IF(FollowUp!$AA$3=Data!$D$5,C2775,IF(FollowUp!$AA$3=Data!$D$6,D2775,IF(FollowUp!$AA$3=Data!$D$7,E2775,B2775))),IF(FollowUp!$AK$3=Data!$N$9,F2775,IF(FollowUp!$AK$3=Data!$N$8,H2775,IF(FollowUp!$AK$3=Data!$N$7,G2775,B2775))))</f>
        <v>0</v>
      </c>
      <c r="AR2775" s="51">
        <f t="shared" si="260"/>
        <v>0</v>
      </c>
      <c r="AS2775" s="25">
        <f t="shared" si="264"/>
        <v>-1</v>
      </c>
      <c r="AT2775" s="25">
        <f t="shared" si="261"/>
        <v>2768</v>
      </c>
      <c r="AU2775" s="25">
        <f t="shared" si="265"/>
        <v>0</v>
      </c>
      <c r="AV2775" s="25">
        <f t="shared" si="262"/>
        <v>0</v>
      </c>
      <c r="BB2775" s="51"/>
    </row>
    <row r="2776" spans="1:54" x14ac:dyDescent="0.25">
      <c r="A2776" t="str">
        <f t="shared" si="263"/>
        <v>2776</v>
      </c>
      <c r="B2776" s="25">
        <f>IF(OR(ISBLANK($AG2776),$AI2776="closed",$AI2776="old",AND($B$3=Data!$N$6,OR(database!AG2776=Data!$K$8,Data!$K$9=database!AG2776))),0,MAX(B$8:B2775)+1)</f>
        <v>0</v>
      </c>
      <c r="C2776" s="25">
        <f ca="1">IF(AND($AL2776-C$3&lt;=TODAY(),$AL2776&gt;0,AI2776&lt;&gt;"closed",AI2776&lt;&gt;"old",AND($B$3&lt;&gt;Data!$N$6,OR(database!$AG2776&lt;&gt;Data!$K$9,database!$AG2776&lt;&gt;Data!$K$8))),MAX(C$8:C2775)+1,0)</f>
        <v>0</v>
      </c>
      <c r="D2776" s="25">
        <f ca="1">IF(AND($AL2776-D$3&lt;=TODAY(),$AL2776&gt;0,$AI2776&lt;&gt;"closed",AI2776&lt;&gt;"old",AND($B$3&lt;&gt;Data!$N$6,OR(database!$AG2776&lt;&gt;Data!$K$9,database!$AG2776&lt;&gt;Data!$K$8))),MAX(D$8:D2775)+1,0)</f>
        <v>0</v>
      </c>
      <c r="E2776" s="25">
        <f ca="1">IF(AND($AL2776-E$3&lt;=TODAY(),$AL2776&gt;0,AI2776&lt;&gt;"closed",AI2776&lt;&gt;"old",AND($B$3&lt;&gt;Data!$N$6,OR(database!$AG2776&lt;&gt;Data!$K$9,database!$AG2776&lt;&gt;Data!$K$8))),MAX(E$8:E2775)+1,0)</f>
        <v>0</v>
      </c>
      <c r="F2776" s="25">
        <f>IF(AH2776="X",MAX(F$8:F2775)+1,0)</f>
        <v>0</v>
      </c>
      <c r="G2776" s="25">
        <f ca="1">IF(AND(AG2776=Data!$K$8,database!AI2776&lt;&gt;"Closed",AI2776&lt;&gt;"old",database!AL2776&lt;(TODAY()+Data!$X$4)),MAX(G$8:G2775)+1,0)</f>
        <v>0</v>
      </c>
      <c r="H2776" s="25">
        <f ca="1">IF(AND(AG2776=Data!$K$9,database!AI2776&lt;&gt;"Closed",AI2776&lt;&gt;"old",database!AL2776&lt;(TODAY()+Data!$X$5)),MAX(H$8:H2775)+1,0)</f>
        <v>0</v>
      </c>
      <c r="Y2776">
        <f>IF(AS2776&gt;0,VLOOKUP(AS2776,$AT:$AV,3,0)+COUNTIF(AS$8:AS2775,AS2776),0)</f>
        <v>0</v>
      </c>
      <c r="AA2776" s="16"/>
      <c r="AB2776" s="22"/>
      <c r="AC2776" s="16"/>
      <c r="AD2776" s="22"/>
      <c r="AE2776" s="16"/>
      <c r="AF2776" s="22"/>
      <c r="AG2776" s="138"/>
      <c r="AH2776" s="23"/>
      <c r="AI2776" s="16"/>
      <c r="AJ2776" s="23"/>
      <c r="AK2776" s="28"/>
      <c r="AL2776" s="35"/>
      <c r="AQ2776" s="25">
        <f>IF(FollowUp!$AK$3="(Off)",IF(FollowUp!$AA$3=Data!$D$5,C2776,IF(FollowUp!$AA$3=Data!$D$6,D2776,IF(FollowUp!$AA$3=Data!$D$7,E2776,B2776))),IF(FollowUp!$AK$3=Data!$N$9,F2776,IF(FollowUp!$AK$3=Data!$N$8,H2776,IF(FollowUp!$AK$3=Data!$N$7,G2776,B2776))))</f>
        <v>0</v>
      </c>
      <c r="AR2776" s="51">
        <f t="shared" si="260"/>
        <v>0</v>
      </c>
      <c r="AS2776" s="25">
        <f t="shared" si="264"/>
        <v>-1</v>
      </c>
      <c r="AT2776" s="25">
        <f t="shared" si="261"/>
        <v>2769</v>
      </c>
      <c r="AU2776" s="25">
        <f t="shared" si="265"/>
        <v>0</v>
      </c>
      <c r="AV2776" s="25">
        <f t="shared" si="262"/>
        <v>0</v>
      </c>
      <c r="BB2776" s="51"/>
    </row>
    <row r="2777" spans="1:54" x14ac:dyDescent="0.25">
      <c r="A2777" t="str">
        <f t="shared" si="263"/>
        <v>2777</v>
      </c>
      <c r="B2777" s="25">
        <f>IF(OR(ISBLANK($AG2777),$AI2777="closed",$AI2777="old",AND($B$3=Data!$N$6,OR(database!AG2777=Data!$K$8,Data!$K$9=database!AG2777))),0,MAX(B$8:B2776)+1)</f>
        <v>0</v>
      </c>
      <c r="C2777" s="25">
        <f ca="1">IF(AND($AL2777-C$3&lt;=TODAY(),$AL2777&gt;0,AI2777&lt;&gt;"closed",AI2777&lt;&gt;"old",AND($B$3&lt;&gt;Data!$N$6,OR(database!$AG2777&lt;&gt;Data!$K$9,database!$AG2777&lt;&gt;Data!$K$8))),MAX(C$8:C2776)+1,0)</f>
        <v>0</v>
      </c>
      <c r="D2777" s="25">
        <f ca="1">IF(AND($AL2777-D$3&lt;=TODAY(),$AL2777&gt;0,$AI2777&lt;&gt;"closed",AI2777&lt;&gt;"old",AND($B$3&lt;&gt;Data!$N$6,OR(database!$AG2777&lt;&gt;Data!$K$9,database!$AG2777&lt;&gt;Data!$K$8))),MAX(D$8:D2776)+1,0)</f>
        <v>0</v>
      </c>
      <c r="E2777" s="25">
        <f ca="1">IF(AND($AL2777-E$3&lt;=TODAY(),$AL2777&gt;0,AI2777&lt;&gt;"closed",AI2777&lt;&gt;"old",AND($B$3&lt;&gt;Data!$N$6,OR(database!$AG2777&lt;&gt;Data!$K$9,database!$AG2777&lt;&gt;Data!$K$8))),MAX(E$8:E2776)+1,0)</f>
        <v>0</v>
      </c>
      <c r="F2777" s="25">
        <f>IF(AH2777="X",MAX(F$8:F2776)+1,0)</f>
        <v>0</v>
      </c>
      <c r="G2777" s="25">
        <f ca="1">IF(AND(AG2777=Data!$K$8,database!AI2777&lt;&gt;"Closed",AI2777&lt;&gt;"old",database!AL2777&lt;(TODAY()+Data!$X$4)),MAX(G$8:G2776)+1,0)</f>
        <v>0</v>
      </c>
      <c r="H2777" s="25">
        <f ca="1">IF(AND(AG2777=Data!$K$9,database!AI2777&lt;&gt;"Closed",AI2777&lt;&gt;"old",database!AL2777&lt;(TODAY()+Data!$X$5)),MAX(H$8:H2776)+1,0)</f>
        <v>0</v>
      </c>
      <c r="Y2777">
        <f>IF(AS2777&gt;0,VLOOKUP(AS2777,$AT:$AV,3,0)+COUNTIF(AS$8:AS2776,AS2777),0)</f>
        <v>0</v>
      </c>
      <c r="AA2777" s="17"/>
      <c r="AB2777" s="18"/>
      <c r="AC2777" s="17"/>
      <c r="AD2777" s="18"/>
      <c r="AE2777" s="17"/>
      <c r="AF2777" s="18"/>
      <c r="AG2777" s="139"/>
      <c r="AH2777" s="24"/>
      <c r="AI2777" s="17"/>
      <c r="AJ2777" s="24"/>
      <c r="AK2777" s="27"/>
      <c r="AL2777" s="47"/>
      <c r="AQ2777" s="25">
        <f>IF(FollowUp!$AK$3="(Off)",IF(FollowUp!$AA$3=Data!$D$5,C2777,IF(FollowUp!$AA$3=Data!$D$6,D2777,IF(FollowUp!$AA$3=Data!$D$7,E2777,B2777))),IF(FollowUp!$AK$3=Data!$N$9,F2777,IF(FollowUp!$AK$3=Data!$N$8,H2777,IF(FollowUp!$AK$3=Data!$N$7,G2777,B2777))))</f>
        <v>0</v>
      </c>
      <c r="AR2777" s="51">
        <f t="shared" ref="AR2777:AR2840" si="266">IF(AQ2777&gt;0,AL2777,0)</f>
        <v>0</v>
      </c>
      <c r="AS2777" s="25">
        <f t="shared" si="264"/>
        <v>-1</v>
      </c>
      <c r="AT2777" s="25">
        <f t="shared" ref="AT2777:AT2840" si="267">AT2776+1</f>
        <v>2770</v>
      </c>
      <c r="AU2777" s="25">
        <f t="shared" si="265"/>
        <v>0</v>
      </c>
      <c r="AV2777" s="25">
        <f t="shared" ref="AV2777:AV2840" si="268">IF(AND(AU2777&gt;0,AV2778=0),1,(AU2778+AV2778))</f>
        <v>0</v>
      </c>
      <c r="BB2777" s="51"/>
    </row>
    <row r="2778" spans="1:54" x14ac:dyDescent="0.25">
      <c r="A2778" t="str">
        <f t="shared" si="263"/>
        <v>2778</v>
      </c>
      <c r="B2778" s="25">
        <f>IF(OR(ISBLANK($AG2778),$AI2778="closed",$AI2778="old",AND($B$3=Data!$N$6,OR(database!AG2778=Data!$K$8,Data!$K$9=database!AG2778))),0,MAX(B$8:B2777)+1)</f>
        <v>0</v>
      </c>
      <c r="C2778" s="25">
        <f ca="1">IF(AND($AL2778-C$3&lt;=TODAY(),$AL2778&gt;0,AI2778&lt;&gt;"closed",AI2778&lt;&gt;"old",AND($B$3&lt;&gt;Data!$N$6,OR(database!$AG2778&lt;&gt;Data!$K$9,database!$AG2778&lt;&gt;Data!$K$8))),MAX(C$8:C2777)+1,0)</f>
        <v>0</v>
      </c>
      <c r="D2778" s="25">
        <f ca="1">IF(AND($AL2778-D$3&lt;=TODAY(),$AL2778&gt;0,$AI2778&lt;&gt;"closed",AI2778&lt;&gt;"old",AND($B$3&lt;&gt;Data!$N$6,OR(database!$AG2778&lt;&gt;Data!$K$9,database!$AG2778&lt;&gt;Data!$K$8))),MAX(D$8:D2777)+1,0)</f>
        <v>0</v>
      </c>
      <c r="E2778" s="25">
        <f ca="1">IF(AND($AL2778-E$3&lt;=TODAY(),$AL2778&gt;0,AI2778&lt;&gt;"closed",AI2778&lt;&gt;"old",AND($B$3&lt;&gt;Data!$N$6,OR(database!$AG2778&lt;&gt;Data!$K$9,database!$AG2778&lt;&gt;Data!$K$8))),MAX(E$8:E2777)+1,0)</f>
        <v>0</v>
      </c>
      <c r="F2778" s="25">
        <f>IF(AH2778="X",MAX(F$8:F2777)+1,0)</f>
        <v>0</v>
      </c>
      <c r="G2778" s="25">
        <f ca="1">IF(AND(AG2778=Data!$K$8,database!AI2778&lt;&gt;"Closed",AI2778&lt;&gt;"old",database!AL2778&lt;(TODAY()+Data!$X$4)),MAX(G$8:G2777)+1,0)</f>
        <v>0</v>
      </c>
      <c r="H2778" s="25">
        <f ca="1">IF(AND(AG2778=Data!$K$9,database!AI2778&lt;&gt;"Closed",AI2778&lt;&gt;"old",database!AL2778&lt;(TODAY()+Data!$X$5)),MAX(H$8:H2777)+1,0)</f>
        <v>0</v>
      </c>
      <c r="Y2778">
        <f>IF(AS2778&gt;0,VLOOKUP(AS2778,$AT:$AV,3,0)+COUNTIF(AS$8:AS2777,AS2778),0)</f>
        <v>0</v>
      </c>
      <c r="AA2778" s="16"/>
      <c r="AB2778" s="22"/>
      <c r="AC2778" s="16"/>
      <c r="AD2778" s="22"/>
      <c r="AE2778" s="16"/>
      <c r="AF2778" s="22"/>
      <c r="AG2778" s="138"/>
      <c r="AH2778" s="23"/>
      <c r="AI2778" s="16"/>
      <c r="AJ2778" s="23"/>
      <c r="AK2778" s="28"/>
      <c r="AL2778" s="35"/>
      <c r="AQ2778" s="25">
        <f>IF(FollowUp!$AK$3="(Off)",IF(FollowUp!$AA$3=Data!$D$5,C2778,IF(FollowUp!$AA$3=Data!$D$6,D2778,IF(FollowUp!$AA$3=Data!$D$7,E2778,B2778))),IF(FollowUp!$AK$3=Data!$N$9,F2778,IF(FollowUp!$AK$3=Data!$N$8,H2778,IF(FollowUp!$AK$3=Data!$N$7,G2778,B2778))))</f>
        <v>0</v>
      </c>
      <c r="AR2778" s="51">
        <f t="shared" si="266"/>
        <v>0</v>
      </c>
      <c r="AS2778" s="25">
        <f t="shared" si="264"/>
        <v>-1</v>
      </c>
      <c r="AT2778" s="25">
        <f t="shared" si="267"/>
        <v>2771</v>
      </c>
      <c r="AU2778" s="25">
        <f t="shared" si="265"/>
        <v>0</v>
      </c>
      <c r="AV2778" s="25">
        <f t="shared" si="268"/>
        <v>0</v>
      </c>
      <c r="BB2778" s="51"/>
    </row>
    <row r="2779" spans="1:54" x14ac:dyDescent="0.25">
      <c r="A2779" t="str">
        <f t="shared" si="263"/>
        <v>2779</v>
      </c>
      <c r="B2779" s="25">
        <f>IF(OR(ISBLANK($AG2779),$AI2779="closed",$AI2779="old",AND($B$3=Data!$N$6,OR(database!AG2779=Data!$K$8,Data!$K$9=database!AG2779))),0,MAX(B$8:B2778)+1)</f>
        <v>0</v>
      </c>
      <c r="C2779" s="25">
        <f ca="1">IF(AND($AL2779-C$3&lt;=TODAY(),$AL2779&gt;0,AI2779&lt;&gt;"closed",AI2779&lt;&gt;"old",AND($B$3&lt;&gt;Data!$N$6,OR(database!$AG2779&lt;&gt;Data!$K$9,database!$AG2779&lt;&gt;Data!$K$8))),MAX(C$8:C2778)+1,0)</f>
        <v>0</v>
      </c>
      <c r="D2779" s="25">
        <f ca="1">IF(AND($AL2779-D$3&lt;=TODAY(),$AL2779&gt;0,$AI2779&lt;&gt;"closed",AI2779&lt;&gt;"old",AND($B$3&lt;&gt;Data!$N$6,OR(database!$AG2779&lt;&gt;Data!$K$9,database!$AG2779&lt;&gt;Data!$K$8))),MAX(D$8:D2778)+1,0)</f>
        <v>0</v>
      </c>
      <c r="E2779" s="25">
        <f ca="1">IF(AND($AL2779-E$3&lt;=TODAY(),$AL2779&gt;0,AI2779&lt;&gt;"closed",AI2779&lt;&gt;"old",AND($B$3&lt;&gt;Data!$N$6,OR(database!$AG2779&lt;&gt;Data!$K$9,database!$AG2779&lt;&gt;Data!$K$8))),MAX(E$8:E2778)+1,0)</f>
        <v>0</v>
      </c>
      <c r="F2779" s="25">
        <f>IF(AH2779="X",MAX(F$8:F2778)+1,0)</f>
        <v>0</v>
      </c>
      <c r="G2779" s="25">
        <f ca="1">IF(AND(AG2779=Data!$K$8,database!AI2779&lt;&gt;"Closed",AI2779&lt;&gt;"old",database!AL2779&lt;(TODAY()+Data!$X$4)),MAX(G$8:G2778)+1,0)</f>
        <v>0</v>
      </c>
      <c r="H2779" s="25">
        <f ca="1">IF(AND(AG2779=Data!$K$9,database!AI2779&lt;&gt;"Closed",AI2779&lt;&gt;"old",database!AL2779&lt;(TODAY()+Data!$X$5)),MAX(H$8:H2778)+1,0)</f>
        <v>0</v>
      </c>
      <c r="Y2779">
        <f>IF(AS2779&gt;0,VLOOKUP(AS2779,$AT:$AV,3,0)+COUNTIF(AS$8:AS2778,AS2779),0)</f>
        <v>0</v>
      </c>
      <c r="AA2779" s="17"/>
      <c r="AB2779" s="18"/>
      <c r="AC2779" s="17"/>
      <c r="AD2779" s="18"/>
      <c r="AE2779" s="17"/>
      <c r="AF2779" s="18"/>
      <c r="AG2779" s="139"/>
      <c r="AH2779" s="24"/>
      <c r="AI2779" s="17"/>
      <c r="AJ2779" s="24"/>
      <c r="AK2779" s="27"/>
      <c r="AL2779" s="47"/>
      <c r="AQ2779" s="25">
        <f>IF(FollowUp!$AK$3="(Off)",IF(FollowUp!$AA$3=Data!$D$5,C2779,IF(FollowUp!$AA$3=Data!$D$6,D2779,IF(FollowUp!$AA$3=Data!$D$7,E2779,B2779))),IF(FollowUp!$AK$3=Data!$N$9,F2779,IF(FollowUp!$AK$3=Data!$N$8,H2779,IF(FollowUp!$AK$3=Data!$N$7,G2779,B2779))))</f>
        <v>0</v>
      </c>
      <c r="AR2779" s="51">
        <f t="shared" si="266"/>
        <v>0</v>
      </c>
      <c r="AS2779" s="25">
        <f t="shared" si="264"/>
        <v>-1</v>
      </c>
      <c r="AT2779" s="25">
        <f t="shared" si="267"/>
        <v>2772</v>
      </c>
      <c r="AU2779" s="25">
        <f t="shared" si="265"/>
        <v>0</v>
      </c>
      <c r="AV2779" s="25">
        <f t="shared" si="268"/>
        <v>0</v>
      </c>
      <c r="BB2779" s="51"/>
    </row>
    <row r="2780" spans="1:54" x14ac:dyDescent="0.25">
      <c r="A2780" t="str">
        <f t="shared" si="263"/>
        <v>2780</v>
      </c>
      <c r="B2780" s="25">
        <f>IF(OR(ISBLANK($AG2780),$AI2780="closed",$AI2780="old",AND($B$3=Data!$N$6,OR(database!AG2780=Data!$K$8,Data!$K$9=database!AG2780))),0,MAX(B$8:B2779)+1)</f>
        <v>0</v>
      </c>
      <c r="C2780" s="25">
        <f ca="1">IF(AND($AL2780-C$3&lt;=TODAY(),$AL2780&gt;0,AI2780&lt;&gt;"closed",AI2780&lt;&gt;"old",AND($B$3&lt;&gt;Data!$N$6,OR(database!$AG2780&lt;&gt;Data!$K$9,database!$AG2780&lt;&gt;Data!$K$8))),MAX(C$8:C2779)+1,0)</f>
        <v>0</v>
      </c>
      <c r="D2780" s="25">
        <f ca="1">IF(AND($AL2780-D$3&lt;=TODAY(),$AL2780&gt;0,$AI2780&lt;&gt;"closed",AI2780&lt;&gt;"old",AND($B$3&lt;&gt;Data!$N$6,OR(database!$AG2780&lt;&gt;Data!$K$9,database!$AG2780&lt;&gt;Data!$K$8))),MAX(D$8:D2779)+1,0)</f>
        <v>0</v>
      </c>
      <c r="E2780" s="25">
        <f ca="1">IF(AND($AL2780-E$3&lt;=TODAY(),$AL2780&gt;0,AI2780&lt;&gt;"closed",AI2780&lt;&gt;"old",AND($B$3&lt;&gt;Data!$N$6,OR(database!$AG2780&lt;&gt;Data!$K$9,database!$AG2780&lt;&gt;Data!$K$8))),MAX(E$8:E2779)+1,0)</f>
        <v>0</v>
      </c>
      <c r="F2780" s="25">
        <f>IF(AH2780="X",MAX(F$8:F2779)+1,0)</f>
        <v>0</v>
      </c>
      <c r="G2780" s="25">
        <f ca="1">IF(AND(AG2780=Data!$K$8,database!AI2780&lt;&gt;"Closed",AI2780&lt;&gt;"old",database!AL2780&lt;(TODAY()+Data!$X$4)),MAX(G$8:G2779)+1,0)</f>
        <v>0</v>
      </c>
      <c r="H2780" s="25">
        <f ca="1">IF(AND(AG2780=Data!$K$9,database!AI2780&lt;&gt;"Closed",AI2780&lt;&gt;"old",database!AL2780&lt;(TODAY()+Data!$X$5)),MAX(H$8:H2779)+1,0)</f>
        <v>0</v>
      </c>
      <c r="Y2780">
        <f>IF(AS2780&gt;0,VLOOKUP(AS2780,$AT:$AV,3,0)+COUNTIF(AS$8:AS2779,AS2780),0)</f>
        <v>0</v>
      </c>
      <c r="AA2780" s="16"/>
      <c r="AB2780" s="22"/>
      <c r="AC2780" s="16"/>
      <c r="AD2780" s="22"/>
      <c r="AE2780" s="16"/>
      <c r="AF2780" s="22"/>
      <c r="AG2780" s="138"/>
      <c r="AH2780" s="23"/>
      <c r="AI2780" s="16"/>
      <c r="AJ2780" s="23"/>
      <c r="AK2780" s="28"/>
      <c r="AL2780" s="35"/>
      <c r="AQ2780" s="25">
        <f>IF(FollowUp!$AK$3="(Off)",IF(FollowUp!$AA$3=Data!$D$5,C2780,IF(FollowUp!$AA$3=Data!$D$6,D2780,IF(FollowUp!$AA$3=Data!$D$7,E2780,B2780))),IF(FollowUp!$AK$3=Data!$N$9,F2780,IF(FollowUp!$AK$3=Data!$N$8,H2780,IF(FollowUp!$AK$3=Data!$N$7,G2780,B2780))))</f>
        <v>0</v>
      </c>
      <c r="AR2780" s="51">
        <f t="shared" si="266"/>
        <v>0</v>
      </c>
      <c r="AS2780" s="25">
        <f t="shared" si="264"/>
        <v>-1</v>
      </c>
      <c r="AT2780" s="25">
        <f t="shared" si="267"/>
        <v>2773</v>
      </c>
      <c r="AU2780" s="25">
        <f t="shared" si="265"/>
        <v>0</v>
      </c>
      <c r="AV2780" s="25">
        <f t="shared" si="268"/>
        <v>0</v>
      </c>
      <c r="BB2780" s="51"/>
    </row>
    <row r="2781" spans="1:54" x14ac:dyDescent="0.25">
      <c r="A2781" t="str">
        <f t="shared" si="263"/>
        <v>2781</v>
      </c>
      <c r="B2781" s="25">
        <f>IF(OR(ISBLANK($AG2781),$AI2781="closed",$AI2781="old",AND($B$3=Data!$N$6,OR(database!AG2781=Data!$K$8,Data!$K$9=database!AG2781))),0,MAX(B$8:B2780)+1)</f>
        <v>0</v>
      </c>
      <c r="C2781" s="25">
        <f ca="1">IF(AND($AL2781-C$3&lt;=TODAY(),$AL2781&gt;0,AI2781&lt;&gt;"closed",AI2781&lt;&gt;"old",AND($B$3&lt;&gt;Data!$N$6,OR(database!$AG2781&lt;&gt;Data!$K$9,database!$AG2781&lt;&gt;Data!$K$8))),MAX(C$8:C2780)+1,0)</f>
        <v>0</v>
      </c>
      <c r="D2781" s="25">
        <f ca="1">IF(AND($AL2781-D$3&lt;=TODAY(),$AL2781&gt;0,$AI2781&lt;&gt;"closed",AI2781&lt;&gt;"old",AND($B$3&lt;&gt;Data!$N$6,OR(database!$AG2781&lt;&gt;Data!$K$9,database!$AG2781&lt;&gt;Data!$K$8))),MAX(D$8:D2780)+1,0)</f>
        <v>0</v>
      </c>
      <c r="E2781" s="25">
        <f ca="1">IF(AND($AL2781-E$3&lt;=TODAY(),$AL2781&gt;0,AI2781&lt;&gt;"closed",AI2781&lt;&gt;"old",AND($B$3&lt;&gt;Data!$N$6,OR(database!$AG2781&lt;&gt;Data!$K$9,database!$AG2781&lt;&gt;Data!$K$8))),MAX(E$8:E2780)+1,0)</f>
        <v>0</v>
      </c>
      <c r="F2781" s="25">
        <f>IF(AH2781="X",MAX(F$8:F2780)+1,0)</f>
        <v>0</v>
      </c>
      <c r="G2781" s="25">
        <f ca="1">IF(AND(AG2781=Data!$K$8,database!AI2781&lt;&gt;"Closed",AI2781&lt;&gt;"old",database!AL2781&lt;(TODAY()+Data!$X$4)),MAX(G$8:G2780)+1,0)</f>
        <v>0</v>
      </c>
      <c r="H2781" s="25">
        <f ca="1">IF(AND(AG2781=Data!$K$9,database!AI2781&lt;&gt;"Closed",AI2781&lt;&gt;"old",database!AL2781&lt;(TODAY()+Data!$X$5)),MAX(H$8:H2780)+1,0)</f>
        <v>0</v>
      </c>
      <c r="Y2781">
        <f>IF(AS2781&gt;0,VLOOKUP(AS2781,$AT:$AV,3,0)+COUNTIF(AS$8:AS2780,AS2781),0)</f>
        <v>0</v>
      </c>
      <c r="AA2781" s="17"/>
      <c r="AB2781" s="18"/>
      <c r="AC2781" s="17"/>
      <c r="AD2781" s="18"/>
      <c r="AE2781" s="17"/>
      <c r="AF2781" s="18"/>
      <c r="AG2781" s="139"/>
      <c r="AH2781" s="24"/>
      <c r="AI2781" s="17"/>
      <c r="AJ2781" s="24"/>
      <c r="AK2781" s="27"/>
      <c r="AL2781" s="47"/>
      <c r="AQ2781" s="25">
        <f>IF(FollowUp!$AK$3="(Off)",IF(FollowUp!$AA$3=Data!$D$5,C2781,IF(FollowUp!$AA$3=Data!$D$6,D2781,IF(FollowUp!$AA$3=Data!$D$7,E2781,B2781))),IF(FollowUp!$AK$3=Data!$N$9,F2781,IF(FollowUp!$AK$3=Data!$N$8,H2781,IF(FollowUp!$AK$3=Data!$N$7,G2781,B2781))))</f>
        <v>0</v>
      </c>
      <c r="AR2781" s="51">
        <f t="shared" si="266"/>
        <v>0</v>
      </c>
      <c r="AS2781" s="25">
        <f t="shared" si="264"/>
        <v>-1</v>
      </c>
      <c r="AT2781" s="25">
        <f t="shared" si="267"/>
        <v>2774</v>
      </c>
      <c r="AU2781" s="25">
        <f t="shared" si="265"/>
        <v>0</v>
      </c>
      <c r="AV2781" s="25">
        <f t="shared" si="268"/>
        <v>0</v>
      </c>
      <c r="BB2781" s="51"/>
    </row>
    <row r="2782" spans="1:54" x14ac:dyDescent="0.25">
      <c r="A2782" t="str">
        <f t="shared" si="263"/>
        <v>2782</v>
      </c>
      <c r="B2782" s="25">
        <f>IF(OR(ISBLANK($AG2782),$AI2782="closed",$AI2782="old",AND($B$3=Data!$N$6,OR(database!AG2782=Data!$K$8,Data!$K$9=database!AG2782))),0,MAX(B$8:B2781)+1)</f>
        <v>0</v>
      </c>
      <c r="C2782" s="25">
        <f ca="1">IF(AND($AL2782-C$3&lt;=TODAY(),$AL2782&gt;0,AI2782&lt;&gt;"closed",AI2782&lt;&gt;"old",AND($B$3&lt;&gt;Data!$N$6,OR(database!$AG2782&lt;&gt;Data!$K$9,database!$AG2782&lt;&gt;Data!$K$8))),MAX(C$8:C2781)+1,0)</f>
        <v>0</v>
      </c>
      <c r="D2782" s="25">
        <f ca="1">IF(AND($AL2782-D$3&lt;=TODAY(),$AL2782&gt;0,$AI2782&lt;&gt;"closed",AI2782&lt;&gt;"old",AND($B$3&lt;&gt;Data!$N$6,OR(database!$AG2782&lt;&gt;Data!$K$9,database!$AG2782&lt;&gt;Data!$K$8))),MAX(D$8:D2781)+1,0)</f>
        <v>0</v>
      </c>
      <c r="E2782" s="25">
        <f ca="1">IF(AND($AL2782-E$3&lt;=TODAY(),$AL2782&gt;0,AI2782&lt;&gt;"closed",AI2782&lt;&gt;"old",AND($B$3&lt;&gt;Data!$N$6,OR(database!$AG2782&lt;&gt;Data!$K$9,database!$AG2782&lt;&gt;Data!$K$8))),MAX(E$8:E2781)+1,0)</f>
        <v>0</v>
      </c>
      <c r="F2782" s="25">
        <f>IF(AH2782="X",MAX(F$8:F2781)+1,0)</f>
        <v>0</v>
      </c>
      <c r="G2782" s="25">
        <f ca="1">IF(AND(AG2782=Data!$K$8,database!AI2782&lt;&gt;"Closed",AI2782&lt;&gt;"old",database!AL2782&lt;(TODAY()+Data!$X$4)),MAX(G$8:G2781)+1,0)</f>
        <v>0</v>
      </c>
      <c r="H2782" s="25">
        <f ca="1">IF(AND(AG2782=Data!$K$9,database!AI2782&lt;&gt;"Closed",AI2782&lt;&gt;"old",database!AL2782&lt;(TODAY()+Data!$X$5)),MAX(H$8:H2781)+1,0)</f>
        <v>0</v>
      </c>
      <c r="Y2782">
        <f>IF(AS2782&gt;0,VLOOKUP(AS2782,$AT:$AV,3,0)+COUNTIF(AS$8:AS2781,AS2782),0)</f>
        <v>0</v>
      </c>
      <c r="AA2782" s="16"/>
      <c r="AB2782" s="22"/>
      <c r="AC2782" s="16"/>
      <c r="AD2782" s="22"/>
      <c r="AE2782" s="16"/>
      <c r="AF2782" s="22"/>
      <c r="AG2782" s="138"/>
      <c r="AH2782" s="23"/>
      <c r="AI2782" s="16"/>
      <c r="AJ2782" s="23"/>
      <c r="AK2782" s="28"/>
      <c r="AL2782" s="35"/>
      <c r="AQ2782" s="25">
        <f>IF(FollowUp!$AK$3="(Off)",IF(FollowUp!$AA$3=Data!$D$5,C2782,IF(FollowUp!$AA$3=Data!$D$6,D2782,IF(FollowUp!$AA$3=Data!$D$7,E2782,B2782))),IF(FollowUp!$AK$3=Data!$N$9,F2782,IF(FollowUp!$AK$3=Data!$N$8,H2782,IF(FollowUp!$AK$3=Data!$N$7,G2782,B2782))))</f>
        <v>0</v>
      </c>
      <c r="AR2782" s="51">
        <f t="shared" si="266"/>
        <v>0</v>
      </c>
      <c r="AS2782" s="25">
        <f t="shared" si="264"/>
        <v>-1</v>
      </c>
      <c r="AT2782" s="25">
        <f t="shared" si="267"/>
        <v>2775</v>
      </c>
      <c r="AU2782" s="25">
        <f t="shared" si="265"/>
        <v>0</v>
      </c>
      <c r="AV2782" s="25">
        <f t="shared" si="268"/>
        <v>0</v>
      </c>
      <c r="BB2782" s="51"/>
    </row>
    <row r="2783" spans="1:54" x14ac:dyDescent="0.25">
      <c r="A2783" t="str">
        <f t="shared" si="263"/>
        <v>2783</v>
      </c>
      <c r="B2783" s="25">
        <f>IF(OR(ISBLANK($AG2783),$AI2783="closed",$AI2783="old",AND($B$3=Data!$N$6,OR(database!AG2783=Data!$K$8,Data!$K$9=database!AG2783))),0,MAX(B$8:B2782)+1)</f>
        <v>0</v>
      </c>
      <c r="C2783" s="25">
        <f ca="1">IF(AND($AL2783-C$3&lt;=TODAY(),$AL2783&gt;0,AI2783&lt;&gt;"closed",AI2783&lt;&gt;"old",AND($B$3&lt;&gt;Data!$N$6,OR(database!$AG2783&lt;&gt;Data!$K$9,database!$AG2783&lt;&gt;Data!$K$8))),MAX(C$8:C2782)+1,0)</f>
        <v>0</v>
      </c>
      <c r="D2783" s="25">
        <f ca="1">IF(AND($AL2783-D$3&lt;=TODAY(),$AL2783&gt;0,$AI2783&lt;&gt;"closed",AI2783&lt;&gt;"old",AND($B$3&lt;&gt;Data!$N$6,OR(database!$AG2783&lt;&gt;Data!$K$9,database!$AG2783&lt;&gt;Data!$K$8))),MAX(D$8:D2782)+1,0)</f>
        <v>0</v>
      </c>
      <c r="E2783" s="25">
        <f ca="1">IF(AND($AL2783-E$3&lt;=TODAY(),$AL2783&gt;0,AI2783&lt;&gt;"closed",AI2783&lt;&gt;"old",AND($B$3&lt;&gt;Data!$N$6,OR(database!$AG2783&lt;&gt;Data!$K$9,database!$AG2783&lt;&gt;Data!$K$8))),MAX(E$8:E2782)+1,0)</f>
        <v>0</v>
      </c>
      <c r="F2783" s="25">
        <f>IF(AH2783="X",MAX(F$8:F2782)+1,0)</f>
        <v>0</v>
      </c>
      <c r="G2783" s="25">
        <f ca="1">IF(AND(AG2783=Data!$K$8,database!AI2783&lt;&gt;"Closed",AI2783&lt;&gt;"old",database!AL2783&lt;(TODAY()+Data!$X$4)),MAX(G$8:G2782)+1,0)</f>
        <v>0</v>
      </c>
      <c r="H2783" s="25">
        <f ca="1">IF(AND(AG2783=Data!$K$9,database!AI2783&lt;&gt;"Closed",AI2783&lt;&gt;"old",database!AL2783&lt;(TODAY()+Data!$X$5)),MAX(H$8:H2782)+1,0)</f>
        <v>0</v>
      </c>
      <c r="Y2783">
        <f>IF(AS2783&gt;0,VLOOKUP(AS2783,$AT:$AV,3,0)+COUNTIF(AS$8:AS2782,AS2783),0)</f>
        <v>0</v>
      </c>
      <c r="AA2783" s="17"/>
      <c r="AB2783" s="18"/>
      <c r="AC2783" s="17"/>
      <c r="AD2783" s="18"/>
      <c r="AE2783" s="17"/>
      <c r="AF2783" s="18"/>
      <c r="AG2783" s="139"/>
      <c r="AH2783" s="24"/>
      <c r="AI2783" s="17"/>
      <c r="AJ2783" s="24"/>
      <c r="AK2783" s="27"/>
      <c r="AL2783" s="47"/>
      <c r="AQ2783" s="25">
        <f>IF(FollowUp!$AK$3="(Off)",IF(FollowUp!$AA$3=Data!$D$5,C2783,IF(FollowUp!$AA$3=Data!$D$6,D2783,IF(FollowUp!$AA$3=Data!$D$7,E2783,B2783))),IF(FollowUp!$AK$3=Data!$N$9,F2783,IF(FollowUp!$AK$3=Data!$N$8,H2783,IF(FollowUp!$AK$3=Data!$N$7,G2783,B2783))))</f>
        <v>0</v>
      </c>
      <c r="AR2783" s="51">
        <f t="shared" si="266"/>
        <v>0</v>
      </c>
      <c r="AS2783" s="25">
        <f t="shared" si="264"/>
        <v>-1</v>
      </c>
      <c r="AT2783" s="25">
        <f t="shared" si="267"/>
        <v>2776</v>
      </c>
      <c r="AU2783" s="25">
        <f t="shared" si="265"/>
        <v>0</v>
      </c>
      <c r="AV2783" s="25">
        <f t="shared" si="268"/>
        <v>0</v>
      </c>
      <c r="BB2783" s="51"/>
    </row>
    <row r="2784" spans="1:54" x14ac:dyDescent="0.25">
      <c r="A2784" t="str">
        <f t="shared" si="263"/>
        <v>2784</v>
      </c>
      <c r="B2784" s="25">
        <f>IF(OR(ISBLANK($AG2784),$AI2784="closed",$AI2784="old",AND($B$3=Data!$N$6,OR(database!AG2784=Data!$K$8,Data!$K$9=database!AG2784))),0,MAX(B$8:B2783)+1)</f>
        <v>0</v>
      </c>
      <c r="C2784" s="25">
        <f ca="1">IF(AND($AL2784-C$3&lt;=TODAY(),$AL2784&gt;0,AI2784&lt;&gt;"closed",AI2784&lt;&gt;"old",AND($B$3&lt;&gt;Data!$N$6,OR(database!$AG2784&lt;&gt;Data!$K$9,database!$AG2784&lt;&gt;Data!$K$8))),MAX(C$8:C2783)+1,0)</f>
        <v>0</v>
      </c>
      <c r="D2784" s="25">
        <f ca="1">IF(AND($AL2784-D$3&lt;=TODAY(),$AL2784&gt;0,$AI2784&lt;&gt;"closed",AI2784&lt;&gt;"old",AND($B$3&lt;&gt;Data!$N$6,OR(database!$AG2784&lt;&gt;Data!$K$9,database!$AG2784&lt;&gt;Data!$K$8))),MAX(D$8:D2783)+1,0)</f>
        <v>0</v>
      </c>
      <c r="E2784" s="25">
        <f ca="1">IF(AND($AL2784-E$3&lt;=TODAY(),$AL2784&gt;0,AI2784&lt;&gt;"closed",AI2784&lt;&gt;"old",AND($B$3&lt;&gt;Data!$N$6,OR(database!$AG2784&lt;&gt;Data!$K$9,database!$AG2784&lt;&gt;Data!$K$8))),MAX(E$8:E2783)+1,0)</f>
        <v>0</v>
      </c>
      <c r="F2784" s="25">
        <f>IF(AH2784="X",MAX(F$8:F2783)+1,0)</f>
        <v>0</v>
      </c>
      <c r="G2784" s="25">
        <f ca="1">IF(AND(AG2784=Data!$K$8,database!AI2784&lt;&gt;"Closed",AI2784&lt;&gt;"old",database!AL2784&lt;(TODAY()+Data!$X$4)),MAX(G$8:G2783)+1,0)</f>
        <v>0</v>
      </c>
      <c r="H2784" s="25">
        <f ca="1">IF(AND(AG2784=Data!$K$9,database!AI2784&lt;&gt;"Closed",AI2784&lt;&gt;"old",database!AL2784&lt;(TODAY()+Data!$X$5)),MAX(H$8:H2783)+1,0)</f>
        <v>0</v>
      </c>
      <c r="Y2784">
        <f>IF(AS2784&gt;0,VLOOKUP(AS2784,$AT:$AV,3,0)+COUNTIF(AS$8:AS2783,AS2784),0)</f>
        <v>0</v>
      </c>
      <c r="AA2784" s="16"/>
      <c r="AB2784" s="22"/>
      <c r="AC2784" s="16"/>
      <c r="AD2784" s="22"/>
      <c r="AE2784" s="16"/>
      <c r="AF2784" s="22"/>
      <c r="AG2784" s="138"/>
      <c r="AH2784" s="23"/>
      <c r="AI2784" s="16"/>
      <c r="AJ2784" s="23"/>
      <c r="AK2784" s="28"/>
      <c r="AL2784" s="35"/>
      <c r="AQ2784" s="25">
        <f>IF(FollowUp!$AK$3="(Off)",IF(FollowUp!$AA$3=Data!$D$5,C2784,IF(FollowUp!$AA$3=Data!$D$6,D2784,IF(FollowUp!$AA$3=Data!$D$7,E2784,B2784))),IF(FollowUp!$AK$3=Data!$N$9,F2784,IF(FollowUp!$AK$3=Data!$N$8,H2784,IF(FollowUp!$AK$3=Data!$N$7,G2784,B2784))))</f>
        <v>0</v>
      </c>
      <c r="AR2784" s="51">
        <f t="shared" si="266"/>
        <v>0</v>
      </c>
      <c r="AS2784" s="25">
        <f t="shared" si="264"/>
        <v>-1</v>
      </c>
      <c r="AT2784" s="25">
        <f t="shared" si="267"/>
        <v>2777</v>
      </c>
      <c r="AU2784" s="25">
        <f t="shared" si="265"/>
        <v>0</v>
      </c>
      <c r="AV2784" s="25">
        <f t="shared" si="268"/>
        <v>0</v>
      </c>
      <c r="BB2784" s="51"/>
    </row>
    <row r="2785" spans="1:54" x14ac:dyDescent="0.25">
      <c r="A2785" t="str">
        <f t="shared" si="263"/>
        <v>2785</v>
      </c>
      <c r="B2785" s="25">
        <f>IF(OR(ISBLANK($AG2785),$AI2785="closed",$AI2785="old",AND($B$3=Data!$N$6,OR(database!AG2785=Data!$K$8,Data!$K$9=database!AG2785))),0,MAX(B$8:B2784)+1)</f>
        <v>0</v>
      </c>
      <c r="C2785" s="25">
        <f ca="1">IF(AND($AL2785-C$3&lt;=TODAY(),$AL2785&gt;0,AI2785&lt;&gt;"closed",AI2785&lt;&gt;"old",AND($B$3&lt;&gt;Data!$N$6,OR(database!$AG2785&lt;&gt;Data!$K$9,database!$AG2785&lt;&gt;Data!$K$8))),MAX(C$8:C2784)+1,0)</f>
        <v>0</v>
      </c>
      <c r="D2785" s="25">
        <f ca="1">IF(AND($AL2785-D$3&lt;=TODAY(),$AL2785&gt;0,$AI2785&lt;&gt;"closed",AI2785&lt;&gt;"old",AND($B$3&lt;&gt;Data!$N$6,OR(database!$AG2785&lt;&gt;Data!$K$9,database!$AG2785&lt;&gt;Data!$K$8))),MAX(D$8:D2784)+1,0)</f>
        <v>0</v>
      </c>
      <c r="E2785" s="25">
        <f ca="1">IF(AND($AL2785-E$3&lt;=TODAY(),$AL2785&gt;0,AI2785&lt;&gt;"closed",AI2785&lt;&gt;"old",AND($B$3&lt;&gt;Data!$N$6,OR(database!$AG2785&lt;&gt;Data!$K$9,database!$AG2785&lt;&gt;Data!$K$8))),MAX(E$8:E2784)+1,0)</f>
        <v>0</v>
      </c>
      <c r="F2785" s="25">
        <f>IF(AH2785="X",MAX(F$8:F2784)+1,0)</f>
        <v>0</v>
      </c>
      <c r="G2785" s="25">
        <f ca="1">IF(AND(AG2785=Data!$K$8,database!AI2785&lt;&gt;"Closed",AI2785&lt;&gt;"old",database!AL2785&lt;(TODAY()+Data!$X$4)),MAX(G$8:G2784)+1,0)</f>
        <v>0</v>
      </c>
      <c r="H2785" s="25">
        <f ca="1">IF(AND(AG2785=Data!$K$9,database!AI2785&lt;&gt;"Closed",AI2785&lt;&gt;"old",database!AL2785&lt;(TODAY()+Data!$X$5)),MAX(H$8:H2784)+1,0)</f>
        <v>0</v>
      </c>
      <c r="Y2785">
        <f>IF(AS2785&gt;0,VLOOKUP(AS2785,$AT:$AV,3,0)+COUNTIF(AS$8:AS2784,AS2785),0)</f>
        <v>0</v>
      </c>
      <c r="AA2785" s="17"/>
      <c r="AB2785" s="18"/>
      <c r="AC2785" s="17"/>
      <c r="AD2785" s="18"/>
      <c r="AE2785" s="17"/>
      <c r="AF2785" s="18"/>
      <c r="AG2785" s="139"/>
      <c r="AH2785" s="24"/>
      <c r="AI2785" s="17"/>
      <c r="AJ2785" s="24"/>
      <c r="AK2785" s="27"/>
      <c r="AL2785" s="47"/>
      <c r="AQ2785" s="25">
        <f>IF(FollowUp!$AK$3="(Off)",IF(FollowUp!$AA$3=Data!$D$5,C2785,IF(FollowUp!$AA$3=Data!$D$6,D2785,IF(FollowUp!$AA$3=Data!$D$7,E2785,B2785))),IF(FollowUp!$AK$3=Data!$N$9,F2785,IF(FollowUp!$AK$3=Data!$N$8,H2785,IF(FollowUp!$AK$3=Data!$N$7,G2785,B2785))))</f>
        <v>0</v>
      </c>
      <c r="AR2785" s="51">
        <f t="shared" si="266"/>
        <v>0</v>
      </c>
      <c r="AS2785" s="25">
        <f t="shared" si="264"/>
        <v>-1</v>
      </c>
      <c r="AT2785" s="25">
        <f t="shared" si="267"/>
        <v>2778</v>
      </c>
      <c r="AU2785" s="25">
        <f t="shared" si="265"/>
        <v>0</v>
      </c>
      <c r="AV2785" s="25">
        <f t="shared" si="268"/>
        <v>0</v>
      </c>
      <c r="BB2785" s="51"/>
    </row>
    <row r="2786" spans="1:54" x14ac:dyDescent="0.25">
      <c r="A2786" t="str">
        <f t="shared" si="263"/>
        <v>2786</v>
      </c>
      <c r="B2786" s="25">
        <f>IF(OR(ISBLANK($AG2786),$AI2786="closed",$AI2786="old",AND($B$3=Data!$N$6,OR(database!AG2786=Data!$K$8,Data!$K$9=database!AG2786))),0,MAX(B$8:B2785)+1)</f>
        <v>0</v>
      </c>
      <c r="C2786" s="25">
        <f ca="1">IF(AND($AL2786-C$3&lt;=TODAY(),$AL2786&gt;0,AI2786&lt;&gt;"closed",AI2786&lt;&gt;"old",AND($B$3&lt;&gt;Data!$N$6,OR(database!$AG2786&lt;&gt;Data!$K$9,database!$AG2786&lt;&gt;Data!$K$8))),MAX(C$8:C2785)+1,0)</f>
        <v>0</v>
      </c>
      <c r="D2786" s="25">
        <f ca="1">IF(AND($AL2786-D$3&lt;=TODAY(),$AL2786&gt;0,$AI2786&lt;&gt;"closed",AI2786&lt;&gt;"old",AND($B$3&lt;&gt;Data!$N$6,OR(database!$AG2786&lt;&gt;Data!$K$9,database!$AG2786&lt;&gt;Data!$K$8))),MAX(D$8:D2785)+1,0)</f>
        <v>0</v>
      </c>
      <c r="E2786" s="25">
        <f ca="1">IF(AND($AL2786-E$3&lt;=TODAY(),$AL2786&gt;0,AI2786&lt;&gt;"closed",AI2786&lt;&gt;"old",AND($B$3&lt;&gt;Data!$N$6,OR(database!$AG2786&lt;&gt;Data!$K$9,database!$AG2786&lt;&gt;Data!$K$8))),MAX(E$8:E2785)+1,0)</f>
        <v>0</v>
      </c>
      <c r="F2786" s="25">
        <f>IF(AH2786="X",MAX(F$8:F2785)+1,0)</f>
        <v>0</v>
      </c>
      <c r="G2786" s="25">
        <f ca="1">IF(AND(AG2786=Data!$K$8,database!AI2786&lt;&gt;"Closed",AI2786&lt;&gt;"old",database!AL2786&lt;(TODAY()+Data!$X$4)),MAX(G$8:G2785)+1,0)</f>
        <v>0</v>
      </c>
      <c r="H2786" s="25">
        <f ca="1">IF(AND(AG2786=Data!$K$9,database!AI2786&lt;&gt;"Closed",AI2786&lt;&gt;"old",database!AL2786&lt;(TODAY()+Data!$X$5)),MAX(H$8:H2785)+1,0)</f>
        <v>0</v>
      </c>
      <c r="Y2786">
        <f>IF(AS2786&gt;0,VLOOKUP(AS2786,$AT:$AV,3,0)+COUNTIF(AS$8:AS2785,AS2786),0)</f>
        <v>0</v>
      </c>
      <c r="AA2786" s="16"/>
      <c r="AB2786" s="22"/>
      <c r="AC2786" s="16"/>
      <c r="AD2786" s="22"/>
      <c r="AE2786" s="16"/>
      <c r="AF2786" s="22"/>
      <c r="AG2786" s="138"/>
      <c r="AH2786" s="23"/>
      <c r="AI2786" s="16"/>
      <c r="AJ2786" s="23"/>
      <c r="AK2786" s="28"/>
      <c r="AL2786" s="35"/>
      <c r="AQ2786" s="25">
        <f>IF(FollowUp!$AK$3="(Off)",IF(FollowUp!$AA$3=Data!$D$5,C2786,IF(FollowUp!$AA$3=Data!$D$6,D2786,IF(FollowUp!$AA$3=Data!$D$7,E2786,B2786))),IF(FollowUp!$AK$3=Data!$N$9,F2786,IF(FollowUp!$AK$3=Data!$N$8,H2786,IF(FollowUp!$AK$3=Data!$N$7,G2786,B2786))))</f>
        <v>0</v>
      </c>
      <c r="AR2786" s="51">
        <f t="shared" si="266"/>
        <v>0</v>
      </c>
      <c r="AS2786" s="25">
        <f t="shared" si="264"/>
        <v>-1</v>
      </c>
      <c r="AT2786" s="25">
        <f t="shared" si="267"/>
        <v>2779</v>
      </c>
      <c r="AU2786" s="25">
        <f t="shared" si="265"/>
        <v>0</v>
      </c>
      <c r="AV2786" s="25">
        <f t="shared" si="268"/>
        <v>0</v>
      </c>
      <c r="BB2786" s="51"/>
    </row>
    <row r="2787" spans="1:54" x14ac:dyDescent="0.25">
      <c r="A2787" t="str">
        <f t="shared" si="263"/>
        <v>2787</v>
      </c>
      <c r="B2787" s="25">
        <f>IF(OR(ISBLANK($AG2787),$AI2787="closed",$AI2787="old",AND($B$3=Data!$N$6,OR(database!AG2787=Data!$K$8,Data!$K$9=database!AG2787))),0,MAX(B$8:B2786)+1)</f>
        <v>0</v>
      </c>
      <c r="C2787" s="25">
        <f ca="1">IF(AND($AL2787-C$3&lt;=TODAY(),$AL2787&gt;0,AI2787&lt;&gt;"closed",AI2787&lt;&gt;"old",AND($B$3&lt;&gt;Data!$N$6,OR(database!$AG2787&lt;&gt;Data!$K$9,database!$AG2787&lt;&gt;Data!$K$8))),MAX(C$8:C2786)+1,0)</f>
        <v>0</v>
      </c>
      <c r="D2787" s="25">
        <f ca="1">IF(AND($AL2787-D$3&lt;=TODAY(),$AL2787&gt;0,$AI2787&lt;&gt;"closed",AI2787&lt;&gt;"old",AND($B$3&lt;&gt;Data!$N$6,OR(database!$AG2787&lt;&gt;Data!$K$9,database!$AG2787&lt;&gt;Data!$K$8))),MAX(D$8:D2786)+1,0)</f>
        <v>0</v>
      </c>
      <c r="E2787" s="25">
        <f ca="1">IF(AND($AL2787-E$3&lt;=TODAY(),$AL2787&gt;0,AI2787&lt;&gt;"closed",AI2787&lt;&gt;"old",AND($B$3&lt;&gt;Data!$N$6,OR(database!$AG2787&lt;&gt;Data!$K$9,database!$AG2787&lt;&gt;Data!$K$8))),MAX(E$8:E2786)+1,0)</f>
        <v>0</v>
      </c>
      <c r="F2787" s="25">
        <f>IF(AH2787="X",MAX(F$8:F2786)+1,0)</f>
        <v>0</v>
      </c>
      <c r="G2787" s="25">
        <f ca="1">IF(AND(AG2787=Data!$K$8,database!AI2787&lt;&gt;"Closed",AI2787&lt;&gt;"old",database!AL2787&lt;(TODAY()+Data!$X$4)),MAX(G$8:G2786)+1,0)</f>
        <v>0</v>
      </c>
      <c r="H2787" s="25">
        <f ca="1">IF(AND(AG2787=Data!$K$9,database!AI2787&lt;&gt;"Closed",AI2787&lt;&gt;"old",database!AL2787&lt;(TODAY()+Data!$X$5)),MAX(H$8:H2786)+1,0)</f>
        <v>0</v>
      </c>
      <c r="Y2787">
        <f>IF(AS2787&gt;0,VLOOKUP(AS2787,$AT:$AV,3,0)+COUNTIF(AS$8:AS2786,AS2787),0)</f>
        <v>0</v>
      </c>
      <c r="AA2787" s="17"/>
      <c r="AB2787" s="18"/>
      <c r="AC2787" s="17"/>
      <c r="AD2787" s="18"/>
      <c r="AE2787" s="17"/>
      <c r="AF2787" s="18"/>
      <c r="AG2787" s="139"/>
      <c r="AH2787" s="24"/>
      <c r="AI2787" s="17"/>
      <c r="AJ2787" s="24"/>
      <c r="AK2787" s="27"/>
      <c r="AL2787" s="47"/>
      <c r="AQ2787" s="25">
        <f>IF(FollowUp!$AK$3="(Off)",IF(FollowUp!$AA$3=Data!$D$5,C2787,IF(FollowUp!$AA$3=Data!$D$6,D2787,IF(FollowUp!$AA$3=Data!$D$7,E2787,B2787))),IF(FollowUp!$AK$3=Data!$N$9,F2787,IF(FollowUp!$AK$3=Data!$N$8,H2787,IF(FollowUp!$AK$3=Data!$N$7,G2787,B2787))))</f>
        <v>0</v>
      </c>
      <c r="AR2787" s="51">
        <f t="shared" si="266"/>
        <v>0</v>
      </c>
      <c r="AS2787" s="25">
        <f t="shared" si="264"/>
        <v>-1</v>
      </c>
      <c r="AT2787" s="25">
        <f t="shared" si="267"/>
        <v>2780</v>
      </c>
      <c r="AU2787" s="25">
        <f t="shared" si="265"/>
        <v>0</v>
      </c>
      <c r="AV2787" s="25">
        <f t="shared" si="268"/>
        <v>0</v>
      </c>
      <c r="BB2787" s="51"/>
    </row>
    <row r="2788" spans="1:54" x14ac:dyDescent="0.25">
      <c r="A2788" t="str">
        <f t="shared" si="263"/>
        <v>2788</v>
      </c>
      <c r="B2788" s="25">
        <f>IF(OR(ISBLANK($AG2788),$AI2788="closed",$AI2788="old",AND($B$3=Data!$N$6,OR(database!AG2788=Data!$K$8,Data!$K$9=database!AG2788))),0,MAX(B$8:B2787)+1)</f>
        <v>0</v>
      </c>
      <c r="C2788" s="25">
        <f ca="1">IF(AND($AL2788-C$3&lt;=TODAY(),$AL2788&gt;0,AI2788&lt;&gt;"closed",AI2788&lt;&gt;"old",AND($B$3&lt;&gt;Data!$N$6,OR(database!$AG2788&lt;&gt;Data!$K$9,database!$AG2788&lt;&gt;Data!$K$8))),MAX(C$8:C2787)+1,0)</f>
        <v>0</v>
      </c>
      <c r="D2788" s="25">
        <f ca="1">IF(AND($AL2788-D$3&lt;=TODAY(),$AL2788&gt;0,$AI2788&lt;&gt;"closed",AI2788&lt;&gt;"old",AND($B$3&lt;&gt;Data!$N$6,OR(database!$AG2788&lt;&gt;Data!$K$9,database!$AG2788&lt;&gt;Data!$K$8))),MAX(D$8:D2787)+1,0)</f>
        <v>0</v>
      </c>
      <c r="E2788" s="25">
        <f ca="1">IF(AND($AL2788-E$3&lt;=TODAY(),$AL2788&gt;0,AI2788&lt;&gt;"closed",AI2788&lt;&gt;"old",AND($B$3&lt;&gt;Data!$N$6,OR(database!$AG2788&lt;&gt;Data!$K$9,database!$AG2788&lt;&gt;Data!$K$8))),MAX(E$8:E2787)+1,0)</f>
        <v>0</v>
      </c>
      <c r="F2788" s="25">
        <f>IF(AH2788="X",MAX(F$8:F2787)+1,0)</f>
        <v>0</v>
      </c>
      <c r="G2788" s="25">
        <f ca="1">IF(AND(AG2788=Data!$K$8,database!AI2788&lt;&gt;"Closed",AI2788&lt;&gt;"old",database!AL2788&lt;(TODAY()+Data!$X$4)),MAX(G$8:G2787)+1,0)</f>
        <v>0</v>
      </c>
      <c r="H2788" s="25">
        <f ca="1">IF(AND(AG2788=Data!$K$9,database!AI2788&lt;&gt;"Closed",AI2788&lt;&gt;"old",database!AL2788&lt;(TODAY()+Data!$X$5)),MAX(H$8:H2787)+1,0)</f>
        <v>0</v>
      </c>
      <c r="Y2788">
        <f>IF(AS2788&gt;0,VLOOKUP(AS2788,$AT:$AV,3,0)+COUNTIF(AS$8:AS2787,AS2788),0)</f>
        <v>0</v>
      </c>
      <c r="AA2788" s="16"/>
      <c r="AB2788" s="22"/>
      <c r="AC2788" s="16"/>
      <c r="AD2788" s="22"/>
      <c r="AE2788" s="16"/>
      <c r="AF2788" s="22"/>
      <c r="AG2788" s="138"/>
      <c r="AH2788" s="23"/>
      <c r="AI2788" s="16"/>
      <c r="AJ2788" s="23"/>
      <c r="AK2788" s="28"/>
      <c r="AL2788" s="35"/>
      <c r="AQ2788" s="25">
        <f>IF(FollowUp!$AK$3="(Off)",IF(FollowUp!$AA$3=Data!$D$5,C2788,IF(FollowUp!$AA$3=Data!$D$6,D2788,IF(FollowUp!$AA$3=Data!$D$7,E2788,B2788))),IF(FollowUp!$AK$3=Data!$N$9,F2788,IF(FollowUp!$AK$3=Data!$N$8,H2788,IF(FollowUp!$AK$3=Data!$N$7,G2788,B2788))))</f>
        <v>0</v>
      </c>
      <c r="AR2788" s="51">
        <f t="shared" si="266"/>
        <v>0</v>
      </c>
      <c r="AS2788" s="25">
        <f t="shared" si="264"/>
        <v>-1</v>
      </c>
      <c r="AT2788" s="25">
        <f t="shared" si="267"/>
        <v>2781</v>
      </c>
      <c r="AU2788" s="25">
        <f t="shared" si="265"/>
        <v>0</v>
      </c>
      <c r="AV2788" s="25">
        <f t="shared" si="268"/>
        <v>0</v>
      </c>
      <c r="BB2788" s="51"/>
    </row>
    <row r="2789" spans="1:54" x14ac:dyDescent="0.25">
      <c r="A2789" t="str">
        <f t="shared" si="263"/>
        <v>2789</v>
      </c>
      <c r="B2789" s="25">
        <f>IF(OR(ISBLANK($AG2789),$AI2789="closed",$AI2789="old",AND($B$3=Data!$N$6,OR(database!AG2789=Data!$K$8,Data!$K$9=database!AG2789))),0,MAX(B$8:B2788)+1)</f>
        <v>0</v>
      </c>
      <c r="C2789" s="25">
        <f ca="1">IF(AND($AL2789-C$3&lt;=TODAY(),$AL2789&gt;0,AI2789&lt;&gt;"closed",AI2789&lt;&gt;"old",AND($B$3&lt;&gt;Data!$N$6,OR(database!$AG2789&lt;&gt;Data!$K$9,database!$AG2789&lt;&gt;Data!$K$8))),MAX(C$8:C2788)+1,0)</f>
        <v>0</v>
      </c>
      <c r="D2789" s="25">
        <f ca="1">IF(AND($AL2789-D$3&lt;=TODAY(),$AL2789&gt;0,$AI2789&lt;&gt;"closed",AI2789&lt;&gt;"old",AND($B$3&lt;&gt;Data!$N$6,OR(database!$AG2789&lt;&gt;Data!$K$9,database!$AG2789&lt;&gt;Data!$K$8))),MAX(D$8:D2788)+1,0)</f>
        <v>0</v>
      </c>
      <c r="E2789" s="25">
        <f ca="1">IF(AND($AL2789-E$3&lt;=TODAY(),$AL2789&gt;0,AI2789&lt;&gt;"closed",AI2789&lt;&gt;"old",AND($B$3&lt;&gt;Data!$N$6,OR(database!$AG2789&lt;&gt;Data!$K$9,database!$AG2789&lt;&gt;Data!$K$8))),MAX(E$8:E2788)+1,0)</f>
        <v>0</v>
      </c>
      <c r="F2789" s="25">
        <f>IF(AH2789="X",MAX(F$8:F2788)+1,0)</f>
        <v>0</v>
      </c>
      <c r="G2789" s="25">
        <f ca="1">IF(AND(AG2789=Data!$K$8,database!AI2789&lt;&gt;"Closed",AI2789&lt;&gt;"old",database!AL2789&lt;(TODAY()+Data!$X$4)),MAX(G$8:G2788)+1,0)</f>
        <v>0</v>
      </c>
      <c r="H2789" s="25">
        <f ca="1">IF(AND(AG2789=Data!$K$9,database!AI2789&lt;&gt;"Closed",AI2789&lt;&gt;"old",database!AL2789&lt;(TODAY()+Data!$X$5)),MAX(H$8:H2788)+1,0)</f>
        <v>0</v>
      </c>
      <c r="Y2789">
        <f>IF(AS2789&gt;0,VLOOKUP(AS2789,$AT:$AV,3,0)+COUNTIF(AS$8:AS2788,AS2789),0)</f>
        <v>0</v>
      </c>
      <c r="AA2789" s="17"/>
      <c r="AB2789" s="18"/>
      <c r="AC2789" s="17"/>
      <c r="AD2789" s="18"/>
      <c r="AE2789" s="17"/>
      <c r="AF2789" s="18"/>
      <c r="AG2789" s="139"/>
      <c r="AH2789" s="24"/>
      <c r="AI2789" s="17"/>
      <c r="AJ2789" s="24"/>
      <c r="AK2789" s="27"/>
      <c r="AL2789" s="47"/>
      <c r="AQ2789" s="25">
        <f>IF(FollowUp!$AK$3="(Off)",IF(FollowUp!$AA$3=Data!$D$5,C2789,IF(FollowUp!$AA$3=Data!$D$6,D2789,IF(FollowUp!$AA$3=Data!$D$7,E2789,B2789))),IF(FollowUp!$AK$3=Data!$N$9,F2789,IF(FollowUp!$AK$3=Data!$N$8,H2789,IF(FollowUp!$AK$3=Data!$N$7,G2789,B2789))))</f>
        <v>0</v>
      </c>
      <c r="AR2789" s="51">
        <f t="shared" si="266"/>
        <v>0</v>
      </c>
      <c r="AS2789" s="25">
        <f t="shared" si="264"/>
        <v>-1</v>
      </c>
      <c r="AT2789" s="25">
        <f t="shared" si="267"/>
        <v>2782</v>
      </c>
      <c r="AU2789" s="25">
        <f t="shared" si="265"/>
        <v>0</v>
      </c>
      <c r="AV2789" s="25">
        <f t="shared" si="268"/>
        <v>0</v>
      </c>
      <c r="BB2789" s="51"/>
    </row>
    <row r="2790" spans="1:54" x14ac:dyDescent="0.25">
      <c r="A2790" t="str">
        <f t="shared" si="263"/>
        <v>2790</v>
      </c>
      <c r="B2790" s="25">
        <f>IF(OR(ISBLANK($AG2790),$AI2790="closed",$AI2790="old",AND($B$3=Data!$N$6,OR(database!AG2790=Data!$K$8,Data!$K$9=database!AG2790))),0,MAX(B$8:B2789)+1)</f>
        <v>0</v>
      </c>
      <c r="C2790" s="25">
        <f ca="1">IF(AND($AL2790-C$3&lt;=TODAY(),$AL2790&gt;0,AI2790&lt;&gt;"closed",AI2790&lt;&gt;"old",AND($B$3&lt;&gt;Data!$N$6,OR(database!$AG2790&lt;&gt;Data!$K$9,database!$AG2790&lt;&gt;Data!$K$8))),MAX(C$8:C2789)+1,0)</f>
        <v>0</v>
      </c>
      <c r="D2790" s="25">
        <f ca="1">IF(AND($AL2790-D$3&lt;=TODAY(),$AL2790&gt;0,$AI2790&lt;&gt;"closed",AI2790&lt;&gt;"old",AND($B$3&lt;&gt;Data!$N$6,OR(database!$AG2790&lt;&gt;Data!$K$9,database!$AG2790&lt;&gt;Data!$K$8))),MAX(D$8:D2789)+1,0)</f>
        <v>0</v>
      </c>
      <c r="E2790" s="25">
        <f ca="1">IF(AND($AL2790-E$3&lt;=TODAY(),$AL2790&gt;0,AI2790&lt;&gt;"closed",AI2790&lt;&gt;"old",AND($B$3&lt;&gt;Data!$N$6,OR(database!$AG2790&lt;&gt;Data!$K$9,database!$AG2790&lt;&gt;Data!$K$8))),MAX(E$8:E2789)+1,0)</f>
        <v>0</v>
      </c>
      <c r="F2790" s="25">
        <f>IF(AH2790="X",MAX(F$8:F2789)+1,0)</f>
        <v>0</v>
      </c>
      <c r="G2790" s="25">
        <f ca="1">IF(AND(AG2790=Data!$K$8,database!AI2790&lt;&gt;"Closed",AI2790&lt;&gt;"old",database!AL2790&lt;(TODAY()+Data!$X$4)),MAX(G$8:G2789)+1,0)</f>
        <v>0</v>
      </c>
      <c r="H2790" s="25">
        <f ca="1">IF(AND(AG2790=Data!$K$9,database!AI2790&lt;&gt;"Closed",AI2790&lt;&gt;"old",database!AL2790&lt;(TODAY()+Data!$X$5)),MAX(H$8:H2789)+1,0)</f>
        <v>0</v>
      </c>
      <c r="Y2790">
        <f>IF(AS2790&gt;0,VLOOKUP(AS2790,$AT:$AV,3,0)+COUNTIF(AS$8:AS2789,AS2790),0)</f>
        <v>0</v>
      </c>
      <c r="AA2790" s="16"/>
      <c r="AB2790" s="22"/>
      <c r="AC2790" s="16"/>
      <c r="AD2790" s="22"/>
      <c r="AE2790" s="16"/>
      <c r="AF2790" s="22"/>
      <c r="AG2790" s="138"/>
      <c r="AH2790" s="23"/>
      <c r="AI2790" s="16"/>
      <c r="AJ2790" s="23"/>
      <c r="AK2790" s="28"/>
      <c r="AL2790" s="35"/>
      <c r="AQ2790" s="25">
        <f>IF(FollowUp!$AK$3="(Off)",IF(FollowUp!$AA$3=Data!$D$5,C2790,IF(FollowUp!$AA$3=Data!$D$6,D2790,IF(FollowUp!$AA$3=Data!$D$7,E2790,B2790))),IF(FollowUp!$AK$3=Data!$N$9,F2790,IF(FollowUp!$AK$3=Data!$N$8,H2790,IF(FollowUp!$AK$3=Data!$N$7,G2790,B2790))))</f>
        <v>0</v>
      </c>
      <c r="AR2790" s="51">
        <f t="shared" si="266"/>
        <v>0</v>
      </c>
      <c r="AS2790" s="25">
        <f t="shared" si="264"/>
        <v>-1</v>
      </c>
      <c r="AT2790" s="25">
        <f t="shared" si="267"/>
        <v>2783</v>
      </c>
      <c r="AU2790" s="25">
        <f t="shared" si="265"/>
        <v>0</v>
      </c>
      <c r="AV2790" s="25">
        <f t="shared" si="268"/>
        <v>0</v>
      </c>
      <c r="BB2790" s="51"/>
    </row>
    <row r="2791" spans="1:54" x14ac:dyDescent="0.25">
      <c r="A2791" t="str">
        <f t="shared" si="263"/>
        <v>2791</v>
      </c>
      <c r="B2791" s="25">
        <f>IF(OR(ISBLANK($AG2791),$AI2791="closed",$AI2791="old",AND($B$3=Data!$N$6,OR(database!AG2791=Data!$K$8,Data!$K$9=database!AG2791))),0,MAX(B$8:B2790)+1)</f>
        <v>0</v>
      </c>
      <c r="C2791" s="25">
        <f ca="1">IF(AND($AL2791-C$3&lt;=TODAY(),$AL2791&gt;0,AI2791&lt;&gt;"closed",AI2791&lt;&gt;"old",AND($B$3&lt;&gt;Data!$N$6,OR(database!$AG2791&lt;&gt;Data!$K$9,database!$AG2791&lt;&gt;Data!$K$8))),MAX(C$8:C2790)+1,0)</f>
        <v>0</v>
      </c>
      <c r="D2791" s="25">
        <f ca="1">IF(AND($AL2791-D$3&lt;=TODAY(),$AL2791&gt;0,$AI2791&lt;&gt;"closed",AI2791&lt;&gt;"old",AND($B$3&lt;&gt;Data!$N$6,OR(database!$AG2791&lt;&gt;Data!$K$9,database!$AG2791&lt;&gt;Data!$K$8))),MAX(D$8:D2790)+1,0)</f>
        <v>0</v>
      </c>
      <c r="E2791" s="25">
        <f ca="1">IF(AND($AL2791-E$3&lt;=TODAY(),$AL2791&gt;0,AI2791&lt;&gt;"closed",AI2791&lt;&gt;"old",AND($B$3&lt;&gt;Data!$N$6,OR(database!$AG2791&lt;&gt;Data!$K$9,database!$AG2791&lt;&gt;Data!$K$8))),MAX(E$8:E2790)+1,0)</f>
        <v>0</v>
      </c>
      <c r="F2791" s="25">
        <f>IF(AH2791="X",MAX(F$8:F2790)+1,0)</f>
        <v>0</v>
      </c>
      <c r="G2791" s="25">
        <f ca="1">IF(AND(AG2791=Data!$K$8,database!AI2791&lt;&gt;"Closed",AI2791&lt;&gt;"old",database!AL2791&lt;(TODAY()+Data!$X$4)),MAX(G$8:G2790)+1,0)</f>
        <v>0</v>
      </c>
      <c r="H2791" s="25">
        <f ca="1">IF(AND(AG2791=Data!$K$9,database!AI2791&lt;&gt;"Closed",AI2791&lt;&gt;"old",database!AL2791&lt;(TODAY()+Data!$X$5)),MAX(H$8:H2790)+1,0)</f>
        <v>0</v>
      </c>
      <c r="Y2791">
        <f>IF(AS2791&gt;0,VLOOKUP(AS2791,$AT:$AV,3,0)+COUNTIF(AS$8:AS2790,AS2791),0)</f>
        <v>0</v>
      </c>
      <c r="AA2791" s="17"/>
      <c r="AB2791" s="18"/>
      <c r="AC2791" s="17"/>
      <c r="AD2791" s="18"/>
      <c r="AE2791" s="17"/>
      <c r="AF2791" s="18"/>
      <c r="AG2791" s="139"/>
      <c r="AH2791" s="24"/>
      <c r="AI2791" s="17"/>
      <c r="AJ2791" s="24"/>
      <c r="AK2791" s="27"/>
      <c r="AL2791" s="47"/>
      <c r="AQ2791" s="25">
        <f>IF(FollowUp!$AK$3="(Off)",IF(FollowUp!$AA$3=Data!$D$5,C2791,IF(FollowUp!$AA$3=Data!$D$6,D2791,IF(FollowUp!$AA$3=Data!$D$7,E2791,B2791))),IF(FollowUp!$AK$3=Data!$N$9,F2791,IF(FollowUp!$AK$3=Data!$N$8,H2791,IF(FollowUp!$AK$3=Data!$N$7,G2791,B2791))))</f>
        <v>0</v>
      </c>
      <c r="AR2791" s="51">
        <f t="shared" si="266"/>
        <v>0</v>
      </c>
      <c r="AS2791" s="25">
        <f t="shared" si="264"/>
        <v>-1</v>
      </c>
      <c r="AT2791" s="25">
        <f t="shared" si="267"/>
        <v>2784</v>
      </c>
      <c r="AU2791" s="25">
        <f t="shared" si="265"/>
        <v>0</v>
      </c>
      <c r="AV2791" s="25">
        <f t="shared" si="268"/>
        <v>0</v>
      </c>
      <c r="BB2791" s="51"/>
    </row>
    <row r="2792" spans="1:54" x14ac:dyDescent="0.25">
      <c r="A2792" t="str">
        <f t="shared" si="263"/>
        <v>2792</v>
      </c>
      <c r="B2792" s="25">
        <f>IF(OR(ISBLANK($AG2792),$AI2792="closed",$AI2792="old",AND($B$3=Data!$N$6,OR(database!AG2792=Data!$K$8,Data!$K$9=database!AG2792))),0,MAX(B$8:B2791)+1)</f>
        <v>0</v>
      </c>
      <c r="C2792" s="25">
        <f ca="1">IF(AND($AL2792-C$3&lt;=TODAY(),$AL2792&gt;0,AI2792&lt;&gt;"closed",AI2792&lt;&gt;"old",AND($B$3&lt;&gt;Data!$N$6,OR(database!$AG2792&lt;&gt;Data!$K$9,database!$AG2792&lt;&gt;Data!$K$8))),MAX(C$8:C2791)+1,0)</f>
        <v>0</v>
      </c>
      <c r="D2792" s="25">
        <f ca="1">IF(AND($AL2792-D$3&lt;=TODAY(),$AL2792&gt;0,$AI2792&lt;&gt;"closed",AI2792&lt;&gt;"old",AND($B$3&lt;&gt;Data!$N$6,OR(database!$AG2792&lt;&gt;Data!$K$9,database!$AG2792&lt;&gt;Data!$K$8))),MAX(D$8:D2791)+1,0)</f>
        <v>0</v>
      </c>
      <c r="E2792" s="25">
        <f ca="1">IF(AND($AL2792-E$3&lt;=TODAY(),$AL2792&gt;0,AI2792&lt;&gt;"closed",AI2792&lt;&gt;"old",AND($B$3&lt;&gt;Data!$N$6,OR(database!$AG2792&lt;&gt;Data!$K$9,database!$AG2792&lt;&gt;Data!$K$8))),MAX(E$8:E2791)+1,0)</f>
        <v>0</v>
      </c>
      <c r="F2792" s="25">
        <f>IF(AH2792="X",MAX(F$8:F2791)+1,0)</f>
        <v>0</v>
      </c>
      <c r="G2792" s="25">
        <f ca="1">IF(AND(AG2792=Data!$K$8,database!AI2792&lt;&gt;"Closed",AI2792&lt;&gt;"old",database!AL2792&lt;(TODAY()+Data!$X$4)),MAX(G$8:G2791)+1,0)</f>
        <v>0</v>
      </c>
      <c r="H2792" s="25">
        <f ca="1">IF(AND(AG2792=Data!$K$9,database!AI2792&lt;&gt;"Closed",AI2792&lt;&gt;"old",database!AL2792&lt;(TODAY()+Data!$X$5)),MAX(H$8:H2791)+1,0)</f>
        <v>0</v>
      </c>
      <c r="Y2792">
        <f>IF(AS2792&gt;0,VLOOKUP(AS2792,$AT:$AV,3,0)+COUNTIF(AS$8:AS2791,AS2792),0)</f>
        <v>0</v>
      </c>
      <c r="AA2792" s="16"/>
      <c r="AB2792" s="22"/>
      <c r="AC2792" s="16"/>
      <c r="AD2792" s="22"/>
      <c r="AE2792" s="16"/>
      <c r="AF2792" s="22"/>
      <c r="AG2792" s="138"/>
      <c r="AH2792" s="23"/>
      <c r="AI2792" s="16"/>
      <c r="AJ2792" s="23"/>
      <c r="AK2792" s="28"/>
      <c r="AL2792" s="35"/>
      <c r="AQ2792" s="25">
        <f>IF(FollowUp!$AK$3="(Off)",IF(FollowUp!$AA$3=Data!$D$5,C2792,IF(FollowUp!$AA$3=Data!$D$6,D2792,IF(FollowUp!$AA$3=Data!$D$7,E2792,B2792))),IF(FollowUp!$AK$3=Data!$N$9,F2792,IF(FollowUp!$AK$3=Data!$N$8,H2792,IF(FollowUp!$AK$3=Data!$N$7,G2792,B2792))))</f>
        <v>0</v>
      </c>
      <c r="AR2792" s="51">
        <f t="shared" si="266"/>
        <v>0</v>
      </c>
      <c r="AS2792" s="25">
        <f t="shared" si="264"/>
        <v>-1</v>
      </c>
      <c r="AT2792" s="25">
        <f t="shared" si="267"/>
        <v>2785</v>
      </c>
      <c r="AU2792" s="25">
        <f t="shared" si="265"/>
        <v>0</v>
      </c>
      <c r="AV2792" s="25">
        <f t="shared" si="268"/>
        <v>0</v>
      </c>
      <c r="BB2792" s="51"/>
    </row>
    <row r="2793" spans="1:54" x14ac:dyDescent="0.25">
      <c r="A2793" t="str">
        <f t="shared" si="263"/>
        <v>2793</v>
      </c>
      <c r="B2793" s="25">
        <f>IF(OR(ISBLANK($AG2793),$AI2793="closed",$AI2793="old",AND($B$3=Data!$N$6,OR(database!AG2793=Data!$K$8,Data!$K$9=database!AG2793))),0,MAX(B$8:B2792)+1)</f>
        <v>0</v>
      </c>
      <c r="C2793" s="25">
        <f ca="1">IF(AND($AL2793-C$3&lt;=TODAY(),$AL2793&gt;0,AI2793&lt;&gt;"closed",AI2793&lt;&gt;"old",AND($B$3&lt;&gt;Data!$N$6,OR(database!$AG2793&lt;&gt;Data!$K$9,database!$AG2793&lt;&gt;Data!$K$8))),MAX(C$8:C2792)+1,0)</f>
        <v>0</v>
      </c>
      <c r="D2793" s="25">
        <f ca="1">IF(AND($AL2793-D$3&lt;=TODAY(),$AL2793&gt;0,$AI2793&lt;&gt;"closed",AI2793&lt;&gt;"old",AND($B$3&lt;&gt;Data!$N$6,OR(database!$AG2793&lt;&gt;Data!$K$9,database!$AG2793&lt;&gt;Data!$K$8))),MAX(D$8:D2792)+1,0)</f>
        <v>0</v>
      </c>
      <c r="E2793" s="25">
        <f ca="1">IF(AND($AL2793-E$3&lt;=TODAY(),$AL2793&gt;0,AI2793&lt;&gt;"closed",AI2793&lt;&gt;"old",AND($B$3&lt;&gt;Data!$N$6,OR(database!$AG2793&lt;&gt;Data!$K$9,database!$AG2793&lt;&gt;Data!$K$8))),MAX(E$8:E2792)+1,0)</f>
        <v>0</v>
      </c>
      <c r="F2793" s="25">
        <f>IF(AH2793="X",MAX(F$8:F2792)+1,0)</f>
        <v>0</v>
      </c>
      <c r="G2793" s="25">
        <f ca="1">IF(AND(AG2793=Data!$K$8,database!AI2793&lt;&gt;"Closed",AI2793&lt;&gt;"old",database!AL2793&lt;(TODAY()+Data!$X$4)),MAX(G$8:G2792)+1,0)</f>
        <v>0</v>
      </c>
      <c r="H2793" s="25">
        <f ca="1">IF(AND(AG2793=Data!$K$9,database!AI2793&lt;&gt;"Closed",AI2793&lt;&gt;"old",database!AL2793&lt;(TODAY()+Data!$X$5)),MAX(H$8:H2792)+1,0)</f>
        <v>0</v>
      </c>
      <c r="Y2793">
        <f>IF(AS2793&gt;0,VLOOKUP(AS2793,$AT:$AV,3,0)+COUNTIF(AS$8:AS2792,AS2793),0)</f>
        <v>0</v>
      </c>
      <c r="AA2793" s="17"/>
      <c r="AB2793" s="18"/>
      <c r="AC2793" s="17"/>
      <c r="AD2793" s="18"/>
      <c r="AE2793" s="17"/>
      <c r="AF2793" s="18"/>
      <c r="AG2793" s="139"/>
      <c r="AH2793" s="24"/>
      <c r="AI2793" s="17"/>
      <c r="AJ2793" s="24"/>
      <c r="AK2793" s="27"/>
      <c r="AL2793" s="47"/>
      <c r="AQ2793" s="25">
        <f>IF(FollowUp!$AK$3="(Off)",IF(FollowUp!$AA$3=Data!$D$5,C2793,IF(FollowUp!$AA$3=Data!$D$6,D2793,IF(FollowUp!$AA$3=Data!$D$7,E2793,B2793))),IF(FollowUp!$AK$3=Data!$N$9,F2793,IF(FollowUp!$AK$3=Data!$N$8,H2793,IF(FollowUp!$AK$3=Data!$N$7,G2793,B2793))))</f>
        <v>0</v>
      </c>
      <c r="AR2793" s="51">
        <f t="shared" si="266"/>
        <v>0</v>
      </c>
      <c r="AS2793" s="25">
        <f t="shared" si="264"/>
        <v>-1</v>
      </c>
      <c r="AT2793" s="25">
        <f t="shared" si="267"/>
        <v>2786</v>
      </c>
      <c r="AU2793" s="25">
        <f t="shared" si="265"/>
        <v>0</v>
      </c>
      <c r="AV2793" s="25">
        <f t="shared" si="268"/>
        <v>0</v>
      </c>
      <c r="BB2793" s="51"/>
    </row>
    <row r="2794" spans="1:54" x14ac:dyDescent="0.25">
      <c r="A2794" t="str">
        <f t="shared" si="263"/>
        <v>2794</v>
      </c>
      <c r="B2794" s="25">
        <f>IF(OR(ISBLANK($AG2794),$AI2794="closed",$AI2794="old",AND($B$3=Data!$N$6,OR(database!AG2794=Data!$K$8,Data!$K$9=database!AG2794))),0,MAX(B$8:B2793)+1)</f>
        <v>0</v>
      </c>
      <c r="C2794" s="25">
        <f ca="1">IF(AND($AL2794-C$3&lt;=TODAY(),$AL2794&gt;0,AI2794&lt;&gt;"closed",AI2794&lt;&gt;"old",AND($B$3&lt;&gt;Data!$N$6,OR(database!$AG2794&lt;&gt;Data!$K$9,database!$AG2794&lt;&gt;Data!$K$8))),MAX(C$8:C2793)+1,0)</f>
        <v>0</v>
      </c>
      <c r="D2794" s="25">
        <f ca="1">IF(AND($AL2794-D$3&lt;=TODAY(),$AL2794&gt;0,$AI2794&lt;&gt;"closed",AI2794&lt;&gt;"old",AND($B$3&lt;&gt;Data!$N$6,OR(database!$AG2794&lt;&gt;Data!$K$9,database!$AG2794&lt;&gt;Data!$K$8))),MAX(D$8:D2793)+1,0)</f>
        <v>0</v>
      </c>
      <c r="E2794" s="25">
        <f ca="1">IF(AND($AL2794-E$3&lt;=TODAY(),$AL2794&gt;0,AI2794&lt;&gt;"closed",AI2794&lt;&gt;"old",AND($B$3&lt;&gt;Data!$N$6,OR(database!$AG2794&lt;&gt;Data!$K$9,database!$AG2794&lt;&gt;Data!$K$8))),MAX(E$8:E2793)+1,0)</f>
        <v>0</v>
      </c>
      <c r="F2794" s="25">
        <f>IF(AH2794="X",MAX(F$8:F2793)+1,0)</f>
        <v>0</v>
      </c>
      <c r="G2794" s="25">
        <f ca="1">IF(AND(AG2794=Data!$K$8,database!AI2794&lt;&gt;"Closed",AI2794&lt;&gt;"old",database!AL2794&lt;(TODAY()+Data!$X$4)),MAX(G$8:G2793)+1,0)</f>
        <v>0</v>
      </c>
      <c r="H2794" s="25">
        <f ca="1">IF(AND(AG2794=Data!$K$9,database!AI2794&lt;&gt;"Closed",AI2794&lt;&gt;"old",database!AL2794&lt;(TODAY()+Data!$X$5)),MAX(H$8:H2793)+1,0)</f>
        <v>0</v>
      </c>
      <c r="Y2794">
        <f>IF(AS2794&gt;0,VLOOKUP(AS2794,$AT:$AV,3,0)+COUNTIF(AS$8:AS2793,AS2794),0)</f>
        <v>0</v>
      </c>
      <c r="AA2794" s="16"/>
      <c r="AB2794" s="22"/>
      <c r="AC2794" s="16"/>
      <c r="AD2794" s="22"/>
      <c r="AE2794" s="16"/>
      <c r="AF2794" s="22"/>
      <c r="AG2794" s="138"/>
      <c r="AH2794" s="23"/>
      <c r="AI2794" s="16"/>
      <c r="AJ2794" s="23"/>
      <c r="AK2794" s="28"/>
      <c r="AL2794" s="35"/>
      <c r="AQ2794" s="25">
        <f>IF(FollowUp!$AK$3="(Off)",IF(FollowUp!$AA$3=Data!$D$5,C2794,IF(FollowUp!$AA$3=Data!$D$6,D2794,IF(FollowUp!$AA$3=Data!$D$7,E2794,B2794))),IF(FollowUp!$AK$3=Data!$N$9,F2794,IF(FollowUp!$AK$3=Data!$N$8,H2794,IF(FollowUp!$AK$3=Data!$N$7,G2794,B2794))))</f>
        <v>0</v>
      </c>
      <c r="AR2794" s="51">
        <f t="shared" si="266"/>
        <v>0</v>
      </c>
      <c r="AS2794" s="25">
        <f t="shared" si="264"/>
        <v>-1</v>
      </c>
      <c r="AT2794" s="25">
        <f t="shared" si="267"/>
        <v>2787</v>
      </c>
      <c r="AU2794" s="25">
        <f t="shared" si="265"/>
        <v>0</v>
      </c>
      <c r="AV2794" s="25">
        <f t="shared" si="268"/>
        <v>0</v>
      </c>
      <c r="BB2794" s="51"/>
    </row>
    <row r="2795" spans="1:54" x14ac:dyDescent="0.25">
      <c r="A2795" t="str">
        <f t="shared" si="263"/>
        <v>2795</v>
      </c>
      <c r="B2795" s="25">
        <f>IF(OR(ISBLANK($AG2795),$AI2795="closed",$AI2795="old",AND($B$3=Data!$N$6,OR(database!AG2795=Data!$K$8,Data!$K$9=database!AG2795))),0,MAX(B$8:B2794)+1)</f>
        <v>0</v>
      </c>
      <c r="C2795" s="25">
        <f ca="1">IF(AND($AL2795-C$3&lt;=TODAY(),$AL2795&gt;0,AI2795&lt;&gt;"closed",AI2795&lt;&gt;"old",AND($B$3&lt;&gt;Data!$N$6,OR(database!$AG2795&lt;&gt;Data!$K$9,database!$AG2795&lt;&gt;Data!$K$8))),MAX(C$8:C2794)+1,0)</f>
        <v>0</v>
      </c>
      <c r="D2795" s="25">
        <f ca="1">IF(AND($AL2795-D$3&lt;=TODAY(),$AL2795&gt;0,$AI2795&lt;&gt;"closed",AI2795&lt;&gt;"old",AND($B$3&lt;&gt;Data!$N$6,OR(database!$AG2795&lt;&gt;Data!$K$9,database!$AG2795&lt;&gt;Data!$K$8))),MAX(D$8:D2794)+1,0)</f>
        <v>0</v>
      </c>
      <c r="E2795" s="25">
        <f ca="1">IF(AND($AL2795-E$3&lt;=TODAY(),$AL2795&gt;0,AI2795&lt;&gt;"closed",AI2795&lt;&gt;"old",AND($B$3&lt;&gt;Data!$N$6,OR(database!$AG2795&lt;&gt;Data!$K$9,database!$AG2795&lt;&gt;Data!$K$8))),MAX(E$8:E2794)+1,0)</f>
        <v>0</v>
      </c>
      <c r="F2795" s="25">
        <f>IF(AH2795="X",MAX(F$8:F2794)+1,0)</f>
        <v>0</v>
      </c>
      <c r="G2795" s="25">
        <f ca="1">IF(AND(AG2795=Data!$K$8,database!AI2795&lt;&gt;"Closed",AI2795&lt;&gt;"old",database!AL2795&lt;(TODAY()+Data!$X$4)),MAX(G$8:G2794)+1,0)</f>
        <v>0</v>
      </c>
      <c r="H2795" s="25">
        <f ca="1">IF(AND(AG2795=Data!$K$9,database!AI2795&lt;&gt;"Closed",AI2795&lt;&gt;"old",database!AL2795&lt;(TODAY()+Data!$X$5)),MAX(H$8:H2794)+1,0)</f>
        <v>0</v>
      </c>
      <c r="Y2795">
        <f>IF(AS2795&gt;0,VLOOKUP(AS2795,$AT:$AV,3,0)+COUNTIF(AS$8:AS2794,AS2795),0)</f>
        <v>0</v>
      </c>
      <c r="AA2795" s="17"/>
      <c r="AB2795" s="18"/>
      <c r="AC2795" s="17"/>
      <c r="AD2795" s="18"/>
      <c r="AE2795" s="17"/>
      <c r="AF2795" s="18"/>
      <c r="AG2795" s="139"/>
      <c r="AH2795" s="24"/>
      <c r="AI2795" s="17"/>
      <c r="AJ2795" s="24"/>
      <c r="AK2795" s="27"/>
      <c r="AL2795" s="47"/>
      <c r="AQ2795" s="25">
        <f>IF(FollowUp!$AK$3="(Off)",IF(FollowUp!$AA$3=Data!$D$5,C2795,IF(FollowUp!$AA$3=Data!$D$6,D2795,IF(FollowUp!$AA$3=Data!$D$7,E2795,B2795))),IF(FollowUp!$AK$3=Data!$N$9,F2795,IF(FollowUp!$AK$3=Data!$N$8,H2795,IF(FollowUp!$AK$3=Data!$N$7,G2795,B2795))))</f>
        <v>0</v>
      </c>
      <c r="AR2795" s="51">
        <f t="shared" si="266"/>
        <v>0</v>
      </c>
      <c r="AS2795" s="25">
        <f t="shared" si="264"/>
        <v>-1</v>
      </c>
      <c r="AT2795" s="25">
        <f t="shared" si="267"/>
        <v>2788</v>
      </c>
      <c r="AU2795" s="25">
        <f t="shared" si="265"/>
        <v>0</v>
      </c>
      <c r="AV2795" s="25">
        <f t="shared" si="268"/>
        <v>0</v>
      </c>
      <c r="BB2795" s="51"/>
    </row>
    <row r="2796" spans="1:54" x14ac:dyDescent="0.25">
      <c r="A2796" t="str">
        <f t="shared" si="263"/>
        <v>2796</v>
      </c>
      <c r="B2796" s="25">
        <f>IF(OR(ISBLANK($AG2796),$AI2796="closed",$AI2796="old",AND($B$3=Data!$N$6,OR(database!AG2796=Data!$K$8,Data!$K$9=database!AG2796))),0,MAX(B$8:B2795)+1)</f>
        <v>0</v>
      </c>
      <c r="C2796" s="25">
        <f ca="1">IF(AND($AL2796-C$3&lt;=TODAY(),$AL2796&gt;0,AI2796&lt;&gt;"closed",AI2796&lt;&gt;"old",AND($B$3&lt;&gt;Data!$N$6,OR(database!$AG2796&lt;&gt;Data!$K$9,database!$AG2796&lt;&gt;Data!$K$8))),MAX(C$8:C2795)+1,0)</f>
        <v>0</v>
      </c>
      <c r="D2796" s="25">
        <f ca="1">IF(AND($AL2796-D$3&lt;=TODAY(),$AL2796&gt;0,$AI2796&lt;&gt;"closed",AI2796&lt;&gt;"old",AND($B$3&lt;&gt;Data!$N$6,OR(database!$AG2796&lt;&gt;Data!$K$9,database!$AG2796&lt;&gt;Data!$K$8))),MAX(D$8:D2795)+1,0)</f>
        <v>0</v>
      </c>
      <c r="E2796" s="25">
        <f ca="1">IF(AND($AL2796-E$3&lt;=TODAY(),$AL2796&gt;0,AI2796&lt;&gt;"closed",AI2796&lt;&gt;"old",AND($B$3&lt;&gt;Data!$N$6,OR(database!$AG2796&lt;&gt;Data!$K$9,database!$AG2796&lt;&gt;Data!$K$8))),MAX(E$8:E2795)+1,0)</f>
        <v>0</v>
      </c>
      <c r="F2796" s="25">
        <f>IF(AH2796="X",MAX(F$8:F2795)+1,0)</f>
        <v>0</v>
      </c>
      <c r="G2796" s="25">
        <f ca="1">IF(AND(AG2796=Data!$K$8,database!AI2796&lt;&gt;"Closed",AI2796&lt;&gt;"old",database!AL2796&lt;(TODAY()+Data!$X$4)),MAX(G$8:G2795)+1,0)</f>
        <v>0</v>
      </c>
      <c r="H2796" s="25">
        <f ca="1">IF(AND(AG2796=Data!$K$9,database!AI2796&lt;&gt;"Closed",AI2796&lt;&gt;"old",database!AL2796&lt;(TODAY()+Data!$X$5)),MAX(H$8:H2795)+1,0)</f>
        <v>0</v>
      </c>
      <c r="Y2796">
        <f>IF(AS2796&gt;0,VLOOKUP(AS2796,$AT:$AV,3,0)+COUNTIF(AS$8:AS2795,AS2796),0)</f>
        <v>0</v>
      </c>
      <c r="AA2796" s="16"/>
      <c r="AB2796" s="22"/>
      <c r="AC2796" s="16"/>
      <c r="AD2796" s="22"/>
      <c r="AE2796" s="16"/>
      <c r="AF2796" s="22"/>
      <c r="AG2796" s="138"/>
      <c r="AH2796" s="23"/>
      <c r="AI2796" s="16"/>
      <c r="AJ2796" s="23"/>
      <c r="AK2796" s="28"/>
      <c r="AL2796" s="35"/>
      <c r="AQ2796" s="25">
        <f>IF(FollowUp!$AK$3="(Off)",IF(FollowUp!$AA$3=Data!$D$5,C2796,IF(FollowUp!$AA$3=Data!$D$6,D2796,IF(FollowUp!$AA$3=Data!$D$7,E2796,B2796))),IF(FollowUp!$AK$3=Data!$N$9,F2796,IF(FollowUp!$AK$3=Data!$N$8,H2796,IF(FollowUp!$AK$3=Data!$N$7,G2796,B2796))))</f>
        <v>0</v>
      </c>
      <c r="AR2796" s="51">
        <f t="shared" si="266"/>
        <v>0</v>
      </c>
      <c r="AS2796" s="25">
        <f t="shared" si="264"/>
        <v>-1</v>
      </c>
      <c r="AT2796" s="25">
        <f t="shared" si="267"/>
        <v>2789</v>
      </c>
      <c r="AU2796" s="25">
        <f t="shared" si="265"/>
        <v>0</v>
      </c>
      <c r="AV2796" s="25">
        <f t="shared" si="268"/>
        <v>0</v>
      </c>
      <c r="BB2796" s="51"/>
    </row>
    <row r="2797" spans="1:54" x14ac:dyDescent="0.25">
      <c r="A2797" t="str">
        <f t="shared" si="263"/>
        <v>2797</v>
      </c>
      <c r="B2797" s="25">
        <f>IF(OR(ISBLANK($AG2797),$AI2797="closed",$AI2797="old",AND($B$3=Data!$N$6,OR(database!AG2797=Data!$K$8,Data!$K$9=database!AG2797))),0,MAX(B$8:B2796)+1)</f>
        <v>0</v>
      </c>
      <c r="C2797" s="25">
        <f ca="1">IF(AND($AL2797-C$3&lt;=TODAY(),$AL2797&gt;0,AI2797&lt;&gt;"closed",AI2797&lt;&gt;"old",AND($B$3&lt;&gt;Data!$N$6,OR(database!$AG2797&lt;&gt;Data!$K$9,database!$AG2797&lt;&gt;Data!$K$8))),MAX(C$8:C2796)+1,0)</f>
        <v>0</v>
      </c>
      <c r="D2797" s="25">
        <f ca="1">IF(AND($AL2797-D$3&lt;=TODAY(),$AL2797&gt;0,$AI2797&lt;&gt;"closed",AI2797&lt;&gt;"old",AND($B$3&lt;&gt;Data!$N$6,OR(database!$AG2797&lt;&gt;Data!$K$9,database!$AG2797&lt;&gt;Data!$K$8))),MAX(D$8:D2796)+1,0)</f>
        <v>0</v>
      </c>
      <c r="E2797" s="25">
        <f ca="1">IF(AND($AL2797-E$3&lt;=TODAY(),$AL2797&gt;0,AI2797&lt;&gt;"closed",AI2797&lt;&gt;"old",AND($B$3&lt;&gt;Data!$N$6,OR(database!$AG2797&lt;&gt;Data!$K$9,database!$AG2797&lt;&gt;Data!$K$8))),MAX(E$8:E2796)+1,0)</f>
        <v>0</v>
      </c>
      <c r="F2797" s="25">
        <f>IF(AH2797="X",MAX(F$8:F2796)+1,0)</f>
        <v>0</v>
      </c>
      <c r="G2797" s="25">
        <f ca="1">IF(AND(AG2797=Data!$K$8,database!AI2797&lt;&gt;"Closed",AI2797&lt;&gt;"old",database!AL2797&lt;(TODAY()+Data!$X$4)),MAX(G$8:G2796)+1,0)</f>
        <v>0</v>
      </c>
      <c r="H2797" s="25">
        <f ca="1">IF(AND(AG2797=Data!$K$9,database!AI2797&lt;&gt;"Closed",AI2797&lt;&gt;"old",database!AL2797&lt;(TODAY()+Data!$X$5)),MAX(H$8:H2796)+1,0)</f>
        <v>0</v>
      </c>
      <c r="Y2797">
        <f>IF(AS2797&gt;0,VLOOKUP(AS2797,$AT:$AV,3,0)+COUNTIF(AS$8:AS2796,AS2797),0)</f>
        <v>0</v>
      </c>
      <c r="AA2797" s="17"/>
      <c r="AB2797" s="18"/>
      <c r="AC2797" s="17"/>
      <c r="AD2797" s="18"/>
      <c r="AE2797" s="17"/>
      <c r="AF2797" s="18"/>
      <c r="AG2797" s="139"/>
      <c r="AH2797" s="24"/>
      <c r="AI2797" s="17"/>
      <c r="AJ2797" s="24"/>
      <c r="AK2797" s="27"/>
      <c r="AL2797" s="47"/>
      <c r="AQ2797" s="25">
        <f>IF(FollowUp!$AK$3="(Off)",IF(FollowUp!$AA$3=Data!$D$5,C2797,IF(FollowUp!$AA$3=Data!$D$6,D2797,IF(FollowUp!$AA$3=Data!$D$7,E2797,B2797))),IF(FollowUp!$AK$3=Data!$N$9,F2797,IF(FollowUp!$AK$3=Data!$N$8,H2797,IF(FollowUp!$AK$3=Data!$N$7,G2797,B2797))))</f>
        <v>0</v>
      </c>
      <c r="AR2797" s="51">
        <f t="shared" si="266"/>
        <v>0</v>
      </c>
      <c r="AS2797" s="25">
        <f t="shared" si="264"/>
        <v>-1</v>
      </c>
      <c r="AT2797" s="25">
        <f t="shared" si="267"/>
        <v>2790</v>
      </c>
      <c r="AU2797" s="25">
        <f t="shared" si="265"/>
        <v>0</v>
      </c>
      <c r="AV2797" s="25">
        <f t="shared" si="268"/>
        <v>0</v>
      </c>
      <c r="BB2797" s="51"/>
    </row>
    <row r="2798" spans="1:54" x14ac:dyDescent="0.25">
      <c r="A2798" t="str">
        <f t="shared" si="263"/>
        <v>2798</v>
      </c>
      <c r="B2798" s="25">
        <f>IF(OR(ISBLANK($AG2798),$AI2798="closed",$AI2798="old",AND($B$3=Data!$N$6,OR(database!AG2798=Data!$K$8,Data!$K$9=database!AG2798))),0,MAX(B$8:B2797)+1)</f>
        <v>0</v>
      </c>
      <c r="C2798" s="25">
        <f ca="1">IF(AND($AL2798-C$3&lt;=TODAY(),$AL2798&gt;0,AI2798&lt;&gt;"closed",AI2798&lt;&gt;"old",AND($B$3&lt;&gt;Data!$N$6,OR(database!$AG2798&lt;&gt;Data!$K$9,database!$AG2798&lt;&gt;Data!$K$8))),MAX(C$8:C2797)+1,0)</f>
        <v>0</v>
      </c>
      <c r="D2798" s="25">
        <f ca="1">IF(AND($AL2798-D$3&lt;=TODAY(),$AL2798&gt;0,$AI2798&lt;&gt;"closed",AI2798&lt;&gt;"old",AND($B$3&lt;&gt;Data!$N$6,OR(database!$AG2798&lt;&gt;Data!$K$9,database!$AG2798&lt;&gt;Data!$K$8))),MAX(D$8:D2797)+1,0)</f>
        <v>0</v>
      </c>
      <c r="E2798" s="25">
        <f ca="1">IF(AND($AL2798-E$3&lt;=TODAY(),$AL2798&gt;0,AI2798&lt;&gt;"closed",AI2798&lt;&gt;"old",AND($B$3&lt;&gt;Data!$N$6,OR(database!$AG2798&lt;&gt;Data!$K$9,database!$AG2798&lt;&gt;Data!$K$8))),MAX(E$8:E2797)+1,0)</f>
        <v>0</v>
      </c>
      <c r="F2798" s="25">
        <f>IF(AH2798="X",MAX(F$8:F2797)+1,0)</f>
        <v>0</v>
      </c>
      <c r="G2798" s="25">
        <f ca="1">IF(AND(AG2798=Data!$K$8,database!AI2798&lt;&gt;"Closed",AI2798&lt;&gt;"old",database!AL2798&lt;(TODAY()+Data!$X$4)),MAX(G$8:G2797)+1,0)</f>
        <v>0</v>
      </c>
      <c r="H2798" s="25">
        <f ca="1">IF(AND(AG2798=Data!$K$9,database!AI2798&lt;&gt;"Closed",AI2798&lt;&gt;"old",database!AL2798&lt;(TODAY()+Data!$X$5)),MAX(H$8:H2797)+1,0)</f>
        <v>0</v>
      </c>
      <c r="Y2798">
        <f>IF(AS2798&gt;0,VLOOKUP(AS2798,$AT:$AV,3,0)+COUNTIF(AS$8:AS2797,AS2798),0)</f>
        <v>0</v>
      </c>
      <c r="AA2798" s="16"/>
      <c r="AB2798" s="22"/>
      <c r="AC2798" s="16"/>
      <c r="AD2798" s="22"/>
      <c r="AE2798" s="16"/>
      <c r="AF2798" s="22"/>
      <c r="AG2798" s="138"/>
      <c r="AH2798" s="23"/>
      <c r="AI2798" s="16"/>
      <c r="AJ2798" s="23"/>
      <c r="AK2798" s="28"/>
      <c r="AL2798" s="35"/>
      <c r="AQ2798" s="25">
        <f>IF(FollowUp!$AK$3="(Off)",IF(FollowUp!$AA$3=Data!$D$5,C2798,IF(FollowUp!$AA$3=Data!$D$6,D2798,IF(FollowUp!$AA$3=Data!$D$7,E2798,B2798))),IF(FollowUp!$AK$3=Data!$N$9,F2798,IF(FollowUp!$AK$3=Data!$N$8,H2798,IF(FollowUp!$AK$3=Data!$N$7,G2798,B2798))))</f>
        <v>0</v>
      </c>
      <c r="AR2798" s="51">
        <f t="shared" si="266"/>
        <v>0</v>
      </c>
      <c r="AS2798" s="25">
        <f t="shared" si="264"/>
        <v>-1</v>
      </c>
      <c r="AT2798" s="25">
        <f t="shared" si="267"/>
        <v>2791</v>
      </c>
      <c r="AU2798" s="25">
        <f t="shared" si="265"/>
        <v>0</v>
      </c>
      <c r="AV2798" s="25">
        <f t="shared" si="268"/>
        <v>0</v>
      </c>
      <c r="BB2798" s="51"/>
    </row>
    <row r="2799" spans="1:54" x14ac:dyDescent="0.25">
      <c r="A2799" t="str">
        <f t="shared" si="263"/>
        <v>2799</v>
      </c>
      <c r="B2799" s="25">
        <f>IF(OR(ISBLANK($AG2799),$AI2799="closed",$AI2799="old",AND($B$3=Data!$N$6,OR(database!AG2799=Data!$K$8,Data!$K$9=database!AG2799))),0,MAX(B$8:B2798)+1)</f>
        <v>0</v>
      </c>
      <c r="C2799" s="25">
        <f ca="1">IF(AND($AL2799-C$3&lt;=TODAY(),$AL2799&gt;0,AI2799&lt;&gt;"closed",AI2799&lt;&gt;"old",AND($B$3&lt;&gt;Data!$N$6,OR(database!$AG2799&lt;&gt;Data!$K$9,database!$AG2799&lt;&gt;Data!$K$8))),MAX(C$8:C2798)+1,0)</f>
        <v>0</v>
      </c>
      <c r="D2799" s="25">
        <f ca="1">IF(AND($AL2799-D$3&lt;=TODAY(),$AL2799&gt;0,$AI2799&lt;&gt;"closed",AI2799&lt;&gt;"old",AND($B$3&lt;&gt;Data!$N$6,OR(database!$AG2799&lt;&gt;Data!$K$9,database!$AG2799&lt;&gt;Data!$K$8))),MAX(D$8:D2798)+1,0)</f>
        <v>0</v>
      </c>
      <c r="E2799" s="25">
        <f ca="1">IF(AND($AL2799-E$3&lt;=TODAY(),$AL2799&gt;0,AI2799&lt;&gt;"closed",AI2799&lt;&gt;"old",AND($B$3&lt;&gt;Data!$N$6,OR(database!$AG2799&lt;&gt;Data!$K$9,database!$AG2799&lt;&gt;Data!$K$8))),MAX(E$8:E2798)+1,0)</f>
        <v>0</v>
      </c>
      <c r="F2799" s="25">
        <f>IF(AH2799="X",MAX(F$8:F2798)+1,0)</f>
        <v>0</v>
      </c>
      <c r="G2799" s="25">
        <f ca="1">IF(AND(AG2799=Data!$K$8,database!AI2799&lt;&gt;"Closed",AI2799&lt;&gt;"old",database!AL2799&lt;(TODAY()+Data!$X$4)),MAX(G$8:G2798)+1,0)</f>
        <v>0</v>
      </c>
      <c r="H2799" s="25">
        <f ca="1">IF(AND(AG2799=Data!$K$9,database!AI2799&lt;&gt;"Closed",AI2799&lt;&gt;"old",database!AL2799&lt;(TODAY()+Data!$X$5)),MAX(H$8:H2798)+1,0)</f>
        <v>0</v>
      </c>
      <c r="Y2799">
        <f>IF(AS2799&gt;0,VLOOKUP(AS2799,$AT:$AV,3,0)+COUNTIF(AS$8:AS2798,AS2799),0)</f>
        <v>0</v>
      </c>
      <c r="AA2799" s="17"/>
      <c r="AB2799" s="18"/>
      <c r="AC2799" s="17"/>
      <c r="AD2799" s="18"/>
      <c r="AE2799" s="17"/>
      <c r="AF2799" s="18"/>
      <c r="AG2799" s="139"/>
      <c r="AH2799" s="24"/>
      <c r="AI2799" s="17"/>
      <c r="AJ2799" s="24"/>
      <c r="AK2799" s="27"/>
      <c r="AL2799" s="47"/>
      <c r="AQ2799" s="25">
        <f>IF(FollowUp!$AK$3="(Off)",IF(FollowUp!$AA$3=Data!$D$5,C2799,IF(FollowUp!$AA$3=Data!$D$6,D2799,IF(FollowUp!$AA$3=Data!$D$7,E2799,B2799))),IF(FollowUp!$AK$3=Data!$N$9,F2799,IF(FollowUp!$AK$3=Data!$N$8,H2799,IF(FollowUp!$AK$3=Data!$N$7,G2799,B2799))))</f>
        <v>0</v>
      </c>
      <c r="AR2799" s="51">
        <f t="shared" si="266"/>
        <v>0</v>
      </c>
      <c r="AS2799" s="25">
        <f t="shared" si="264"/>
        <v>-1</v>
      </c>
      <c r="AT2799" s="25">
        <f t="shared" si="267"/>
        <v>2792</v>
      </c>
      <c r="AU2799" s="25">
        <f t="shared" si="265"/>
        <v>0</v>
      </c>
      <c r="AV2799" s="25">
        <f t="shared" si="268"/>
        <v>0</v>
      </c>
      <c r="BB2799" s="51"/>
    </row>
    <row r="2800" spans="1:54" x14ac:dyDescent="0.25">
      <c r="A2800" t="str">
        <f t="shared" si="263"/>
        <v>2800</v>
      </c>
      <c r="B2800" s="25">
        <f>IF(OR(ISBLANK($AG2800),$AI2800="closed",$AI2800="old",AND($B$3=Data!$N$6,OR(database!AG2800=Data!$K$8,Data!$K$9=database!AG2800))),0,MAX(B$8:B2799)+1)</f>
        <v>0</v>
      </c>
      <c r="C2800" s="25">
        <f ca="1">IF(AND($AL2800-C$3&lt;=TODAY(),$AL2800&gt;0,AI2800&lt;&gt;"closed",AI2800&lt;&gt;"old",AND($B$3&lt;&gt;Data!$N$6,OR(database!$AG2800&lt;&gt;Data!$K$9,database!$AG2800&lt;&gt;Data!$K$8))),MAX(C$8:C2799)+1,0)</f>
        <v>0</v>
      </c>
      <c r="D2800" s="25">
        <f ca="1">IF(AND($AL2800-D$3&lt;=TODAY(),$AL2800&gt;0,$AI2800&lt;&gt;"closed",AI2800&lt;&gt;"old",AND($B$3&lt;&gt;Data!$N$6,OR(database!$AG2800&lt;&gt;Data!$K$9,database!$AG2800&lt;&gt;Data!$K$8))),MAX(D$8:D2799)+1,0)</f>
        <v>0</v>
      </c>
      <c r="E2800" s="25">
        <f ca="1">IF(AND($AL2800-E$3&lt;=TODAY(),$AL2800&gt;0,AI2800&lt;&gt;"closed",AI2800&lt;&gt;"old",AND($B$3&lt;&gt;Data!$N$6,OR(database!$AG2800&lt;&gt;Data!$K$9,database!$AG2800&lt;&gt;Data!$K$8))),MAX(E$8:E2799)+1,0)</f>
        <v>0</v>
      </c>
      <c r="F2800" s="25">
        <f>IF(AH2800="X",MAX(F$8:F2799)+1,0)</f>
        <v>0</v>
      </c>
      <c r="G2800" s="25">
        <f ca="1">IF(AND(AG2800=Data!$K$8,database!AI2800&lt;&gt;"Closed",AI2800&lt;&gt;"old",database!AL2800&lt;(TODAY()+Data!$X$4)),MAX(G$8:G2799)+1,0)</f>
        <v>0</v>
      </c>
      <c r="H2800" s="25">
        <f ca="1">IF(AND(AG2800=Data!$K$9,database!AI2800&lt;&gt;"Closed",AI2800&lt;&gt;"old",database!AL2800&lt;(TODAY()+Data!$X$5)),MAX(H$8:H2799)+1,0)</f>
        <v>0</v>
      </c>
      <c r="Y2800">
        <f>IF(AS2800&gt;0,VLOOKUP(AS2800,$AT:$AV,3,0)+COUNTIF(AS$8:AS2799,AS2800),0)</f>
        <v>0</v>
      </c>
      <c r="AA2800" s="16"/>
      <c r="AB2800" s="22"/>
      <c r="AC2800" s="16"/>
      <c r="AD2800" s="22"/>
      <c r="AE2800" s="16"/>
      <c r="AF2800" s="22"/>
      <c r="AG2800" s="138"/>
      <c r="AH2800" s="23"/>
      <c r="AI2800" s="16"/>
      <c r="AJ2800" s="23"/>
      <c r="AK2800" s="28"/>
      <c r="AL2800" s="35"/>
      <c r="AQ2800" s="25">
        <f>IF(FollowUp!$AK$3="(Off)",IF(FollowUp!$AA$3=Data!$D$5,C2800,IF(FollowUp!$AA$3=Data!$D$6,D2800,IF(FollowUp!$AA$3=Data!$D$7,E2800,B2800))),IF(FollowUp!$AK$3=Data!$N$9,F2800,IF(FollowUp!$AK$3=Data!$N$8,H2800,IF(FollowUp!$AK$3=Data!$N$7,G2800,B2800))))</f>
        <v>0</v>
      </c>
      <c r="AR2800" s="51">
        <f t="shared" si="266"/>
        <v>0</v>
      </c>
      <c r="AS2800" s="25">
        <f t="shared" si="264"/>
        <v>-1</v>
      </c>
      <c r="AT2800" s="25">
        <f t="shared" si="267"/>
        <v>2793</v>
      </c>
      <c r="AU2800" s="25">
        <f t="shared" si="265"/>
        <v>0</v>
      </c>
      <c r="AV2800" s="25">
        <f t="shared" si="268"/>
        <v>0</v>
      </c>
      <c r="BB2800" s="51"/>
    </row>
    <row r="2801" spans="1:54" x14ac:dyDescent="0.25">
      <c r="A2801" t="str">
        <f t="shared" si="263"/>
        <v>2801</v>
      </c>
      <c r="B2801" s="25">
        <f>IF(OR(ISBLANK($AG2801),$AI2801="closed",$AI2801="old",AND($B$3=Data!$N$6,OR(database!AG2801=Data!$K$8,Data!$K$9=database!AG2801))),0,MAX(B$8:B2800)+1)</f>
        <v>0</v>
      </c>
      <c r="C2801" s="25">
        <f ca="1">IF(AND($AL2801-C$3&lt;=TODAY(),$AL2801&gt;0,AI2801&lt;&gt;"closed",AI2801&lt;&gt;"old",AND($B$3&lt;&gt;Data!$N$6,OR(database!$AG2801&lt;&gt;Data!$K$9,database!$AG2801&lt;&gt;Data!$K$8))),MAX(C$8:C2800)+1,0)</f>
        <v>0</v>
      </c>
      <c r="D2801" s="25">
        <f ca="1">IF(AND($AL2801-D$3&lt;=TODAY(),$AL2801&gt;0,$AI2801&lt;&gt;"closed",AI2801&lt;&gt;"old",AND($B$3&lt;&gt;Data!$N$6,OR(database!$AG2801&lt;&gt;Data!$K$9,database!$AG2801&lt;&gt;Data!$K$8))),MAX(D$8:D2800)+1,0)</f>
        <v>0</v>
      </c>
      <c r="E2801" s="25">
        <f ca="1">IF(AND($AL2801-E$3&lt;=TODAY(),$AL2801&gt;0,AI2801&lt;&gt;"closed",AI2801&lt;&gt;"old",AND($B$3&lt;&gt;Data!$N$6,OR(database!$AG2801&lt;&gt;Data!$K$9,database!$AG2801&lt;&gt;Data!$K$8))),MAX(E$8:E2800)+1,0)</f>
        <v>0</v>
      </c>
      <c r="F2801" s="25">
        <f>IF(AH2801="X",MAX(F$8:F2800)+1,0)</f>
        <v>0</v>
      </c>
      <c r="G2801" s="25">
        <f ca="1">IF(AND(AG2801=Data!$K$8,database!AI2801&lt;&gt;"Closed",AI2801&lt;&gt;"old",database!AL2801&lt;(TODAY()+Data!$X$4)),MAX(G$8:G2800)+1,0)</f>
        <v>0</v>
      </c>
      <c r="H2801" s="25">
        <f ca="1">IF(AND(AG2801=Data!$K$9,database!AI2801&lt;&gt;"Closed",AI2801&lt;&gt;"old",database!AL2801&lt;(TODAY()+Data!$X$5)),MAX(H$8:H2800)+1,0)</f>
        <v>0</v>
      </c>
      <c r="Y2801">
        <f>IF(AS2801&gt;0,VLOOKUP(AS2801,$AT:$AV,3,0)+COUNTIF(AS$8:AS2800,AS2801),0)</f>
        <v>0</v>
      </c>
      <c r="AA2801" s="17"/>
      <c r="AB2801" s="18"/>
      <c r="AC2801" s="17"/>
      <c r="AD2801" s="18"/>
      <c r="AE2801" s="17"/>
      <c r="AF2801" s="18"/>
      <c r="AG2801" s="139"/>
      <c r="AH2801" s="24"/>
      <c r="AI2801" s="17"/>
      <c r="AJ2801" s="24"/>
      <c r="AK2801" s="27"/>
      <c r="AL2801" s="47"/>
      <c r="AQ2801" s="25">
        <f>IF(FollowUp!$AK$3="(Off)",IF(FollowUp!$AA$3=Data!$D$5,C2801,IF(FollowUp!$AA$3=Data!$D$6,D2801,IF(FollowUp!$AA$3=Data!$D$7,E2801,B2801))),IF(FollowUp!$AK$3=Data!$N$9,F2801,IF(FollowUp!$AK$3=Data!$N$8,H2801,IF(FollowUp!$AK$3=Data!$N$7,G2801,B2801))))</f>
        <v>0</v>
      </c>
      <c r="AR2801" s="51">
        <f t="shared" si="266"/>
        <v>0</v>
      </c>
      <c r="AS2801" s="25">
        <f t="shared" si="264"/>
        <v>-1</v>
      </c>
      <c r="AT2801" s="25">
        <f t="shared" si="267"/>
        <v>2794</v>
      </c>
      <c r="AU2801" s="25">
        <f t="shared" si="265"/>
        <v>0</v>
      </c>
      <c r="AV2801" s="25">
        <f t="shared" si="268"/>
        <v>0</v>
      </c>
      <c r="BB2801" s="51"/>
    </row>
    <row r="2802" spans="1:54" x14ac:dyDescent="0.25">
      <c r="A2802" t="str">
        <f t="shared" si="263"/>
        <v>2802</v>
      </c>
      <c r="B2802" s="25">
        <f>IF(OR(ISBLANK($AG2802),$AI2802="closed",$AI2802="old",AND($B$3=Data!$N$6,OR(database!AG2802=Data!$K$8,Data!$K$9=database!AG2802))),0,MAX(B$8:B2801)+1)</f>
        <v>0</v>
      </c>
      <c r="C2802" s="25">
        <f ca="1">IF(AND($AL2802-C$3&lt;=TODAY(),$AL2802&gt;0,AI2802&lt;&gt;"closed",AI2802&lt;&gt;"old",AND($B$3&lt;&gt;Data!$N$6,OR(database!$AG2802&lt;&gt;Data!$K$9,database!$AG2802&lt;&gt;Data!$K$8))),MAX(C$8:C2801)+1,0)</f>
        <v>0</v>
      </c>
      <c r="D2802" s="25">
        <f ca="1">IF(AND($AL2802-D$3&lt;=TODAY(),$AL2802&gt;0,$AI2802&lt;&gt;"closed",AI2802&lt;&gt;"old",AND($B$3&lt;&gt;Data!$N$6,OR(database!$AG2802&lt;&gt;Data!$K$9,database!$AG2802&lt;&gt;Data!$K$8))),MAX(D$8:D2801)+1,0)</f>
        <v>0</v>
      </c>
      <c r="E2802" s="25">
        <f ca="1">IF(AND($AL2802-E$3&lt;=TODAY(),$AL2802&gt;0,AI2802&lt;&gt;"closed",AI2802&lt;&gt;"old",AND($B$3&lt;&gt;Data!$N$6,OR(database!$AG2802&lt;&gt;Data!$K$9,database!$AG2802&lt;&gt;Data!$K$8))),MAX(E$8:E2801)+1,0)</f>
        <v>0</v>
      </c>
      <c r="F2802" s="25">
        <f>IF(AH2802="X",MAX(F$8:F2801)+1,0)</f>
        <v>0</v>
      </c>
      <c r="G2802" s="25">
        <f ca="1">IF(AND(AG2802=Data!$K$8,database!AI2802&lt;&gt;"Closed",AI2802&lt;&gt;"old",database!AL2802&lt;(TODAY()+Data!$X$4)),MAX(G$8:G2801)+1,0)</f>
        <v>0</v>
      </c>
      <c r="H2802" s="25">
        <f ca="1">IF(AND(AG2802=Data!$K$9,database!AI2802&lt;&gt;"Closed",AI2802&lt;&gt;"old",database!AL2802&lt;(TODAY()+Data!$X$5)),MAX(H$8:H2801)+1,0)</f>
        <v>0</v>
      </c>
      <c r="Y2802">
        <f>IF(AS2802&gt;0,VLOOKUP(AS2802,$AT:$AV,3,0)+COUNTIF(AS$8:AS2801,AS2802),0)</f>
        <v>0</v>
      </c>
      <c r="AA2802" s="16"/>
      <c r="AB2802" s="22"/>
      <c r="AC2802" s="16"/>
      <c r="AD2802" s="22"/>
      <c r="AE2802" s="16"/>
      <c r="AF2802" s="22"/>
      <c r="AG2802" s="138"/>
      <c r="AH2802" s="23"/>
      <c r="AI2802" s="16"/>
      <c r="AJ2802" s="23"/>
      <c r="AK2802" s="28"/>
      <c r="AL2802" s="35"/>
      <c r="AQ2802" s="25">
        <f>IF(FollowUp!$AK$3="(Off)",IF(FollowUp!$AA$3=Data!$D$5,C2802,IF(FollowUp!$AA$3=Data!$D$6,D2802,IF(FollowUp!$AA$3=Data!$D$7,E2802,B2802))),IF(FollowUp!$AK$3=Data!$N$9,F2802,IF(FollowUp!$AK$3=Data!$N$8,H2802,IF(FollowUp!$AK$3=Data!$N$7,G2802,B2802))))</f>
        <v>0</v>
      </c>
      <c r="AR2802" s="51">
        <f t="shared" si="266"/>
        <v>0</v>
      </c>
      <c r="AS2802" s="25">
        <f t="shared" si="264"/>
        <v>-1</v>
      </c>
      <c r="AT2802" s="25">
        <f t="shared" si="267"/>
        <v>2795</v>
      </c>
      <c r="AU2802" s="25">
        <f t="shared" si="265"/>
        <v>0</v>
      </c>
      <c r="AV2802" s="25">
        <f t="shared" si="268"/>
        <v>0</v>
      </c>
      <c r="BB2802" s="51"/>
    </row>
    <row r="2803" spans="1:54" x14ac:dyDescent="0.25">
      <c r="A2803" t="str">
        <f t="shared" si="263"/>
        <v>2803</v>
      </c>
      <c r="B2803" s="25">
        <f>IF(OR(ISBLANK($AG2803),$AI2803="closed",$AI2803="old",AND($B$3=Data!$N$6,OR(database!AG2803=Data!$K$8,Data!$K$9=database!AG2803))),0,MAX(B$8:B2802)+1)</f>
        <v>0</v>
      </c>
      <c r="C2803" s="25">
        <f ca="1">IF(AND($AL2803-C$3&lt;=TODAY(),$AL2803&gt;0,AI2803&lt;&gt;"closed",AI2803&lt;&gt;"old",AND($B$3&lt;&gt;Data!$N$6,OR(database!$AG2803&lt;&gt;Data!$K$9,database!$AG2803&lt;&gt;Data!$K$8))),MAX(C$8:C2802)+1,0)</f>
        <v>0</v>
      </c>
      <c r="D2803" s="25">
        <f ca="1">IF(AND($AL2803-D$3&lt;=TODAY(),$AL2803&gt;0,$AI2803&lt;&gt;"closed",AI2803&lt;&gt;"old",AND($B$3&lt;&gt;Data!$N$6,OR(database!$AG2803&lt;&gt;Data!$K$9,database!$AG2803&lt;&gt;Data!$K$8))),MAX(D$8:D2802)+1,0)</f>
        <v>0</v>
      </c>
      <c r="E2803" s="25">
        <f ca="1">IF(AND($AL2803-E$3&lt;=TODAY(),$AL2803&gt;0,AI2803&lt;&gt;"closed",AI2803&lt;&gt;"old",AND($B$3&lt;&gt;Data!$N$6,OR(database!$AG2803&lt;&gt;Data!$K$9,database!$AG2803&lt;&gt;Data!$K$8))),MAX(E$8:E2802)+1,0)</f>
        <v>0</v>
      </c>
      <c r="F2803" s="25">
        <f>IF(AH2803="X",MAX(F$8:F2802)+1,0)</f>
        <v>0</v>
      </c>
      <c r="G2803" s="25">
        <f ca="1">IF(AND(AG2803=Data!$K$8,database!AI2803&lt;&gt;"Closed",AI2803&lt;&gt;"old",database!AL2803&lt;(TODAY()+Data!$X$4)),MAX(G$8:G2802)+1,0)</f>
        <v>0</v>
      </c>
      <c r="H2803" s="25">
        <f ca="1">IF(AND(AG2803=Data!$K$9,database!AI2803&lt;&gt;"Closed",AI2803&lt;&gt;"old",database!AL2803&lt;(TODAY()+Data!$X$5)),MAX(H$8:H2802)+1,0)</f>
        <v>0</v>
      </c>
      <c r="Y2803">
        <f>IF(AS2803&gt;0,VLOOKUP(AS2803,$AT:$AV,3,0)+COUNTIF(AS$8:AS2802,AS2803),0)</f>
        <v>0</v>
      </c>
      <c r="AA2803" s="17"/>
      <c r="AB2803" s="18"/>
      <c r="AC2803" s="17"/>
      <c r="AD2803" s="18"/>
      <c r="AE2803" s="17"/>
      <c r="AF2803" s="18"/>
      <c r="AG2803" s="139"/>
      <c r="AH2803" s="24"/>
      <c r="AI2803" s="17"/>
      <c r="AJ2803" s="24"/>
      <c r="AK2803" s="27"/>
      <c r="AL2803" s="47"/>
      <c r="AQ2803" s="25">
        <f>IF(FollowUp!$AK$3="(Off)",IF(FollowUp!$AA$3=Data!$D$5,C2803,IF(FollowUp!$AA$3=Data!$D$6,D2803,IF(FollowUp!$AA$3=Data!$D$7,E2803,B2803))),IF(FollowUp!$AK$3=Data!$N$9,F2803,IF(FollowUp!$AK$3=Data!$N$8,H2803,IF(FollowUp!$AK$3=Data!$N$7,G2803,B2803))))</f>
        <v>0</v>
      </c>
      <c r="AR2803" s="51">
        <f t="shared" si="266"/>
        <v>0</v>
      </c>
      <c r="AS2803" s="25">
        <f t="shared" si="264"/>
        <v>-1</v>
      </c>
      <c r="AT2803" s="25">
        <f t="shared" si="267"/>
        <v>2796</v>
      </c>
      <c r="AU2803" s="25">
        <f t="shared" si="265"/>
        <v>0</v>
      </c>
      <c r="AV2803" s="25">
        <f t="shared" si="268"/>
        <v>0</v>
      </c>
      <c r="BB2803" s="51"/>
    </row>
    <row r="2804" spans="1:54" x14ac:dyDescent="0.25">
      <c r="A2804" t="str">
        <f t="shared" si="263"/>
        <v>2804</v>
      </c>
      <c r="B2804" s="25">
        <f>IF(OR(ISBLANK($AG2804),$AI2804="closed",$AI2804="old",AND($B$3=Data!$N$6,OR(database!AG2804=Data!$K$8,Data!$K$9=database!AG2804))),0,MAX(B$8:B2803)+1)</f>
        <v>0</v>
      </c>
      <c r="C2804" s="25">
        <f ca="1">IF(AND($AL2804-C$3&lt;=TODAY(),$AL2804&gt;0,AI2804&lt;&gt;"closed",AI2804&lt;&gt;"old",AND($B$3&lt;&gt;Data!$N$6,OR(database!$AG2804&lt;&gt;Data!$K$9,database!$AG2804&lt;&gt;Data!$K$8))),MAX(C$8:C2803)+1,0)</f>
        <v>0</v>
      </c>
      <c r="D2804" s="25">
        <f ca="1">IF(AND($AL2804-D$3&lt;=TODAY(),$AL2804&gt;0,$AI2804&lt;&gt;"closed",AI2804&lt;&gt;"old",AND($B$3&lt;&gt;Data!$N$6,OR(database!$AG2804&lt;&gt;Data!$K$9,database!$AG2804&lt;&gt;Data!$K$8))),MAX(D$8:D2803)+1,0)</f>
        <v>0</v>
      </c>
      <c r="E2804" s="25">
        <f ca="1">IF(AND($AL2804-E$3&lt;=TODAY(),$AL2804&gt;0,AI2804&lt;&gt;"closed",AI2804&lt;&gt;"old",AND($B$3&lt;&gt;Data!$N$6,OR(database!$AG2804&lt;&gt;Data!$K$9,database!$AG2804&lt;&gt;Data!$K$8))),MAX(E$8:E2803)+1,0)</f>
        <v>0</v>
      </c>
      <c r="F2804" s="25">
        <f>IF(AH2804="X",MAX(F$8:F2803)+1,0)</f>
        <v>0</v>
      </c>
      <c r="G2804" s="25">
        <f ca="1">IF(AND(AG2804=Data!$K$8,database!AI2804&lt;&gt;"Closed",AI2804&lt;&gt;"old",database!AL2804&lt;(TODAY()+Data!$X$4)),MAX(G$8:G2803)+1,0)</f>
        <v>0</v>
      </c>
      <c r="H2804" s="25">
        <f ca="1">IF(AND(AG2804=Data!$K$9,database!AI2804&lt;&gt;"Closed",AI2804&lt;&gt;"old",database!AL2804&lt;(TODAY()+Data!$X$5)),MAX(H$8:H2803)+1,0)</f>
        <v>0</v>
      </c>
      <c r="Y2804">
        <f>IF(AS2804&gt;0,VLOOKUP(AS2804,$AT:$AV,3,0)+COUNTIF(AS$8:AS2803,AS2804),0)</f>
        <v>0</v>
      </c>
      <c r="AA2804" s="16"/>
      <c r="AB2804" s="22"/>
      <c r="AC2804" s="16"/>
      <c r="AD2804" s="22"/>
      <c r="AE2804" s="16"/>
      <c r="AF2804" s="22"/>
      <c r="AG2804" s="138"/>
      <c r="AH2804" s="23"/>
      <c r="AI2804" s="16"/>
      <c r="AJ2804" s="23"/>
      <c r="AK2804" s="28"/>
      <c r="AL2804" s="35"/>
      <c r="AQ2804" s="25">
        <f>IF(FollowUp!$AK$3="(Off)",IF(FollowUp!$AA$3=Data!$D$5,C2804,IF(FollowUp!$AA$3=Data!$D$6,D2804,IF(FollowUp!$AA$3=Data!$D$7,E2804,B2804))),IF(FollowUp!$AK$3=Data!$N$9,F2804,IF(FollowUp!$AK$3=Data!$N$8,H2804,IF(FollowUp!$AK$3=Data!$N$7,G2804,B2804))))</f>
        <v>0</v>
      </c>
      <c r="AR2804" s="51">
        <f t="shared" si="266"/>
        <v>0</v>
      </c>
      <c r="AS2804" s="25">
        <f t="shared" si="264"/>
        <v>-1</v>
      </c>
      <c r="AT2804" s="25">
        <f t="shared" si="267"/>
        <v>2797</v>
      </c>
      <c r="AU2804" s="25">
        <f t="shared" si="265"/>
        <v>0</v>
      </c>
      <c r="AV2804" s="25">
        <f t="shared" si="268"/>
        <v>0</v>
      </c>
      <c r="BB2804" s="51"/>
    </row>
    <row r="2805" spans="1:54" x14ac:dyDescent="0.25">
      <c r="A2805" t="str">
        <f t="shared" si="263"/>
        <v>2805</v>
      </c>
      <c r="B2805" s="25">
        <f>IF(OR(ISBLANK($AG2805),$AI2805="closed",$AI2805="old",AND($B$3=Data!$N$6,OR(database!AG2805=Data!$K$8,Data!$K$9=database!AG2805))),0,MAX(B$8:B2804)+1)</f>
        <v>0</v>
      </c>
      <c r="C2805" s="25">
        <f ca="1">IF(AND($AL2805-C$3&lt;=TODAY(),$AL2805&gt;0,AI2805&lt;&gt;"closed",AI2805&lt;&gt;"old",AND($B$3&lt;&gt;Data!$N$6,OR(database!$AG2805&lt;&gt;Data!$K$9,database!$AG2805&lt;&gt;Data!$K$8))),MAX(C$8:C2804)+1,0)</f>
        <v>0</v>
      </c>
      <c r="D2805" s="25">
        <f ca="1">IF(AND($AL2805-D$3&lt;=TODAY(),$AL2805&gt;0,$AI2805&lt;&gt;"closed",AI2805&lt;&gt;"old",AND($B$3&lt;&gt;Data!$N$6,OR(database!$AG2805&lt;&gt;Data!$K$9,database!$AG2805&lt;&gt;Data!$K$8))),MAX(D$8:D2804)+1,0)</f>
        <v>0</v>
      </c>
      <c r="E2805" s="25">
        <f ca="1">IF(AND($AL2805-E$3&lt;=TODAY(),$AL2805&gt;0,AI2805&lt;&gt;"closed",AI2805&lt;&gt;"old",AND($B$3&lt;&gt;Data!$N$6,OR(database!$AG2805&lt;&gt;Data!$K$9,database!$AG2805&lt;&gt;Data!$K$8))),MAX(E$8:E2804)+1,0)</f>
        <v>0</v>
      </c>
      <c r="F2805" s="25">
        <f>IF(AH2805="X",MAX(F$8:F2804)+1,0)</f>
        <v>0</v>
      </c>
      <c r="G2805" s="25">
        <f ca="1">IF(AND(AG2805=Data!$K$8,database!AI2805&lt;&gt;"Closed",AI2805&lt;&gt;"old",database!AL2805&lt;(TODAY()+Data!$X$4)),MAX(G$8:G2804)+1,0)</f>
        <v>0</v>
      </c>
      <c r="H2805" s="25">
        <f ca="1">IF(AND(AG2805=Data!$K$9,database!AI2805&lt;&gt;"Closed",AI2805&lt;&gt;"old",database!AL2805&lt;(TODAY()+Data!$X$5)),MAX(H$8:H2804)+1,0)</f>
        <v>0</v>
      </c>
      <c r="Y2805">
        <f>IF(AS2805&gt;0,VLOOKUP(AS2805,$AT:$AV,3,0)+COUNTIF(AS$8:AS2804,AS2805),0)</f>
        <v>0</v>
      </c>
      <c r="AA2805" s="17"/>
      <c r="AB2805" s="18"/>
      <c r="AC2805" s="17"/>
      <c r="AD2805" s="18"/>
      <c r="AE2805" s="17"/>
      <c r="AF2805" s="18"/>
      <c r="AG2805" s="139"/>
      <c r="AH2805" s="24"/>
      <c r="AI2805" s="17"/>
      <c r="AJ2805" s="24"/>
      <c r="AK2805" s="27"/>
      <c r="AL2805" s="47"/>
      <c r="AQ2805" s="25">
        <f>IF(FollowUp!$AK$3="(Off)",IF(FollowUp!$AA$3=Data!$D$5,C2805,IF(FollowUp!$AA$3=Data!$D$6,D2805,IF(FollowUp!$AA$3=Data!$D$7,E2805,B2805))),IF(FollowUp!$AK$3=Data!$N$9,F2805,IF(FollowUp!$AK$3=Data!$N$8,H2805,IF(FollowUp!$AK$3=Data!$N$7,G2805,B2805))))</f>
        <v>0</v>
      </c>
      <c r="AR2805" s="51">
        <f t="shared" si="266"/>
        <v>0</v>
      </c>
      <c r="AS2805" s="25">
        <f t="shared" si="264"/>
        <v>-1</v>
      </c>
      <c r="AT2805" s="25">
        <f t="shared" si="267"/>
        <v>2798</v>
      </c>
      <c r="AU2805" s="25">
        <f t="shared" si="265"/>
        <v>0</v>
      </c>
      <c r="AV2805" s="25">
        <f t="shared" si="268"/>
        <v>0</v>
      </c>
      <c r="BB2805" s="51"/>
    </row>
    <row r="2806" spans="1:54" x14ac:dyDescent="0.25">
      <c r="A2806" t="str">
        <f t="shared" si="263"/>
        <v>2806</v>
      </c>
      <c r="B2806" s="25">
        <f>IF(OR(ISBLANK($AG2806),$AI2806="closed",$AI2806="old",AND($B$3=Data!$N$6,OR(database!AG2806=Data!$K$8,Data!$K$9=database!AG2806))),0,MAX(B$8:B2805)+1)</f>
        <v>0</v>
      </c>
      <c r="C2806" s="25">
        <f ca="1">IF(AND($AL2806-C$3&lt;=TODAY(),$AL2806&gt;0,AI2806&lt;&gt;"closed",AI2806&lt;&gt;"old",AND($B$3&lt;&gt;Data!$N$6,OR(database!$AG2806&lt;&gt;Data!$K$9,database!$AG2806&lt;&gt;Data!$K$8))),MAX(C$8:C2805)+1,0)</f>
        <v>0</v>
      </c>
      <c r="D2806" s="25">
        <f ca="1">IF(AND($AL2806-D$3&lt;=TODAY(),$AL2806&gt;0,$AI2806&lt;&gt;"closed",AI2806&lt;&gt;"old",AND($B$3&lt;&gt;Data!$N$6,OR(database!$AG2806&lt;&gt;Data!$K$9,database!$AG2806&lt;&gt;Data!$K$8))),MAX(D$8:D2805)+1,0)</f>
        <v>0</v>
      </c>
      <c r="E2806" s="25">
        <f ca="1">IF(AND($AL2806-E$3&lt;=TODAY(),$AL2806&gt;0,AI2806&lt;&gt;"closed",AI2806&lt;&gt;"old",AND($B$3&lt;&gt;Data!$N$6,OR(database!$AG2806&lt;&gt;Data!$K$9,database!$AG2806&lt;&gt;Data!$K$8))),MAX(E$8:E2805)+1,0)</f>
        <v>0</v>
      </c>
      <c r="F2806" s="25">
        <f>IF(AH2806="X",MAX(F$8:F2805)+1,0)</f>
        <v>0</v>
      </c>
      <c r="G2806" s="25">
        <f ca="1">IF(AND(AG2806=Data!$K$8,database!AI2806&lt;&gt;"Closed",AI2806&lt;&gt;"old",database!AL2806&lt;(TODAY()+Data!$X$4)),MAX(G$8:G2805)+1,0)</f>
        <v>0</v>
      </c>
      <c r="H2806" s="25">
        <f ca="1">IF(AND(AG2806=Data!$K$9,database!AI2806&lt;&gt;"Closed",AI2806&lt;&gt;"old",database!AL2806&lt;(TODAY()+Data!$X$5)),MAX(H$8:H2805)+1,0)</f>
        <v>0</v>
      </c>
      <c r="Y2806">
        <f>IF(AS2806&gt;0,VLOOKUP(AS2806,$AT:$AV,3,0)+COUNTIF(AS$8:AS2805,AS2806),0)</f>
        <v>0</v>
      </c>
      <c r="AA2806" s="16"/>
      <c r="AB2806" s="22"/>
      <c r="AC2806" s="16"/>
      <c r="AD2806" s="22"/>
      <c r="AE2806" s="16"/>
      <c r="AF2806" s="22"/>
      <c r="AG2806" s="138"/>
      <c r="AH2806" s="23"/>
      <c r="AI2806" s="16"/>
      <c r="AJ2806" s="23"/>
      <c r="AK2806" s="28"/>
      <c r="AL2806" s="35"/>
      <c r="AQ2806" s="25">
        <f>IF(FollowUp!$AK$3="(Off)",IF(FollowUp!$AA$3=Data!$D$5,C2806,IF(FollowUp!$AA$3=Data!$D$6,D2806,IF(FollowUp!$AA$3=Data!$D$7,E2806,B2806))),IF(FollowUp!$AK$3=Data!$N$9,F2806,IF(FollowUp!$AK$3=Data!$N$8,H2806,IF(FollowUp!$AK$3=Data!$N$7,G2806,B2806))))</f>
        <v>0</v>
      </c>
      <c r="AR2806" s="51">
        <f t="shared" si="266"/>
        <v>0</v>
      </c>
      <c r="AS2806" s="25">
        <f t="shared" si="264"/>
        <v>-1</v>
      </c>
      <c r="AT2806" s="25">
        <f t="shared" si="267"/>
        <v>2799</v>
      </c>
      <c r="AU2806" s="25">
        <f t="shared" si="265"/>
        <v>0</v>
      </c>
      <c r="AV2806" s="25">
        <f t="shared" si="268"/>
        <v>0</v>
      </c>
      <c r="BB2806" s="51"/>
    </row>
    <row r="2807" spans="1:54" x14ac:dyDescent="0.25">
      <c r="A2807" t="str">
        <f t="shared" si="263"/>
        <v>2807</v>
      </c>
      <c r="B2807" s="25">
        <f>IF(OR(ISBLANK($AG2807),$AI2807="closed",$AI2807="old",AND($B$3=Data!$N$6,OR(database!AG2807=Data!$K$8,Data!$K$9=database!AG2807))),0,MAX(B$8:B2806)+1)</f>
        <v>0</v>
      </c>
      <c r="C2807" s="25">
        <f ca="1">IF(AND($AL2807-C$3&lt;=TODAY(),$AL2807&gt;0,AI2807&lt;&gt;"closed",AI2807&lt;&gt;"old",AND($B$3&lt;&gt;Data!$N$6,OR(database!$AG2807&lt;&gt;Data!$K$9,database!$AG2807&lt;&gt;Data!$K$8))),MAX(C$8:C2806)+1,0)</f>
        <v>0</v>
      </c>
      <c r="D2807" s="25">
        <f ca="1">IF(AND($AL2807-D$3&lt;=TODAY(),$AL2807&gt;0,$AI2807&lt;&gt;"closed",AI2807&lt;&gt;"old",AND($B$3&lt;&gt;Data!$N$6,OR(database!$AG2807&lt;&gt;Data!$K$9,database!$AG2807&lt;&gt;Data!$K$8))),MAX(D$8:D2806)+1,0)</f>
        <v>0</v>
      </c>
      <c r="E2807" s="25">
        <f ca="1">IF(AND($AL2807-E$3&lt;=TODAY(),$AL2807&gt;0,AI2807&lt;&gt;"closed",AI2807&lt;&gt;"old",AND($B$3&lt;&gt;Data!$N$6,OR(database!$AG2807&lt;&gt;Data!$K$9,database!$AG2807&lt;&gt;Data!$K$8))),MAX(E$8:E2806)+1,0)</f>
        <v>0</v>
      </c>
      <c r="F2807" s="25">
        <f>IF(AH2807="X",MAX(F$8:F2806)+1,0)</f>
        <v>0</v>
      </c>
      <c r="G2807" s="25">
        <f ca="1">IF(AND(AG2807=Data!$K$8,database!AI2807&lt;&gt;"Closed",AI2807&lt;&gt;"old",database!AL2807&lt;(TODAY()+Data!$X$4)),MAX(G$8:G2806)+1,0)</f>
        <v>0</v>
      </c>
      <c r="H2807" s="25">
        <f ca="1">IF(AND(AG2807=Data!$K$9,database!AI2807&lt;&gt;"Closed",AI2807&lt;&gt;"old",database!AL2807&lt;(TODAY()+Data!$X$5)),MAX(H$8:H2806)+1,0)</f>
        <v>0</v>
      </c>
      <c r="Y2807">
        <f>IF(AS2807&gt;0,VLOOKUP(AS2807,$AT:$AV,3,0)+COUNTIF(AS$8:AS2806,AS2807),0)</f>
        <v>0</v>
      </c>
      <c r="AA2807" s="17"/>
      <c r="AB2807" s="18"/>
      <c r="AC2807" s="17"/>
      <c r="AD2807" s="18"/>
      <c r="AE2807" s="17"/>
      <c r="AF2807" s="18"/>
      <c r="AG2807" s="139"/>
      <c r="AH2807" s="24"/>
      <c r="AI2807" s="17"/>
      <c r="AJ2807" s="24"/>
      <c r="AK2807" s="27"/>
      <c r="AL2807" s="47"/>
      <c r="AQ2807" s="25">
        <f>IF(FollowUp!$AK$3="(Off)",IF(FollowUp!$AA$3=Data!$D$5,C2807,IF(FollowUp!$AA$3=Data!$D$6,D2807,IF(FollowUp!$AA$3=Data!$D$7,E2807,B2807))),IF(FollowUp!$AK$3=Data!$N$9,F2807,IF(FollowUp!$AK$3=Data!$N$8,H2807,IF(FollowUp!$AK$3=Data!$N$7,G2807,B2807))))</f>
        <v>0</v>
      </c>
      <c r="AR2807" s="51">
        <f t="shared" si="266"/>
        <v>0</v>
      </c>
      <c r="AS2807" s="25">
        <f t="shared" si="264"/>
        <v>-1</v>
      </c>
      <c r="AT2807" s="25">
        <f t="shared" si="267"/>
        <v>2800</v>
      </c>
      <c r="AU2807" s="25">
        <f t="shared" si="265"/>
        <v>0</v>
      </c>
      <c r="AV2807" s="25">
        <f t="shared" si="268"/>
        <v>0</v>
      </c>
      <c r="BB2807" s="51"/>
    </row>
    <row r="2808" spans="1:54" x14ac:dyDescent="0.25">
      <c r="A2808" t="str">
        <f t="shared" si="263"/>
        <v>2808</v>
      </c>
      <c r="B2808" s="25">
        <f>IF(OR(ISBLANK($AG2808),$AI2808="closed",$AI2808="old",AND($B$3=Data!$N$6,OR(database!AG2808=Data!$K$8,Data!$K$9=database!AG2808))),0,MAX(B$8:B2807)+1)</f>
        <v>0</v>
      </c>
      <c r="C2808" s="25">
        <f ca="1">IF(AND($AL2808-C$3&lt;=TODAY(),$AL2808&gt;0,AI2808&lt;&gt;"closed",AI2808&lt;&gt;"old",AND($B$3&lt;&gt;Data!$N$6,OR(database!$AG2808&lt;&gt;Data!$K$9,database!$AG2808&lt;&gt;Data!$K$8))),MAX(C$8:C2807)+1,0)</f>
        <v>0</v>
      </c>
      <c r="D2808" s="25">
        <f ca="1">IF(AND($AL2808-D$3&lt;=TODAY(),$AL2808&gt;0,$AI2808&lt;&gt;"closed",AI2808&lt;&gt;"old",AND($B$3&lt;&gt;Data!$N$6,OR(database!$AG2808&lt;&gt;Data!$K$9,database!$AG2808&lt;&gt;Data!$K$8))),MAX(D$8:D2807)+1,0)</f>
        <v>0</v>
      </c>
      <c r="E2808" s="25">
        <f ca="1">IF(AND($AL2808-E$3&lt;=TODAY(),$AL2808&gt;0,AI2808&lt;&gt;"closed",AI2808&lt;&gt;"old",AND($B$3&lt;&gt;Data!$N$6,OR(database!$AG2808&lt;&gt;Data!$K$9,database!$AG2808&lt;&gt;Data!$K$8))),MAX(E$8:E2807)+1,0)</f>
        <v>0</v>
      </c>
      <c r="F2808" s="25">
        <f>IF(AH2808="X",MAX(F$8:F2807)+1,0)</f>
        <v>0</v>
      </c>
      <c r="G2808" s="25">
        <f ca="1">IF(AND(AG2808=Data!$K$8,database!AI2808&lt;&gt;"Closed",AI2808&lt;&gt;"old",database!AL2808&lt;(TODAY()+Data!$X$4)),MAX(G$8:G2807)+1,0)</f>
        <v>0</v>
      </c>
      <c r="H2808" s="25">
        <f ca="1">IF(AND(AG2808=Data!$K$9,database!AI2808&lt;&gt;"Closed",AI2808&lt;&gt;"old",database!AL2808&lt;(TODAY()+Data!$X$5)),MAX(H$8:H2807)+1,0)</f>
        <v>0</v>
      </c>
      <c r="Y2808">
        <f>IF(AS2808&gt;0,VLOOKUP(AS2808,$AT:$AV,3,0)+COUNTIF(AS$8:AS2807,AS2808),0)</f>
        <v>0</v>
      </c>
      <c r="AA2808" s="16"/>
      <c r="AB2808" s="22"/>
      <c r="AC2808" s="16"/>
      <c r="AD2808" s="22"/>
      <c r="AE2808" s="16"/>
      <c r="AF2808" s="22"/>
      <c r="AG2808" s="138"/>
      <c r="AH2808" s="23"/>
      <c r="AI2808" s="16"/>
      <c r="AJ2808" s="23"/>
      <c r="AK2808" s="28"/>
      <c r="AL2808" s="35"/>
      <c r="AQ2808" s="25">
        <f>IF(FollowUp!$AK$3="(Off)",IF(FollowUp!$AA$3=Data!$D$5,C2808,IF(FollowUp!$AA$3=Data!$D$6,D2808,IF(FollowUp!$AA$3=Data!$D$7,E2808,B2808))),IF(FollowUp!$AK$3=Data!$N$9,F2808,IF(FollowUp!$AK$3=Data!$N$8,H2808,IF(FollowUp!$AK$3=Data!$N$7,G2808,B2808))))</f>
        <v>0</v>
      </c>
      <c r="AR2808" s="51">
        <f t="shared" si="266"/>
        <v>0</v>
      </c>
      <c r="AS2808" s="25">
        <f t="shared" si="264"/>
        <v>-1</v>
      </c>
      <c r="AT2808" s="25">
        <f t="shared" si="267"/>
        <v>2801</v>
      </c>
      <c r="AU2808" s="25">
        <f t="shared" si="265"/>
        <v>0</v>
      </c>
      <c r="AV2808" s="25">
        <f t="shared" si="268"/>
        <v>0</v>
      </c>
      <c r="BB2808" s="51"/>
    </row>
    <row r="2809" spans="1:54" x14ac:dyDescent="0.25">
      <c r="A2809" t="str">
        <f t="shared" si="263"/>
        <v>2809</v>
      </c>
      <c r="B2809" s="25">
        <f>IF(OR(ISBLANK($AG2809),$AI2809="closed",$AI2809="old",AND($B$3=Data!$N$6,OR(database!AG2809=Data!$K$8,Data!$K$9=database!AG2809))),0,MAX(B$8:B2808)+1)</f>
        <v>0</v>
      </c>
      <c r="C2809" s="25">
        <f ca="1">IF(AND($AL2809-C$3&lt;=TODAY(),$AL2809&gt;0,AI2809&lt;&gt;"closed",AI2809&lt;&gt;"old",AND($B$3&lt;&gt;Data!$N$6,OR(database!$AG2809&lt;&gt;Data!$K$9,database!$AG2809&lt;&gt;Data!$K$8))),MAX(C$8:C2808)+1,0)</f>
        <v>0</v>
      </c>
      <c r="D2809" s="25">
        <f ca="1">IF(AND($AL2809-D$3&lt;=TODAY(),$AL2809&gt;0,$AI2809&lt;&gt;"closed",AI2809&lt;&gt;"old",AND($B$3&lt;&gt;Data!$N$6,OR(database!$AG2809&lt;&gt;Data!$K$9,database!$AG2809&lt;&gt;Data!$K$8))),MAX(D$8:D2808)+1,0)</f>
        <v>0</v>
      </c>
      <c r="E2809" s="25">
        <f ca="1">IF(AND($AL2809-E$3&lt;=TODAY(),$AL2809&gt;0,AI2809&lt;&gt;"closed",AI2809&lt;&gt;"old",AND($B$3&lt;&gt;Data!$N$6,OR(database!$AG2809&lt;&gt;Data!$K$9,database!$AG2809&lt;&gt;Data!$K$8))),MAX(E$8:E2808)+1,0)</f>
        <v>0</v>
      </c>
      <c r="F2809" s="25">
        <f>IF(AH2809="X",MAX(F$8:F2808)+1,0)</f>
        <v>0</v>
      </c>
      <c r="G2809" s="25">
        <f ca="1">IF(AND(AG2809=Data!$K$8,database!AI2809&lt;&gt;"Closed",AI2809&lt;&gt;"old",database!AL2809&lt;(TODAY()+Data!$X$4)),MAX(G$8:G2808)+1,0)</f>
        <v>0</v>
      </c>
      <c r="H2809" s="25">
        <f ca="1">IF(AND(AG2809=Data!$K$9,database!AI2809&lt;&gt;"Closed",AI2809&lt;&gt;"old",database!AL2809&lt;(TODAY()+Data!$X$5)),MAX(H$8:H2808)+1,0)</f>
        <v>0</v>
      </c>
      <c r="Y2809">
        <f>IF(AS2809&gt;0,VLOOKUP(AS2809,$AT:$AV,3,0)+COUNTIF(AS$8:AS2808,AS2809),0)</f>
        <v>0</v>
      </c>
      <c r="AA2809" s="17"/>
      <c r="AB2809" s="18"/>
      <c r="AC2809" s="17"/>
      <c r="AD2809" s="18"/>
      <c r="AE2809" s="17"/>
      <c r="AF2809" s="18"/>
      <c r="AG2809" s="139"/>
      <c r="AH2809" s="24"/>
      <c r="AI2809" s="17"/>
      <c r="AJ2809" s="24"/>
      <c r="AK2809" s="27"/>
      <c r="AL2809" s="47"/>
      <c r="AQ2809" s="25">
        <f>IF(FollowUp!$AK$3="(Off)",IF(FollowUp!$AA$3=Data!$D$5,C2809,IF(FollowUp!$AA$3=Data!$D$6,D2809,IF(FollowUp!$AA$3=Data!$D$7,E2809,B2809))),IF(FollowUp!$AK$3=Data!$N$9,F2809,IF(FollowUp!$AK$3=Data!$N$8,H2809,IF(FollowUp!$AK$3=Data!$N$7,G2809,B2809))))</f>
        <v>0</v>
      </c>
      <c r="AR2809" s="51">
        <f t="shared" si="266"/>
        <v>0</v>
      </c>
      <c r="AS2809" s="25">
        <f t="shared" si="264"/>
        <v>-1</v>
      </c>
      <c r="AT2809" s="25">
        <f t="shared" si="267"/>
        <v>2802</v>
      </c>
      <c r="AU2809" s="25">
        <f t="shared" si="265"/>
        <v>0</v>
      </c>
      <c r="AV2809" s="25">
        <f t="shared" si="268"/>
        <v>0</v>
      </c>
      <c r="BB2809" s="51"/>
    </row>
    <row r="2810" spans="1:54" x14ac:dyDescent="0.25">
      <c r="A2810" t="str">
        <f t="shared" si="263"/>
        <v>2810</v>
      </c>
      <c r="B2810" s="25">
        <f>IF(OR(ISBLANK($AG2810),$AI2810="closed",$AI2810="old",AND($B$3=Data!$N$6,OR(database!AG2810=Data!$K$8,Data!$K$9=database!AG2810))),0,MAX(B$8:B2809)+1)</f>
        <v>0</v>
      </c>
      <c r="C2810" s="25">
        <f ca="1">IF(AND($AL2810-C$3&lt;=TODAY(),$AL2810&gt;0,AI2810&lt;&gt;"closed",AI2810&lt;&gt;"old",AND($B$3&lt;&gt;Data!$N$6,OR(database!$AG2810&lt;&gt;Data!$K$9,database!$AG2810&lt;&gt;Data!$K$8))),MAX(C$8:C2809)+1,0)</f>
        <v>0</v>
      </c>
      <c r="D2810" s="25">
        <f ca="1">IF(AND($AL2810-D$3&lt;=TODAY(),$AL2810&gt;0,$AI2810&lt;&gt;"closed",AI2810&lt;&gt;"old",AND($B$3&lt;&gt;Data!$N$6,OR(database!$AG2810&lt;&gt;Data!$K$9,database!$AG2810&lt;&gt;Data!$K$8))),MAX(D$8:D2809)+1,0)</f>
        <v>0</v>
      </c>
      <c r="E2810" s="25">
        <f ca="1">IF(AND($AL2810-E$3&lt;=TODAY(),$AL2810&gt;0,AI2810&lt;&gt;"closed",AI2810&lt;&gt;"old",AND($B$3&lt;&gt;Data!$N$6,OR(database!$AG2810&lt;&gt;Data!$K$9,database!$AG2810&lt;&gt;Data!$K$8))),MAX(E$8:E2809)+1,0)</f>
        <v>0</v>
      </c>
      <c r="F2810" s="25">
        <f>IF(AH2810="X",MAX(F$8:F2809)+1,0)</f>
        <v>0</v>
      </c>
      <c r="G2810" s="25">
        <f ca="1">IF(AND(AG2810=Data!$K$8,database!AI2810&lt;&gt;"Closed",AI2810&lt;&gt;"old",database!AL2810&lt;(TODAY()+Data!$X$4)),MAX(G$8:G2809)+1,0)</f>
        <v>0</v>
      </c>
      <c r="H2810" s="25">
        <f ca="1">IF(AND(AG2810=Data!$K$9,database!AI2810&lt;&gt;"Closed",AI2810&lt;&gt;"old",database!AL2810&lt;(TODAY()+Data!$X$5)),MAX(H$8:H2809)+1,0)</f>
        <v>0</v>
      </c>
      <c r="Y2810">
        <f>IF(AS2810&gt;0,VLOOKUP(AS2810,$AT:$AV,3,0)+COUNTIF(AS$8:AS2809,AS2810),0)</f>
        <v>0</v>
      </c>
      <c r="AA2810" s="16"/>
      <c r="AB2810" s="22"/>
      <c r="AC2810" s="16"/>
      <c r="AD2810" s="22"/>
      <c r="AE2810" s="16"/>
      <c r="AF2810" s="22"/>
      <c r="AG2810" s="138"/>
      <c r="AH2810" s="23"/>
      <c r="AI2810" s="16"/>
      <c r="AJ2810" s="23"/>
      <c r="AK2810" s="28"/>
      <c r="AL2810" s="35"/>
      <c r="AQ2810" s="25">
        <f>IF(FollowUp!$AK$3="(Off)",IF(FollowUp!$AA$3=Data!$D$5,C2810,IF(FollowUp!$AA$3=Data!$D$6,D2810,IF(FollowUp!$AA$3=Data!$D$7,E2810,B2810))),IF(FollowUp!$AK$3=Data!$N$9,F2810,IF(FollowUp!$AK$3=Data!$N$8,H2810,IF(FollowUp!$AK$3=Data!$N$7,G2810,B2810))))</f>
        <v>0</v>
      </c>
      <c r="AR2810" s="51">
        <f t="shared" si="266"/>
        <v>0</v>
      </c>
      <c r="AS2810" s="25">
        <f t="shared" si="264"/>
        <v>-1</v>
      </c>
      <c r="AT2810" s="25">
        <f t="shared" si="267"/>
        <v>2803</v>
      </c>
      <c r="AU2810" s="25">
        <f t="shared" si="265"/>
        <v>0</v>
      </c>
      <c r="AV2810" s="25">
        <f t="shared" si="268"/>
        <v>0</v>
      </c>
      <c r="BB2810" s="51"/>
    </row>
    <row r="2811" spans="1:54" x14ac:dyDescent="0.25">
      <c r="A2811" t="str">
        <f t="shared" si="263"/>
        <v>2811</v>
      </c>
      <c r="B2811" s="25">
        <f>IF(OR(ISBLANK($AG2811),$AI2811="closed",$AI2811="old",AND($B$3=Data!$N$6,OR(database!AG2811=Data!$K$8,Data!$K$9=database!AG2811))),0,MAX(B$8:B2810)+1)</f>
        <v>0</v>
      </c>
      <c r="C2811" s="25">
        <f ca="1">IF(AND($AL2811-C$3&lt;=TODAY(),$AL2811&gt;0,AI2811&lt;&gt;"closed",AI2811&lt;&gt;"old",AND($B$3&lt;&gt;Data!$N$6,OR(database!$AG2811&lt;&gt;Data!$K$9,database!$AG2811&lt;&gt;Data!$K$8))),MAX(C$8:C2810)+1,0)</f>
        <v>0</v>
      </c>
      <c r="D2811" s="25">
        <f ca="1">IF(AND($AL2811-D$3&lt;=TODAY(),$AL2811&gt;0,$AI2811&lt;&gt;"closed",AI2811&lt;&gt;"old",AND($B$3&lt;&gt;Data!$N$6,OR(database!$AG2811&lt;&gt;Data!$K$9,database!$AG2811&lt;&gt;Data!$K$8))),MAX(D$8:D2810)+1,0)</f>
        <v>0</v>
      </c>
      <c r="E2811" s="25">
        <f ca="1">IF(AND($AL2811-E$3&lt;=TODAY(),$AL2811&gt;0,AI2811&lt;&gt;"closed",AI2811&lt;&gt;"old",AND($B$3&lt;&gt;Data!$N$6,OR(database!$AG2811&lt;&gt;Data!$K$9,database!$AG2811&lt;&gt;Data!$K$8))),MAX(E$8:E2810)+1,0)</f>
        <v>0</v>
      </c>
      <c r="F2811" s="25">
        <f>IF(AH2811="X",MAX(F$8:F2810)+1,0)</f>
        <v>0</v>
      </c>
      <c r="G2811" s="25">
        <f ca="1">IF(AND(AG2811=Data!$K$8,database!AI2811&lt;&gt;"Closed",AI2811&lt;&gt;"old",database!AL2811&lt;(TODAY()+Data!$X$4)),MAX(G$8:G2810)+1,0)</f>
        <v>0</v>
      </c>
      <c r="H2811" s="25">
        <f ca="1">IF(AND(AG2811=Data!$K$9,database!AI2811&lt;&gt;"Closed",AI2811&lt;&gt;"old",database!AL2811&lt;(TODAY()+Data!$X$5)),MAX(H$8:H2810)+1,0)</f>
        <v>0</v>
      </c>
      <c r="Y2811">
        <f>IF(AS2811&gt;0,VLOOKUP(AS2811,$AT:$AV,3,0)+COUNTIF(AS$8:AS2810,AS2811),0)</f>
        <v>0</v>
      </c>
      <c r="AA2811" s="17"/>
      <c r="AB2811" s="18"/>
      <c r="AC2811" s="17"/>
      <c r="AD2811" s="18"/>
      <c r="AE2811" s="17"/>
      <c r="AF2811" s="18"/>
      <c r="AG2811" s="139"/>
      <c r="AH2811" s="24"/>
      <c r="AI2811" s="17"/>
      <c r="AJ2811" s="24"/>
      <c r="AK2811" s="27"/>
      <c r="AL2811" s="47"/>
      <c r="AQ2811" s="25">
        <f>IF(FollowUp!$AK$3="(Off)",IF(FollowUp!$AA$3=Data!$D$5,C2811,IF(FollowUp!$AA$3=Data!$D$6,D2811,IF(FollowUp!$AA$3=Data!$D$7,E2811,B2811))),IF(FollowUp!$AK$3=Data!$N$9,F2811,IF(FollowUp!$AK$3=Data!$N$8,H2811,IF(FollowUp!$AK$3=Data!$N$7,G2811,B2811))))</f>
        <v>0</v>
      </c>
      <c r="AR2811" s="51">
        <f t="shared" si="266"/>
        <v>0</v>
      </c>
      <c r="AS2811" s="25">
        <f t="shared" si="264"/>
        <v>-1</v>
      </c>
      <c r="AT2811" s="25">
        <f t="shared" si="267"/>
        <v>2804</v>
      </c>
      <c r="AU2811" s="25">
        <f t="shared" si="265"/>
        <v>0</v>
      </c>
      <c r="AV2811" s="25">
        <f t="shared" si="268"/>
        <v>0</v>
      </c>
      <c r="BB2811" s="51"/>
    </row>
    <row r="2812" spans="1:54" x14ac:dyDescent="0.25">
      <c r="A2812" t="str">
        <f t="shared" si="263"/>
        <v>2812</v>
      </c>
      <c r="B2812" s="25">
        <f>IF(OR(ISBLANK($AG2812),$AI2812="closed",$AI2812="old",AND($B$3=Data!$N$6,OR(database!AG2812=Data!$K$8,Data!$K$9=database!AG2812))),0,MAX(B$8:B2811)+1)</f>
        <v>0</v>
      </c>
      <c r="C2812" s="25">
        <f ca="1">IF(AND($AL2812-C$3&lt;=TODAY(),$AL2812&gt;0,AI2812&lt;&gt;"closed",AI2812&lt;&gt;"old",AND($B$3&lt;&gt;Data!$N$6,OR(database!$AG2812&lt;&gt;Data!$K$9,database!$AG2812&lt;&gt;Data!$K$8))),MAX(C$8:C2811)+1,0)</f>
        <v>0</v>
      </c>
      <c r="D2812" s="25">
        <f ca="1">IF(AND($AL2812-D$3&lt;=TODAY(),$AL2812&gt;0,$AI2812&lt;&gt;"closed",AI2812&lt;&gt;"old",AND($B$3&lt;&gt;Data!$N$6,OR(database!$AG2812&lt;&gt;Data!$K$9,database!$AG2812&lt;&gt;Data!$K$8))),MAX(D$8:D2811)+1,0)</f>
        <v>0</v>
      </c>
      <c r="E2812" s="25">
        <f ca="1">IF(AND($AL2812-E$3&lt;=TODAY(),$AL2812&gt;0,AI2812&lt;&gt;"closed",AI2812&lt;&gt;"old",AND($B$3&lt;&gt;Data!$N$6,OR(database!$AG2812&lt;&gt;Data!$K$9,database!$AG2812&lt;&gt;Data!$K$8))),MAX(E$8:E2811)+1,0)</f>
        <v>0</v>
      </c>
      <c r="F2812" s="25">
        <f>IF(AH2812="X",MAX(F$8:F2811)+1,0)</f>
        <v>0</v>
      </c>
      <c r="G2812" s="25">
        <f ca="1">IF(AND(AG2812=Data!$K$8,database!AI2812&lt;&gt;"Closed",AI2812&lt;&gt;"old",database!AL2812&lt;(TODAY()+Data!$X$4)),MAX(G$8:G2811)+1,0)</f>
        <v>0</v>
      </c>
      <c r="H2812" s="25">
        <f ca="1">IF(AND(AG2812=Data!$K$9,database!AI2812&lt;&gt;"Closed",AI2812&lt;&gt;"old",database!AL2812&lt;(TODAY()+Data!$X$5)),MAX(H$8:H2811)+1,0)</f>
        <v>0</v>
      </c>
      <c r="Y2812">
        <f>IF(AS2812&gt;0,VLOOKUP(AS2812,$AT:$AV,3,0)+COUNTIF(AS$8:AS2811,AS2812),0)</f>
        <v>0</v>
      </c>
      <c r="AA2812" s="16"/>
      <c r="AB2812" s="22"/>
      <c r="AC2812" s="16"/>
      <c r="AD2812" s="22"/>
      <c r="AE2812" s="16"/>
      <c r="AF2812" s="22"/>
      <c r="AG2812" s="138"/>
      <c r="AH2812" s="23"/>
      <c r="AI2812" s="16"/>
      <c r="AJ2812" s="23"/>
      <c r="AK2812" s="28"/>
      <c r="AL2812" s="35"/>
      <c r="AQ2812" s="25">
        <f>IF(FollowUp!$AK$3="(Off)",IF(FollowUp!$AA$3=Data!$D$5,C2812,IF(FollowUp!$AA$3=Data!$D$6,D2812,IF(FollowUp!$AA$3=Data!$D$7,E2812,B2812))),IF(FollowUp!$AK$3=Data!$N$9,F2812,IF(FollowUp!$AK$3=Data!$N$8,H2812,IF(FollowUp!$AK$3=Data!$N$7,G2812,B2812))))</f>
        <v>0</v>
      </c>
      <c r="AR2812" s="51">
        <f t="shared" si="266"/>
        <v>0</v>
      </c>
      <c r="AS2812" s="25">
        <f t="shared" si="264"/>
        <v>-1</v>
      </c>
      <c r="AT2812" s="25">
        <f t="shared" si="267"/>
        <v>2805</v>
      </c>
      <c r="AU2812" s="25">
        <f t="shared" si="265"/>
        <v>0</v>
      </c>
      <c r="AV2812" s="25">
        <f t="shared" si="268"/>
        <v>0</v>
      </c>
      <c r="BB2812" s="51"/>
    </row>
    <row r="2813" spans="1:54" x14ac:dyDescent="0.25">
      <c r="A2813" t="str">
        <f t="shared" si="263"/>
        <v>2813</v>
      </c>
      <c r="B2813" s="25">
        <f>IF(OR(ISBLANK($AG2813),$AI2813="closed",$AI2813="old",AND($B$3=Data!$N$6,OR(database!AG2813=Data!$K$8,Data!$K$9=database!AG2813))),0,MAX(B$8:B2812)+1)</f>
        <v>0</v>
      </c>
      <c r="C2813" s="25">
        <f ca="1">IF(AND($AL2813-C$3&lt;=TODAY(),$AL2813&gt;0,AI2813&lt;&gt;"closed",AI2813&lt;&gt;"old",AND($B$3&lt;&gt;Data!$N$6,OR(database!$AG2813&lt;&gt;Data!$K$9,database!$AG2813&lt;&gt;Data!$K$8))),MAX(C$8:C2812)+1,0)</f>
        <v>0</v>
      </c>
      <c r="D2813" s="25">
        <f ca="1">IF(AND($AL2813-D$3&lt;=TODAY(),$AL2813&gt;0,$AI2813&lt;&gt;"closed",AI2813&lt;&gt;"old",AND($B$3&lt;&gt;Data!$N$6,OR(database!$AG2813&lt;&gt;Data!$K$9,database!$AG2813&lt;&gt;Data!$K$8))),MAX(D$8:D2812)+1,0)</f>
        <v>0</v>
      </c>
      <c r="E2813" s="25">
        <f ca="1">IF(AND($AL2813-E$3&lt;=TODAY(),$AL2813&gt;0,AI2813&lt;&gt;"closed",AI2813&lt;&gt;"old",AND($B$3&lt;&gt;Data!$N$6,OR(database!$AG2813&lt;&gt;Data!$K$9,database!$AG2813&lt;&gt;Data!$K$8))),MAX(E$8:E2812)+1,0)</f>
        <v>0</v>
      </c>
      <c r="F2813" s="25">
        <f>IF(AH2813="X",MAX(F$8:F2812)+1,0)</f>
        <v>0</v>
      </c>
      <c r="G2813" s="25">
        <f ca="1">IF(AND(AG2813=Data!$K$8,database!AI2813&lt;&gt;"Closed",AI2813&lt;&gt;"old",database!AL2813&lt;(TODAY()+Data!$X$4)),MAX(G$8:G2812)+1,0)</f>
        <v>0</v>
      </c>
      <c r="H2813" s="25">
        <f ca="1">IF(AND(AG2813=Data!$K$9,database!AI2813&lt;&gt;"Closed",AI2813&lt;&gt;"old",database!AL2813&lt;(TODAY()+Data!$X$5)),MAX(H$8:H2812)+1,0)</f>
        <v>0</v>
      </c>
      <c r="Y2813">
        <f>IF(AS2813&gt;0,VLOOKUP(AS2813,$AT:$AV,3,0)+COUNTIF(AS$8:AS2812,AS2813),0)</f>
        <v>0</v>
      </c>
      <c r="AA2813" s="17"/>
      <c r="AB2813" s="18"/>
      <c r="AC2813" s="17"/>
      <c r="AD2813" s="18"/>
      <c r="AE2813" s="17"/>
      <c r="AF2813" s="18"/>
      <c r="AG2813" s="139"/>
      <c r="AH2813" s="24"/>
      <c r="AI2813" s="17"/>
      <c r="AJ2813" s="24"/>
      <c r="AK2813" s="27"/>
      <c r="AL2813" s="47"/>
      <c r="AQ2813" s="25">
        <f>IF(FollowUp!$AK$3="(Off)",IF(FollowUp!$AA$3=Data!$D$5,C2813,IF(FollowUp!$AA$3=Data!$D$6,D2813,IF(FollowUp!$AA$3=Data!$D$7,E2813,B2813))),IF(FollowUp!$AK$3=Data!$N$9,F2813,IF(FollowUp!$AK$3=Data!$N$8,H2813,IF(FollowUp!$AK$3=Data!$N$7,G2813,B2813))))</f>
        <v>0</v>
      </c>
      <c r="AR2813" s="51">
        <f t="shared" si="266"/>
        <v>0</v>
      </c>
      <c r="AS2813" s="25">
        <f t="shared" si="264"/>
        <v>-1</v>
      </c>
      <c r="AT2813" s="25">
        <f t="shared" si="267"/>
        <v>2806</v>
      </c>
      <c r="AU2813" s="25">
        <f t="shared" si="265"/>
        <v>0</v>
      </c>
      <c r="AV2813" s="25">
        <f t="shared" si="268"/>
        <v>0</v>
      </c>
      <c r="BB2813" s="51"/>
    </row>
    <row r="2814" spans="1:54" x14ac:dyDescent="0.25">
      <c r="A2814" t="str">
        <f t="shared" si="263"/>
        <v>2814</v>
      </c>
      <c r="B2814" s="25">
        <f>IF(OR(ISBLANK($AG2814),$AI2814="closed",$AI2814="old",AND($B$3=Data!$N$6,OR(database!AG2814=Data!$K$8,Data!$K$9=database!AG2814))),0,MAX(B$8:B2813)+1)</f>
        <v>0</v>
      </c>
      <c r="C2814" s="25">
        <f ca="1">IF(AND($AL2814-C$3&lt;=TODAY(),$AL2814&gt;0,AI2814&lt;&gt;"closed",AI2814&lt;&gt;"old",AND($B$3&lt;&gt;Data!$N$6,OR(database!$AG2814&lt;&gt;Data!$K$9,database!$AG2814&lt;&gt;Data!$K$8))),MAX(C$8:C2813)+1,0)</f>
        <v>0</v>
      </c>
      <c r="D2814" s="25">
        <f ca="1">IF(AND($AL2814-D$3&lt;=TODAY(),$AL2814&gt;0,$AI2814&lt;&gt;"closed",AI2814&lt;&gt;"old",AND($B$3&lt;&gt;Data!$N$6,OR(database!$AG2814&lt;&gt;Data!$K$9,database!$AG2814&lt;&gt;Data!$K$8))),MAX(D$8:D2813)+1,0)</f>
        <v>0</v>
      </c>
      <c r="E2814" s="25">
        <f ca="1">IF(AND($AL2814-E$3&lt;=TODAY(),$AL2814&gt;0,AI2814&lt;&gt;"closed",AI2814&lt;&gt;"old",AND($B$3&lt;&gt;Data!$N$6,OR(database!$AG2814&lt;&gt;Data!$K$9,database!$AG2814&lt;&gt;Data!$K$8))),MAX(E$8:E2813)+1,0)</f>
        <v>0</v>
      </c>
      <c r="F2814" s="25">
        <f>IF(AH2814="X",MAX(F$8:F2813)+1,0)</f>
        <v>0</v>
      </c>
      <c r="G2814" s="25">
        <f ca="1">IF(AND(AG2814=Data!$K$8,database!AI2814&lt;&gt;"Closed",AI2814&lt;&gt;"old",database!AL2814&lt;(TODAY()+Data!$X$4)),MAX(G$8:G2813)+1,0)</f>
        <v>0</v>
      </c>
      <c r="H2814" s="25">
        <f ca="1">IF(AND(AG2814=Data!$K$9,database!AI2814&lt;&gt;"Closed",AI2814&lt;&gt;"old",database!AL2814&lt;(TODAY()+Data!$X$5)),MAX(H$8:H2813)+1,0)</f>
        <v>0</v>
      </c>
      <c r="Y2814">
        <f>IF(AS2814&gt;0,VLOOKUP(AS2814,$AT:$AV,3,0)+COUNTIF(AS$8:AS2813,AS2814),0)</f>
        <v>0</v>
      </c>
      <c r="AA2814" s="16"/>
      <c r="AB2814" s="22"/>
      <c r="AC2814" s="16"/>
      <c r="AD2814" s="22"/>
      <c r="AE2814" s="16"/>
      <c r="AF2814" s="22"/>
      <c r="AG2814" s="138"/>
      <c r="AH2814" s="23"/>
      <c r="AI2814" s="16"/>
      <c r="AJ2814" s="23"/>
      <c r="AK2814" s="28"/>
      <c r="AL2814" s="35"/>
      <c r="AQ2814" s="25">
        <f>IF(FollowUp!$AK$3="(Off)",IF(FollowUp!$AA$3=Data!$D$5,C2814,IF(FollowUp!$AA$3=Data!$D$6,D2814,IF(FollowUp!$AA$3=Data!$D$7,E2814,B2814))),IF(FollowUp!$AK$3=Data!$N$9,F2814,IF(FollowUp!$AK$3=Data!$N$8,H2814,IF(FollowUp!$AK$3=Data!$N$7,G2814,B2814))))</f>
        <v>0</v>
      </c>
      <c r="AR2814" s="51">
        <f t="shared" si="266"/>
        <v>0</v>
      </c>
      <c r="AS2814" s="25">
        <f t="shared" si="264"/>
        <v>-1</v>
      </c>
      <c r="AT2814" s="25">
        <f t="shared" si="267"/>
        <v>2807</v>
      </c>
      <c r="AU2814" s="25">
        <f t="shared" si="265"/>
        <v>0</v>
      </c>
      <c r="AV2814" s="25">
        <f t="shared" si="268"/>
        <v>0</v>
      </c>
      <c r="BB2814" s="51"/>
    </row>
    <row r="2815" spans="1:54" x14ac:dyDescent="0.25">
      <c r="A2815" t="str">
        <f t="shared" si="263"/>
        <v>2815</v>
      </c>
      <c r="B2815" s="25">
        <f>IF(OR(ISBLANK($AG2815),$AI2815="closed",$AI2815="old",AND($B$3=Data!$N$6,OR(database!AG2815=Data!$K$8,Data!$K$9=database!AG2815))),0,MAX(B$8:B2814)+1)</f>
        <v>0</v>
      </c>
      <c r="C2815" s="25">
        <f ca="1">IF(AND($AL2815-C$3&lt;=TODAY(),$AL2815&gt;0,AI2815&lt;&gt;"closed",AI2815&lt;&gt;"old",AND($B$3&lt;&gt;Data!$N$6,OR(database!$AG2815&lt;&gt;Data!$K$9,database!$AG2815&lt;&gt;Data!$K$8))),MAX(C$8:C2814)+1,0)</f>
        <v>0</v>
      </c>
      <c r="D2815" s="25">
        <f ca="1">IF(AND($AL2815-D$3&lt;=TODAY(),$AL2815&gt;0,$AI2815&lt;&gt;"closed",AI2815&lt;&gt;"old",AND($B$3&lt;&gt;Data!$N$6,OR(database!$AG2815&lt;&gt;Data!$K$9,database!$AG2815&lt;&gt;Data!$K$8))),MAX(D$8:D2814)+1,0)</f>
        <v>0</v>
      </c>
      <c r="E2815" s="25">
        <f ca="1">IF(AND($AL2815-E$3&lt;=TODAY(),$AL2815&gt;0,AI2815&lt;&gt;"closed",AI2815&lt;&gt;"old",AND($B$3&lt;&gt;Data!$N$6,OR(database!$AG2815&lt;&gt;Data!$K$9,database!$AG2815&lt;&gt;Data!$K$8))),MAX(E$8:E2814)+1,0)</f>
        <v>0</v>
      </c>
      <c r="F2815" s="25">
        <f>IF(AH2815="X",MAX(F$8:F2814)+1,0)</f>
        <v>0</v>
      </c>
      <c r="G2815" s="25">
        <f ca="1">IF(AND(AG2815=Data!$K$8,database!AI2815&lt;&gt;"Closed",AI2815&lt;&gt;"old",database!AL2815&lt;(TODAY()+Data!$X$4)),MAX(G$8:G2814)+1,0)</f>
        <v>0</v>
      </c>
      <c r="H2815" s="25">
        <f ca="1">IF(AND(AG2815=Data!$K$9,database!AI2815&lt;&gt;"Closed",AI2815&lt;&gt;"old",database!AL2815&lt;(TODAY()+Data!$X$5)),MAX(H$8:H2814)+1,0)</f>
        <v>0</v>
      </c>
      <c r="Y2815">
        <f>IF(AS2815&gt;0,VLOOKUP(AS2815,$AT:$AV,3,0)+COUNTIF(AS$8:AS2814,AS2815),0)</f>
        <v>0</v>
      </c>
      <c r="AA2815" s="17"/>
      <c r="AB2815" s="18"/>
      <c r="AC2815" s="17"/>
      <c r="AD2815" s="18"/>
      <c r="AE2815" s="17"/>
      <c r="AF2815" s="18"/>
      <c r="AG2815" s="139"/>
      <c r="AH2815" s="24"/>
      <c r="AI2815" s="17"/>
      <c r="AJ2815" s="24"/>
      <c r="AK2815" s="27"/>
      <c r="AL2815" s="47"/>
      <c r="AQ2815" s="25">
        <f>IF(FollowUp!$AK$3="(Off)",IF(FollowUp!$AA$3=Data!$D$5,C2815,IF(FollowUp!$AA$3=Data!$D$6,D2815,IF(FollowUp!$AA$3=Data!$D$7,E2815,B2815))),IF(FollowUp!$AK$3=Data!$N$9,F2815,IF(FollowUp!$AK$3=Data!$N$8,H2815,IF(FollowUp!$AK$3=Data!$N$7,G2815,B2815))))</f>
        <v>0</v>
      </c>
      <c r="AR2815" s="51">
        <f t="shared" si="266"/>
        <v>0</v>
      </c>
      <c r="AS2815" s="25">
        <f t="shared" si="264"/>
        <v>-1</v>
      </c>
      <c r="AT2815" s="25">
        <f t="shared" si="267"/>
        <v>2808</v>
      </c>
      <c r="AU2815" s="25">
        <f t="shared" si="265"/>
        <v>0</v>
      </c>
      <c r="AV2815" s="25">
        <f t="shared" si="268"/>
        <v>0</v>
      </c>
      <c r="BB2815" s="51"/>
    </row>
    <row r="2816" spans="1:54" x14ac:dyDescent="0.25">
      <c r="A2816" t="str">
        <f t="shared" si="263"/>
        <v>2816</v>
      </c>
      <c r="B2816" s="25">
        <f>IF(OR(ISBLANK($AG2816),$AI2816="closed",$AI2816="old",AND($B$3=Data!$N$6,OR(database!AG2816=Data!$K$8,Data!$K$9=database!AG2816))),0,MAX(B$8:B2815)+1)</f>
        <v>0</v>
      </c>
      <c r="C2816" s="25">
        <f ca="1">IF(AND($AL2816-C$3&lt;=TODAY(),$AL2816&gt;0,AI2816&lt;&gt;"closed",AI2816&lt;&gt;"old",AND($B$3&lt;&gt;Data!$N$6,OR(database!$AG2816&lt;&gt;Data!$K$9,database!$AG2816&lt;&gt;Data!$K$8))),MAX(C$8:C2815)+1,0)</f>
        <v>0</v>
      </c>
      <c r="D2816" s="25">
        <f ca="1">IF(AND($AL2816-D$3&lt;=TODAY(),$AL2816&gt;0,$AI2816&lt;&gt;"closed",AI2816&lt;&gt;"old",AND($B$3&lt;&gt;Data!$N$6,OR(database!$AG2816&lt;&gt;Data!$K$9,database!$AG2816&lt;&gt;Data!$K$8))),MAX(D$8:D2815)+1,0)</f>
        <v>0</v>
      </c>
      <c r="E2816" s="25">
        <f ca="1">IF(AND($AL2816-E$3&lt;=TODAY(),$AL2816&gt;0,AI2816&lt;&gt;"closed",AI2816&lt;&gt;"old",AND($B$3&lt;&gt;Data!$N$6,OR(database!$AG2816&lt;&gt;Data!$K$9,database!$AG2816&lt;&gt;Data!$K$8))),MAX(E$8:E2815)+1,0)</f>
        <v>0</v>
      </c>
      <c r="F2816" s="25">
        <f>IF(AH2816="X",MAX(F$8:F2815)+1,0)</f>
        <v>0</v>
      </c>
      <c r="G2816" s="25">
        <f ca="1">IF(AND(AG2816=Data!$K$8,database!AI2816&lt;&gt;"Closed",AI2816&lt;&gt;"old",database!AL2816&lt;(TODAY()+Data!$X$4)),MAX(G$8:G2815)+1,0)</f>
        <v>0</v>
      </c>
      <c r="H2816" s="25">
        <f ca="1">IF(AND(AG2816=Data!$K$9,database!AI2816&lt;&gt;"Closed",AI2816&lt;&gt;"old",database!AL2816&lt;(TODAY()+Data!$X$5)),MAX(H$8:H2815)+1,0)</f>
        <v>0</v>
      </c>
      <c r="Y2816">
        <f>IF(AS2816&gt;0,VLOOKUP(AS2816,$AT:$AV,3,0)+COUNTIF(AS$8:AS2815,AS2816),0)</f>
        <v>0</v>
      </c>
      <c r="AA2816" s="16"/>
      <c r="AB2816" s="22"/>
      <c r="AC2816" s="16"/>
      <c r="AD2816" s="22"/>
      <c r="AE2816" s="16"/>
      <c r="AF2816" s="22"/>
      <c r="AG2816" s="138"/>
      <c r="AH2816" s="23"/>
      <c r="AI2816" s="16"/>
      <c r="AJ2816" s="23"/>
      <c r="AK2816" s="28"/>
      <c r="AL2816" s="35"/>
      <c r="AQ2816" s="25">
        <f>IF(FollowUp!$AK$3="(Off)",IF(FollowUp!$AA$3=Data!$D$5,C2816,IF(FollowUp!$AA$3=Data!$D$6,D2816,IF(FollowUp!$AA$3=Data!$D$7,E2816,B2816))),IF(FollowUp!$AK$3=Data!$N$9,F2816,IF(FollowUp!$AK$3=Data!$N$8,H2816,IF(FollowUp!$AK$3=Data!$N$7,G2816,B2816))))</f>
        <v>0</v>
      </c>
      <c r="AR2816" s="51">
        <f t="shared" si="266"/>
        <v>0</v>
      </c>
      <c r="AS2816" s="25">
        <f t="shared" si="264"/>
        <v>-1</v>
      </c>
      <c r="AT2816" s="25">
        <f t="shared" si="267"/>
        <v>2809</v>
      </c>
      <c r="AU2816" s="25">
        <f t="shared" si="265"/>
        <v>0</v>
      </c>
      <c r="AV2816" s="25">
        <f t="shared" si="268"/>
        <v>0</v>
      </c>
      <c r="BB2816" s="51"/>
    </row>
    <row r="2817" spans="1:54" x14ac:dyDescent="0.25">
      <c r="A2817" t="str">
        <f t="shared" si="263"/>
        <v>2817</v>
      </c>
      <c r="B2817" s="25">
        <f>IF(OR(ISBLANK($AG2817),$AI2817="closed",$AI2817="old",AND($B$3=Data!$N$6,OR(database!AG2817=Data!$K$8,Data!$K$9=database!AG2817))),0,MAX(B$8:B2816)+1)</f>
        <v>0</v>
      </c>
      <c r="C2817" s="25">
        <f ca="1">IF(AND($AL2817-C$3&lt;=TODAY(),$AL2817&gt;0,AI2817&lt;&gt;"closed",AI2817&lt;&gt;"old",AND($B$3&lt;&gt;Data!$N$6,OR(database!$AG2817&lt;&gt;Data!$K$9,database!$AG2817&lt;&gt;Data!$K$8))),MAX(C$8:C2816)+1,0)</f>
        <v>0</v>
      </c>
      <c r="D2817" s="25">
        <f ca="1">IF(AND($AL2817-D$3&lt;=TODAY(),$AL2817&gt;0,$AI2817&lt;&gt;"closed",AI2817&lt;&gt;"old",AND($B$3&lt;&gt;Data!$N$6,OR(database!$AG2817&lt;&gt;Data!$K$9,database!$AG2817&lt;&gt;Data!$K$8))),MAX(D$8:D2816)+1,0)</f>
        <v>0</v>
      </c>
      <c r="E2817" s="25">
        <f ca="1">IF(AND($AL2817-E$3&lt;=TODAY(),$AL2817&gt;0,AI2817&lt;&gt;"closed",AI2817&lt;&gt;"old",AND($B$3&lt;&gt;Data!$N$6,OR(database!$AG2817&lt;&gt;Data!$K$9,database!$AG2817&lt;&gt;Data!$K$8))),MAX(E$8:E2816)+1,0)</f>
        <v>0</v>
      </c>
      <c r="F2817" s="25">
        <f>IF(AH2817="X",MAX(F$8:F2816)+1,0)</f>
        <v>0</v>
      </c>
      <c r="G2817" s="25">
        <f ca="1">IF(AND(AG2817=Data!$K$8,database!AI2817&lt;&gt;"Closed",AI2817&lt;&gt;"old",database!AL2817&lt;(TODAY()+Data!$X$4)),MAX(G$8:G2816)+1,0)</f>
        <v>0</v>
      </c>
      <c r="H2817" s="25">
        <f ca="1">IF(AND(AG2817=Data!$K$9,database!AI2817&lt;&gt;"Closed",AI2817&lt;&gt;"old",database!AL2817&lt;(TODAY()+Data!$X$5)),MAX(H$8:H2816)+1,0)</f>
        <v>0</v>
      </c>
      <c r="Y2817">
        <f>IF(AS2817&gt;0,VLOOKUP(AS2817,$AT:$AV,3,0)+COUNTIF(AS$8:AS2816,AS2817),0)</f>
        <v>0</v>
      </c>
      <c r="AA2817" s="17"/>
      <c r="AB2817" s="18"/>
      <c r="AC2817" s="17"/>
      <c r="AD2817" s="18"/>
      <c r="AE2817" s="17"/>
      <c r="AF2817" s="18"/>
      <c r="AG2817" s="139"/>
      <c r="AH2817" s="24"/>
      <c r="AI2817" s="17"/>
      <c r="AJ2817" s="24"/>
      <c r="AK2817" s="27"/>
      <c r="AL2817" s="47"/>
      <c r="AQ2817" s="25">
        <f>IF(FollowUp!$AK$3="(Off)",IF(FollowUp!$AA$3=Data!$D$5,C2817,IF(FollowUp!$AA$3=Data!$D$6,D2817,IF(FollowUp!$AA$3=Data!$D$7,E2817,B2817))),IF(FollowUp!$AK$3=Data!$N$9,F2817,IF(FollowUp!$AK$3=Data!$N$8,H2817,IF(FollowUp!$AK$3=Data!$N$7,G2817,B2817))))</f>
        <v>0</v>
      </c>
      <c r="AR2817" s="51">
        <f t="shared" si="266"/>
        <v>0</v>
      </c>
      <c r="AS2817" s="25">
        <f t="shared" si="264"/>
        <v>-1</v>
      </c>
      <c r="AT2817" s="25">
        <f t="shared" si="267"/>
        <v>2810</v>
      </c>
      <c r="AU2817" s="25">
        <f t="shared" si="265"/>
        <v>0</v>
      </c>
      <c r="AV2817" s="25">
        <f t="shared" si="268"/>
        <v>0</v>
      </c>
      <c r="BB2817" s="51"/>
    </row>
    <row r="2818" spans="1:54" x14ac:dyDescent="0.25">
      <c r="A2818" t="str">
        <f t="shared" si="263"/>
        <v>2818</v>
      </c>
      <c r="B2818" s="25">
        <f>IF(OR(ISBLANK($AG2818),$AI2818="closed",$AI2818="old",AND($B$3=Data!$N$6,OR(database!AG2818=Data!$K$8,Data!$K$9=database!AG2818))),0,MAX(B$8:B2817)+1)</f>
        <v>0</v>
      </c>
      <c r="C2818" s="25">
        <f ca="1">IF(AND($AL2818-C$3&lt;=TODAY(),$AL2818&gt;0,AI2818&lt;&gt;"closed",AI2818&lt;&gt;"old",AND($B$3&lt;&gt;Data!$N$6,OR(database!$AG2818&lt;&gt;Data!$K$9,database!$AG2818&lt;&gt;Data!$K$8))),MAX(C$8:C2817)+1,0)</f>
        <v>0</v>
      </c>
      <c r="D2818" s="25">
        <f ca="1">IF(AND($AL2818-D$3&lt;=TODAY(),$AL2818&gt;0,$AI2818&lt;&gt;"closed",AI2818&lt;&gt;"old",AND($B$3&lt;&gt;Data!$N$6,OR(database!$AG2818&lt;&gt;Data!$K$9,database!$AG2818&lt;&gt;Data!$K$8))),MAX(D$8:D2817)+1,0)</f>
        <v>0</v>
      </c>
      <c r="E2818" s="25">
        <f ca="1">IF(AND($AL2818-E$3&lt;=TODAY(),$AL2818&gt;0,AI2818&lt;&gt;"closed",AI2818&lt;&gt;"old",AND($B$3&lt;&gt;Data!$N$6,OR(database!$AG2818&lt;&gt;Data!$K$9,database!$AG2818&lt;&gt;Data!$K$8))),MAX(E$8:E2817)+1,0)</f>
        <v>0</v>
      </c>
      <c r="F2818" s="25">
        <f>IF(AH2818="X",MAX(F$8:F2817)+1,0)</f>
        <v>0</v>
      </c>
      <c r="G2818" s="25">
        <f ca="1">IF(AND(AG2818=Data!$K$8,database!AI2818&lt;&gt;"Closed",AI2818&lt;&gt;"old",database!AL2818&lt;(TODAY()+Data!$X$4)),MAX(G$8:G2817)+1,0)</f>
        <v>0</v>
      </c>
      <c r="H2818" s="25">
        <f ca="1">IF(AND(AG2818=Data!$K$9,database!AI2818&lt;&gt;"Closed",AI2818&lt;&gt;"old",database!AL2818&lt;(TODAY()+Data!$X$5)),MAX(H$8:H2817)+1,0)</f>
        <v>0</v>
      </c>
      <c r="Y2818">
        <f>IF(AS2818&gt;0,VLOOKUP(AS2818,$AT:$AV,3,0)+COUNTIF(AS$8:AS2817,AS2818),0)</f>
        <v>0</v>
      </c>
      <c r="AA2818" s="16"/>
      <c r="AB2818" s="22"/>
      <c r="AC2818" s="16"/>
      <c r="AD2818" s="22"/>
      <c r="AE2818" s="16"/>
      <c r="AF2818" s="22"/>
      <c r="AG2818" s="138"/>
      <c r="AH2818" s="23"/>
      <c r="AI2818" s="16"/>
      <c r="AJ2818" s="23"/>
      <c r="AK2818" s="28"/>
      <c r="AL2818" s="35"/>
      <c r="AQ2818" s="25">
        <f>IF(FollowUp!$AK$3="(Off)",IF(FollowUp!$AA$3=Data!$D$5,C2818,IF(FollowUp!$AA$3=Data!$D$6,D2818,IF(FollowUp!$AA$3=Data!$D$7,E2818,B2818))),IF(FollowUp!$AK$3=Data!$N$9,F2818,IF(FollowUp!$AK$3=Data!$N$8,H2818,IF(FollowUp!$AK$3=Data!$N$7,G2818,B2818))))</f>
        <v>0</v>
      </c>
      <c r="AR2818" s="51">
        <f t="shared" si="266"/>
        <v>0</v>
      </c>
      <c r="AS2818" s="25">
        <f t="shared" si="264"/>
        <v>-1</v>
      </c>
      <c r="AT2818" s="25">
        <f t="shared" si="267"/>
        <v>2811</v>
      </c>
      <c r="AU2818" s="25">
        <f t="shared" si="265"/>
        <v>0</v>
      </c>
      <c r="AV2818" s="25">
        <f t="shared" si="268"/>
        <v>0</v>
      </c>
      <c r="BB2818" s="51"/>
    </row>
    <row r="2819" spans="1:54" x14ac:dyDescent="0.25">
      <c r="A2819" t="str">
        <f t="shared" si="263"/>
        <v>2819</v>
      </c>
      <c r="B2819" s="25">
        <f>IF(OR(ISBLANK($AG2819),$AI2819="closed",$AI2819="old",AND($B$3=Data!$N$6,OR(database!AG2819=Data!$K$8,Data!$K$9=database!AG2819))),0,MAX(B$8:B2818)+1)</f>
        <v>0</v>
      </c>
      <c r="C2819" s="25">
        <f ca="1">IF(AND($AL2819-C$3&lt;=TODAY(),$AL2819&gt;0,AI2819&lt;&gt;"closed",AI2819&lt;&gt;"old",AND($B$3&lt;&gt;Data!$N$6,OR(database!$AG2819&lt;&gt;Data!$K$9,database!$AG2819&lt;&gt;Data!$K$8))),MAX(C$8:C2818)+1,0)</f>
        <v>0</v>
      </c>
      <c r="D2819" s="25">
        <f ca="1">IF(AND($AL2819-D$3&lt;=TODAY(),$AL2819&gt;0,$AI2819&lt;&gt;"closed",AI2819&lt;&gt;"old",AND($B$3&lt;&gt;Data!$N$6,OR(database!$AG2819&lt;&gt;Data!$K$9,database!$AG2819&lt;&gt;Data!$K$8))),MAX(D$8:D2818)+1,0)</f>
        <v>0</v>
      </c>
      <c r="E2819" s="25">
        <f ca="1">IF(AND($AL2819-E$3&lt;=TODAY(),$AL2819&gt;0,AI2819&lt;&gt;"closed",AI2819&lt;&gt;"old",AND($B$3&lt;&gt;Data!$N$6,OR(database!$AG2819&lt;&gt;Data!$K$9,database!$AG2819&lt;&gt;Data!$K$8))),MAX(E$8:E2818)+1,0)</f>
        <v>0</v>
      </c>
      <c r="F2819" s="25">
        <f>IF(AH2819="X",MAX(F$8:F2818)+1,0)</f>
        <v>0</v>
      </c>
      <c r="G2819" s="25">
        <f ca="1">IF(AND(AG2819=Data!$K$8,database!AI2819&lt;&gt;"Closed",AI2819&lt;&gt;"old",database!AL2819&lt;(TODAY()+Data!$X$4)),MAX(G$8:G2818)+1,0)</f>
        <v>0</v>
      </c>
      <c r="H2819" s="25">
        <f ca="1">IF(AND(AG2819=Data!$K$9,database!AI2819&lt;&gt;"Closed",AI2819&lt;&gt;"old",database!AL2819&lt;(TODAY()+Data!$X$5)),MAX(H$8:H2818)+1,0)</f>
        <v>0</v>
      </c>
      <c r="Y2819">
        <f>IF(AS2819&gt;0,VLOOKUP(AS2819,$AT:$AV,3,0)+COUNTIF(AS$8:AS2818,AS2819),0)</f>
        <v>0</v>
      </c>
      <c r="AA2819" s="17"/>
      <c r="AB2819" s="18"/>
      <c r="AC2819" s="17"/>
      <c r="AD2819" s="18"/>
      <c r="AE2819" s="17"/>
      <c r="AF2819" s="18"/>
      <c r="AG2819" s="139"/>
      <c r="AH2819" s="24"/>
      <c r="AI2819" s="17"/>
      <c r="AJ2819" s="24"/>
      <c r="AK2819" s="27"/>
      <c r="AL2819" s="47"/>
      <c r="AQ2819" s="25">
        <f>IF(FollowUp!$AK$3="(Off)",IF(FollowUp!$AA$3=Data!$D$5,C2819,IF(FollowUp!$AA$3=Data!$D$6,D2819,IF(FollowUp!$AA$3=Data!$D$7,E2819,B2819))),IF(FollowUp!$AK$3=Data!$N$9,F2819,IF(FollowUp!$AK$3=Data!$N$8,H2819,IF(FollowUp!$AK$3=Data!$N$7,G2819,B2819))))</f>
        <v>0</v>
      </c>
      <c r="AR2819" s="51">
        <f t="shared" si="266"/>
        <v>0</v>
      </c>
      <c r="AS2819" s="25">
        <f t="shared" si="264"/>
        <v>-1</v>
      </c>
      <c r="AT2819" s="25">
        <f t="shared" si="267"/>
        <v>2812</v>
      </c>
      <c r="AU2819" s="25">
        <f t="shared" si="265"/>
        <v>0</v>
      </c>
      <c r="AV2819" s="25">
        <f t="shared" si="268"/>
        <v>0</v>
      </c>
      <c r="BB2819" s="51"/>
    </row>
    <row r="2820" spans="1:54" x14ac:dyDescent="0.25">
      <c r="A2820" t="str">
        <f t="shared" si="263"/>
        <v>2820</v>
      </c>
      <c r="B2820" s="25">
        <f>IF(OR(ISBLANK($AG2820),$AI2820="closed",$AI2820="old",AND($B$3=Data!$N$6,OR(database!AG2820=Data!$K$8,Data!$K$9=database!AG2820))),0,MAX(B$8:B2819)+1)</f>
        <v>0</v>
      </c>
      <c r="C2820" s="25">
        <f ca="1">IF(AND($AL2820-C$3&lt;=TODAY(),$AL2820&gt;0,AI2820&lt;&gt;"closed",AI2820&lt;&gt;"old",AND($B$3&lt;&gt;Data!$N$6,OR(database!$AG2820&lt;&gt;Data!$K$9,database!$AG2820&lt;&gt;Data!$K$8))),MAX(C$8:C2819)+1,0)</f>
        <v>0</v>
      </c>
      <c r="D2820" s="25">
        <f ca="1">IF(AND($AL2820-D$3&lt;=TODAY(),$AL2820&gt;0,$AI2820&lt;&gt;"closed",AI2820&lt;&gt;"old",AND($B$3&lt;&gt;Data!$N$6,OR(database!$AG2820&lt;&gt;Data!$K$9,database!$AG2820&lt;&gt;Data!$K$8))),MAX(D$8:D2819)+1,0)</f>
        <v>0</v>
      </c>
      <c r="E2820" s="25">
        <f ca="1">IF(AND($AL2820-E$3&lt;=TODAY(),$AL2820&gt;0,AI2820&lt;&gt;"closed",AI2820&lt;&gt;"old",AND($B$3&lt;&gt;Data!$N$6,OR(database!$AG2820&lt;&gt;Data!$K$9,database!$AG2820&lt;&gt;Data!$K$8))),MAX(E$8:E2819)+1,0)</f>
        <v>0</v>
      </c>
      <c r="F2820" s="25">
        <f>IF(AH2820="X",MAX(F$8:F2819)+1,0)</f>
        <v>0</v>
      </c>
      <c r="G2820" s="25">
        <f ca="1">IF(AND(AG2820=Data!$K$8,database!AI2820&lt;&gt;"Closed",AI2820&lt;&gt;"old",database!AL2820&lt;(TODAY()+Data!$X$4)),MAX(G$8:G2819)+1,0)</f>
        <v>0</v>
      </c>
      <c r="H2820" s="25">
        <f ca="1">IF(AND(AG2820=Data!$K$9,database!AI2820&lt;&gt;"Closed",AI2820&lt;&gt;"old",database!AL2820&lt;(TODAY()+Data!$X$5)),MAX(H$8:H2819)+1,0)</f>
        <v>0</v>
      </c>
      <c r="Y2820">
        <f>IF(AS2820&gt;0,VLOOKUP(AS2820,$AT:$AV,3,0)+COUNTIF(AS$8:AS2819,AS2820),0)</f>
        <v>0</v>
      </c>
      <c r="AA2820" s="16"/>
      <c r="AB2820" s="22"/>
      <c r="AC2820" s="16"/>
      <c r="AD2820" s="22"/>
      <c r="AE2820" s="16"/>
      <c r="AF2820" s="22"/>
      <c r="AG2820" s="138"/>
      <c r="AH2820" s="23"/>
      <c r="AI2820" s="16"/>
      <c r="AJ2820" s="23"/>
      <c r="AK2820" s="28"/>
      <c r="AL2820" s="35"/>
      <c r="AQ2820" s="25">
        <f>IF(FollowUp!$AK$3="(Off)",IF(FollowUp!$AA$3=Data!$D$5,C2820,IF(FollowUp!$AA$3=Data!$D$6,D2820,IF(FollowUp!$AA$3=Data!$D$7,E2820,B2820))),IF(FollowUp!$AK$3=Data!$N$9,F2820,IF(FollowUp!$AK$3=Data!$N$8,H2820,IF(FollowUp!$AK$3=Data!$N$7,G2820,B2820))))</f>
        <v>0</v>
      </c>
      <c r="AR2820" s="51">
        <f t="shared" si="266"/>
        <v>0</v>
      </c>
      <c r="AS2820" s="25">
        <f t="shared" si="264"/>
        <v>-1</v>
      </c>
      <c r="AT2820" s="25">
        <f t="shared" si="267"/>
        <v>2813</v>
      </c>
      <c r="AU2820" s="25">
        <f t="shared" si="265"/>
        <v>0</v>
      </c>
      <c r="AV2820" s="25">
        <f t="shared" si="268"/>
        <v>0</v>
      </c>
      <c r="BB2820" s="51"/>
    </row>
    <row r="2821" spans="1:54" x14ac:dyDescent="0.25">
      <c r="A2821" t="str">
        <f t="shared" si="263"/>
        <v>2821</v>
      </c>
      <c r="B2821" s="25">
        <f>IF(OR(ISBLANK($AG2821),$AI2821="closed",$AI2821="old",AND($B$3=Data!$N$6,OR(database!AG2821=Data!$K$8,Data!$K$9=database!AG2821))),0,MAX(B$8:B2820)+1)</f>
        <v>0</v>
      </c>
      <c r="C2821" s="25">
        <f ca="1">IF(AND($AL2821-C$3&lt;=TODAY(),$AL2821&gt;0,AI2821&lt;&gt;"closed",AI2821&lt;&gt;"old",AND($B$3&lt;&gt;Data!$N$6,OR(database!$AG2821&lt;&gt;Data!$K$9,database!$AG2821&lt;&gt;Data!$K$8))),MAX(C$8:C2820)+1,0)</f>
        <v>0</v>
      </c>
      <c r="D2821" s="25">
        <f ca="1">IF(AND($AL2821-D$3&lt;=TODAY(),$AL2821&gt;0,$AI2821&lt;&gt;"closed",AI2821&lt;&gt;"old",AND($B$3&lt;&gt;Data!$N$6,OR(database!$AG2821&lt;&gt;Data!$K$9,database!$AG2821&lt;&gt;Data!$K$8))),MAX(D$8:D2820)+1,0)</f>
        <v>0</v>
      </c>
      <c r="E2821" s="25">
        <f ca="1">IF(AND($AL2821-E$3&lt;=TODAY(),$AL2821&gt;0,AI2821&lt;&gt;"closed",AI2821&lt;&gt;"old",AND($B$3&lt;&gt;Data!$N$6,OR(database!$AG2821&lt;&gt;Data!$K$9,database!$AG2821&lt;&gt;Data!$K$8))),MAX(E$8:E2820)+1,0)</f>
        <v>0</v>
      </c>
      <c r="F2821" s="25">
        <f>IF(AH2821="X",MAX(F$8:F2820)+1,0)</f>
        <v>0</v>
      </c>
      <c r="G2821" s="25">
        <f ca="1">IF(AND(AG2821=Data!$K$8,database!AI2821&lt;&gt;"Closed",AI2821&lt;&gt;"old",database!AL2821&lt;(TODAY()+Data!$X$4)),MAX(G$8:G2820)+1,0)</f>
        <v>0</v>
      </c>
      <c r="H2821" s="25">
        <f ca="1">IF(AND(AG2821=Data!$K$9,database!AI2821&lt;&gt;"Closed",AI2821&lt;&gt;"old",database!AL2821&lt;(TODAY()+Data!$X$5)),MAX(H$8:H2820)+1,0)</f>
        <v>0</v>
      </c>
      <c r="Y2821">
        <f>IF(AS2821&gt;0,VLOOKUP(AS2821,$AT:$AV,3,0)+COUNTIF(AS$8:AS2820,AS2821),0)</f>
        <v>0</v>
      </c>
      <c r="AA2821" s="17"/>
      <c r="AB2821" s="18"/>
      <c r="AC2821" s="17"/>
      <c r="AD2821" s="18"/>
      <c r="AE2821" s="17"/>
      <c r="AF2821" s="18"/>
      <c r="AG2821" s="139"/>
      <c r="AH2821" s="24"/>
      <c r="AI2821" s="17"/>
      <c r="AJ2821" s="24"/>
      <c r="AK2821" s="27"/>
      <c r="AL2821" s="47"/>
      <c r="AQ2821" s="25">
        <f>IF(FollowUp!$AK$3="(Off)",IF(FollowUp!$AA$3=Data!$D$5,C2821,IF(FollowUp!$AA$3=Data!$D$6,D2821,IF(FollowUp!$AA$3=Data!$D$7,E2821,B2821))),IF(FollowUp!$AK$3=Data!$N$9,F2821,IF(FollowUp!$AK$3=Data!$N$8,H2821,IF(FollowUp!$AK$3=Data!$N$7,G2821,B2821))))</f>
        <v>0</v>
      </c>
      <c r="AR2821" s="51">
        <f t="shared" si="266"/>
        <v>0</v>
      </c>
      <c r="AS2821" s="25">
        <f t="shared" si="264"/>
        <v>-1</v>
      </c>
      <c r="AT2821" s="25">
        <f t="shared" si="267"/>
        <v>2814</v>
      </c>
      <c r="AU2821" s="25">
        <f t="shared" si="265"/>
        <v>0</v>
      </c>
      <c r="AV2821" s="25">
        <f t="shared" si="268"/>
        <v>0</v>
      </c>
      <c r="BB2821" s="51"/>
    </row>
    <row r="2822" spans="1:54" x14ac:dyDescent="0.25">
      <c r="A2822" t="str">
        <f t="shared" si="263"/>
        <v>2822</v>
      </c>
      <c r="B2822" s="25">
        <f>IF(OR(ISBLANK($AG2822),$AI2822="closed",$AI2822="old",AND($B$3=Data!$N$6,OR(database!AG2822=Data!$K$8,Data!$K$9=database!AG2822))),0,MAX(B$8:B2821)+1)</f>
        <v>0</v>
      </c>
      <c r="C2822" s="25">
        <f ca="1">IF(AND($AL2822-C$3&lt;=TODAY(),$AL2822&gt;0,AI2822&lt;&gt;"closed",AI2822&lt;&gt;"old",AND($B$3&lt;&gt;Data!$N$6,OR(database!$AG2822&lt;&gt;Data!$K$9,database!$AG2822&lt;&gt;Data!$K$8))),MAX(C$8:C2821)+1,0)</f>
        <v>0</v>
      </c>
      <c r="D2822" s="25">
        <f ca="1">IF(AND($AL2822-D$3&lt;=TODAY(),$AL2822&gt;0,$AI2822&lt;&gt;"closed",AI2822&lt;&gt;"old",AND($B$3&lt;&gt;Data!$N$6,OR(database!$AG2822&lt;&gt;Data!$K$9,database!$AG2822&lt;&gt;Data!$K$8))),MAX(D$8:D2821)+1,0)</f>
        <v>0</v>
      </c>
      <c r="E2822" s="25">
        <f ca="1">IF(AND($AL2822-E$3&lt;=TODAY(),$AL2822&gt;0,AI2822&lt;&gt;"closed",AI2822&lt;&gt;"old",AND($B$3&lt;&gt;Data!$N$6,OR(database!$AG2822&lt;&gt;Data!$K$9,database!$AG2822&lt;&gt;Data!$K$8))),MAX(E$8:E2821)+1,0)</f>
        <v>0</v>
      </c>
      <c r="F2822" s="25">
        <f>IF(AH2822="X",MAX(F$8:F2821)+1,0)</f>
        <v>0</v>
      </c>
      <c r="G2822" s="25">
        <f ca="1">IF(AND(AG2822=Data!$K$8,database!AI2822&lt;&gt;"Closed",AI2822&lt;&gt;"old",database!AL2822&lt;(TODAY()+Data!$X$4)),MAX(G$8:G2821)+1,0)</f>
        <v>0</v>
      </c>
      <c r="H2822" s="25">
        <f ca="1">IF(AND(AG2822=Data!$K$9,database!AI2822&lt;&gt;"Closed",AI2822&lt;&gt;"old",database!AL2822&lt;(TODAY()+Data!$X$5)),MAX(H$8:H2821)+1,0)</f>
        <v>0</v>
      </c>
      <c r="Y2822">
        <f>IF(AS2822&gt;0,VLOOKUP(AS2822,$AT:$AV,3,0)+COUNTIF(AS$8:AS2821,AS2822),0)</f>
        <v>0</v>
      </c>
      <c r="AA2822" s="16"/>
      <c r="AB2822" s="22"/>
      <c r="AC2822" s="16"/>
      <c r="AD2822" s="22"/>
      <c r="AE2822" s="16"/>
      <c r="AF2822" s="22"/>
      <c r="AG2822" s="138"/>
      <c r="AH2822" s="23"/>
      <c r="AI2822" s="16"/>
      <c r="AJ2822" s="23"/>
      <c r="AK2822" s="28"/>
      <c r="AL2822" s="35"/>
      <c r="AQ2822" s="25">
        <f>IF(FollowUp!$AK$3="(Off)",IF(FollowUp!$AA$3=Data!$D$5,C2822,IF(FollowUp!$AA$3=Data!$D$6,D2822,IF(FollowUp!$AA$3=Data!$D$7,E2822,B2822))),IF(FollowUp!$AK$3=Data!$N$9,F2822,IF(FollowUp!$AK$3=Data!$N$8,H2822,IF(FollowUp!$AK$3=Data!$N$7,G2822,B2822))))</f>
        <v>0</v>
      </c>
      <c r="AR2822" s="51">
        <f t="shared" si="266"/>
        <v>0</v>
      </c>
      <c r="AS2822" s="25">
        <f t="shared" si="264"/>
        <v>-1</v>
      </c>
      <c r="AT2822" s="25">
        <f t="shared" si="267"/>
        <v>2815</v>
      </c>
      <c r="AU2822" s="25">
        <f t="shared" si="265"/>
        <v>0</v>
      </c>
      <c r="AV2822" s="25">
        <f t="shared" si="268"/>
        <v>0</v>
      </c>
      <c r="BB2822" s="51"/>
    </row>
    <row r="2823" spans="1:54" x14ac:dyDescent="0.25">
      <c r="A2823" t="str">
        <f t="shared" si="263"/>
        <v>2823</v>
      </c>
      <c r="B2823" s="25">
        <f>IF(OR(ISBLANK($AG2823),$AI2823="closed",$AI2823="old",AND($B$3=Data!$N$6,OR(database!AG2823=Data!$K$8,Data!$K$9=database!AG2823))),0,MAX(B$8:B2822)+1)</f>
        <v>0</v>
      </c>
      <c r="C2823" s="25">
        <f ca="1">IF(AND($AL2823-C$3&lt;=TODAY(),$AL2823&gt;0,AI2823&lt;&gt;"closed",AI2823&lt;&gt;"old",AND($B$3&lt;&gt;Data!$N$6,OR(database!$AG2823&lt;&gt;Data!$K$9,database!$AG2823&lt;&gt;Data!$K$8))),MAX(C$8:C2822)+1,0)</f>
        <v>0</v>
      </c>
      <c r="D2823" s="25">
        <f ca="1">IF(AND($AL2823-D$3&lt;=TODAY(),$AL2823&gt;0,$AI2823&lt;&gt;"closed",AI2823&lt;&gt;"old",AND($B$3&lt;&gt;Data!$N$6,OR(database!$AG2823&lt;&gt;Data!$K$9,database!$AG2823&lt;&gt;Data!$K$8))),MAX(D$8:D2822)+1,0)</f>
        <v>0</v>
      </c>
      <c r="E2823" s="25">
        <f ca="1">IF(AND($AL2823-E$3&lt;=TODAY(),$AL2823&gt;0,AI2823&lt;&gt;"closed",AI2823&lt;&gt;"old",AND($B$3&lt;&gt;Data!$N$6,OR(database!$AG2823&lt;&gt;Data!$K$9,database!$AG2823&lt;&gt;Data!$K$8))),MAX(E$8:E2822)+1,0)</f>
        <v>0</v>
      </c>
      <c r="F2823" s="25">
        <f>IF(AH2823="X",MAX(F$8:F2822)+1,0)</f>
        <v>0</v>
      </c>
      <c r="G2823" s="25">
        <f ca="1">IF(AND(AG2823=Data!$K$8,database!AI2823&lt;&gt;"Closed",AI2823&lt;&gt;"old",database!AL2823&lt;(TODAY()+Data!$X$4)),MAX(G$8:G2822)+1,0)</f>
        <v>0</v>
      </c>
      <c r="H2823" s="25">
        <f ca="1">IF(AND(AG2823=Data!$K$9,database!AI2823&lt;&gt;"Closed",AI2823&lt;&gt;"old",database!AL2823&lt;(TODAY()+Data!$X$5)),MAX(H$8:H2822)+1,0)</f>
        <v>0</v>
      </c>
      <c r="Y2823">
        <f>IF(AS2823&gt;0,VLOOKUP(AS2823,$AT:$AV,3,0)+COUNTIF(AS$8:AS2822,AS2823),0)</f>
        <v>0</v>
      </c>
      <c r="AA2823" s="17"/>
      <c r="AB2823" s="18"/>
      <c r="AC2823" s="17"/>
      <c r="AD2823" s="18"/>
      <c r="AE2823" s="17"/>
      <c r="AF2823" s="18"/>
      <c r="AG2823" s="139"/>
      <c r="AH2823" s="24"/>
      <c r="AI2823" s="17"/>
      <c r="AJ2823" s="24"/>
      <c r="AK2823" s="27"/>
      <c r="AL2823" s="47"/>
      <c r="AQ2823" s="25">
        <f>IF(FollowUp!$AK$3="(Off)",IF(FollowUp!$AA$3=Data!$D$5,C2823,IF(FollowUp!$AA$3=Data!$D$6,D2823,IF(FollowUp!$AA$3=Data!$D$7,E2823,B2823))),IF(FollowUp!$AK$3=Data!$N$9,F2823,IF(FollowUp!$AK$3=Data!$N$8,H2823,IF(FollowUp!$AK$3=Data!$N$7,G2823,B2823))))</f>
        <v>0</v>
      </c>
      <c r="AR2823" s="51">
        <f t="shared" si="266"/>
        <v>0</v>
      </c>
      <c r="AS2823" s="25">
        <f t="shared" si="264"/>
        <v>-1</v>
      </c>
      <c r="AT2823" s="25">
        <f t="shared" si="267"/>
        <v>2816</v>
      </c>
      <c r="AU2823" s="25">
        <f t="shared" si="265"/>
        <v>0</v>
      </c>
      <c r="AV2823" s="25">
        <f t="shared" si="268"/>
        <v>0</v>
      </c>
      <c r="BB2823" s="51"/>
    </row>
    <row r="2824" spans="1:54" x14ac:dyDescent="0.25">
      <c r="A2824" t="str">
        <f t="shared" ref="A2824:A2887" si="269">ROW(C2824)&amp;AC2824</f>
        <v>2824</v>
      </c>
      <c r="B2824" s="25">
        <f>IF(OR(ISBLANK($AG2824),$AI2824="closed",$AI2824="old",AND($B$3=Data!$N$6,OR(database!AG2824=Data!$K$8,Data!$K$9=database!AG2824))),0,MAX(B$8:B2823)+1)</f>
        <v>0</v>
      </c>
      <c r="C2824" s="25">
        <f ca="1">IF(AND($AL2824-C$3&lt;=TODAY(),$AL2824&gt;0,AI2824&lt;&gt;"closed",AI2824&lt;&gt;"old",AND($B$3&lt;&gt;Data!$N$6,OR(database!$AG2824&lt;&gt;Data!$K$9,database!$AG2824&lt;&gt;Data!$K$8))),MAX(C$8:C2823)+1,0)</f>
        <v>0</v>
      </c>
      <c r="D2824" s="25">
        <f ca="1">IF(AND($AL2824-D$3&lt;=TODAY(),$AL2824&gt;0,$AI2824&lt;&gt;"closed",AI2824&lt;&gt;"old",AND($B$3&lt;&gt;Data!$N$6,OR(database!$AG2824&lt;&gt;Data!$K$9,database!$AG2824&lt;&gt;Data!$K$8))),MAX(D$8:D2823)+1,0)</f>
        <v>0</v>
      </c>
      <c r="E2824" s="25">
        <f ca="1">IF(AND($AL2824-E$3&lt;=TODAY(),$AL2824&gt;0,AI2824&lt;&gt;"closed",AI2824&lt;&gt;"old",AND($B$3&lt;&gt;Data!$N$6,OR(database!$AG2824&lt;&gt;Data!$K$9,database!$AG2824&lt;&gt;Data!$K$8))),MAX(E$8:E2823)+1,0)</f>
        <v>0</v>
      </c>
      <c r="F2824" s="25">
        <f>IF(AH2824="X",MAX(F$8:F2823)+1,0)</f>
        <v>0</v>
      </c>
      <c r="G2824" s="25">
        <f ca="1">IF(AND(AG2824=Data!$K$8,database!AI2824&lt;&gt;"Closed",AI2824&lt;&gt;"old",database!AL2824&lt;(TODAY()+Data!$X$4)),MAX(G$8:G2823)+1,0)</f>
        <v>0</v>
      </c>
      <c r="H2824" s="25">
        <f ca="1">IF(AND(AG2824=Data!$K$9,database!AI2824&lt;&gt;"Closed",AI2824&lt;&gt;"old",database!AL2824&lt;(TODAY()+Data!$X$5)),MAX(H$8:H2823)+1,0)</f>
        <v>0</v>
      </c>
      <c r="Y2824">
        <f>IF(AS2824&gt;0,VLOOKUP(AS2824,$AT:$AV,3,0)+COUNTIF(AS$8:AS2823,AS2824),0)</f>
        <v>0</v>
      </c>
      <c r="AA2824" s="16"/>
      <c r="AB2824" s="22"/>
      <c r="AC2824" s="16"/>
      <c r="AD2824" s="22"/>
      <c r="AE2824" s="16"/>
      <c r="AF2824" s="22"/>
      <c r="AG2824" s="138"/>
      <c r="AH2824" s="23"/>
      <c r="AI2824" s="16"/>
      <c r="AJ2824" s="23"/>
      <c r="AK2824" s="28"/>
      <c r="AL2824" s="35"/>
      <c r="AQ2824" s="25">
        <f>IF(FollowUp!$AK$3="(Off)",IF(FollowUp!$AA$3=Data!$D$5,C2824,IF(FollowUp!$AA$3=Data!$D$6,D2824,IF(FollowUp!$AA$3=Data!$D$7,E2824,B2824))),IF(FollowUp!$AK$3=Data!$N$9,F2824,IF(FollowUp!$AK$3=Data!$N$8,H2824,IF(FollowUp!$AK$3=Data!$N$7,G2824,B2824))))</f>
        <v>0</v>
      </c>
      <c r="AR2824" s="51">
        <f t="shared" si="266"/>
        <v>0</v>
      </c>
      <c r="AS2824" s="25">
        <f t="shared" si="264"/>
        <v>-1</v>
      </c>
      <c r="AT2824" s="25">
        <f t="shared" si="267"/>
        <v>2817</v>
      </c>
      <c r="AU2824" s="25">
        <f t="shared" si="265"/>
        <v>0</v>
      </c>
      <c r="AV2824" s="25">
        <f t="shared" si="268"/>
        <v>0</v>
      </c>
      <c r="BB2824" s="51"/>
    </row>
    <row r="2825" spans="1:54" x14ac:dyDescent="0.25">
      <c r="A2825" t="str">
        <f t="shared" si="269"/>
        <v>2825</v>
      </c>
      <c r="B2825" s="25">
        <f>IF(OR(ISBLANK($AG2825),$AI2825="closed",$AI2825="old",AND($B$3=Data!$N$6,OR(database!AG2825=Data!$K$8,Data!$K$9=database!AG2825))),0,MAX(B$8:B2824)+1)</f>
        <v>0</v>
      </c>
      <c r="C2825" s="25">
        <f ca="1">IF(AND($AL2825-C$3&lt;=TODAY(),$AL2825&gt;0,AI2825&lt;&gt;"closed",AI2825&lt;&gt;"old",AND($B$3&lt;&gt;Data!$N$6,OR(database!$AG2825&lt;&gt;Data!$K$9,database!$AG2825&lt;&gt;Data!$K$8))),MAX(C$8:C2824)+1,0)</f>
        <v>0</v>
      </c>
      <c r="D2825" s="25">
        <f ca="1">IF(AND($AL2825-D$3&lt;=TODAY(),$AL2825&gt;0,$AI2825&lt;&gt;"closed",AI2825&lt;&gt;"old",AND($B$3&lt;&gt;Data!$N$6,OR(database!$AG2825&lt;&gt;Data!$K$9,database!$AG2825&lt;&gt;Data!$K$8))),MAX(D$8:D2824)+1,0)</f>
        <v>0</v>
      </c>
      <c r="E2825" s="25">
        <f ca="1">IF(AND($AL2825-E$3&lt;=TODAY(),$AL2825&gt;0,AI2825&lt;&gt;"closed",AI2825&lt;&gt;"old",AND($B$3&lt;&gt;Data!$N$6,OR(database!$AG2825&lt;&gt;Data!$K$9,database!$AG2825&lt;&gt;Data!$K$8))),MAX(E$8:E2824)+1,0)</f>
        <v>0</v>
      </c>
      <c r="F2825" s="25">
        <f>IF(AH2825="X",MAX(F$8:F2824)+1,0)</f>
        <v>0</v>
      </c>
      <c r="G2825" s="25">
        <f ca="1">IF(AND(AG2825=Data!$K$8,database!AI2825&lt;&gt;"Closed",AI2825&lt;&gt;"old",database!AL2825&lt;(TODAY()+Data!$X$4)),MAX(G$8:G2824)+1,0)</f>
        <v>0</v>
      </c>
      <c r="H2825" s="25">
        <f ca="1">IF(AND(AG2825=Data!$K$9,database!AI2825&lt;&gt;"Closed",AI2825&lt;&gt;"old",database!AL2825&lt;(TODAY()+Data!$X$5)),MAX(H$8:H2824)+1,0)</f>
        <v>0</v>
      </c>
      <c r="Y2825">
        <f>IF(AS2825&gt;0,VLOOKUP(AS2825,$AT:$AV,3,0)+COUNTIF(AS$8:AS2824,AS2825),0)</f>
        <v>0</v>
      </c>
      <c r="AA2825" s="17"/>
      <c r="AB2825" s="18"/>
      <c r="AC2825" s="17"/>
      <c r="AD2825" s="18"/>
      <c r="AE2825" s="17"/>
      <c r="AF2825" s="18"/>
      <c r="AG2825" s="139"/>
      <c r="AH2825" s="24"/>
      <c r="AI2825" s="17"/>
      <c r="AJ2825" s="24"/>
      <c r="AK2825" s="27"/>
      <c r="AL2825" s="47"/>
      <c r="AQ2825" s="25">
        <f>IF(FollowUp!$AK$3="(Off)",IF(FollowUp!$AA$3=Data!$D$5,C2825,IF(FollowUp!$AA$3=Data!$D$6,D2825,IF(FollowUp!$AA$3=Data!$D$7,E2825,B2825))),IF(FollowUp!$AK$3=Data!$N$9,F2825,IF(FollowUp!$AK$3=Data!$N$8,H2825,IF(FollowUp!$AK$3=Data!$N$7,G2825,B2825))))</f>
        <v>0</v>
      </c>
      <c r="AR2825" s="51">
        <f t="shared" si="266"/>
        <v>0</v>
      </c>
      <c r="AS2825" s="25">
        <f t="shared" ref="AS2825:AS2888" si="270">IF(AR2825=0,-1,RANK(AR2825,$AR$8:$AR$5000))</f>
        <v>-1</v>
      </c>
      <c r="AT2825" s="25">
        <f t="shared" si="267"/>
        <v>2818</v>
      </c>
      <c r="AU2825" s="25">
        <f t="shared" ref="AU2825:AU2888" si="271">COUNTIF(AS:AS,AT2825)</f>
        <v>0</v>
      </c>
      <c r="AV2825" s="25">
        <f t="shared" si="268"/>
        <v>0</v>
      </c>
      <c r="BB2825" s="51"/>
    </row>
    <row r="2826" spans="1:54" x14ac:dyDescent="0.25">
      <c r="A2826" t="str">
        <f t="shared" si="269"/>
        <v>2826</v>
      </c>
      <c r="B2826" s="25">
        <f>IF(OR(ISBLANK($AG2826),$AI2826="closed",$AI2826="old",AND($B$3=Data!$N$6,OR(database!AG2826=Data!$K$8,Data!$K$9=database!AG2826))),0,MAX(B$8:B2825)+1)</f>
        <v>0</v>
      </c>
      <c r="C2826" s="25">
        <f ca="1">IF(AND($AL2826-C$3&lt;=TODAY(),$AL2826&gt;0,AI2826&lt;&gt;"closed",AI2826&lt;&gt;"old",AND($B$3&lt;&gt;Data!$N$6,OR(database!$AG2826&lt;&gt;Data!$K$9,database!$AG2826&lt;&gt;Data!$K$8))),MAX(C$8:C2825)+1,0)</f>
        <v>0</v>
      </c>
      <c r="D2826" s="25">
        <f ca="1">IF(AND($AL2826-D$3&lt;=TODAY(),$AL2826&gt;0,$AI2826&lt;&gt;"closed",AI2826&lt;&gt;"old",AND($B$3&lt;&gt;Data!$N$6,OR(database!$AG2826&lt;&gt;Data!$K$9,database!$AG2826&lt;&gt;Data!$K$8))),MAX(D$8:D2825)+1,0)</f>
        <v>0</v>
      </c>
      <c r="E2826" s="25">
        <f ca="1">IF(AND($AL2826-E$3&lt;=TODAY(),$AL2826&gt;0,AI2826&lt;&gt;"closed",AI2826&lt;&gt;"old",AND($B$3&lt;&gt;Data!$N$6,OR(database!$AG2826&lt;&gt;Data!$K$9,database!$AG2826&lt;&gt;Data!$K$8))),MAX(E$8:E2825)+1,0)</f>
        <v>0</v>
      </c>
      <c r="F2826" s="25">
        <f>IF(AH2826="X",MAX(F$8:F2825)+1,0)</f>
        <v>0</v>
      </c>
      <c r="G2826" s="25">
        <f ca="1">IF(AND(AG2826=Data!$K$8,database!AI2826&lt;&gt;"Closed",AI2826&lt;&gt;"old",database!AL2826&lt;(TODAY()+Data!$X$4)),MAX(G$8:G2825)+1,0)</f>
        <v>0</v>
      </c>
      <c r="H2826" s="25">
        <f ca="1">IF(AND(AG2826=Data!$K$9,database!AI2826&lt;&gt;"Closed",AI2826&lt;&gt;"old",database!AL2826&lt;(TODAY()+Data!$X$5)),MAX(H$8:H2825)+1,0)</f>
        <v>0</v>
      </c>
      <c r="Y2826">
        <f>IF(AS2826&gt;0,VLOOKUP(AS2826,$AT:$AV,3,0)+COUNTIF(AS$8:AS2825,AS2826),0)</f>
        <v>0</v>
      </c>
      <c r="AA2826" s="16"/>
      <c r="AB2826" s="22"/>
      <c r="AC2826" s="16"/>
      <c r="AD2826" s="22"/>
      <c r="AE2826" s="16"/>
      <c r="AF2826" s="22"/>
      <c r="AG2826" s="138"/>
      <c r="AH2826" s="23"/>
      <c r="AI2826" s="16"/>
      <c r="AJ2826" s="23"/>
      <c r="AK2826" s="28"/>
      <c r="AL2826" s="35"/>
      <c r="AQ2826" s="25">
        <f>IF(FollowUp!$AK$3="(Off)",IF(FollowUp!$AA$3=Data!$D$5,C2826,IF(FollowUp!$AA$3=Data!$D$6,D2826,IF(FollowUp!$AA$3=Data!$D$7,E2826,B2826))),IF(FollowUp!$AK$3=Data!$N$9,F2826,IF(FollowUp!$AK$3=Data!$N$8,H2826,IF(FollowUp!$AK$3=Data!$N$7,G2826,B2826))))</f>
        <v>0</v>
      </c>
      <c r="AR2826" s="51">
        <f t="shared" si="266"/>
        <v>0</v>
      </c>
      <c r="AS2826" s="25">
        <f t="shared" si="270"/>
        <v>-1</v>
      </c>
      <c r="AT2826" s="25">
        <f t="shared" si="267"/>
        <v>2819</v>
      </c>
      <c r="AU2826" s="25">
        <f t="shared" si="271"/>
        <v>0</v>
      </c>
      <c r="AV2826" s="25">
        <f t="shared" si="268"/>
        <v>0</v>
      </c>
      <c r="BB2826" s="51"/>
    </row>
    <row r="2827" spans="1:54" x14ac:dyDescent="0.25">
      <c r="A2827" t="str">
        <f t="shared" si="269"/>
        <v>2827</v>
      </c>
      <c r="B2827" s="25">
        <f>IF(OR(ISBLANK($AG2827),$AI2827="closed",$AI2827="old",AND($B$3=Data!$N$6,OR(database!AG2827=Data!$K$8,Data!$K$9=database!AG2827))),0,MAX(B$8:B2826)+1)</f>
        <v>0</v>
      </c>
      <c r="C2827" s="25">
        <f ca="1">IF(AND($AL2827-C$3&lt;=TODAY(),$AL2827&gt;0,AI2827&lt;&gt;"closed",AI2827&lt;&gt;"old",AND($B$3&lt;&gt;Data!$N$6,OR(database!$AG2827&lt;&gt;Data!$K$9,database!$AG2827&lt;&gt;Data!$K$8))),MAX(C$8:C2826)+1,0)</f>
        <v>0</v>
      </c>
      <c r="D2827" s="25">
        <f ca="1">IF(AND($AL2827-D$3&lt;=TODAY(),$AL2827&gt;0,$AI2827&lt;&gt;"closed",AI2827&lt;&gt;"old",AND($B$3&lt;&gt;Data!$N$6,OR(database!$AG2827&lt;&gt;Data!$K$9,database!$AG2827&lt;&gt;Data!$K$8))),MAX(D$8:D2826)+1,0)</f>
        <v>0</v>
      </c>
      <c r="E2827" s="25">
        <f ca="1">IF(AND($AL2827-E$3&lt;=TODAY(),$AL2827&gt;0,AI2827&lt;&gt;"closed",AI2827&lt;&gt;"old",AND($B$3&lt;&gt;Data!$N$6,OR(database!$AG2827&lt;&gt;Data!$K$9,database!$AG2827&lt;&gt;Data!$K$8))),MAX(E$8:E2826)+1,0)</f>
        <v>0</v>
      </c>
      <c r="F2827" s="25">
        <f>IF(AH2827="X",MAX(F$8:F2826)+1,0)</f>
        <v>0</v>
      </c>
      <c r="G2827" s="25">
        <f ca="1">IF(AND(AG2827=Data!$K$8,database!AI2827&lt;&gt;"Closed",AI2827&lt;&gt;"old",database!AL2827&lt;(TODAY()+Data!$X$4)),MAX(G$8:G2826)+1,0)</f>
        <v>0</v>
      </c>
      <c r="H2827" s="25">
        <f ca="1">IF(AND(AG2827=Data!$K$9,database!AI2827&lt;&gt;"Closed",AI2827&lt;&gt;"old",database!AL2827&lt;(TODAY()+Data!$X$5)),MAX(H$8:H2826)+1,0)</f>
        <v>0</v>
      </c>
      <c r="Y2827">
        <f>IF(AS2827&gt;0,VLOOKUP(AS2827,$AT:$AV,3,0)+COUNTIF(AS$8:AS2826,AS2827),0)</f>
        <v>0</v>
      </c>
      <c r="AA2827" s="17"/>
      <c r="AB2827" s="18"/>
      <c r="AC2827" s="17"/>
      <c r="AD2827" s="18"/>
      <c r="AE2827" s="17"/>
      <c r="AF2827" s="18"/>
      <c r="AG2827" s="139"/>
      <c r="AH2827" s="24"/>
      <c r="AI2827" s="17"/>
      <c r="AJ2827" s="24"/>
      <c r="AK2827" s="27"/>
      <c r="AL2827" s="47"/>
      <c r="AQ2827" s="25">
        <f>IF(FollowUp!$AK$3="(Off)",IF(FollowUp!$AA$3=Data!$D$5,C2827,IF(FollowUp!$AA$3=Data!$D$6,D2827,IF(FollowUp!$AA$3=Data!$D$7,E2827,B2827))),IF(FollowUp!$AK$3=Data!$N$9,F2827,IF(FollowUp!$AK$3=Data!$N$8,H2827,IF(FollowUp!$AK$3=Data!$N$7,G2827,B2827))))</f>
        <v>0</v>
      </c>
      <c r="AR2827" s="51">
        <f t="shared" si="266"/>
        <v>0</v>
      </c>
      <c r="AS2827" s="25">
        <f t="shared" si="270"/>
        <v>-1</v>
      </c>
      <c r="AT2827" s="25">
        <f t="shared" si="267"/>
        <v>2820</v>
      </c>
      <c r="AU2827" s="25">
        <f t="shared" si="271"/>
        <v>0</v>
      </c>
      <c r="AV2827" s="25">
        <f t="shared" si="268"/>
        <v>0</v>
      </c>
      <c r="BB2827" s="51"/>
    </row>
    <row r="2828" spans="1:54" x14ac:dyDescent="0.25">
      <c r="A2828" t="str">
        <f t="shared" si="269"/>
        <v>2828</v>
      </c>
      <c r="B2828" s="25">
        <f>IF(OR(ISBLANK($AG2828),$AI2828="closed",$AI2828="old",AND($B$3=Data!$N$6,OR(database!AG2828=Data!$K$8,Data!$K$9=database!AG2828))),0,MAX(B$8:B2827)+1)</f>
        <v>0</v>
      </c>
      <c r="C2828" s="25">
        <f ca="1">IF(AND($AL2828-C$3&lt;=TODAY(),$AL2828&gt;0,AI2828&lt;&gt;"closed",AI2828&lt;&gt;"old",AND($B$3&lt;&gt;Data!$N$6,OR(database!$AG2828&lt;&gt;Data!$K$9,database!$AG2828&lt;&gt;Data!$K$8))),MAX(C$8:C2827)+1,0)</f>
        <v>0</v>
      </c>
      <c r="D2828" s="25">
        <f ca="1">IF(AND($AL2828-D$3&lt;=TODAY(),$AL2828&gt;0,$AI2828&lt;&gt;"closed",AI2828&lt;&gt;"old",AND($B$3&lt;&gt;Data!$N$6,OR(database!$AG2828&lt;&gt;Data!$K$9,database!$AG2828&lt;&gt;Data!$K$8))),MAX(D$8:D2827)+1,0)</f>
        <v>0</v>
      </c>
      <c r="E2828" s="25">
        <f ca="1">IF(AND($AL2828-E$3&lt;=TODAY(),$AL2828&gt;0,AI2828&lt;&gt;"closed",AI2828&lt;&gt;"old",AND($B$3&lt;&gt;Data!$N$6,OR(database!$AG2828&lt;&gt;Data!$K$9,database!$AG2828&lt;&gt;Data!$K$8))),MAX(E$8:E2827)+1,0)</f>
        <v>0</v>
      </c>
      <c r="F2828" s="25">
        <f>IF(AH2828="X",MAX(F$8:F2827)+1,0)</f>
        <v>0</v>
      </c>
      <c r="G2828" s="25">
        <f ca="1">IF(AND(AG2828=Data!$K$8,database!AI2828&lt;&gt;"Closed",AI2828&lt;&gt;"old",database!AL2828&lt;(TODAY()+Data!$X$4)),MAX(G$8:G2827)+1,0)</f>
        <v>0</v>
      </c>
      <c r="H2828" s="25">
        <f ca="1">IF(AND(AG2828=Data!$K$9,database!AI2828&lt;&gt;"Closed",AI2828&lt;&gt;"old",database!AL2828&lt;(TODAY()+Data!$X$5)),MAX(H$8:H2827)+1,0)</f>
        <v>0</v>
      </c>
      <c r="Y2828">
        <f>IF(AS2828&gt;0,VLOOKUP(AS2828,$AT:$AV,3,0)+COUNTIF(AS$8:AS2827,AS2828),0)</f>
        <v>0</v>
      </c>
      <c r="AA2828" s="16"/>
      <c r="AB2828" s="22"/>
      <c r="AC2828" s="16"/>
      <c r="AD2828" s="22"/>
      <c r="AE2828" s="16"/>
      <c r="AF2828" s="22"/>
      <c r="AG2828" s="138"/>
      <c r="AH2828" s="23"/>
      <c r="AI2828" s="16"/>
      <c r="AJ2828" s="23"/>
      <c r="AK2828" s="28"/>
      <c r="AL2828" s="35"/>
      <c r="AQ2828" s="25">
        <f>IF(FollowUp!$AK$3="(Off)",IF(FollowUp!$AA$3=Data!$D$5,C2828,IF(FollowUp!$AA$3=Data!$D$6,D2828,IF(FollowUp!$AA$3=Data!$D$7,E2828,B2828))),IF(FollowUp!$AK$3=Data!$N$9,F2828,IF(FollowUp!$AK$3=Data!$N$8,H2828,IF(FollowUp!$AK$3=Data!$N$7,G2828,B2828))))</f>
        <v>0</v>
      </c>
      <c r="AR2828" s="51">
        <f t="shared" si="266"/>
        <v>0</v>
      </c>
      <c r="AS2828" s="25">
        <f t="shared" si="270"/>
        <v>-1</v>
      </c>
      <c r="AT2828" s="25">
        <f t="shared" si="267"/>
        <v>2821</v>
      </c>
      <c r="AU2828" s="25">
        <f t="shared" si="271"/>
        <v>0</v>
      </c>
      <c r="AV2828" s="25">
        <f t="shared" si="268"/>
        <v>0</v>
      </c>
      <c r="BB2828" s="51"/>
    </row>
    <row r="2829" spans="1:54" x14ac:dyDescent="0.25">
      <c r="A2829" t="str">
        <f t="shared" si="269"/>
        <v>2829</v>
      </c>
      <c r="B2829" s="25">
        <f>IF(OR(ISBLANK($AG2829),$AI2829="closed",$AI2829="old",AND($B$3=Data!$N$6,OR(database!AG2829=Data!$K$8,Data!$K$9=database!AG2829))),0,MAX(B$8:B2828)+1)</f>
        <v>0</v>
      </c>
      <c r="C2829" s="25">
        <f ca="1">IF(AND($AL2829-C$3&lt;=TODAY(),$AL2829&gt;0,AI2829&lt;&gt;"closed",AI2829&lt;&gt;"old",AND($B$3&lt;&gt;Data!$N$6,OR(database!$AG2829&lt;&gt;Data!$K$9,database!$AG2829&lt;&gt;Data!$K$8))),MAX(C$8:C2828)+1,0)</f>
        <v>0</v>
      </c>
      <c r="D2829" s="25">
        <f ca="1">IF(AND($AL2829-D$3&lt;=TODAY(),$AL2829&gt;0,$AI2829&lt;&gt;"closed",AI2829&lt;&gt;"old",AND($B$3&lt;&gt;Data!$N$6,OR(database!$AG2829&lt;&gt;Data!$K$9,database!$AG2829&lt;&gt;Data!$K$8))),MAX(D$8:D2828)+1,0)</f>
        <v>0</v>
      </c>
      <c r="E2829" s="25">
        <f ca="1">IF(AND($AL2829-E$3&lt;=TODAY(),$AL2829&gt;0,AI2829&lt;&gt;"closed",AI2829&lt;&gt;"old",AND($B$3&lt;&gt;Data!$N$6,OR(database!$AG2829&lt;&gt;Data!$K$9,database!$AG2829&lt;&gt;Data!$K$8))),MAX(E$8:E2828)+1,0)</f>
        <v>0</v>
      </c>
      <c r="F2829" s="25">
        <f>IF(AH2829="X",MAX(F$8:F2828)+1,0)</f>
        <v>0</v>
      </c>
      <c r="G2829" s="25">
        <f ca="1">IF(AND(AG2829=Data!$K$8,database!AI2829&lt;&gt;"Closed",AI2829&lt;&gt;"old",database!AL2829&lt;(TODAY()+Data!$X$4)),MAX(G$8:G2828)+1,0)</f>
        <v>0</v>
      </c>
      <c r="H2829" s="25">
        <f ca="1">IF(AND(AG2829=Data!$K$9,database!AI2829&lt;&gt;"Closed",AI2829&lt;&gt;"old",database!AL2829&lt;(TODAY()+Data!$X$5)),MAX(H$8:H2828)+1,0)</f>
        <v>0</v>
      </c>
      <c r="Y2829">
        <f>IF(AS2829&gt;0,VLOOKUP(AS2829,$AT:$AV,3,0)+COUNTIF(AS$8:AS2828,AS2829),0)</f>
        <v>0</v>
      </c>
      <c r="AA2829" s="17"/>
      <c r="AB2829" s="18"/>
      <c r="AC2829" s="17"/>
      <c r="AD2829" s="18"/>
      <c r="AE2829" s="17"/>
      <c r="AF2829" s="18"/>
      <c r="AG2829" s="139"/>
      <c r="AH2829" s="24"/>
      <c r="AI2829" s="17"/>
      <c r="AJ2829" s="24"/>
      <c r="AK2829" s="27"/>
      <c r="AL2829" s="47"/>
      <c r="AQ2829" s="25">
        <f>IF(FollowUp!$AK$3="(Off)",IF(FollowUp!$AA$3=Data!$D$5,C2829,IF(FollowUp!$AA$3=Data!$D$6,D2829,IF(FollowUp!$AA$3=Data!$D$7,E2829,B2829))),IF(FollowUp!$AK$3=Data!$N$9,F2829,IF(FollowUp!$AK$3=Data!$N$8,H2829,IF(FollowUp!$AK$3=Data!$N$7,G2829,B2829))))</f>
        <v>0</v>
      </c>
      <c r="AR2829" s="51">
        <f t="shared" si="266"/>
        <v>0</v>
      </c>
      <c r="AS2829" s="25">
        <f t="shared" si="270"/>
        <v>-1</v>
      </c>
      <c r="AT2829" s="25">
        <f t="shared" si="267"/>
        <v>2822</v>
      </c>
      <c r="AU2829" s="25">
        <f t="shared" si="271"/>
        <v>0</v>
      </c>
      <c r="AV2829" s="25">
        <f t="shared" si="268"/>
        <v>0</v>
      </c>
      <c r="BB2829" s="51"/>
    </row>
    <row r="2830" spans="1:54" x14ac:dyDescent="0.25">
      <c r="A2830" t="str">
        <f t="shared" si="269"/>
        <v>2830</v>
      </c>
      <c r="B2830" s="25">
        <f>IF(OR(ISBLANK($AG2830),$AI2830="closed",$AI2830="old",AND($B$3=Data!$N$6,OR(database!AG2830=Data!$K$8,Data!$K$9=database!AG2830))),0,MAX(B$8:B2829)+1)</f>
        <v>0</v>
      </c>
      <c r="C2830" s="25">
        <f ca="1">IF(AND($AL2830-C$3&lt;=TODAY(),$AL2830&gt;0,AI2830&lt;&gt;"closed",AI2830&lt;&gt;"old",AND($B$3&lt;&gt;Data!$N$6,OR(database!$AG2830&lt;&gt;Data!$K$9,database!$AG2830&lt;&gt;Data!$K$8))),MAX(C$8:C2829)+1,0)</f>
        <v>0</v>
      </c>
      <c r="D2830" s="25">
        <f ca="1">IF(AND($AL2830-D$3&lt;=TODAY(),$AL2830&gt;0,$AI2830&lt;&gt;"closed",AI2830&lt;&gt;"old",AND($B$3&lt;&gt;Data!$N$6,OR(database!$AG2830&lt;&gt;Data!$K$9,database!$AG2830&lt;&gt;Data!$K$8))),MAX(D$8:D2829)+1,0)</f>
        <v>0</v>
      </c>
      <c r="E2830" s="25">
        <f ca="1">IF(AND($AL2830-E$3&lt;=TODAY(),$AL2830&gt;0,AI2830&lt;&gt;"closed",AI2830&lt;&gt;"old",AND($B$3&lt;&gt;Data!$N$6,OR(database!$AG2830&lt;&gt;Data!$K$9,database!$AG2830&lt;&gt;Data!$K$8))),MAX(E$8:E2829)+1,0)</f>
        <v>0</v>
      </c>
      <c r="F2830" s="25">
        <f>IF(AH2830="X",MAX(F$8:F2829)+1,0)</f>
        <v>0</v>
      </c>
      <c r="G2830" s="25">
        <f ca="1">IF(AND(AG2830=Data!$K$8,database!AI2830&lt;&gt;"Closed",AI2830&lt;&gt;"old",database!AL2830&lt;(TODAY()+Data!$X$4)),MAX(G$8:G2829)+1,0)</f>
        <v>0</v>
      </c>
      <c r="H2830" s="25">
        <f ca="1">IF(AND(AG2830=Data!$K$9,database!AI2830&lt;&gt;"Closed",AI2830&lt;&gt;"old",database!AL2830&lt;(TODAY()+Data!$X$5)),MAX(H$8:H2829)+1,0)</f>
        <v>0</v>
      </c>
      <c r="Y2830">
        <f>IF(AS2830&gt;0,VLOOKUP(AS2830,$AT:$AV,3,0)+COUNTIF(AS$8:AS2829,AS2830),0)</f>
        <v>0</v>
      </c>
      <c r="AA2830" s="16"/>
      <c r="AB2830" s="22"/>
      <c r="AC2830" s="16"/>
      <c r="AD2830" s="22"/>
      <c r="AE2830" s="16"/>
      <c r="AF2830" s="22"/>
      <c r="AG2830" s="138"/>
      <c r="AH2830" s="23"/>
      <c r="AI2830" s="16"/>
      <c r="AJ2830" s="23"/>
      <c r="AK2830" s="28"/>
      <c r="AL2830" s="35"/>
      <c r="AQ2830" s="25">
        <f>IF(FollowUp!$AK$3="(Off)",IF(FollowUp!$AA$3=Data!$D$5,C2830,IF(FollowUp!$AA$3=Data!$D$6,D2830,IF(FollowUp!$AA$3=Data!$D$7,E2830,B2830))),IF(FollowUp!$AK$3=Data!$N$9,F2830,IF(FollowUp!$AK$3=Data!$N$8,H2830,IF(FollowUp!$AK$3=Data!$N$7,G2830,B2830))))</f>
        <v>0</v>
      </c>
      <c r="AR2830" s="51">
        <f t="shared" si="266"/>
        <v>0</v>
      </c>
      <c r="AS2830" s="25">
        <f t="shared" si="270"/>
        <v>-1</v>
      </c>
      <c r="AT2830" s="25">
        <f t="shared" si="267"/>
        <v>2823</v>
      </c>
      <c r="AU2830" s="25">
        <f t="shared" si="271"/>
        <v>0</v>
      </c>
      <c r="AV2830" s="25">
        <f t="shared" si="268"/>
        <v>0</v>
      </c>
      <c r="BB2830" s="51"/>
    </row>
    <row r="2831" spans="1:54" x14ac:dyDescent="0.25">
      <c r="A2831" t="str">
        <f t="shared" si="269"/>
        <v>2831</v>
      </c>
      <c r="B2831" s="25">
        <f>IF(OR(ISBLANK($AG2831),$AI2831="closed",$AI2831="old",AND($B$3=Data!$N$6,OR(database!AG2831=Data!$K$8,Data!$K$9=database!AG2831))),0,MAX(B$8:B2830)+1)</f>
        <v>0</v>
      </c>
      <c r="C2831" s="25">
        <f ca="1">IF(AND($AL2831-C$3&lt;=TODAY(),$AL2831&gt;0,AI2831&lt;&gt;"closed",AI2831&lt;&gt;"old",AND($B$3&lt;&gt;Data!$N$6,OR(database!$AG2831&lt;&gt;Data!$K$9,database!$AG2831&lt;&gt;Data!$K$8))),MAX(C$8:C2830)+1,0)</f>
        <v>0</v>
      </c>
      <c r="D2831" s="25">
        <f ca="1">IF(AND($AL2831-D$3&lt;=TODAY(),$AL2831&gt;0,$AI2831&lt;&gt;"closed",AI2831&lt;&gt;"old",AND($B$3&lt;&gt;Data!$N$6,OR(database!$AG2831&lt;&gt;Data!$K$9,database!$AG2831&lt;&gt;Data!$K$8))),MAX(D$8:D2830)+1,0)</f>
        <v>0</v>
      </c>
      <c r="E2831" s="25">
        <f ca="1">IF(AND($AL2831-E$3&lt;=TODAY(),$AL2831&gt;0,AI2831&lt;&gt;"closed",AI2831&lt;&gt;"old",AND($B$3&lt;&gt;Data!$N$6,OR(database!$AG2831&lt;&gt;Data!$K$9,database!$AG2831&lt;&gt;Data!$K$8))),MAX(E$8:E2830)+1,0)</f>
        <v>0</v>
      </c>
      <c r="F2831" s="25">
        <f>IF(AH2831="X",MAX(F$8:F2830)+1,0)</f>
        <v>0</v>
      </c>
      <c r="G2831" s="25">
        <f ca="1">IF(AND(AG2831=Data!$K$8,database!AI2831&lt;&gt;"Closed",AI2831&lt;&gt;"old",database!AL2831&lt;(TODAY()+Data!$X$4)),MAX(G$8:G2830)+1,0)</f>
        <v>0</v>
      </c>
      <c r="H2831" s="25">
        <f ca="1">IF(AND(AG2831=Data!$K$9,database!AI2831&lt;&gt;"Closed",AI2831&lt;&gt;"old",database!AL2831&lt;(TODAY()+Data!$X$5)),MAX(H$8:H2830)+1,0)</f>
        <v>0</v>
      </c>
      <c r="Y2831">
        <f>IF(AS2831&gt;0,VLOOKUP(AS2831,$AT:$AV,3,0)+COUNTIF(AS$8:AS2830,AS2831),0)</f>
        <v>0</v>
      </c>
      <c r="AA2831" s="17"/>
      <c r="AB2831" s="18"/>
      <c r="AC2831" s="17"/>
      <c r="AD2831" s="18"/>
      <c r="AE2831" s="17"/>
      <c r="AF2831" s="18"/>
      <c r="AG2831" s="139"/>
      <c r="AH2831" s="24"/>
      <c r="AI2831" s="17"/>
      <c r="AJ2831" s="24"/>
      <c r="AK2831" s="27"/>
      <c r="AL2831" s="47"/>
      <c r="AQ2831" s="25">
        <f>IF(FollowUp!$AK$3="(Off)",IF(FollowUp!$AA$3=Data!$D$5,C2831,IF(FollowUp!$AA$3=Data!$D$6,D2831,IF(FollowUp!$AA$3=Data!$D$7,E2831,B2831))),IF(FollowUp!$AK$3=Data!$N$9,F2831,IF(FollowUp!$AK$3=Data!$N$8,H2831,IF(FollowUp!$AK$3=Data!$N$7,G2831,B2831))))</f>
        <v>0</v>
      </c>
      <c r="AR2831" s="51">
        <f t="shared" si="266"/>
        <v>0</v>
      </c>
      <c r="AS2831" s="25">
        <f t="shared" si="270"/>
        <v>-1</v>
      </c>
      <c r="AT2831" s="25">
        <f t="shared" si="267"/>
        <v>2824</v>
      </c>
      <c r="AU2831" s="25">
        <f t="shared" si="271"/>
        <v>0</v>
      </c>
      <c r="AV2831" s="25">
        <f t="shared" si="268"/>
        <v>0</v>
      </c>
      <c r="BB2831" s="51"/>
    </row>
    <row r="2832" spans="1:54" x14ac:dyDescent="0.25">
      <c r="A2832" t="str">
        <f t="shared" si="269"/>
        <v>2832</v>
      </c>
      <c r="B2832" s="25">
        <f>IF(OR(ISBLANK($AG2832),$AI2832="closed",$AI2832="old",AND($B$3=Data!$N$6,OR(database!AG2832=Data!$K$8,Data!$K$9=database!AG2832))),0,MAX(B$8:B2831)+1)</f>
        <v>0</v>
      </c>
      <c r="C2832" s="25">
        <f ca="1">IF(AND($AL2832-C$3&lt;=TODAY(),$AL2832&gt;0,AI2832&lt;&gt;"closed",AI2832&lt;&gt;"old",AND($B$3&lt;&gt;Data!$N$6,OR(database!$AG2832&lt;&gt;Data!$K$9,database!$AG2832&lt;&gt;Data!$K$8))),MAX(C$8:C2831)+1,0)</f>
        <v>0</v>
      </c>
      <c r="D2832" s="25">
        <f ca="1">IF(AND($AL2832-D$3&lt;=TODAY(),$AL2832&gt;0,$AI2832&lt;&gt;"closed",AI2832&lt;&gt;"old",AND($B$3&lt;&gt;Data!$N$6,OR(database!$AG2832&lt;&gt;Data!$K$9,database!$AG2832&lt;&gt;Data!$K$8))),MAX(D$8:D2831)+1,0)</f>
        <v>0</v>
      </c>
      <c r="E2832" s="25">
        <f ca="1">IF(AND($AL2832-E$3&lt;=TODAY(),$AL2832&gt;0,AI2832&lt;&gt;"closed",AI2832&lt;&gt;"old",AND($B$3&lt;&gt;Data!$N$6,OR(database!$AG2832&lt;&gt;Data!$K$9,database!$AG2832&lt;&gt;Data!$K$8))),MAX(E$8:E2831)+1,0)</f>
        <v>0</v>
      </c>
      <c r="F2832" s="25">
        <f>IF(AH2832="X",MAX(F$8:F2831)+1,0)</f>
        <v>0</v>
      </c>
      <c r="G2832" s="25">
        <f ca="1">IF(AND(AG2832=Data!$K$8,database!AI2832&lt;&gt;"Closed",AI2832&lt;&gt;"old",database!AL2832&lt;(TODAY()+Data!$X$4)),MAX(G$8:G2831)+1,0)</f>
        <v>0</v>
      </c>
      <c r="H2832" s="25">
        <f ca="1">IF(AND(AG2832=Data!$K$9,database!AI2832&lt;&gt;"Closed",AI2832&lt;&gt;"old",database!AL2832&lt;(TODAY()+Data!$X$5)),MAX(H$8:H2831)+1,0)</f>
        <v>0</v>
      </c>
      <c r="Y2832">
        <f>IF(AS2832&gt;0,VLOOKUP(AS2832,$AT:$AV,3,0)+COUNTIF(AS$8:AS2831,AS2832),0)</f>
        <v>0</v>
      </c>
      <c r="AA2832" s="16"/>
      <c r="AB2832" s="22"/>
      <c r="AC2832" s="16"/>
      <c r="AD2832" s="22"/>
      <c r="AE2832" s="16"/>
      <c r="AF2832" s="22"/>
      <c r="AG2832" s="138"/>
      <c r="AH2832" s="23"/>
      <c r="AI2832" s="16"/>
      <c r="AJ2832" s="23"/>
      <c r="AK2832" s="28"/>
      <c r="AL2832" s="35"/>
      <c r="AQ2832" s="25">
        <f>IF(FollowUp!$AK$3="(Off)",IF(FollowUp!$AA$3=Data!$D$5,C2832,IF(FollowUp!$AA$3=Data!$D$6,D2832,IF(FollowUp!$AA$3=Data!$D$7,E2832,B2832))),IF(FollowUp!$AK$3=Data!$N$9,F2832,IF(FollowUp!$AK$3=Data!$N$8,H2832,IF(FollowUp!$AK$3=Data!$N$7,G2832,B2832))))</f>
        <v>0</v>
      </c>
      <c r="AR2832" s="51">
        <f t="shared" si="266"/>
        <v>0</v>
      </c>
      <c r="AS2832" s="25">
        <f t="shared" si="270"/>
        <v>-1</v>
      </c>
      <c r="AT2832" s="25">
        <f t="shared" si="267"/>
        <v>2825</v>
      </c>
      <c r="AU2832" s="25">
        <f t="shared" si="271"/>
        <v>0</v>
      </c>
      <c r="AV2832" s="25">
        <f t="shared" si="268"/>
        <v>0</v>
      </c>
      <c r="BB2832" s="51"/>
    </row>
    <row r="2833" spans="1:54" x14ac:dyDescent="0.25">
      <c r="A2833" t="str">
        <f t="shared" si="269"/>
        <v>2833</v>
      </c>
      <c r="B2833" s="25">
        <f>IF(OR(ISBLANK($AG2833),$AI2833="closed",$AI2833="old",AND($B$3=Data!$N$6,OR(database!AG2833=Data!$K$8,Data!$K$9=database!AG2833))),0,MAX(B$8:B2832)+1)</f>
        <v>0</v>
      </c>
      <c r="C2833" s="25">
        <f ca="1">IF(AND($AL2833-C$3&lt;=TODAY(),$AL2833&gt;0,AI2833&lt;&gt;"closed",AI2833&lt;&gt;"old",AND($B$3&lt;&gt;Data!$N$6,OR(database!$AG2833&lt;&gt;Data!$K$9,database!$AG2833&lt;&gt;Data!$K$8))),MAX(C$8:C2832)+1,0)</f>
        <v>0</v>
      </c>
      <c r="D2833" s="25">
        <f ca="1">IF(AND($AL2833-D$3&lt;=TODAY(),$AL2833&gt;0,$AI2833&lt;&gt;"closed",AI2833&lt;&gt;"old",AND($B$3&lt;&gt;Data!$N$6,OR(database!$AG2833&lt;&gt;Data!$K$9,database!$AG2833&lt;&gt;Data!$K$8))),MAX(D$8:D2832)+1,0)</f>
        <v>0</v>
      </c>
      <c r="E2833" s="25">
        <f ca="1">IF(AND($AL2833-E$3&lt;=TODAY(),$AL2833&gt;0,AI2833&lt;&gt;"closed",AI2833&lt;&gt;"old",AND($B$3&lt;&gt;Data!$N$6,OR(database!$AG2833&lt;&gt;Data!$K$9,database!$AG2833&lt;&gt;Data!$K$8))),MAX(E$8:E2832)+1,0)</f>
        <v>0</v>
      </c>
      <c r="F2833" s="25">
        <f>IF(AH2833="X",MAX(F$8:F2832)+1,0)</f>
        <v>0</v>
      </c>
      <c r="G2833" s="25">
        <f ca="1">IF(AND(AG2833=Data!$K$8,database!AI2833&lt;&gt;"Closed",AI2833&lt;&gt;"old",database!AL2833&lt;(TODAY()+Data!$X$4)),MAX(G$8:G2832)+1,0)</f>
        <v>0</v>
      </c>
      <c r="H2833" s="25">
        <f ca="1">IF(AND(AG2833=Data!$K$9,database!AI2833&lt;&gt;"Closed",AI2833&lt;&gt;"old",database!AL2833&lt;(TODAY()+Data!$X$5)),MAX(H$8:H2832)+1,0)</f>
        <v>0</v>
      </c>
      <c r="Y2833">
        <f>IF(AS2833&gt;0,VLOOKUP(AS2833,$AT:$AV,3,0)+COUNTIF(AS$8:AS2832,AS2833),0)</f>
        <v>0</v>
      </c>
      <c r="AA2833" s="17"/>
      <c r="AB2833" s="18"/>
      <c r="AC2833" s="17"/>
      <c r="AD2833" s="18"/>
      <c r="AE2833" s="17"/>
      <c r="AF2833" s="18"/>
      <c r="AG2833" s="139"/>
      <c r="AH2833" s="24"/>
      <c r="AI2833" s="17"/>
      <c r="AJ2833" s="24"/>
      <c r="AK2833" s="27"/>
      <c r="AL2833" s="47"/>
      <c r="AQ2833" s="25">
        <f>IF(FollowUp!$AK$3="(Off)",IF(FollowUp!$AA$3=Data!$D$5,C2833,IF(FollowUp!$AA$3=Data!$D$6,D2833,IF(FollowUp!$AA$3=Data!$D$7,E2833,B2833))),IF(FollowUp!$AK$3=Data!$N$9,F2833,IF(FollowUp!$AK$3=Data!$N$8,H2833,IF(FollowUp!$AK$3=Data!$N$7,G2833,B2833))))</f>
        <v>0</v>
      </c>
      <c r="AR2833" s="51">
        <f t="shared" si="266"/>
        <v>0</v>
      </c>
      <c r="AS2833" s="25">
        <f t="shared" si="270"/>
        <v>-1</v>
      </c>
      <c r="AT2833" s="25">
        <f t="shared" si="267"/>
        <v>2826</v>
      </c>
      <c r="AU2833" s="25">
        <f t="shared" si="271"/>
        <v>0</v>
      </c>
      <c r="AV2833" s="25">
        <f t="shared" si="268"/>
        <v>0</v>
      </c>
      <c r="BB2833" s="51"/>
    </row>
    <row r="2834" spans="1:54" x14ac:dyDescent="0.25">
      <c r="A2834" t="str">
        <f t="shared" si="269"/>
        <v>2834</v>
      </c>
      <c r="B2834" s="25">
        <f>IF(OR(ISBLANK($AG2834),$AI2834="closed",$AI2834="old",AND($B$3=Data!$N$6,OR(database!AG2834=Data!$K$8,Data!$K$9=database!AG2834))),0,MAX(B$8:B2833)+1)</f>
        <v>0</v>
      </c>
      <c r="C2834" s="25">
        <f ca="1">IF(AND($AL2834-C$3&lt;=TODAY(),$AL2834&gt;0,AI2834&lt;&gt;"closed",AI2834&lt;&gt;"old",AND($B$3&lt;&gt;Data!$N$6,OR(database!$AG2834&lt;&gt;Data!$K$9,database!$AG2834&lt;&gt;Data!$K$8))),MAX(C$8:C2833)+1,0)</f>
        <v>0</v>
      </c>
      <c r="D2834" s="25">
        <f ca="1">IF(AND($AL2834-D$3&lt;=TODAY(),$AL2834&gt;0,$AI2834&lt;&gt;"closed",AI2834&lt;&gt;"old",AND($B$3&lt;&gt;Data!$N$6,OR(database!$AG2834&lt;&gt;Data!$K$9,database!$AG2834&lt;&gt;Data!$K$8))),MAX(D$8:D2833)+1,0)</f>
        <v>0</v>
      </c>
      <c r="E2834" s="25">
        <f ca="1">IF(AND($AL2834-E$3&lt;=TODAY(),$AL2834&gt;0,AI2834&lt;&gt;"closed",AI2834&lt;&gt;"old",AND($B$3&lt;&gt;Data!$N$6,OR(database!$AG2834&lt;&gt;Data!$K$9,database!$AG2834&lt;&gt;Data!$K$8))),MAX(E$8:E2833)+1,0)</f>
        <v>0</v>
      </c>
      <c r="F2834" s="25">
        <f>IF(AH2834="X",MAX(F$8:F2833)+1,0)</f>
        <v>0</v>
      </c>
      <c r="G2834" s="25">
        <f ca="1">IF(AND(AG2834=Data!$K$8,database!AI2834&lt;&gt;"Closed",AI2834&lt;&gt;"old",database!AL2834&lt;(TODAY()+Data!$X$4)),MAX(G$8:G2833)+1,0)</f>
        <v>0</v>
      </c>
      <c r="H2834" s="25">
        <f ca="1">IF(AND(AG2834=Data!$K$9,database!AI2834&lt;&gt;"Closed",AI2834&lt;&gt;"old",database!AL2834&lt;(TODAY()+Data!$X$5)),MAX(H$8:H2833)+1,0)</f>
        <v>0</v>
      </c>
      <c r="Y2834">
        <f>IF(AS2834&gt;0,VLOOKUP(AS2834,$AT:$AV,3,0)+COUNTIF(AS$8:AS2833,AS2834),0)</f>
        <v>0</v>
      </c>
      <c r="AA2834" s="16"/>
      <c r="AB2834" s="22"/>
      <c r="AC2834" s="16"/>
      <c r="AD2834" s="22"/>
      <c r="AE2834" s="16"/>
      <c r="AF2834" s="22"/>
      <c r="AG2834" s="138"/>
      <c r="AH2834" s="23"/>
      <c r="AI2834" s="16"/>
      <c r="AJ2834" s="23"/>
      <c r="AK2834" s="28"/>
      <c r="AL2834" s="35"/>
      <c r="AQ2834" s="25">
        <f>IF(FollowUp!$AK$3="(Off)",IF(FollowUp!$AA$3=Data!$D$5,C2834,IF(FollowUp!$AA$3=Data!$D$6,D2834,IF(FollowUp!$AA$3=Data!$D$7,E2834,B2834))),IF(FollowUp!$AK$3=Data!$N$9,F2834,IF(FollowUp!$AK$3=Data!$N$8,H2834,IF(FollowUp!$AK$3=Data!$N$7,G2834,B2834))))</f>
        <v>0</v>
      </c>
      <c r="AR2834" s="51">
        <f t="shared" si="266"/>
        <v>0</v>
      </c>
      <c r="AS2834" s="25">
        <f t="shared" si="270"/>
        <v>-1</v>
      </c>
      <c r="AT2834" s="25">
        <f t="shared" si="267"/>
        <v>2827</v>
      </c>
      <c r="AU2834" s="25">
        <f t="shared" si="271"/>
        <v>0</v>
      </c>
      <c r="AV2834" s="25">
        <f t="shared" si="268"/>
        <v>0</v>
      </c>
      <c r="BB2834" s="51"/>
    </row>
    <row r="2835" spans="1:54" x14ac:dyDescent="0.25">
      <c r="A2835" t="str">
        <f t="shared" si="269"/>
        <v>2835</v>
      </c>
      <c r="B2835" s="25">
        <f>IF(OR(ISBLANK($AG2835),$AI2835="closed",$AI2835="old",AND($B$3=Data!$N$6,OR(database!AG2835=Data!$K$8,Data!$K$9=database!AG2835))),0,MAX(B$8:B2834)+1)</f>
        <v>0</v>
      </c>
      <c r="C2835" s="25">
        <f ca="1">IF(AND($AL2835-C$3&lt;=TODAY(),$AL2835&gt;0,AI2835&lt;&gt;"closed",AI2835&lt;&gt;"old",AND($B$3&lt;&gt;Data!$N$6,OR(database!$AG2835&lt;&gt;Data!$K$9,database!$AG2835&lt;&gt;Data!$K$8))),MAX(C$8:C2834)+1,0)</f>
        <v>0</v>
      </c>
      <c r="D2835" s="25">
        <f ca="1">IF(AND($AL2835-D$3&lt;=TODAY(),$AL2835&gt;0,$AI2835&lt;&gt;"closed",AI2835&lt;&gt;"old",AND($B$3&lt;&gt;Data!$N$6,OR(database!$AG2835&lt;&gt;Data!$K$9,database!$AG2835&lt;&gt;Data!$K$8))),MAX(D$8:D2834)+1,0)</f>
        <v>0</v>
      </c>
      <c r="E2835" s="25">
        <f ca="1">IF(AND($AL2835-E$3&lt;=TODAY(),$AL2835&gt;0,AI2835&lt;&gt;"closed",AI2835&lt;&gt;"old",AND($B$3&lt;&gt;Data!$N$6,OR(database!$AG2835&lt;&gt;Data!$K$9,database!$AG2835&lt;&gt;Data!$K$8))),MAX(E$8:E2834)+1,0)</f>
        <v>0</v>
      </c>
      <c r="F2835" s="25">
        <f>IF(AH2835="X",MAX(F$8:F2834)+1,0)</f>
        <v>0</v>
      </c>
      <c r="G2835" s="25">
        <f ca="1">IF(AND(AG2835=Data!$K$8,database!AI2835&lt;&gt;"Closed",AI2835&lt;&gt;"old",database!AL2835&lt;(TODAY()+Data!$X$4)),MAX(G$8:G2834)+1,0)</f>
        <v>0</v>
      </c>
      <c r="H2835" s="25">
        <f ca="1">IF(AND(AG2835=Data!$K$9,database!AI2835&lt;&gt;"Closed",AI2835&lt;&gt;"old",database!AL2835&lt;(TODAY()+Data!$X$5)),MAX(H$8:H2834)+1,0)</f>
        <v>0</v>
      </c>
      <c r="Y2835">
        <f>IF(AS2835&gt;0,VLOOKUP(AS2835,$AT:$AV,3,0)+COUNTIF(AS$8:AS2834,AS2835),0)</f>
        <v>0</v>
      </c>
      <c r="AA2835" s="17"/>
      <c r="AB2835" s="18"/>
      <c r="AC2835" s="17"/>
      <c r="AD2835" s="18"/>
      <c r="AE2835" s="17"/>
      <c r="AF2835" s="18"/>
      <c r="AG2835" s="139"/>
      <c r="AH2835" s="24"/>
      <c r="AI2835" s="17"/>
      <c r="AJ2835" s="24"/>
      <c r="AK2835" s="27"/>
      <c r="AL2835" s="47"/>
      <c r="AQ2835" s="25">
        <f>IF(FollowUp!$AK$3="(Off)",IF(FollowUp!$AA$3=Data!$D$5,C2835,IF(FollowUp!$AA$3=Data!$D$6,D2835,IF(FollowUp!$AA$3=Data!$D$7,E2835,B2835))),IF(FollowUp!$AK$3=Data!$N$9,F2835,IF(FollowUp!$AK$3=Data!$N$8,H2835,IF(FollowUp!$AK$3=Data!$N$7,G2835,B2835))))</f>
        <v>0</v>
      </c>
      <c r="AR2835" s="51">
        <f t="shared" si="266"/>
        <v>0</v>
      </c>
      <c r="AS2835" s="25">
        <f t="shared" si="270"/>
        <v>-1</v>
      </c>
      <c r="AT2835" s="25">
        <f t="shared" si="267"/>
        <v>2828</v>
      </c>
      <c r="AU2835" s="25">
        <f t="shared" si="271"/>
        <v>0</v>
      </c>
      <c r="AV2835" s="25">
        <f t="shared" si="268"/>
        <v>0</v>
      </c>
      <c r="BB2835" s="51"/>
    </row>
    <row r="2836" spans="1:54" x14ac:dyDescent="0.25">
      <c r="A2836" t="str">
        <f t="shared" si="269"/>
        <v>2836</v>
      </c>
      <c r="B2836" s="25">
        <f>IF(OR(ISBLANK($AG2836),$AI2836="closed",$AI2836="old",AND($B$3=Data!$N$6,OR(database!AG2836=Data!$K$8,Data!$K$9=database!AG2836))),0,MAX(B$8:B2835)+1)</f>
        <v>0</v>
      </c>
      <c r="C2836" s="25">
        <f ca="1">IF(AND($AL2836-C$3&lt;=TODAY(),$AL2836&gt;0,AI2836&lt;&gt;"closed",AI2836&lt;&gt;"old",AND($B$3&lt;&gt;Data!$N$6,OR(database!$AG2836&lt;&gt;Data!$K$9,database!$AG2836&lt;&gt;Data!$K$8))),MAX(C$8:C2835)+1,0)</f>
        <v>0</v>
      </c>
      <c r="D2836" s="25">
        <f ca="1">IF(AND($AL2836-D$3&lt;=TODAY(),$AL2836&gt;0,$AI2836&lt;&gt;"closed",AI2836&lt;&gt;"old",AND($B$3&lt;&gt;Data!$N$6,OR(database!$AG2836&lt;&gt;Data!$K$9,database!$AG2836&lt;&gt;Data!$K$8))),MAX(D$8:D2835)+1,0)</f>
        <v>0</v>
      </c>
      <c r="E2836" s="25">
        <f ca="1">IF(AND($AL2836-E$3&lt;=TODAY(),$AL2836&gt;0,AI2836&lt;&gt;"closed",AI2836&lt;&gt;"old",AND($B$3&lt;&gt;Data!$N$6,OR(database!$AG2836&lt;&gt;Data!$K$9,database!$AG2836&lt;&gt;Data!$K$8))),MAX(E$8:E2835)+1,0)</f>
        <v>0</v>
      </c>
      <c r="F2836" s="25">
        <f>IF(AH2836="X",MAX(F$8:F2835)+1,0)</f>
        <v>0</v>
      </c>
      <c r="G2836" s="25">
        <f ca="1">IF(AND(AG2836=Data!$K$8,database!AI2836&lt;&gt;"Closed",AI2836&lt;&gt;"old",database!AL2836&lt;(TODAY()+Data!$X$4)),MAX(G$8:G2835)+1,0)</f>
        <v>0</v>
      </c>
      <c r="H2836" s="25">
        <f ca="1">IF(AND(AG2836=Data!$K$9,database!AI2836&lt;&gt;"Closed",AI2836&lt;&gt;"old",database!AL2836&lt;(TODAY()+Data!$X$5)),MAX(H$8:H2835)+1,0)</f>
        <v>0</v>
      </c>
      <c r="Y2836">
        <f>IF(AS2836&gt;0,VLOOKUP(AS2836,$AT:$AV,3,0)+COUNTIF(AS$8:AS2835,AS2836),0)</f>
        <v>0</v>
      </c>
      <c r="AA2836" s="16"/>
      <c r="AB2836" s="22"/>
      <c r="AC2836" s="16"/>
      <c r="AD2836" s="22"/>
      <c r="AE2836" s="16"/>
      <c r="AF2836" s="22"/>
      <c r="AG2836" s="138"/>
      <c r="AH2836" s="23"/>
      <c r="AI2836" s="16"/>
      <c r="AJ2836" s="23"/>
      <c r="AK2836" s="28"/>
      <c r="AL2836" s="35"/>
      <c r="AQ2836" s="25">
        <f>IF(FollowUp!$AK$3="(Off)",IF(FollowUp!$AA$3=Data!$D$5,C2836,IF(FollowUp!$AA$3=Data!$D$6,D2836,IF(FollowUp!$AA$3=Data!$D$7,E2836,B2836))),IF(FollowUp!$AK$3=Data!$N$9,F2836,IF(FollowUp!$AK$3=Data!$N$8,H2836,IF(FollowUp!$AK$3=Data!$N$7,G2836,B2836))))</f>
        <v>0</v>
      </c>
      <c r="AR2836" s="51">
        <f t="shared" si="266"/>
        <v>0</v>
      </c>
      <c r="AS2836" s="25">
        <f t="shared" si="270"/>
        <v>-1</v>
      </c>
      <c r="AT2836" s="25">
        <f t="shared" si="267"/>
        <v>2829</v>
      </c>
      <c r="AU2836" s="25">
        <f t="shared" si="271"/>
        <v>0</v>
      </c>
      <c r="AV2836" s="25">
        <f t="shared" si="268"/>
        <v>0</v>
      </c>
      <c r="BB2836" s="51"/>
    </row>
    <row r="2837" spans="1:54" x14ac:dyDescent="0.25">
      <c r="A2837" t="str">
        <f t="shared" si="269"/>
        <v>2837</v>
      </c>
      <c r="B2837" s="25">
        <f>IF(OR(ISBLANK($AG2837),$AI2837="closed",$AI2837="old",AND($B$3=Data!$N$6,OR(database!AG2837=Data!$K$8,Data!$K$9=database!AG2837))),0,MAX(B$8:B2836)+1)</f>
        <v>0</v>
      </c>
      <c r="C2837" s="25">
        <f ca="1">IF(AND($AL2837-C$3&lt;=TODAY(),$AL2837&gt;0,AI2837&lt;&gt;"closed",AI2837&lt;&gt;"old",AND($B$3&lt;&gt;Data!$N$6,OR(database!$AG2837&lt;&gt;Data!$K$9,database!$AG2837&lt;&gt;Data!$K$8))),MAX(C$8:C2836)+1,0)</f>
        <v>0</v>
      </c>
      <c r="D2837" s="25">
        <f ca="1">IF(AND($AL2837-D$3&lt;=TODAY(),$AL2837&gt;0,$AI2837&lt;&gt;"closed",AI2837&lt;&gt;"old",AND($B$3&lt;&gt;Data!$N$6,OR(database!$AG2837&lt;&gt;Data!$K$9,database!$AG2837&lt;&gt;Data!$K$8))),MAX(D$8:D2836)+1,0)</f>
        <v>0</v>
      </c>
      <c r="E2837" s="25">
        <f ca="1">IF(AND($AL2837-E$3&lt;=TODAY(),$AL2837&gt;0,AI2837&lt;&gt;"closed",AI2837&lt;&gt;"old",AND($B$3&lt;&gt;Data!$N$6,OR(database!$AG2837&lt;&gt;Data!$K$9,database!$AG2837&lt;&gt;Data!$K$8))),MAX(E$8:E2836)+1,0)</f>
        <v>0</v>
      </c>
      <c r="F2837" s="25">
        <f>IF(AH2837="X",MAX(F$8:F2836)+1,0)</f>
        <v>0</v>
      </c>
      <c r="G2837" s="25">
        <f ca="1">IF(AND(AG2837=Data!$K$8,database!AI2837&lt;&gt;"Closed",AI2837&lt;&gt;"old",database!AL2837&lt;(TODAY()+Data!$X$4)),MAX(G$8:G2836)+1,0)</f>
        <v>0</v>
      </c>
      <c r="H2837" s="25">
        <f ca="1">IF(AND(AG2837=Data!$K$9,database!AI2837&lt;&gt;"Closed",AI2837&lt;&gt;"old",database!AL2837&lt;(TODAY()+Data!$X$5)),MAX(H$8:H2836)+1,0)</f>
        <v>0</v>
      </c>
      <c r="Y2837">
        <f>IF(AS2837&gt;0,VLOOKUP(AS2837,$AT:$AV,3,0)+COUNTIF(AS$8:AS2836,AS2837),0)</f>
        <v>0</v>
      </c>
      <c r="AA2837" s="17"/>
      <c r="AB2837" s="18"/>
      <c r="AC2837" s="17"/>
      <c r="AD2837" s="18"/>
      <c r="AE2837" s="17"/>
      <c r="AF2837" s="18"/>
      <c r="AG2837" s="139"/>
      <c r="AH2837" s="24"/>
      <c r="AI2837" s="17"/>
      <c r="AJ2837" s="24"/>
      <c r="AK2837" s="27"/>
      <c r="AL2837" s="47"/>
      <c r="AQ2837" s="25">
        <f>IF(FollowUp!$AK$3="(Off)",IF(FollowUp!$AA$3=Data!$D$5,C2837,IF(FollowUp!$AA$3=Data!$D$6,D2837,IF(FollowUp!$AA$3=Data!$D$7,E2837,B2837))),IF(FollowUp!$AK$3=Data!$N$9,F2837,IF(FollowUp!$AK$3=Data!$N$8,H2837,IF(FollowUp!$AK$3=Data!$N$7,G2837,B2837))))</f>
        <v>0</v>
      </c>
      <c r="AR2837" s="51">
        <f t="shared" si="266"/>
        <v>0</v>
      </c>
      <c r="AS2837" s="25">
        <f t="shared" si="270"/>
        <v>-1</v>
      </c>
      <c r="AT2837" s="25">
        <f t="shared" si="267"/>
        <v>2830</v>
      </c>
      <c r="AU2837" s="25">
        <f t="shared" si="271"/>
        <v>0</v>
      </c>
      <c r="AV2837" s="25">
        <f t="shared" si="268"/>
        <v>0</v>
      </c>
      <c r="BB2837" s="51"/>
    </row>
    <row r="2838" spans="1:54" x14ac:dyDescent="0.25">
      <c r="A2838" t="str">
        <f t="shared" si="269"/>
        <v>2838</v>
      </c>
      <c r="B2838" s="25">
        <f>IF(OR(ISBLANK($AG2838),$AI2838="closed",$AI2838="old",AND($B$3=Data!$N$6,OR(database!AG2838=Data!$K$8,Data!$K$9=database!AG2838))),0,MAX(B$8:B2837)+1)</f>
        <v>0</v>
      </c>
      <c r="C2838" s="25">
        <f ca="1">IF(AND($AL2838-C$3&lt;=TODAY(),$AL2838&gt;0,AI2838&lt;&gt;"closed",AI2838&lt;&gt;"old",AND($B$3&lt;&gt;Data!$N$6,OR(database!$AG2838&lt;&gt;Data!$K$9,database!$AG2838&lt;&gt;Data!$K$8))),MAX(C$8:C2837)+1,0)</f>
        <v>0</v>
      </c>
      <c r="D2838" s="25">
        <f ca="1">IF(AND($AL2838-D$3&lt;=TODAY(),$AL2838&gt;0,$AI2838&lt;&gt;"closed",AI2838&lt;&gt;"old",AND($B$3&lt;&gt;Data!$N$6,OR(database!$AG2838&lt;&gt;Data!$K$9,database!$AG2838&lt;&gt;Data!$K$8))),MAX(D$8:D2837)+1,0)</f>
        <v>0</v>
      </c>
      <c r="E2838" s="25">
        <f ca="1">IF(AND($AL2838-E$3&lt;=TODAY(),$AL2838&gt;0,AI2838&lt;&gt;"closed",AI2838&lt;&gt;"old",AND($B$3&lt;&gt;Data!$N$6,OR(database!$AG2838&lt;&gt;Data!$K$9,database!$AG2838&lt;&gt;Data!$K$8))),MAX(E$8:E2837)+1,0)</f>
        <v>0</v>
      </c>
      <c r="F2838" s="25">
        <f>IF(AH2838="X",MAX(F$8:F2837)+1,0)</f>
        <v>0</v>
      </c>
      <c r="G2838" s="25">
        <f ca="1">IF(AND(AG2838=Data!$K$8,database!AI2838&lt;&gt;"Closed",AI2838&lt;&gt;"old",database!AL2838&lt;(TODAY()+Data!$X$4)),MAX(G$8:G2837)+1,0)</f>
        <v>0</v>
      </c>
      <c r="H2838" s="25">
        <f ca="1">IF(AND(AG2838=Data!$K$9,database!AI2838&lt;&gt;"Closed",AI2838&lt;&gt;"old",database!AL2838&lt;(TODAY()+Data!$X$5)),MAX(H$8:H2837)+1,0)</f>
        <v>0</v>
      </c>
      <c r="Y2838">
        <f>IF(AS2838&gt;0,VLOOKUP(AS2838,$AT:$AV,3,0)+COUNTIF(AS$8:AS2837,AS2838),0)</f>
        <v>0</v>
      </c>
      <c r="AA2838" s="16"/>
      <c r="AB2838" s="22"/>
      <c r="AC2838" s="16"/>
      <c r="AD2838" s="22"/>
      <c r="AE2838" s="16"/>
      <c r="AF2838" s="22"/>
      <c r="AG2838" s="138"/>
      <c r="AH2838" s="23"/>
      <c r="AI2838" s="16"/>
      <c r="AJ2838" s="23"/>
      <c r="AK2838" s="28"/>
      <c r="AL2838" s="35"/>
      <c r="AQ2838" s="25">
        <f>IF(FollowUp!$AK$3="(Off)",IF(FollowUp!$AA$3=Data!$D$5,C2838,IF(FollowUp!$AA$3=Data!$D$6,D2838,IF(FollowUp!$AA$3=Data!$D$7,E2838,B2838))),IF(FollowUp!$AK$3=Data!$N$9,F2838,IF(FollowUp!$AK$3=Data!$N$8,H2838,IF(FollowUp!$AK$3=Data!$N$7,G2838,B2838))))</f>
        <v>0</v>
      </c>
      <c r="AR2838" s="51">
        <f t="shared" si="266"/>
        <v>0</v>
      </c>
      <c r="AS2838" s="25">
        <f t="shared" si="270"/>
        <v>-1</v>
      </c>
      <c r="AT2838" s="25">
        <f t="shared" si="267"/>
        <v>2831</v>
      </c>
      <c r="AU2838" s="25">
        <f t="shared" si="271"/>
        <v>0</v>
      </c>
      <c r="AV2838" s="25">
        <f t="shared" si="268"/>
        <v>0</v>
      </c>
      <c r="BB2838" s="51"/>
    </row>
    <row r="2839" spans="1:54" x14ac:dyDescent="0.25">
      <c r="A2839" t="str">
        <f t="shared" si="269"/>
        <v>2839</v>
      </c>
      <c r="B2839" s="25">
        <f>IF(OR(ISBLANK($AG2839),$AI2839="closed",$AI2839="old",AND($B$3=Data!$N$6,OR(database!AG2839=Data!$K$8,Data!$K$9=database!AG2839))),0,MAX(B$8:B2838)+1)</f>
        <v>0</v>
      </c>
      <c r="C2839" s="25">
        <f ca="1">IF(AND($AL2839-C$3&lt;=TODAY(),$AL2839&gt;0,AI2839&lt;&gt;"closed",AI2839&lt;&gt;"old",AND($B$3&lt;&gt;Data!$N$6,OR(database!$AG2839&lt;&gt;Data!$K$9,database!$AG2839&lt;&gt;Data!$K$8))),MAX(C$8:C2838)+1,0)</f>
        <v>0</v>
      </c>
      <c r="D2839" s="25">
        <f ca="1">IF(AND($AL2839-D$3&lt;=TODAY(),$AL2839&gt;0,$AI2839&lt;&gt;"closed",AI2839&lt;&gt;"old",AND($B$3&lt;&gt;Data!$N$6,OR(database!$AG2839&lt;&gt;Data!$K$9,database!$AG2839&lt;&gt;Data!$K$8))),MAX(D$8:D2838)+1,0)</f>
        <v>0</v>
      </c>
      <c r="E2839" s="25">
        <f ca="1">IF(AND($AL2839-E$3&lt;=TODAY(),$AL2839&gt;0,AI2839&lt;&gt;"closed",AI2839&lt;&gt;"old",AND($B$3&lt;&gt;Data!$N$6,OR(database!$AG2839&lt;&gt;Data!$K$9,database!$AG2839&lt;&gt;Data!$K$8))),MAX(E$8:E2838)+1,0)</f>
        <v>0</v>
      </c>
      <c r="F2839" s="25">
        <f>IF(AH2839="X",MAX(F$8:F2838)+1,0)</f>
        <v>0</v>
      </c>
      <c r="G2839" s="25">
        <f ca="1">IF(AND(AG2839=Data!$K$8,database!AI2839&lt;&gt;"Closed",AI2839&lt;&gt;"old",database!AL2839&lt;(TODAY()+Data!$X$4)),MAX(G$8:G2838)+1,0)</f>
        <v>0</v>
      </c>
      <c r="H2839" s="25">
        <f ca="1">IF(AND(AG2839=Data!$K$9,database!AI2839&lt;&gt;"Closed",AI2839&lt;&gt;"old",database!AL2839&lt;(TODAY()+Data!$X$5)),MAX(H$8:H2838)+1,0)</f>
        <v>0</v>
      </c>
      <c r="Y2839">
        <f>IF(AS2839&gt;0,VLOOKUP(AS2839,$AT:$AV,3,0)+COUNTIF(AS$8:AS2838,AS2839),0)</f>
        <v>0</v>
      </c>
      <c r="AA2839" s="17"/>
      <c r="AB2839" s="18"/>
      <c r="AC2839" s="17"/>
      <c r="AD2839" s="18"/>
      <c r="AE2839" s="17"/>
      <c r="AF2839" s="18"/>
      <c r="AG2839" s="139"/>
      <c r="AH2839" s="24"/>
      <c r="AI2839" s="17"/>
      <c r="AJ2839" s="24"/>
      <c r="AK2839" s="27"/>
      <c r="AL2839" s="47"/>
      <c r="AQ2839" s="25">
        <f>IF(FollowUp!$AK$3="(Off)",IF(FollowUp!$AA$3=Data!$D$5,C2839,IF(FollowUp!$AA$3=Data!$D$6,D2839,IF(FollowUp!$AA$3=Data!$D$7,E2839,B2839))),IF(FollowUp!$AK$3=Data!$N$9,F2839,IF(FollowUp!$AK$3=Data!$N$8,H2839,IF(FollowUp!$AK$3=Data!$N$7,G2839,B2839))))</f>
        <v>0</v>
      </c>
      <c r="AR2839" s="51">
        <f t="shared" si="266"/>
        <v>0</v>
      </c>
      <c r="AS2839" s="25">
        <f t="shared" si="270"/>
        <v>-1</v>
      </c>
      <c r="AT2839" s="25">
        <f t="shared" si="267"/>
        <v>2832</v>
      </c>
      <c r="AU2839" s="25">
        <f t="shared" si="271"/>
        <v>0</v>
      </c>
      <c r="AV2839" s="25">
        <f t="shared" si="268"/>
        <v>0</v>
      </c>
      <c r="BB2839" s="51"/>
    </row>
    <row r="2840" spans="1:54" x14ac:dyDescent="0.25">
      <c r="A2840" t="str">
        <f t="shared" si="269"/>
        <v>2840</v>
      </c>
      <c r="B2840" s="25">
        <f>IF(OR(ISBLANK($AG2840),$AI2840="closed",$AI2840="old",AND($B$3=Data!$N$6,OR(database!AG2840=Data!$K$8,Data!$K$9=database!AG2840))),0,MAX(B$8:B2839)+1)</f>
        <v>0</v>
      </c>
      <c r="C2840" s="25">
        <f ca="1">IF(AND($AL2840-C$3&lt;=TODAY(),$AL2840&gt;0,AI2840&lt;&gt;"closed",AI2840&lt;&gt;"old",AND($B$3&lt;&gt;Data!$N$6,OR(database!$AG2840&lt;&gt;Data!$K$9,database!$AG2840&lt;&gt;Data!$K$8))),MAX(C$8:C2839)+1,0)</f>
        <v>0</v>
      </c>
      <c r="D2840" s="25">
        <f ca="1">IF(AND($AL2840-D$3&lt;=TODAY(),$AL2840&gt;0,$AI2840&lt;&gt;"closed",AI2840&lt;&gt;"old",AND($B$3&lt;&gt;Data!$N$6,OR(database!$AG2840&lt;&gt;Data!$K$9,database!$AG2840&lt;&gt;Data!$K$8))),MAX(D$8:D2839)+1,0)</f>
        <v>0</v>
      </c>
      <c r="E2840" s="25">
        <f ca="1">IF(AND($AL2840-E$3&lt;=TODAY(),$AL2840&gt;0,AI2840&lt;&gt;"closed",AI2840&lt;&gt;"old",AND($B$3&lt;&gt;Data!$N$6,OR(database!$AG2840&lt;&gt;Data!$K$9,database!$AG2840&lt;&gt;Data!$K$8))),MAX(E$8:E2839)+1,0)</f>
        <v>0</v>
      </c>
      <c r="F2840" s="25">
        <f>IF(AH2840="X",MAX(F$8:F2839)+1,0)</f>
        <v>0</v>
      </c>
      <c r="G2840" s="25">
        <f ca="1">IF(AND(AG2840=Data!$K$8,database!AI2840&lt;&gt;"Closed",AI2840&lt;&gt;"old",database!AL2840&lt;(TODAY()+Data!$X$4)),MAX(G$8:G2839)+1,0)</f>
        <v>0</v>
      </c>
      <c r="H2840" s="25">
        <f ca="1">IF(AND(AG2840=Data!$K$9,database!AI2840&lt;&gt;"Closed",AI2840&lt;&gt;"old",database!AL2840&lt;(TODAY()+Data!$X$5)),MAX(H$8:H2839)+1,0)</f>
        <v>0</v>
      </c>
      <c r="Y2840">
        <f>IF(AS2840&gt;0,VLOOKUP(AS2840,$AT:$AV,3,0)+COUNTIF(AS$8:AS2839,AS2840),0)</f>
        <v>0</v>
      </c>
      <c r="AA2840" s="16"/>
      <c r="AB2840" s="22"/>
      <c r="AC2840" s="16"/>
      <c r="AD2840" s="22"/>
      <c r="AE2840" s="16"/>
      <c r="AF2840" s="22"/>
      <c r="AG2840" s="138"/>
      <c r="AH2840" s="23"/>
      <c r="AI2840" s="16"/>
      <c r="AJ2840" s="23"/>
      <c r="AK2840" s="28"/>
      <c r="AL2840" s="35"/>
      <c r="AQ2840" s="25">
        <f>IF(FollowUp!$AK$3="(Off)",IF(FollowUp!$AA$3=Data!$D$5,C2840,IF(FollowUp!$AA$3=Data!$D$6,D2840,IF(FollowUp!$AA$3=Data!$D$7,E2840,B2840))),IF(FollowUp!$AK$3=Data!$N$9,F2840,IF(FollowUp!$AK$3=Data!$N$8,H2840,IF(FollowUp!$AK$3=Data!$N$7,G2840,B2840))))</f>
        <v>0</v>
      </c>
      <c r="AR2840" s="51">
        <f t="shared" si="266"/>
        <v>0</v>
      </c>
      <c r="AS2840" s="25">
        <f t="shared" si="270"/>
        <v>-1</v>
      </c>
      <c r="AT2840" s="25">
        <f t="shared" si="267"/>
        <v>2833</v>
      </c>
      <c r="AU2840" s="25">
        <f t="shared" si="271"/>
        <v>0</v>
      </c>
      <c r="AV2840" s="25">
        <f t="shared" si="268"/>
        <v>0</v>
      </c>
      <c r="BB2840" s="51"/>
    </row>
    <row r="2841" spans="1:54" x14ac:dyDescent="0.25">
      <c r="A2841" t="str">
        <f t="shared" si="269"/>
        <v>2841</v>
      </c>
      <c r="B2841" s="25">
        <f>IF(OR(ISBLANK($AG2841),$AI2841="closed",$AI2841="old",AND($B$3=Data!$N$6,OR(database!AG2841=Data!$K$8,Data!$K$9=database!AG2841))),0,MAX(B$8:B2840)+1)</f>
        <v>0</v>
      </c>
      <c r="C2841" s="25">
        <f ca="1">IF(AND($AL2841-C$3&lt;=TODAY(),$AL2841&gt;0,AI2841&lt;&gt;"closed",AI2841&lt;&gt;"old",AND($B$3&lt;&gt;Data!$N$6,OR(database!$AG2841&lt;&gt;Data!$K$9,database!$AG2841&lt;&gt;Data!$K$8))),MAX(C$8:C2840)+1,0)</f>
        <v>0</v>
      </c>
      <c r="D2841" s="25">
        <f ca="1">IF(AND($AL2841-D$3&lt;=TODAY(),$AL2841&gt;0,$AI2841&lt;&gt;"closed",AI2841&lt;&gt;"old",AND($B$3&lt;&gt;Data!$N$6,OR(database!$AG2841&lt;&gt;Data!$K$9,database!$AG2841&lt;&gt;Data!$K$8))),MAX(D$8:D2840)+1,0)</f>
        <v>0</v>
      </c>
      <c r="E2841" s="25">
        <f ca="1">IF(AND($AL2841-E$3&lt;=TODAY(),$AL2841&gt;0,AI2841&lt;&gt;"closed",AI2841&lt;&gt;"old",AND($B$3&lt;&gt;Data!$N$6,OR(database!$AG2841&lt;&gt;Data!$K$9,database!$AG2841&lt;&gt;Data!$K$8))),MAX(E$8:E2840)+1,0)</f>
        <v>0</v>
      </c>
      <c r="F2841" s="25">
        <f>IF(AH2841="X",MAX(F$8:F2840)+1,0)</f>
        <v>0</v>
      </c>
      <c r="G2841" s="25">
        <f ca="1">IF(AND(AG2841=Data!$K$8,database!AI2841&lt;&gt;"Closed",AI2841&lt;&gt;"old",database!AL2841&lt;(TODAY()+Data!$X$4)),MAX(G$8:G2840)+1,0)</f>
        <v>0</v>
      </c>
      <c r="H2841" s="25">
        <f ca="1">IF(AND(AG2841=Data!$K$9,database!AI2841&lt;&gt;"Closed",AI2841&lt;&gt;"old",database!AL2841&lt;(TODAY()+Data!$X$5)),MAX(H$8:H2840)+1,0)</f>
        <v>0</v>
      </c>
      <c r="Y2841">
        <f>IF(AS2841&gt;0,VLOOKUP(AS2841,$AT:$AV,3,0)+COUNTIF(AS$8:AS2840,AS2841),0)</f>
        <v>0</v>
      </c>
      <c r="AA2841" s="17"/>
      <c r="AB2841" s="18"/>
      <c r="AC2841" s="17"/>
      <c r="AD2841" s="18"/>
      <c r="AE2841" s="17"/>
      <c r="AF2841" s="18"/>
      <c r="AG2841" s="139"/>
      <c r="AH2841" s="24"/>
      <c r="AI2841" s="17"/>
      <c r="AJ2841" s="24"/>
      <c r="AK2841" s="27"/>
      <c r="AL2841" s="47"/>
      <c r="AQ2841" s="25">
        <f>IF(FollowUp!$AK$3="(Off)",IF(FollowUp!$AA$3=Data!$D$5,C2841,IF(FollowUp!$AA$3=Data!$D$6,D2841,IF(FollowUp!$AA$3=Data!$D$7,E2841,B2841))),IF(FollowUp!$AK$3=Data!$N$9,F2841,IF(FollowUp!$AK$3=Data!$N$8,H2841,IF(FollowUp!$AK$3=Data!$N$7,G2841,B2841))))</f>
        <v>0</v>
      </c>
      <c r="AR2841" s="51">
        <f t="shared" ref="AR2841:AR2904" si="272">IF(AQ2841&gt;0,AL2841,0)</f>
        <v>0</v>
      </c>
      <c r="AS2841" s="25">
        <f t="shared" si="270"/>
        <v>-1</v>
      </c>
      <c r="AT2841" s="25">
        <f t="shared" ref="AT2841:AT2904" si="273">AT2840+1</f>
        <v>2834</v>
      </c>
      <c r="AU2841" s="25">
        <f t="shared" si="271"/>
        <v>0</v>
      </c>
      <c r="AV2841" s="25">
        <f t="shared" ref="AV2841:AV2904" si="274">IF(AND(AU2841&gt;0,AV2842=0),1,(AU2842+AV2842))</f>
        <v>0</v>
      </c>
      <c r="BB2841" s="51"/>
    </row>
    <row r="2842" spans="1:54" x14ac:dyDescent="0.25">
      <c r="A2842" t="str">
        <f t="shared" si="269"/>
        <v>2842</v>
      </c>
      <c r="B2842" s="25">
        <f>IF(OR(ISBLANK($AG2842),$AI2842="closed",$AI2842="old",AND($B$3=Data!$N$6,OR(database!AG2842=Data!$K$8,Data!$K$9=database!AG2842))),0,MAX(B$8:B2841)+1)</f>
        <v>0</v>
      </c>
      <c r="C2842" s="25">
        <f ca="1">IF(AND($AL2842-C$3&lt;=TODAY(),$AL2842&gt;0,AI2842&lt;&gt;"closed",AI2842&lt;&gt;"old",AND($B$3&lt;&gt;Data!$N$6,OR(database!$AG2842&lt;&gt;Data!$K$9,database!$AG2842&lt;&gt;Data!$K$8))),MAX(C$8:C2841)+1,0)</f>
        <v>0</v>
      </c>
      <c r="D2842" s="25">
        <f ca="1">IF(AND($AL2842-D$3&lt;=TODAY(),$AL2842&gt;0,$AI2842&lt;&gt;"closed",AI2842&lt;&gt;"old",AND($B$3&lt;&gt;Data!$N$6,OR(database!$AG2842&lt;&gt;Data!$K$9,database!$AG2842&lt;&gt;Data!$K$8))),MAX(D$8:D2841)+1,0)</f>
        <v>0</v>
      </c>
      <c r="E2842" s="25">
        <f ca="1">IF(AND($AL2842-E$3&lt;=TODAY(),$AL2842&gt;0,AI2842&lt;&gt;"closed",AI2842&lt;&gt;"old",AND($B$3&lt;&gt;Data!$N$6,OR(database!$AG2842&lt;&gt;Data!$K$9,database!$AG2842&lt;&gt;Data!$K$8))),MAX(E$8:E2841)+1,0)</f>
        <v>0</v>
      </c>
      <c r="F2842" s="25">
        <f>IF(AH2842="X",MAX(F$8:F2841)+1,0)</f>
        <v>0</v>
      </c>
      <c r="G2842" s="25">
        <f ca="1">IF(AND(AG2842=Data!$K$8,database!AI2842&lt;&gt;"Closed",AI2842&lt;&gt;"old",database!AL2842&lt;(TODAY()+Data!$X$4)),MAX(G$8:G2841)+1,0)</f>
        <v>0</v>
      </c>
      <c r="H2842" s="25">
        <f ca="1">IF(AND(AG2842=Data!$K$9,database!AI2842&lt;&gt;"Closed",AI2842&lt;&gt;"old",database!AL2842&lt;(TODAY()+Data!$X$5)),MAX(H$8:H2841)+1,0)</f>
        <v>0</v>
      </c>
      <c r="Y2842">
        <f>IF(AS2842&gt;0,VLOOKUP(AS2842,$AT:$AV,3,0)+COUNTIF(AS$8:AS2841,AS2842),0)</f>
        <v>0</v>
      </c>
      <c r="AA2842" s="16"/>
      <c r="AB2842" s="22"/>
      <c r="AC2842" s="16"/>
      <c r="AD2842" s="22"/>
      <c r="AE2842" s="16"/>
      <c r="AF2842" s="22"/>
      <c r="AG2842" s="138"/>
      <c r="AH2842" s="23"/>
      <c r="AI2842" s="16"/>
      <c r="AJ2842" s="23"/>
      <c r="AK2842" s="28"/>
      <c r="AL2842" s="35"/>
      <c r="AQ2842" s="25">
        <f>IF(FollowUp!$AK$3="(Off)",IF(FollowUp!$AA$3=Data!$D$5,C2842,IF(FollowUp!$AA$3=Data!$D$6,D2842,IF(FollowUp!$AA$3=Data!$D$7,E2842,B2842))),IF(FollowUp!$AK$3=Data!$N$9,F2842,IF(FollowUp!$AK$3=Data!$N$8,H2842,IF(FollowUp!$AK$3=Data!$N$7,G2842,B2842))))</f>
        <v>0</v>
      </c>
      <c r="AR2842" s="51">
        <f t="shared" si="272"/>
        <v>0</v>
      </c>
      <c r="AS2842" s="25">
        <f t="shared" si="270"/>
        <v>-1</v>
      </c>
      <c r="AT2842" s="25">
        <f t="shared" si="273"/>
        <v>2835</v>
      </c>
      <c r="AU2842" s="25">
        <f t="shared" si="271"/>
        <v>0</v>
      </c>
      <c r="AV2842" s="25">
        <f t="shared" si="274"/>
        <v>0</v>
      </c>
      <c r="BB2842" s="51"/>
    </row>
    <row r="2843" spans="1:54" x14ac:dyDescent="0.25">
      <c r="A2843" t="str">
        <f t="shared" si="269"/>
        <v>2843</v>
      </c>
      <c r="B2843" s="25">
        <f>IF(OR(ISBLANK($AG2843),$AI2843="closed",$AI2843="old",AND($B$3=Data!$N$6,OR(database!AG2843=Data!$K$8,Data!$K$9=database!AG2843))),0,MAX(B$8:B2842)+1)</f>
        <v>0</v>
      </c>
      <c r="C2843" s="25">
        <f ca="1">IF(AND($AL2843-C$3&lt;=TODAY(),$AL2843&gt;0,AI2843&lt;&gt;"closed",AI2843&lt;&gt;"old",AND($B$3&lt;&gt;Data!$N$6,OR(database!$AG2843&lt;&gt;Data!$K$9,database!$AG2843&lt;&gt;Data!$K$8))),MAX(C$8:C2842)+1,0)</f>
        <v>0</v>
      </c>
      <c r="D2843" s="25">
        <f ca="1">IF(AND($AL2843-D$3&lt;=TODAY(),$AL2843&gt;0,$AI2843&lt;&gt;"closed",AI2843&lt;&gt;"old",AND($B$3&lt;&gt;Data!$N$6,OR(database!$AG2843&lt;&gt;Data!$K$9,database!$AG2843&lt;&gt;Data!$K$8))),MAX(D$8:D2842)+1,0)</f>
        <v>0</v>
      </c>
      <c r="E2843" s="25">
        <f ca="1">IF(AND($AL2843-E$3&lt;=TODAY(),$AL2843&gt;0,AI2843&lt;&gt;"closed",AI2843&lt;&gt;"old",AND($B$3&lt;&gt;Data!$N$6,OR(database!$AG2843&lt;&gt;Data!$K$9,database!$AG2843&lt;&gt;Data!$K$8))),MAX(E$8:E2842)+1,0)</f>
        <v>0</v>
      </c>
      <c r="F2843" s="25">
        <f>IF(AH2843="X",MAX(F$8:F2842)+1,0)</f>
        <v>0</v>
      </c>
      <c r="G2843" s="25">
        <f ca="1">IF(AND(AG2843=Data!$K$8,database!AI2843&lt;&gt;"Closed",AI2843&lt;&gt;"old",database!AL2843&lt;(TODAY()+Data!$X$4)),MAX(G$8:G2842)+1,0)</f>
        <v>0</v>
      </c>
      <c r="H2843" s="25">
        <f ca="1">IF(AND(AG2843=Data!$K$9,database!AI2843&lt;&gt;"Closed",AI2843&lt;&gt;"old",database!AL2843&lt;(TODAY()+Data!$X$5)),MAX(H$8:H2842)+1,0)</f>
        <v>0</v>
      </c>
      <c r="Y2843">
        <f>IF(AS2843&gt;0,VLOOKUP(AS2843,$AT:$AV,3,0)+COUNTIF(AS$8:AS2842,AS2843),0)</f>
        <v>0</v>
      </c>
      <c r="AA2843" s="17"/>
      <c r="AB2843" s="18"/>
      <c r="AC2843" s="17"/>
      <c r="AD2843" s="18"/>
      <c r="AE2843" s="17"/>
      <c r="AF2843" s="18"/>
      <c r="AG2843" s="139"/>
      <c r="AH2843" s="24"/>
      <c r="AI2843" s="17"/>
      <c r="AJ2843" s="24"/>
      <c r="AK2843" s="27"/>
      <c r="AL2843" s="47"/>
      <c r="AQ2843" s="25">
        <f>IF(FollowUp!$AK$3="(Off)",IF(FollowUp!$AA$3=Data!$D$5,C2843,IF(FollowUp!$AA$3=Data!$D$6,D2843,IF(FollowUp!$AA$3=Data!$D$7,E2843,B2843))),IF(FollowUp!$AK$3=Data!$N$9,F2843,IF(FollowUp!$AK$3=Data!$N$8,H2843,IF(FollowUp!$AK$3=Data!$N$7,G2843,B2843))))</f>
        <v>0</v>
      </c>
      <c r="AR2843" s="51">
        <f t="shared" si="272"/>
        <v>0</v>
      </c>
      <c r="AS2843" s="25">
        <f t="shared" si="270"/>
        <v>-1</v>
      </c>
      <c r="AT2843" s="25">
        <f t="shared" si="273"/>
        <v>2836</v>
      </c>
      <c r="AU2843" s="25">
        <f t="shared" si="271"/>
        <v>0</v>
      </c>
      <c r="AV2843" s="25">
        <f t="shared" si="274"/>
        <v>0</v>
      </c>
      <c r="BB2843" s="51"/>
    </row>
    <row r="2844" spans="1:54" x14ac:dyDescent="0.25">
      <c r="A2844" t="str">
        <f t="shared" si="269"/>
        <v>2844</v>
      </c>
      <c r="B2844" s="25">
        <f>IF(OR(ISBLANK($AG2844),$AI2844="closed",$AI2844="old",AND($B$3=Data!$N$6,OR(database!AG2844=Data!$K$8,Data!$K$9=database!AG2844))),0,MAX(B$8:B2843)+1)</f>
        <v>0</v>
      </c>
      <c r="C2844" s="25">
        <f ca="1">IF(AND($AL2844-C$3&lt;=TODAY(),$AL2844&gt;0,AI2844&lt;&gt;"closed",AI2844&lt;&gt;"old",AND($B$3&lt;&gt;Data!$N$6,OR(database!$AG2844&lt;&gt;Data!$K$9,database!$AG2844&lt;&gt;Data!$K$8))),MAX(C$8:C2843)+1,0)</f>
        <v>0</v>
      </c>
      <c r="D2844" s="25">
        <f ca="1">IF(AND($AL2844-D$3&lt;=TODAY(),$AL2844&gt;0,$AI2844&lt;&gt;"closed",AI2844&lt;&gt;"old",AND($B$3&lt;&gt;Data!$N$6,OR(database!$AG2844&lt;&gt;Data!$K$9,database!$AG2844&lt;&gt;Data!$K$8))),MAX(D$8:D2843)+1,0)</f>
        <v>0</v>
      </c>
      <c r="E2844" s="25">
        <f ca="1">IF(AND($AL2844-E$3&lt;=TODAY(),$AL2844&gt;0,AI2844&lt;&gt;"closed",AI2844&lt;&gt;"old",AND($B$3&lt;&gt;Data!$N$6,OR(database!$AG2844&lt;&gt;Data!$K$9,database!$AG2844&lt;&gt;Data!$K$8))),MAX(E$8:E2843)+1,0)</f>
        <v>0</v>
      </c>
      <c r="F2844" s="25">
        <f>IF(AH2844="X",MAX(F$8:F2843)+1,0)</f>
        <v>0</v>
      </c>
      <c r="G2844" s="25">
        <f ca="1">IF(AND(AG2844=Data!$K$8,database!AI2844&lt;&gt;"Closed",AI2844&lt;&gt;"old",database!AL2844&lt;(TODAY()+Data!$X$4)),MAX(G$8:G2843)+1,0)</f>
        <v>0</v>
      </c>
      <c r="H2844" s="25">
        <f ca="1">IF(AND(AG2844=Data!$K$9,database!AI2844&lt;&gt;"Closed",AI2844&lt;&gt;"old",database!AL2844&lt;(TODAY()+Data!$X$5)),MAX(H$8:H2843)+1,0)</f>
        <v>0</v>
      </c>
      <c r="Y2844">
        <f>IF(AS2844&gt;0,VLOOKUP(AS2844,$AT:$AV,3,0)+COUNTIF(AS$8:AS2843,AS2844),0)</f>
        <v>0</v>
      </c>
      <c r="AA2844" s="16"/>
      <c r="AB2844" s="22"/>
      <c r="AC2844" s="16"/>
      <c r="AD2844" s="22"/>
      <c r="AE2844" s="16"/>
      <c r="AF2844" s="22"/>
      <c r="AG2844" s="138"/>
      <c r="AH2844" s="23"/>
      <c r="AI2844" s="16"/>
      <c r="AJ2844" s="23"/>
      <c r="AK2844" s="28"/>
      <c r="AL2844" s="35"/>
      <c r="AQ2844" s="25">
        <f>IF(FollowUp!$AK$3="(Off)",IF(FollowUp!$AA$3=Data!$D$5,C2844,IF(FollowUp!$AA$3=Data!$D$6,D2844,IF(FollowUp!$AA$3=Data!$D$7,E2844,B2844))),IF(FollowUp!$AK$3=Data!$N$9,F2844,IF(FollowUp!$AK$3=Data!$N$8,H2844,IF(FollowUp!$AK$3=Data!$N$7,G2844,B2844))))</f>
        <v>0</v>
      </c>
      <c r="AR2844" s="51">
        <f t="shared" si="272"/>
        <v>0</v>
      </c>
      <c r="AS2844" s="25">
        <f t="shared" si="270"/>
        <v>-1</v>
      </c>
      <c r="AT2844" s="25">
        <f t="shared" si="273"/>
        <v>2837</v>
      </c>
      <c r="AU2844" s="25">
        <f t="shared" si="271"/>
        <v>0</v>
      </c>
      <c r="AV2844" s="25">
        <f t="shared" si="274"/>
        <v>0</v>
      </c>
      <c r="BB2844" s="51"/>
    </row>
    <row r="2845" spans="1:54" x14ac:dyDescent="0.25">
      <c r="A2845" t="str">
        <f t="shared" si="269"/>
        <v>2845</v>
      </c>
      <c r="B2845" s="25">
        <f>IF(OR(ISBLANK($AG2845),$AI2845="closed",$AI2845="old",AND($B$3=Data!$N$6,OR(database!AG2845=Data!$K$8,Data!$K$9=database!AG2845))),0,MAX(B$8:B2844)+1)</f>
        <v>0</v>
      </c>
      <c r="C2845" s="25">
        <f ca="1">IF(AND($AL2845-C$3&lt;=TODAY(),$AL2845&gt;0,AI2845&lt;&gt;"closed",AI2845&lt;&gt;"old",AND($B$3&lt;&gt;Data!$N$6,OR(database!$AG2845&lt;&gt;Data!$K$9,database!$AG2845&lt;&gt;Data!$K$8))),MAX(C$8:C2844)+1,0)</f>
        <v>0</v>
      </c>
      <c r="D2845" s="25">
        <f ca="1">IF(AND($AL2845-D$3&lt;=TODAY(),$AL2845&gt;0,$AI2845&lt;&gt;"closed",AI2845&lt;&gt;"old",AND($B$3&lt;&gt;Data!$N$6,OR(database!$AG2845&lt;&gt;Data!$K$9,database!$AG2845&lt;&gt;Data!$K$8))),MAX(D$8:D2844)+1,0)</f>
        <v>0</v>
      </c>
      <c r="E2845" s="25">
        <f ca="1">IF(AND($AL2845-E$3&lt;=TODAY(),$AL2845&gt;0,AI2845&lt;&gt;"closed",AI2845&lt;&gt;"old",AND($B$3&lt;&gt;Data!$N$6,OR(database!$AG2845&lt;&gt;Data!$K$9,database!$AG2845&lt;&gt;Data!$K$8))),MAX(E$8:E2844)+1,0)</f>
        <v>0</v>
      </c>
      <c r="F2845" s="25">
        <f>IF(AH2845="X",MAX(F$8:F2844)+1,0)</f>
        <v>0</v>
      </c>
      <c r="G2845" s="25">
        <f ca="1">IF(AND(AG2845=Data!$K$8,database!AI2845&lt;&gt;"Closed",AI2845&lt;&gt;"old",database!AL2845&lt;(TODAY()+Data!$X$4)),MAX(G$8:G2844)+1,0)</f>
        <v>0</v>
      </c>
      <c r="H2845" s="25">
        <f ca="1">IF(AND(AG2845=Data!$K$9,database!AI2845&lt;&gt;"Closed",AI2845&lt;&gt;"old",database!AL2845&lt;(TODAY()+Data!$X$5)),MAX(H$8:H2844)+1,0)</f>
        <v>0</v>
      </c>
      <c r="Y2845">
        <f>IF(AS2845&gt;0,VLOOKUP(AS2845,$AT:$AV,3,0)+COUNTIF(AS$8:AS2844,AS2845),0)</f>
        <v>0</v>
      </c>
      <c r="AA2845" s="17"/>
      <c r="AB2845" s="18"/>
      <c r="AC2845" s="17"/>
      <c r="AD2845" s="18"/>
      <c r="AE2845" s="17"/>
      <c r="AF2845" s="18"/>
      <c r="AG2845" s="139"/>
      <c r="AH2845" s="24"/>
      <c r="AI2845" s="17"/>
      <c r="AJ2845" s="24"/>
      <c r="AK2845" s="27"/>
      <c r="AL2845" s="47"/>
      <c r="AQ2845" s="25">
        <f>IF(FollowUp!$AK$3="(Off)",IF(FollowUp!$AA$3=Data!$D$5,C2845,IF(FollowUp!$AA$3=Data!$D$6,D2845,IF(FollowUp!$AA$3=Data!$D$7,E2845,B2845))),IF(FollowUp!$AK$3=Data!$N$9,F2845,IF(FollowUp!$AK$3=Data!$N$8,H2845,IF(FollowUp!$AK$3=Data!$N$7,G2845,B2845))))</f>
        <v>0</v>
      </c>
      <c r="AR2845" s="51">
        <f t="shared" si="272"/>
        <v>0</v>
      </c>
      <c r="AS2845" s="25">
        <f t="shared" si="270"/>
        <v>-1</v>
      </c>
      <c r="AT2845" s="25">
        <f t="shared" si="273"/>
        <v>2838</v>
      </c>
      <c r="AU2845" s="25">
        <f t="shared" si="271"/>
        <v>0</v>
      </c>
      <c r="AV2845" s="25">
        <f t="shared" si="274"/>
        <v>0</v>
      </c>
      <c r="BB2845" s="51"/>
    </row>
    <row r="2846" spans="1:54" x14ac:dyDescent="0.25">
      <c r="A2846" t="str">
        <f t="shared" si="269"/>
        <v>2846</v>
      </c>
      <c r="B2846" s="25">
        <f>IF(OR(ISBLANK($AG2846),$AI2846="closed",$AI2846="old",AND($B$3=Data!$N$6,OR(database!AG2846=Data!$K$8,Data!$K$9=database!AG2846))),0,MAX(B$8:B2845)+1)</f>
        <v>0</v>
      </c>
      <c r="C2846" s="25">
        <f ca="1">IF(AND($AL2846-C$3&lt;=TODAY(),$AL2846&gt;0,AI2846&lt;&gt;"closed",AI2846&lt;&gt;"old",AND($B$3&lt;&gt;Data!$N$6,OR(database!$AG2846&lt;&gt;Data!$K$9,database!$AG2846&lt;&gt;Data!$K$8))),MAX(C$8:C2845)+1,0)</f>
        <v>0</v>
      </c>
      <c r="D2846" s="25">
        <f ca="1">IF(AND($AL2846-D$3&lt;=TODAY(),$AL2846&gt;0,$AI2846&lt;&gt;"closed",AI2846&lt;&gt;"old",AND($B$3&lt;&gt;Data!$N$6,OR(database!$AG2846&lt;&gt;Data!$K$9,database!$AG2846&lt;&gt;Data!$K$8))),MAX(D$8:D2845)+1,0)</f>
        <v>0</v>
      </c>
      <c r="E2846" s="25">
        <f ca="1">IF(AND($AL2846-E$3&lt;=TODAY(),$AL2846&gt;0,AI2846&lt;&gt;"closed",AI2846&lt;&gt;"old",AND($B$3&lt;&gt;Data!$N$6,OR(database!$AG2846&lt;&gt;Data!$K$9,database!$AG2846&lt;&gt;Data!$K$8))),MAX(E$8:E2845)+1,0)</f>
        <v>0</v>
      </c>
      <c r="F2846" s="25">
        <f>IF(AH2846="X",MAX(F$8:F2845)+1,0)</f>
        <v>0</v>
      </c>
      <c r="G2846" s="25">
        <f ca="1">IF(AND(AG2846=Data!$K$8,database!AI2846&lt;&gt;"Closed",AI2846&lt;&gt;"old",database!AL2846&lt;(TODAY()+Data!$X$4)),MAX(G$8:G2845)+1,0)</f>
        <v>0</v>
      </c>
      <c r="H2846" s="25">
        <f ca="1">IF(AND(AG2846=Data!$K$9,database!AI2846&lt;&gt;"Closed",AI2846&lt;&gt;"old",database!AL2846&lt;(TODAY()+Data!$X$5)),MAX(H$8:H2845)+1,0)</f>
        <v>0</v>
      </c>
      <c r="Y2846">
        <f>IF(AS2846&gt;0,VLOOKUP(AS2846,$AT:$AV,3,0)+COUNTIF(AS$8:AS2845,AS2846),0)</f>
        <v>0</v>
      </c>
      <c r="AA2846" s="16"/>
      <c r="AB2846" s="22"/>
      <c r="AC2846" s="16"/>
      <c r="AD2846" s="22"/>
      <c r="AE2846" s="16"/>
      <c r="AF2846" s="22"/>
      <c r="AG2846" s="138"/>
      <c r="AH2846" s="23"/>
      <c r="AI2846" s="16"/>
      <c r="AJ2846" s="23"/>
      <c r="AK2846" s="28"/>
      <c r="AL2846" s="35"/>
      <c r="AQ2846" s="25">
        <f>IF(FollowUp!$AK$3="(Off)",IF(FollowUp!$AA$3=Data!$D$5,C2846,IF(FollowUp!$AA$3=Data!$D$6,D2846,IF(FollowUp!$AA$3=Data!$D$7,E2846,B2846))),IF(FollowUp!$AK$3=Data!$N$9,F2846,IF(FollowUp!$AK$3=Data!$N$8,H2846,IF(FollowUp!$AK$3=Data!$N$7,G2846,B2846))))</f>
        <v>0</v>
      </c>
      <c r="AR2846" s="51">
        <f t="shared" si="272"/>
        <v>0</v>
      </c>
      <c r="AS2846" s="25">
        <f t="shared" si="270"/>
        <v>-1</v>
      </c>
      <c r="AT2846" s="25">
        <f t="shared" si="273"/>
        <v>2839</v>
      </c>
      <c r="AU2846" s="25">
        <f t="shared" si="271"/>
        <v>0</v>
      </c>
      <c r="AV2846" s="25">
        <f t="shared" si="274"/>
        <v>0</v>
      </c>
      <c r="BB2846" s="51"/>
    </row>
    <row r="2847" spans="1:54" x14ac:dyDescent="0.25">
      <c r="A2847" t="str">
        <f t="shared" si="269"/>
        <v>2847</v>
      </c>
      <c r="B2847" s="25">
        <f>IF(OR(ISBLANK($AG2847),$AI2847="closed",$AI2847="old",AND($B$3=Data!$N$6,OR(database!AG2847=Data!$K$8,Data!$K$9=database!AG2847))),0,MAX(B$8:B2846)+1)</f>
        <v>0</v>
      </c>
      <c r="C2847" s="25">
        <f ca="1">IF(AND($AL2847-C$3&lt;=TODAY(),$AL2847&gt;0,AI2847&lt;&gt;"closed",AI2847&lt;&gt;"old",AND($B$3&lt;&gt;Data!$N$6,OR(database!$AG2847&lt;&gt;Data!$K$9,database!$AG2847&lt;&gt;Data!$K$8))),MAX(C$8:C2846)+1,0)</f>
        <v>0</v>
      </c>
      <c r="D2847" s="25">
        <f ca="1">IF(AND($AL2847-D$3&lt;=TODAY(),$AL2847&gt;0,$AI2847&lt;&gt;"closed",AI2847&lt;&gt;"old",AND($B$3&lt;&gt;Data!$N$6,OR(database!$AG2847&lt;&gt;Data!$K$9,database!$AG2847&lt;&gt;Data!$K$8))),MAX(D$8:D2846)+1,0)</f>
        <v>0</v>
      </c>
      <c r="E2847" s="25">
        <f ca="1">IF(AND($AL2847-E$3&lt;=TODAY(),$AL2847&gt;0,AI2847&lt;&gt;"closed",AI2847&lt;&gt;"old",AND($B$3&lt;&gt;Data!$N$6,OR(database!$AG2847&lt;&gt;Data!$K$9,database!$AG2847&lt;&gt;Data!$K$8))),MAX(E$8:E2846)+1,0)</f>
        <v>0</v>
      </c>
      <c r="F2847" s="25">
        <f>IF(AH2847="X",MAX(F$8:F2846)+1,0)</f>
        <v>0</v>
      </c>
      <c r="G2847" s="25">
        <f ca="1">IF(AND(AG2847=Data!$K$8,database!AI2847&lt;&gt;"Closed",AI2847&lt;&gt;"old",database!AL2847&lt;(TODAY()+Data!$X$4)),MAX(G$8:G2846)+1,0)</f>
        <v>0</v>
      </c>
      <c r="H2847" s="25">
        <f ca="1">IF(AND(AG2847=Data!$K$9,database!AI2847&lt;&gt;"Closed",AI2847&lt;&gt;"old",database!AL2847&lt;(TODAY()+Data!$X$5)),MAX(H$8:H2846)+1,0)</f>
        <v>0</v>
      </c>
      <c r="Y2847">
        <f>IF(AS2847&gt;0,VLOOKUP(AS2847,$AT:$AV,3,0)+COUNTIF(AS$8:AS2846,AS2847),0)</f>
        <v>0</v>
      </c>
      <c r="AA2847" s="17"/>
      <c r="AB2847" s="18"/>
      <c r="AC2847" s="17"/>
      <c r="AD2847" s="18"/>
      <c r="AE2847" s="17"/>
      <c r="AF2847" s="18"/>
      <c r="AG2847" s="139"/>
      <c r="AH2847" s="24"/>
      <c r="AI2847" s="17"/>
      <c r="AJ2847" s="24"/>
      <c r="AK2847" s="27"/>
      <c r="AL2847" s="47"/>
      <c r="AQ2847" s="25">
        <f>IF(FollowUp!$AK$3="(Off)",IF(FollowUp!$AA$3=Data!$D$5,C2847,IF(FollowUp!$AA$3=Data!$D$6,D2847,IF(FollowUp!$AA$3=Data!$D$7,E2847,B2847))),IF(FollowUp!$AK$3=Data!$N$9,F2847,IF(FollowUp!$AK$3=Data!$N$8,H2847,IF(FollowUp!$AK$3=Data!$N$7,G2847,B2847))))</f>
        <v>0</v>
      </c>
      <c r="AR2847" s="51">
        <f t="shared" si="272"/>
        <v>0</v>
      </c>
      <c r="AS2847" s="25">
        <f t="shared" si="270"/>
        <v>-1</v>
      </c>
      <c r="AT2847" s="25">
        <f t="shared" si="273"/>
        <v>2840</v>
      </c>
      <c r="AU2847" s="25">
        <f t="shared" si="271"/>
        <v>0</v>
      </c>
      <c r="AV2847" s="25">
        <f t="shared" si="274"/>
        <v>0</v>
      </c>
      <c r="BB2847" s="51"/>
    </row>
    <row r="2848" spans="1:54" x14ac:dyDescent="0.25">
      <c r="A2848" t="str">
        <f t="shared" si="269"/>
        <v>2848</v>
      </c>
      <c r="B2848" s="25">
        <f>IF(OR(ISBLANK($AG2848),$AI2848="closed",$AI2848="old",AND($B$3=Data!$N$6,OR(database!AG2848=Data!$K$8,Data!$K$9=database!AG2848))),0,MAX(B$8:B2847)+1)</f>
        <v>0</v>
      </c>
      <c r="C2848" s="25">
        <f ca="1">IF(AND($AL2848-C$3&lt;=TODAY(),$AL2848&gt;0,AI2848&lt;&gt;"closed",AI2848&lt;&gt;"old",AND($B$3&lt;&gt;Data!$N$6,OR(database!$AG2848&lt;&gt;Data!$K$9,database!$AG2848&lt;&gt;Data!$K$8))),MAX(C$8:C2847)+1,0)</f>
        <v>0</v>
      </c>
      <c r="D2848" s="25">
        <f ca="1">IF(AND($AL2848-D$3&lt;=TODAY(),$AL2848&gt;0,$AI2848&lt;&gt;"closed",AI2848&lt;&gt;"old",AND($B$3&lt;&gt;Data!$N$6,OR(database!$AG2848&lt;&gt;Data!$K$9,database!$AG2848&lt;&gt;Data!$K$8))),MAX(D$8:D2847)+1,0)</f>
        <v>0</v>
      </c>
      <c r="E2848" s="25">
        <f ca="1">IF(AND($AL2848-E$3&lt;=TODAY(),$AL2848&gt;0,AI2848&lt;&gt;"closed",AI2848&lt;&gt;"old",AND($B$3&lt;&gt;Data!$N$6,OR(database!$AG2848&lt;&gt;Data!$K$9,database!$AG2848&lt;&gt;Data!$K$8))),MAX(E$8:E2847)+1,0)</f>
        <v>0</v>
      </c>
      <c r="F2848" s="25">
        <f>IF(AH2848="X",MAX(F$8:F2847)+1,0)</f>
        <v>0</v>
      </c>
      <c r="G2848" s="25">
        <f ca="1">IF(AND(AG2848=Data!$K$8,database!AI2848&lt;&gt;"Closed",AI2848&lt;&gt;"old",database!AL2848&lt;(TODAY()+Data!$X$4)),MAX(G$8:G2847)+1,0)</f>
        <v>0</v>
      </c>
      <c r="H2848" s="25">
        <f ca="1">IF(AND(AG2848=Data!$K$9,database!AI2848&lt;&gt;"Closed",AI2848&lt;&gt;"old",database!AL2848&lt;(TODAY()+Data!$X$5)),MAX(H$8:H2847)+1,0)</f>
        <v>0</v>
      </c>
      <c r="Y2848">
        <f>IF(AS2848&gt;0,VLOOKUP(AS2848,$AT:$AV,3,0)+COUNTIF(AS$8:AS2847,AS2848),0)</f>
        <v>0</v>
      </c>
      <c r="AA2848" s="16"/>
      <c r="AB2848" s="22"/>
      <c r="AC2848" s="16"/>
      <c r="AD2848" s="22"/>
      <c r="AE2848" s="16"/>
      <c r="AF2848" s="22"/>
      <c r="AG2848" s="138"/>
      <c r="AH2848" s="23"/>
      <c r="AI2848" s="16"/>
      <c r="AJ2848" s="23"/>
      <c r="AK2848" s="28"/>
      <c r="AL2848" s="35"/>
      <c r="AQ2848" s="25">
        <f>IF(FollowUp!$AK$3="(Off)",IF(FollowUp!$AA$3=Data!$D$5,C2848,IF(FollowUp!$AA$3=Data!$D$6,D2848,IF(FollowUp!$AA$3=Data!$D$7,E2848,B2848))),IF(FollowUp!$AK$3=Data!$N$9,F2848,IF(FollowUp!$AK$3=Data!$N$8,H2848,IF(FollowUp!$AK$3=Data!$N$7,G2848,B2848))))</f>
        <v>0</v>
      </c>
      <c r="AR2848" s="51">
        <f t="shared" si="272"/>
        <v>0</v>
      </c>
      <c r="AS2848" s="25">
        <f t="shared" si="270"/>
        <v>-1</v>
      </c>
      <c r="AT2848" s="25">
        <f t="shared" si="273"/>
        <v>2841</v>
      </c>
      <c r="AU2848" s="25">
        <f t="shared" si="271"/>
        <v>0</v>
      </c>
      <c r="AV2848" s="25">
        <f t="shared" si="274"/>
        <v>0</v>
      </c>
      <c r="BB2848" s="51"/>
    </row>
    <row r="2849" spans="1:54" x14ac:dyDescent="0.25">
      <c r="A2849" t="str">
        <f t="shared" si="269"/>
        <v>2849</v>
      </c>
      <c r="B2849" s="25">
        <f>IF(OR(ISBLANK($AG2849),$AI2849="closed",$AI2849="old",AND($B$3=Data!$N$6,OR(database!AG2849=Data!$K$8,Data!$K$9=database!AG2849))),0,MAX(B$8:B2848)+1)</f>
        <v>0</v>
      </c>
      <c r="C2849" s="25">
        <f ca="1">IF(AND($AL2849-C$3&lt;=TODAY(),$AL2849&gt;0,AI2849&lt;&gt;"closed",AI2849&lt;&gt;"old",AND($B$3&lt;&gt;Data!$N$6,OR(database!$AG2849&lt;&gt;Data!$K$9,database!$AG2849&lt;&gt;Data!$K$8))),MAX(C$8:C2848)+1,0)</f>
        <v>0</v>
      </c>
      <c r="D2849" s="25">
        <f ca="1">IF(AND($AL2849-D$3&lt;=TODAY(),$AL2849&gt;0,$AI2849&lt;&gt;"closed",AI2849&lt;&gt;"old",AND($B$3&lt;&gt;Data!$N$6,OR(database!$AG2849&lt;&gt;Data!$K$9,database!$AG2849&lt;&gt;Data!$K$8))),MAX(D$8:D2848)+1,0)</f>
        <v>0</v>
      </c>
      <c r="E2849" s="25">
        <f ca="1">IF(AND($AL2849-E$3&lt;=TODAY(),$AL2849&gt;0,AI2849&lt;&gt;"closed",AI2849&lt;&gt;"old",AND($B$3&lt;&gt;Data!$N$6,OR(database!$AG2849&lt;&gt;Data!$K$9,database!$AG2849&lt;&gt;Data!$K$8))),MAX(E$8:E2848)+1,0)</f>
        <v>0</v>
      </c>
      <c r="F2849" s="25">
        <f>IF(AH2849="X",MAX(F$8:F2848)+1,0)</f>
        <v>0</v>
      </c>
      <c r="G2849" s="25">
        <f ca="1">IF(AND(AG2849=Data!$K$8,database!AI2849&lt;&gt;"Closed",AI2849&lt;&gt;"old",database!AL2849&lt;(TODAY()+Data!$X$4)),MAX(G$8:G2848)+1,0)</f>
        <v>0</v>
      </c>
      <c r="H2849" s="25">
        <f ca="1">IF(AND(AG2849=Data!$K$9,database!AI2849&lt;&gt;"Closed",AI2849&lt;&gt;"old",database!AL2849&lt;(TODAY()+Data!$X$5)),MAX(H$8:H2848)+1,0)</f>
        <v>0</v>
      </c>
      <c r="Y2849">
        <f>IF(AS2849&gt;0,VLOOKUP(AS2849,$AT:$AV,3,0)+COUNTIF(AS$8:AS2848,AS2849),0)</f>
        <v>0</v>
      </c>
      <c r="AA2849" s="17"/>
      <c r="AB2849" s="18"/>
      <c r="AC2849" s="17"/>
      <c r="AD2849" s="18"/>
      <c r="AE2849" s="17"/>
      <c r="AF2849" s="18"/>
      <c r="AG2849" s="139"/>
      <c r="AH2849" s="24"/>
      <c r="AI2849" s="17"/>
      <c r="AJ2849" s="24"/>
      <c r="AK2849" s="27"/>
      <c r="AL2849" s="47"/>
      <c r="AQ2849" s="25">
        <f>IF(FollowUp!$AK$3="(Off)",IF(FollowUp!$AA$3=Data!$D$5,C2849,IF(FollowUp!$AA$3=Data!$D$6,D2849,IF(FollowUp!$AA$3=Data!$D$7,E2849,B2849))),IF(FollowUp!$AK$3=Data!$N$9,F2849,IF(FollowUp!$AK$3=Data!$N$8,H2849,IF(FollowUp!$AK$3=Data!$N$7,G2849,B2849))))</f>
        <v>0</v>
      </c>
      <c r="AR2849" s="51">
        <f t="shared" si="272"/>
        <v>0</v>
      </c>
      <c r="AS2849" s="25">
        <f t="shared" si="270"/>
        <v>-1</v>
      </c>
      <c r="AT2849" s="25">
        <f t="shared" si="273"/>
        <v>2842</v>
      </c>
      <c r="AU2849" s="25">
        <f t="shared" si="271"/>
        <v>0</v>
      </c>
      <c r="AV2849" s="25">
        <f t="shared" si="274"/>
        <v>0</v>
      </c>
      <c r="BB2849" s="51"/>
    </row>
    <row r="2850" spans="1:54" x14ac:dyDescent="0.25">
      <c r="A2850" t="str">
        <f t="shared" si="269"/>
        <v>2850</v>
      </c>
      <c r="B2850" s="25">
        <f>IF(OR(ISBLANK($AG2850),$AI2850="closed",$AI2850="old",AND($B$3=Data!$N$6,OR(database!AG2850=Data!$K$8,Data!$K$9=database!AG2850))),0,MAX(B$8:B2849)+1)</f>
        <v>0</v>
      </c>
      <c r="C2850" s="25">
        <f ca="1">IF(AND($AL2850-C$3&lt;=TODAY(),$AL2850&gt;0,AI2850&lt;&gt;"closed",AI2850&lt;&gt;"old",AND($B$3&lt;&gt;Data!$N$6,OR(database!$AG2850&lt;&gt;Data!$K$9,database!$AG2850&lt;&gt;Data!$K$8))),MAX(C$8:C2849)+1,0)</f>
        <v>0</v>
      </c>
      <c r="D2850" s="25">
        <f ca="1">IF(AND($AL2850-D$3&lt;=TODAY(),$AL2850&gt;0,$AI2850&lt;&gt;"closed",AI2850&lt;&gt;"old",AND($B$3&lt;&gt;Data!$N$6,OR(database!$AG2850&lt;&gt;Data!$K$9,database!$AG2850&lt;&gt;Data!$K$8))),MAX(D$8:D2849)+1,0)</f>
        <v>0</v>
      </c>
      <c r="E2850" s="25">
        <f ca="1">IF(AND($AL2850-E$3&lt;=TODAY(),$AL2850&gt;0,AI2850&lt;&gt;"closed",AI2850&lt;&gt;"old",AND($B$3&lt;&gt;Data!$N$6,OR(database!$AG2850&lt;&gt;Data!$K$9,database!$AG2850&lt;&gt;Data!$K$8))),MAX(E$8:E2849)+1,0)</f>
        <v>0</v>
      </c>
      <c r="F2850" s="25">
        <f>IF(AH2850="X",MAX(F$8:F2849)+1,0)</f>
        <v>0</v>
      </c>
      <c r="G2850" s="25">
        <f ca="1">IF(AND(AG2850=Data!$K$8,database!AI2850&lt;&gt;"Closed",AI2850&lt;&gt;"old",database!AL2850&lt;(TODAY()+Data!$X$4)),MAX(G$8:G2849)+1,0)</f>
        <v>0</v>
      </c>
      <c r="H2850" s="25">
        <f ca="1">IF(AND(AG2850=Data!$K$9,database!AI2850&lt;&gt;"Closed",AI2850&lt;&gt;"old",database!AL2850&lt;(TODAY()+Data!$X$5)),MAX(H$8:H2849)+1,0)</f>
        <v>0</v>
      </c>
      <c r="Y2850">
        <f>IF(AS2850&gt;0,VLOOKUP(AS2850,$AT:$AV,3,0)+COUNTIF(AS$8:AS2849,AS2850),0)</f>
        <v>0</v>
      </c>
      <c r="AA2850" s="16"/>
      <c r="AB2850" s="22"/>
      <c r="AC2850" s="16"/>
      <c r="AD2850" s="22"/>
      <c r="AE2850" s="16"/>
      <c r="AF2850" s="22"/>
      <c r="AG2850" s="138"/>
      <c r="AH2850" s="23"/>
      <c r="AI2850" s="16"/>
      <c r="AJ2850" s="23"/>
      <c r="AK2850" s="28"/>
      <c r="AL2850" s="35"/>
      <c r="AQ2850" s="25">
        <f>IF(FollowUp!$AK$3="(Off)",IF(FollowUp!$AA$3=Data!$D$5,C2850,IF(FollowUp!$AA$3=Data!$D$6,D2850,IF(FollowUp!$AA$3=Data!$D$7,E2850,B2850))),IF(FollowUp!$AK$3=Data!$N$9,F2850,IF(FollowUp!$AK$3=Data!$N$8,H2850,IF(FollowUp!$AK$3=Data!$N$7,G2850,B2850))))</f>
        <v>0</v>
      </c>
      <c r="AR2850" s="51">
        <f t="shared" si="272"/>
        <v>0</v>
      </c>
      <c r="AS2850" s="25">
        <f t="shared" si="270"/>
        <v>-1</v>
      </c>
      <c r="AT2850" s="25">
        <f t="shared" si="273"/>
        <v>2843</v>
      </c>
      <c r="AU2850" s="25">
        <f t="shared" si="271"/>
        <v>0</v>
      </c>
      <c r="AV2850" s="25">
        <f t="shared" si="274"/>
        <v>0</v>
      </c>
      <c r="BB2850" s="51"/>
    </row>
    <row r="2851" spans="1:54" x14ac:dyDescent="0.25">
      <c r="A2851" t="str">
        <f t="shared" si="269"/>
        <v>2851</v>
      </c>
      <c r="B2851" s="25">
        <f>IF(OR(ISBLANK($AG2851),$AI2851="closed",$AI2851="old",AND($B$3=Data!$N$6,OR(database!AG2851=Data!$K$8,Data!$K$9=database!AG2851))),0,MAX(B$8:B2850)+1)</f>
        <v>0</v>
      </c>
      <c r="C2851" s="25">
        <f ca="1">IF(AND($AL2851-C$3&lt;=TODAY(),$AL2851&gt;0,AI2851&lt;&gt;"closed",AI2851&lt;&gt;"old",AND($B$3&lt;&gt;Data!$N$6,OR(database!$AG2851&lt;&gt;Data!$K$9,database!$AG2851&lt;&gt;Data!$K$8))),MAX(C$8:C2850)+1,0)</f>
        <v>0</v>
      </c>
      <c r="D2851" s="25">
        <f ca="1">IF(AND($AL2851-D$3&lt;=TODAY(),$AL2851&gt;0,$AI2851&lt;&gt;"closed",AI2851&lt;&gt;"old",AND($B$3&lt;&gt;Data!$N$6,OR(database!$AG2851&lt;&gt;Data!$K$9,database!$AG2851&lt;&gt;Data!$K$8))),MAX(D$8:D2850)+1,0)</f>
        <v>0</v>
      </c>
      <c r="E2851" s="25">
        <f ca="1">IF(AND($AL2851-E$3&lt;=TODAY(),$AL2851&gt;0,AI2851&lt;&gt;"closed",AI2851&lt;&gt;"old",AND($B$3&lt;&gt;Data!$N$6,OR(database!$AG2851&lt;&gt;Data!$K$9,database!$AG2851&lt;&gt;Data!$K$8))),MAX(E$8:E2850)+1,0)</f>
        <v>0</v>
      </c>
      <c r="F2851" s="25">
        <f>IF(AH2851="X",MAX(F$8:F2850)+1,0)</f>
        <v>0</v>
      </c>
      <c r="G2851" s="25">
        <f ca="1">IF(AND(AG2851=Data!$K$8,database!AI2851&lt;&gt;"Closed",AI2851&lt;&gt;"old",database!AL2851&lt;(TODAY()+Data!$X$4)),MAX(G$8:G2850)+1,0)</f>
        <v>0</v>
      </c>
      <c r="H2851" s="25">
        <f ca="1">IF(AND(AG2851=Data!$K$9,database!AI2851&lt;&gt;"Closed",AI2851&lt;&gt;"old",database!AL2851&lt;(TODAY()+Data!$X$5)),MAX(H$8:H2850)+1,0)</f>
        <v>0</v>
      </c>
      <c r="Y2851">
        <f>IF(AS2851&gt;0,VLOOKUP(AS2851,$AT:$AV,3,0)+COUNTIF(AS$8:AS2850,AS2851),0)</f>
        <v>0</v>
      </c>
      <c r="AA2851" s="17"/>
      <c r="AB2851" s="18"/>
      <c r="AC2851" s="17"/>
      <c r="AD2851" s="18"/>
      <c r="AE2851" s="17"/>
      <c r="AF2851" s="18"/>
      <c r="AG2851" s="139"/>
      <c r="AH2851" s="24"/>
      <c r="AI2851" s="17"/>
      <c r="AJ2851" s="24"/>
      <c r="AK2851" s="27"/>
      <c r="AL2851" s="47"/>
      <c r="AQ2851" s="25">
        <f>IF(FollowUp!$AK$3="(Off)",IF(FollowUp!$AA$3=Data!$D$5,C2851,IF(FollowUp!$AA$3=Data!$D$6,D2851,IF(FollowUp!$AA$3=Data!$D$7,E2851,B2851))),IF(FollowUp!$AK$3=Data!$N$9,F2851,IF(FollowUp!$AK$3=Data!$N$8,H2851,IF(FollowUp!$AK$3=Data!$N$7,G2851,B2851))))</f>
        <v>0</v>
      </c>
      <c r="AR2851" s="51">
        <f t="shared" si="272"/>
        <v>0</v>
      </c>
      <c r="AS2851" s="25">
        <f t="shared" si="270"/>
        <v>-1</v>
      </c>
      <c r="AT2851" s="25">
        <f t="shared" si="273"/>
        <v>2844</v>
      </c>
      <c r="AU2851" s="25">
        <f t="shared" si="271"/>
        <v>0</v>
      </c>
      <c r="AV2851" s="25">
        <f t="shared" si="274"/>
        <v>0</v>
      </c>
      <c r="BB2851" s="51"/>
    </row>
    <row r="2852" spans="1:54" x14ac:dyDescent="0.25">
      <c r="A2852" t="str">
        <f t="shared" si="269"/>
        <v>2852</v>
      </c>
      <c r="B2852" s="25">
        <f>IF(OR(ISBLANK($AG2852),$AI2852="closed",$AI2852="old",AND($B$3=Data!$N$6,OR(database!AG2852=Data!$K$8,Data!$K$9=database!AG2852))),0,MAX(B$8:B2851)+1)</f>
        <v>0</v>
      </c>
      <c r="C2852" s="25">
        <f ca="1">IF(AND($AL2852-C$3&lt;=TODAY(),$AL2852&gt;0,AI2852&lt;&gt;"closed",AI2852&lt;&gt;"old",AND($B$3&lt;&gt;Data!$N$6,OR(database!$AG2852&lt;&gt;Data!$K$9,database!$AG2852&lt;&gt;Data!$K$8))),MAX(C$8:C2851)+1,0)</f>
        <v>0</v>
      </c>
      <c r="D2852" s="25">
        <f ca="1">IF(AND($AL2852-D$3&lt;=TODAY(),$AL2852&gt;0,$AI2852&lt;&gt;"closed",AI2852&lt;&gt;"old",AND($B$3&lt;&gt;Data!$N$6,OR(database!$AG2852&lt;&gt;Data!$K$9,database!$AG2852&lt;&gt;Data!$K$8))),MAX(D$8:D2851)+1,0)</f>
        <v>0</v>
      </c>
      <c r="E2852" s="25">
        <f ca="1">IF(AND($AL2852-E$3&lt;=TODAY(),$AL2852&gt;0,AI2852&lt;&gt;"closed",AI2852&lt;&gt;"old",AND($B$3&lt;&gt;Data!$N$6,OR(database!$AG2852&lt;&gt;Data!$K$9,database!$AG2852&lt;&gt;Data!$K$8))),MAX(E$8:E2851)+1,0)</f>
        <v>0</v>
      </c>
      <c r="F2852" s="25">
        <f>IF(AH2852="X",MAX(F$8:F2851)+1,0)</f>
        <v>0</v>
      </c>
      <c r="G2852" s="25">
        <f ca="1">IF(AND(AG2852=Data!$K$8,database!AI2852&lt;&gt;"Closed",AI2852&lt;&gt;"old",database!AL2852&lt;(TODAY()+Data!$X$4)),MAX(G$8:G2851)+1,0)</f>
        <v>0</v>
      </c>
      <c r="H2852" s="25">
        <f ca="1">IF(AND(AG2852=Data!$K$9,database!AI2852&lt;&gt;"Closed",AI2852&lt;&gt;"old",database!AL2852&lt;(TODAY()+Data!$X$5)),MAX(H$8:H2851)+1,0)</f>
        <v>0</v>
      </c>
      <c r="Y2852">
        <f>IF(AS2852&gt;0,VLOOKUP(AS2852,$AT:$AV,3,0)+COUNTIF(AS$8:AS2851,AS2852),0)</f>
        <v>0</v>
      </c>
      <c r="AA2852" s="16"/>
      <c r="AB2852" s="22"/>
      <c r="AC2852" s="16"/>
      <c r="AD2852" s="22"/>
      <c r="AE2852" s="16"/>
      <c r="AF2852" s="22"/>
      <c r="AG2852" s="138"/>
      <c r="AH2852" s="23"/>
      <c r="AI2852" s="16"/>
      <c r="AJ2852" s="23"/>
      <c r="AK2852" s="28"/>
      <c r="AL2852" s="35"/>
      <c r="AQ2852" s="25">
        <f>IF(FollowUp!$AK$3="(Off)",IF(FollowUp!$AA$3=Data!$D$5,C2852,IF(FollowUp!$AA$3=Data!$D$6,D2852,IF(FollowUp!$AA$3=Data!$D$7,E2852,B2852))),IF(FollowUp!$AK$3=Data!$N$9,F2852,IF(FollowUp!$AK$3=Data!$N$8,H2852,IF(FollowUp!$AK$3=Data!$N$7,G2852,B2852))))</f>
        <v>0</v>
      </c>
      <c r="AR2852" s="51">
        <f t="shared" si="272"/>
        <v>0</v>
      </c>
      <c r="AS2852" s="25">
        <f t="shared" si="270"/>
        <v>-1</v>
      </c>
      <c r="AT2852" s="25">
        <f t="shared" si="273"/>
        <v>2845</v>
      </c>
      <c r="AU2852" s="25">
        <f t="shared" si="271"/>
        <v>0</v>
      </c>
      <c r="AV2852" s="25">
        <f t="shared" si="274"/>
        <v>0</v>
      </c>
      <c r="BB2852" s="51"/>
    </row>
    <row r="2853" spans="1:54" x14ac:dyDescent="0.25">
      <c r="A2853" t="str">
        <f t="shared" si="269"/>
        <v>2853</v>
      </c>
      <c r="B2853" s="25">
        <f>IF(OR(ISBLANK($AG2853),$AI2853="closed",$AI2853="old",AND($B$3=Data!$N$6,OR(database!AG2853=Data!$K$8,Data!$K$9=database!AG2853))),0,MAX(B$8:B2852)+1)</f>
        <v>0</v>
      </c>
      <c r="C2853" s="25">
        <f ca="1">IF(AND($AL2853-C$3&lt;=TODAY(),$AL2853&gt;0,AI2853&lt;&gt;"closed",AI2853&lt;&gt;"old",AND($B$3&lt;&gt;Data!$N$6,OR(database!$AG2853&lt;&gt;Data!$K$9,database!$AG2853&lt;&gt;Data!$K$8))),MAX(C$8:C2852)+1,0)</f>
        <v>0</v>
      </c>
      <c r="D2853" s="25">
        <f ca="1">IF(AND($AL2853-D$3&lt;=TODAY(),$AL2853&gt;0,$AI2853&lt;&gt;"closed",AI2853&lt;&gt;"old",AND($B$3&lt;&gt;Data!$N$6,OR(database!$AG2853&lt;&gt;Data!$K$9,database!$AG2853&lt;&gt;Data!$K$8))),MAX(D$8:D2852)+1,0)</f>
        <v>0</v>
      </c>
      <c r="E2853" s="25">
        <f ca="1">IF(AND($AL2853-E$3&lt;=TODAY(),$AL2853&gt;0,AI2853&lt;&gt;"closed",AI2853&lt;&gt;"old",AND($B$3&lt;&gt;Data!$N$6,OR(database!$AG2853&lt;&gt;Data!$K$9,database!$AG2853&lt;&gt;Data!$K$8))),MAX(E$8:E2852)+1,0)</f>
        <v>0</v>
      </c>
      <c r="F2853" s="25">
        <f>IF(AH2853="X",MAX(F$8:F2852)+1,0)</f>
        <v>0</v>
      </c>
      <c r="G2853" s="25">
        <f ca="1">IF(AND(AG2853=Data!$K$8,database!AI2853&lt;&gt;"Closed",AI2853&lt;&gt;"old",database!AL2853&lt;(TODAY()+Data!$X$4)),MAX(G$8:G2852)+1,0)</f>
        <v>0</v>
      </c>
      <c r="H2853" s="25">
        <f ca="1">IF(AND(AG2853=Data!$K$9,database!AI2853&lt;&gt;"Closed",AI2853&lt;&gt;"old",database!AL2853&lt;(TODAY()+Data!$X$5)),MAX(H$8:H2852)+1,0)</f>
        <v>0</v>
      </c>
      <c r="Y2853">
        <f>IF(AS2853&gt;0,VLOOKUP(AS2853,$AT:$AV,3,0)+COUNTIF(AS$8:AS2852,AS2853),0)</f>
        <v>0</v>
      </c>
      <c r="AA2853" s="17"/>
      <c r="AB2853" s="18"/>
      <c r="AC2853" s="17"/>
      <c r="AD2853" s="18"/>
      <c r="AE2853" s="17"/>
      <c r="AF2853" s="18"/>
      <c r="AG2853" s="139"/>
      <c r="AH2853" s="24"/>
      <c r="AI2853" s="17"/>
      <c r="AJ2853" s="24"/>
      <c r="AK2853" s="27"/>
      <c r="AL2853" s="47"/>
      <c r="AQ2853" s="25">
        <f>IF(FollowUp!$AK$3="(Off)",IF(FollowUp!$AA$3=Data!$D$5,C2853,IF(FollowUp!$AA$3=Data!$D$6,D2853,IF(FollowUp!$AA$3=Data!$D$7,E2853,B2853))),IF(FollowUp!$AK$3=Data!$N$9,F2853,IF(FollowUp!$AK$3=Data!$N$8,H2853,IF(FollowUp!$AK$3=Data!$N$7,G2853,B2853))))</f>
        <v>0</v>
      </c>
      <c r="AR2853" s="51">
        <f t="shared" si="272"/>
        <v>0</v>
      </c>
      <c r="AS2853" s="25">
        <f t="shared" si="270"/>
        <v>-1</v>
      </c>
      <c r="AT2853" s="25">
        <f t="shared" si="273"/>
        <v>2846</v>
      </c>
      <c r="AU2853" s="25">
        <f t="shared" si="271"/>
        <v>0</v>
      </c>
      <c r="AV2853" s="25">
        <f t="shared" si="274"/>
        <v>0</v>
      </c>
      <c r="BB2853" s="51"/>
    </row>
    <row r="2854" spans="1:54" x14ac:dyDescent="0.25">
      <c r="A2854" t="str">
        <f t="shared" si="269"/>
        <v>2854</v>
      </c>
      <c r="B2854" s="25">
        <f>IF(OR(ISBLANK($AG2854),$AI2854="closed",$AI2854="old",AND($B$3=Data!$N$6,OR(database!AG2854=Data!$K$8,Data!$K$9=database!AG2854))),0,MAX(B$8:B2853)+1)</f>
        <v>0</v>
      </c>
      <c r="C2854" s="25">
        <f ca="1">IF(AND($AL2854-C$3&lt;=TODAY(),$AL2854&gt;0,AI2854&lt;&gt;"closed",AI2854&lt;&gt;"old",AND($B$3&lt;&gt;Data!$N$6,OR(database!$AG2854&lt;&gt;Data!$K$9,database!$AG2854&lt;&gt;Data!$K$8))),MAX(C$8:C2853)+1,0)</f>
        <v>0</v>
      </c>
      <c r="D2854" s="25">
        <f ca="1">IF(AND($AL2854-D$3&lt;=TODAY(),$AL2854&gt;0,$AI2854&lt;&gt;"closed",AI2854&lt;&gt;"old",AND($B$3&lt;&gt;Data!$N$6,OR(database!$AG2854&lt;&gt;Data!$K$9,database!$AG2854&lt;&gt;Data!$K$8))),MAX(D$8:D2853)+1,0)</f>
        <v>0</v>
      </c>
      <c r="E2854" s="25">
        <f ca="1">IF(AND($AL2854-E$3&lt;=TODAY(),$AL2854&gt;0,AI2854&lt;&gt;"closed",AI2854&lt;&gt;"old",AND($B$3&lt;&gt;Data!$N$6,OR(database!$AG2854&lt;&gt;Data!$K$9,database!$AG2854&lt;&gt;Data!$K$8))),MAX(E$8:E2853)+1,0)</f>
        <v>0</v>
      </c>
      <c r="F2854" s="25">
        <f>IF(AH2854="X",MAX(F$8:F2853)+1,0)</f>
        <v>0</v>
      </c>
      <c r="G2854" s="25">
        <f ca="1">IF(AND(AG2854=Data!$K$8,database!AI2854&lt;&gt;"Closed",AI2854&lt;&gt;"old",database!AL2854&lt;(TODAY()+Data!$X$4)),MAX(G$8:G2853)+1,0)</f>
        <v>0</v>
      </c>
      <c r="H2854" s="25">
        <f ca="1">IF(AND(AG2854=Data!$K$9,database!AI2854&lt;&gt;"Closed",AI2854&lt;&gt;"old",database!AL2854&lt;(TODAY()+Data!$X$5)),MAX(H$8:H2853)+1,0)</f>
        <v>0</v>
      </c>
      <c r="Y2854">
        <f>IF(AS2854&gt;0,VLOOKUP(AS2854,$AT:$AV,3,0)+COUNTIF(AS$8:AS2853,AS2854),0)</f>
        <v>0</v>
      </c>
      <c r="AA2854" s="16"/>
      <c r="AB2854" s="22"/>
      <c r="AC2854" s="16"/>
      <c r="AD2854" s="22"/>
      <c r="AE2854" s="16"/>
      <c r="AF2854" s="22"/>
      <c r="AG2854" s="138"/>
      <c r="AH2854" s="23"/>
      <c r="AI2854" s="16"/>
      <c r="AJ2854" s="23"/>
      <c r="AK2854" s="28"/>
      <c r="AL2854" s="35"/>
      <c r="AQ2854" s="25">
        <f>IF(FollowUp!$AK$3="(Off)",IF(FollowUp!$AA$3=Data!$D$5,C2854,IF(FollowUp!$AA$3=Data!$D$6,D2854,IF(FollowUp!$AA$3=Data!$D$7,E2854,B2854))),IF(FollowUp!$AK$3=Data!$N$9,F2854,IF(FollowUp!$AK$3=Data!$N$8,H2854,IF(FollowUp!$AK$3=Data!$N$7,G2854,B2854))))</f>
        <v>0</v>
      </c>
      <c r="AR2854" s="51">
        <f t="shared" si="272"/>
        <v>0</v>
      </c>
      <c r="AS2854" s="25">
        <f t="shared" si="270"/>
        <v>-1</v>
      </c>
      <c r="AT2854" s="25">
        <f t="shared" si="273"/>
        <v>2847</v>
      </c>
      <c r="AU2854" s="25">
        <f t="shared" si="271"/>
        <v>0</v>
      </c>
      <c r="AV2854" s="25">
        <f t="shared" si="274"/>
        <v>0</v>
      </c>
      <c r="BB2854" s="51"/>
    </row>
    <row r="2855" spans="1:54" x14ac:dyDescent="0.25">
      <c r="A2855" t="str">
        <f t="shared" si="269"/>
        <v>2855</v>
      </c>
      <c r="B2855" s="25">
        <f>IF(OR(ISBLANK($AG2855),$AI2855="closed",$AI2855="old",AND($B$3=Data!$N$6,OR(database!AG2855=Data!$K$8,Data!$K$9=database!AG2855))),0,MAX(B$8:B2854)+1)</f>
        <v>0</v>
      </c>
      <c r="C2855" s="25">
        <f ca="1">IF(AND($AL2855-C$3&lt;=TODAY(),$AL2855&gt;0,AI2855&lt;&gt;"closed",AI2855&lt;&gt;"old",AND($B$3&lt;&gt;Data!$N$6,OR(database!$AG2855&lt;&gt;Data!$K$9,database!$AG2855&lt;&gt;Data!$K$8))),MAX(C$8:C2854)+1,0)</f>
        <v>0</v>
      </c>
      <c r="D2855" s="25">
        <f ca="1">IF(AND($AL2855-D$3&lt;=TODAY(),$AL2855&gt;0,$AI2855&lt;&gt;"closed",AI2855&lt;&gt;"old",AND($B$3&lt;&gt;Data!$N$6,OR(database!$AG2855&lt;&gt;Data!$K$9,database!$AG2855&lt;&gt;Data!$K$8))),MAX(D$8:D2854)+1,0)</f>
        <v>0</v>
      </c>
      <c r="E2855" s="25">
        <f ca="1">IF(AND($AL2855-E$3&lt;=TODAY(),$AL2855&gt;0,AI2855&lt;&gt;"closed",AI2855&lt;&gt;"old",AND($B$3&lt;&gt;Data!$N$6,OR(database!$AG2855&lt;&gt;Data!$K$9,database!$AG2855&lt;&gt;Data!$K$8))),MAX(E$8:E2854)+1,0)</f>
        <v>0</v>
      </c>
      <c r="F2855" s="25">
        <f>IF(AH2855="X",MAX(F$8:F2854)+1,0)</f>
        <v>0</v>
      </c>
      <c r="G2855" s="25">
        <f ca="1">IF(AND(AG2855=Data!$K$8,database!AI2855&lt;&gt;"Closed",AI2855&lt;&gt;"old",database!AL2855&lt;(TODAY()+Data!$X$4)),MAX(G$8:G2854)+1,0)</f>
        <v>0</v>
      </c>
      <c r="H2855" s="25">
        <f ca="1">IF(AND(AG2855=Data!$K$9,database!AI2855&lt;&gt;"Closed",AI2855&lt;&gt;"old",database!AL2855&lt;(TODAY()+Data!$X$5)),MAX(H$8:H2854)+1,0)</f>
        <v>0</v>
      </c>
      <c r="Y2855">
        <f>IF(AS2855&gt;0,VLOOKUP(AS2855,$AT:$AV,3,0)+COUNTIF(AS$8:AS2854,AS2855),0)</f>
        <v>0</v>
      </c>
      <c r="AA2855" s="17"/>
      <c r="AB2855" s="18"/>
      <c r="AC2855" s="17"/>
      <c r="AD2855" s="18"/>
      <c r="AE2855" s="17"/>
      <c r="AF2855" s="18"/>
      <c r="AG2855" s="139"/>
      <c r="AH2855" s="24"/>
      <c r="AI2855" s="17"/>
      <c r="AJ2855" s="24"/>
      <c r="AK2855" s="27"/>
      <c r="AL2855" s="47"/>
      <c r="AQ2855" s="25">
        <f>IF(FollowUp!$AK$3="(Off)",IF(FollowUp!$AA$3=Data!$D$5,C2855,IF(FollowUp!$AA$3=Data!$D$6,D2855,IF(FollowUp!$AA$3=Data!$D$7,E2855,B2855))),IF(FollowUp!$AK$3=Data!$N$9,F2855,IF(FollowUp!$AK$3=Data!$N$8,H2855,IF(FollowUp!$AK$3=Data!$N$7,G2855,B2855))))</f>
        <v>0</v>
      </c>
      <c r="AR2855" s="51">
        <f t="shared" si="272"/>
        <v>0</v>
      </c>
      <c r="AS2855" s="25">
        <f t="shared" si="270"/>
        <v>-1</v>
      </c>
      <c r="AT2855" s="25">
        <f t="shared" si="273"/>
        <v>2848</v>
      </c>
      <c r="AU2855" s="25">
        <f t="shared" si="271"/>
        <v>0</v>
      </c>
      <c r="AV2855" s="25">
        <f t="shared" si="274"/>
        <v>0</v>
      </c>
      <c r="BB2855" s="51"/>
    </row>
    <row r="2856" spans="1:54" x14ac:dyDescent="0.25">
      <c r="A2856" t="str">
        <f t="shared" si="269"/>
        <v>2856</v>
      </c>
      <c r="B2856" s="25">
        <f>IF(OR(ISBLANK($AG2856),$AI2856="closed",$AI2856="old",AND($B$3=Data!$N$6,OR(database!AG2856=Data!$K$8,Data!$K$9=database!AG2856))),0,MAX(B$8:B2855)+1)</f>
        <v>0</v>
      </c>
      <c r="C2856" s="25">
        <f ca="1">IF(AND($AL2856-C$3&lt;=TODAY(),$AL2856&gt;0,AI2856&lt;&gt;"closed",AI2856&lt;&gt;"old",AND($B$3&lt;&gt;Data!$N$6,OR(database!$AG2856&lt;&gt;Data!$K$9,database!$AG2856&lt;&gt;Data!$K$8))),MAX(C$8:C2855)+1,0)</f>
        <v>0</v>
      </c>
      <c r="D2856" s="25">
        <f ca="1">IF(AND($AL2856-D$3&lt;=TODAY(),$AL2856&gt;0,$AI2856&lt;&gt;"closed",AI2856&lt;&gt;"old",AND($B$3&lt;&gt;Data!$N$6,OR(database!$AG2856&lt;&gt;Data!$K$9,database!$AG2856&lt;&gt;Data!$K$8))),MAX(D$8:D2855)+1,0)</f>
        <v>0</v>
      </c>
      <c r="E2856" s="25">
        <f ca="1">IF(AND($AL2856-E$3&lt;=TODAY(),$AL2856&gt;0,AI2856&lt;&gt;"closed",AI2856&lt;&gt;"old",AND($B$3&lt;&gt;Data!$N$6,OR(database!$AG2856&lt;&gt;Data!$K$9,database!$AG2856&lt;&gt;Data!$K$8))),MAX(E$8:E2855)+1,0)</f>
        <v>0</v>
      </c>
      <c r="F2856" s="25">
        <f>IF(AH2856="X",MAX(F$8:F2855)+1,0)</f>
        <v>0</v>
      </c>
      <c r="G2856" s="25">
        <f ca="1">IF(AND(AG2856=Data!$K$8,database!AI2856&lt;&gt;"Closed",AI2856&lt;&gt;"old",database!AL2856&lt;(TODAY()+Data!$X$4)),MAX(G$8:G2855)+1,0)</f>
        <v>0</v>
      </c>
      <c r="H2856" s="25">
        <f ca="1">IF(AND(AG2856=Data!$K$9,database!AI2856&lt;&gt;"Closed",AI2856&lt;&gt;"old",database!AL2856&lt;(TODAY()+Data!$X$5)),MAX(H$8:H2855)+1,0)</f>
        <v>0</v>
      </c>
      <c r="Y2856">
        <f>IF(AS2856&gt;0,VLOOKUP(AS2856,$AT:$AV,3,0)+COUNTIF(AS$8:AS2855,AS2856),0)</f>
        <v>0</v>
      </c>
      <c r="AA2856" s="16"/>
      <c r="AB2856" s="22"/>
      <c r="AC2856" s="16"/>
      <c r="AD2856" s="22"/>
      <c r="AE2856" s="16"/>
      <c r="AF2856" s="22"/>
      <c r="AG2856" s="138"/>
      <c r="AH2856" s="23"/>
      <c r="AI2856" s="16"/>
      <c r="AJ2856" s="23"/>
      <c r="AK2856" s="28"/>
      <c r="AL2856" s="35"/>
      <c r="AQ2856" s="25">
        <f>IF(FollowUp!$AK$3="(Off)",IF(FollowUp!$AA$3=Data!$D$5,C2856,IF(FollowUp!$AA$3=Data!$D$6,D2856,IF(FollowUp!$AA$3=Data!$D$7,E2856,B2856))),IF(FollowUp!$AK$3=Data!$N$9,F2856,IF(FollowUp!$AK$3=Data!$N$8,H2856,IF(FollowUp!$AK$3=Data!$N$7,G2856,B2856))))</f>
        <v>0</v>
      </c>
      <c r="AR2856" s="51">
        <f t="shared" si="272"/>
        <v>0</v>
      </c>
      <c r="AS2856" s="25">
        <f t="shared" si="270"/>
        <v>-1</v>
      </c>
      <c r="AT2856" s="25">
        <f t="shared" si="273"/>
        <v>2849</v>
      </c>
      <c r="AU2856" s="25">
        <f t="shared" si="271"/>
        <v>0</v>
      </c>
      <c r="AV2856" s="25">
        <f t="shared" si="274"/>
        <v>0</v>
      </c>
      <c r="BB2856" s="51"/>
    </row>
    <row r="2857" spans="1:54" x14ac:dyDescent="0.25">
      <c r="A2857" t="str">
        <f t="shared" si="269"/>
        <v>2857</v>
      </c>
      <c r="B2857" s="25">
        <f>IF(OR(ISBLANK($AG2857),$AI2857="closed",$AI2857="old",AND($B$3=Data!$N$6,OR(database!AG2857=Data!$K$8,Data!$K$9=database!AG2857))),0,MAX(B$8:B2856)+1)</f>
        <v>0</v>
      </c>
      <c r="C2857" s="25">
        <f ca="1">IF(AND($AL2857-C$3&lt;=TODAY(),$AL2857&gt;0,AI2857&lt;&gt;"closed",AI2857&lt;&gt;"old",AND($B$3&lt;&gt;Data!$N$6,OR(database!$AG2857&lt;&gt;Data!$K$9,database!$AG2857&lt;&gt;Data!$K$8))),MAX(C$8:C2856)+1,0)</f>
        <v>0</v>
      </c>
      <c r="D2857" s="25">
        <f ca="1">IF(AND($AL2857-D$3&lt;=TODAY(),$AL2857&gt;0,$AI2857&lt;&gt;"closed",AI2857&lt;&gt;"old",AND($B$3&lt;&gt;Data!$N$6,OR(database!$AG2857&lt;&gt;Data!$K$9,database!$AG2857&lt;&gt;Data!$K$8))),MAX(D$8:D2856)+1,0)</f>
        <v>0</v>
      </c>
      <c r="E2857" s="25">
        <f ca="1">IF(AND($AL2857-E$3&lt;=TODAY(),$AL2857&gt;0,AI2857&lt;&gt;"closed",AI2857&lt;&gt;"old",AND($B$3&lt;&gt;Data!$N$6,OR(database!$AG2857&lt;&gt;Data!$K$9,database!$AG2857&lt;&gt;Data!$K$8))),MAX(E$8:E2856)+1,0)</f>
        <v>0</v>
      </c>
      <c r="F2857" s="25">
        <f>IF(AH2857="X",MAX(F$8:F2856)+1,0)</f>
        <v>0</v>
      </c>
      <c r="G2857" s="25">
        <f ca="1">IF(AND(AG2857=Data!$K$8,database!AI2857&lt;&gt;"Closed",AI2857&lt;&gt;"old",database!AL2857&lt;(TODAY()+Data!$X$4)),MAX(G$8:G2856)+1,0)</f>
        <v>0</v>
      </c>
      <c r="H2857" s="25">
        <f ca="1">IF(AND(AG2857=Data!$K$9,database!AI2857&lt;&gt;"Closed",AI2857&lt;&gt;"old",database!AL2857&lt;(TODAY()+Data!$X$5)),MAX(H$8:H2856)+1,0)</f>
        <v>0</v>
      </c>
      <c r="Y2857">
        <f>IF(AS2857&gt;0,VLOOKUP(AS2857,$AT:$AV,3,0)+COUNTIF(AS$8:AS2856,AS2857),0)</f>
        <v>0</v>
      </c>
      <c r="AA2857" s="17"/>
      <c r="AB2857" s="18"/>
      <c r="AC2857" s="17"/>
      <c r="AD2857" s="18"/>
      <c r="AE2857" s="17"/>
      <c r="AF2857" s="18"/>
      <c r="AG2857" s="139"/>
      <c r="AH2857" s="24"/>
      <c r="AI2857" s="17"/>
      <c r="AJ2857" s="24"/>
      <c r="AK2857" s="27"/>
      <c r="AL2857" s="47"/>
      <c r="AQ2857" s="25">
        <f>IF(FollowUp!$AK$3="(Off)",IF(FollowUp!$AA$3=Data!$D$5,C2857,IF(FollowUp!$AA$3=Data!$D$6,D2857,IF(FollowUp!$AA$3=Data!$D$7,E2857,B2857))),IF(FollowUp!$AK$3=Data!$N$9,F2857,IF(FollowUp!$AK$3=Data!$N$8,H2857,IF(FollowUp!$AK$3=Data!$N$7,G2857,B2857))))</f>
        <v>0</v>
      </c>
      <c r="AR2857" s="51">
        <f t="shared" si="272"/>
        <v>0</v>
      </c>
      <c r="AS2857" s="25">
        <f t="shared" si="270"/>
        <v>-1</v>
      </c>
      <c r="AT2857" s="25">
        <f t="shared" si="273"/>
        <v>2850</v>
      </c>
      <c r="AU2857" s="25">
        <f t="shared" si="271"/>
        <v>0</v>
      </c>
      <c r="AV2857" s="25">
        <f t="shared" si="274"/>
        <v>0</v>
      </c>
      <c r="BB2857" s="51"/>
    </row>
    <row r="2858" spans="1:54" x14ac:dyDescent="0.25">
      <c r="A2858" t="str">
        <f t="shared" si="269"/>
        <v>2858</v>
      </c>
      <c r="B2858" s="25">
        <f>IF(OR(ISBLANK($AG2858),$AI2858="closed",$AI2858="old",AND($B$3=Data!$N$6,OR(database!AG2858=Data!$K$8,Data!$K$9=database!AG2858))),0,MAX(B$8:B2857)+1)</f>
        <v>0</v>
      </c>
      <c r="C2858" s="25">
        <f ca="1">IF(AND($AL2858-C$3&lt;=TODAY(),$AL2858&gt;0,AI2858&lt;&gt;"closed",AI2858&lt;&gt;"old",AND($B$3&lt;&gt;Data!$N$6,OR(database!$AG2858&lt;&gt;Data!$K$9,database!$AG2858&lt;&gt;Data!$K$8))),MAX(C$8:C2857)+1,0)</f>
        <v>0</v>
      </c>
      <c r="D2858" s="25">
        <f ca="1">IF(AND($AL2858-D$3&lt;=TODAY(),$AL2858&gt;0,$AI2858&lt;&gt;"closed",AI2858&lt;&gt;"old",AND($B$3&lt;&gt;Data!$N$6,OR(database!$AG2858&lt;&gt;Data!$K$9,database!$AG2858&lt;&gt;Data!$K$8))),MAX(D$8:D2857)+1,0)</f>
        <v>0</v>
      </c>
      <c r="E2858" s="25">
        <f ca="1">IF(AND($AL2858-E$3&lt;=TODAY(),$AL2858&gt;0,AI2858&lt;&gt;"closed",AI2858&lt;&gt;"old",AND($B$3&lt;&gt;Data!$N$6,OR(database!$AG2858&lt;&gt;Data!$K$9,database!$AG2858&lt;&gt;Data!$K$8))),MAX(E$8:E2857)+1,0)</f>
        <v>0</v>
      </c>
      <c r="F2858" s="25">
        <f>IF(AH2858="X",MAX(F$8:F2857)+1,0)</f>
        <v>0</v>
      </c>
      <c r="G2858" s="25">
        <f ca="1">IF(AND(AG2858=Data!$K$8,database!AI2858&lt;&gt;"Closed",AI2858&lt;&gt;"old",database!AL2858&lt;(TODAY()+Data!$X$4)),MAX(G$8:G2857)+1,0)</f>
        <v>0</v>
      </c>
      <c r="H2858" s="25">
        <f ca="1">IF(AND(AG2858=Data!$K$9,database!AI2858&lt;&gt;"Closed",AI2858&lt;&gt;"old",database!AL2858&lt;(TODAY()+Data!$X$5)),MAX(H$8:H2857)+1,0)</f>
        <v>0</v>
      </c>
      <c r="Y2858">
        <f>IF(AS2858&gt;0,VLOOKUP(AS2858,$AT:$AV,3,0)+COUNTIF(AS$8:AS2857,AS2858),0)</f>
        <v>0</v>
      </c>
      <c r="AA2858" s="16"/>
      <c r="AB2858" s="22"/>
      <c r="AC2858" s="16"/>
      <c r="AD2858" s="22"/>
      <c r="AE2858" s="16"/>
      <c r="AF2858" s="22"/>
      <c r="AG2858" s="138"/>
      <c r="AH2858" s="23"/>
      <c r="AI2858" s="16"/>
      <c r="AJ2858" s="23"/>
      <c r="AK2858" s="28"/>
      <c r="AL2858" s="35"/>
      <c r="AQ2858" s="25">
        <f>IF(FollowUp!$AK$3="(Off)",IF(FollowUp!$AA$3=Data!$D$5,C2858,IF(FollowUp!$AA$3=Data!$D$6,D2858,IF(FollowUp!$AA$3=Data!$D$7,E2858,B2858))),IF(FollowUp!$AK$3=Data!$N$9,F2858,IF(FollowUp!$AK$3=Data!$N$8,H2858,IF(FollowUp!$AK$3=Data!$N$7,G2858,B2858))))</f>
        <v>0</v>
      </c>
      <c r="AR2858" s="51">
        <f t="shared" si="272"/>
        <v>0</v>
      </c>
      <c r="AS2858" s="25">
        <f t="shared" si="270"/>
        <v>-1</v>
      </c>
      <c r="AT2858" s="25">
        <f t="shared" si="273"/>
        <v>2851</v>
      </c>
      <c r="AU2858" s="25">
        <f t="shared" si="271"/>
        <v>0</v>
      </c>
      <c r="AV2858" s="25">
        <f t="shared" si="274"/>
        <v>0</v>
      </c>
      <c r="BB2858" s="51"/>
    </row>
    <row r="2859" spans="1:54" x14ac:dyDescent="0.25">
      <c r="A2859" t="str">
        <f t="shared" si="269"/>
        <v>2859</v>
      </c>
      <c r="B2859" s="25">
        <f>IF(OR(ISBLANK($AG2859),$AI2859="closed",$AI2859="old",AND($B$3=Data!$N$6,OR(database!AG2859=Data!$K$8,Data!$K$9=database!AG2859))),0,MAX(B$8:B2858)+1)</f>
        <v>0</v>
      </c>
      <c r="C2859" s="25">
        <f ca="1">IF(AND($AL2859-C$3&lt;=TODAY(),$AL2859&gt;0,AI2859&lt;&gt;"closed",AI2859&lt;&gt;"old",AND($B$3&lt;&gt;Data!$N$6,OR(database!$AG2859&lt;&gt;Data!$K$9,database!$AG2859&lt;&gt;Data!$K$8))),MAX(C$8:C2858)+1,0)</f>
        <v>0</v>
      </c>
      <c r="D2859" s="25">
        <f ca="1">IF(AND($AL2859-D$3&lt;=TODAY(),$AL2859&gt;0,$AI2859&lt;&gt;"closed",AI2859&lt;&gt;"old",AND($B$3&lt;&gt;Data!$N$6,OR(database!$AG2859&lt;&gt;Data!$K$9,database!$AG2859&lt;&gt;Data!$K$8))),MAX(D$8:D2858)+1,0)</f>
        <v>0</v>
      </c>
      <c r="E2859" s="25">
        <f ca="1">IF(AND($AL2859-E$3&lt;=TODAY(),$AL2859&gt;0,AI2859&lt;&gt;"closed",AI2859&lt;&gt;"old",AND($B$3&lt;&gt;Data!$N$6,OR(database!$AG2859&lt;&gt;Data!$K$9,database!$AG2859&lt;&gt;Data!$K$8))),MAX(E$8:E2858)+1,0)</f>
        <v>0</v>
      </c>
      <c r="F2859" s="25">
        <f>IF(AH2859="X",MAX(F$8:F2858)+1,0)</f>
        <v>0</v>
      </c>
      <c r="G2859" s="25">
        <f ca="1">IF(AND(AG2859=Data!$K$8,database!AI2859&lt;&gt;"Closed",AI2859&lt;&gt;"old",database!AL2859&lt;(TODAY()+Data!$X$4)),MAX(G$8:G2858)+1,0)</f>
        <v>0</v>
      </c>
      <c r="H2859" s="25">
        <f ca="1">IF(AND(AG2859=Data!$K$9,database!AI2859&lt;&gt;"Closed",AI2859&lt;&gt;"old",database!AL2859&lt;(TODAY()+Data!$X$5)),MAX(H$8:H2858)+1,0)</f>
        <v>0</v>
      </c>
      <c r="Y2859">
        <f>IF(AS2859&gt;0,VLOOKUP(AS2859,$AT:$AV,3,0)+COUNTIF(AS$8:AS2858,AS2859),0)</f>
        <v>0</v>
      </c>
      <c r="AA2859" s="17"/>
      <c r="AB2859" s="18"/>
      <c r="AC2859" s="17"/>
      <c r="AD2859" s="18"/>
      <c r="AE2859" s="17"/>
      <c r="AF2859" s="18"/>
      <c r="AG2859" s="139"/>
      <c r="AH2859" s="24"/>
      <c r="AI2859" s="17"/>
      <c r="AJ2859" s="24"/>
      <c r="AK2859" s="27"/>
      <c r="AL2859" s="47"/>
      <c r="AQ2859" s="25">
        <f>IF(FollowUp!$AK$3="(Off)",IF(FollowUp!$AA$3=Data!$D$5,C2859,IF(FollowUp!$AA$3=Data!$D$6,D2859,IF(FollowUp!$AA$3=Data!$D$7,E2859,B2859))),IF(FollowUp!$AK$3=Data!$N$9,F2859,IF(FollowUp!$AK$3=Data!$N$8,H2859,IF(FollowUp!$AK$3=Data!$N$7,G2859,B2859))))</f>
        <v>0</v>
      </c>
      <c r="AR2859" s="51">
        <f t="shared" si="272"/>
        <v>0</v>
      </c>
      <c r="AS2859" s="25">
        <f t="shared" si="270"/>
        <v>-1</v>
      </c>
      <c r="AT2859" s="25">
        <f t="shared" si="273"/>
        <v>2852</v>
      </c>
      <c r="AU2859" s="25">
        <f t="shared" si="271"/>
        <v>0</v>
      </c>
      <c r="AV2859" s="25">
        <f t="shared" si="274"/>
        <v>0</v>
      </c>
      <c r="BB2859" s="51"/>
    </row>
    <row r="2860" spans="1:54" x14ac:dyDescent="0.25">
      <c r="A2860" t="str">
        <f t="shared" si="269"/>
        <v>2860</v>
      </c>
      <c r="B2860" s="25">
        <f>IF(OR(ISBLANK($AG2860),$AI2860="closed",$AI2860="old",AND($B$3=Data!$N$6,OR(database!AG2860=Data!$K$8,Data!$K$9=database!AG2860))),0,MAX(B$8:B2859)+1)</f>
        <v>0</v>
      </c>
      <c r="C2860" s="25">
        <f ca="1">IF(AND($AL2860-C$3&lt;=TODAY(),$AL2860&gt;0,AI2860&lt;&gt;"closed",AI2860&lt;&gt;"old",AND($B$3&lt;&gt;Data!$N$6,OR(database!$AG2860&lt;&gt;Data!$K$9,database!$AG2860&lt;&gt;Data!$K$8))),MAX(C$8:C2859)+1,0)</f>
        <v>0</v>
      </c>
      <c r="D2860" s="25">
        <f ca="1">IF(AND($AL2860-D$3&lt;=TODAY(),$AL2860&gt;0,$AI2860&lt;&gt;"closed",AI2860&lt;&gt;"old",AND($B$3&lt;&gt;Data!$N$6,OR(database!$AG2860&lt;&gt;Data!$K$9,database!$AG2860&lt;&gt;Data!$K$8))),MAX(D$8:D2859)+1,0)</f>
        <v>0</v>
      </c>
      <c r="E2860" s="25">
        <f ca="1">IF(AND($AL2860-E$3&lt;=TODAY(),$AL2860&gt;0,AI2860&lt;&gt;"closed",AI2860&lt;&gt;"old",AND($B$3&lt;&gt;Data!$N$6,OR(database!$AG2860&lt;&gt;Data!$K$9,database!$AG2860&lt;&gt;Data!$K$8))),MAX(E$8:E2859)+1,0)</f>
        <v>0</v>
      </c>
      <c r="F2860" s="25">
        <f>IF(AH2860="X",MAX(F$8:F2859)+1,0)</f>
        <v>0</v>
      </c>
      <c r="G2860" s="25">
        <f ca="1">IF(AND(AG2860=Data!$K$8,database!AI2860&lt;&gt;"Closed",AI2860&lt;&gt;"old",database!AL2860&lt;(TODAY()+Data!$X$4)),MAX(G$8:G2859)+1,0)</f>
        <v>0</v>
      </c>
      <c r="H2860" s="25">
        <f ca="1">IF(AND(AG2860=Data!$K$9,database!AI2860&lt;&gt;"Closed",AI2860&lt;&gt;"old",database!AL2860&lt;(TODAY()+Data!$X$5)),MAX(H$8:H2859)+1,0)</f>
        <v>0</v>
      </c>
      <c r="Y2860">
        <f>IF(AS2860&gt;0,VLOOKUP(AS2860,$AT:$AV,3,0)+COUNTIF(AS$8:AS2859,AS2860),0)</f>
        <v>0</v>
      </c>
      <c r="AA2860" s="16"/>
      <c r="AB2860" s="22"/>
      <c r="AC2860" s="16"/>
      <c r="AD2860" s="22"/>
      <c r="AE2860" s="16"/>
      <c r="AF2860" s="22"/>
      <c r="AG2860" s="138"/>
      <c r="AH2860" s="23"/>
      <c r="AI2860" s="16"/>
      <c r="AJ2860" s="23"/>
      <c r="AK2860" s="28"/>
      <c r="AL2860" s="35"/>
      <c r="AQ2860" s="25">
        <f>IF(FollowUp!$AK$3="(Off)",IF(FollowUp!$AA$3=Data!$D$5,C2860,IF(FollowUp!$AA$3=Data!$D$6,D2860,IF(FollowUp!$AA$3=Data!$D$7,E2860,B2860))),IF(FollowUp!$AK$3=Data!$N$9,F2860,IF(FollowUp!$AK$3=Data!$N$8,H2860,IF(FollowUp!$AK$3=Data!$N$7,G2860,B2860))))</f>
        <v>0</v>
      </c>
      <c r="AR2860" s="51">
        <f t="shared" si="272"/>
        <v>0</v>
      </c>
      <c r="AS2860" s="25">
        <f t="shared" si="270"/>
        <v>-1</v>
      </c>
      <c r="AT2860" s="25">
        <f t="shared" si="273"/>
        <v>2853</v>
      </c>
      <c r="AU2860" s="25">
        <f t="shared" si="271"/>
        <v>0</v>
      </c>
      <c r="AV2860" s="25">
        <f t="shared" si="274"/>
        <v>0</v>
      </c>
      <c r="BB2860" s="51"/>
    </row>
    <row r="2861" spans="1:54" x14ac:dyDescent="0.25">
      <c r="A2861" t="str">
        <f t="shared" si="269"/>
        <v>2861</v>
      </c>
      <c r="B2861" s="25">
        <f>IF(OR(ISBLANK($AG2861),$AI2861="closed",$AI2861="old",AND($B$3=Data!$N$6,OR(database!AG2861=Data!$K$8,Data!$K$9=database!AG2861))),0,MAX(B$8:B2860)+1)</f>
        <v>0</v>
      </c>
      <c r="C2861" s="25">
        <f ca="1">IF(AND($AL2861-C$3&lt;=TODAY(),$AL2861&gt;0,AI2861&lt;&gt;"closed",AI2861&lt;&gt;"old",AND($B$3&lt;&gt;Data!$N$6,OR(database!$AG2861&lt;&gt;Data!$K$9,database!$AG2861&lt;&gt;Data!$K$8))),MAX(C$8:C2860)+1,0)</f>
        <v>0</v>
      </c>
      <c r="D2861" s="25">
        <f ca="1">IF(AND($AL2861-D$3&lt;=TODAY(),$AL2861&gt;0,$AI2861&lt;&gt;"closed",AI2861&lt;&gt;"old",AND($B$3&lt;&gt;Data!$N$6,OR(database!$AG2861&lt;&gt;Data!$K$9,database!$AG2861&lt;&gt;Data!$K$8))),MAX(D$8:D2860)+1,0)</f>
        <v>0</v>
      </c>
      <c r="E2861" s="25">
        <f ca="1">IF(AND($AL2861-E$3&lt;=TODAY(),$AL2861&gt;0,AI2861&lt;&gt;"closed",AI2861&lt;&gt;"old",AND($B$3&lt;&gt;Data!$N$6,OR(database!$AG2861&lt;&gt;Data!$K$9,database!$AG2861&lt;&gt;Data!$K$8))),MAX(E$8:E2860)+1,0)</f>
        <v>0</v>
      </c>
      <c r="F2861" s="25">
        <f>IF(AH2861="X",MAX(F$8:F2860)+1,0)</f>
        <v>0</v>
      </c>
      <c r="G2861" s="25">
        <f ca="1">IF(AND(AG2861=Data!$K$8,database!AI2861&lt;&gt;"Closed",AI2861&lt;&gt;"old",database!AL2861&lt;(TODAY()+Data!$X$4)),MAX(G$8:G2860)+1,0)</f>
        <v>0</v>
      </c>
      <c r="H2861" s="25">
        <f ca="1">IF(AND(AG2861=Data!$K$9,database!AI2861&lt;&gt;"Closed",AI2861&lt;&gt;"old",database!AL2861&lt;(TODAY()+Data!$X$5)),MAX(H$8:H2860)+1,0)</f>
        <v>0</v>
      </c>
      <c r="Y2861">
        <f>IF(AS2861&gt;0,VLOOKUP(AS2861,$AT:$AV,3,0)+COUNTIF(AS$8:AS2860,AS2861),0)</f>
        <v>0</v>
      </c>
      <c r="AA2861" s="17"/>
      <c r="AB2861" s="18"/>
      <c r="AC2861" s="17"/>
      <c r="AD2861" s="18"/>
      <c r="AE2861" s="17"/>
      <c r="AF2861" s="18"/>
      <c r="AG2861" s="139"/>
      <c r="AH2861" s="24"/>
      <c r="AI2861" s="17"/>
      <c r="AJ2861" s="24"/>
      <c r="AK2861" s="27"/>
      <c r="AL2861" s="47"/>
      <c r="AQ2861" s="25">
        <f>IF(FollowUp!$AK$3="(Off)",IF(FollowUp!$AA$3=Data!$D$5,C2861,IF(FollowUp!$AA$3=Data!$D$6,D2861,IF(FollowUp!$AA$3=Data!$D$7,E2861,B2861))),IF(FollowUp!$AK$3=Data!$N$9,F2861,IF(FollowUp!$AK$3=Data!$N$8,H2861,IF(FollowUp!$AK$3=Data!$N$7,G2861,B2861))))</f>
        <v>0</v>
      </c>
      <c r="AR2861" s="51">
        <f t="shared" si="272"/>
        <v>0</v>
      </c>
      <c r="AS2861" s="25">
        <f t="shared" si="270"/>
        <v>-1</v>
      </c>
      <c r="AT2861" s="25">
        <f t="shared" si="273"/>
        <v>2854</v>
      </c>
      <c r="AU2861" s="25">
        <f t="shared" si="271"/>
        <v>0</v>
      </c>
      <c r="AV2861" s="25">
        <f t="shared" si="274"/>
        <v>0</v>
      </c>
      <c r="BB2861" s="51"/>
    </row>
    <row r="2862" spans="1:54" x14ac:dyDescent="0.25">
      <c r="A2862" t="str">
        <f t="shared" si="269"/>
        <v>2862</v>
      </c>
      <c r="B2862" s="25">
        <f>IF(OR(ISBLANK($AG2862),$AI2862="closed",$AI2862="old",AND($B$3=Data!$N$6,OR(database!AG2862=Data!$K$8,Data!$K$9=database!AG2862))),0,MAX(B$8:B2861)+1)</f>
        <v>0</v>
      </c>
      <c r="C2862" s="25">
        <f ca="1">IF(AND($AL2862-C$3&lt;=TODAY(),$AL2862&gt;0,AI2862&lt;&gt;"closed",AI2862&lt;&gt;"old",AND($B$3&lt;&gt;Data!$N$6,OR(database!$AG2862&lt;&gt;Data!$K$9,database!$AG2862&lt;&gt;Data!$K$8))),MAX(C$8:C2861)+1,0)</f>
        <v>0</v>
      </c>
      <c r="D2862" s="25">
        <f ca="1">IF(AND($AL2862-D$3&lt;=TODAY(),$AL2862&gt;0,$AI2862&lt;&gt;"closed",AI2862&lt;&gt;"old",AND($B$3&lt;&gt;Data!$N$6,OR(database!$AG2862&lt;&gt;Data!$K$9,database!$AG2862&lt;&gt;Data!$K$8))),MAX(D$8:D2861)+1,0)</f>
        <v>0</v>
      </c>
      <c r="E2862" s="25">
        <f ca="1">IF(AND($AL2862-E$3&lt;=TODAY(),$AL2862&gt;0,AI2862&lt;&gt;"closed",AI2862&lt;&gt;"old",AND($B$3&lt;&gt;Data!$N$6,OR(database!$AG2862&lt;&gt;Data!$K$9,database!$AG2862&lt;&gt;Data!$K$8))),MAX(E$8:E2861)+1,0)</f>
        <v>0</v>
      </c>
      <c r="F2862" s="25">
        <f>IF(AH2862="X",MAX(F$8:F2861)+1,0)</f>
        <v>0</v>
      </c>
      <c r="G2862" s="25">
        <f ca="1">IF(AND(AG2862=Data!$K$8,database!AI2862&lt;&gt;"Closed",AI2862&lt;&gt;"old",database!AL2862&lt;(TODAY()+Data!$X$4)),MAX(G$8:G2861)+1,0)</f>
        <v>0</v>
      </c>
      <c r="H2862" s="25">
        <f ca="1">IF(AND(AG2862=Data!$K$9,database!AI2862&lt;&gt;"Closed",AI2862&lt;&gt;"old",database!AL2862&lt;(TODAY()+Data!$X$5)),MAX(H$8:H2861)+1,0)</f>
        <v>0</v>
      </c>
      <c r="Y2862">
        <f>IF(AS2862&gt;0,VLOOKUP(AS2862,$AT:$AV,3,0)+COUNTIF(AS$8:AS2861,AS2862),0)</f>
        <v>0</v>
      </c>
      <c r="AA2862" s="16"/>
      <c r="AB2862" s="22"/>
      <c r="AC2862" s="16"/>
      <c r="AD2862" s="22"/>
      <c r="AE2862" s="16"/>
      <c r="AF2862" s="22"/>
      <c r="AG2862" s="138"/>
      <c r="AH2862" s="23"/>
      <c r="AI2862" s="16"/>
      <c r="AJ2862" s="23"/>
      <c r="AK2862" s="28"/>
      <c r="AL2862" s="35"/>
      <c r="AQ2862" s="25">
        <f>IF(FollowUp!$AK$3="(Off)",IF(FollowUp!$AA$3=Data!$D$5,C2862,IF(FollowUp!$AA$3=Data!$D$6,D2862,IF(FollowUp!$AA$3=Data!$D$7,E2862,B2862))),IF(FollowUp!$AK$3=Data!$N$9,F2862,IF(FollowUp!$AK$3=Data!$N$8,H2862,IF(FollowUp!$AK$3=Data!$N$7,G2862,B2862))))</f>
        <v>0</v>
      </c>
      <c r="AR2862" s="51">
        <f t="shared" si="272"/>
        <v>0</v>
      </c>
      <c r="AS2862" s="25">
        <f t="shared" si="270"/>
        <v>-1</v>
      </c>
      <c r="AT2862" s="25">
        <f t="shared" si="273"/>
        <v>2855</v>
      </c>
      <c r="AU2862" s="25">
        <f t="shared" si="271"/>
        <v>0</v>
      </c>
      <c r="AV2862" s="25">
        <f t="shared" si="274"/>
        <v>0</v>
      </c>
      <c r="BB2862" s="51"/>
    </row>
    <row r="2863" spans="1:54" x14ac:dyDescent="0.25">
      <c r="A2863" t="str">
        <f t="shared" si="269"/>
        <v>2863</v>
      </c>
      <c r="B2863" s="25">
        <f>IF(OR(ISBLANK($AG2863),$AI2863="closed",$AI2863="old",AND($B$3=Data!$N$6,OR(database!AG2863=Data!$K$8,Data!$K$9=database!AG2863))),0,MAX(B$8:B2862)+1)</f>
        <v>0</v>
      </c>
      <c r="C2863" s="25">
        <f ca="1">IF(AND($AL2863-C$3&lt;=TODAY(),$AL2863&gt;0,AI2863&lt;&gt;"closed",AI2863&lt;&gt;"old",AND($B$3&lt;&gt;Data!$N$6,OR(database!$AG2863&lt;&gt;Data!$K$9,database!$AG2863&lt;&gt;Data!$K$8))),MAX(C$8:C2862)+1,0)</f>
        <v>0</v>
      </c>
      <c r="D2863" s="25">
        <f ca="1">IF(AND($AL2863-D$3&lt;=TODAY(),$AL2863&gt;0,$AI2863&lt;&gt;"closed",AI2863&lt;&gt;"old",AND($B$3&lt;&gt;Data!$N$6,OR(database!$AG2863&lt;&gt;Data!$K$9,database!$AG2863&lt;&gt;Data!$K$8))),MAX(D$8:D2862)+1,0)</f>
        <v>0</v>
      </c>
      <c r="E2863" s="25">
        <f ca="1">IF(AND($AL2863-E$3&lt;=TODAY(),$AL2863&gt;0,AI2863&lt;&gt;"closed",AI2863&lt;&gt;"old",AND($B$3&lt;&gt;Data!$N$6,OR(database!$AG2863&lt;&gt;Data!$K$9,database!$AG2863&lt;&gt;Data!$K$8))),MAX(E$8:E2862)+1,0)</f>
        <v>0</v>
      </c>
      <c r="F2863" s="25">
        <f>IF(AH2863="X",MAX(F$8:F2862)+1,0)</f>
        <v>0</v>
      </c>
      <c r="G2863" s="25">
        <f ca="1">IF(AND(AG2863=Data!$K$8,database!AI2863&lt;&gt;"Closed",AI2863&lt;&gt;"old",database!AL2863&lt;(TODAY()+Data!$X$4)),MAX(G$8:G2862)+1,0)</f>
        <v>0</v>
      </c>
      <c r="H2863" s="25">
        <f ca="1">IF(AND(AG2863=Data!$K$9,database!AI2863&lt;&gt;"Closed",AI2863&lt;&gt;"old",database!AL2863&lt;(TODAY()+Data!$X$5)),MAX(H$8:H2862)+1,0)</f>
        <v>0</v>
      </c>
      <c r="Y2863">
        <f>IF(AS2863&gt;0,VLOOKUP(AS2863,$AT:$AV,3,0)+COUNTIF(AS$8:AS2862,AS2863),0)</f>
        <v>0</v>
      </c>
      <c r="AA2863" s="17"/>
      <c r="AB2863" s="18"/>
      <c r="AC2863" s="17"/>
      <c r="AD2863" s="18"/>
      <c r="AE2863" s="17"/>
      <c r="AF2863" s="18"/>
      <c r="AG2863" s="139"/>
      <c r="AH2863" s="24"/>
      <c r="AI2863" s="17"/>
      <c r="AJ2863" s="24"/>
      <c r="AK2863" s="27"/>
      <c r="AL2863" s="47"/>
      <c r="AQ2863" s="25">
        <f>IF(FollowUp!$AK$3="(Off)",IF(FollowUp!$AA$3=Data!$D$5,C2863,IF(FollowUp!$AA$3=Data!$D$6,D2863,IF(FollowUp!$AA$3=Data!$D$7,E2863,B2863))),IF(FollowUp!$AK$3=Data!$N$9,F2863,IF(FollowUp!$AK$3=Data!$N$8,H2863,IF(FollowUp!$AK$3=Data!$N$7,G2863,B2863))))</f>
        <v>0</v>
      </c>
      <c r="AR2863" s="51">
        <f t="shared" si="272"/>
        <v>0</v>
      </c>
      <c r="AS2863" s="25">
        <f t="shared" si="270"/>
        <v>-1</v>
      </c>
      <c r="AT2863" s="25">
        <f t="shared" si="273"/>
        <v>2856</v>
      </c>
      <c r="AU2863" s="25">
        <f t="shared" si="271"/>
        <v>0</v>
      </c>
      <c r="AV2863" s="25">
        <f t="shared" si="274"/>
        <v>0</v>
      </c>
      <c r="BB2863" s="51"/>
    </row>
    <row r="2864" spans="1:54" x14ac:dyDescent="0.25">
      <c r="A2864" t="str">
        <f t="shared" si="269"/>
        <v>2864</v>
      </c>
      <c r="B2864" s="25">
        <f>IF(OR(ISBLANK($AG2864),$AI2864="closed",$AI2864="old",AND($B$3=Data!$N$6,OR(database!AG2864=Data!$K$8,Data!$K$9=database!AG2864))),0,MAX(B$8:B2863)+1)</f>
        <v>0</v>
      </c>
      <c r="C2864" s="25">
        <f ca="1">IF(AND($AL2864-C$3&lt;=TODAY(),$AL2864&gt;0,AI2864&lt;&gt;"closed",AI2864&lt;&gt;"old",AND($B$3&lt;&gt;Data!$N$6,OR(database!$AG2864&lt;&gt;Data!$K$9,database!$AG2864&lt;&gt;Data!$K$8))),MAX(C$8:C2863)+1,0)</f>
        <v>0</v>
      </c>
      <c r="D2864" s="25">
        <f ca="1">IF(AND($AL2864-D$3&lt;=TODAY(),$AL2864&gt;0,$AI2864&lt;&gt;"closed",AI2864&lt;&gt;"old",AND($B$3&lt;&gt;Data!$N$6,OR(database!$AG2864&lt;&gt;Data!$K$9,database!$AG2864&lt;&gt;Data!$K$8))),MAX(D$8:D2863)+1,0)</f>
        <v>0</v>
      </c>
      <c r="E2864" s="25">
        <f ca="1">IF(AND($AL2864-E$3&lt;=TODAY(),$AL2864&gt;0,AI2864&lt;&gt;"closed",AI2864&lt;&gt;"old",AND($B$3&lt;&gt;Data!$N$6,OR(database!$AG2864&lt;&gt;Data!$K$9,database!$AG2864&lt;&gt;Data!$K$8))),MAX(E$8:E2863)+1,0)</f>
        <v>0</v>
      </c>
      <c r="F2864" s="25">
        <f>IF(AH2864="X",MAX(F$8:F2863)+1,0)</f>
        <v>0</v>
      </c>
      <c r="G2864" s="25">
        <f ca="1">IF(AND(AG2864=Data!$K$8,database!AI2864&lt;&gt;"Closed",AI2864&lt;&gt;"old",database!AL2864&lt;(TODAY()+Data!$X$4)),MAX(G$8:G2863)+1,0)</f>
        <v>0</v>
      </c>
      <c r="H2864" s="25">
        <f ca="1">IF(AND(AG2864=Data!$K$9,database!AI2864&lt;&gt;"Closed",AI2864&lt;&gt;"old",database!AL2864&lt;(TODAY()+Data!$X$5)),MAX(H$8:H2863)+1,0)</f>
        <v>0</v>
      </c>
      <c r="Y2864">
        <f>IF(AS2864&gt;0,VLOOKUP(AS2864,$AT:$AV,3,0)+COUNTIF(AS$8:AS2863,AS2864),0)</f>
        <v>0</v>
      </c>
      <c r="AA2864" s="16"/>
      <c r="AB2864" s="22"/>
      <c r="AC2864" s="16"/>
      <c r="AD2864" s="22"/>
      <c r="AE2864" s="16"/>
      <c r="AF2864" s="22"/>
      <c r="AG2864" s="138"/>
      <c r="AH2864" s="23"/>
      <c r="AI2864" s="16"/>
      <c r="AJ2864" s="23"/>
      <c r="AK2864" s="28"/>
      <c r="AL2864" s="35"/>
      <c r="AQ2864" s="25">
        <f>IF(FollowUp!$AK$3="(Off)",IF(FollowUp!$AA$3=Data!$D$5,C2864,IF(FollowUp!$AA$3=Data!$D$6,D2864,IF(FollowUp!$AA$3=Data!$D$7,E2864,B2864))),IF(FollowUp!$AK$3=Data!$N$9,F2864,IF(FollowUp!$AK$3=Data!$N$8,H2864,IF(FollowUp!$AK$3=Data!$N$7,G2864,B2864))))</f>
        <v>0</v>
      </c>
      <c r="AR2864" s="51">
        <f t="shared" si="272"/>
        <v>0</v>
      </c>
      <c r="AS2864" s="25">
        <f t="shared" si="270"/>
        <v>-1</v>
      </c>
      <c r="AT2864" s="25">
        <f t="shared" si="273"/>
        <v>2857</v>
      </c>
      <c r="AU2864" s="25">
        <f t="shared" si="271"/>
        <v>0</v>
      </c>
      <c r="AV2864" s="25">
        <f t="shared" si="274"/>
        <v>0</v>
      </c>
      <c r="BB2864" s="51"/>
    </row>
    <row r="2865" spans="1:54" x14ac:dyDescent="0.25">
      <c r="A2865" t="str">
        <f t="shared" si="269"/>
        <v>2865</v>
      </c>
      <c r="B2865" s="25">
        <f>IF(OR(ISBLANK($AG2865),$AI2865="closed",$AI2865="old",AND($B$3=Data!$N$6,OR(database!AG2865=Data!$K$8,Data!$K$9=database!AG2865))),0,MAX(B$8:B2864)+1)</f>
        <v>0</v>
      </c>
      <c r="C2865" s="25">
        <f ca="1">IF(AND($AL2865-C$3&lt;=TODAY(),$AL2865&gt;0,AI2865&lt;&gt;"closed",AI2865&lt;&gt;"old",AND($B$3&lt;&gt;Data!$N$6,OR(database!$AG2865&lt;&gt;Data!$K$9,database!$AG2865&lt;&gt;Data!$K$8))),MAX(C$8:C2864)+1,0)</f>
        <v>0</v>
      </c>
      <c r="D2865" s="25">
        <f ca="1">IF(AND($AL2865-D$3&lt;=TODAY(),$AL2865&gt;0,$AI2865&lt;&gt;"closed",AI2865&lt;&gt;"old",AND($B$3&lt;&gt;Data!$N$6,OR(database!$AG2865&lt;&gt;Data!$K$9,database!$AG2865&lt;&gt;Data!$K$8))),MAX(D$8:D2864)+1,0)</f>
        <v>0</v>
      </c>
      <c r="E2865" s="25">
        <f ca="1">IF(AND($AL2865-E$3&lt;=TODAY(),$AL2865&gt;0,AI2865&lt;&gt;"closed",AI2865&lt;&gt;"old",AND($B$3&lt;&gt;Data!$N$6,OR(database!$AG2865&lt;&gt;Data!$K$9,database!$AG2865&lt;&gt;Data!$K$8))),MAX(E$8:E2864)+1,0)</f>
        <v>0</v>
      </c>
      <c r="F2865" s="25">
        <f>IF(AH2865="X",MAX(F$8:F2864)+1,0)</f>
        <v>0</v>
      </c>
      <c r="G2865" s="25">
        <f ca="1">IF(AND(AG2865=Data!$K$8,database!AI2865&lt;&gt;"Closed",AI2865&lt;&gt;"old",database!AL2865&lt;(TODAY()+Data!$X$4)),MAX(G$8:G2864)+1,0)</f>
        <v>0</v>
      </c>
      <c r="H2865" s="25">
        <f ca="1">IF(AND(AG2865=Data!$K$9,database!AI2865&lt;&gt;"Closed",AI2865&lt;&gt;"old",database!AL2865&lt;(TODAY()+Data!$X$5)),MAX(H$8:H2864)+1,0)</f>
        <v>0</v>
      </c>
      <c r="Y2865">
        <f>IF(AS2865&gt;0,VLOOKUP(AS2865,$AT:$AV,3,0)+COUNTIF(AS$8:AS2864,AS2865),0)</f>
        <v>0</v>
      </c>
      <c r="AA2865" s="17"/>
      <c r="AB2865" s="18"/>
      <c r="AC2865" s="17"/>
      <c r="AD2865" s="18"/>
      <c r="AE2865" s="17"/>
      <c r="AF2865" s="18"/>
      <c r="AG2865" s="139"/>
      <c r="AH2865" s="24"/>
      <c r="AI2865" s="17"/>
      <c r="AJ2865" s="24"/>
      <c r="AK2865" s="27"/>
      <c r="AL2865" s="47"/>
      <c r="AQ2865" s="25">
        <f>IF(FollowUp!$AK$3="(Off)",IF(FollowUp!$AA$3=Data!$D$5,C2865,IF(FollowUp!$AA$3=Data!$D$6,D2865,IF(FollowUp!$AA$3=Data!$D$7,E2865,B2865))),IF(FollowUp!$AK$3=Data!$N$9,F2865,IF(FollowUp!$AK$3=Data!$N$8,H2865,IF(FollowUp!$AK$3=Data!$N$7,G2865,B2865))))</f>
        <v>0</v>
      </c>
      <c r="AR2865" s="51">
        <f t="shared" si="272"/>
        <v>0</v>
      </c>
      <c r="AS2865" s="25">
        <f t="shared" si="270"/>
        <v>-1</v>
      </c>
      <c r="AT2865" s="25">
        <f t="shared" si="273"/>
        <v>2858</v>
      </c>
      <c r="AU2865" s="25">
        <f t="shared" si="271"/>
        <v>0</v>
      </c>
      <c r="AV2865" s="25">
        <f t="shared" si="274"/>
        <v>0</v>
      </c>
      <c r="BB2865" s="51"/>
    </row>
    <row r="2866" spans="1:54" x14ac:dyDescent="0.25">
      <c r="A2866" t="str">
        <f t="shared" si="269"/>
        <v>2866</v>
      </c>
      <c r="B2866" s="25">
        <f>IF(OR(ISBLANK($AG2866),$AI2866="closed",$AI2866="old",AND($B$3=Data!$N$6,OR(database!AG2866=Data!$K$8,Data!$K$9=database!AG2866))),0,MAX(B$8:B2865)+1)</f>
        <v>0</v>
      </c>
      <c r="C2866" s="25">
        <f ca="1">IF(AND($AL2866-C$3&lt;=TODAY(),$AL2866&gt;0,AI2866&lt;&gt;"closed",AI2866&lt;&gt;"old",AND($B$3&lt;&gt;Data!$N$6,OR(database!$AG2866&lt;&gt;Data!$K$9,database!$AG2866&lt;&gt;Data!$K$8))),MAX(C$8:C2865)+1,0)</f>
        <v>0</v>
      </c>
      <c r="D2866" s="25">
        <f ca="1">IF(AND($AL2866-D$3&lt;=TODAY(),$AL2866&gt;0,$AI2866&lt;&gt;"closed",AI2866&lt;&gt;"old",AND($B$3&lt;&gt;Data!$N$6,OR(database!$AG2866&lt;&gt;Data!$K$9,database!$AG2866&lt;&gt;Data!$K$8))),MAX(D$8:D2865)+1,0)</f>
        <v>0</v>
      </c>
      <c r="E2866" s="25">
        <f ca="1">IF(AND($AL2866-E$3&lt;=TODAY(),$AL2866&gt;0,AI2866&lt;&gt;"closed",AI2866&lt;&gt;"old",AND($B$3&lt;&gt;Data!$N$6,OR(database!$AG2866&lt;&gt;Data!$K$9,database!$AG2866&lt;&gt;Data!$K$8))),MAX(E$8:E2865)+1,0)</f>
        <v>0</v>
      </c>
      <c r="F2866" s="25">
        <f>IF(AH2866="X",MAX(F$8:F2865)+1,0)</f>
        <v>0</v>
      </c>
      <c r="G2866" s="25">
        <f ca="1">IF(AND(AG2866=Data!$K$8,database!AI2866&lt;&gt;"Closed",AI2866&lt;&gt;"old",database!AL2866&lt;(TODAY()+Data!$X$4)),MAX(G$8:G2865)+1,0)</f>
        <v>0</v>
      </c>
      <c r="H2866" s="25">
        <f ca="1">IF(AND(AG2866=Data!$K$9,database!AI2866&lt;&gt;"Closed",AI2866&lt;&gt;"old",database!AL2866&lt;(TODAY()+Data!$X$5)),MAX(H$8:H2865)+1,0)</f>
        <v>0</v>
      </c>
      <c r="Y2866">
        <f>IF(AS2866&gt;0,VLOOKUP(AS2866,$AT:$AV,3,0)+COUNTIF(AS$8:AS2865,AS2866),0)</f>
        <v>0</v>
      </c>
      <c r="AA2866" s="16"/>
      <c r="AB2866" s="22"/>
      <c r="AC2866" s="16"/>
      <c r="AD2866" s="22"/>
      <c r="AE2866" s="16"/>
      <c r="AF2866" s="22"/>
      <c r="AG2866" s="138"/>
      <c r="AH2866" s="23"/>
      <c r="AI2866" s="16"/>
      <c r="AJ2866" s="23"/>
      <c r="AK2866" s="28"/>
      <c r="AL2866" s="35"/>
      <c r="AQ2866" s="25">
        <f>IF(FollowUp!$AK$3="(Off)",IF(FollowUp!$AA$3=Data!$D$5,C2866,IF(FollowUp!$AA$3=Data!$D$6,D2866,IF(FollowUp!$AA$3=Data!$D$7,E2866,B2866))),IF(FollowUp!$AK$3=Data!$N$9,F2866,IF(FollowUp!$AK$3=Data!$N$8,H2866,IF(FollowUp!$AK$3=Data!$N$7,G2866,B2866))))</f>
        <v>0</v>
      </c>
      <c r="AR2866" s="51">
        <f t="shared" si="272"/>
        <v>0</v>
      </c>
      <c r="AS2866" s="25">
        <f t="shared" si="270"/>
        <v>-1</v>
      </c>
      <c r="AT2866" s="25">
        <f t="shared" si="273"/>
        <v>2859</v>
      </c>
      <c r="AU2866" s="25">
        <f t="shared" si="271"/>
        <v>0</v>
      </c>
      <c r="AV2866" s="25">
        <f t="shared" si="274"/>
        <v>0</v>
      </c>
      <c r="BB2866" s="51"/>
    </row>
    <row r="2867" spans="1:54" x14ac:dyDescent="0.25">
      <c r="A2867" t="str">
        <f t="shared" si="269"/>
        <v>2867</v>
      </c>
      <c r="B2867" s="25">
        <f>IF(OR(ISBLANK($AG2867),$AI2867="closed",$AI2867="old",AND($B$3=Data!$N$6,OR(database!AG2867=Data!$K$8,Data!$K$9=database!AG2867))),0,MAX(B$8:B2866)+1)</f>
        <v>0</v>
      </c>
      <c r="C2867" s="25">
        <f ca="1">IF(AND($AL2867-C$3&lt;=TODAY(),$AL2867&gt;0,AI2867&lt;&gt;"closed",AI2867&lt;&gt;"old",AND($B$3&lt;&gt;Data!$N$6,OR(database!$AG2867&lt;&gt;Data!$K$9,database!$AG2867&lt;&gt;Data!$K$8))),MAX(C$8:C2866)+1,0)</f>
        <v>0</v>
      </c>
      <c r="D2867" s="25">
        <f ca="1">IF(AND($AL2867-D$3&lt;=TODAY(),$AL2867&gt;0,$AI2867&lt;&gt;"closed",AI2867&lt;&gt;"old",AND($B$3&lt;&gt;Data!$N$6,OR(database!$AG2867&lt;&gt;Data!$K$9,database!$AG2867&lt;&gt;Data!$K$8))),MAX(D$8:D2866)+1,0)</f>
        <v>0</v>
      </c>
      <c r="E2867" s="25">
        <f ca="1">IF(AND($AL2867-E$3&lt;=TODAY(),$AL2867&gt;0,AI2867&lt;&gt;"closed",AI2867&lt;&gt;"old",AND($B$3&lt;&gt;Data!$N$6,OR(database!$AG2867&lt;&gt;Data!$K$9,database!$AG2867&lt;&gt;Data!$K$8))),MAX(E$8:E2866)+1,0)</f>
        <v>0</v>
      </c>
      <c r="F2867" s="25">
        <f>IF(AH2867="X",MAX(F$8:F2866)+1,0)</f>
        <v>0</v>
      </c>
      <c r="G2867" s="25">
        <f ca="1">IF(AND(AG2867=Data!$K$8,database!AI2867&lt;&gt;"Closed",AI2867&lt;&gt;"old",database!AL2867&lt;(TODAY()+Data!$X$4)),MAX(G$8:G2866)+1,0)</f>
        <v>0</v>
      </c>
      <c r="H2867" s="25">
        <f ca="1">IF(AND(AG2867=Data!$K$9,database!AI2867&lt;&gt;"Closed",AI2867&lt;&gt;"old",database!AL2867&lt;(TODAY()+Data!$X$5)),MAX(H$8:H2866)+1,0)</f>
        <v>0</v>
      </c>
      <c r="Y2867">
        <f>IF(AS2867&gt;0,VLOOKUP(AS2867,$AT:$AV,3,0)+COUNTIF(AS$8:AS2866,AS2867),0)</f>
        <v>0</v>
      </c>
      <c r="AA2867" s="17"/>
      <c r="AB2867" s="18"/>
      <c r="AC2867" s="17"/>
      <c r="AD2867" s="18"/>
      <c r="AE2867" s="17"/>
      <c r="AF2867" s="18"/>
      <c r="AG2867" s="139"/>
      <c r="AH2867" s="24"/>
      <c r="AI2867" s="17"/>
      <c r="AJ2867" s="24"/>
      <c r="AK2867" s="27"/>
      <c r="AL2867" s="47"/>
      <c r="AQ2867" s="25">
        <f>IF(FollowUp!$AK$3="(Off)",IF(FollowUp!$AA$3=Data!$D$5,C2867,IF(FollowUp!$AA$3=Data!$D$6,D2867,IF(FollowUp!$AA$3=Data!$D$7,E2867,B2867))),IF(FollowUp!$AK$3=Data!$N$9,F2867,IF(FollowUp!$AK$3=Data!$N$8,H2867,IF(FollowUp!$AK$3=Data!$N$7,G2867,B2867))))</f>
        <v>0</v>
      </c>
      <c r="AR2867" s="51">
        <f t="shared" si="272"/>
        <v>0</v>
      </c>
      <c r="AS2867" s="25">
        <f t="shared" si="270"/>
        <v>-1</v>
      </c>
      <c r="AT2867" s="25">
        <f t="shared" si="273"/>
        <v>2860</v>
      </c>
      <c r="AU2867" s="25">
        <f t="shared" si="271"/>
        <v>0</v>
      </c>
      <c r="AV2867" s="25">
        <f t="shared" si="274"/>
        <v>0</v>
      </c>
      <c r="BB2867" s="51"/>
    </row>
    <row r="2868" spans="1:54" x14ac:dyDescent="0.25">
      <c r="A2868" t="str">
        <f t="shared" si="269"/>
        <v>2868</v>
      </c>
      <c r="B2868" s="25">
        <f>IF(OR(ISBLANK($AG2868),$AI2868="closed",$AI2868="old",AND($B$3=Data!$N$6,OR(database!AG2868=Data!$K$8,Data!$K$9=database!AG2868))),0,MAX(B$8:B2867)+1)</f>
        <v>0</v>
      </c>
      <c r="C2868" s="25">
        <f ca="1">IF(AND($AL2868-C$3&lt;=TODAY(),$AL2868&gt;0,AI2868&lt;&gt;"closed",AI2868&lt;&gt;"old",AND($B$3&lt;&gt;Data!$N$6,OR(database!$AG2868&lt;&gt;Data!$K$9,database!$AG2868&lt;&gt;Data!$K$8))),MAX(C$8:C2867)+1,0)</f>
        <v>0</v>
      </c>
      <c r="D2868" s="25">
        <f ca="1">IF(AND($AL2868-D$3&lt;=TODAY(),$AL2868&gt;0,$AI2868&lt;&gt;"closed",AI2868&lt;&gt;"old",AND($B$3&lt;&gt;Data!$N$6,OR(database!$AG2868&lt;&gt;Data!$K$9,database!$AG2868&lt;&gt;Data!$K$8))),MAX(D$8:D2867)+1,0)</f>
        <v>0</v>
      </c>
      <c r="E2868" s="25">
        <f ca="1">IF(AND($AL2868-E$3&lt;=TODAY(),$AL2868&gt;0,AI2868&lt;&gt;"closed",AI2868&lt;&gt;"old",AND($B$3&lt;&gt;Data!$N$6,OR(database!$AG2868&lt;&gt;Data!$K$9,database!$AG2868&lt;&gt;Data!$K$8))),MAX(E$8:E2867)+1,0)</f>
        <v>0</v>
      </c>
      <c r="F2868" s="25">
        <f>IF(AH2868="X",MAX(F$8:F2867)+1,0)</f>
        <v>0</v>
      </c>
      <c r="G2868" s="25">
        <f ca="1">IF(AND(AG2868=Data!$K$8,database!AI2868&lt;&gt;"Closed",AI2868&lt;&gt;"old",database!AL2868&lt;(TODAY()+Data!$X$4)),MAX(G$8:G2867)+1,0)</f>
        <v>0</v>
      </c>
      <c r="H2868" s="25">
        <f ca="1">IF(AND(AG2868=Data!$K$9,database!AI2868&lt;&gt;"Closed",AI2868&lt;&gt;"old",database!AL2868&lt;(TODAY()+Data!$X$5)),MAX(H$8:H2867)+1,0)</f>
        <v>0</v>
      </c>
      <c r="Y2868">
        <f>IF(AS2868&gt;0,VLOOKUP(AS2868,$AT:$AV,3,0)+COUNTIF(AS$8:AS2867,AS2868),0)</f>
        <v>0</v>
      </c>
      <c r="AA2868" s="16"/>
      <c r="AB2868" s="22"/>
      <c r="AC2868" s="16"/>
      <c r="AD2868" s="22"/>
      <c r="AE2868" s="16"/>
      <c r="AF2868" s="22"/>
      <c r="AG2868" s="138"/>
      <c r="AH2868" s="23"/>
      <c r="AI2868" s="16"/>
      <c r="AJ2868" s="23"/>
      <c r="AK2868" s="28"/>
      <c r="AL2868" s="35"/>
      <c r="AQ2868" s="25">
        <f>IF(FollowUp!$AK$3="(Off)",IF(FollowUp!$AA$3=Data!$D$5,C2868,IF(FollowUp!$AA$3=Data!$D$6,D2868,IF(FollowUp!$AA$3=Data!$D$7,E2868,B2868))),IF(FollowUp!$AK$3=Data!$N$9,F2868,IF(FollowUp!$AK$3=Data!$N$8,H2868,IF(FollowUp!$AK$3=Data!$N$7,G2868,B2868))))</f>
        <v>0</v>
      </c>
      <c r="AR2868" s="51">
        <f t="shared" si="272"/>
        <v>0</v>
      </c>
      <c r="AS2868" s="25">
        <f t="shared" si="270"/>
        <v>-1</v>
      </c>
      <c r="AT2868" s="25">
        <f t="shared" si="273"/>
        <v>2861</v>
      </c>
      <c r="AU2868" s="25">
        <f t="shared" si="271"/>
        <v>0</v>
      </c>
      <c r="AV2868" s="25">
        <f t="shared" si="274"/>
        <v>0</v>
      </c>
      <c r="BB2868" s="51"/>
    </row>
    <row r="2869" spans="1:54" x14ac:dyDescent="0.25">
      <c r="A2869" t="str">
        <f t="shared" si="269"/>
        <v>2869</v>
      </c>
      <c r="B2869" s="25">
        <f>IF(OR(ISBLANK($AG2869),$AI2869="closed",$AI2869="old",AND($B$3=Data!$N$6,OR(database!AG2869=Data!$K$8,Data!$K$9=database!AG2869))),0,MAX(B$8:B2868)+1)</f>
        <v>0</v>
      </c>
      <c r="C2869" s="25">
        <f ca="1">IF(AND($AL2869-C$3&lt;=TODAY(),$AL2869&gt;0,AI2869&lt;&gt;"closed",AI2869&lt;&gt;"old",AND($B$3&lt;&gt;Data!$N$6,OR(database!$AG2869&lt;&gt;Data!$K$9,database!$AG2869&lt;&gt;Data!$K$8))),MAX(C$8:C2868)+1,0)</f>
        <v>0</v>
      </c>
      <c r="D2869" s="25">
        <f ca="1">IF(AND($AL2869-D$3&lt;=TODAY(),$AL2869&gt;0,$AI2869&lt;&gt;"closed",AI2869&lt;&gt;"old",AND($B$3&lt;&gt;Data!$N$6,OR(database!$AG2869&lt;&gt;Data!$K$9,database!$AG2869&lt;&gt;Data!$K$8))),MAX(D$8:D2868)+1,0)</f>
        <v>0</v>
      </c>
      <c r="E2869" s="25">
        <f ca="1">IF(AND($AL2869-E$3&lt;=TODAY(),$AL2869&gt;0,AI2869&lt;&gt;"closed",AI2869&lt;&gt;"old",AND($B$3&lt;&gt;Data!$N$6,OR(database!$AG2869&lt;&gt;Data!$K$9,database!$AG2869&lt;&gt;Data!$K$8))),MAX(E$8:E2868)+1,0)</f>
        <v>0</v>
      </c>
      <c r="F2869" s="25">
        <f>IF(AH2869="X",MAX(F$8:F2868)+1,0)</f>
        <v>0</v>
      </c>
      <c r="G2869" s="25">
        <f ca="1">IF(AND(AG2869=Data!$K$8,database!AI2869&lt;&gt;"Closed",AI2869&lt;&gt;"old",database!AL2869&lt;(TODAY()+Data!$X$4)),MAX(G$8:G2868)+1,0)</f>
        <v>0</v>
      </c>
      <c r="H2869" s="25">
        <f ca="1">IF(AND(AG2869=Data!$K$9,database!AI2869&lt;&gt;"Closed",AI2869&lt;&gt;"old",database!AL2869&lt;(TODAY()+Data!$X$5)),MAX(H$8:H2868)+1,0)</f>
        <v>0</v>
      </c>
      <c r="Y2869">
        <f>IF(AS2869&gt;0,VLOOKUP(AS2869,$AT:$AV,3,0)+COUNTIF(AS$8:AS2868,AS2869),0)</f>
        <v>0</v>
      </c>
      <c r="AA2869" s="17"/>
      <c r="AB2869" s="18"/>
      <c r="AC2869" s="17"/>
      <c r="AD2869" s="18"/>
      <c r="AE2869" s="17"/>
      <c r="AF2869" s="18"/>
      <c r="AG2869" s="139"/>
      <c r="AH2869" s="24"/>
      <c r="AI2869" s="17"/>
      <c r="AJ2869" s="24"/>
      <c r="AK2869" s="27"/>
      <c r="AL2869" s="47"/>
      <c r="AQ2869" s="25">
        <f>IF(FollowUp!$AK$3="(Off)",IF(FollowUp!$AA$3=Data!$D$5,C2869,IF(FollowUp!$AA$3=Data!$D$6,D2869,IF(FollowUp!$AA$3=Data!$D$7,E2869,B2869))),IF(FollowUp!$AK$3=Data!$N$9,F2869,IF(FollowUp!$AK$3=Data!$N$8,H2869,IF(FollowUp!$AK$3=Data!$N$7,G2869,B2869))))</f>
        <v>0</v>
      </c>
      <c r="AR2869" s="51">
        <f t="shared" si="272"/>
        <v>0</v>
      </c>
      <c r="AS2869" s="25">
        <f t="shared" si="270"/>
        <v>-1</v>
      </c>
      <c r="AT2869" s="25">
        <f t="shared" si="273"/>
        <v>2862</v>
      </c>
      <c r="AU2869" s="25">
        <f t="shared" si="271"/>
        <v>0</v>
      </c>
      <c r="AV2869" s="25">
        <f t="shared" si="274"/>
        <v>0</v>
      </c>
      <c r="BB2869" s="51"/>
    </row>
    <row r="2870" spans="1:54" x14ac:dyDescent="0.25">
      <c r="A2870" t="str">
        <f t="shared" si="269"/>
        <v>2870</v>
      </c>
      <c r="B2870" s="25">
        <f>IF(OR(ISBLANK($AG2870),$AI2870="closed",$AI2870="old",AND($B$3=Data!$N$6,OR(database!AG2870=Data!$K$8,Data!$K$9=database!AG2870))),0,MAX(B$8:B2869)+1)</f>
        <v>0</v>
      </c>
      <c r="C2870" s="25">
        <f ca="1">IF(AND($AL2870-C$3&lt;=TODAY(),$AL2870&gt;0,AI2870&lt;&gt;"closed",AI2870&lt;&gt;"old",AND($B$3&lt;&gt;Data!$N$6,OR(database!$AG2870&lt;&gt;Data!$K$9,database!$AG2870&lt;&gt;Data!$K$8))),MAX(C$8:C2869)+1,0)</f>
        <v>0</v>
      </c>
      <c r="D2870" s="25">
        <f ca="1">IF(AND($AL2870-D$3&lt;=TODAY(),$AL2870&gt;0,$AI2870&lt;&gt;"closed",AI2870&lt;&gt;"old",AND($B$3&lt;&gt;Data!$N$6,OR(database!$AG2870&lt;&gt;Data!$K$9,database!$AG2870&lt;&gt;Data!$K$8))),MAX(D$8:D2869)+1,0)</f>
        <v>0</v>
      </c>
      <c r="E2870" s="25">
        <f ca="1">IF(AND($AL2870-E$3&lt;=TODAY(),$AL2870&gt;0,AI2870&lt;&gt;"closed",AI2870&lt;&gt;"old",AND($B$3&lt;&gt;Data!$N$6,OR(database!$AG2870&lt;&gt;Data!$K$9,database!$AG2870&lt;&gt;Data!$K$8))),MAX(E$8:E2869)+1,0)</f>
        <v>0</v>
      </c>
      <c r="F2870" s="25">
        <f>IF(AH2870="X",MAX(F$8:F2869)+1,0)</f>
        <v>0</v>
      </c>
      <c r="G2870" s="25">
        <f ca="1">IF(AND(AG2870=Data!$K$8,database!AI2870&lt;&gt;"Closed",AI2870&lt;&gt;"old",database!AL2870&lt;(TODAY()+Data!$X$4)),MAX(G$8:G2869)+1,0)</f>
        <v>0</v>
      </c>
      <c r="H2870" s="25">
        <f ca="1">IF(AND(AG2870=Data!$K$9,database!AI2870&lt;&gt;"Closed",AI2870&lt;&gt;"old",database!AL2870&lt;(TODAY()+Data!$X$5)),MAX(H$8:H2869)+1,0)</f>
        <v>0</v>
      </c>
      <c r="Y2870">
        <f>IF(AS2870&gt;0,VLOOKUP(AS2870,$AT:$AV,3,0)+COUNTIF(AS$8:AS2869,AS2870),0)</f>
        <v>0</v>
      </c>
      <c r="AA2870" s="16"/>
      <c r="AB2870" s="22"/>
      <c r="AC2870" s="16"/>
      <c r="AD2870" s="22"/>
      <c r="AE2870" s="16"/>
      <c r="AF2870" s="22"/>
      <c r="AG2870" s="138"/>
      <c r="AH2870" s="23"/>
      <c r="AI2870" s="16"/>
      <c r="AJ2870" s="23"/>
      <c r="AK2870" s="28"/>
      <c r="AL2870" s="35"/>
      <c r="AQ2870" s="25">
        <f>IF(FollowUp!$AK$3="(Off)",IF(FollowUp!$AA$3=Data!$D$5,C2870,IF(FollowUp!$AA$3=Data!$D$6,D2870,IF(FollowUp!$AA$3=Data!$D$7,E2870,B2870))),IF(FollowUp!$AK$3=Data!$N$9,F2870,IF(FollowUp!$AK$3=Data!$N$8,H2870,IF(FollowUp!$AK$3=Data!$N$7,G2870,B2870))))</f>
        <v>0</v>
      </c>
      <c r="AR2870" s="51">
        <f t="shared" si="272"/>
        <v>0</v>
      </c>
      <c r="AS2870" s="25">
        <f t="shared" si="270"/>
        <v>-1</v>
      </c>
      <c r="AT2870" s="25">
        <f t="shared" si="273"/>
        <v>2863</v>
      </c>
      <c r="AU2870" s="25">
        <f t="shared" si="271"/>
        <v>0</v>
      </c>
      <c r="AV2870" s="25">
        <f t="shared" si="274"/>
        <v>0</v>
      </c>
      <c r="BB2870" s="51"/>
    </row>
    <row r="2871" spans="1:54" x14ac:dyDescent="0.25">
      <c r="A2871" t="str">
        <f t="shared" si="269"/>
        <v>2871</v>
      </c>
      <c r="B2871" s="25">
        <f>IF(OR(ISBLANK($AG2871),$AI2871="closed",$AI2871="old",AND($B$3=Data!$N$6,OR(database!AG2871=Data!$K$8,Data!$K$9=database!AG2871))),0,MAX(B$8:B2870)+1)</f>
        <v>0</v>
      </c>
      <c r="C2871" s="25">
        <f ca="1">IF(AND($AL2871-C$3&lt;=TODAY(),$AL2871&gt;0,AI2871&lt;&gt;"closed",AI2871&lt;&gt;"old",AND($B$3&lt;&gt;Data!$N$6,OR(database!$AG2871&lt;&gt;Data!$K$9,database!$AG2871&lt;&gt;Data!$K$8))),MAX(C$8:C2870)+1,0)</f>
        <v>0</v>
      </c>
      <c r="D2871" s="25">
        <f ca="1">IF(AND($AL2871-D$3&lt;=TODAY(),$AL2871&gt;0,$AI2871&lt;&gt;"closed",AI2871&lt;&gt;"old",AND($B$3&lt;&gt;Data!$N$6,OR(database!$AG2871&lt;&gt;Data!$K$9,database!$AG2871&lt;&gt;Data!$K$8))),MAX(D$8:D2870)+1,0)</f>
        <v>0</v>
      </c>
      <c r="E2871" s="25">
        <f ca="1">IF(AND($AL2871-E$3&lt;=TODAY(),$AL2871&gt;0,AI2871&lt;&gt;"closed",AI2871&lt;&gt;"old",AND($B$3&lt;&gt;Data!$N$6,OR(database!$AG2871&lt;&gt;Data!$K$9,database!$AG2871&lt;&gt;Data!$K$8))),MAX(E$8:E2870)+1,0)</f>
        <v>0</v>
      </c>
      <c r="F2871" s="25">
        <f>IF(AH2871="X",MAX(F$8:F2870)+1,0)</f>
        <v>0</v>
      </c>
      <c r="G2871" s="25">
        <f ca="1">IF(AND(AG2871=Data!$K$8,database!AI2871&lt;&gt;"Closed",AI2871&lt;&gt;"old",database!AL2871&lt;(TODAY()+Data!$X$4)),MAX(G$8:G2870)+1,0)</f>
        <v>0</v>
      </c>
      <c r="H2871" s="25">
        <f ca="1">IF(AND(AG2871=Data!$K$9,database!AI2871&lt;&gt;"Closed",AI2871&lt;&gt;"old",database!AL2871&lt;(TODAY()+Data!$X$5)),MAX(H$8:H2870)+1,0)</f>
        <v>0</v>
      </c>
      <c r="Y2871">
        <f>IF(AS2871&gt;0,VLOOKUP(AS2871,$AT:$AV,3,0)+COUNTIF(AS$8:AS2870,AS2871),0)</f>
        <v>0</v>
      </c>
      <c r="AA2871" s="17"/>
      <c r="AB2871" s="18"/>
      <c r="AC2871" s="17"/>
      <c r="AD2871" s="18"/>
      <c r="AE2871" s="17"/>
      <c r="AF2871" s="18"/>
      <c r="AG2871" s="139"/>
      <c r="AH2871" s="24"/>
      <c r="AI2871" s="17"/>
      <c r="AJ2871" s="24"/>
      <c r="AK2871" s="27"/>
      <c r="AL2871" s="47"/>
      <c r="AQ2871" s="25">
        <f>IF(FollowUp!$AK$3="(Off)",IF(FollowUp!$AA$3=Data!$D$5,C2871,IF(FollowUp!$AA$3=Data!$D$6,D2871,IF(FollowUp!$AA$3=Data!$D$7,E2871,B2871))),IF(FollowUp!$AK$3=Data!$N$9,F2871,IF(FollowUp!$AK$3=Data!$N$8,H2871,IF(FollowUp!$AK$3=Data!$N$7,G2871,B2871))))</f>
        <v>0</v>
      </c>
      <c r="AR2871" s="51">
        <f t="shared" si="272"/>
        <v>0</v>
      </c>
      <c r="AS2871" s="25">
        <f t="shared" si="270"/>
        <v>-1</v>
      </c>
      <c r="AT2871" s="25">
        <f t="shared" si="273"/>
        <v>2864</v>
      </c>
      <c r="AU2871" s="25">
        <f t="shared" si="271"/>
        <v>0</v>
      </c>
      <c r="AV2871" s="25">
        <f t="shared" si="274"/>
        <v>0</v>
      </c>
      <c r="BB2871" s="51"/>
    </row>
    <row r="2872" spans="1:54" x14ac:dyDescent="0.25">
      <c r="A2872" t="str">
        <f t="shared" si="269"/>
        <v>2872</v>
      </c>
      <c r="B2872" s="25">
        <f>IF(OR(ISBLANK($AG2872),$AI2872="closed",$AI2872="old",AND($B$3=Data!$N$6,OR(database!AG2872=Data!$K$8,Data!$K$9=database!AG2872))),0,MAX(B$8:B2871)+1)</f>
        <v>0</v>
      </c>
      <c r="C2872" s="25">
        <f ca="1">IF(AND($AL2872-C$3&lt;=TODAY(),$AL2872&gt;0,AI2872&lt;&gt;"closed",AI2872&lt;&gt;"old",AND($B$3&lt;&gt;Data!$N$6,OR(database!$AG2872&lt;&gt;Data!$K$9,database!$AG2872&lt;&gt;Data!$K$8))),MAX(C$8:C2871)+1,0)</f>
        <v>0</v>
      </c>
      <c r="D2872" s="25">
        <f ca="1">IF(AND($AL2872-D$3&lt;=TODAY(),$AL2872&gt;0,$AI2872&lt;&gt;"closed",AI2872&lt;&gt;"old",AND($B$3&lt;&gt;Data!$N$6,OR(database!$AG2872&lt;&gt;Data!$K$9,database!$AG2872&lt;&gt;Data!$K$8))),MAX(D$8:D2871)+1,0)</f>
        <v>0</v>
      </c>
      <c r="E2872" s="25">
        <f ca="1">IF(AND($AL2872-E$3&lt;=TODAY(),$AL2872&gt;0,AI2872&lt;&gt;"closed",AI2872&lt;&gt;"old",AND($B$3&lt;&gt;Data!$N$6,OR(database!$AG2872&lt;&gt;Data!$K$9,database!$AG2872&lt;&gt;Data!$K$8))),MAX(E$8:E2871)+1,0)</f>
        <v>0</v>
      </c>
      <c r="F2872" s="25">
        <f>IF(AH2872="X",MAX(F$8:F2871)+1,0)</f>
        <v>0</v>
      </c>
      <c r="G2872" s="25">
        <f ca="1">IF(AND(AG2872=Data!$K$8,database!AI2872&lt;&gt;"Closed",AI2872&lt;&gt;"old",database!AL2872&lt;(TODAY()+Data!$X$4)),MAX(G$8:G2871)+1,0)</f>
        <v>0</v>
      </c>
      <c r="H2872" s="25">
        <f ca="1">IF(AND(AG2872=Data!$K$9,database!AI2872&lt;&gt;"Closed",AI2872&lt;&gt;"old",database!AL2872&lt;(TODAY()+Data!$X$5)),MAX(H$8:H2871)+1,0)</f>
        <v>0</v>
      </c>
      <c r="Y2872">
        <f>IF(AS2872&gt;0,VLOOKUP(AS2872,$AT:$AV,3,0)+COUNTIF(AS$8:AS2871,AS2872),0)</f>
        <v>0</v>
      </c>
      <c r="AA2872" s="16"/>
      <c r="AB2872" s="22"/>
      <c r="AC2872" s="16"/>
      <c r="AD2872" s="22"/>
      <c r="AE2872" s="16"/>
      <c r="AF2872" s="22"/>
      <c r="AG2872" s="138"/>
      <c r="AH2872" s="23"/>
      <c r="AI2872" s="16"/>
      <c r="AJ2872" s="23"/>
      <c r="AK2872" s="28"/>
      <c r="AL2872" s="35"/>
      <c r="AQ2872" s="25">
        <f>IF(FollowUp!$AK$3="(Off)",IF(FollowUp!$AA$3=Data!$D$5,C2872,IF(FollowUp!$AA$3=Data!$D$6,D2872,IF(FollowUp!$AA$3=Data!$D$7,E2872,B2872))),IF(FollowUp!$AK$3=Data!$N$9,F2872,IF(FollowUp!$AK$3=Data!$N$8,H2872,IF(FollowUp!$AK$3=Data!$N$7,G2872,B2872))))</f>
        <v>0</v>
      </c>
      <c r="AR2872" s="51">
        <f t="shared" si="272"/>
        <v>0</v>
      </c>
      <c r="AS2872" s="25">
        <f t="shared" si="270"/>
        <v>-1</v>
      </c>
      <c r="AT2872" s="25">
        <f t="shared" si="273"/>
        <v>2865</v>
      </c>
      <c r="AU2872" s="25">
        <f t="shared" si="271"/>
        <v>0</v>
      </c>
      <c r="AV2872" s="25">
        <f t="shared" si="274"/>
        <v>0</v>
      </c>
      <c r="BB2872" s="51"/>
    </row>
    <row r="2873" spans="1:54" x14ac:dyDescent="0.25">
      <c r="A2873" t="str">
        <f t="shared" si="269"/>
        <v>2873</v>
      </c>
      <c r="B2873" s="25">
        <f>IF(OR(ISBLANK($AG2873),$AI2873="closed",$AI2873="old",AND($B$3=Data!$N$6,OR(database!AG2873=Data!$K$8,Data!$K$9=database!AG2873))),0,MAX(B$8:B2872)+1)</f>
        <v>0</v>
      </c>
      <c r="C2873" s="25">
        <f ca="1">IF(AND($AL2873-C$3&lt;=TODAY(),$AL2873&gt;0,AI2873&lt;&gt;"closed",AI2873&lt;&gt;"old",AND($B$3&lt;&gt;Data!$N$6,OR(database!$AG2873&lt;&gt;Data!$K$9,database!$AG2873&lt;&gt;Data!$K$8))),MAX(C$8:C2872)+1,0)</f>
        <v>0</v>
      </c>
      <c r="D2873" s="25">
        <f ca="1">IF(AND($AL2873-D$3&lt;=TODAY(),$AL2873&gt;0,$AI2873&lt;&gt;"closed",AI2873&lt;&gt;"old",AND($B$3&lt;&gt;Data!$N$6,OR(database!$AG2873&lt;&gt;Data!$K$9,database!$AG2873&lt;&gt;Data!$K$8))),MAX(D$8:D2872)+1,0)</f>
        <v>0</v>
      </c>
      <c r="E2873" s="25">
        <f ca="1">IF(AND($AL2873-E$3&lt;=TODAY(),$AL2873&gt;0,AI2873&lt;&gt;"closed",AI2873&lt;&gt;"old",AND($B$3&lt;&gt;Data!$N$6,OR(database!$AG2873&lt;&gt;Data!$K$9,database!$AG2873&lt;&gt;Data!$K$8))),MAX(E$8:E2872)+1,0)</f>
        <v>0</v>
      </c>
      <c r="F2873" s="25">
        <f>IF(AH2873="X",MAX(F$8:F2872)+1,0)</f>
        <v>0</v>
      </c>
      <c r="G2873" s="25">
        <f ca="1">IF(AND(AG2873=Data!$K$8,database!AI2873&lt;&gt;"Closed",AI2873&lt;&gt;"old",database!AL2873&lt;(TODAY()+Data!$X$4)),MAX(G$8:G2872)+1,0)</f>
        <v>0</v>
      </c>
      <c r="H2873" s="25">
        <f ca="1">IF(AND(AG2873=Data!$K$9,database!AI2873&lt;&gt;"Closed",AI2873&lt;&gt;"old",database!AL2873&lt;(TODAY()+Data!$X$5)),MAX(H$8:H2872)+1,0)</f>
        <v>0</v>
      </c>
      <c r="Y2873">
        <f>IF(AS2873&gt;0,VLOOKUP(AS2873,$AT:$AV,3,0)+COUNTIF(AS$8:AS2872,AS2873),0)</f>
        <v>0</v>
      </c>
      <c r="AA2873" s="17"/>
      <c r="AB2873" s="18"/>
      <c r="AC2873" s="17"/>
      <c r="AD2873" s="18"/>
      <c r="AE2873" s="17"/>
      <c r="AF2873" s="18"/>
      <c r="AG2873" s="139"/>
      <c r="AH2873" s="24"/>
      <c r="AI2873" s="17"/>
      <c r="AJ2873" s="24"/>
      <c r="AK2873" s="27"/>
      <c r="AL2873" s="47"/>
      <c r="AQ2873" s="25">
        <f>IF(FollowUp!$AK$3="(Off)",IF(FollowUp!$AA$3=Data!$D$5,C2873,IF(FollowUp!$AA$3=Data!$D$6,D2873,IF(FollowUp!$AA$3=Data!$D$7,E2873,B2873))),IF(FollowUp!$AK$3=Data!$N$9,F2873,IF(FollowUp!$AK$3=Data!$N$8,H2873,IF(FollowUp!$AK$3=Data!$N$7,G2873,B2873))))</f>
        <v>0</v>
      </c>
      <c r="AR2873" s="51">
        <f t="shared" si="272"/>
        <v>0</v>
      </c>
      <c r="AS2873" s="25">
        <f t="shared" si="270"/>
        <v>-1</v>
      </c>
      <c r="AT2873" s="25">
        <f t="shared" si="273"/>
        <v>2866</v>
      </c>
      <c r="AU2873" s="25">
        <f t="shared" si="271"/>
        <v>0</v>
      </c>
      <c r="AV2873" s="25">
        <f t="shared" si="274"/>
        <v>0</v>
      </c>
      <c r="BB2873" s="51"/>
    </row>
    <row r="2874" spans="1:54" x14ac:dyDescent="0.25">
      <c r="A2874" t="str">
        <f t="shared" si="269"/>
        <v>2874</v>
      </c>
      <c r="B2874" s="25">
        <f>IF(OR(ISBLANK($AG2874),$AI2874="closed",$AI2874="old",AND($B$3=Data!$N$6,OR(database!AG2874=Data!$K$8,Data!$K$9=database!AG2874))),0,MAX(B$8:B2873)+1)</f>
        <v>0</v>
      </c>
      <c r="C2874" s="25">
        <f ca="1">IF(AND($AL2874-C$3&lt;=TODAY(),$AL2874&gt;0,AI2874&lt;&gt;"closed",AI2874&lt;&gt;"old",AND($B$3&lt;&gt;Data!$N$6,OR(database!$AG2874&lt;&gt;Data!$K$9,database!$AG2874&lt;&gt;Data!$K$8))),MAX(C$8:C2873)+1,0)</f>
        <v>0</v>
      </c>
      <c r="D2874" s="25">
        <f ca="1">IF(AND($AL2874-D$3&lt;=TODAY(),$AL2874&gt;0,$AI2874&lt;&gt;"closed",AI2874&lt;&gt;"old",AND($B$3&lt;&gt;Data!$N$6,OR(database!$AG2874&lt;&gt;Data!$K$9,database!$AG2874&lt;&gt;Data!$K$8))),MAX(D$8:D2873)+1,0)</f>
        <v>0</v>
      </c>
      <c r="E2874" s="25">
        <f ca="1">IF(AND($AL2874-E$3&lt;=TODAY(),$AL2874&gt;0,AI2874&lt;&gt;"closed",AI2874&lt;&gt;"old",AND($B$3&lt;&gt;Data!$N$6,OR(database!$AG2874&lt;&gt;Data!$K$9,database!$AG2874&lt;&gt;Data!$K$8))),MAX(E$8:E2873)+1,0)</f>
        <v>0</v>
      </c>
      <c r="F2874" s="25">
        <f>IF(AH2874="X",MAX(F$8:F2873)+1,0)</f>
        <v>0</v>
      </c>
      <c r="G2874" s="25">
        <f ca="1">IF(AND(AG2874=Data!$K$8,database!AI2874&lt;&gt;"Closed",AI2874&lt;&gt;"old",database!AL2874&lt;(TODAY()+Data!$X$4)),MAX(G$8:G2873)+1,0)</f>
        <v>0</v>
      </c>
      <c r="H2874" s="25">
        <f ca="1">IF(AND(AG2874=Data!$K$9,database!AI2874&lt;&gt;"Closed",AI2874&lt;&gt;"old",database!AL2874&lt;(TODAY()+Data!$X$5)),MAX(H$8:H2873)+1,0)</f>
        <v>0</v>
      </c>
      <c r="Y2874">
        <f>IF(AS2874&gt;0,VLOOKUP(AS2874,$AT:$AV,3,0)+COUNTIF(AS$8:AS2873,AS2874),0)</f>
        <v>0</v>
      </c>
      <c r="AA2874" s="16"/>
      <c r="AB2874" s="22"/>
      <c r="AC2874" s="16"/>
      <c r="AD2874" s="22"/>
      <c r="AE2874" s="16"/>
      <c r="AF2874" s="22"/>
      <c r="AG2874" s="138"/>
      <c r="AH2874" s="23"/>
      <c r="AI2874" s="16"/>
      <c r="AJ2874" s="23"/>
      <c r="AK2874" s="28"/>
      <c r="AL2874" s="35"/>
      <c r="AQ2874" s="25">
        <f>IF(FollowUp!$AK$3="(Off)",IF(FollowUp!$AA$3=Data!$D$5,C2874,IF(FollowUp!$AA$3=Data!$D$6,D2874,IF(FollowUp!$AA$3=Data!$D$7,E2874,B2874))),IF(FollowUp!$AK$3=Data!$N$9,F2874,IF(FollowUp!$AK$3=Data!$N$8,H2874,IF(FollowUp!$AK$3=Data!$N$7,G2874,B2874))))</f>
        <v>0</v>
      </c>
      <c r="AR2874" s="51">
        <f t="shared" si="272"/>
        <v>0</v>
      </c>
      <c r="AS2874" s="25">
        <f t="shared" si="270"/>
        <v>-1</v>
      </c>
      <c r="AT2874" s="25">
        <f t="shared" si="273"/>
        <v>2867</v>
      </c>
      <c r="AU2874" s="25">
        <f t="shared" si="271"/>
        <v>0</v>
      </c>
      <c r="AV2874" s="25">
        <f t="shared" si="274"/>
        <v>0</v>
      </c>
      <c r="BB2874" s="51"/>
    </row>
    <row r="2875" spans="1:54" x14ac:dyDescent="0.25">
      <c r="A2875" t="str">
        <f t="shared" si="269"/>
        <v>2875</v>
      </c>
      <c r="B2875" s="25">
        <f>IF(OR(ISBLANK($AG2875),$AI2875="closed",$AI2875="old",AND($B$3=Data!$N$6,OR(database!AG2875=Data!$K$8,Data!$K$9=database!AG2875))),0,MAX(B$8:B2874)+1)</f>
        <v>0</v>
      </c>
      <c r="C2875" s="25">
        <f ca="1">IF(AND($AL2875-C$3&lt;=TODAY(),$AL2875&gt;0,AI2875&lt;&gt;"closed",AI2875&lt;&gt;"old",AND($B$3&lt;&gt;Data!$N$6,OR(database!$AG2875&lt;&gt;Data!$K$9,database!$AG2875&lt;&gt;Data!$K$8))),MAX(C$8:C2874)+1,0)</f>
        <v>0</v>
      </c>
      <c r="D2875" s="25">
        <f ca="1">IF(AND($AL2875-D$3&lt;=TODAY(),$AL2875&gt;0,$AI2875&lt;&gt;"closed",AI2875&lt;&gt;"old",AND($B$3&lt;&gt;Data!$N$6,OR(database!$AG2875&lt;&gt;Data!$K$9,database!$AG2875&lt;&gt;Data!$K$8))),MAX(D$8:D2874)+1,0)</f>
        <v>0</v>
      </c>
      <c r="E2875" s="25">
        <f ca="1">IF(AND($AL2875-E$3&lt;=TODAY(),$AL2875&gt;0,AI2875&lt;&gt;"closed",AI2875&lt;&gt;"old",AND($B$3&lt;&gt;Data!$N$6,OR(database!$AG2875&lt;&gt;Data!$K$9,database!$AG2875&lt;&gt;Data!$K$8))),MAX(E$8:E2874)+1,0)</f>
        <v>0</v>
      </c>
      <c r="F2875" s="25">
        <f>IF(AH2875="X",MAX(F$8:F2874)+1,0)</f>
        <v>0</v>
      </c>
      <c r="G2875" s="25">
        <f ca="1">IF(AND(AG2875=Data!$K$8,database!AI2875&lt;&gt;"Closed",AI2875&lt;&gt;"old",database!AL2875&lt;(TODAY()+Data!$X$4)),MAX(G$8:G2874)+1,0)</f>
        <v>0</v>
      </c>
      <c r="H2875" s="25">
        <f ca="1">IF(AND(AG2875=Data!$K$9,database!AI2875&lt;&gt;"Closed",AI2875&lt;&gt;"old",database!AL2875&lt;(TODAY()+Data!$X$5)),MAX(H$8:H2874)+1,0)</f>
        <v>0</v>
      </c>
      <c r="Y2875">
        <f>IF(AS2875&gt;0,VLOOKUP(AS2875,$AT:$AV,3,0)+COUNTIF(AS$8:AS2874,AS2875),0)</f>
        <v>0</v>
      </c>
      <c r="AA2875" s="17"/>
      <c r="AB2875" s="18"/>
      <c r="AC2875" s="17"/>
      <c r="AD2875" s="18"/>
      <c r="AE2875" s="17"/>
      <c r="AF2875" s="18"/>
      <c r="AG2875" s="139"/>
      <c r="AH2875" s="24"/>
      <c r="AI2875" s="17"/>
      <c r="AJ2875" s="24"/>
      <c r="AK2875" s="27"/>
      <c r="AL2875" s="47"/>
      <c r="AQ2875" s="25">
        <f>IF(FollowUp!$AK$3="(Off)",IF(FollowUp!$AA$3=Data!$D$5,C2875,IF(FollowUp!$AA$3=Data!$D$6,D2875,IF(FollowUp!$AA$3=Data!$D$7,E2875,B2875))),IF(FollowUp!$AK$3=Data!$N$9,F2875,IF(FollowUp!$AK$3=Data!$N$8,H2875,IF(FollowUp!$AK$3=Data!$N$7,G2875,B2875))))</f>
        <v>0</v>
      </c>
      <c r="AR2875" s="51">
        <f t="shared" si="272"/>
        <v>0</v>
      </c>
      <c r="AS2875" s="25">
        <f t="shared" si="270"/>
        <v>-1</v>
      </c>
      <c r="AT2875" s="25">
        <f t="shared" si="273"/>
        <v>2868</v>
      </c>
      <c r="AU2875" s="25">
        <f t="shared" si="271"/>
        <v>0</v>
      </c>
      <c r="AV2875" s="25">
        <f t="shared" si="274"/>
        <v>0</v>
      </c>
      <c r="BB2875" s="51"/>
    </row>
    <row r="2876" spans="1:54" x14ac:dyDescent="0.25">
      <c r="A2876" t="str">
        <f t="shared" si="269"/>
        <v>2876</v>
      </c>
      <c r="B2876" s="25">
        <f>IF(OR(ISBLANK($AG2876),$AI2876="closed",$AI2876="old",AND($B$3=Data!$N$6,OR(database!AG2876=Data!$K$8,Data!$K$9=database!AG2876))),0,MAX(B$8:B2875)+1)</f>
        <v>0</v>
      </c>
      <c r="C2876" s="25">
        <f ca="1">IF(AND($AL2876-C$3&lt;=TODAY(),$AL2876&gt;0,AI2876&lt;&gt;"closed",AI2876&lt;&gt;"old",AND($B$3&lt;&gt;Data!$N$6,OR(database!$AG2876&lt;&gt;Data!$K$9,database!$AG2876&lt;&gt;Data!$K$8))),MAX(C$8:C2875)+1,0)</f>
        <v>0</v>
      </c>
      <c r="D2876" s="25">
        <f ca="1">IF(AND($AL2876-D$3&lt;=TODAY(),$AL2876&gt;0,$AI2876&lt;&gt;"closed",AI2876&lt;&gt;"old",AND($B$3&lt;&gt;Data!$N$6,OR(database!$AG2876&lt;&gt;Data!$K$9,database!$AG2876&lt;&gt;Data!$K$8))),MAX(D$8:D2875)+1,0)</f>
        <v>0</v>
      </c>
      <c r="E2876" s="25">
        <f ca="1">IF(AND($AL2876-E$3&lt;=TODAY(),$AL2876&gt;0,AI2876&lt;&gt;"closed",AI2876&lt;&gt;"old",AND($B$3&lt;&gt;Data!$N$6,OR(database!$AG2876&lt;&gt;Data!$K$9,database!$AG2876&lt;&gt;Data!$K$8))),MAX(E$8:E2875)+1,0)</f>
        <v>0</v>
      </c>
      <c r="F2876" s="25">
        <f>IF(AH2876="X",MAX(F$8:F2875)+1,0)</f>
        <v>0</v>
      </c>
      <c r="G2876" s="25">
        <f ca="1">IF(AND(AG2876=Data!$K$8,database!AI2876&lt;&gt;"Closed",AI2876&lt;&gt;"old",database!AL2876&lt;(TODAY()+Data!$X$4)),MAX(G$8:G2875)+1,0)</f>
        <v>0</v>
      </c>
      <c r="H2876" s="25">
        <f ca="1">IF(AND(AG2876=Data!$K$9,database!AI2876&lt;&gt;"Closed",AI2876&lt;&gt;"old",database!AL2876&lt;(TODAY()+Data!$X$5)),MAX(H$8:H2875)+1,0)</f>
        <v>0</v>
      </c>
      <c r="Y2876">
        <f>IF(AS2876&gt;0,VLOOKUP(AS2876,$AT:$AV,3,0)+COUNTIF(AS$8:AS2875,AS2876),0)</f>
        <v>0</v>
      </c>
      <c r="AA2876" s="16"/>
      <c r="AB2876" s="22"/>
      <c r="AC2876" s="16"/>
      <c r="AD2876" s="22"/>
      <c r="AE2876" s="16"/>
      <c r="AF2876" s="22"/>
      <c r="AG2876" s="138"/>
      <c r="AH2876" s="23"/>
      <c r="AI2876" s="16"/>
      <c r="AJ2876" s="23"/>
      <c r="AK2876" s="28"/>
      <c r="AL2876" s="35"/>
      <c r="AQ2876" s="25">
        <f>IF(FollowUp!$AK$3="(Off)",IF(FollowUp!$AA$3=Data!$D$5,C2876,IF(FollowUp!$AA$3=Data!$D$6,D2876,IF(FollowUp!$AA$3=Data!$D$7,E2876,B2876))),IF(FollowUp!$AK$3=Data!$N$9,F2876,IF(FollowUp!$AK$3=Data!$N$8,H2876,IF(FollowUp!$AK$3=Data!$N$7,G2876,B2876))))</f>
        <v>0</v>
      </c>
      <c r="AR2876" s="51">
        <f t="shared" si="272"/>
        <v>0</v>
      </c>
      <c r="AS2876" s="25">
        <f t="shared" si="270"/>
        <v>-1</v>
      </c>
      <c r="AT2876" s="25">
        <f t="shared" si="273"/>
        <v>2869</v>
      </c>
      <c r="AU2876" s="25">
        <f t="shared" si="271"/>
        <v>0</v>
      </c>
      <c r="AV2876" s="25">
        <f t="shared" si="274"/>
        <v>0</v>
      </c>
      <c r="BB2876" s="51"/>
    </row>
    <row r="2877" spans="1:54" x14ac:dyDescent="0.25">
      <c r="A2877" t="str">
        <f t="shared" si="269"/>
        <v>2877</v>
      </c>
      <c r="B2877" s="25">
        <f>IF(OR(ISBLANK($AG2877),$AI2877="closed",$AI2877="old",AND($B$3=Data!$N$6,OR(database!AG2877=Data!$K$8,Data!$K$9=database!AG2877))),0,MAX(B$8:B2876)+1)</f>
        <v>0</v>
      </c>
      <c r="C2877" s="25">
        <f ca="1">IF(AND($AL2877-C$3&lt;=TODAY(),$AL2877&gt;0,AI2877&lt;&gt;"closed",AI2877&lt;&gt;"old",AND($B$3&lt;&gt;Data!$N$6,OR(database!$AG2877&lt;&gt;Data!$K$9,database!$AG2877&lt;&gt;Data!$K$8))),MAX(C$8:C2876)+1,0)</f>
        <v>0</v>
      </c>
      <c r="D2877" s="25">
        <f ca="1">IF(AND($AL2877-D$3&lt;=TODAY(),$AL2877&gt;0,$AI2877&lt;&gt;"closed",AI2877&lt;&gt;"old",AND($B$3&lt;&gt;Data!$N$6,OR(database!$AG2877&lt;&gt;Data!$K$9,database!$AG2877&lt;&gt;Data!$K$8))),MAX(D$8:D2876)+1,0)</f>
        <v>0</v>
      </c>
      <c r="E2877" s="25">
        <f ca="1">IF(AND($AL2877-E$3&lt;=TODAY(),$AL2877&gt;0,AI2877&lt;&gt;"closed",AI2877&lt;&gt;"old",AND($B$3&lt;&gt;Data!$N$6,OR(database!$AG2877&lt;&gt;Data!$K$9,database!$AG2877&lt;&gt;Data!$K$8))),MAX(E$8:E2876)+1,0)</f>
        <v>0</v>
      </c>
      <c r="F2877" s="25">
        <f>IF(AH2877="X",MAX(F$8:F2876)+1,0)</f>
        <v>0</v>
      </c>
      <c r="G2877" s="25">
        <f ca="1">IF(AND(AG2877=Data!$K$8,database!AI2877&lt;&gt;"Closed",AI2877&lt;&gt;"old",database!AL2877&lt;(TODAY()+Data!$X$4)),MAX(G$8:G2876)+1,0)</f>
        <v>0</v>
      </c>
      <c r="H2877" s="25">
        <f ca="1">IF(AND(AG2877=Data!$K$9,database!AI2877&lt;&gt;"Closed",AI2877&lt;&gt;"old",database!AL2877&lt;(TODAY()+Data!$X$5)),MAX(H$8:H2876)+1,0)</f>
        <v>0</v>
      </c>
      <c r="Y2877">
        <f>IF(AS2877&gt;0,VLOOKUP(AS2877,$AT:$AV,3,0)+COUNTIF(AS$8:AS2876,AS2877),0)</f>
        <v>0</v>
      </c>
      <c r="AA2877" s="17"/>
      <c r="AB2877" s="18"/>
      <c r="AC2877" s="17"/>
      <c r="AD2877" s="18"/>
      <c r="AE2877" s="17"/>
      <c r="AF2877" s="18"/>
      <c r="AG2877" s="139"/>
      <c r="AH2877" s="24"/>
      <c r="AI2877" s="17"/>
      <c r="AJ2877" s="24"/>
      <c r="AK2877" s="27"/>
      <c r="AL2877" s="47"/>
      <c r="AQ2877" s="25">
        <f>IF(FollowUp!$AK$3="(Off)",IF(FollowUp!$AA$3=Data!$D$5,C2877,IF(FollowUp!$AA$3=Data!$D$6,D2877,IF(FollowUp!$AA$3=Data!$D$7,E2877,B2877))),IF(FollowUp!$AK$3=Data!$N$9,F2877,IF(FollowUp!$AK$3=Data!$N$8,H2877,IF(FollowUp!$AK$3=Data!$N$7,G2877,B2877))))</f>
        <v>0</v>
      </c>
      <c r="AR2877" s="51">
        <f t="shared" si="272"/>
        <v>0</v>
      </c>
      <c r="AS2877" s="25">
        <f t="shared" si="270"/>
        <v>-1</v>
      </c>
      <c r="AT2877" s="25">
        <f t="shared" si="273"/>
        <v>2870</v>
      </c>
      <c r="AU2877" s="25">
        <f t="shared" si="271"/>
        <v>0</v>
      </c>
      <c r="AV2877" s="25">
        <f t="shared" si="274"/>
        <v>0</v>
      </c>
      <c r="BB2877" s="51"/>
    </row>
    <row r="2878" spans="1:54" x14ac:dyDescent="0.25">
      <c r="A2878" t="str">
        <f t="shared" si="269"/>
        <v>2878</v>
      </c>
      <c r="B2878" s="25">
        <f>IF(OR(ISBLANK($AG2878),$AI2878="closed",$AI2878="old",AND($B$3=Data!$N$6,OR(database!AG2878=Data!$K$8,Data!$K$9=database!AG2878))),0,MAX(B$8:B2877)+1)</f>
        <v>0</v>
      </c>
      <c r="C2878" s="25">
        <f ca="1">IF(AND($AL2878-C$3&lt;=TODAY(),$AL2878&gt;0,AI2878&lt;&gt;"closed",AI2878&lt;&gt;"old",AND($B$3&lt;&gt;Data!$N$6,OR(database!$AG2878&lt;&gt;Data!$K$9,database!$AG2878&lt;&gt;Data!$K$8))),MAX(C$8:C2877)+1,0)</f>
        <v>0</v>
      </c>
      <c r="D2878" s="25">
        <f ca="1">IF(AND($AL2878-D$3&lt;=TODAY(),$AL2878&gt;0,$AI2878&lt;&gt;"closed",AI2878&lt;&gt;"old",AND($B$3&lt;&gt;Data!$N$6,OR(database!$AG2878&lt;&gt;Data!$K$9,database!$AG2878&lt;&gt;Data!$K$8))),MAX(D$8:D2877)+1,0)</f>
        <v>0</v>
      </c>
      <c r="E2878" s="25">
        <f ca="1">IF(AND($AL2878-E$3&lt;=TODAY(),$AL2878&gt;0,AI2878&lt;&gt;"closed",AI2878&lt;&gt;"old",AND($B$3&lt;&gt;Data!$N$6,OR(database!$AG2878&lt;&gt;Data!$K$9,database!$AG2878&lt;&gt;Data!$K$8))),MAX(E$8:E2877)+1,0)</f>
        <v>0</v>
      </c>
      <c r="F2878" s="25">
        <f>IF(AH2878="X",MAX(F$8:F2877)+1,0)</f>
        <v>0</v>
      </c>
      <c r="G2878" s="25">
        <f ca="1">IF(AND(AG2878=Data!$K$8,database!AI2878&lt;&gt;"Closed",AI2878&lt;&gt;"old",database!AL2878&lt;(TODAY()+Data!$X$4)),MAX(G$8:G2877)+1,0)</f>
        <v>0</v>
      </c>
      <c r="H2878" s="25">
        <f ca="1">IF(AND(AG2878=Data!$K$9,database!AI2878&lt;&gt;"Closed",AI2878&lt;&gt;"old",database!AL2878&lt;(TODAY()+Data!$X$5)),MAX(H$8:H2877)+1,0)</f>
        <v>0</v>
      </c>
      <c r="Y2878">
        <f>IF(AS2878&gt;0,VLOOKUP(AS2878,$AT:$AV,3,0)+COUNTIF(AS$8:AS2877,AS2878),0)</f>
        <v>0</v>
      </c>
      <c r="AA2878" s="16"/>
      <c r="AB2878" s="22"/>
      <c r="AC2878" s="16"/>
      <c r="AD2878" s="22"/>
      <c r="AE2878" s="16"/>
      <c r="AF2878" s="22"/>
      <c r="AG2878" s="138"/>
      <c r="AH2878" s="23"/>
      <c r="AI2878" s="16"/>
      <c r="AJ2878" s="23"/>
      <c r="AK2878" s="28"/>
      <c r="AL2878" s="35"/>
      <c r="AQ2878" s="25">
        <f>IF(FollowUp!$AK$3="(Off)",IF(FollowUp!$AA$3=Data!$D$5,C2878,IF(FollowUp!$AA$3=Data!$D$6,D2878,IF(FollowUp!$AA$3=Data!$D$7,E2878,B2878))),IF(FollowUp!$AK$3=Data!$N$9,F2878,IF(FollowUp!$AK$3=Data!$N$8,H2878,IF(FollowUp!$AK$3=Data!$N$7,G2878,B2878))))</f>
        <v>0</v>
      </c>
      <c r="AR2878" s="51">
        <f t="shared" si="272"/>
        <v>0</v>
      </c>
      <c r="AS2878" s="25">
        <f t="shared" si="270"/>
        <v>-1</v>
      </c>
      <c r="AT2878" s="25">
        <f t="shared" si="273"/>
        <v>2871</v>
      </c>
      <c r="AU2878" s="25">
        <f t="shared" si="271"/>
        <v>0</v>
      </c>
      <c r="AV2878" s="25">
        <f t="shared" si="274"/>
        <v>0</v>
      </c>
      <c r="BB2878" s="51"/>
    </row>
    <row r="2879" spans="1:54" x14ac:dyDescent="0.25">
      <c r="A2879" t="str">
        <f t="shared" si="269"/>
        <v>2879</v>
      </c>
      <c r="B2879" s="25">
        <f>IF(OR(ISBLANK($AG2879),$AI2879="closed",$AI2879="old",AND($B$3=Data!$N$6,OR(database!AG2879=Data!$K$8,Data!$K$9=database!AG2879))),0,MAX(B$8:B2878)+1)</f>
        <v>0</v>
      </c>
      <c r="C2879" s="25">
        <f ca="1">IF(AND($AL2879-C$3&lt;=TODAY(),$AL2879&gt;0,AI2879&lt;&gt;"closed",AI2879&lt;&gt;"old",AND($B$3&lt;&gt;Data!$N$6,OR(database!$AG2879&lt;&gt;Data!$K$9,database!$AG2879&lt;&gt;Data!$K$8))),MAX(C$8:C2878)+1,0)</f>
        <v>0</v>
      </c>
      <c r="D2879" s="25">
        <f ca="1">IF(AND($AL2879-D$3&lt;=TODAY(),$AL2879&gt;0,$AI2879&lt;&gt;"closed",AI2879&lt;&gt;"old",AND($B$3&lt;&gt;Data!$N$6,OR(database!$AG2879&lt;&gt;Data!$K$9,database!$AG2879&lt;&gt;Data!$K$8))),MAX(D$8:D2878)+1,0)</f>
        <v>0</v>
      </c>
      <c r="E2879" s="25">
        <f ca="1">IF(AND($AL2879-E$3&lt;=TODAY(),$AL2879&gt;0,AI2879&lt;&gt;"closed",AI2879&lt;&gt;"old",AND($B$3&lt;&gt;Data!$N$6,OR(database!$AG2879&lt;&gt;Data!$K$9,database!$AG2879&lt;&gt;Data!$K$8))),MAX(E$8:E2878)+1,0)</f>
        <v>0</v>
      </c>
      <c r="F2879" s="25">
        <f>IF(AH2879="X",MAX(F$8:F2878)+1,0)</f>
        <v>0</v>
      </c>
      <c r="G2879" s="25">
        <f ca="1">IF(AND(AG2879=Data!$K$8,database!AI2879&lt;&gt;"Closed",AI2879&lt;&gt;"old",database!AL2879&lt;(TODAY()+Data!$X$4)),MAX(G$8:G2878)+1,0)</f>
        <v>0</v>
      </c>
      <c r="H2879" s="25">
        <f ca="1">IF(AND(AG2879=Data!$K$9,database!AI2879&lt;&gt;"Closed",AI2879&lt;&gt;"old",database!AL2879&lt;(TODAY()+Data!$X$5)),MAX(H$8:H2878)+1,0)</f>
        <v>0</v>
      </c>
      <c r="Y2879">
        <f>IF(AS2879&gt;0,VLOOKUP(AS2879,$AT:$AV,3,0)+COUNTIF(AS$8:AS2878,AS2879),0)</f>
        <v>0</v>
      </c>
      <c r="AA2879" s="17"/>
      <c r="AB2879" s="18"/>
      <c r="AC2879" s="17"/>
      <c r="AD2879" s="18"/>
      <c r="AE2879" s="17"/>
      <c r="AF2879" s="18"/>
      <c r="AG2879" s="139"/>
      <c r="AH2879" s="24"/>
      <c r="AI2879" s="17"/>
      <c r="AJ2879" s="24"/>
      <c r="AK2879" s="27"/>
      <c r="AL2879" s="47"/>
      <c r="AQ2879" s="25">
        <f>IF(FollowUp!$AK$3="(Off)",IF(FollowUp!$AA$3=Data!$D$5,C2879,IF(FollowUp!$AA$3=Data!$D$6,D2879,IF(FollowUp!$AA$3=Data!$D$7,E2879,B2879))),IF(FollowUp!$AK$3=Data!$N$9,F2879,IF(FollowUp!$AK$3=Data!$N$8,H2879,IF(FollowUp!$AK$3=Data!$N$7,G2879,B2879))))</f>
        <v>0</v>
      </c>
      <c r="AR2879" s="51">
        <f t="shared" si="272"/>
        <v>0</v>
      </c>
      <c r="AS2879" s="25">
        <f t="shared" si="270"/>
        <v>-1</v>
      </c>
      <c r="AT2879" s="25">
        <f t="shared" si="273"/>
        <v>2872</v>
      </c>
      <c r="AU2879" s="25">
        <f t="shared" si="271"/>
        <v>0</v>
      </c>
      <c r="AV2879" s="25">
        <f t="shared" si="274"/>
        <v>0</v>
      </c>
      <c r="BB2879" s="51"/>
    </row>
    <row r="2880" spans="1:54" x14ac:dyDescent="0.25">
      <c r="A2880" t="str">
        <f t="shared" si="269"/>
        <v>2880</v>
      </c>
      <c r="B2880" s="25">
        <f>IF(OR(ISBLANK($AG2880),$AI2880="closed",$AI2880="old",AND($B$3=Data!$N$6,OR(database!AG2880=Data!$K$8,Data!$K$9=database!AG2880))),0,MAX(B$8:B2879)+1)</f>
        <v>0</v>
      </c>
      <c r="C2880" s="25">
        <f ca="1">IF(AND($AL2880-C$3&lt;=TODAY(),$AL2880&gt;0,AI2880&lt;&gt;"closed",AI2880&lt;&gt;"old",AND($B$3&lt;&gt;Data!$N$6,OR(database!$AG2880&lt;&gt;Data!$K$9,database!$AG2880&lt;&gt;Data!$K$8))),MAX(C$8:C2879)+1,0)</f>
        <v>0</v>
      </c>
      <c r="D2880" s="25">
        <f ca="1">IF(AND($AL2880-D$3&lt;=TODAY(),$AL2880&gt;0,$AI2880&lt;&gt;"closed",AI2880&lt;&gt;"old",AND($B$3&lt;&gt;Data!$N$6,OR(database!$AG2880&lt;&gt;Data!$K$9,database!$AG2880&lt;&gt;Data!$K$8))),MAX(D$8:D2879)+1,0)</f>
        <v>0</v>
      </c>
      <c r="E2880" s="25">
        <f ca="1">IF(AND($AL2880-E$3&lt;=TODAY(),$AL2880&gt;0,AI2880&lt;&gt;"closed",AI2880&lt;&gt;"old",AND($B$3&lt;&gt;Data!$N$6,OR(database!$AG2880&lt;&gt;Data!$K$9,database!$AG2880&lt;&gt;Data!$K$8))),MAX(E$8:E2879)+1,0)</f>
        <v>0</v>
      </c>
      <c r="F2880" s="25">
        <f>IF(AH2880="X",MAX(F$8:F2879)+1,0)</f>
        <v>0</v>
      </c>
      <c r="G2880" s="25">
        <f ca="1">IF(AND(AG2880=Data!$K$8,database!AI2880&lt;&gt;"Closed",AI2880&lt;&gt;"old",database!AL2880&lt;(TODAY()+Data!$X$4)),MAX(G$8:G2879)+1,0)</f>
        <v>0</v>
      </c>
      <c r="H2880" s="25">
        <f ca="1">IF(AND(AG2880=Data!$K$9,database!AI2880&lt;&gt;"Closed",AI2880&lt;&gt;"old",database!AL2880&lt;(TODAY()+Data!$X$5)),MAX(H$8:H2879)+1,0)</f>
        <v>0</v>
      </c>
      <c r="Y2880">
        <f>IF(AS2880&gt;0,VLOOKUP(AS2880,$AT:$AV,3,0)+COUNTIF(AS$8:AS2879,AS2880),0)</f>
        <v>0</v>
      </c>
      <c r="AA2880" s="16"/>
      <c r="AB2880" s="22"/>
      <c r="AC2880" s="16"/>
      <c r="AD2880" s="22"/>
      <c r="AE2880" s="16"/>
      <c r="AF2880" s="22"/>
      <c r="AG2880" s="138"/>
      <c r="AH2880" s="23"/>
      <c r="AI2880" s="16"/>
      <c r="AJ2880" s="23"/>
      <c r="AK2880" s="28"/>
      <c r="AL2880" s="35"/>
      <c r="AQ2880" s="25">
        <f>IF(FollowUp!$AK$3="(Off)",IF(FollowUp!$AA$3=Data!$D$5,C2880,IF(FollowUp!$AA$3=Data!$D$6,D2880,IF(FollowUp!$AA$3=Data!$D$7,E2880,B2880))),IF(FollowUp!$AK$3=Data!$N$9,F2880,IF(FollowUp!$AK$3=Data!$N$8,H2880,IF(FollowUp!$AK$3=Data!$N$7,G2880,B2880))))</f>
        <v>0</v>
      </c>
      <c r="AR2880" s="51">
        <f t="shared" si="272"/>
        <v>0</v>
      </c>
      <c r="AS2880" s="25">
        <f t="shared" si="270"/>
        <v>-1</v>
      </c>
      <c r="AT2880" s="25">
        <f t="shared" si="273"/>
        <v>2873</v>
      </c>
      <c r="AU2880" s="25">
        <f t="shared" si="271"/>
        <v>0</v>
      </c>
      <c r="AV2880" s="25">
        <f t="shared" si="274"/>
        <v>0</v>
      </c>
      <c r="BB2880" s="51"/>
    </row>
    <row r="2881" spans="1:54" x14ac:dyDescent="0.25">
      <c r="A2881" t="str">
        <f t="shared" si="269"/>
        <v>2881</v>
      </c>
      <c r="B2881" s="25">
        <f>IF(OR(ISBLANK($AG2881),$AI2881="closed",$AI2881="old",AND($B$3=Data!$N$6,OR(database!AG2881=Data!$K$8,Data!$K$9=database!AG2881))),0,MAX(B$8:B2880)+1)</f>
        <v>0</v>
      </c>
      <c r="C2881" s="25">
        <f ca="1">IF(AND($AL2881-C$3&lt;=TODAY(),$AL2881&gt;0,AI2881&lt;&gt;"closed",AI2881&lt;&gt;"old",AND($B$3&lt;&gt;Data!$N$6,OR(database!$AG2881&lt;&gt;Data!$K$9,database!$AG2881&lt;&gt;Data!$K$8))),MAX(C$8:C2880)+1,0)</f>
        <v>0</v>
      </c>
      <c r="D2881" s="25">
        <f ca="1">IF(AND($AL2881-D$3&lt;=TODAY(),$AL2881&gt;0,$AI2881&lt;&gt;"closed",AI2881&lt;&gt;"old",AND($B$3&lt;&gt;Data!$N$6,OR(database!$AG2881&lt;&gt;Data!$K$9,database!$AG2881&lt;&gt;Data!$K$8))),MAX(D$8:D2880)+1,0)</f>
        <v>0</v>
      </c>
      <c r="E2881" s="25">
        <f ca="1">IF(AND($AL2881-E$3&lt;=TODAY(),$AL2881&gt;0,AI2881&lt;&gt;"closed",AI2881&lt;&gt;"old",AND($B$3&lt;&gt;Data!$N$6,OR(database!$AG2881&lt;&gt;Data!$K$9,database!$AG2881&lt;&gt;Data!$K$8))),MAX(E$8:E2880)+1,0)</f>
        <v>0</v>
      </c>
      <c r="F2881" s="25">
        <f>IF(AH2881="X",MAX(F$8:F2880)+1,0)</f>
        <v>0</v>
      </c>
      <c r="G2881" s="25">
        <f ca="1">IF(AND(AG2881=Data!$K$8,database!AI2881&lt;&gt;"Closed",AI2881&lt;&gt;"old",database!AL2881&lt;(TODAY()+Data!$X$4)),MAX(G$8:G2880)+1,0)</f>
        <v>0</v>
      </c>
      <c r="H2881" s="25">
        <f ca="1">IF(AND(AG2881=Data!$K$9,database!AI2881&lt;&gt;"Closed",AI2881&lt;&gt;"old",database!AL2881&lt;(TODAY()+Data!$X$5)),MAX(H$8:H2880)+1,0)</f>
        <v>0</v>
      </c>
      <c r="Y2881">
        <f>IF(AS2881&gt;0,VLOOKUP(AS2881,$AT:$AV,3,0)+COUNTIF(AS$8:AS2880,AS2881),0)</f>
        <v>0</v>
      </c>
      <c r="AA2881" s="17"/>
      <c r="AB2881" s="18"/>
      <c r="AC2881" s="17"/>
      <c r="AD2881" s="18"/>
      <c r="AE2881" s="17"/>
      <c r="AF2881" s="18"/>
      <c r="AG2881" s="139"/>
      <c r="AH2881" s="24"/>
      <c r="AI2881" s="17"/>
      <c r="AJ2881" s="24"/>
      <c r="AK2881" s="27"/>
      <c r="AL2881" s="47"/>
      <c r="AQ2881" s="25">
        <f>IF(FollowUp!$AK$3="(Off)",IF(FollowUp!$AA$3=Data!$D$5,C2881,IF(FollowUp!$AA$3=Data!$D$6,D2881,IF(FollowUp!$AA$3=Data!$D$7,E2881,B2881))),IF(FollowUp!$AK$3=Data!$N$9,F2881,IF(FollowUp!$AK$3=Data!$N$8,H2881,IF(FollowUp!$AK$3=Data!$N$7,G2881,B2881))))</f>
        <v>0</v>
      </c>
      <c r="AR2881" s="51">
        <f t="shared" si="272"/>
        <v>0</v>
      </c>
      <c r="AS2881" s="25">
        <f t="shared" si="270"/>
        <v>-1</v>
      </c>
      <c r="AT2881" s="25">
        <f t="shared" si="273"/>
        <v>2874</v>
      </c>
      <c r="AU2881" s="25">
        <f t="shared" si="271"/>
        <v>0</v>
      </c>
      <c r="AV2881" s="25">
        <f t="shared" si="274"/>
        <v>0</v>
      </c>
      <c r="BB2881" s="51"/>
    </row>
    <row r="2882" spans="1:54" x14ac:dyDescent="0.25">
      <c r="A2882" t="str">
        <f t="shared" si="269"/>
        <v>2882</v>
      </c>
      <c r="B2882" s="25">
        <f>IF(OR(ISBLANK($AG2882),$AI2882="closed",$AI2882="old",AND($B$3=Data!$N$6,OR(database!AG2882=Data!$K$8,Data!$K$9=database!AG2882))),0,MAX(B$8:B2881)+1)</f>
        <v>0</v>
      </c>
      <c r="C2882" s="25">
        <f ca="1">IF(AND($AL2882-C$3&lt;=TODAY(),$AL2882&gt;0,AI2882&lt;&gt;"closed",AI2882&lt;&gt;"old",AND($B$3&lt;&gt;Data!$N$6,OR(database!$AG2882&lt;&gt;Data!$K$9,database!$AG2882&lt;&gt;Data!$K$8))),MAX(C$8:C2881)+1,0)</f>
        <v>0</v>
      </c>
      <c r="D2882" s="25">
        <f ca="1">IF(AND($AL2882-D$3&lt;=TODAY(),$AL2882&gt;0,$AI2882&lt;&gt;"closed",AI2882&lt;&gt;"old",AND($B$3&lt;&gt;Data!$N$6,OR(database!$AG2882&lt;&gt;Data!$K$9,database!$AG2882&lt;&gt;Data!$K$8))),MAX(D$8:D2881)+1,0)</f>
        <v>0</v>
      </c>
      <c r="E2882" s="25">
        <f ca="1">IF(AND($AL2882-E$3&lt;=TODAY(),$AL2882&gt;0,AI2882&lt;&gt;"closed",AI2882&lt;&gt;"old",AND($B$3&lt;&gt;Data!$N$6,OR(database!$AG2882&lt;&gt;Data!$K$9,database!$AG2882&lt;&gt;Data!$K$8))),MAX(E$8:E2881)+1,0)</f>
        <v>0</v>
      </c>
      <c r="F2882" s="25">
        <f>IF(AH2882="X",MAX(F$8:F2881)+1,0)</f>
        <v>0</v>
      </c>
      <c r="G2882" s="25">
        <f ca="1">IF(AND(AG2882=Data!$K$8,database!AI2882&lt;&gt;"Closed",AI2882&lt;&gt;"old",database!AL2882&lt;(TODAY()+Data!$X$4)),MAX(G$8:G2881)+1,0)</f>
        <v>0</v>
      </c>
      <c r="H2882" s="25">
        <f ca="1">IF(AND(AG2882=Data!$K$9,database!AI2882&lt;&gt;"Closed",AI2882&lt;&gt;"old",database!AL2882&lt;(TODAY()+Data!$X$5)),MAX(H$8:H2881)+1,0)</f>
        <v>0</v>
      </c>
      <c r="Y2882">
        <f>IF(AS2882&gt;0,VLOOKUP(AS2882,$AT:$AV,3,0)+COUNTIF(AS$8:AS2881,AS2882),0)</f>
        <v>0</v>
      </c>
      <c r="AA2882" s="16"/>
      <c r="AB2882" s="22"/>
      <c r="AC2882" s="16"/>
      <c r="AD2882" s="22"/>
      <c r="AE2882" s="16"/>
      <c r="AF2882" s="22"/>
      <c r="AG2882" s="138"/>
      <c r="AH2882" s="23"/>
      <c r="AI2882" s="16"/>
      <c r="AJ2882" s="23"/>
      <c r="AK2882" s="28"/>
      <c r="AL2882" s="35"/>
      <c r="AQ2882" s="25">
        <f>IF(FollowUp!$AK$3="(Off)",IF(FollowUp!$AA$3=Data!$D$5,C2882,IF(FollowUp!$AA$3=Data!$D$6,D2882,IF(FollowUp!$AA$3=Data!$D$7,E2882,B2882))),IF(FollowUp!$AK$3=Data!$N$9,F2882,IF(FollowUp!$AK$3=Data!$N$8,H2882,IF(FollowUp!$AK$3=Data!$N$7,G2882,B2882))))</f>
        <v>0</v>
      </c>
      <c r="AR2882" s="51">
        <f t="shared" si="272"/>
        <v>0</v>
      </c>
      <c r="AS2882" s="25">
        <f t="shared" si="270"/>
        <v>-1</v>
      </c>
      <c r="AT2882" s="25">
        <f t="shared" si="273"/>
        <v>2875</v>
      </c>
      <c r="AU2882" s="25">
        <f t="shared" si="271"/>
        <v>0</v>
      </c>
      <c r="AV2882" s="25">
        <f t="shared" si="274"/>
        <v>0</v>
      </c>
      <c r="BB2882" s="51"/>
    </row>
    <row r="2883" spans="1:54" x14ac:dyDescent="0.25">
      <c r="A2883" t="str">
        <f t="shared" si="269"/>
        <v>2883</v>
      </c>
      <c r="B2883" s="25">
        <f>IF(OR(ISBLANK($AG2883),$AI2883="closed",$AI2883="old",AND($B$3=Data!$N$6,OR(database!AG2883=Data!$K$8,Data!$K$9=database!AG2883))),0,MAX(B$8:B2882)+1)</f>
        <v>0</v>
      </c>
      <c r="C2883" s="25">
        <f ca="1">IF(AND($AL2883-C$3&lt;=TODAY(),$AL2883&gt;0,AI2883&lt;&gt;"closed",AI2883&lt;&gt;"old",AND($B$3&lt;&gt;Data!$N$6,OR(database!$AG2883&lt;&gt;Data!$K$9,database!$AG2883&lt;&gt;Data!$K$8))),MAX(C$8:C2882)+1,0)</f>
        <v>0</v>
      </c>
      <c r="D2883" s="25">
        <f ca="1">IF(AND($AL2883-D$3&lt;=TODAY(),$AL2883&gt;0,$AI2883&lt;&gt;"closed",AI2883&lt;&gt;"old",AND($B$3&lt;&gt;Data!$N$6,OR(database!$AG2883&lt;&gt;Data!$K$9,database!$AG2883&lt;&gt;Data!$K$8))),MAX(D$8:D2882)+1,0)</f>
        <v>0</v>
      </c>
      <c r="E2883" s="25">
        <f ca="1">IF(AND($AL2883-E$3&lt;=TODAY(),$AL2883&gt;0,AI2883&lt;&gt;"closed",AI2883&lt;&gt;"old",AND($B$3&lt;&gt;Data!$N$6,OR(database!$AG2883&lt;&gt;Data!$K$9,database!$AG2883&lt;&gt;Data!$K$8))),MAX(E$8:E2882)+1,0)</f>
        <v>0</v>
      </c>
      <c r="F2883" s="25">
        <f>IF(AH2883="X",MAX(F$8:F2882)+1,0)</f>
        <v>0</v>
      </c>
      <c r="G2883" s="25">
        <f ca="1">IF(AND(AG2883=Data!$K$8,database!AI2883&lt;&gt;"Closed",AI2883&lt;&gt;"old",database!AL2883&lt;(TODAY()+Data!$X$4)),MAX(G$8:G2882)+1,0)</f>
        <v>0</v>
      </c>
      <c r="H2883" s="25">
        <f ca="1">IF(AND(AG2883=Data!$K$9,database!AI2883&lt;&gt;"Closed",AI2883&lt;&gt;"old",database!AL2883&lt;(TODAY()+Data!$X$5)),MAX(H$8:H2882)+1,0)</f>
        <v>0</v>
      </c>
      <c r="Y2883">
        <f>IF(AS2883&gt;0,VLOOKUP(AS2883,$AT:$AV,3,0)+COUNTIF(AS$8:AS2882,AS2883),0)</f>
        <v>0</v>
      </c>
      <c r="AA2883" s="17"/>
      <c r="AB2883" s="18"/>
      <c r="AC2883" s="17"/>
      <c r="AD2883" s="18"/>
      <c r="AE2883" s="17"/>
      <c r="AF2883" s="18"/>
      <c r="AG2883" s="139"/>
      <c r="AH2883" s="24"/>
      <c r="AI2883" s="17"/>
      <c r="AJ2883" s="24"/>
      <c r="AK2883" s="27"/>
      <c r="AL2883" s="47"/>
      <c r="AQ2883" s="25">
        <f>IF(FollowUp!$AK$3="(Off)",IF(FollowUp!$AA$3=Data!$D$5,C2883,IF(FollowUp!$AA$3=Data!$D$6,D2883,IF(FollowUp!$AA$3=Data!$D$7,E2883,B2883))),IF(FollowUp!$AK$3=Data!$N$9,F2883,IF(FollowUp!$AK$3=Data!$N$8,H2883,IF(FollowUp!$AK$3=Data!$N$7,G2883,B2883))))</f>
        <v>0</v>
      </c>
      <c r="AR2883" s="51">
        <f t="shared" si="272"/>
        <v>0</v>
      </c>
      <c r="AS2883" s="25">
        <f t="shared" si="270"/>
        <v>-1</v>
      </c>
      <c r="AT2883" s="25">
        <f t="shared" si="273"/>
        <v>2876</v>
      </c>
      <c r="AU2883" s="25">
        <f t="shared" si="271"/>
        <v>0</v>
      </c>
      <c r="AV2883" s="25">
        <f t="shared" si="274"/>
        <v>0</v>
      </c>
      <c r="BB2883" s="51"/>
    </row>
    <row r="2884" spans="1:54" x14ac:dyDescent="0.25">
      <c r="A2884" t="str">
        <f t="shared" si="269"/>
        <v>2884</v>
      </c>
      <c r="B2884" s="25">
        <f>IF(OR(ISBLANK($AG2884),$AI2884="closed",$AI2884="old",AND($B$3=Data!$N$6,OR(database!AG2884=Data!$K$8,Data!$K$9=database!AG2884))),0,MAX(B$8:B2883)+1)</f>
        <v>0</v>
      </c>
      <c r="C2884" s="25">
        <f ca="1">IF(AND($AL2884-C$3&lt;=TODAY(),$AL2884&gt;0,AI2884&lt;&gt;"closed",AI2884&lt;&gt;"old",AND($B$3&lt;&gt;Data!$N$6,OR(database!$AG2884&lt;&gt;Data!$K$9,database!$AG2884&lt;&gt;Data!$K$8))),MAX(C$8:C2883)+1,0)</f>
        <v>0</v>
      </c>
      <c r="D2884" s="25">
        <f ca="1">IF(AND($AL2884-D$3&lt;=TODAY(),$AL2884&gt;0,$AI2884&lt;&gt;"closed",AI2884&lt;&gt;"old",AND($B$3&lt;&gt;Data!$N$6,OR(database!$AG2884&lt;&gt;Data!$K$9,database!$AG2884&lt;&gt;Data!$K$8))),MAX(D$8:D2883)+1,0)</f>
        <v>0</v>
      </c>
      <c r="E2884" s="25">
        <f ca="1">IF(AND($AL2884-E$3&lt;=TODAY(),$AL2884&gt;0,AI2884&lt;&gt;"closed",AI2884&lt;&gt;"old",AND($B$3&lt;&gt;Data!$N$6,OR(database!$AG2884&lt;&gt;Data!$K$9,database!$AG2884&lt;&gt;Data!$K$8))),MAX(E$8:E2883)+1,0)</f>
        <v>0</v>
      </c>
      <c r="F2884" s="25">
        <f>IF(AH2884="X",MAX(F$8:F2883)+1,0)</f>
        <v>0</v>
      </c>
      <c r="G2884" s="25">
        <f ca="1">IF(AND(AG2884=Data!$K$8,database!AI2884&lt;&gt;"Closed",AI2884&lt;&gt;"old",database!AL2884&lt;(TODAY()+Data!$X$4)),MAX(G$8:G2883)+1,0)</f>
        <v>0</v>
      </c>
      <c r="H2884" s="25">
        <f ca="1">IF(AND(AG2884=Data!$K$9,database!AI2884&lt;&gt;"Closed",AI2884&lt;&gt;"old",database!AL2884&lt;(TODAY()+Data!$X$5)),MAX(H$8:H2883)+1,0)</f>
        <v>0</v>
      </c>
      <c r="Y2884">
        <f>IF(AS2884&gt;0,VLOOKUP(AS2884,$AT:$AV,3,0)+COUNTIF(AS$8:AS2883,AS2884),0)</f>
        <v>0</v>
      </c>
      <c r="AA2884" s="16"/>
      <c r="AB2884" s="22"/>
      <c r="AC2884" s="16"/>
      <c r="AD2884" s="22"/>
      <c r="AE2884" s="16"/>
      <c r="AF2884" s="22"/>
      <c r="AG2884" s="138"/>
      <c r="AH2884" s="23"/>
      <c r="AI2884" s="16"/>
      <c r="AJ2884" s="23"/>
      <c r="AK2884" s="28"/>
      <c r="AL2884" s="35"/>
      <c r="AQ2884" s="25">
        <f>IF(FollowUp!$AK$3="(Off)",IF(FollowUp!$AA$3=Data!$D$5,C2884,IF(FollowUp!$AA$3=Data!$D$6,D2884,IF(FollowUp!$AA$3=Data!$D$7,E2884,B2884))),IF(FollowUp!$AK$3=Data!$N$9,F2884,IF(FollowUp!$AK$3=Data!$N$8,H2884,IF(FollowUp!$AK$3=Data!$N$7,G2884,B2884))))</f>
        <v>0</v>
      </c>
      <c r="AR2884" s="51">
        <f t="shared" si="272"/>
        <v>0</v>
      </c>
      <c r="AS2884" s="25">
        <f t="shared" si="270"/>
        <v>-1</v>
      </c>
      <c r="AT2884" s="25">
        <f t="shared" si="273"/>
        <v>2877</v>
      </c>
      <c r="AU2884" s="25">
        <f t="shared" si="271"/>
        <v>0</v>
      </c>
      <c r="AV2884" s="25">
        <f t="shared" si="274"/>
        <v>0</v>
      </c>
      <c r="BB2884" s="51"/>
    </row>
    <row r="2885" spans="1:54" x14ac:dyDescent="0.25">
      <c r="A2885" t="str">
        <f t="shared" si="269"/>
        <v>2885</v>
      </c>
      <c r="B2885" s="25">
        <f>IF(OR(ISBLANK($AG2885),$AI2885="closed",$AI2885="old",AND($B$3=Data!$N$6,OR(database!AG2885=Data!$K$8,Data!$K$9=database!AG2885))),0,MAX(B$8:B2884)+1)</f>
        <v>0</v>
      </c>
      <c r="C2885" s="25">
        <f ca="1">IF(AND($AL2885-C$3&lt;=TODAY(),$AL2885&gt;0,AI2885&lt;&gt;"closed",AI2885&lt;&gt;"old",AND($B$3&lt;&gt;Data!$N$6,OR(database!$AG2885&lt;&gt;Data!$K$9,database!$AG2885&lt;&gt;Data!$K$8))),MAX(C$8:C2884)+1,0)</f>
        <v>0</v>
      </c>
      <c r="D2885" s="25">
        <f ca="1">IF(AND($AL2885-D$3&lt;=TODAY(),$AL2885&gt;0,$AI2885&lt;&gt;"closed",AI2885&lt;&gt;"old",AND($B$3&lt;&gt;Data!$N$6,OR(database!$AG2885&lt;&gt;Data!$K$9,database!$AG2885&lt;&gt;Data!$K$8))),MAX(D$8:D2884)+1,0)</f>
        <v>0</v>
      </c>
      <c r="E2885" s="25">
        <f ca="1">IF(AND($AL2885-E$3&lt;=TODAY(),$AL2885&gt;0,AI2885&lt;&gt;"closed",AI2885&lt;&gt;"old",AND($B$3&lt;&gt;Data!$N$6,OR(database!$AG2885&lt;&gt;Data!$K$9,database!$AG2885&lt;&gt;Data!$K$8))),MAX(E$8:E2884)+1,0)</f>
        <v>0</v>
      </c>
      <c r="F2885" s="25">
        <f>IF(AH2885="X",MAX(F$8:F2884)+1,0)</f>
        <v>0</v>
      </c>
      <c r="G2885" s="25">
        <f ca="1">IF(AND(AG2885=Data!$K$8,database!AI2885&lt;&gt;"Closed",AI2885&lt;&gt;"old",database!AL2885&lt;(TODAY()+Data!$X$4)),MAX(G$8:G2884)+1,0)</f>
        <v>0</v>
      </c>
      <c r="H2885" s="25">
        <f ca="1">IF(AND(AG2885=Data!$K$9,database!AI2885&lt;&gt;"Closed",AI2885&lt;&gt;"old",database!AL2885&lt;(TODAY()+Data!$X$5)),MAX(H$8:H2884)+1,0)</f>
        <v>0</v>
      </c>
      <c r="Y2885">
        <f>IF(AS2885&gt;0,VLOOKUP(AS2885,$AT:$AV,3,0)+COUNTIF(AS$8:AS2884,AS2885),0)</f>
        <v>0</v>
      </c>
      <c r="AA2885" s="17"/>
      <c r="AB2885" s="18"/>
      <c r="AC2885" s="17"/>
      <c r="AD2885" s="18"/>
      <c r="AE2885" s="17"/>
      <c r="AF2885" s="18"/>
      <c r="AG2885" s="139"/>
      <c r="AH2885" s="24"/>
      <c r="AI2885" s="17"/>
      <c r="AJ2885" s="24"/>
      <c r="AK2885" s="27"/>
      <c r="AL2885" s="47"/>
      <c r="AQ2885" s="25">
        <f>IF(FollowUp!$AK$3="(Off)",IF(FollowUp!$AA$3=Data!$D$5,C2885,IF(FollowUp!$AA$3=Data!$D$6,D2885,IF(FollowUp!$AA$3=Data!$D$7,E2885,B2885))),IF(FollowUp!$AK$3=Data!$N$9,F2885,IF(FollowUp!$AK$3=Data!$N$8,H2885,IF(FollowUp!$AK$3=Data!$N$7,G2885,B2885))))</f>
        <v>0</v>
      </c>
      <c r="AR2885" s="51">
        <f t="shared" si="272"/>
        <v>0</v>
      </c>
      <c r="AS2885" s="25">
        <f t="shared" si="270"/>
        <v>-1</v>
      </c>
      <c r="AT2885" s="25">
        <f t="shared" si="273"/>
        <v>2878</v>
      </c>
      <c r="AU2885" s="25">
        <f t="shared" si="271"/>
        <v>0</v>
      </c>
      <c r="AV2885" s="25">
        <f t="shared" si="274"/>
        <v>0</v>
      </c>
      <c r="BB2885" s="51"/>
    </row>
    <row r="2886" spans="1:54" x14ac:dyDescent="0.25">
      <c r="A2886" t="str">
        <f t="shared" si="269"/>
        <v>2886</v>
      </c>
      <c r="B2886" s="25">
        <f>IF(OR(ISBLANK($AG2886),$AI2886="closed",$AI2886="old",AND($B$3=Data!$N$6,OR(database!AG2886=Data!$K$8,Data!$K$9=database!AG2886))),0,MAX(B$8:B2885)+1)</f>
        <v>0</v>
      </c>
      <c r="C2886" s="25">
        <f ca="1">IF(AND($AL2886-C$3&lt;=TODAY(),$AL2886&gt;0,AI2886&lt;&gt;"closed",AI2886&lt;&gt;"old",AND($B$3&lt;&gt;Data!$N$6,OR(database!$AG2886&lt;&gt;Data!$K$9,database!$AG2886&lt;&gt;Data!$K$8))),MAX(C$8:C2885)+1,0)</f>
        <v>0</v>
      </c>
      <c r="D2886" s="25">
        <f ca="1">IF(AND($AL2886-D$3&lt;=TODAY(),$AL2886&gt;0,$AI2886&lt;&gt;"closed",AI2886&lt;&gt;"old",AND($B$3&lt;&gt;Data!$N$6,OR(database!$AG2886&lt;&gt;Data!$K$9,database!$AG2886&lt;&gt;Data!$K$8))),MAX(D$8:D2885)+1,0)</f>
        <v>0</v>
      </c>
      <c r="E2886" s="25">
        <f ca="1">IF(AND($AL2886-E$3&lt;=TODAY(),$AL2886&gt;0,AI2886&lt;&gt;"closed",AI2886&lt;&gt;"old",AND($B$3&lt;&gt;Data!$N$6,OR(database!$AG2886&lt;&gt;Data!$K$9,database!$AG2886&lt;&gt;Data!$K$8))),MAX(E$8:E2885)+1,0)</f>
        <v>0</v>
      </c>
      <c r="F2886" s="25">
        <f>IF(AH2886="X",MAX(F$8:F2885)+1,0)</f>
        <v>0</v>
      </c>
      <c r="G2886" s="25">
        <f ca="1">IF(AND(AG2886=Data!$K$8,database!AI2886&lt;&gt;"Closed",AI2886&lt;&gt;"old",database!AL2886&lt;(TODAY()+Data!$X$4)),MAX(G$8:G2885)+1,0)</f>
        <v>0</v>
      </c>
      <c r="H2886" s="25">
        <f ca="1">IF(AND(AG2886=Data!$K$9,database!AI2886&lt;&gt;"Closed",AI2886&lt;&gt;"old",database!AL2886&lt;(TODAY()+Data!$X$5)),MAX(H$8:H2885)+1,0)</f>
        <v>0</v>
      </c>
      <c r="Y2886">
        <f>IF(AS2886&gt;0,VLOOKUP(AS2886,$AT:$AV,3,0)+COUNTIF(AS$8:AS2885,AS2886),0)</f>
        <v>0</v>
      </c>
      <c r="AA2886" s="16"/>
      <c r="AB2886" s="22"/>
      <c r="AC2886" s="16"/>
      <c r="AD2886" s="22"/>
      <c r="AE2886" s="16"/>
      <c r="AF2886" s="22"/>
      <c r="AG2886" s="138"/>
      <c r="AH2886" s="23"/>
      <c r="AI2886" s="16"/>
      <c r="AJ2886" s="23"/>
      <c r="AK2886" s="28"/>
      <c r="AL2886" s="35"/>
      <c r="AQ2886" s="25">
        <f>IF(FollowUp!$AK$3="(Off)",IF(FollowUp!$AA$3=Data!$D$5,C2886,IF(FollowUp!$AA$3=Data!$D$6,D2886,IF(FollowUp!$AA$3=Data!$D$7,E2886,B2886))),IF(FollowUp!$AK$3=Data!$N$9,F2886,IF(FollowUp!$AK$3=Data!$N$8,H2886,IF(FollowUp!$AK$3=Data!$N$7,G2886,B2886))))</f>
        <v>0</v>
      </c>
      <c r="AR2886" s="51">
        <f t="shared" si="272"/>
        <v>0</v>
      </c>
      <c r="AS2886" s="25">
        <f t="shared" si="270"/>
        <v>-1</v>
      </c>
      <c r="AT2886" s="25">
        <f t="shared" si="273"/>
        <v>2879</v>
      </c>
      <c r="AU2886" s="25">
        <f t="shared" si="271"/>
        <v>0</v>
      </c>
      <c r="AV2886" s="25">
        <f t="shared" si="274"/>
        <v>0</v>
      </c>
      <c r="BB2886" s="51"/>
    </row>
    <row r="2887" spans="1:54" x14ac:dyDescent="0.25">
      <c r="A2887" t="str">
        <f t="shared" si="269"/>
        <v>2887</v>
      </c>
      <c r="B2887" s="25">
        <f>IF(OR(ISBLANK($AG2887),$AI2887="closed",$AI2887="old",AND($B$3=Data!$N$6,OR(database!AG2887=Data!$K$8,Data!$K$9=database!AG2887))),0,MAX(B$8:B2886)+1)</f>
        <v>0</v>
      </c>
      <c r="C2887" s="25">
        <f ca="1">IF(AND($AL2887-C$3&lt;=TODAY(),$AL2887&gt;0,AI2887&lt;&gt;"closed",AI2887&lt;&gt;"old",AND($B$3&lt;&gt;Data!$N$6,OR(database!$AG2887&lt;&gt;Data!$K$9,database!$AG2887&lt;&gt;Data!$K$8))),MAX(C$8:C2886)+1,0)</f>
        <v>0</v>
      </c>
      <c r="D2887" s="25">
        <f ca="1">IF(AND($AL2887-D$3&lt;=TODAY(),$AL2887&gt;0,$AI2887&lt;&gt;"closed",AI2887&lt;&gt;"old",AND($B$3&lt;&gt;Data!$N$6,OR(database!$AG2887&lt;&gt;Data!$K$9,database!$AG2887&lt;&gt;Data!$K$8))),MAX(D$8:D2886)+1,0)</f>
        <v>0</v>
      </c>
      <c r="E2887" s="25">
        <f ca="1">IF(AND($AL2887-E$3&lt;=TODAY(),$AL2887&gt;0,AI2887&lt;&gt;"closed",AI2887&lt;&gt;"old",AND($B$3&lt;&gt;Data!$N$6,OR(database!$AG2887&lt;&gt;Data!$K$9,database!$AG2887&lt;&gt;Data!$K$8))),MAX(E$8:E2886)+1,0)</f>
        <v>0</v>
      </c>
      <c r="F2887" s="25">
        <f>IF(AH2887="X",MAX(F$8:F2886)+1,0)</f>
        <v>0</v>
      </c>
      <c r="G2887" s="25">
        <f ca="1">IF(AND(AG2887=Data!$K$8,database!AI2887&lt;&gt;"Closed",AI2887&lt;&gt;"old",database!AL2887&lt;(TODAY()+Data!$X$4)),MAX(G$8:G2886)+1,0)</f>
        <v>0</v>
      </c>
      <c r="H2887" s="25">
        <f ca="1">IF(AND(AG2887=Data!$K$9,database!AI2887&lt;&gt;"Closed",AI2887&lt;&gt;"old",database!AL2887&lt;(TODAY()+Data!$X$5)),MAX(H$8:H2886)+1,0)</f>
        <v>0</v>
      </c>
      <c r="Y2887">
        <f>IF(AS2887&gt;0,VLOOKUP(AS2887,$AT:$AV,3,0)+COUNTIF(AS$8:AS2886,AS2887),0)</f>
        <v>0</v>
      </c>
      <c r="AA2887" s="17"/>
      <c r="AB2887" s="18"/>
      <c r="AC2887" s="17"/>
      <c r="AD2887" s="18"/>
      <c r="AE2887" s="17"/>
      <c r="AF2887" s="18"/>
      <c r="AG2887" s="139"/>
      <c r="AH2887" s="24"/>
      <c r="AI2887" s="17"/>
      <c r="AJ2887" s="24"/>
      <c r="AK2887" s="27"/>
      <c r="AL2887" s="47"/>
      <c r="AQ2887" s="25">
        <f>IF(FollowUp!$AK$3="(Off)",IF(FollowUp!$AA$3=Data!$D$5,C2887,IF(FollowUp!$AA$3=Data!$D$6,D2887,IF(FollowUp!$AA$3=Data!$D$7,E2887,B2887))),IF(FollowUp!$AK$3=Data!$N$9,F2887,IF(FollowUp!$AK$3=Data!$N$8,H2887,IF(FollowUp!$AK$3=Data!$N$7,G2887,B2887))))</f>
        <v>0</v>
      </c>
      <c r="AR2887" s="51">
        <f t="shared" si="272"/>
        <v>0</v>
      </c>
      <c r="AS2887" s="25">
        <f t="shared" si="270"/>
        <v>-1</v>
      </c>
      <c r="AT2887" s="25">
        <f t="shared" si="273"/>
        <v>2880</v>
      </c>
      <c r="AU2887" s="25">
        <f t="shared" si="271"/>
        <v>0</v>
      </c>
      <c r="AV2887" s="25">
        <f t="shared" si="274"/>
        <v>0</v>
      </c>
      <c r="BB2887" s="51"/>
    </row>
    <row r="2888" spans="1:54" x14ac:dyDescent="0.25">
      <c r="A2888" t="str">
        <f t="shared" ref="A2888:A2951" si="275">ROW(C2888)&amp;AC2888</f>
        <v>2888</v>
      </c>
      <c r="B2888" s="25">
        <f>IF(OR(ISBLANK($AG2888),$AI2888="closed",$AI2888="old",AND($B$3=Data!$N$6,OR(database!AG2888=Data!$K$8,Data!$K$9=database!AG2888))),0,MAX(B$8:B2887)+1)</f>
        <v>0</v>
      </c>
      <c r="C2888" s="25">
        <f ca="1">IF(AND($AL2888-C$3&lt;=TODAY(),$AL2888&gt;0,AI2888&lt;&gt;"closed",AI2888&lt;&gt;"old",AND($B$3&lt;&gt;Data!$N$6,OR(database!$AG2888&lt;&gt;Data!$K$9,database!$AG2888&lt;&gt;Data!$K$8))),MAX(C$8:C2887)+1,0)</f>
        <v>0</v>
      </c>
      <c r="D2888" s="25">
        <f ca="1">IF(AND($AL2888-D$3&lt;=TODAY(),$AL2888&gt;0,$AI2888&lt;&gt;"closed",AI2888&lt;&gt;"old",AND($B$3&lt;&gt;Data!$N$6,OR(database!$AG2888&lt;&gt;Data!$K$9,database!$AG2888&lt;&gt;Data!$K$8))),MAX(D$8:D2887)+1,0)</f>
        <v>0</v>
      </c>
      <c r="E2888" s="25">
        <f ca="1">IF(AND($AL2888-E$3&lt;=TODAY(),$AL2888&gt;0,AI2888&lt;&gt;"closed",AI2888&lt;&gt;"old",AND($B$3&lt;&gt;Data!$N$6,OR(database!$AG2888&lt;&gt;Data!$K$9,database!$AG2888&lt;&gt;Data!$K$8))),MAX(E$8:E2887)+1,0)</f>
        <v>0</v>
      </c>
      <c r="F2888" s="25">
        <f>IF(AH2888="X",MAX(F$8:F2887)+1,0)</f>
        <v>0</v>
      </c>
      <c r="G2888" s="25">
        <f ca="1">IF(AND(AG2888=Data!$K$8,database!AI2888&lt;&gt;"Closed",AI2888&lt;&gt;"old",database!AL2888&lt;(TODAY()+Data!$X$4)),MAX(G$8:G2887)+1,0)</f>
        <v>0</v>
      </c>
      <c r="H2888" s="25">
        <f ca="1">IF(AND(AG2888=Data!$K$9,database!AI2888&lt;&gt;"Closed",AI2888&lt;&gt;"old",database!AL2888&lt;(TODAY()+Data!$X$5)),MAX(H$8:H2887)+1,0)</f>
        <v>0</v>
      </c>
      <c r="Y2888">
        <f>IF(AS2888&gt;0,VLOOKUP(AS2888,$AT:$AV,3,0)+COUNTIF(AS$8:AS2887,AS2888),0)</f>
        <v>0</v>
      </c>
      <c r="AA2888" s="16"/>
      <c r="AB2888" s="22"/>
      <c r="AC2888" s="16"/>
      <c r="AD2888" s="22"/>
      <c r="AE2888" s="16"/>
      <c r="AF2888" s="22"/>
      <c r="AG2888" s="138"/>
      <c r="AH2888" s="23"/>
      <c r="AI2888" s="16"/>
      <c r="AJ2888" s="23"/>
      <c r="AK2888" s="28"/>
      <c r="AL2888" s="35"/>
      <c r="AQ2888" s="25">
        <f>IF(FollowUp!$AK$3="(Off)",IF(FollowUp!$AA$3=Data!$D$5,C2888,IF(FollowUp!$AA$3=Data!$D$6,D2888,IF(FollowUp!$AA$3=Data!$D$7,E2888,B2888))),IF(FollowUp!$AK$3=Data!$N$9,F2888,IF(FollowUp!$AK$3=Data!$N$8,H2888,IF(FollowUp!$AK$3=Data!$N$7,G2888,B2888))))</f>
        <v>0</v>
      </c>
      <c r="AR2888" s="51">
        <f t="shared" si="272"/>
        <v>0</v>
      </c>
      <c r="AS2888" s="25">
        <f t="shared" si="270"/>
        <v>-1</v>
      </c>
      <c r="AT2888" s="25">
        <f t="shared" si="273"/>
        <v>2881</v>
      </c>
      <c r="AU2888" s="25">
        <f t="shared" si="271"/>
        <v>0</v>
      </c>
      <c r="AV2888" s="25">
        <f t="shared" si="274"/>
        <v>0</v>
      </c>
      <c r="BB2888" s="51"/>
    </row>
    <row r="2889" spans="1:54" x14ac:dyDescent="0.25">
      <c r="A2889" t="str">
        <f t="shared" si="275"/>
        <v>2889</v>
      </c>
      <c r="B2889" s="25">
        <f>IF(OR(ISBLANK($AG2889),$AI2889="closed",$AI2889="old",AND($B$3=Data!$N$6,OR(database!AG2889=Data!$K$8,Data!$K$9=database!AG2889))),0,MAX(B$8:B2888)+1)</f>
        <v>0</v>
      </c>
      <c r="C2889" s="25">
        <f ca="1">IF(AND($AL2889-C$3&lt;=TODAY(),$AL2889&gt;0,AI2889&lt;&gt;"closed",AI2889&lt;&gt;"old",AND($B$3&lt;&gt;Data!$N$6,OR(database!$AG2889&lt;&gt;Data!$K$9,database!$AG2889&lt;&gt;Data!$K$8))),MAX(C$8:C2888)+1,0)</f>
        <v>0</v>
      </c>
      <c r="D2889" s="25">
        <f ca="1">IF(AND($AL2889-D$3&lt;=TODAY(),$AL2889&gt;0,$AI2889&lt;&gt;"closed",AI2889&lt;&gt;"old",AND($B$3&lt;&gt;Data!$N$6,OR(database!$AG2889&lt;&gt;Data!$K$9,database!$AG2889&lt;&gt;Data!$K$8))),MAX(D$8:D2888)+1,0)</f>
        <v>0</v>
      </c>
      <c r="E2889" s="25">
        <f ca="1">IF(AND($AL2889-E$3&lt;=TODAY(),$AL2889&gt;0,AI2889&lt;&gt;"closed",AI2889&lt;&gt;"old",AND($B$3&lt;&gt;Data!$N$6,OR(database!$AG2889&lt;&gt;Data!$K$9,database!$AG2889&lt;&gt;Data!$K$8))),MAX(E$8:E2888)+1,0)</f>
        <v>0</v>
      </c>
      <c r="F2889" s="25">
        <f>IF(AH2889="X",MAX(F$8:F2888)+1,0)</f>
        <v>0</v>
      </c>
      <c r="G2889" s="25">
        <f ca="1">IF(AND(AG2889=Data!$K$8,database!AI2889&lt;&gt;"Closed",AI2889&lt;&gt;"old",database!AL2889&lt;(TODAY()+Data!$X$4)),MAX(G$8:G2888)+1,0)</f>
        <v>0</v>
      </c>
      <c r="H2889" s="25">
        <f ca="1">IF(AND(AG2889=Data!$K$9,database!AI2889&lt;&gt;"Closed",AI2889&lt;&gt;"old",database!AL2889&lt;(TODAY()+Data!$X$5)),MAX(H$8:H2888)+1,0)</f>
        <v>0</v>
      </c>
      <c r="Y2889">
        <f>IF(AS2889&gt;0,VLOOKUP(AS2889,$AT:$AV,3,0)+COUNTIF(AS$8:AS2888,AS2889),0)</f>
        <v>0</v>
      </c>
      <c r="AA2889" s="17"/>
      <c r="AB2889" s="18"/>
      <c r="AC2889" s="17"/>
      <c r="AD2889" s="18"/>
      <c r="AE2889" s="17"/>
      <c r="AF2889" s="18"/>
      <c r="AG2889" s="139"/>
      <c r="AH2889" s="24"/>
      <c r="AI2889" s="17"/>
      <c r="AJ2889" s="24"/>
      <c r="AK2889" s="27"/>
      <c r="AL2889" s="47"/>
      <c r="AQ2889" s="25">
        <f>IF(FollowUp!$AK$3="(Off)",IF(FollowUp!$AA$3=Data!$D$5,C2889,IF(FollowUp!$AA$3=Data!$D$6,D2889,IF(FollowUp!$AA$3=Data!$D$7,E2889,B2889))),IF(FollowUp!$AK$3=Data!$N$9,F2889,IF(FollowUp!$AK$3=Data!$N$8,H2889,IF(FollowUp!$AK$3=Data!$N$7,G2889,B2889))))</f>
        <v>0</v>
      </c>
      <c r="AR2889" s="51">
        <f t="shared" si="272"/>
        <v>0</v>
      </c>
      <c r="AS2889" s="25">
        <f t="shared" ref="AS2889:AS2952" si="276">IF(AR2889=0,-1,RANK(AR2889,$AR$8:$AR$5000))</f>
        <v>-1</v>
      </c>
      <c r="AT2889" s="25">
        <f t="shared" si="273"/>
        <v>2882</v>
      </c>
      <c r="AU2889" s="25">
        <f t="shared" ref="AU2889:AU2952" si="277">COUNTIF(AS:AS,AT2889)</f>
        <v>0</v>
      </c>
      <c r="AV2889" s="25">
        <f t="shared" si="274"/>
        <v>0</v>
      </c>
      <c r="BB2889" s="51"/>
    </row>
    <row r="2890" spans="1:54" x14ac:dyDescent="0.25">
      <c r="A2890" t="str">
        <f t="shared" si="275"/>
        <v>2890</v>
      </c>
      <c r="B2890" s="25">
        <f>IF(OR(ISBLANK($AG2890),$AI2890="closed",$AI2890="old",AND($B$3=Data!$N$6,OR(database!AG2890=Data!$K$8,Data!$K$9=database!AG2890))),0,MAX(B$8:B2889)+1)</f>
        <v>0</v>
      </c>
      <c r="C2890" s="25">
        <f ca="1">IF(AND($AL2890-C$3&lt;=TODAY(),$AL2890&gt;0,AI2890&lt;&gt;"closed",AI2890&lt;&gt;"old",AND($B$3&lt;&gt;Data!$N$6,OR(database!$AG2890&lt;&gt;Data!$K$9,database!$AG2890&lt;&gt;Data!$K$8))),MAX(C$8:C2889)+1,0)</f>
        <v>0</v>
      </c>
      <c r="D2890" s="25">
        <f ca="1">IF(AND($AL2890-D$3&lt;=TODAY(),$AL2890&gt;0,$AI2890&lt;&gt;"closed",AI2890&lt;&gt;"old",AND($B$3&lt;&gt;Data!$N$6,OR(database!$AG2890&lt;&gt;Data!$K$9,database!$AG2890&lt;&gt;Data!$K$8))),MAX(D$8:D2889)+1,0)</f>
        <v>0</v>
      </c>
      <c r="E2890" s="25">
        <f ca="1">IF(AND($AL2890-E$3&lt;=TODAY(),$AL2890&gt;0,AI2890&lt;&gt;"closed",AI2890&lt;&gt;"old",AND($B$3&lt;&gt;Data!$N$6,OR(database!$AG2890&lt;&gt;Data!$K$9,database!$AG2890&lt;&gt;Data!$K$8))),MAX(E$8:E2889)+1,0)</f>
        <v>0</v>
      </c>
      <c r="F2890" s="25">
        <f>IF(AH2890="X",MAX(F$8:F2889)+1,0)</f>
        <v>0</v>
      </c>
      <c r="G2890" s="25">
        <f ca="1">IF(AND(AG2890=Data!$K$8,database!AI2890&lt;&gt;"Closed",AI2890&lt;&gt;"old",database!AL2890&lt;(TODAY()+Data!$X$4)),MAX(G$8:G2889)+1,0)</f>
        <v>0</v>
      </c>
      <c r="H2890" s="25">
        <f ca="1">IF(AND(AG2890=Data!$K$9,database!AI2890&lt;&gt;"Closed",AI2890&lt;&gt;"old",database!AL2890&lt;(TODAY()+Data!$X$5)),MAX(H$8:H2889)+1,0)</f>
        <v>0</v>
      </c>
      <c r="Y2890">
        <f>IF(AS2890&gt;0,VLOOKUP(AS2890,$AT:$AV,3,0)+COUNTIF(AS$8:AS2889,AS2890),0)</f>
        <v>0</v>
      </c>
      <c r="AA2890" s="16"/>
      <c r="AB2890" s="22"/>
      <c r="AC2890" s="16"/>
      <c r="AD2890" s="22"/>
      <c r="AE2890" s="16"/>
      <c r="AF2890" s="22"/>
      <c r="AG2890" s="138"/>
      <c r="AH2890" s="23"/>
      <c r="AI2890" s="16"/>
      <c r="AJ2890" s="23"/>
      <c r="AK2890" s="28"/>
      <c r="AL2890" s="35"/>
      <c r="AQ2890" s="25">
        <f>IF(FollowUp!$AK$3="(Off)",IF(FollowUp!$AA$3=Data!$D$5,C2890,IF(FollowUp!$AA$3=Data!$D$6,D2890,IF(FollowUp!$AA$3=Data!$D$7,E2890,B2890))),IF(FollowUp!$AK$3=Data!$N$9,F2890,IF(FollowUp!$AK$3=Data!$N$8,H2890,IF(FollowUp!$AK$3=Data!$N$7,G2890,B2890))))</f>
        <v>0</v>
      </c>
      <c r="AR2890" s="51">
        <f t="shared" si="272"/>
        <v>0</v>
      </c>
      <c r="AS2890" s="25">
        <f t="shared" si="276"/>
        <v>-1</v>
      </c>
      <c r="AT2890" s="25">
        <f t="shared" si="273"/>
        <v>2883</v>
      </c>
      <c r="AU2890" s="25">
        <f t="shared" si="277"/>
        <v>0</v>
      </c>
      <c r="AV2890" s="25">
        <f t="shared" si="274"/>
        <v>0</v>
      </c>
      <c r="BB2890" s="51"/>
    </row>
    <row r="2891" spans="1:54" x14ac:dyDescent="0.25">
      <c r="A2891" t="str">
        <f t="shared" si="275"/>
        <v>2891</v>
      </c>
      <c r="B2891" s="25">
        <f>IF(OR(ISBLANK($AG2891),$AI2891="closed",$AI2891="old",AND($B$3=Data!$N$6,OR(database!AG2891=Data!$K$8,Data!$K$9=database!AG2891))),0,MAX(B$8:B2890)+1)</f>
        <v>0</v>
      </c>
      <c r="C2891" s="25">
        <f ca="1">IF(AND($AL2891-C$3&lt;=TODAY(),$AL2891&gt;0,AI2891&lt;&gt;"closed",AI2891&lt;&gt;"old",AND($B$3&lt;&gt;Data!$N$6,OR(database!$AG2891&lt;&gt;Data!$K$9,database!$AG2891&lt;&gt;Data!$K$8))),MAX(C$8:C2890)+1,0)</f>
        <v>0</v>
      </c>
      <c r="D2891" s="25">
        <f ca="1">IF(AND($AL2891-D$3&lt;=TODAY(),$AL2891&gt;0,$AI2891&lt;&gt;"closed",AI2891&lt;&gt;"old",AND($B$3&lt;&gt;Data!$N$6,OR(database!$AG2891&lt;&gt;Data!$K$9,database!$AG2891&lt;&gt;Data!$K$8))),MAX(D$8:D2890)+1,0)</f>
        <v>0</v>
      </c>
      <c r="E2891" s="25">
        <f ca="1">IF(AND($AL2891-E$3&lt;=TODAY(),$AL2891&gt;0,AI2891&lt;&gt;"closed",AI2891&lt;&gt;"old",AND($B$3&lt;&gt;Data!$N$6,OR(database!$AG2891&lt;&gt;Data!$K$9,database!$AG2891&lt;&gt;Data!$K$8))),MAX(E$8:E2890)+1,0)</f>
        <v>0</v>
      </c>
      <c r="F2891" s="25">
        <f>IF(AH2891="X",MAX(F$8:F2890)+1,0)</f>
        <v>0</v>
      </c>
      <c r="G2891" s="25">
        <f ca="1">IF(AND(AG2891=Data!$K$8,database!AI2891&lt;&gt;"Closed",AI2891&lt;&gt;"old",database!AL2891&lt;(TODAY()+Data!$X$4)),MAX(G$8:G2890)+1,0)</f>
        <v>0</v>
      </c>
      <c r="H2891" s="25">
        <f ca="1">IF(AND(AG2891=Data!$K$9,database!AI2891&lt;&gt;"Closed",AI2891&lt;&gt;"old",database!AL2891&lt;(TODAY()+Data!$X$5)),MAX(H$8:H2890)+1,0)</f>
        <v>0</v>
      </c>
      <c r="Y2891">
        <f>IF(AS2891&gt;0,VLOOKUP(AS2891,$AT:$AV,3,0)+COUNTIF(AS$8:AS2890,AS2891),0)</f>
        <v>0</v>
      </c>
      <c r="AA2891" s="17"/>
      <c r="AB2891" s="18"/>
      <c r="AC2891" s="17"/>
      <c r="AD2891" s="18"/>
      <c r="AE2891" s="17"/>
      <c r="AF2891" s="18"/>
      <c r="AG2891" s="139"/>
      <c r="AH2891" s="24"/>
      <c r="AI2891" s="17"/>
      <c r="AJ2891" s="24"/>
      <c r="AK2891" s="27"/>
      <c r="AL2891" s="47"/>
      <c r="AQ2891" s="25">
        <f>IF(FollowUp!$AK$3="(Off)",IF(FollowUp!$AA$3=Data!$D$5,C2891,IF(FollowUp!$AA$3=Data!$D$6,D2891,IF(FollowUp!$AA$3=Data!$D$7,E2891,B2891))),IF(FollowUp!$AK$3=Data!$N$9,F2891,IF(FollowUp!$AK$3=Data!$N$8,H2891,IF(FollowUp!$AK$3=Data!$N$7,G2891,B2891))))</f>
        <v>0</v>
      </c>
      <c r="AR2891" s="51">
        <f t="shared" si="272"/>
        <v>0</v>
      </c>
      <c r="AS2891" s="25">
        <f t="shared" si="276"/>
        <v>-1</v>
      </c>
      <c r="AT2891" s="25">
        <f t="shared" si="273"/>
        <v>2884</v>
      </c>
      <c r="AU2891" s="25">
        <f t="shared" si="277"/>
        <v>0</v>
      </c>
      <c r="AV2891" s="25">
        <f t="shared" si="274"/>
        <v>0</v>
      </c>
      <c r="BB2891" s="51"/>
    </row>
    <row r="2892" spans="1:54" x14ac:dyDescent="0.25">
      <c r="A2892" t="str">
        <f t="shared" si="275"/>
        <v>2892</v>
      </c>
      <c r="B2892" s="25">
        <f>IF(OR(ISBLANK($AG2892),$AI2892="closed",$AI2892="old",AND($B$3=Data!$N$6,OR(database!AG2892=Data!$K$8,Data!$K$9=database!AG2892))),0,MAX(B$8:B2891)+1)</f>
        <v>0</v>
      </c>
      <c r="C2892" s="25">
        <f ca="1">IF(AND($AL2892-C$3&lt;=TODAY(),$AL2892&gt;0,AI2892&lt;&gt;"closed",AI2892&lt;&gt;"old",AND($B$3&lt;&gt;Data!$N$6,OR(database!$AG2892&lt;&gt;Data!$K$9,database!$AG2892&lt;&gt;Data!$K$8))),MAX(C$8:C2891)+1,0)</f>
        <v>0</v>
      </c>
      <c r="D2892" s="25">
        <f ca="1">IF(AND($AL2892-D$3&lt;=TODAY(),$AL2892&gt;0,$AI2892&lt;&gt;"closed",AI2892&lt;&gt;"old",AND($B$3&lt;&gt;Data!$N$6,OR(database!$AG2892&lt;&gt;Data!$K$9,database!$AG2892&lt;&gt;Data!$K$8))),MAX(D$8:D2891)+1,0)</f>
        <v>0</v>
      </c>
      <c r="E2892" s="25">
        <f ca="1">IF(AND($AL2892-E$3&lt;=TODAY(),$AL2892&gt;0,AI2892&lt;&gt;"closed",AI2892&lt;&gt;"old",AND($B$3&lt;&gt;Data!$N$6,OR(database!$AG2892&lt;&gt;Data!$K$9,database!$AG2892&lt;&gt;Data!$K$8))),MAX(E$8:E2891)+1,0)</f>
        <v>0</v>
      </c>
      <c r="F2892" s="25">
        <f>IF(AH2892="X",MAX(F$8:F2891)+1,0)</f>
        <v>0</v>
      </c>
      <c r="G2892" s="25">
        <f ca="1">IF(AND(AG2892=Data!$K$8,database!AI2892&lt;&gt;"Closed",AI2892&lt;&gt;"old",database!AL2892&lt;(TODAY()+Data!$X$4)),MAX(G$8:G2891)+1,0)</f>
        <v>0</v>
      </c>
      <c r="H2892" s="25">
        <f ca="1">IF(AND(AG2892=Data!$K$9,database!AI2892&lt;&gt;"Closed",AI2892&lt;&gt;"old",database!AL2892&lt;(TODAY()+Data!$X$5)),MAX(H$8:H2891)+1,0)</f>
        <v>0</v>
      </c>
      <c r="Y2892">
        <f>IF(AS2892&gt;0,VLOOKUP(AS2892,$AT:$AV,3,0)+COUNTIF(AS$8:AS2891,AS2892),0)</f>
        <v>0</v>
      </c>
      <c r="AA2892" s="16"/>
      <c r="AB2892" s="22"/>
      <c r="AC2892" s="16"/>
      <c r="AD2892" s="22"/>
      <c r="AE2892" s="16"/>
      <c r="AF2892" s="22"/>
      <c r="AG2892" s="138"/>
      <c r="AH2892" s="23"/>
      <c r="AI2892" s="16"/>
      <c r="AJ2892" s="23"/>
      <c r="AK2892" s="28"/>
      <c r="AL2892" s="35"/>
      <c r="AQ2892" s="25">
        <f>IF(FollowUp!$AK$3="(Off)",IF(FollowUp!$AA$3=Data!$D$5,C2892,IF(FollowUp!$AA$3=Data!$D$6,D2892,IF(FollowUp!$AA$3=Data!$D$7,E2892,B2892))),IF(FollowUp!$AK$3=Data!$N$9,F2892,IF(FollowUp!$AK$3=Data!$N$8,H2892,IF(FollowUp!$AK$3=Data!$N$7,G2892,B2892))))</f>
        <v>0</v>
      </c>
      <c r="AR2892" s="51">
        <f t="shared" si="272"/>
        <v>0</v>
      </c>
      <c r="AS2892" s="25">
        <f t="shared" si="276"/>
        <v>-1</v>
      </c>
      <c r="AT2892" s="25">
        <f t="shared" si="273"/>
        <v>2885</v>
      </c>
      <c r="AU2892" s="25">
        <f t="shared" si="277"/>
        <v>0</v>
      </c>
      <c r="AV2892" s="25">
        <f t="shared" si="274"/>
        <v>0</v>
      </c>
      <c r="BB2892" s="51"/>
    </row>
    <row r="2893" spans="1:54" x14ac:dyDescent="0.25">
      <c r="A2893" t="str">
        <f t="shared" si="275"/>
        <v>2893</v>
      </c>
      <c r="B2893" s="25">
        <f>IF(OR(ISBLANK($AG2893),$AI2893="closed",$AI2893="old",AND($B$3=Data!$N$6,OR(database!AG2893=Data!$K$8,Data!$K$9=database!AG2893))),0,MAX(B$8:B2892)+1)</f>
        <v>0</v>
      </c>
      <c r="C2893" s="25">
        <f ca="1">IF(AND($AL2893-C$3&lt;=TODAY(),$AL2893&gt;0,AI2893&lt;&gt;"closed",AI2893&lt;&gt;"old",AND($B$3&lt;&gt;Data!$N$6,OR(database!$AG2893&lt;&gt;Data!$K$9,database!$AG2893&lt;&gt;Data!$K$8))),MAX(C$8:C2892)+1,0)</f>
        <v>0</v>
      </c>
      <c r="D2893" s="25">
        <f ca="1">IF(AND($AL2893-D$3&lt;=TODAY(),$AL2893&gt;0,$AI2893&lt;&gt;"closed",AI2893&lt;&gt;"old",AND($B$3&lt;&gt;Data!$N$6,OR(database!$AG2893&lt;&gt;Data!$K$9,database!$AG2893&lt;&gt;Data!$K$8))),MAX(D$8:D2892)+1,0)</f>
        <v>0</v>
      </c>
      <c r="E2893" s="25">
        <f ca="1">IF(AND($AL2893-E$3&lt;=TODAY(),$AL2893&gt;0,AI2893&lt;&gt;"closed",AI2893&lt;&gt;"old",AND($B$3&lt;&gt;Data!$N$6,OR(database!$AG2893&lt;&gt;Data!$K$9,database!$AG2893&lt;&gt;Data!$K$8))),MAX(E$8:E2892)+1,0)</f>
        <v>0</v>
      </c>
      <c r="F2893" s="25">
        <f>IF(AH2893="X",MAX(F$8:F2892)+1,0)</f>
        <v>0</v>
      </c>
      <c r="G2893" s="25">
        <f ca="1">IF(AND(AG2893=Data!$K$8,database!AI2893&lt;&gt;"Closed",AI2893&lt;&gt;"old",database!AL2893&lt;(TODAY()+Data!$X$4)),MAX(G$8:G2892)+1,0)</f>
        <v>0</v>
      </c>
      <c r="H2893" s="25">
        <f ca="1">IF(AND(AG2893=Data!$K$9,database!AI2893&lt;&gt;"Closed",AI2893&lt;&gt;"old",database!AL2893&lt;(TODAY()+Data!$X$5)),MAX(H$8:H2892)+1,0)</f>
        <v>0</v>
      </c>
      <c r="Y2893">
        <f>IF(AS2893&gt;0,VLOOKUP(AS2893,$AT:$AV,3,0)+COUNTIF(AS$8:AS2892,AS2893),0)</f>
        <v>0</v>
      </c>
      <c r="AA2893" s="17"/>
      <c r="AB2893" s="18"/>
      <c r="AC2893" s="17"/>
      <c r="AD2893" s="18"/>
      <c r="AE2893" s="17"/>
      <c r="AF2893" s="18"/>
      <c r="AG2893" s="139"/>
      <c r="AH2893" s="24"/>
      <c r="AI2893" s="17"/>
      <c r="AJ2893" s="24"/>
      <c r="AK2893" s="27"/>
      <c r="AL2893" s="47"/>
      <c r="AQ2893" s="25">
        <f>IF(FollowUp!$AK$3="(Off)",IF(FollowUp!$AA$3=Data!$D$5,C2893,IF(FollowUp!$AA$3=Data!$D$6,D2893,IF(FollowUp!$AA$3=Data!$D$7,E2893,B2893))),IF(FollowUp!$AK$3=Data!$N$9,F2893,IF(FollowUp!$AK$3=Data!$N$8,H2893,IF(FollowUp!$AK$3=Data!$N$7,G2893,B2893))))</f>
        <v>0</v>
      </c>
      <c r="AR2893" s="51">
        <f t="shared" si="272"/>
        <v>0</v>
      </c>
      <c r="AS2893" s="25">
        <f t="shared" si="276"/>
        <v>-1</v>
      </c>
      <c r="AT2893" s="25">
        <f t="shared" si="273"/>
        <v>2886</v>
      </c>
      <c r="AU2893" s="25">
        <f t="shared" si="277"/>
        <v>0</v>
      </c>
      <c r="AV2893" s="25">
        <f t="shared" si="274"/>
        <v>0</v>
      </c>
      <c r="BB2893" s="51"/>
    </row>
    <row r="2894" spans="1:54" x14ac:dyDescent="0.25">
      <c r="A2894" t="str">
        <f t="shared" si="275"/>
        <v>2894</v>
      </c>
      <c r="B2894" s="25">
        <f>IF(OR(ISBLANK($AG2894),$AI2894="closed",$AI2894="old",AND($B$3=Data!$N$6,OR(database!AG2894=Data!$K$8,Data!$K$9=database!AG2894))),0,MAX(B$8:B2893)+1)</f>
        <v>0</v>
      </c>
      <c r="C2894" s="25">
        <f ca="1">IF(AND($AL2894-C$3&lt;=TODAY(),$AL2894&gt;0,AI2894&lt;&gt;"closed",AI2894&lt;&gt;"old",AND($B$3&lt;&gt;Data!$N$6,OR(database!$AG2894&lt;&gt;Data!$K$9,database!$AG2894&lt;&gt;Data!$K$8))),MAX(C$8:C2893)+1,0)</f>
        <v>0</v>
      </c>
      <c r="D2894" s="25">
        <f ca="1">IF(AND($AL2894-D$3&lt;=TODAY(),$AL2894&gt;0,$AI2894&lt;&gt;"closed",AI2894&lt;&gt;"old",AND($B$3&lt;&gt;Data!$N$6,OR(database!$AG2894&lt;&gt;Data!$K$9,database!$AG2894&lt;&gt;Data!$K$8))),MAX(D$8:D2893)+1,0)</f>
        <v>0</v>
      </c>
      <c r="E2894" s="25">
        <f ca="1">IF(AND($AL2894-E$3&lt;=TODAY(),$AL2894&gt;0,AI2894&lt;&gt;"closed",AI2894&lt;&gt;"old",AND($B$3&lt;&gt;Data!$N$6,OR(database!$AG2894&lt;&gt;Data!$K$9,database!$AG2894&lt;&gt;Data!$K$8))),MAX(E$8:E2893)+1,0)</f>
        <v>0</v>
      </c>
      <c r="F2894" s="25">
        <f>IF(AH2894="X",MAX(F$8:F2893)+1,0)</f>
        <v>0</v>
      </c>
      <c r="G2894" s="25">
        <f ca="1">IF(AND(AG2894=Data!$K$8,database!AI2894&lt;&gt;"Closed",AI2894&lt;&gt;"old",database!AL2894&lt;(TODAY()+Data!$X$4)),MAX(G$8:G2893)+1,0)</f>
        <v>0</v>
      </c>
      <c r="H2894" s="25">
        <f ca="1">IF(AND(AG2894=Data!$K$9,database!AI2894&lt;&gt;"Closed",AI2894&lt;&gt;"old",database!AL2894&lt;(TODAY()+Data!$X$5)),MAX(H$8:H2893)+1,0)</f>
        <v>0</v>
      </c>
      <c r="Y2894">
        <f>IF(AS2894&gt;0,VLOOKUP(AS2894,$AT:$AV,3,0)+COUNTIF(AS$8:AS2893,AS2894),0)</f>
        <v>0</v>
      </c>
      <c r="AA2894" s="16"/>
      <c r="AB2894" s="22"/>
      <c r="AC2894" s="16"/>
      <c r="AD2894" s="22"/>
      <c r="AE2894" s="16"/>
      <c r="AF2894" s="22"/>
      <c r="AG2894" s="138"/>
      <c r="AH2894" s="23"/>
      <c r="AI2894" s="16"/>
      <c r="AJ2894" s="23"/>
      <c r="AK2894" s="28"/>
      <c r="AL2894" s="35"/>
      <c r="AQ2894" s="25">
        <f>IF(FollowUp!$AK$3="(Off)",IF(FollowUp!$AA$3=Data!$D$5,C2894,IF(FollowUp!$AA$3=Data!$D$6,D2894,IF(FollowUp!$AA$3=Data!$D$7,E2894,B2894))),IF(FollowUp!$AK$3=Data!$N$9,F2894,IF(FollowUp!$AK$3=Data!$N$8,H2894,IF(FollowUp!$AK$3=Data!$N$7,G2894,B2894))))</f>
        <v>0</v>
      </c>
      <c r="AR2894" s="51">
        <f t="shared" si="272"/>
        <v>0</v>
      </c>
      <c r="AS2894" s="25">
        <f t="shared" si="276"/>
        <v>-1</v>
      </c>
      <c r="AT2894" s="25">
        <f t="shared" si="273"/>
        <v>2887</v>
      </c>
      <c r="AU2894" s="25">
        <f t="shared" si="277"/>
        <v>0</v>
      </c>
      <c r="AV2894" s="25">
        <f t="shared" si="274"/>
        <v>0</v>
      </c>
      <c r="BB2894" s="51"/>
    </row>
    <row r="2895" spans="1:54" x14ac:dyDescent="0.25">
      <c r="A2895" t="str">
        <f t="shared" si="275"/>
        <v>2895</v>
      </c>
      <c r="B2895" s="25">
        <f>IF(OR(ISBLANK($AG2895),$AI2895="closed",$AI2895="old",AND($B$3=Data!$N$6,OR(database!AG2895=Data!$K$8,Data!$K$9=database!AG2895))),0,MAX(B$8:B2894)+1)</f>
        <v>0</v>
      </c>
      <c r="C2895" s="25">
        <f ca="1">IF(AND($AL2895-C$3&lt;=TODAY(),$AL2895&gt;0,AI2895&lt;&gt;"closed",AI2895&lt;&gt;"old",AND($B$3&lt;&gt;Data!$N$6,OR(database!$AG2895&lt;&gt;Data!$K$9,database!$AG2895&lt;&gt;Data!$K$8))),MAX(C$8:C2894)+1,0)</f>
        <v>0</v>
      </c>
      <c r="D2895" s="25">
        <f ca="1">IF(AND($AL2895-D$3&lt;=TODAY(),$AL2895&gt;0,$AI2895&lt;&gt;"closed",AI2895&lt;&gt;"old",AND($B$3&lt;&gt;Data!$N$6,OR(database!$AG2895&lt;&gt;Data!$K$9,database!$AG2895&lt;&gt;Data!$K$8))),MAX(D$8:D2894)+1,0)</f>
        <v>0</v>
      </c>
      <c r="E2895" s="25">
        <f ca="1">IF(AND($AL2895-E$3&lt;=TODAY(),$AL2895&gt;0,AI2895&lt;&gt;"closed",AI2895&lt;&gt;"old",AND($B$3&lt;&gt;Data!$N$6,OR(database!$AG2895&lt;&gt;Data!$K$9,database!$AG2895&lt;&gt;Data!$K$8))),MAX(E$8:E2894)+1,0)</f>
        <v>0</v>
      </c>
      <c r="F2895" s="25">
        <f>IF(AH2895="X",MAX(F$8:F2894)+1,0)</f>
        <v>0</v>
      </c>
      <c r="G2895" s="25">
        <f ca="1">IF(AND(AG2895=Data!$K$8,database!AI2895&lt;&gt;"Closed",AI2895&lt;&gt;"old",database!AL2895&lt;(TODAY()+Data!$X$4)),MAX(G$8:G2894)+1,0)</f>
        <v>0</v>
      </c>
      <c r="H2895" s="25">
        <f ca="1">IF(AND(AG2895=Data!$K$9,database!AI2895&lt;&gt;"Closed",AI2895&lt;&gt;"old",database!AL2895&lt;(TODAY()+Data!$X$5)),MAX(H$8:H2894)+1,0)</f>
        <v>0</v>
      </c>
      <c r="Y2895">
        <f>IF(AS2895&gt;0,VLOOKUP(AS2895,$AT:$AV,3,0)+COUNTIF(AS$8:AS2894,AS2895),0)</f>
        <v>0</v>
      </c>
      <c r="AA2895" s="17"/>
      <c r="AB2895" s="18"/>
      <c r="AC2895" s="17"/>
      <c r="AD2895" s="18"/>
      <c r="AE2895" s="17"/>
      <c r="AF2895" s="18"/>
      <c r="AG2895" s="139"/>
      <c r="AH2895" s="24"/>
      <c r="AI2895" s="17"/>
      <c r="AJ2895" s="24"/>
      <c r="AK2895" s="27"/>
      <c r="AL2895" s="47"/>
      <c r="AQ2895" s="25">
        <f>IF(FollowUp!$AK$3="(Off)",IF(FollowUp!$AA$3=Data!$D$5,C2895,IF(FollowUp!$AA$3=Data!$D$6,D2895,IF(FollowUp!$AA$3=Data!$D$7,E2895,B2895))),IF(FollowUp!$AK$3=Data!$N$9,F2895,IF(FollowUp!$AK$3=Data!$N$8,H2895,IF(FollowUp!$AK$3=Data!$N$7,G2895,B2895))))</f>
        <v>0</v>
      </c>
      <c r="AR2895" s="51">
        <f t="shared" si="272"/>
        <v>0</v>
      </c>
      <c r="AS2895" s="25">
        <f t="shared" si="276"/>
        <v>-1</v>
      </c>
      <c r="AT2895" s="25">
        <f t="shared" si="273"/>
        <v>2888</v>
      </c>
      <c r="AU2895" s="25">
        <f t="shared" si="277"/>
        <v>0</v>
      </c>
      <c r="AV2895" s="25">
        <f t="shared" si="274"/>
        <v>0</v>
      </c>
      <c r="BB2895" s="51"/>
    </row>
    <row r="2896" spans="1:54" x14ac:dyDescent="0.25">
      <c r="A2896" t="str">
        <f t="shared" si="275"/>
        <v>2896</v>
      </c>
      <c r="B2896" s="25">
        <f>IF(OR(ISBLANK($AG2896),$AI2896="closed",$AI2896="old",AND($B$3=Data!$N$6,OR(database!AG2896=Data!$K$8,Data!$K$9=database!AG2896))),0,MAX(B$8:B2895)+1)</f>
        <v>0</v>
      </c>
      <c r="C2896" s="25">
        <f ca="1">IF(AND($AL2896-C$3&lt;=TODAY(),$AL2896&gt;0,AI2896&lt;&gt;"closed",AI2896&lt;&gt;"old",AND($B$3&lt;&gt;Data!$N$6,OR(database!$AG2896&lt;&gt;Data!$K$9,database!$AG2896&lt;&gt;Data!$K$8))),MAX(C$8:C2895)+1,0)</f>
        <v>0</v>
      </c>
      <c r="D2896" s="25">
        <f ca="1">IF(AND($AL2896-D$3&lt;=TODAY(),$AL2896&gt;0,$AI2896&lt;&gt;"closed",AI2896&lt;&gt;"old",AND($B$3&lt;&gt;Data!$N$6,OR(database!$AG2896&lt;&gt;Data!$K$9,database!$AG2896&lt;&gt;Data!$K$8))),MAX(D$8:D2895)+1,0)</f>
        <v>0</v>
      </c>
      <c r="E2896" s="25">
        <f ca="1">IF(AND($AL2896-E$3&lt;=TODAY(),$AL2896&gt;0,AI2896&lt;&gt;"closed",AI2896&lt;&gt;"old",AND($B$3&lt;&gt;Data!$N$6,OR(database!$AG2896&lt;&gt;Data!$K$9,database!$AG2896&lt;&gt;Data!$K$8))),MAX(E$8:E2895)+1,0)</f>
        <v>0</v>
      </c>
      <c r="F2896" s="25">
        <f>IF(AH2896="X",MAX(F$8:F2895)+1,0)</f>
        <v>0</v>
      </c>
      <c r="G2896" s="25">
        <f ca="1">IF(AND(AG2896=Data!$K$8,database!AI2896&lt;&gt;"Closed",AI2896&lt;&gt;"old",database!AL2896&lt;(TODAY()+Data!$X$4)),MAX(G$8:G2895)+1,0)</f>
        <v>0</v>
      </c>
      <c r="H2896" s="25">
        <f ca="1">IF(AND(AG2896=Data!$K$9,database!AI2896&lt;&gt;"Closed",AI2896&lt;&gt;"old",database!AL2896&lt;(TODAY()+Data!$X$5)),MAX(H$8:H2895)+1,0)</f>
        <v>0</v>
      </c>
      <c r="Y2896">
        <f>IF(AS2896&gt;0,VLOOKUP(AS2896,$AT:$AV,3,0)+COUNTIF(AS$8:AS2895,AS2896),0)</f>
        <v>0</v>
      </c>
      <c r="AA2896" s="16"/>
      <c r="AB2896" s="22"/>
      <c r="AC2896" s="16"/>
      <c r="AD2896" s="22"/>
      <c r="AE2896" s="16"/>
      <c r="AF2896" s="22"/>
      <c r="AG2896" s="138"/>
      <c r="AH2896" s="23"/>
      <c r="AI2896" s="16"/>
      <c r="AJ2896" s="23"/>
      <c r="AK2896" s="28"/>
      <c r="AL2896" s="35"/>
      <c r="AQ2896" s="25">
        <f>IF(FollowUp!$AK$3="(Off)",IF(FollowUp!$AA$3=Data!$D$5,C2896,IF(FollowUp!$AA$3=Data!$D$6,D2896,IF(FollowUp!$AA$3=Data!$D$7,E2896,B2896))),IF(FollowUp!$AK$3=Data!$N$9,F2896,IF(FollowUp!$AK$3=Data!$N$8,H2896,IF(FollowUp!$AK$3=Data!$N$7,G2896,B2896))))</f>
        <v>0</v>
      </c>
      <c r="AR2896" s="51">
        <f t="shared" si="272"/>
        <v>0</v>
      </c>
      <c r="AS2896" s="25">
        <f t="shared" si="276"/>
        <v>-1</v>
      </c>
      <c r="AT2896" s="25">
        <f t="shared" si="273"/>
        <v>2889</v>
      </c>
      <c r="AU2896" s="25">
        <f t="shared" si="277"/>
        <v>0</v>
      </c>
      <c r="AV2896" s="25">
        <f t="shared" si="274"/>
        <v>0</v>
      </c>
      <c r="BB2896" s="51"/>
    </row>
    <row r="2897" spans="1:54" x14ac:dyDescent="0.25">
      <c r="A2897" t="str">
        <f t="shared" si="275"/>
        <v>2897</v>
      </c>
      <c r="B2897" s="25">
        <f>IF(OR(ISBLANK($AG2897),$AI2897="closed",$AI2897="old",AND($B$3=Data!$N$6,OR(database!AG2897=Data!$K$8,Data!$K$9=database!AG2897))),0,MAX(B$8:B2896)+1)</f>
        <v>0</v>
      </c>
      <c r="C2897" s="25">
        <f ca="1">IF(AND($AL2897-C$3&lt;=TODAY(),$AL2897&gt;0,AI2897&lt;&gt;"closed",AI2897&lt;&gt;"old",AND($B$3&lt;&gt;Data!$N$6,OR(database!$AG2897&lt;&gt;Data!$K$9,database!$AG2897&lt;&gt;Data!$K$8))),MAX(C$8:C2896)+1,0)</f>
        <v>0</v>
      </c>
      <c r="D2897" s="25">
        <f ca="1">IF(AND($AL2897-D$3&lt;=TODAY(),$AL2897&gt;0,$AI2897&lt;&gt;"closed",AI2897&lt;&gt;"old",AND($B$3&lt;&gt;Data!$N$6,OR(database!$AG2897&lt;&gt;Data!$K$9,database!$AG2897&lt;&gt;Data!$K$8))),MAX(D$8:D2896)+1,0)</f>
        <v>0</v>
      </c>
      <c r="E2897" s="25">
        <f ca="1">IF(AND($AL2897-E$3&lt;=TODAY(),$AL2897&gt;0,AI2897&lt;&gt;"closed",AI2897&lt;&gt;"old",AND($B$3&lt;&gt;Data!$N$6,OR(database!$AG2897&lt;&gt;Data!$K$9,database!$AG2897&lt;&gt;Data!$K$8))),MAX(E$8:E2896)+1,0)</f>
        <v>0</v>
      </c>
      <c r="F2897" s="25">
        <f>IF(AH2897="X",MAX(F$8:F2896)+1,0)</f>
        <v>0</v>
      </c>
      <c r="G2897" s="25">
        <f ca="1">IF(AND(AG2897=Data!$K$8,database!AI2897&lt;&gt;"Closed",AI2897&lt;&gt;"old",database!AL2897&lt;(TODAY()+Data!$X$4)),MAX(G$8:G2896)+1,0)</f>
        <v>0</v>
      </c>
      <c r="H2897" s="25">
        <f ca="1">IF(AND(AG2897=Data!$K$9,database!AI2897&lt;&gt;"Closed",AI2897&lt;&gt;"old",database!AL2897&lt;(TODAY()+Data!$X$5)),MAX(H$8:H2896)+1,0)</f>
        <v>0</v>
      </c>
      <c r="Y2897">
        <f>IF(AS2897&gt;0,VLOOKUP(AS2897,$AT:$AV,3,0)+COUNTIF(AS$8:AS2896,AS2897),0)</f>
        <v>0</v>
      </c>
      <c r="AA2897" s="17"/>
      <c r="AB2897" s="18"/>
      <c r="AC2897" s="17"/>
      <c r="AD2897" s="18"/>
      <c r="AE2897" s="17"/>
      <c r="AF2897" s="18"/>
      <c r="AG2897" s="139"/>
      <c r="AH2897" s="24"/>
      <c r="AI2897" s="17"/>
      <c r="AJ2897" s="24"/>
      <c r="AK2897" s="27"/>
      <c r="AL2897" s="47"/>
      <c r="AQ2897" s="25">
        <f>IF(FollowUp!$AK$3="(Off)",IF(FollowUp!$AA$3=Data!$D$5,C2897,IF(FollowUp!$AA$3=Data!$D$6,D2897,IF(FollowUp!$AA$3=Data!$D$7,E2897,B2897))),IF(FollowUp!$AK$3=Data!$N$9,F2897,IF(FollowUp!$AK$3=Data!$N$8,H2897,IF(FollowUp!$AK$3=Data!$N$7,G2897,B2897))))</f>
        <v>0</v>
      </c>
      <c r="AR2897" s="51">
        <f t="shared" si="272"/>
        <v>0</v>
      </c>
      <c r="AS2897" s="25">
        <f t="shared" si="276"/>
        <v>-1</v>
      </c>
      <c r="AT2897" s="25">
        <f t="shared" si="273"/>
        <v>2890</v>
      </c>
      <c r="AU2897" s="25">
        <f t="shared" si="277"/>
        <v>0</v>
      </c>
      <c r="AV2897" s="25">
        <f t="shared" si="274"/>
        <v>0</v>
      </c>
      <c r="BB2897" s="51"/>
    </row>
    <row r="2898" spans="1:54" x14ac:dyDescent="0.25">
      <c r="A2898" t="str">
        <f t="shared" si="275"/>
        <v>2898</v>
      </c>
      <c r="B2898" s="25">
        <f>IF(OR(ISBLANK($AG2898),$AI2898="closed",$AI2898="old",AND($B$3=Data!$N$6,OR(database!AG2898=Data!$K$8,Data!$K$9=database!AG2898))),0,MAX(B$8:B2897)+1)</f>
        <v>0</v>
      </c>
      <c r="C2898" s="25">
        <f ca="1">IF(AND($AL2898-C$3&lt;=TODAY(),$AL2898&gt;0,AI2898&lt;&gt;"closed",AI2898&lt;&gt;"old",AND($B$3&lt;&gt;Data!$N$6,OR(database!$AG2898&lt;&gt;Data!$K$9,database!$AG2898&lt;&gt;Data!$K$8))),MAX(C$8:C2897)+1,0)</f>
        <v>0</v>
      </c>
      <c r="D2898" s="25">
        <f ca="1">IF(AND($AL2898-D$3&lt;=TODAY(),$AL2898&gt;0,$AI2898&lt;&gt;"closed",AI2898&lt;&gt;"old",AND($B$3&lt;&gt;Data!$N$6,OR(database!$AG2898&lt;&gt;Data!$K$9,database!$AG2898&lt;&gt;Data!$K$8))),MAX(D$8:D2897)+1,0)</f>
        <v>0</v>
      </c>
      <c r="E2898" s="25">
        <f ca="1">IF(AND($AL2898-E$3&lt;=TODAY(),$AL2898&gt;0,AI2898&lt;&gt;"closed",AI2898&lt;&gt;"old",AND($B$3&lt;&gt;Data!$N$6,OR(database!$AG2898&lt;&gt;Data!$K$9,database!$AG2898&lt;&gt;Data!$K$8))),MAX(E$8:E2897)+1,0)</f>
        <v>0</v>
      </c>
      <c r="F2898" s="25">
        <f>IF(AH2898="X",MAX(F$8:F2897)+1,0)</f>
        <v>0</v>
      </c>
      <c r="G2898" s="25">
        <f ca="1">IF(AND(AG2898=Data!$K$8,database!AI2898&lt;&gt;"Closed",AI2898&lt;&gt;"old",database!AL2898&lt;(TODAY()+Data!$X$4)),MAX(G$8:G2897)+1,0)</f>
        <v>0</v>
      </c>
      <c r="H2898" s="25">
        <f ca="1">IF(AND(AG2898=Data!$K$9,database!AI2898&lt;&gt;"Closed",AI2898&lt;&gt;"old",database!AL2898&lt;(TODAY()+Data!$X$5)),MAX(H$8:H2897)+1,0)</f>
        <v>0</v>
      </c>
      <c r="Y2898">
        <f>IF(AS2898&gt;0,VLOOKUP(AS2898,$AT:$AV,3,0)+COUNTIF(AS$8:AS2897,AS2898),0)</f>
        <v>0</v>
      </c>
      <c r="AA2898" s="16"/>
      <c r="AB2898" s="22"/>
      <c r="AC2898" s="16"/>
      <c r="AD2898" s="22"/>
      <c r="AE2898" s="16"/>
      <c r="AF2898" s="22"/>
      <c r="AG2898" s="138"/>
      <c r="AH2898" s="23"/>
      <c r="AI2898" s="16"/>
      <c r="AJ2898" s="23"/>
      <c r="AK2898" s="28"/>
      <c r="AL2898" s="35"/>
      <c r="AQ2898" s="25">
        <f>IF(FollowUp!$AK$3="(Off)",IF(FollowUp!$AA$3=Data!$D$5,C2898,IF(FollowUp!$AA$3=Data!$D$6,D2898,IF(FollowUp!$AA$3=Data!$D$7,E2898,B2898))),IF(FollowUp!$AK$3=Data!$N$9,F2898,IF(FollowUp!$AK$3=Data!$N$8,H2898,IF(FollowUp!$AK$3=Data!$N$7,G2898,B2898))))</f>
        <v>0</v>
      </c>
      <c r="AR2898" s="51">
        <f t="shared" si="272"/>
        <v>0</v>
      </c>
      <c r="AS2898" s="25">
        <f t="shared" si="276"/>
        <v>-1</v>
      </c>
      <c r="AT2898" s="25">
        <f t="shared" si="273"/>
        <v>2891</v>
      </c>
      <c r="AU2898" s="25">
        <f t="shared" si="277"/>
        <v>0</v>
      </c>
      <c r="AV2898" s="25">
        <f t="shared" si="274"/>
        <v>0</v>
      </c>
      <c r="BB2898" s="51"/>
    </row>
    <row r="2899" spans="1:54" x14ac:dyDescent="0.25">
      <c r="A2899" t="str">
        <f t="shared" si="275"/>
        <v>2899</v>
      </c>
      <c r="B2899" s="25">
        <f>IF(OR(ISBLANK($AG2899),$AI2899="closed",$AI2899="old",AND($B$3=Data!$N$6,OR(database!AG2899=Data!$K$8,Data!$K$9=database!AG2899))),0,MAX(B$8:B2898)+1)</f>
        <v>0</v>
      </c>
      <c r="C2899" s="25">
        <f ca="1">IF(AND($AL2899-C$3&lt;=TODAY(),$AL2899&gt;0,AI2899&lt;&gt;"closed",AI2899&lt;&gt;"old",AND($B$3&lt;&gt;Data!$N$6,OR(database!$AG2899&lt;&gt;Data!$K$9,database!$AG2899&lt;&gt;Data!$K$8))),MAX(C$8:C2898)+1,0)</f>
        <v>0</v>
      </c>
      <c r="D2899" s="25">
        <f ca="1">IF(AND($AL2899-D$3&lt;=TODAY(),$AL2899&gt;0,$AI2899&lt;&gt;"closed",AI2899&lt;&gt;"old",AND($B$3&lt;&gt;Data!$N$6,OR(database!$AG2899&lt;&gt;Data!$K$9,database!$AG2899&lt;&gt;Data!$K$8))),MAX(D$8:D2898)+1,0)</f>
        <v>0</v>
      </c>
      <c r="E2899" s="25">
        <f ca="1">IF(AND($AL2899-E$3&lt;=TODAY(),$AL2899&gt;0,AI2899&lt;&gt;"closed",AI2899&lt;&gt;"old",AND($B$3&lt;&gt;Data!$N$6,OR(database!$AG2899&lt;&gt;Data!$K$9,database!$AG2899&lt;&gt;Data!$K$8))),MAX(E$8:E2898)+1,0)</f>
        <v>0</v>
      </c>
      <c r="F2899" s="25">
        <f>IF(AH2899="X",MAX(F$8:F2898)+1,0)</f>
        <v>0</v>
      </c>
      <c r="G2899" s="25">
        <f ca="1">IF(AND(AG2899=Data!$K$8,database!AI2899&lt;&gt;"Closed",AI2899&lt;&gt;"old",database!AL2899&lt;(TODAY()+Data!$X$4)),MAX(G$8:G2898)+1,0)</f>
        <v>0</v>
      </c>
      <c r="H2899" s="25">
        <f ca="1">IF(AND(AG2899=Data!$K$9,database!AI2899&lt;&gt;"Closed",AI2899&lt;&gt;"old",database!AL2899&lt;(TODAY()+Data!$X$5)),MAX(H$8:H2898)+1,0)</f>
        <v>0</v>
      </c>
      <c r="Y2899">
        <f>IF(AS2899&gt;0,VLOOKUP(AS2899,$AT:$AV,3,0)+COUNTIF(AS$8:AS2898,AS2899),0)</f>
        <v>0</v>
      </c>
      <c r="AA2899" s="17"/>
      <c r="AB2899" s="18"/>
      <c r="AC2899" s="17"/>
      <c r="AD2899" s="18"/>
      <c r="AE2899" s="17"/>
      <c r="AF2899" s="18"/>
      <c r="AG2899" s="139"/>
      <c r="AH2899" s="24"/>
      <c r="AI2899" s="17"/>
      <c r="AJ2899" s="24"/>
      <c r="AK2899" s="27"/>
      <c r="AL2899" s="47"/>
      <c r="AQ2899" s="25">
        <f>IF(FollowUp!$AK$3="(Off)",IF(FollowUp!$AA$3=Data!$D$5,C2899,IF(FollowUp!$AA$3=Data!$D$6,D2899,IF(FollowUp!$AA$3=Data!$D$7,E2899,B2899))),IF(FollowUp!$AK$3=Data!$N$9,F2899,IF(FollowUp!$AK$3=Data!$N$8,H2899,IF(FollowUp!$AK$3=Data!$N$7,G2899,B2899))))</f>
        <v>0</v>
      </c>
      <c r="AR2899" s="51">
        <f t="shared" si="272"/>
        <v>0</v>
      </c>
      <c r="AS2899" s="25">
        <f t="shared" si="276"/>
        <v>-1</v>
      </c>
      <c r="AT2899" s="25">
        <f t="shared" si="273"/>
        <v>2892</v>
      </c>
      <c r="AU2899" s="25">
        <f t="shared" si="277"/>
        <v>0</v>
      </c>
      <c r="AV2899" s="25">
        <f t="shared" si="274"/>
        <v>0</v>
      </c>
      <c r="BB2899" s="51"/>
    </row>
    <row r="2900" spans="1:54" x14ac:dyDescent="0.25">
      <c r="A2900" t="str">
        <f t="shared" si="275"/>
        <v>2900</v>
      </c>
      <c r="B2900" s="25">
        <f>IF(OR(ISBLANK($AG2900),$AI2900="closed",$AI2900="old",AND($B$3=Data!$N$6,OR(database!AG2900=Data!$K$8,Data!$K$9=database!AG2900))),0,MAX(B$8:B2899)+1)</f>
        <v>0</v>
      </c>
      <c r="C2900" s="25">
        <f ca="1">IF(AND($AL2900-C$3&lt;=TODAY(),$AL2900&gt;0,AI2900&lt;&gt;"closed",AI2900&lt;&gt;"old",AND($B$3&lt;&gt;Data!$N$6,OR(database!$AG2900&lt;&gt;Data!$K$9,database!$AG2900&lt;&gt;Data!$K$8))),MAX(C$8:C2899)+1,0)</f>
        <v>0</v>
      </c>
      <c r="D2900" s="25">
        <f ca="1">IF(AND($AL2900-D$3&lt;=TODAY(),$AL2900&gt;0,$AI2900&lt;&gt;"closed",AI2900&lt;&gt;"old",AND($B$3&lt;&gt;Data!$N$6,OR(database!$AG2900&lt;&gt;Data!$K$9,database!$AG2900&lt;&gt;Data!$K$8))),MAX(D$8:D2899)+1,0)</f>
        <v>0</v>
      </c>
      <c r="E2900" s="25">
        <f ca="1">IF(AND($AL2900-E$3&lt;=TODAY(),$AL2900&gt;0,AI2900&lt;&gt;"closed",AI2900&lt;&gt;"old",AND($B$3&lt;&gt;Data!$N$6,OR(database!$AG2900&lt;&gt;Data!$K$9,database!$AG2900&lt;&gt;Data!$K$8))),MAX(E$8:E2899)+1,0)</f>
        <v>0</v>
      </c>
      <c r="F2900" s="25">
        <f>IF(AH2900="X",MAX(F$8:F2899)+1,0)</f>
        <v>0</v>
      </c>
      <c r="G2900" s="25">
        <f ca="1">IF(AND(AG2900=Data!$K$8,database!AI2900&lt;&gt;"Closed",AI2900&lt;&gt;"old",database!AL2900&lt;(TODAY()+Data!$X$4)),MAX(G$8:G2899)+1,0)</f>
        <v>0</v>
      </c>
      <c r="H2900" s="25">
        <f ca="1">IF(AND(AG2900=Data!$K$9,database!AI2900&lt;&gt;"Closed",AI2900&lt;&gt;"old",database!AL2900&lt;(TODAY()+Data!$X$5)),MAX(H$8:H2899)+1,0)</f>
        <v>0</v>
      </c>
      <c r="Y2900">
        <f>IF(AS2900&gt;0,VLOOKUP(AS2900,$AT:$AV,3,0)+COUNTIF(AS$8:AS2899,AS2900),0)</f>
        <v>0</v>
      </c>
      <c r="AA2900" s="16"/>
      <c r="AB2900" s="22"/>
      <c r="AC2900" s="16"/>
      <c r="AD2900" s="22"/>
      <c r="AE2900" s="16"/>
      <c r="AF2900" s="22"/>
      <c r="AG2900" s="138"/>
      <c r="AH2900" s="23"/>
      <c r="AI2900" s="16"/>
      <c r="AJ2900" s="23"/>
      <c r="AK2900" s="28"/>
      <c r="AL2900" s="35"/>
      <c r="AQ2900" s="25">
        <f>IF(FollowUp!$AK$3="(Off)",IF(FollowUp!$AA$3=Data!$D$5,C2900,IF(FollowUp!$AA$3=Data!$D$6,D2900,IF(FollowUp!$AA$3=Data!$D$7,E2900,B2900))),IF(FollowUp!$AK$3=Data!$N$9,F2900,IF(FollowUp!$AK$3=Data!$N$8,H2900,IF(FollowUp!$AK$3=Data!$N$7,G2900,B2900))))</f>
        <v>0</v>
      </c>
      <c r="AR2900" s="51">
        <f t="shared" si="272"/>
        <v>0</v>
      </c>
      <c r="AS2900" s="25">
        <f t="shared" si="276"/>
        <v>-1</v>
      </c>
      <c r="AT2900" s="25">
        <f t="shared" si="273"/>
        <v>2893</v>
      </c>
      <c r="AU2900" s="25">
        <f t="shared" si="277"/>
        <v>0</v>
      </c>
      <c r="AV2900" s="25">
        <f t="shared" si="274"/>
        <v>0</v>
      </c>
      <c r="BB2900" s="51"/>
    </row>
    <row r="2901" spans="1:54" x14ac:dyDescent="0.25">
      <c r="A2901" t="str">
        <f t="shared" si="275"/>
        <v>2901</v>
      </c>
      <c r="B2901" s="25">
        <f>IF(OR(ISBLANK($AG2901),$AI2901="closed",$AI2901="old",AND($B$3=Data!$N$6,OR(database!AG2901=Data!$K$8,Data!$K$9=database!AG2901))),0,MAX(B$8:B2900)+1)</f>
        <v>0</v>
      </c>
      <c r="C2901" s="25">
        <f ca="1">IF(AND($AL2901-C$3&lt;=TODAY(),$AL2901&gt;0,AI2901&lt;&gt;"closed",AI2901&lt;&gt;"old",AND($B$3&lt;&gt;Data!$N$6,OR(database!$AG2901&lt;&gt;Data!$K$9,database!$AG2901&lt;&gt;Data!$K$8))),MAX(C$8:C2900)+1,0)</f>
        <v>0</v>
      </c>
      <c r="D2901" s="25">
        <f ca="1">IF(AND($AL2901-D$3&lt;=TODAY(),$AL2901&gt;0,$AI2901&lt;&gt;"closed",AI2901&lt;&gt;"old",AND($B$3&lt;&gt;Data!$N$6,OR(database!$AG2901&lt;&gt;Data!$K$9,database!$AG2901&lt;&gt;Data!$K$8))),MAX(D$8:D2900)+1,0)</f>
        <v>0</v>
      </c>
      <c r="E2901" s="25">
        <f ca="1">IF(AND($AL2901-E$3&lt;=TODAY(),$AL2901&gt;0,AI2901&lt;&gt;"closed",AI2901&lt;&gt;"old",AND($B$3&lt;&gt;Data!$N$6,OR(database!$AG2901&lt;&gt;Data!$K$9,database!$AG2901&lt;&gt;Data!$K$8))),MAX(E$8:E2900)+1,0)</f>
        <v>0</v>
      </c>
      <c r="F2901" s="25">
        <f>IF(AH2901="X",MAX(F$8:F2900)+1,0)</f>
        <v>0</v>
      </c>
      <c r="G2901" s="25">
        <f ca="1">IF(AND(AG2901=Data!$K$8,database!AI2901&lt;&gt;"Closed",AI2901&lt;&gt;"old",database!AL2901&lt;(TODAY()+Data!$X$4)),MAX(G$8:G2900)+1,0)</f>
        <v>0</v>
      </c>
      <c r="H2901" s="25">
        <f ca="1">IF(AND(AG2901=Data!$K$9,database!AI2901&lt;&gt;"Closed",AI2901&lt;&gt;"old",database!AL2901&lt;(TODAY()+Data!$X$5)),MAX(H$8:H2900)+1,0)</f>
        <v>0</v>
      </c>
      <c r="Y2901">
        <f>IF(AS2901&gt;0,VLOOKUP(AS2901,$AT:$AV,3,0)+COUNTIF(AS$8:AS2900,AS2901),0)</f>
        <v>0</v>
      </c>
      <c r="AA2901" s="17"/>
      <c r="AB2901" s="18"/>
      <c r="AC2901" s="17"/>
      <c r="AD2901" s="18"/>
      <c r="AE2901" s="17"/>
      <c r="AF2901" s="18"/>
      <c r="AG2901" s="139"/>
      <c r="AH2901" s="24"/>
      <c r="AI2901" s="17"/>
      <c r="AJ2901" s="24"/>
      <c r="AK2901" s="27"/>
      <c r="AL2901" s="47"/>
      <c r="AQ2901" s="25">
        <f>IF(FollowUp!$AK$3="(Off)",IF(FollowUp!$AA$3=Data!$D$5,C2901,IF(FollowUp!$AA$3=Data!$D$6,D2901,IF(FollowUp!$AA$3=Data!$D$7,E2901,B2901))),IF(FollowUp!$AK$3=Data!$N$9,F2901,IF(FollowUp!$AK$3=Data!$N$8,H2901,IF(FollowUp!$AK$3=Data!$N$7,G2901,B2901))))</f>
        <v>0</v>
      </c>
      <c r="AR2901" s="51">
        <f t="shared" si="272"/>
        <v>0</v>
      </c>
      <c r="AS2901" s="25">
        <f t="shared" si="276"/>
        <v>-1</v>
      </c>
      <c r="AT2901" s="25">
        <f t="shared" si="273"/>
        <v>2894</v>
      </c>
      <c r="AU2901" s="25">
        <f t="shared" si="277"/>
        <v>0</v>
      </c>
      <c r="AV2901" s="25">
        <f t="shared" si="274"/>
        <v>0</v>
      </c>
      <c r="BB2901" s="51"/>
    </row>
    <row r="2902" spans="1:54" x14ac:dyDescent="0.25">
      <c r="A2902" t="str">
        <f t="shared" si="275"/>
        <v>2902</v>
      </c>
      <c r="B2902" s="25">
        <f>IF(OR(ISBLANK($AG2902),$AI2902="closed",$AI2902="old",AND($B$3=Data!$N$6,OR(database!AG2902=Data!$K$8,Data!$K$9=database!AG2902))),0,MAX(B$8:B2901)+1)</f>
        <v>0</v>
      </c>
      <c r="C2902" s="25">
        <f ca="1">IF(AND($AL2902-C$3&lt;=TODAY(),$AL2902&gt;0,AI2902&lt;&gt;"closed",AI2902&lt;&gt;"old",AND($B$3&lt;&gt;Data!$N$6,OR(database!$AG2902&lt;&gt;Data!$K$9,database!$AG2902&lt;&gt;Data!$K$8))),MAX(C$8:C2901)+1,0)</f>
        <v>0</v>
      </c>
      <c r="D2902" s="25">
        <f ca="1">IF(AND($AL2902-D$3&lt;=TODAY(),$AL2902&gt;0,$AI2902&lt;&gt;"closed",AI2902&lt;&gt;"old",AND($B$3&lt;&gt;Data!$N$6,OR(database!$AG2902&lt;&gt;Data!$K$9,database!$AG2902&lt;&gt;Data!$K$8))),MAX(D$8:D2901)+1,0)</f>
        <v>0</v>
      </c>
      <c r="E2902" s="25">
        <f ca="1">IF(AND($AL2902-E$3&lt;=TODAY(),$AL2902&gt;0,AI2902&lt;&gt;"closed",AI2902&lt;&gt;"old",AND($B$3&lt;&gt;Data!$N$6,OR(database!$AG2902&lt;&gt;Data!$K$9,database!$AG2902&lt;&gt;Data!$K$8))),MAX(E$8:E2901)+1,0)</f>
        <v>0</v>
      </c>
      <c r="F2902" s="25">
        <f>IF(AH2902="X",MAX(F$8:F2901)+1,0)</f>
        <v>0</v>
      </c>
      <c r="G2902" s="25">
        <f ca="1">IF(AND(AG2902=Data!$K$8,database!AI2902&lt;&gt;"Closed",AI2902&lt;&gt;"old",database!AL2902&lt;(TODAY()+Data!$X$4)),MAX(G$8:G2901)+1,0)</f>
        <v>0</v>
      </c>
      <c r="H2902" s="25">
        <f ca="1">IF(AND(AG2902=Data!$K$9,database!AI2902&lt;&gt;"Closed",AI2902&lt;&gt;"old",database!AL2902&lt;(TODAY()+Data!$X$5)),MAX(H$8:H2901)+1,0)</f>
        <v>0</v>
      </c>
      <c r="Y2902">
        <f>IF(AS2902&gt;0,VLOOKUP(AS2902,$AT:$AV,3,0)+COUNTIF(AS$8:AS2901,AS2902),0)</f>
        <v>0</v>
      </c>
      <c r="AA2902" s="16"/>
      <c r="AB2902" s="22"/>
      <c r="AC2902" s="16"/>
      <c r="AD2902" s="22"/>
      <c r="AE2902" s="16"/>
      <c r="AF2902" s="22"/>
      <c r="AG2902" s="138"/>
      <c r="AH2902" s="23"/>
      <c r="AI2902" s="16"/>
      <c r="AJ2902" s="23"/>
      <c r="AK2902" s="28"/>
      <c r="AL2902" s="35"/>
      <c r="AQ2902" s="25">
        <f>IF(FollowUp!$AK$3="(Off)",IF(FollowUp!$AA$3=Data!$D$5,C2902,IF(FollowUp!$AA$3=Data!$D$6,D2902,IF(FollowUp!$AA$3=Data!$D$7,E2902,B2902))),IF(FollowUp!$AK$3=Data!$N$9,F2902,IF(FollowUp!$AK$3=Data!$N$8,H2902,IF(FollowUp!$AK$3=Data!$N$7,G2902,B2902))))</f>
        <v>0</v>
      </c>
      <c r="AR2902" s="51">
        <f t="shared" si="272"/>
        <v>0</v>
      </c>
      <c r="AS2902" s="25">
        <f t="shared" si="276"/>
        <v>-1</v>
      </c>
      <c r="AT2902" s="25">
        <f t="shared" si="273"/>
        <v>2895</v>
      </c>
      <c r="AU2902" s="25">
        <f t="shared" si="277"/>
        <v>0</v>
      </c>
      <c r="AV2902" s="25">
        <f t="shared" si="274"/>
        <v>0</v>
      </c>
      <c r="BB2902" s="51"/>
    </row>
    <row r="2903" spans="1:54" x14ac:dyDescent="0.25">
      <c r="A2903" t="str">
        <f t="shared" si="275"/>
        <v>2903</v>
      </c>
      <c r="B2903" s="25">
        <f>IF(OR(ISBLANK($AG2903),$AI2903="closed",$AI2903="old",AND($B$3=Data!$N$6,OR(database!AG2903=Data!$K$8,Data!$K$9=database!AG2903))),0,MAX(B$8:B2902)+1)</f>
        <v>0</v>
      </c>
      <c r="C2903" s="25">
        <f ca="1">IF(AND($AL2903-C$3&lt;=TODAY(),$AL2903&gt;0,AI2903&lt;&gt;"closed",AI2903&lt;&gt;"old",AND($B$3&lt;&gt;Data!$N$6,OR(database!$AG2903&lt;&gt;Data!$K$9,database!$AG2903&lt;&gt;Data!$K$8))),MAX(C$8:C2902)+1,0)</f>
        <v>0</v>
      </c>
      <c r="D2903" s="25">
        <f ca="1">IF(AND($AL2903-D$3&lt;=TODAY(),$AL2903&gt;0,$AI2903&lt;&gt;"closed",AI2903&lt;&gt;"old",AND($B$3&lt;&gt;Data!$N$6,OR(database!$AG2903&lt;&gt;Data!$K$9,database!$AG2903&lt;&gt;Data!$K$8))),MAX(D$8:D2902)+1,0)</f>
        <v>0</v>
      </c>
      <c r="E2903" s="25">
        <f ca="1">IF(AND($AL2903-E$3&lt;=TODAY(),$AL2903&gt;0,AI2903&lt;&gt;"closed",AI2903&lt;&gt;"old",AND($B$3&lt;&gt;Data!$N$6,OR(database!$AG2903&lt;&gt;Data!$K$9,database!$AG2903&lt;&gt;Data!$K$8))),MAX(E$8:E2902)+1,0)</f>
        <v>0</v>
      </c>
      <c r="F2903" s="25">
        <f>IF(AH2903="X",MAX(F$8:F2902)+1,0)</f>
        <v>0</v>
      </c>
      <c r="G2903" s="25">
        <f ca="1">IF(AND(AG2903=Data!$K$8,database!AI2903&lt;&gt;"Closed",AI2903&lt;&gt;"old",database!AL2903&lt;(TODAY()+Data!$X$4)),MAX(G$8:G2902)+1,0)</f>
        <v>0</v>
      </c>
      <c r="H2903" s="25">
        <f ca="1">IF(AND(AG2903=Data!$K$9,database!AI2903&lt;&gt;"Closed",AI2903&lt;&gt;"old",database!AL2903&lt;(TODAY()+Data!$X$5)),MAX(H$8:H2902)+1,0)</f>
        <v>0</v>
      </c>
      <c r="Y2903">
        <f>IF(AS2903&gt;0,VLOOKUP(AS2903,$AT:$AV,3,0)+COUNTIF(AS$8:AS2902,AS2903),0)</f>
        <v>0</v>
      </c>
      <c r="AA2903" s="17"/>
      <c r="AB2903" s="18"/>
      <c r="AC2903" s="17"/>
      <c r="AD2903" s="18"/>
      <c r="AE2903" s="17"/>
      <c r="AF2903" s="18"/>
      <c r="AG2903" s="139"/>
      <c r="AH2903" s="24"/>
      <c r="AI2903" s="17"/>
      <c r="AJ2903" s="24"/>
      <c r="AK2903" s="27"/>
      <c r="AL2903" s="47"/>
      <c r="AQ2903" s="25">
        <f>IF(FollowUp!$AK$3="(Off)",IF(FollowUp!$AA$3=Data!$D$5,C2903,IF(FollowUp!$AA$3=Data!$D$6,D2903,IF(FollowUp!$AA$3=Data!$D$7,E2903,B2903))),IF(FollowUp!$AK$3=Data!$N$9,F2903,IF(FollowUp!$AK$3=Data!$N$8,H2903,IF(FollowUp!$AK$3=Data!$N$7,G2903,B2903))))</f>
        <v>0</v>
      </c>
      <c r="AR2903" s="51">
        <f t="shared" si="272"/>
        <v>0</v>
      </c>
      <c r="AS2903" s="25">
        <f t="shared" si="276"/>
        <v>-1</v>
      </c>
      <c r="AT2903" s="25">
        <f t="shared" si="273"/>
        <v>2896</v>
      </c>
      <c r="AU2903" s="25">
        <f t="shared" si="277"/>
        <v>0</v>
      </c>
      <c r="AV2903" s="25">
        <f t="shared" si="274"/>
        <v>0</v>
      </c>
      <c r="BB2903" s="51"/>
    </row>
    <row r="2904" spans="1:54" x14ac:dyDescent="0.25">
      <c r="A2904" t="str">
        <f t="shared" si="275"/>
        <v>2904</v>
      </c>
      <c r="B2904" s="25">
        <f>IF(OR(ISBLANK($AG2904),$AI2904="closed",$AI2904="old",AND($B$3=Data!$N$6,OR(database!AG2904=Data!$K$8,Data!$K$9=database!AG2904))),0,MAX(B$8:B2903)+1)</f>
        <v>0</v>
      </c>
      <c r="C2904" s="25">
        <f ca="1">IF(AND($AL2904-C$3&lt;=TODAY(),$AL2904&gt;0,AI2904&lt;&gt;"closed",AI2904&lt;&gt;"old",AND($B$3&lt;&gt;Data!$N$6,OR(database!$AG2904&lt;&gt;Data!$K$9,database!$AG2904&lt;&gt;Data!$K$8))),MAX(C$8:C2903)+1,0)</f>
        <v>0</v>
      </c>
      <c r="D2904" s="25">
        <f ca="1">IF(AND($AL2904-D$3&lt;=TODAY(),$AL2904&gt;0,$AI2904&lt;&gt;"closed",AI2904&lt;&gt;"old",AND($B$3&lt;&gt;Data!$N$6,OR(database!$AG2904&lt;&gt;Data!$K$9,database!$AG2904&lt;&gt;Data!$K$8))),MAX(D$8:D2903)+1,0)</f>
        <v>0</v>
      </c>
      <c r="E2904" s="25">
        <f ca="1">IF(AND($AL2904-E$3&lt;=TODAY(),$AL2904&gt;0,AI2904&lt;&gt;"closed",AI2904&lt;&gt;"old",AND($B$3&lt;&gt;Data!$N$6,OR(database!$AG2904&lt;&gt;Data!$K$9,database!$AG2904&lt;&gt;Data!$K$8))),MAX(E$8:E2903)+1,0)</f>
        <v>0</v>
      </c>
      <c r="F2904" s="25">
        <f>IF(AH2904="X",MAX(F$8:F2903)+1,0)</f>
        <v>0</v>
      </c>
      <c r="G2904" s="25">
        <f ca="1">IF(AND(AG2904=Data!$K$8,database!AI2904&lt;&gt;"Closed",AI2904&lt;&gt;"old",database!AL2904&lt;(TODAY()+Data!$X$4)),MAX(G$8:G2903)+1,0)</f>
        <v>0</v>
      </c>
      <c r="H2904" s="25">
        <f ca="1">IF(AND(AG2904=Data!$K$9,database!AI2904&lt;&gt;"Closed",AI2904&lt;&gt;"old",database!AL2904&lt;(TODAY()+Data!$X$5)),MAX(H$8:H2903)+1,0)</f>
        <v>0</v>
      </c>
      <c r="Y2904">
        <f>IF(AS2904&gt;0,VLOOKUP(AS2904,$AT:$AV,3,0)+COUNTIF(AS$8:AS2903,AS2904),0)</f>
        <v>0</v>
      </c>
      <c r="AA2904" s="16"/>
      <c r="AB2904" s="22"/>
      <c r="AC2904" s="16"/>
      <c r="AD2904" s="22"/>
      <c r="AE2904" s="16"/>
      <c r="AF2904" s="22"/>
      <c r="AG2904" s="138"/>
      <c r="AH2904" s="23"/>
      <c r="AI2904" s="16"/>
      <c r="AJ2904" s="23"/>
      <c r="AK2904" s="28"/>
      <c r="AL2904" s="35"/>
      <c r="AQ2904" s="25">
        <f>IF(FollowUp!$AK$3="(Off)",IF(FollowUp!$AA$3=Data!$D$5,C2904,IF(FollowUp!$AA$3=Data!$D$6,D2904,IF(FollowUp!$AA$3=Data!$D$7,E2904,B2904))),IF(FollowUp!$AK$3=Data!$N$9,F2904,IF(FollowUp!$AK$3=Data!$N$8,H2904,IF(FollowUp!$AK$3=Data!$N$7,G2904,B2904))))</f>
        <v>0</v>
      </c>
      <c r="AR2904" s="51">
        <f t="shared" si="272"/>
        <v>0</v>
      </c>
      <c r="AS2904" s="25">
        <f t="shared" si="276"/>
        <v>-1</v>
      </c>
      <c r="AT2904" s="25">
        <f t="shared" si="273"/>
        <v>2897</v>
      </c>
      <c r="AU2904" s="25">
        <f t="shared" si="277"/>
        <v>0</v>
      </c>
      <c r="AV2904" s="25">
        <f t="shared" si="274"/>
        <v>0</v>
      </c>
      <c r="BB2904" s="51"/>
    </row>
    <row r="2905" spans="1:54" x14ac:dyDescent="0.25">
      <c r="A2905" t="str">
        <f t="shared" si="275"/>
        <v>2905</v>
      </c>
      <c r="B2905" s="25">
        <f>IF(OR(ISBLANK($AG2905),$AI2905="closed",$AI2905="old",AND($B$3=Data!$N$6,OR(database!AG2905=Data!$K$8,Data!$K$9=database!AG2905))),0,MAX(B$8:B2904)+1)</f>
        <v>0</v>
      </c>
      <c r="C2905" s="25">
        <f ca="1">IF(AND($AL2905-C$3&lt;=TODAY(),$AL2905&gt;0,AI2905&lt;&gt;"closed",AI2905&lt;&gt;"old",AND($B$3&lt;&gt;Data!$N$6,OR(database!$AG2905&lt;&gt;Data!$K$9,database!$AG2905&lt;&gt;Data!$K$8))),MAX(C$8:C2904)+1,0)</f>
        <v>0</v>
      </c>
      <c r="D2905" s="25">
        <f ca="1">IF(AND($AL2905-D$3&lt;=TODAY(),$AL2905&gt;0,$AI2905&lt;&gt;"closed",AI2905&lt;&gt;"old",AND($B$3&lt;&gt;Data!$N$6,OR(database!$AG2905&lt;&gt;Data!$K$9,database!$AG2905&lt;&gt;Data!$K$8))),MAX(D$8:D2904)+1,0)</f>
        <v>0</v>
      </c>
      <c r="E2905" s="25">
        <f ca="1">IF(AND($AL2905-E$3&lt;=TODAY(),$AL2905&gt;0,AI2905&lt;&gt;"closed",AI2905&lt;&gt;"old",AND($B$3&lt;&gt;Data!$N$6,OR(database!$AG2905&lt;&gt;Data!$K$9,database!$AG2905&lt;&gt;Data!$K$8))),MAX(E$8:E2904)+1,0)</f>
        <v>0</v>
      </c>
      <c r="F2905" s="25">
        <f>IF(AH2905="X",MAX(F$8:F2904)+1,0)</f>
        <v>0</v>
      </c>
      <c r="G2905" s="25">
        <f ca="1">IF(AND(AG2905=Data!$K$8,database!AI2905&lt;&gt;"Closed",AI2905&lt;&gt;"old",database!AL2905&lt;(TODAY()+Data!$X$4)),MAX(G$8:G2904)+1,0)</f>
        <v>0</v>
      </c>
      <c r="H2905" s="25">
        <f ca="1">IF(AND(AG2905=Data!$K$9,database!AI2905&lt;&gt;"Closed",AI2905&lt;&gt;"old",database!AL2905&lt;(TODAY()+Data!$X$5)),MAX(H$8:H2904)+1,0)</f>
        <v>0</v>
      </c>
      <c r="Y2905">
        <f>IF(AS2905&gt;0,VLOOKUP(AS2905,$AT:$AV,3,0)+COUNTIF(AS$8:AS2904,AS2905),0)</f>
        <v>0</v>
      </c>
      <c r="AA2905" s="17"/>
      <c r="AB2905" s="18"/>
      <c r="AC2905" s="17"/>
      <c r="AD2905" s="18"/>
      <c r="AE2905" s="17"/>
      <c r="AF2905" s="18"/>
      <c r="AG2905" s="139"/>
      <c r="AH2905" s="24"/>
      <c r="AI2905" s="17"/>
      <c r="AJ2905" s="24"/>
      <c r="AK2905" s="27"/>
      <c r="AL2905" s="47"/>
      <c r="AQ2905" s="25">
        <f>IF(FollowUp!$AK$3="(Off)",IF(FollowUp!$AA$3=Data!$D$5,C2905,IF(FollowUp!$AA$3=Data!$D$6,D2905,IF(FollowUp!$AA$3=Data!$D$7,E2905,B2905))),IF(FollowUp!$AK$3=Data!$N$9,F2905,IF(FollowUp!$AK$3=Data!$N$8,H2905,IF(FollowUp!$AK$3=Data!$N$7,G2905,B2905))))</f>
        <v>0</v>
      </c>
      <c r="AR2905" s="51">
        <f t="shared" ref="AR2905:AR2968" si="278">IF(AQ2905&gt;0,AL2905,0)</f>
        <v>0</v>
      </c>
      <c r="AS2905" s="25">
        <f t="shared" si="276"/>
        <v>-1</v>
      </c>
      <c r="AT2905" s="25">
        <f t="shared" ref="AT2905:AT2968" si="279">AT2904+1</f>
        <v>2898</v>
      </c>
      <c r="AU2905" s="25">
        <f t="shared" si="277"/>
        <v>0</v>
      </c>
      <c r="AV2905" s="25">
        <f t="shared" ref="AV2905:AV2968" si="280">IF(AND(AU2905&gt;0,AV2906=0),1,(AU2906+AV2906))</f>
        <v>0</v>
      </c>
      <c r="BB2905" s="51"/>
    </row>
    <row r="2906" spans="1:54" x14ac:dyDescent="0.25">
      <c r="A2906" t="str">
        <f t="shared" si="275"/>
        <v>2906</v>
      </c>
      <c r="B2906" s="25">
        <f>IF(OR(ISBLANK($AG2906),$AI2906="closed",$AI2906="old",AND($B$3=Data!$N$6,OR(database!AG2906=Data!$K$8,Data!$K$9=database!AG2906))),0,MAX(B$8:B2905)+1)</f>
        <v>0</v>
      </c>
      <c r="C2906" s="25">
        <f ca="1">IF(AND($AL2906-C$3&lt;=TODAY(),$AL2906&gt;0,AI2906&lt;&gt;"closed",AI2906&lt;&gt;"old",AND($B$3&lt;&gt;Data!$N$6,OR(database!$AG2906&lt;&gt;Data!$K$9,database!$AG2906&lt;&gt;Data!$K$8))),MAX(C$8:C2905)+1,0)</f>
        <v>0</v>
      </c>
      <c r="D2906" s="25">
        <f ca="1">IF(AND($AL2906-D$3&lt;=TODAY(),$AL2906&gt;0,$AI2906&lt;&gt;"closed",AI2906&lt;&gt;"old",AND($B$3&lt;&gt;Data!$N$6,OR(database!$AG2906&lt;&gt;Data!$K$9,database!$AG2906&lt;&gt;Data!$K$8))),MAX(D$8:D2905)+1,0)</f>
        <v>0</v>
      </c>
      <c r="E2906" s="25">
        <f ca="1">IF(AND($AL2906-E$3&lt;=TODAY(),$AL2906&gt;0,AI2906&lt;&gt;"closed",AI2906&lt;&gt;"old",AND($B$3&lt;&gt;Data!$N$6,OR(database!$AG2906&lt;&gt;Data!$K$9,database!$AG2906&lt;&gt;Data!$K$8))),MAX(E$8:E2905)+1,0)</f>
        <v>0</v>
      </c>
      <c r="F2906" s="25">
        <f>IF(AH2906="X",MAX(F$8:F2905)+1,0)</f>
        <v>0</v>
      </c>
      <c r="G2906" s="25">
        <f ca="1">IF(AND(AG2906=Data!$K$8,database!AI2906&lt;&gt;"Closed",AI2906&lt;&gt;"old",database!AL2906&lt;(TODAY()+Data!$X$4)),MAX(G$8:G2905)+1,0)</f>
        <v>0</v>
      </c>
      <c r="H2906" s="25">
        <f ca="1">IF(AND(AG2906=Data!$K$9,database!AI2906&lt;&gt;"Closed",AI2906&lt;&gt;"old",database!AL2906&lt;(TODAY()+Data!$X$5)),MAX(H$8:H2905)+1,0)</f>
        <v>0</v>
      </c>
      <c r="Y2906">
        <f>IF(AS2906&gt;0,VLOOKUP(AS2906,$AT:$AV,3,0)+COUNTIF(AS$8:AS2905,AS2906),0)</f>
        <v>0</v>
      </c>
      <c r="AA2906" s="16"/>
      <c r="AB2906" s="22"/>
      <c r="AC2906" s="16"/>
      <c r="AD2906" s="22"/>
      <c r="AE2906" s="16"/>
      <c r="AF2906" s="22"/>
      <c r="AG2906" s="138"/>
      <c r="AH2906" s="23"/>
      <c r="AI2906" s="16"/>
      <c r="AJ2906" s="23"/>
      <c r="AK2906" s="28"/>
      <c r="AL2906" s="35"/>
      <c r="AQ2906" s="25">
        <f>IF(FollowUp!$AK$3="(Off)",IF(FollowUp!$AA$3=Data!$D$5,C2906,IF(FollowUp!$AA$3=Data!$D$6,D2906,IF(FollowUp!$AA$3=Data!$D$7,E2906,B2906))),IF(FollowUp!$AK$3=Data!$N$9,F2906,IF(FollowUp!$AK$3=Data!$N$8,H2906,IF(FollowUp!$AK$3=Data!$N$7,G2906,B2906))))</f>
        <v>0</v>
      </c>
      <c r="AR2906" s="51">
        <f t="shared" si="278"/>
        <v>0</v>
      </c>
      <c r="AS2906" s="25">
        <f t="shared" si="276"/>
        <v>-1</v>
      </c>
      <c r="AT2906" s="25">
        <f t="shared" si="279"/>
        <v>2899</v>
      </c>
      <c r="AU2906" s="25">
        <f t="shared" si="277"/>
        <v>0</v>
      </c>
      <c r="AV2906" s="25">
        <f t="shared" si="280"/>
        <v>0</v>
      </c>
      <c r="BB2906" s="51"/>
    </row>
    <row r="2907" spans="1:54" x14ac:dyDescent="0.25">
      <c r="A2907" t="str">
        <f t="shared" si="275"/>
        <v>2907</v>
      </c>
      <c r="B2907" s="25">
        <f>IF(OR(ISBLANK($AG2907),$AI2907="closed",$AI2907="old",AND($B$3=Data!$N$6,OR(database!AG2907=Data!$K$8,Data!$K$9=database!AG2907))),0,MAX(B$8:B2906)+1)</f>
        <v>0</v>
      </c>
      <c r="C2907" s="25">
        <f ca="1">IF(AND($AL2907-C$3&lt;=TODAY(),$AL2907&gt;0,AI2907&lt;&gt;"closed",AI2907&lt;&gt;"old",AND($B$3&lt;&gt;Data!$N$6,OR(database!$AG2907&lt;&gt;Data!$K$9,database!$AG2907&lt;&gt;Data!$K$8))),MAX(C$8:C2906)+1,0)</f>
        <v>0</v>
      </c>
      <c r="D2907" s="25">
        <f ca="1">IF(AND($AL2907-D$3&lt;=TODAY(),$AL2907&gt;0,$AI2907&lt;&gt;"closed",AI2907&lt;&gt;"old",AND($B$3&lt;&gt;Data!$N$6,OR(database!$AG2907&lt;&gt;Data!$K$9,database!$AG2907&lt;&gt;Data!$K$8))),MAX(D$8:D2906)+1,0)</f>
        <v>0</v>
      </c>
      <c r="E2907" s="25">
        <f ca="1">IF(AND($AL2907-E$3&lt;=TODAY(),$AL2907&gt;0,AI2907&lt;&gt;"closed",AI2907&lt;&gt;"old",AND($B$3&lt;&gt;Data!$N$6,OR(database!$AG2907&lt;&gt;Data!$K$9,database!$AG2907&lt;&gt;Data!$K$8))),MAX(E$8:E2906)+1,0)</f>
        <v>0</v>
      </c>
      <c r="F2907" s="25">
        <f>IF(AH2907="X",MAX(F$8:F2906)+1,0)</f>
        <v>0</v>
      </c>
      <c r="G2907" s="25">
        <f ca="1">IF(AND(AG2907=Data!$K$8,database!AI2907&lt;&gt;"Closed",AI2907&lt;&gt;"old",database!AL2907&lt;(TODAY()+Data!$X$4)),MAX(G$8:G2906)+1,0)</f>
        <v>0</v>
      </c>
      <c r="H2907" s="25">
        <f ca="1">IF(AND(AG2907=Data!$K$9,database!AI2907&lt;&gt;"Closed",AI2907&lt;&gt;"old",database!AL2907&lt;(TODAY()+Data!$X$5)),MAX(H$8:H2906)+1,0)</f>
        <v>0</v>
      </c>
      <c r="Y2907">
        <f>IF(AS2907&gt;0,VLOOKUP(AS2907,$AT:$AV,3,0)+COUNTIF(AS$8:AS2906,AS2907),0)</f>
        <v>0</v>
      </c>
      <c r="AA2907" s="17"/>
      <c r="AB2907" s="18"/>
      <c r="AC2907" s="17"/>
      <c r="AD2907" s="18"/>
      <c r="AE2907" s="17"/>
      <c r="AF2907" s="18"/>
      <c r="AG2907" s="139"/>
      <c r="AH2907" s="24"/>
      <c r="AI2907" s="17"/>
      <c r="AJ2907" s="24"/>
      <c r="AK2907" s="27"/>
      <c r="AL2907" s="47"/>
      <c r="AQ2907" s="25">
        <f>IF(FollowUp!$AK$3="(Off)",IF(FollowUp!$AA$3=Data!$D$5,C2907,IF(FollowUp!$AA$3=Data!$D$6,D2907,IF(FollowUp!$AA$3=Data!$D$7,E2907,B2907))),IF(FollowUp!$AK$3=Data!$N$9,F2907,IF(FollowUp!$AK$3=Data!$N$8,H2907,IF(FollowUp!$AK$3=Data!$N$7,G2907,B2907))))</f>
        <v>0</v>
      </c>
      <c r="AR2907" s="51">
        <f t="shared" si="278"/>
        <v>0</v>
      </c>
      <c r="AS2907" s="25">
        <f t="shared" si="276"/>
        <v>-1</v>
      </c>
      <c r="AT2907" s="25">
        <f t="shared" si="279"/>
        <v>2900</v>
      </c>
      <c r="AU2907" s="25">
        <f t="shared" si="277"/>
        <v>0</v>
      </c>
      <c r="AV2907" s="25">
        <f t="shared" si="280"/>
        <v>0</v>
      </c>
      <c r="BB2907" s="51"/>
    </row>
    <row r="2908" spans="1:54" x14ac:dyDescent="0.25">
      <c r="A2908" t="str">
        <f t="shared" si="275"/>
        <v>2908</v>
      </c>
      <c r="B2908" s="25">
        <f>IF(OR(ISBLANK($AG2908),$AI2908="closed",$AI2908="old",AND($B$3=Data!$N$6,OR(database!AG2908=Data!$K$8,Data!$K$9=database!AG2908))),0,MAX(B$8:B2907)+1)</f>
        <v>0</v>
      </c>
      <c r="C2908" s="25">
        <f ca="1">IF(AND($AL2908-C$3&lt;=TODAY(),$AL2908&gt;0,AI2908&lt;&gt;"closed",AI2908&lt;&gt;"old",AND($B$3&lt;&gt;Data!$N$6,OR(database!$AG2908&lt;&gt;Data!$K$9,database!$AG2908&lt;&gt;Data!$K$8))),MAX(C$8:C2907)+1,0)</f>
        <v>0</v>
      </c>
      <c r="D2908" s="25">
        <f ca="1">IF(AND($AL2908-D$3&lt;=TODAY(),$AL2908&gt;0,$AI2908&lt;&gt;"closed",AI2908&lt;&gt;"old",AND($B$3&lt;&gt;Data!$N$6,OR(database!$AG2908&lt;&gt;Data!$K$9,database!$AG2908&lt;&gt;Data!$K$8))),MAX(D$8:D2907)+1,0)</f>
        <v>0</v>
      </c>
      <c r="E2908" s="25">
        <f ca="1">IF(AND($AL2908-E$3&lt;=TODAY(),$AL2908&gt;0,AI2908&lt;&gt;"closed",AI2908&lt;&gt;"old",AND($B$3&lt;&gt;Data!$N$6,OR(database!$AG2908&lt;&gt;Data!$K$9,database!$AG2908&lt;&gt;Data!$K$8))),MAX(E$8:E2907)+1,0)</f>
        <v>0</v>
      </c>
      <c r="F2908" s="25">
        <f>IF(AH2908="X",MAX(F$8:F2907)+1,0)</f>
        <v>0</v>
      </c>
      <c r="G2908" s="25">
        <f ca="1">IF(AND(AG2908=Data!$K$8,database!AI2908&lt;&gt;"Closed",AI2908&lt;&gt;"old",database!AL2908&lt;(TODAY()+Data!$X$4)),MAX(G$8:G2907)+1,0)</f>
        <v>0</v>
      </c>
      <c r="H2908" s="25">
        <f ca="1">IF(AND(AG2908=Data!$K$9,database!AI2908&lt;&gt;"Closed",AI2908&lt;&gt;"old",database!AL2908&lt;(TODAY()+Data!$X$5)),MAX(H$8:H2907)+1,0)</f>
        <v>0</v>
      </c>
      <c r="Y2908">
        <f>IF(AS2908&gt;0,VLOOKUP(AS2908,$AT:$AV,3,0)+COUNTIF(AS$8:AS2907,AS2908),0)</f>
        <v>0</v>
      </c>
      <c r="AA2908" s="16"/>
      <c r="AB2908" s="22"/>
      <c r="AC2908" s="16"/>
      <c r="AD2908" s="22"/>
      <c r="AE2908" s="16"/>
      <c r="AF2908" s="22"/>
      <c r="AG2908" s="138"/>
      <c r="AH2908" s="23"/>
      <c r="AI2908" s="16"/>
      <c r="AJ2908" s="23"/>
      <c r="AK2908" s="28"/>
      <c r="AL2908" s="35"/>
      <c r="AQ2908" s="25">
        <f>IF(FollowUp!$AK$3="(Off)",IF(FollowUp!$AA$3=Data!$D$5,C2908,IF(FollowUp!$AA$3=Data!$D$6,D2908,IF(FollowUp!$AA$3=Data!$D$7,E2908,B2908))),IF(FollowUp!$AK$3=Data!$N$9,F2908,IF(FollowUp!$AK$3=Data!$N$8,H2908,IF(FollowUp!$AK$3=Data!$N$7,G2908,B2908))))</f>
        <v>0</v>
      </c>
      <c r="AR2908" s="51">
        <f t="shared" si="278"/>
        <v>0</v>
      </c>
      <c r="AS2908" s="25">
        <f t="shared" si="276"/>
        <v>-1</v>
      </c>
      <c r="AT2908" s="25">
        <f t="shared" si="279"/>
        <v>2901</v>
      </c>
      <c r="AU2908" s="25">
        <f t="shared" si="277"/>
        <v>0</v>
      </c>
      <c r="AV2908" s="25">
        <f t="shared" si="280"/>
        <v>0</v>
      </c>
      <c r="BB2908" s="51"/>
    </row>
    <row r="2909" spans="1:54" x14ac:dyDescent="0.25">
      <c r="A2909" t="str">
        <f t="shared" si="275"/>
        <v>2909</v>
      </c>
      <c r="B2909" s="25">
        <f>IF(OR(ISBLANK($AG2909),$AI2909="closed",$AI2909="old",AND($B$3=Data!$N$6,OR(database!AG2909=Data!$K$8,Data!$K$9=database!AG2909))),0,MAX(B$8:B2908)+1)</f>
        <v>0</v>
      </c>
      <c r="C2909" s="25">
        <f ca="1">IF(AND($AL2909-C$3&lt;=TODAY(),$AL2909&gt;0,AI2909&lt;&gt;"closed",AI2909&lt;&gt;"old",AND($B$3&lt;&gt;Data!$N$6,OR(database!$AG2909&lt;&gt;Data!$K$9,database!$AG2909&lt;&gt;Data!$K$8))),MAX(C$8:C2908)+1,0)</f>
        <v>0</v>
      </c>
      <c r="D2909" s="25">
        <f ca="1">IF(AND($AL2909-D$3&lt;=TODAY(),$AL2909&gt;0,$AI2909&lt;&gt;"closed",AI2909&lt;&gt;"old",AND($B$3&lt;&gt;Data!$N$6,OR(database!$AG2909&lt;&gt;Data!$K$9,database!$AG2909&lt;&gt;Data!$K$8))),MAX(D$8:D2908)+1,0)</f>
        <v>0</v>
      </c>
      <c r="E2909" s="25">
        <f ca="1">IF(AND($AL2909-E$3&lt;=TODAY(),$AL2909&gt;0,AI2909&lt;&gt;"closed",AI2909&lt;&gt;"old",AND($B$3&lt;&gt;Data!$N$6,OR(database!$AG2909&lt;&gt;Data!$K$9,database!$AG2909&lt;&gt;Data!$K$8))),MAX(E$8:E2908)+1,0)</f>
        <v>0</v>
      </c>
      <c r="F2909" s="25">
        <f>IF(AH2909="X",MAX(F$8:F2908)+1,0)</f>
        <v>0</v>
      </c>
      <c r="G2909" s="25">
        <f ca="1">IF(AND(AG2909=Data!$K$8,database!AI2909&lt;&gt;"Closed",AI2909&lt;&gt;"old",database!AL2909&lt;(TODAY()+Data!$X$4)),MAX(G$8:G2908)+1,0)</f>
        <v>0</v>
      </c>
      <c r="H2909" s="25">
        <f ca="1">IF(AND(AG2909=Data!$K$9,database!AI2909&lt;&gt;"Closed",AI2909&lt;&gt;"old",database!AL2909&lt;(TODAY()+Data!$X$5)),MAX(H$8:H2908)+1,0)</f>
        <v>0</v>
      </c>
      <c r="Y2909">
        <f>IF(AS2909&gt;0,VLOOKUP(AS2909,$AT:$AV,3,0)+COUNTIF(AS$8:AS2908,AS2909),0)</f>
        <v>0</v>
      </c>
      <c r="AA2909" s="17"/>
      <c r="AB2909" s="18"/>
      <c r="AC2909" s="17"/>
      <c r="AD2909" s="18"/>
      <c r="AE2909" s="17"/>
      <c r="AF2909" s="18"/>
      <c r="AG2909" s="139"/>
      <c r="AH2909" s="24"/>
      <c r="AI2909" s="17"/>
      <c r="AJ2909" s="24"/>
      <c r="AK2909" s="27"/>
      <c r="AL2909" s="47"/>
      <c r="AQ2909" s="25">
        <f>IF(FollowUp!$AK$3="(Off)",IF(FollowUp!$AA$3=Data!$D$5,C2909,IF(FollowUp!$AA$3=Data!$D$6,D2909,IF(FollowUp!$AA$3=Data!$D$7,E2909,B2909))),IF(FollowUp!$AK$3=Data!$N$9,F2909,IF(FollowUp!$AK$3=Data!$N$8,H2909,IF(FollowUp!$AK$3=Data!$N$7,G2909,B2909))))</f>
        <v>0</v>
      </c>
      <c r="AR2909" s="51">
        <f t="shared" si="278"/>
        <v>0</v>
      </c>
      <c r="AS2909" s="25">
        <f t="shared" si="276"/>
        <v>-1</v>
      </c>
      <c r="AT2909" s="25">
        <f t="shared" si="279"/>
        <v>2902</v>
      </c>
      <c r="AU2909" s="25">
        <f t="shared" si="277"/>
        <v>0</v>
      </c>
      <c r="AV2909" s="25">
        <f t="shared" si="280"/>
        <v>0</v>
      </c>
      <c r="BB2909" s="51"/>
    </row>
    <row r="2910" spans="1:54" x14ac:dyDescent="0.25">
      <c r="A2910" t="str">
        <f t="shared" si="275"/>
        <v>2910</v>
      </c>
      <c r="B2910" s="25">
        <f>IF(OR(ISBLANK($AG2910),$AI2910="closed",$AI2910="old",AND($B$3=Data!$N$6,OR(database!AG2910=Data!$K$8,Data!$K$9=database!AG2910))),0,MAX(B$8:B2909)+1)</f>
        <v>0</v>
      </c>
      <c r="C2910" s="25">
        <f ca="1">IF(AND($AL2910-C$3&lt;=TODAY(),$AL2910&gt;0,AI2910&lt;&gt;"closed",AI2910&lt;&gt;"old",AND($B$3&lt;&gt;Data!$N$6,OR(database!$AG2910&lt;&gt;Data!$K$9,database!$AG2910&lt;&gt;Data!$K$8))),MAX(C$8:C2909)+1,0)</f>
        <v>0</v>
      </c>
      <c r="D2910" s="25">
        <f ca="1">IF(AND($AL2910-D$3&lt;=TODAY(),$AL2910&gt;0,$AI2910&lt;&gt;"closed",AI2910&lt;&gt;"old",AND($B$3&lt;&gt;Data!$N$6,OR(database!$AG2910&lt;&gt;Data!$K$9,database!$AG2910&lt;&gt;Data!$K$8))),MAX(D$8:D2909)+1,0)</f>
        <v>0</v>
      </c>
      <c r="E2910" s="25">
        <f ca="1">IF(AND($AL2910-E$3&lt;=TODAY(),$AL2910&gt;0,AI2910&lt;&gt;"closed",AI2910&lt;&gt;"old",AND($B$3&lt;&gt;Data!$N$6,OR(database!$AG2910&lt;&gt;Data!$K$9,database!$AG2910&lt;&gt;Data!$K$8))),MAX(E$8:E2909)+1,0)</f>
        <v>0</v>
      </c>
      <c r="F2910" s="25">
        <f>IF(AH2910="X",MAX(F$8:F2909)+1,0)</f>
        <v>0</v>
      </c>
      <c r="G2910" s="25">
        <f ca="1">IF(AND(AG2910=Data!$K$8,database!AI2910&lt;&gt;"Closed",AI2910&lt;&gt;"old",database!AL2910&lt;(TODAY()+Data!$X$4)),MAX(G$8:G2909)+1,0)</f>
        <v>0</v>
      </c>
      <c r="H2910" s="25">
        <f ca="1">IF(AND(AG2910=Data!$K$9,database!AI2910&lt;&gt;"Closed",AI2910&lt;&gt;"old",database!AL2910&lt;(TODAY()+Data!$X$5)),MAX(H$8:H2909)+1,0)</f>
        <v>0</v>
      </c>
      <c r="Y2910">
        <f>IF(AS2910&gt;0,VLOOKUP(AS2910,$AT:$AV,3,0)+COUNTIF(AS$8:AS2909,AS2910),0)</f>
        <v>0</v>
      </c>
      <c r="AA2910" s="16"/>
      <c r="AB2910" s="22"/>
      <c r="AC2910" s="16"/>
      <c r="AD2910" s="22"/>
      <c r="AE2910" s="16"/>
      <c r="AF2910" s="22"/>
      <c r="AG2910" s="138"/>
      <c r="AH2910" s="23"/>
      <c r="AI2910" s="16"/>
      <c r="AJ2910" s="23"/>
      <c r="AK2910" s="28"/>
      <c r="AL2910" s="35"/>
      <c r="AQ2910" s="25">
        <f>IF(FollowUp!$AK$3="(Off)",IF(FollowUp!$AA$3=Data!$D$5,C2910,IF(FollowUp!$AA$3=Data!$D$6,D2910,IF(FollowUp!$AA$3=Data!$D$7,E2910,B2910))),IF(FollowUp!$AK$3=Data!$N$9,F2910,IF(FollowUp!$AK$3=Data!$N$8,H2910,IF(FollowUp!$AK$3=Data!$N$7,G2910,B2910))))</f>
        <v>0</v>
      </c>
      <c r="AR2910" s="51">
        <f t="shared" si="278"/>
        <v>0</v>
      </c>
      <c r="AS2910" s="25">
        <f t="shared" si="276"/>
        <v>-1</v>
      </c>
      <c r="AT2910" s="25">
        <f t="shared" si="279"/>
        <v>2903</v>
      </c>
      <c r="AU2910" s="25">
        <f t="shared" si="277"/>
        <v>0</v>
      </c>
      <c r="AV2910" s="25">
        <f t="shared" si="280"/>
        <v>0</v>
      </c>
      <c r="BB2910" s="51"/>
    </row>
    <row r="2911" spans="1:54" x14ac:dyDescent="0.25">
      <c r="A2911" t="str">
        <f t="shared" si="275"/>
        <v>2911</v>
      </c>
      <c r="B2911" s="25">
        <f>IF(OR(ISBLANK($AG2911),$AI2911="closed",$AI2911="old",AND($B$3=Data!$N$6,OR(database!AG2911=Data!$K$8,Data!$K$9=database!AG2911))),0,MAX(B$8:B2910)+1)</f>
        <v>0</v>
      </c>
      <c r="C2911" s="25">
        <f ca="1">IF(AND($AL2911-C$3&lt;=TODAY(),$AL2911&gt;0,AI2911&lt;&gt;"closed",AI2911&lt;&gt;"old",AND($B$3&lt;&gt;Data!$N$6,OR(database!$AG2911&lt;&gt;Data!$K$9,database!$AG2911&lt;&gt;Data!$K$8))),MAX(C$8:C2910)+1,0)</f>
        <v>0</v>
      </c>
      <c r="D2911" s="25">
        <f ca="1">IF(AND($AL2911-D$3&lt;=TODAY(),$AL2911&gt;0,$AI2911&lt;&gt;"closed",AI2911&lt;&gt;"old",AND($B$3&lt;&gt;Data!$N$6,OR(database!$AG2911&lt;&gt;Data!$K$9,database!$AG2911&lt;&gt;Data!$K$8))),MAX(D$8:D2910)+1,0)</f>
        <v>0</v>
      </c>
      <c r="E2911" s="25">
        <f ca="1">IF(AND($AL2911-E$3&lt;=TODAY(),$AL2911&gt;0,AI2911&lt;&gt;"closed",AI2911&lt;&gt;"old",AND($B$3&lt;&gt;Data!$N$6,OR(database!$AG2911&lt;&gt;Data!$K$9,database!$AG2911&lt;&gt;Data!$K$8))),MAX(E$8:E2910)+1,0)</f>
        <v>0</v>
      </c>
      <c r="F2911" s="25">
        <f>IF(AH2911="X",MAX(F$8:F2910)+1,0)</f>
        <v>0</v>
      </c>
      <c r="G2911" s="25">
        <f ca="1">IF(AND(AG2911=Data!$K$8,database!AI2911&lt;&gt;"Closed",AI2911&lt;&gt;"old",database!AL2911&lt;(TODAY()+Data!$X$4)),MAX(G$8:G2910)+1,0)</f>
        <v>0</v>
      </c>
      <c r="H2911" s="25">
        <f ca="1">IF(AND(AG2911=Data!$K$9,database!AI2911&lt;&gt;"Closed",AI2911&lt;&gt;"old",database!AL2911&lt;(TODAY()+Data!$X$5)),MAX(H$8:H2910)+1,0)</f>
        <v>0</v>
      </c>
      <c r="Y2911">
        <f>IF(AS2911&gt;0,VLOOKUP(AS2911,$AT:$AV,3,0)+COUNTIF(AS$8:AS2910,AS2911),0)</f>
        <v>0</v>
      </c>
      <c r="AA2911" s="17"/>
      <c r="AB2911" s="18"/>
      <c r="AC2911" s="17"/>
      <c r="AD2911" s="18"/>
      <c r="AE2911" s="17"/>
      <c r="AF2911" s="18"/>
      <c r="AG2911" s="139"/>
      <c r="AH2911" s="24"/>
      <c r="AI2911" s="17"/>
      <c r="AJ2911" s="24"/>
      <c r="AK2911" s="27"/>
      <c r="AL2911" s="47"/>
      <c r="AQ2911" s="25">
        <f>IF(FollowUp!$AK$3="(Off)",IF(FollowUp!$AA$3=Data!$D$5,C2911,IF(FollowUp!$AA$3=Data!$D$6,D2911,IF(FollowUp!$AA$3=Data!$D$7,E2911,B2911))),IF(FollowUp!$AK$3=Data!$N$9,F2911,IF(FollowUp!$AK$3=Data!$N$8,H2911,IF(FollowUp!$AK$3=Data!$N$7,G2911,B2911))))</f>
        <v>0</v>
      </c>
      <c r="AR2911" s="51">
        <f t="shared" si="278"/>
        <v>0</v>
      </c>
      <c r="AS2911" s="25">
        <f t="shared" si="276"/>
        <v>-1</v>
      </c>
      <c r="AT2911" s="25">
        <f t="shared" si="279"/>
        <v>2904</v>
      </c>
      <c r="AU2911" s="25">
        <f t="shared" si="277"/>
        <v>0</v>
      </c>
      <c r="AV2911" s="25">
        <f t="shared" si="280"/>
        <v>0</v>
      </c>
      <c r="BB2911" s="51"/>
    </row>
    <row r="2912" spans="1:54" x14ac:dyDescent="0.25">
      <c r="A2912" t="str">
        <f t="shared" si="275"/>
        <v>2912</v>
      </c>
      <c r="B2912" s="25">
        <f>IF(OR(ISBLANK($AG2912),$AI2912="closed",$AI2912="old",AND($B$3=Data!$N$6,OR(database!AG2912=Data!$K$8,Data!$K$9=database!AG2912))),0,MAX(B$8:B2911)+1)</f>
        <v>0</v>
      </c>
      <c r="C2912" s="25">
        <f ca="1">IF(AND($AL2912-C$3&lt;=TODAY(),$AL2912&gt;0,AI2912&lt;&gt;"closed",AI2912&lt;&gt;"old",AND($B$3&lt;&gt;Data!$N$6,OR(database!$AG2912&lt;&gt;Data!$K$9,database!$AG2912&lt;&gt;Data!$K$8))),MAX(C$8:C2911)+1,0)</f>
        <v>0</v>
      </c>
      <c r="D2912" s="25">
        <f ca="1">IF(AND($AL2912-D$3&lt;=TODAY(),$AL2912&gt;0,$AI2912&lt;&gt;"closed",AI2912&lt;&gt;"old",AND($B$3&lt;&gt;Data!$N$6,OR(database!$AG2912&lt;&gt;Data!$K$9,database!$AG2912&lt;&gt;Data!$K$8))),MAX(D$8:D2911)+1,0)</f>
        <v>0</v>
      </c>
      <c r="E2912" s="25">
        <f ca="1">IF(AND($AL2912-E$3&lt;=TODAY(),$AL2912&gt;0,AI2912&lt;&gt;"closed",AI2912&lt;&gt;"old",AND($B$3&lt;&gt;Data!$N$6,OR(database!$AG2912&lt;&gt;Data!$K$9,database!$AG2912&lt;&gt;Data!$K$8))),MAX(E$8:E2911)+1,0)</f>
        <v>0</v>
      </c>
      <c r="F2912" s="25">
        <f>IF(AH2912="X",MAX(F$8:F2911)+1,0)</f>
        <v>0</v>
      </c>
      <c r="G2912" s="25">
        <f ca="1">IF(AND(AG2912=Data!$K$8,database!AI2912&lt;&gt;"Closed",AI2912&lt;&gt;"old",database!AL2912&lt;(TODAY()+Data!$X$4)),MAX(G$8:G2911)+1,0)</f>
        <v>0</v>
      </c>
      <c r="H2912" s="25">
        <f ca="1">IF(AND(AG2912=Data!$K$9,database!AI2912&lt;&gt;"Closed",AI2912&lt;&gt;"old",database!AL2912&lt;(TODAY()+Data!$X$5)),MAX(H$8:H2911)+1,0)</f>
        <v>0</v>
      </c>
      <c r="Y2912">
        <f>IF(AS2912&gt;0,VLOOKUP(AS2912,$AT:$AV,3,0)+COUNTIF(AS$8:AS2911,AS2912),0)</f>
        <v>0</v>
      </c>
      <c r="AA2912" s="16"/>
      <c r="AB2912" s="22"/>
      <c r="AC2912" s="16"/>
      <c r="AD2912" s="22"/>
      <c r="AE2912" s="16"/>
      <c r="AF2912" s="22"/>
      <c r="AG2912" s="138"/>
      <c r="AH2912" s="23"/>
      <c r="AI2912" s="16"/>
      <c r="AJ2912" s="23"/>
      <c r="AK2912" s="28"/>
      <c r="AL2912" s="35"/>
      <c r="AQ2912" s="25">
        <f>IF(FollowUp!$AK$3="(Off)",IF(FollowUp!$AA$3=Data!$D$5,C2912,IF(FollowUp!$AA$3=Data!$D$6,D2912,IF(FollowUp!$AA$3=Data!$D$7,E2912,B2912))),IF(FollowUp!$AK$3=Data!$N$9,F2912,IF(FollowUp!$AK$3=Data!$N$8,H2912,IF(FollowUp!$AK$3=Data!$N$7,G2912,B2912))))</f>
        <v>0</v>
      </c>
      <c r="AR2912" s="51">
        <f t="shared" si="278"/>
        <v>0</v>
      </c>
      <c r="AS2912" s="25">
        <f t="shared" si="276"/>
        <v>-1</v>
      </c>
      <c r="AT2912" s="25">
        <f t="shared" si="279"/>
        <v>2905</v>
      </c>
      <c r="AU2912" s="25">
        <f t="shared" si="277"/>
        <v>0</v>
      </c>
      <c r="AV2912" s="25">
        <f t="shared" si="280"/>
        <v>0</v>
      </c>
      <c r="BB2912" s="51"/>
    </row>
    <row r="2913" spans="1:54" x14ac:dyDescent="0.25">
      <c r="A2913" t="str">
        <f t="shared" si="275"/>
        <v>2913</v>
      </c>
      <c r="B2913" s="25">
        <f>IF(OR(ISBLANK($AG2913),$AI2913="closed",$AI2913="old",AND($B$3=Data!$N$6,OR(database!AG2913=Data!$K$8,Data!$K$9=database!AG2913))),0,MAX(B$8:B2912)+1)</f>
        <v>0</v>
      </c>
      <c r="C2913" s="25">
        <f ca="1">IF(AND($AL2913-C$3&lt;=TODAY(),$AL2913&gt;0,AI2913&lt;&gt;"closed",AI2913&lt;&gt;"old",AND($B$3&lt;&gt;Data!$N$6,OR(database!$AG2913&lt;&gt;Data!$K$9,database!$AG2913&lt;&gt;Data!$K$8))),MAX(C$8:C2912)+1,0)</f>
        <v>0</v>
      </c>
      <c r="D2913" s="25">
        <f ca="1">IF(AND($AL2913-D$3&lt;=TODAY(),$AL2913&gt;0,$AI2913&lt;&gt;"closed",AI2913&lt;&gt;"old",AND($B$3&lt;&gt;Data!$N$6,OR(database!$AG2913&lt;&gt;Data!$K$9,database!$AG2913&lt;&gt;Data!$K$8))),MAX(D$8:D2912)+1,0)</f>
        <v>0</v>
      </c>
      <c r="E2913" s="25">
        <f ca="1">IF(AND($AL2913-E$3&lt;=TODAY(),$AL2913&gt;0,AI2913&lt;&gt;"closed",AI2913&lt;&gt;"old",AND($B$3&lt;&gt;Data!$N$6,OR(database!$AG2913&lt;&gt;Data!$K$9,database!$AG2913&lt;&gt;Data!$K$8))),MAX(E$8:E2912)+1,0)</f>
        <v>0</v>
      </c>
      <c r="F2913" s="25">
        <f>IF(AH2913="X",MAX(F$8:F2912)+1,0)</f>
        <v>0</v>
      </c>
      <c r="G2913" s="25">
        <f ca="1">IF(AND(AG2913=Data!$K$8,database!AI2913&lt;&gt;"Closed",AI2913&lt;&gt;"old",database!AL2913&lt;(TODAY()+Data!$X$4)),MAX(G$8:G2912)+1,0)</f>
        <v>0</v>
      </c>
      <c r="H2913" s="25">
        <f ca="1">IF(AND(AG2913=Data!$K$9,database!AI2913&lt;&gt;"Closed",AI2913&lt;&gt;"old",database!AL2913&lt;(TODAY()+Data!$X$5)),MAX(H$8:H2912)+1,0)</f>
        <v>0</v>
      </c>
      <c r="Y2913">
        <f>IF(AS2913&gt;0,VLOOKUP(AS2913,$AT:$AV,3,0)+COUNTIF(AS$8:AS2912,AS2913),0)</f>
        <v>0</v>
      </c>
      <c r="AA2913" s="17"/>
      <c r="AB2913" s="18"/>
      <c r="AC2913" s="17"/>
      <c r="AD2913" s="18"/>
      <c r="AE2913" s="17"/>
      <c r="AF2913" s="18"/>
      <c r="AG2913" s="139"/>
      <c r="AH2913" s="24"/>
      <c r="AI2913" s="17"/>
      <c r="AJ2913" s="24"/>
      <c r="AK2913" s="27"/>
      <c r="AL2913" s="47"/>
      <c r="AQ2913" s="25">
        <f>IF(FollowUp!$AK$3="(Off)",IF(FollowUp!$AA$3=Data!$D$5,C2913,IF(FollowUp!$AA$3=Data!$D$6,D2913,IF(FollowUp!$AA$3=Data!$D$7,E2913,B2913))),IF(FollowUp!$AK$3=Data!$N$9,F2913,IF(FollowUp!$AK$3=Data!$N$8,H2913,IF(FollowUp!$AK$3=Data!$N$7,G2913,B2913))))</f>
        <v>0</v>
      </c>
      <c r="AR2913" s="51">
        <f t="shared" si="278"/>
        <v>0</v>
      </c>
      <c r="AS2913" s="25">
        <f t="shared" si="276"/>
        <v>-1</v>
      </c>
      <c r="AT2913" s="25">
        <f t="shared" si="279"/>
        <v>2906</v>
      </c>
      <c r="AU2913" s="25">
        <f t="shared" si="277"/>
        <v>0</v>
      </c>
      <c r="AV2913" s="25">
        <f t="shared" si="280"/>
        <v>0</v>
      </c>
      <c r="BB2913" s="51"/>
    </row>
    <row r="2914" spans="1:54" x14ac:dyDescent="0.25">
      <c r="A2914" t="str">
        <f t="shared" si="275"/>
        <v>2914</v>
      </c>
      <c r="B2914" s="25">
        <f>IF(OR(ISBLANK($AG2914),$AI2914="closed",$AI2914="old",AND($B$3=Data!$N$6,OR(database!AG2914=Data!$K$8,Data!$K$9=database!AG2914))),0,MAX(B$8:B2913)+1)</f>
        <v>0</v>
      </c>
      <c r="C2914" s="25">
        <f ca="1">IF(AND($AL2914-C$3&lt;=TODAY(),$AL2914&gt;0,AI2914&lt;&gt;"closed",AI2914&lt;&gt;"old",AND($B$3&lt;&gt;Data!$N$6,OR(database!$AG2914&lt;&gt;Data!$K$9,database!$AG2914&lt;&gt;Data!$K$8))),MAX(C$8:C2913)+1,0)</f>
        <v>0</v>
      </c>
      <c r="D2914" s="25">
        <f ca="1">IF(AND($AL2914-D$3&lt;=TODAY(),$AL2914&gt;0,$AI2914&lt;&gt;"closed",AI2914&lt;&gt;"old",AND($B$3&lt;&gt;Data!$N$6,OR(database!$AG2914&lt;&gt;Data!$K$9,database!$AG2914&lt;&gt;Data!$K$8))),MAX(D$8:D2913)+1,0)</f>
        <v>0</v>
      </c>
      <c r="E2914" s="25">
        <f ca="1">IF(AND($AL2914-E$3&lt;=TODAY(),$AL2914&gt;0,AI2914&lt;&gt;"closed",AI2914&lt;&gt;"old",AND($B$3&lt;&gt;Data!$N$6,OR(database!$AG2914&lt;&gt;Data!$K$9,database!$AG2914&lt;&gt;Data!$K$8))),MAX(E$8:E2913)+1,0)</f>
        <v>0</v>
      </c>
      <c r="F2914" s="25">
        <f>IF(AH2914="X",MAX(F$8:F2913)+1,0)</f>
        <v>0</v>
      </c>
      <c r="G2914" s="25">
        <f ca="1">IF(AND(AG2914=Data!$K$8,database!AI2914&lt;&gt;"Closed",AI2914&lt;&gt;"old",database!AL2914&lt;(TODAY()+Data!$X$4)),MAX(G$8:G2913)+1,0)</f>
        <v>0</v>
      </c>
      <c r="H2914" s="25">
        <f ca="1">IF(AND(AG2914=Data!$K$9,database!AI2914&lt;&gt;"Closed",AI2914&lt;&gt;"old",database!AL2914&lt;(TODAY()+Data!$X$5)),MAX(H$8:H2913)+1,0)</f>
        <v>0</v>
      </c>
      <c r="Y2914">
        <f>IF(AS2914&gt;0,VLOOKUP(AS2914,$AT:$AV,3,0)+COUNTIF(AS$8:AS2913,AS2914),0)</f>
        <v>0</v>
      </c>
      <c r="AA2914" s="16"/>
      <c r="AB2914" s="22"/>
      <c r="AC2914" s="16"/>
      <c r="AD2914" s="22"/>
      <c r="AE2914" s="16"/>
      <c r="AF2914" s="22"/>
      <c r="AG2914" s="138"/>
      <c r="AH2914" s="23"/>
      <c r="AI2914" s="16"/>
      <c r="AJ2914" s="23"/>
      <c r="AK2914" s="28"/>
      <c r="AL2914" s="35"/>
      <c r="AQ2914" s="25">
        <f>IF(FollowUp!$AK$3="(Off)",IF(FollowUp!$AA$3=Data!$D$5,C2914,IF(FollowUp!$AA$3=Data!$D$6,D2914,IF(FollowUp!$AA$3=Data!$D$7,E2914,B2914))),IF(FollowUp!$AK$3=Data!$N$9,F2914,IF(FollowUp!$AK$3=Data!$N$8,H2914,IF(FollowUp!$AK$3=Data!$N$7,G2914,B2914))))</f>
        <v>0</v>
      </c>
      <c r="AR2914" s="51">
        <f t="shared" si="278"/>
        <v>0</v>
      </c>
      <c r="AS2914" s="25">
        <f t="shared" si="276"/>
        <v>-1</v>
      </c>
      <c r="AT2914" s="25">
        <f t="shared" si="279"/>
        <v>2907</v>
      </c>
      <c r="AU2914" s="25">
        <f t="shared" si="277"/>
        <v>0</v>
      </c>
      <c r="AV2914" s="25">
        <f t="shared" si="280"/>
        <v>0</v>
      </c>
      <c r="BB2914" s="51"/>
    </row>
    <row r="2915" spans="1:54" x14ac:dyDescent="0.25">
      <c r="A2915" t="str">
        <f t="shared" si="275"/>
        <v>2915</v>
      </c>
      <c r="B2915" s="25">
        <f>IF(OR(ISBLANK($AG2915),$AI2915="closed",$AI2915="old",AND($B$3=Data!$N$6,OR(database!AG2915=Data!$K$8,Data!$K$9=database!AG2915))),0,MAX(B$8:B2914)+1)</f>
        <v>0</v>
      </c>
      <c r="C2915" s="25">
        <f ca="1">IF(AND($AL2915-C$3&lt;=TODAY(),$AL2915&gt;0,AI2915&lt;&gt;"closed",AI2915&lt;&gt;"old",AND($B$3&lt;&gt;Data!$N$6,OR(database!$AG2915&lt;&gt;Data!$K$9,database!$AG2915&lt;&gt;Data!$K$8))),MAX(C$8:C2914)+1,0)</f>
        <v>0</v>
      </c>
      <c r="D2915" s="25">
        <f ca="1">IF(AND($AL2915-D$3&lt;=TODAY(),$AL2915&gt;0,$AI2915&lt;&gt;"closed",AI2915&lt;&gt;"old",AND($B$3&lt;&gt;Data!$N$6,OR(database!$AG2915&lt;&gt;Data!$K$9,database!$AG2915&lt;&gt;Data!$K$8))),MAX(D$8:D2914)+1,0)</f>
        <v>0</v>
      </c>
      <c r="E2915" s="25">
        <f ca="1">IF(AND($AL2915-E$3&lt;=TODAY(),$AL2915&gt;0,AI2915&lt;&gt;"closed",AI2915&lt;&gt;"old",AND($B$3&lt;&gt;Data!$N$6,OR(database!$AG2915&lt;&gt;Data!$K$9,database!$AG2915&lt;&gt;Data!$K$8))),MAX(E$8:E2914)+1,0)</f>
        <v>0</v>
      </c>
      <c r="F2915" s="25">
        <f>IF(AH2915="X",MAX(F$8:F2914)+1,0)</f>
        <v>0</v>
      </c>
      <c r="G2915" s="25">
        <f ca="1">IF(AND(AG2915=Data!$K$8,database!AI2915&lt;&gt;"Closed",AI2915&lt;&gt;"old",database!AL2915&lt;(TODAY()+Data!$X$4)),MAX(G$8:G2914)+1,0)</f>
        <v>0</v>
      </c>
      <c r="H2915" s="25">
        <f ca="1">IF(AND(AG2915=Data!$K$9,database!AI2915&lt;&gt;"Closed",AI2915&lt;&gt;"old",database!AL2915&lt;(TODAY()+Data!$X$5)),MAX(H$8:H2914)+1,0)</f>
        <v>0</v>
      </c>
      <c r="Y2915">
        <f>IF(AS2915&gt;0,VLOOKUP(AS2915,$AT:$AV,3,0)+COUNTIF(AS$8:AS2914,AS2915),0)</f>
        <v>0</v>
      </c>
      <c r="AA2915" s="17"/>
      <c r="AB2915" s="18"/>
      <c r="AC2915" s="17"/>
      <c r="AD2915" s="18"/>
      <c r="AE2915" s="17"/>
      <c r="AF2915" s="18"/>
      <c r="AG2915" s="139"/>
      <c r="AH2915" s="24"/>
      <c r="AI2915" s="17"/>
      <c r="AJ2915" s="24"/>
      <c r="AK2915" s="27"/>
      <c r="AL2915" s="47"/>
      <c r="AQ2915" s="25">
        <f>IF(FollowUp!$AK$3="(Off)",IF(FollowUp!$AA$3=Data!$D$5,C2915,IF(FollowUp!$AA$3=Data!$D$6,D2915,IF(FollowUp!$AA$3=Data!$D$7,E2915,B2915))),IF(FollowUp!$AK$3=Data!$N$9,F2915,IF(FollowUp!$AK$3=Data!$N$8,H2915,IF(FollowUp!$AK$3=Data!$N$7,G2915,B2915))))</f>
        <v>0</v>
      </c>
      <c r="AR2915" s="51">
        <f t="shared" si="278"/>
        <v>0</v>
      </c>
      <c r="AS2915" s="25">
        <f t="shared" si="276"/>
        <v>-1</v>
      </c>
      <c r="AT2915" s="25">
        <f t="shared" si="279"/>
        <v>2908</v>
      </c>
      <c r="AU2915" s="25">
        <f t="shared" si="277"/>
        <v>0</v>
      </c>
      <c r="AV2915" s="25">
        <f t="shared" si="280"/>
        <v>0</v>
      </c>
      <c r="BB2915" s="51"/>
    </row>
    <row r="2916" spans="1:54" x14ac:dyDescent="0.25">
      <c r="A2916" t="str">
        <f t="shared" si="275"/>
        <v>2916</v>
      </c>
      <c r="B2916" s="25">
        <f>IF(OR(ISBLANK($AG2916),$AI2916="closed",$AI2916="old",AND($B$3=Data!$N$6,OR(database!AG2916=Data!$K$8,Data!$K$9=database!AG2916))),0,MAX(B$8:B2915)+1)</f>
        <v>0</v>
      </c>
      <c r="C2916" s="25">
        <f ca="1">IF(AND($AL2916-C$3&lt;=TODAY(),$AL2916&gt;0,AI2916&lt;&gt;"closed",AI2916&lt;&gt;"old",AND($B$3&lt;&gt;Data!$N$6,OR(database!$AG2916&lt;&gt;Data!$K$9,database!$AG2916&lt;&gt;Data!$K$8))),MAX(C$8:C2915)+1,0)</f>
        <v>0</v>
      </c>
      <c r="D2916" s="25">
        <f ca="1">IF(AND($AL2916-D$3&lt;=TODAY(),$AL2916&gt;0,$AI2916&lt;&gt;"closed",AI2916&lt;&gt;"old",AND($B$3&lt;&gt;Data!$N$6,OR(database!$AG2916&lt;&gt;Data!$K$9,database!$AG2916&lt;&gt;Data!$K$8))),MAX(D$8:D2915)+1,0)</f>
        <v>0</v>
      </c>
      <c r="E2916" s="25">
        <f ca="1">IF(AND($AL2916-E$3&lt;=TODAY(),$AL2916&gt;0,AI2916&lt;&gt;"closed",AI2916&lt;&gt;"old",AND($B$3&lt;&gt;Data!$N$6,OR(database!$AG2916&lt;&gt;Data!$K$9,database!$AG2916&lt;&gt;Data!$K$8))),MAX(E$8:E2915)+1,0)</f>
        <v>0</v>
      </c>
      <c r="F2916" s="25">
        <f>IF(AH2916="X",MAX(F$8:F2915)+1,0)</f>
        <v>0</v>
      </c>
      <c r="G2916" s="25">
        <f ca="1">IF(AND(AG2916=Data!$K$8,database!AI2916&lt;&gt;"Closed",AI2916&lt;&gt;"old",database!AL2916&lt;(TODAY()+Data!$X$4)),MAX(G$8:G2915)+1,0)</f>
        <v>0</v>
      </c>
      <c r="H2916" s="25">
        <f ca="1">IF(AND(AG2916=Data!$K$9,database!AI2916&lt;&gt;"Closed",AI2916&lt;&gt;"old",database!AL2916&lt;(TODAY()+Data!$X$5)),MAX(H$8:H2915)+1,0)</f>
        <v>0</v>
      </c>
      <c r="Y2916">
        <f>IF(AS2916&gt;0,VLOOKUP(AS2916,$AT:$AV,3,0)+COUNTIF(AS$8:AS2915,AS2916),0)</f>
        <v>0</v>
      </c>
      <c r="AA2916" s="16"/>
      <c r="AB2916" s="22"/>
      <c r="AC2916" s="16"/>
      <c r="AD2916" s="22"/>
      <c r="AE2916" s="16"/>
      <c r="AF2916" s="22"/>
      <c r="AG2916" s="138"/>
      <c r="AH2916" s="23"/>
      <c r="AI2916" s="16"/>
      <c r="AJ2916" s="23"/>
      <c r="AK2916" s="28"/>
      <c r="AL2916" s="35"/>
      <c r="AQ2916" s="25">
        <f>IF(FollowUp!$AK$3="(Off)",IF(FollowUp!$AA$3=Data!$D$5,C2916,IF(FollowUp!$AA$3=Data!$D$6,D2916,IF(FollowUp!$AA$3=Data!$D$7,E2916,B2916))),IF(FollowUp!$AK$3=Data!$N$9,F2916,IF(FollowUp!$AK$3=Data!$N$8,H2916,IF(FollowUp!$AK$3=Data!$N$7,G2916,B2916))))</f>
        <v>0</v>
      </c>
      <c r="AR2916" s="51">
        <f t="shared" si="278"/>
        <v>0</v>
      </c>
      <c r="AS2916" s="25">
        <f t="shared" si="276"/>
        <v>-1</v>
      </c>
      <c r="AT2916" s="25">
        <f t="shared" si="279"/>
        <v>2909</v>
      </c>
      <c r="AU2916" s="25">
        <f t="shared" si="277"/>
        <v>0</v>
      </c>
      <c r="AV2916" s="25">
        <f t="shared" si="280"/>
        <v>0</v>
      </c>
      <c r="BB2916" s="51"/>
    </row>
    <row r="2917" spans="1:54" x14ac:dyDescent="0.25">
      <c r="A2917" t="str">
        <f t="shared" si="275"/>
        <v>2917</v>
      </c>
      <c r="B2917" s="25">
        <f>IF(OR(ISBLANK($AG2917),$AI2917="closed",$AI2917="old",AND($B$3=Data!$N$6,OR(database!AG2917=Data!$K$8,Data!$K$9=database!AG2917))),0,MAX(B$8:B2916)+1)</f>
        <v>0</v>
      </c>
      <c r="C2917" s="25">
        <f ca="1">IF(AND($AL2917-C$3&lt;=TODAY(),$AL2917&gt;0,AI2917&lt;&gt;"closed",AI2917&lt;&gt;"old",AND($B$3&lt;&gt;Data!$N$6,OR(database!$AG2917&lt;&gt;Data!$K$9,database!$AG2917&lt;&gt;Data!$K$8))),MAX(C$8:C2916)+1,0)</f>
        <v>0</v>
      </c>
      <c r="D2917" s="25">
        <f ca="1">IF(AND($AL2917-D$3&lt;=TODAY(),$AL2917&gt;0,$AI2917&lt;&gt;"closed",AI2917&lt;&gt;"old",AND($B$3&lt;&gt;Data!$N$6,OR(database!$AG2917&lt;&gt;Data!$K$9,database!$AG2917&lt;&gt;Data!$K$8))),MAX(D$8:D2916)+1,0)</f>
        <v>0</v>
      </c>
      <c r="E2917" s="25">
        <f ca="1">IF(AND($AL2917-E$3&lt;=TODAY(),$AL2917&gt;0,AI2917&lt;&gt;"closed",AI2917&lt;&gt;"old",AND($B$3&lt;&gt;Data!$N$6,OR(database!$AG2917&lt;&gt;Data!$K$9,database!$AG2917&lt;&gt;Data!$K$8))),MAX(E$8:E2916)+1,0)</f>
        <v>0</v>
      </c>
      <c r="F2917" s="25">
        <f>IF(AH2917="X",MAX(F$8:F2916)+1,0)</f>
        <v>0</v>
      </c>
      <c r="G2917" s="25">
        <f ca="1">IF(AND(AG2917=Data!$K$8,database!AI2917&lt;&gt;"Closed",AI2917&lt;&gt;"old",database!AL2917&lt;(TODAY()+Data!$X$4)),MAX(G$8:G2916)+1,0)</f>
        <v>0</v>
      </c>
      <c r="H2917" s="25">
        <f ca="1">IF(AND(AG2917=Data!$K$9,database!AI2917&lt;&gt;"Closed",AI2917&lt;&gt;"old",database!AL2917&lt;(TODAY()+Data!$X$5)),MAX(H$8:H2916)+1,0)</f>
        <v>0</v>
      </c>
      <c r="Y2917">
        <f>IF(AS2917&gt;0,VLOOKUP(AS2917,$AT:$AV,3,0)+COUNTIF(AS$8:AS2916,AS2917),0)</f>
        <v>0</v>
      </c>
      <c r="AA2917" s="17"/>
      <c r="AB2917" s="18"/>
      <c r="AC2917" s="17"/>
      <c r="AD2917" s="18"/>
      <c r="AE2917" s="17"/>
      <c r="AF2917" s="18"/>
      <c r="AG2917" s="139"/>
      <c r="AH2917" s="24"/>
      <c r="AI2917" s="17"/>
      <c r="AJ2917" s="24"/>
      <c r="AK2917" s="27"/>
      <c r="AL2917" s="47"/>
      <c r="AQ2917" s="25">
        <f>IF(FollowUp!$AK$3="(Off)",IF(FollowUp!$AA$3=Data!$D$5,C2917,IF(FollowUp!$AA$3=Data!$D$6,D2917,IF(FollowUp!$AA$3=Data!$D$7,E2917,B2917))),IF(FollowUp!$AK$3=Data!$N$9,F2917,IF(FollowUp!$AK$3=Data!$N$8,H2917,IF(FollowUp!$AK$3=Data!$N$7,G2917,B2917))))</f>
        <v>0</v>
      </c>
      <c r="AR2917" s="51">
        <f t="shared" si="278"/>
        <v>0</v>
      </c>
      <c r="AS2917" s="25">
        <f t="shared" si="276"/>
        <v>-1</v>
      </c>
      <c r="AT2917" s="25">
        <f t="shared" si="279"/>
        <v>2910</v>
      </c>
      <c r="AU2917" s="25">
        <f t="shared" si="277"/>
        <v>0</v>
      </c>
      <c r="AV2917" s="25">
        <f t="shared" si="280"/>
        <v>0</v>
      </c>
      <c r="BB2917" s="51"/>
    </row>
    <row r="2918" spans="1:54" x14ac:dyDescent="0.25">
      <c r="A2918" t="str">
        <f t="shared" si="275"/>
        <v>2918</v>
      </c>
      <c r="B2918" s="25">
        <f>IF(OR(ISBLANK($AG2918),$AI2918="closed",$AI2918="old",AND($B$3=Data!$N$6,OR(database!AG2918=Data!$K$8,Data!$K$9=database!AG2918))),0,MAX(B$8:B2917)+1)</f>
        <v>0</v>
      </c>
      <c r="C2918" s="25">
        <f ca="1">IF(AND($AL2918-C$3&lt;=TODAY(),$AL2918&gt;0,AI2918&lt;&gt;"closed",AI2918&lt;&gt;"old",AND($B$3&lt;&gt;Data!$N$6,OR(database!$AG2918&lt;&gt;Data!$K$9,database!$AG2918&lt;&gt;Data!$K$8))),MAX(C$8:C2917)+1,0)</f>
        <v>0</v>
      </c>
      <c r="D2918" s="25">
        <f ca="1">IF(AND($AL2918-D$3&lt;=TODAY(),$AL2918&gt;0,$AI2918&lt;&gt;"closed",AI2918&lt;&gt;"old",AND($B$3&lt;&gt;Data!$N$6,OR(database!$AG2918&lt;&gt;Data!$K$9,database!$AG2918&lt;&gt;Data!$K$8))),MAX(D$8:D2917)+1,0)</f>
        <v>0</v>
      </c>
      <c r="E2918" s="25">
        <f ca="1">IF(AND($AL2918-E$3&lt;=TODAY(),$AL2918&gt;0,AI2918&lt;&gt;"closed",AI2918&lt;&gt;"old",AND($B$3&lt;&gt;Data!$N$6,OR(database!$AG2918&lt;&gt;Data!$K$9,database!$AG2918&lt;&gt;Data!$K$8))),MAX(E$8:E2917)+1,0)</f>
        <v>0</v>
      </c>
      <c r="F2918" s="25">
        <f>IF(AH2918="X",MAX(F$8:F2917)+1,0)</f>
        <v>0</v>
      </c>
      <c r="G2918" s="25">
        <f ca="1">IF(AND(AG2918=Data!$K$8,database!AI2918&lt;&gt;"Closed",AI2918&lt;&gt;"old",database!AL2918&lt;(TODAY()+Data!$X$4)),MAX(G$8:G2917)+1,0)</f>
        <v>0</v>
      </c>
      <c r="H2918" s="25">
        <f ca="1">IF(AND(AG2918=Data!$K$9,database!AI2918&lt;&gt;"Closed",AI2918&lt;&gt;"old",database!AL2918&lt;(TODAY()+Data!$X$5)),MAX(H$8:H2917)+1,0)</f>
        <v>0</v>
      </c>
      <c r="Y2918">
        <f>IF(AS2918&gt;0,VLOOKUP(AS2918,$AT:$AV,3,0)+COUNTIF(AS$8:AS2917,AS2918),0)</f>
        <v>0</v>
      </c>
      <c r="AA2918" s="16"/>
      <c r="AB2918" s="22"/>
      <c r="AC2918" s="16"/>
      <c r="AD2918" s="22"/>
      <c r="AE2918" s="16"/>
      <c r="AF2918" s="22"/>
      <c r="AG2918" s="138"/>
      <c r="AH2918" s="23"/>
      <c r="AI2918" s="16"/>
      <c r="AJ2918" s="23"/>
      <c r="AK2918" s="28"/>
      <c r="AL2918" s="35"/>
      <c r="AQ2918" s="25">
        <f>IF(FollowUp!$AK$3="(Off)",IF(FollowUp!$AA$3=Data!$D$5,C2918,IF(FollowUp!$AA$3=Data!$D$6,D2918,IF(FollowUp!$AA$3=Data!$D$7,E2918,B2918))),IF(FollowUp!$AK$3=Data!$N$9,F2918,IF(FollowUp!$AK$3=Data!$N$8,H2918,IF(FollowUp!$AK$3=Data!$N$7,G2918,B2918))))</f>
        <v>0</v>
      </c>
      <c r="AR2918" s="51">
        <f t="shared" si="278"/>
        <v>0</v>
      </c>
      <c r="AS2918" s="25">
        <f t="shared" si="276"/>
        <v>-1</v>
      </c>
      <c r="AT2918" s="25">
        <f t="shared" si="279"/>
        <v>2911</v>
      </c>
      <c r="AU2918" s="25">
        <f t="shared" si="277"/>
        <v>0</v>
      </c>
      <c r="AV2918" s="25">
        <f t="shared" si="280"/>
        <v>0</v>
      </c>
      <c r="BB2918" s="51"/>
    </row>
    <row r="2919" spans="1:54" x14ac:dyDescent="0.25">
      <c r="A2919" t="str">
        <f t="shared" si="275"/>
        <v>2919</v>
      </c>
      <c r="B2919" s="25">
        <f>IF(OR(ISBLANK($AG2919),$AI2919="closed",$AI2919="old",AND($B$3=Data!$N$6,OR(database!AG2919=Data!$K$8,Data!$K$9=database!AG2919))),0,MAX(B$8:B2918)+1)</f>
        <v>0</v>
      </c>
      <c r="C2919" s="25">
        <f ca="1">IF(AND($AL2919-C$3&lt;=TODAY(),$AL2919&gt;0,AI2919&lt;&gt;"closed",AI2919&lt;&gt;"old",AND($B$3&lt;&gt;Data!$N$6,OR(database!$AG2919&lt;&gt;Data!$K$9,database!$AG2919&lt;&gt;Data!$K$8))),MAX(C$8:C2918)+1,0)</f>
        <v>0</v>
      </c>
      <c r="D2919" s="25">
        <f ca="1">IF(AND($AL2919-D$3&lt;=TODAY(),$AL2919&gt;0,$AI2919&lt;&gt;"closed",AI2919&lt;&gt;"old",AND($B$3&lt;&gt;Data!$N$6,OR(database!$AG2919&lt;&gt;Data!$K$9,database!$AG2919&lt;&gt;Data!$K$8))),MAX(D$8:D2918)+1,0)</f>
        <v>0</v>
      </c>
      <c r="E2919" s="25">
        <f ca="1">IF(AND($AL2919-E$3&lt;=TODAY(),$AL2919&gt;0,AI2919&lt;&gt;"closed",AI2919&lt;&gt;"old",AND($B$3&lt;&gt;Data!$N$6,OR(database!$AG2919&lt;&gt;Data!$K$9,database!$AG2919&lt;&gt;Data!$K$8))),MAX(E$8:E2918)+1,0)</f>
        <v>0</v>
      </c>
      <c r="F2919" s="25">
        <f>IF(AH2919="X",MAX(F$8:F2918)+1,0)</f>
        <v>0</v>
      </c>
      <c r="G2919" s="25">
        <f ca="1">IF(AND(AG2919=Data!$K$8,database!AI2919&lt;&gt;"Closed",AI2919&lt;&gt;"old",database!AL2919&lt;(TODAY()+Data!$X$4)),MAX(G$8:G2918)+1,0)</f>
        <v>0</v>
      </c>
      <c r="H2919" s="25">
        <f ca="1">IF(AND(AG2919=Data!$K$9,database!AI2919&lt;&gt;"Closed",AI2919&lt;&gt;"old",database!AL2919&lt;(TODAY()+Data!$X$5)),MAX(H$8:H2918)+1,0)</f>
        <v>0</v>
      </c>
      <c r="Y2919">
        <f>IF(AS2919&gt;0,VLOOKUP(AS2919,$AT:$AV,3,0)+COUNTIF(AS$8:AS2918,AS2919),0)</f>
        <v>0</v>
      </c>
      <c r="AA2919" s="17"/>
      <c r="AB2919" s="18"/>
      <c r="AC2919" s="17"/>
      <c r="AD2919" s="18"/>
      <c r="AE2919" s="17"/>
      <c r="AF2919" s="18"/>
      <c r="AG2919" s="139"/>
      <c r="AH2919" s="24"/>
      <c r="AI2919" s="17"/>
      <c r="AJ2919" s="24"/>
      <c r="AK2919" s="27"/>
      <c r="AL2919" s="47"/>
      <c r="AQ2919" s="25">
        <f>IF(FollowUp!$AK$3="(Off)",IF(FollowUp!$AA$3=Data!$D$5,C2919,IF(FollowUp!$AA$3=Data!$D$6,D2919,IF(FollowUp!$AA$3=Data!$D$7,E2919,B2919))),IF(FollowUp!$AK$3=Data!$N$9,F2919,IF(FollowUp!$AK$3=Data!$N$8,H2919,IF(FollowUp!$AK$3=Data!$N$7,G2919,B2919))))</f>
        <v>0</v>
      </c>
      <c r="AR2919" s="51">
        <f t="shared" si="278"/>
        <v>0</v>
      </c>
      <c r="AS2919" s="25">
        <f t="shared" si="276"/>
        <v>-1</v>
      </c>
      <c r="AT2919" s="25">
        <f t="shared" si="279"/>
        <v>2912</v>
      </c>
      <c r="AU2919" s="25">
        <f t="shared" si="277"/>
        <v>0</v>
      </c>
      <c r="AV2919" s="25">
        <f t="shared" si="280"/>
        <v>0</v>
      </c>
      <c r="BB2919" s="51"/>
    </row>
    <row r="2920" spans="1:54" x14ac:dyDescent="0.25">
      <c r="A2920" t="str">
        <f t="shared" si="275"/>
        <v>2920</v>
      </c>
      <c r="B2920" s="25">
        <f>IF(OR(ISBLANK($AG2920),$AI2920="closed",$AI2920="old",AND($B$3=Data!$N$6,OR(database!AG2920=Data!$K$8,Data!$K$9=database!AG2920))),0,MAX(B$8:B2919)+1)</f>
        <v>0</v>
      </c>
      <c r="C2920" s="25">
        <f ca="1">IF(AND($AL2920-C$3&lt;=TODAY(),$AL2920&gt;0,AI2920&lt;&gt;"closed",AI2920&lt;&gt;"old",AND($B$3&lt;&gt;Data!$N$6,OR(database!$AG2920&lt;&gt;Data!$K$9,database!$AG2920&lt;&gt;Data!$K$8))),MAX(C$8:C2919)+1,0)</f>
        <v>0</v>
      </c>
      <c r="D2920" s="25">
        <f ca="1">IF(AND($AL2920-D$3&lt;=TODAY(),$AL2920&gt;0,$AI2920&lt;&gt;"closed",AI2920&lt;&gt;"old",AND($B$3&lt;&gt;Data!$N$6,OR(database!$AG2920&lt;&gt;Data!$K$9,database!$AG2920&lt;&gt;Data!$K$8))),MAX(D$8:D2919)+1,0)</f>
        <v>0</v>
      </c>
      <c r="E2920" s="25">
        <f ca="1">IF(AND($AL2920-E$3&lt;=TODAY(),$AL2920&gt;0,AI2920&lt;&gt;"closed",AI2920&lt;&gt;"old",AND($B$3&lt;&gt;Data!$N$6,OR(database!$AG2920&lt;&gt;Data!$K$9,database!$AG2920&lt;&gt;Data!$K$8))),MAX(E$8:E2919)+1,0)</f>
        <v>0</v>
      </c>
      <c r="F2920" s="25">
        <f>IF(AH2920="X",MAX(F$8:F2919)+1,0)</f>
        <v>0</v>
      </c>
      <c r="G2920" s="25">
        <f ca="1">IF(AND(AG2920=Data!$K$8,database!AI2920&lt;&gt;"Closed",AI2920&lt;&gt;"old",database!AL2920&lt;(TODAY()+Data!$X$4)),MAX(G$8:G2919)+1,0)</f>
        <v>0</v>
      </c>
      <c r="H2920" s="25">
        <f ca="1">IF(AND(AG2920=Data!$K$9,database!AI2920&lt;&gt;"Closed",AI2920&lt;&gt;"old",database!AL2920&lt;(TODAY()+Data!$X$5)),MAX(H$8:H2919)+1,0)</f>
        <v>0</v>
      </c>
      <c r="Y2920">
        <f>IF(AS2920&gt;0,VLOOKUP(AS2920,$AT:$AV,3,0)+COUNTIF(AS$8:AS2919,AS2920),0)</f>
        <v>0</v>
      </c>
      <c r="AA2920" s="16"/>
      <c r="AB2920" s="22"/>
      <c r="AC2920" s="16"/>
      <c r="AD2920" s="22"/>
      <c r="AE2920" s="16"/>
      <c r="AF2920" s="22"/>
      <c r="AG2920" s="138"/>
      <c r="AH2920" s="23"/>
      <c r="AI2920" s="16"/>
      <c r="AJ2920" s="23"/>
      <c r="AK2920" s="28"/>
      <c r="AL2920" s="35"/>
      <c r="AQ2920" s="25">
        <f>IF(FollowUp!$AK$3="(Off)",IF(FollowUp!$AA$3=Data!$D$5,C2920,IF(FollowUp!$AA$3=Data!$D$6,D2920,IF(FollowUp!$AA$3=Data!$D$7,E2920,B2920))),IF(FollowUp!$AK$3=Data!$N$9,F2920,IF(FollowUp!$AK$3=Data!$N$8,H2920,IF(FollowUp!$AK$3=Data!$N$7,G2920,B2920))))</f>
        <v>0</v>
      </c>
      <c r="AR2920" s="51">
        <f t="shared" si="278"/>
        <v>0</v>
      </c>
      <c r="AS2920" s="25">
        <f t="shared" si="276"/>
        <v>-1</v>
      </c>
      <c r="AT2920" s="25">
        <f t="shared" si="279"/>
        <v>2913</v>
      </c>
      <c r="AU2920" s="25">
        <f t="shared" si="277"/>
        <v>0</v>
      </c>
      <c r="AV2920" s="25">
        <f t="shared" si="280"/>
        <v>0</v>
      </c>
      <c r="BB2920" s="51"/>
    </row>
    <row r="2921" spans="1:54" x14ac:dyDescent="0.25">
      <c r="A2921" t="str">
        <f t="shared" si="275"/>
        <v>2921</v>
      </c>
      <c r="B2921" s="25">
        <f>IF(OR(ISBLANK($AG2921),$AI2921="closed",$AI2921="old",AND($B$3=Data!$N$6,OR(database!AG2921=Data!$K$8,Data!$K$9=database!AG2921))),0,MAX(B$8:B2920)+1)</f>
        <v>0</v>
      </c>
      <c r="C2921" s="25">
        <f ca="1">IF(AND($AL2921-C$3&lt;=TODAY(),$AL2921&gt;0,AI2921&lt;&gt;"closed",AI2921&lt;&gt;"old",AND($B$3&lt;&gt;Data!$N$6,OR(database!$AG2921&lt;&gt;Data!$K$9,database!$AG2921&lt;&gt;Data!$K$8))),MAX(C$8:C2920)+1,0)</f>
        <v>0</v>
      </c>
      <c r="D2921" s="25">
        <f ca="1">IF(AND($AL2921-D$3&lt;=TODAY(),$AL2921&gt;0,$AI2921&lt;&gt;"closed",AI2921&lt;&gt;"old",AND($B$3&lt;&gt;Data!$N$6,OR(database!$AG2921&lt;&gt;Data!$K$9,database!$AG2921&lt;&gt;Data!$K$8))),MAX(D$8:D2920)+1,0)</f>
        <v>0</v>
      </c>
      <c r="E2921" s="25">
        <f ca="1">IF(AND($AL2921-E$3&lt;=TODAY(),$AL2921&gt;0,AI2921&lt;&gt;"closed",AI2921&lt;&gt;"old",AND($B$3&lt;&gt;Data!$N$6,OR(database!$AG2921&lt;&gt;Data!$K$9,database!$AG2921&lt;&gt;Data!$K$8))),MAX(E$8:E2920)+1,0)</f>
        <v>0</v>
      </c>
      <c r="F2921" s="25">
        <f>IF(AH2921="X",MAX(F$8:F2920)+1,0)</f>
        <v>0</v>
      </c>
      <c r="G2921" s="25">
        <f ca="1">IF(AND(AG2921=Data!$K$8,database!AI2921&lt;&gt;"Closed",AI2921&lt;&gt;"old",database!AL2921&lt;(TODAY()+Data!$X$4)),MAX(G$8:G2920)+1,0)</f>
        <v>0</v>
      </c>
      <c r="H2921" s="25">
        <f ca="1">IF(AND(AG2921=Data!$K$9,database!AI2921&lt;&gt;"Closed",AI2921&lt;&gt;"old",database!AL2921&lt;(TODAY()+Data!$X$5)),MAX(H$8:H2920)+1,0)</f>
        <v>0</v>
      </c>
      <c r="Y2921">
        <f>IF(AS2921&gt;0,VLOOKUP(AS2921,$AT:$AV,3,0)+COUNTIF(AS$8:AS2920,AS2921),0)</f>
        <v>0</v>
      </c>
      <c r="AA2921" s="17"/>
      <c r="AB2921" s="18"/>
      <c r="AC2921" s="17"/>
      <c r="AD2921" s="18"/>
      <c r="AE2921" s="17"/>
      <c r="AF2921" s="18"/>
      <c r="AG2921" s="139"/>
      <c r="AH2921" s="24"/>
      <c r="AI2921" s="17"/>
      <c r="AJ2921" s="24"/>
      <c r="AK2921" s="27"/>
      <c r="AL2921" s="47"/>
      <c r="AQ2921" s="25">
        <f>IF(FollowUp!$AK$3="(Off)",IF(FollowUp!$AA$3=Data!$D$5,C2921,IF(FollowUp!$AA$3=Data!$D$6,D2921,IF(FollowUp!$AA$3=Data!$D$7,E2921,B2921))),IF(FollowUp!$AK$3=Data!$N$9,F2921,IF(FollowUp!$AK$3=Data!$N$8,H2921,IF(FollowUp!$AK$3=Data!$N$7,G2921,B2921))))</f>
        <v>0</v>
      </c>
      <c r="AR2921" s="51">
        <f t="shared" si="278"/>
        <v>0</v>
      </c>
      <c r="AS2921" s="25">
        <f t="shared" si="276"/>
        <v>-1</v>
      </c>
      <c r="AT2921" s="25">
        <f t="shared" si="279"/>
        <v>2914</v>
      </c>
      <c r="AU2921" s="25">
        <f t="shared" si="277"/>
        <v>0</v>
      </c>
      <c r="AV2921" s="25">
        <f t="shared" si="280"/>
        <v>0</v>
      </c>
      <c r="BB2921" s="51"/>
    </row>
    <row r="2922" spans="1:54" x14ac:dyDescent="0.25">
      <c r="A2922" t="str">
        <f t="shared" si="275"/>
        <v>2922</v>
      </c>
      <c r="B2922" s="25">
        <f>IF(OR(ISBLANK($AG2922),$AI2922="closed",$AI2922="old",AND($B$3=Data!$N$6,OR(database!AG2922=Data!$K$8,Data!$K$9=database!AG2922))),0,MAX(B$8:B2921)+1)</f>
        <v>0</v>
      </c>
      <c r="C2922" s="25">
        <f ca="1">IF(AND($AL2922-C$3&lt;=TODAY(),$AL2922&gt;0,AI2922&lt;&gt;"closed",AI2922&lt;&gt;"old",AND($B$3&lt;&gt;Data!$N$6,OR(database!$AG2922&lt;&gt;Data!$K$9,database!$AG2922&lt;&gt;Data!$K$8))),MAX(C$8:C2921)+1,0)</f>
        <v>0</v>
      </c>
      <c r="D2922" s="25">
        <f ca="1">IF(AND($AL2922-D$3&lt;=TODAY(),$AL2922&gt;0,$AI2922&lt;&gt;"closed",AI2922&lt;&gt;"old",AND($B$3&lt;&gt;Data!$N$6,OR(database!$AG2922&lt;&gt;Data!$K$9,database!$AG2922&lt;&gt;Data!$K$8))),MAX(D$8:D2921)+1,0)</f>
        <v>0</v>
      </c>
      <c r="E2922" s="25">
        <f ca="1">IF(AND($AL2922-E$3&lt;=TODAY(),$AL2922&gt;0,AI2922&lt;&gt;"closed",AI2922&lt;&gt;"old",AND($B$3&lt;&gt;Data!$N$6,OR(database!$AG2922&lt;&gt;Data!$K$9,database!$AG2922&lt;&gt;Data!$K$8))),MAX(E$8:E2921)+1,0)</f>
        <v>0</v>
      </c>
      <c r="F2922" s="25">
        <f>IF(AH2922="X",MAX(F$8:F2921)+1,0)</f>
        <v>0</v>
      </c>
      <c r="G2922" s="25">
        <f ca="1">IF(AND(AG2922=Data!$K$8,database!AI2922&lt;&gt;"Closed",AI2922&lt;&gt;"old",database!AL2922&lt;(TODAY()+Data!$X$4)),MAX(G$8:G2921)+1,0)</f>
        <v>0</v>
      </c>
      <c r="H2922" s="25">
        <f ca="1">IF(AND(AG2922=Data!$K$9,database!AI2922&lt;&gt;"Closed",AI2922&lt;&gt;"old",database!AL2922&lt;(TODAY()+Data!$X$5)),MAX(H$8:H2921)+1,0)</f>
        <v>0</v>
      </c>
      <c r="Y2922">
        <f>IF(AS2922&gt;0,VLOOKUP(AS2922,$AT:$AV,3,0)+COUNTIF(AS$8:AS2921,AS2922),0)</f>
        <v>0</v>
      </c>
      <c r="AA2922" s="16"/>
      <c r="AB2922" s="22"/>
      <c r="AC2922" s="16"/>
      <c r="AD2922" s="22"/>
      <c r="AE2922" s="16"/>
      <c r="AF2922" s="22"/>
      <c r="AG2922" s="138"/>
      <c r="AH2922" s="23"/>
      <c r="AI2922" s="16"/>
      <c r="AJ2922" s="23"/>
      <c r="AK2922" s="28"/>
      <c r="AL2922" s="35"/>
      <c r="AQ2922" s="25">
        <f>IF(FollowUp!$AK$3="(Off)",IF(FollowUp!$AA$3=Data!$D$5,C2922,IF(FollowUp!$AA$3=Data!$D$6,D2922,IF(FollowUp!$AA$3=Data!$D$7,E2922,B2922))),IF(FollowUp!$AK$3=Data!$N$9,F2922,IF(FollowUp!$AK$3=Data!$N$8,H2922,IF(FollowUp!$AK$3=Data!$N$7,G2922,B2922))))</f>
        <v>0</v>
      </c>
      <c r="AR2922" s="51">
        <f t="shared" si="278"/>
        <v>0</v>
      </c>
      <c r="AS2922" s="25">
        <f t="shared" si="276"/>
        <v>-1</v>
      </c>
      <c r="AT2922" s="25">
        <f t="shared" si="279"/>
        <v>2915</v>
      </c>
      <c r="AU2922" s="25">
        <f t="shared" si="277"/>
        <v>0</v>
      </c>
      <c r="AV2922" s="25">
        <f t="shared" si="280"/>
        <v>0</v>
      </c>
      <c r="BB2922" s="51"/>
    </row>
    <row r="2923" spans="1:54" x14ac:dyDescent="0.25">
      <c r="A2923" t="str">
        <f t="shared" si="275"/>
        <v>2923</v>
      </c>
      <c r="B2923" s="25">
        <f>IF(OR(ISBLANK($AG2923),$AI2923="closed",$AI2923="old",AND($B$3=Data!$N$6,OR(database!AG2923=Data!$K$8,Data!$K$9=database!AG2923))),0,MAX(B$8:B2922)+1)</f>
        <v>0</v>
      </c>
      <c r="C2923" s="25">
        <f ca="1">IF(AND($AL2923-C$3&lt;=TODAY(),$AL2923&gt;0,AI2923&lt;&gt;"closed",AI2923&lt;&gt;"old",AND($B$3&lt;&gt;Data!$N$6,OR(database!$AG2923&lt;&gt;Data!$K$9,database!$AG2923&lt;&gt;Data!$K$8))),MAX(C$8:C2922)+1,0)</f>
        <v>0</v>
      </c>
      <c r="D2923" s="25">
        <f ca="1">IF(AND($AL2923-D$3&lt;=TODAY(),$AL2923&gt;0,$AI2923&lt;&gt;"closed",AI2923&lt;&gt;"old",AND($B$3&lt;&gt;Data!$N$6,OR(database!$AG2923&lt;&gt;Data!$K$9,database!$AG2923&lt;&gt;Data!$K$8))),MAX(D$8:D2922)+1,0)</f>
        <v>0</v>
      </c>
      <c r="E2923" s="25">
        <f ca="1">IF(AND($AL2923-E$3&lt;=TODAY(),$AL2923&gt;0,AI2923&lt;&gt;"closed",AI2923&lt;&gt;"old",AND($B$3&lt;&gt;Data!$N$6,OR(database!$AG2923&lt;&gt;Data!$K$9,database!$AG2923&lt;&gt;Data!$K$8))),MAX(E$8:E2922)+1,0)</f>
        <v>0</v>
      </c>
      <c r="F2923" s="25">
        <f>IF(AH2923="X",MAX(F$8:F2922)+1,0)</f>
        <v>0</v>
      </c>
      <c r="G2923" s="25">
        <f ca="1">IF(AND(AG2923=Data!$K$8,database!AI2923&lt;&gt;"Closed",AI2923&lt;&gt;"old",database!AL2923&lt;(TODAY()+Data!$X$4)),MAX(G$8:G2922)+1,0)</f>
        <v>0</v>
      </c>
      <c r="H2923" s="25">
        <f ca="1">IF(AND(AG2923=Data!$K$9,database!AI2923&lt;&gt;"Closed",AI2923&lt;&gt;"old",database!AL2923&lt;(TODAY()+Data!$X$5)),MAX(H$8:H2922)+1,0)</f>
        <v>0</v>
      </c>
      <c r="Y2923">
        <f>IF(AS2923&gt;0,VLOOKUP(AS2923,$AT:$AV,3,0)+COUNTIF(AS$8:AS2922,AS2923),0)</f>
        <v>0</v>
      </c>
      <c r="AA2923" s="17"/>
      <c r="AB2923" s="18"/>
      <c r="AC2923" s="17"/>
      <c r="AD2923" s="18"/>
      <c r="AE2923" s="17"/>
      <c r="AF2923" s="18"/>
      <c r="AG2923" s="139"/>
      <c r="AH2923" s="24"/>
      <c r="AI2923" s="17"/>
      <c r="AJ2923" s="24"/>
      <c r="AK2923" s="27"/>
      <c r="AL2923" s="47"/>
      <c r="AQ2923" s="25">
        <f>IF(FollowUp!$AK$3="(Off)",IF(FollowUp!$AA$3=Data!$D$5,C2923,IF(FollowUp!$AA$3=Data!$D$6,D2923,IF(FollowUp!$AA$3=Data!$D$7,E2923,B2923))),IF(FollowUp!$AK$3=Data!$N$9,F2923,IF(FollowUp!$AK$3=Data!$N$8,H2923,IF(FollowUp!$AK$3=Data!$N$7,G2923,B2923))))</f>
        <v>0</v>
      </c>
      <c r="AR2923" s="51">
        <f t="shared" si="278"/>
        <v>0</v>
      </c>
      <c r="AS2923" s="25">
        <f t="shared" si="276"/>
        <v>-1</v>
      </c>
      <c r="AT2923" s="25">
        <f t="shared" si="279"/>
        <v>2916</v>
      </c>
      <c r="AU2923" s="25">
        <f t="shared" si="277"/>
        <v>0</v>
      </c>
      <c r="AV2923" s="25">
        <f t="shared" si="280"/>
        <v>0</v>
      </c>
      <c r="BB2923" s="51"/>
    </row>
    <row r="2924" spans="1:54" x14ac:dyDescent="0.25">
      <c r="A2924" t="str">
        <f t="shared" si="275"/>
        <v>2924</v>
      </c>
      <c r="B2924" s="25">
        <f>IF(OR(ISBLANK($AG2924),$AI2924="closed",$AI2924="old",AND($B$3=Data!$N$6,OR(database!AG2924=Data!$K$8,Data!$K$9=database!AG2924))),0,MAX(B$8:B2923)+1)</f>
        <v>0</v>
      </c>
      <c r="C2924" s="25">
        <f ca="1">IF(AND($AL2924-C$3&lt;=TODAY(),$AL2924&gt;0,AI2924&lt;&gt;"closed",AI2924&lt;&gt;"old",AND($B$3&lt;&gt;Data!$N$6,OR(database!$AG2924&lt;&gt;Data!$K$9,database!$AG2924&lt;&gt;Data!$K$8))),MAX(C$8:C2923)+1,0)</f>
        <v>0</v>
      </c>
      <c r="D2924" s="25">
        <f ca="1">IF(AND($AL2924-D$3&lt;=TODAY(),$AL2924&gt;0,$AI2924&lt;&gt;"closed",AI2924&lt;&gt;"old",AND($B$3&lt;&gt;Data!$N$6,OR(database!$AG2924&lt;&gt;Data!$K$9,database!$AG2924&lt;&gt;Data!$K$8))),MAX(D$8:D2923)+1,0)</f>
        <v>0</v>
      </c>
      <c r="E2924" s="25">
        <f ca="1">IF(AND($AL2924-E$3&lt;=TODAY(),$AL2924&gt;0,AI2924&lt;&gt;"closed",AI2924&lt;&gt;"old",AND($B$3&lt;&gt;Data!$N$6,OR(database!$AG2924&lt;&gt;Data!$K$9,database!$AG2924&lt;&gt;Data!$K$8))),MAX(E$8:E2923)+1,0)</f>
        <v>0</v>
      </c>
      <c r="F2924" s="25">
        <f>IF(AH2924="X",MAX(F$8:F2923)+1,0)</f>
        <v>0</v>
      </c>
      <c r="G2924" s="25">
        <f ca="1">IF(AND(AG2924=Data!$K$8,database!AI2924&lt;&gt;"Closed",AI2924&lt;&gt;"old",database!AL2924&lt;(TODAY()+Data!$X$4)),MAX(G$8:G2923)+1,0)</f>
        <v>0</v>
      </c>
      <c r="H2924" s="25">
        <f ca="1">IF(AND(AG2924=Data!$K$9,database!AI2924&lt;&gt;"Closed",AI2924&lt;&gt;"old",database!AL2924&lt;(TODAY()+Data!$X$5)),MAX(H$8:H2923)+1,0)</f>
        <v>0</v>
      </c>
      <c r="Y2924">
        <f>IF(AS2924&gt;0,VLOOKUP(AS2924,$AT:$AV,3,0)+COUNTIF(AS$8:AS2923,AS2924),0)</f>
        <v>0</v>
      </c>
      <c r="AA2924" s="16"/>
      <c r="AB2924" s="22"/>
      <c r="AC2924" s="16"/>
      <c r="AD2924" s="22"/>
      <c r="AE2924" s="16"/>
      <c r="AF2924" s="22"/>
      <c r="AG2924" s="138"/>
      <c r="AH2924" s="23"/>
      <c r="AI2924" s="16"/>
      <c r="AJ2924" s="23"/>
      <c r="AK2924" s="28"/>
      <c r="AL2924" s="35"/>
      <c r="AQ2924" s="25">
        <f>IF(FollowUp!$AK$3="(Off)",IF(FollowUp!$AA$3=Data!$D$5,C2924,IF(FollowUp!$AA$3=Data!$D$6,D2924,IF(FollowUp!$AA$3=Data!$D$7,E2924,B2924))),IF(FollowUp!$AK$3=Data!$N$9,F2924,IF(FollowUp!$AK$3=Data!$N$8,H2924,IF(FollowUp!$AK$3=Data!$N$7,G2924,B2924))))</f>
        <v>0</v>
      </c>
      <c r="AR2924" s="51">
        <f t="shared" si="278"/>
        <v>0</v>
      </c>
      <c r="AS2924" s="25">
        <f t="shared" si="276"/>
        <v>-1</v>
      </c>
      <c r="AT2924" s="25">
        <f t="shared" si="279"/>
        <v>2917</v>
      </c>
      <c r="AU2924" s="25">
        <f t="shared" si="277"/>
        <v>0</v>
      </c>
      <c r="AV2924" s="25">
        <f t="shared" si="280"/>
        <v>0</v>
      </c>
      <c r="BB2924" s="51"/>
    </row>
    <row r="2925" spans="1:54" x14ac:dyDescent="0.25">
      <c r="A2925" t="str">
        <f t="shared" si="275"/>
        <v>2925</v>
      </c>
      <c r="B2925" s="25">
        <f>IF(OR(ISBLANK($AG2925),$AI2925="closed",$AI2925="old",AND($B$3=Data!$N$6,OR(database!AG2925=Data!$K$8,Data!$K$9=database!AG2925))),0,MAX(B$8:B2924)+1)</f>
        <v>0</v>
      </c>
      <c r="C2925" s="25">
        <f ca="1">IF(AND($AL2925-C$3&lt;=TODAY(),$AL2925&gt;0,AI2925&lt;&gt;"closed",AI2925&lt;&gt;"old",AND($B$3&lt;&gt;Data!$N$6,OR(database!$AG2925&lt;&gt;Data!$K$9,database!$AG2925&lt;&gt;Data!$K$8))),MAX(C$8:C2924)+1,0)</f>
        <v>0</v>
      </c>
      <c r="D2925" s="25">
        <f ca="1">IF(AND($AL2925-D$3&lt;=TODAY(),$AL2925&gt;0,$AI2925&lt;&gt;"closed",AI2925&lt;&gt;"old",AND($B$3&lt;&gt;Data!$N$6,OR(database!$AG2925&lt;&gt;Data!$K$9,database!$AG2925&lt;&gt;Data!$K$8))),MAX(D$8:D2924)+1,0)</f>
        <v>0</v>
      </c>
      <c r="E2925" s="25">
        <f ca="1">IF(AND($AL2925-E$3&lt;=TODAY(),$AL2925&gt;0,AI2925&lt;&gt;"closed",AI2925&lt;&gt;"old",AND($B$3&lt;&gt;Data!$N$6,OR(database!$AG2925&lt;&gt;Data!$K$9,database!$AG2925&lt;&gt;Data!$K$8))),MAX(E$8:E2924)+1,0)</f>
        <v>0</v>
      </c>
      <c r="F2925" s="25">
        <f>IF(AH2925="X",MAX(F$8:F2924)+1,0)</f>
        <v>0</v>
      </c>
      <c r="G2925" s="25">
        <f ca="1">IF(AND(AG2925=Data!$K$8,database!AI2925&lt;&gt;"Closed",AI2925&lt;&gt;"old",database!AL2925&lt;(TODAY()+Data!$X$4)),MAX(G$8:G2924)+1,0)</f>
        <v>0</v>
      </c>
      <c r="H2925" s="25">
        <f ca="1">IF(AND(AG2925=Data!$K$9,database!AI2925&lt;&gt;"Closed",AI2925&lt;&gt;"old",database!AL2925&lt;(TODAY()+Data!$X$5)),MAX(H$8:H2924)+1,0)</f>
        <v>0</v>
      </c>
      <c r="Y2925">
        <f>IF(AS2925&gt;0,VLOOKUP(AS2925,$AT:$AV,3,0)+COUNTIF(AS$8:AS2924,AS2925),0)</f>
        <v>0</v>
      </c>
      <c r="AA2925" s="17"/>
      <c r="AB2925" s="18"/>
      <c r="AC2925" s="17"/>
      <c r="AD2925" s="18"/>
      <c r="AE2925" s="17"/>
      <c r="AF2925" s="18"/>
      <c r="AG2925" s="139"/>
      <c r="AH2925" s="24"/>
      <c r="AI2925" s="17"/>
      <c r="AJ2925" s="24"/>
      <c r="AK2925" s="27"/>
      <c r="AL2925" s="47"/>
      <c r="AQ2925" s="25">
        <f>IF(FollowUp!$AK$3="(Off)",IF(FollowUp!$AA$3=Data!$D$5,C2925,IF(FollowUp!$AA$3=Data!$D$6,D2925,IF(FollowUp!$AA$3=Data!$D$7,E2925,B2925))),IF(FollowUp!$AK$3=Data!$N$9,F2925,IF(FollowUp!$AK$3=Data!$N$8,H2925,IF(FollowUp!$AK$3=Data!$N$7,G2925,B2925))))</f>
        <v>0</v>
      </c>
      <c r="AR2925" s="51">
        <f t="shared" si="278"/>
        <v>0</v>
      </c>
      <c r="AS2925" s="25">
        <f t="shared" si="276"/>
        <v>-1</v>
      </c>
      <c r="AT2925" s="25">
        <f t="shared" si="279"/>
        <v>2918</v>
      </c>
      <c r="AU2925" s="25">
        <f t="shared" si="277"/>
        <v>0</v>
      </c>
      <c r="AV2925" s="25">
        <f t="shared" si="280"/>
        <v>0</v>
      </c>
      <c r="BB2925" s="51"/>
    </row>
    <row r="2926" spans="1:54" x14ac:dyDescent="0.25">
      <c r="A2926" t="str">
        <f t="shared" si="275"/>
        <v>2926</v>
      </c>
      <c r="B2926" s="25">
        <f>IF(OR(ISBLANK($AG2926),$AI2926="closed",$AI2926="old",AND($B$3=Data!$N$6,OR(database!AG2926=Data!$K$8,Data!$K$9=database!AG2926))),0,MAX(B$8:B2925)+1)</f>
        <v>0</v>
      </c>
      <c r="C2926" s="25">
        <f ca="1">IF(AND($AL2926-C$3&lt;=TODAY(),$AL2926&gt;0,AI2926&lt;&gt;"closed",AI2926&lt;&gt;"old",AND($B$3&lt;&gt;Data!$N$6,OR(database!$AG2926&lt;&gt;Data!$K$9,database!$AG2926&lt;&gt;Data!$K$8))),MAX(C$8:C2925)+1,0)</f>
        <v>0</v>
      </c>
      <c r="D2926" s="25">
        <f ca="1">IF(AND($AL2926-D$3&lt;=TODAY(),$AL2926&gt;0,$AI2926&lt;&gt;"closed",AI2926&lt;&gt;"old",AND($B$3&lt;&gt;Data!$N$6,OR(database!$AG2926&lt;&gt;Data!$K$9,database!$AG2926&lt;&gt;Data!$K$8))),MAX(D$8:D2925)+1,0)</f>
        <v>0</v>
      </c>
      <c r="E2926" s="25">
        <f ca="1">IF(AND($AL2926-E$3&lt;=TODAY(),$AL2926&gt;0,AI2926&lt;&gt;"closed",AI2926&lt;&gt;"old",AND($B$3&lt;&gt;Data!$N$6,OR(database!$AG2926&lt;&gt;Data!$K$9,database!$AG2926&lt;&gt;Data!$K$8))),MAX(E$8:E2925)+1,0)</f>
        <v>0</v>
      </c>
      <c r="F2926" s="25">
        <f>IF(AH2926="X",MAX(F$8:F2925)+1,0)</f>
        <v>0</v>
      </c>
      <c r="G2926" s="25">
        <f ca="1">IF(AND(AG2926=Data!$K$8,database!AI2926&lt;&gt;"Closed",AI2926&lt;&gt;"old",database!AL2926&lt;(TODAY()+Data!$X$4)),MAX(G$8:G2925)+1,0)</f>
        <v>0</v>
      </c>
      <c r="H2926" s="25">
        <f ca="1">IF(AND(AG2926=Data!$K$9,database!AI2926&lt;&gt;"Closed",AI2926&lt;&gt;"old",database!AL2926&lt;(TODAY()+Data!$X$5)),MAX(H$8:H2925)+1,0)</f>
        <v>0</v>
      </c>
      <c r="Y2926">
        <f>IF(AS2926&gt;0,VLOOKUP(AS2926,$AT:$AV,3,0)+COUNTIF(AS$8:AS2925,AS2926),0)</f>
        <v>0</v>
      </c>
      <c r="AA2926" s="16"/>
      <c r="AB2926" s="22"/>
      <c r="AC2926" s="16"/>
      <c r="AD2926" s="22"/>
      <c r="AE2926" s="16"/>
      <c r="AF2926" s="22"/>
      <c r="AG2926" s="138"/>
      <c r="AH2926" s="23"/>
      <c r="AI2926" s="16"/>
      <c r="AJ2926" s="23"/>
      <c r="AK2926" s="28"/>
      <c r="AL2926" s="35"/>
      <c r="AQ2926" s="25">
        <f>IF(FollowUp!$AK$3="(Off)",IF(FollowUp!$AA$3=Data!$D$5,C2926,IF(FollowUp!$AA$3=Data!$D$6,D2926,IF(FollowUp!$AA$3=Data!$D$7,E2926,B2926))),IF(FollowUp!$AK$3=Data!$N$9,F2926,IF(FollowUp!$AK$3=Data!$N$8,H2926,IF(FollowUp!$AK$3=Data!$N$7,G2926,B2926))))</f>
        <v>0</v>
      </c>
      <c r="AR2926" s="51">
        <f t="shared" si="278"/>
        <v>0</v>
      </c>
      <c r="AS2926" s="25">
        <f t="shared" si="276"/>
        <v>-1</v>
      </c>
      <c r="AT2926" s="25">
        <f t="shared" si="279"/>
        <v>2919</v>
      </c>
      <c r="AU2926" s="25">
        <f t="shared" si="277"/>
        <v>0</v>
      </c>
      <c r="AV2926" s="25">
        <f t="shared" si="280"/>
        <v>0</v>
      </c>
      <c r="BB2926" s="51"/>
    </row>
    <row r="2927" spans="1:54" x14ac:dyDescent="0.25">
      <c r="A2927" t="str">
        <f t="shared" si="275"/>
        <v>2927</v>
      </c>
      <c r="B2927" s="25">
        <f>IF(OR(ISBLANK($AG2927),$AI2927="closed",$AI2927="old",AND($B$3=Data!$N$6,OR(database!AG2927=Data!$K$8,Data!$K$9=database!AG2927))),0,MAX(B$8:B2926)+1)</f>
        <v>0</v>
      </c>
      <c r="C2927" s="25">
        <f ca="1">IF(AND($AL2927-C$3&lt;=TODAY(),$AL2927&gt;0,AI2927&lt;&gt;"closed",AI2927&lt;&gt;"old",AND($B$3&lt;&gt;Data!$N$6,OR(database!$AG2927&lt;&gt;Data!$K$9,database!$AG2927&lt;&gt;Data!$K$8))),MAX(C$8:C2926)+1,0)</f>
        <v>0</v>
      </c>
      <c r="D2927" s="25">
        <f ca="1">IF(AND($AL2927-D$3&lt;=TODAY(),$AL2927&gt;0,$AI2927&lt;&gt;"closed",AI2927&lt;&gt;"old",AND($B$3&lt;&gt;Data!$N$6,OR(database!$AG2927&lt;&gt;Data!$K$9,database!$AG2927&lt;&gt;Data!$K$8))),MAX(D$8:D2926)+1,0)</f>
        <v>0</v>
      </c>
      <c r="E2927" s="25">
        <f ca="1">IF(AND($AL2927-E$3&lt;=TODAY(),$AL2927&gt;0,AI2927&lt;&gt;"closed",AI2927&lt;&gt;"old",AND($B$3&lt;&gt;Data!$N$6,OR(database!$AG2927&lt;&gt;Data!$K$9,database!$AG2927&lt;&gt;Data!$K$8))),MAX(E$8:E2926)+1,0)</f>
        <v>0</v>
      </c>
      <c r="F2927" s="25">
        <f>IF(AH2927="X",MAX(F$8:F2926)+1,0)</f>
        <v>0</v>
      </c>
      <c r="G2927" s="25">
        <f ca="1">IF(AND(AG2927=Data!$K$8,database!AI2927&lt;&gt;"Closed",AI2927&lt;&gt;"old",database!AL2927&lt;(TODAY()+Data!$X$4)),MAX(G$8:G2926)+1,0)</f>
        <v>0</v>
      </c>
      <c r="H2927" s="25">
        <f ca="1">IF(AND(AG2927=Data!$K$9,database!AI2927&lt;&gt;"Closed",AI2927&lt;&gt;"old",database!AL2927&lt;(TODAY()+Data!$X$5)),MAX(H$8:H2926)+1,0)</f>
        <v>0</v>
      </c>
      <c r="Y2927">
        <f>IF(AS2927&gt;0,VLOOKUP(AS2927,$AT:$AV,3,0)+COUNTIF(AS$8:AS2926,AS2927),0)</f>
        <v>0</v>
      </c>
      <c r="AA2927" s="17"/>
      <c r="AB2927" s="18"/>
      <c r="AC2927" s="17"/>
      <c r="AD2927" s="18"/>
      <c r="AE2927" s="17"/>
      <c r="AF2927" s="18"/>
      <c r="AG2927" s="139"/>
      <c r="AH2927" s="24"/>
      <c r="AI2927" s="17"/>
      <c r="AJ2927" s="24"/>
      <c r="AK2927" s="27"/>
      <c r="AL2927" s="47"/>
      <c r="AQ2927" s="25">
        <f>IF(FollowUp!$AK$3="(Off)",IF(FollowUp!$AA$3=Data!$D$5,C2927,IF(FollowUp!$AA$3=Data!$D$6,D2927,IF(FollowUp!$AA$3=Data!$D$7,E2927,B2927))),IF(FollowUp!$AK$3=Data!$N$9,F2927,IF(FollowUp!$AK$3=Data!$N$8,H2927,IF(FollowUp!$AK$3=Data!$N$7,G2927,B2927))))</f>
        <v>0</v>
      </c>
      <c r="AR2927" s="51">
        <f t="shared" si="278"/>
        <v>0</v>
      </c>
      <c r="AS2927" s="25">
        <f t="shared" si="276"/>
        <v>-1</v>
      </c>
      <c r="AT2927" s="25">
        <f t="shared" si="279"/>
        <v>2920</v>
      </c>
      <c r="AU2927" s="25">
        <f t="shared" si="277"/>
        <v>0</v>
      </c>
      <c r="AV2927" s="25">
        <f t="shared" si="280"/>
        <v>0</v>
      </c>
      <c r="BB2927" s="51"/>
    </row>
    <row r="2928" spans="1:54" x14ac:dyDescent="0.25">
      <c r="A2928" t="str">
        <f t="shared" si="275"/>
        <v>2928</v>
      </c>
      <c r="B2928" s="25">
        <f>IF(OR(ISBLANK($AG2928),$AI2928="closed",$AI2928="old",AND($B$3=Data!$N$6,OR(database!AG2928=Data!$K$8,Data!$K$9=database!AG2928))),0,MAX(B$8:B2927)+1)</f>
        <v>0</v>
      </c>
      <c r="C2928" s="25">
        <f ca="1">IF(AND($AL2928-C$3&lt;=TODAY(),$AL2928&gt;0,AI2928&lt;&gt;"closed",AI2928&lt;&gt;"old",AND($B$3&lt;&gt;Data!$N$6,OR(database!$AG2928&lt;&gt;Data!$K$9,database!$AG2928&lt;&gt;Data!$K$8))),MAX(C$8:C2927)+1,0)</f>
        <v>0</v>
      </c>
      <c r="D2928" s="25">
        <f ca="1">IF(AND($AL2928-D$3&lt;=TODAY(),$AL2928&gt;0,$AI2928&lt;&gt;"closed",AI2928&lt;&gt;"old",AND($B$3&lt;&gt;Data!$N$6,OR(database!$AG2928&lt;&gt;Data!$K$9,database!$AG2928&lt;&gt;Data!$K$8))),MAX(D$8:D2927)+1,0)</f>
        <v>0</v>
      </c>
      <c r="E2928" s="25">
        <f ca="1">IF(AND($AL2928-E$3&lt;=TODAY(),$AL2928&gt;0,AI2928&lt;&gt;"closed",AI2928&lt;&gt;"old",AND($B$3&lt;&gt;Data!$N$6,OR(database!$AG2928&lt;&gt;Data!$K$9,database!$AG2928&lt;&gt;Data!$K$8))),MAX(E$8:E2927)+1,0)</f>
        <v>0</v>
      </c>
      <c r="F2928" s="25">
        <f>IF(AH2928="X",MAX(F$8:F2927)+1,0)</f>
        <v>0</v>
      </c>
      <c r="G2928" s="25">
        <f ca="1">IF(AND(AG2928=Data!$K$8,database!AI2928&lt;&gt;"Closed",AI2928&lt;&gt;"old",database!AL2928&lt;(TODAY()+Data!$X$4)),MAX(G$8:G2927)+1,0)</f>
        <v>0</v>
      </c>
      <c r="H2928" s="25">
        <f ca="1">IF(AND(AG2928=Data!$K$9,database!AI2928&lt;&gt;"Closed",AI2928&lt;&gt;"old",database!AL2928&lt;(TODAY()+Data!$X$5)),MAX(H$8:H2927)+1,0)</f>
        <v>0</v>
      </c>
      <c r="Y2928">
        <f>IF(AS2928&gt;0,VLOOKUP(AS2928,$AT:$AV,3,0)+COUNTIF(AS$8:AS2927,AS2928),0)</f>
        <v>0</v>
      </c>
      <c r="AA2928" s="16"/>
      <c r="AB2928" s="22"/>
      <c r="AC2928" s="16"/>
      <c r="AD2928" s="22"/>
      <c r="AE2928" s="16"/>
      <c r="AF2928" s="22"/>
      <c r="AG2928" s="138"/>
      <c r="AH2928" s="23"/>
      <c r="AI2928" s="16"/>
      <c r="AJ2928" s="23"/>
      <c r="AK2928" s="28"/>
      <c r="AL2928" s="35"/>
      <c r="AQ2928" s="25">
        <f>IF(FollowUp!$AK$3="(Off)",IF(FollowUp!$AA$3=Data!$D$5,C2928,IF(FollowUp!$AA$3=Data!$D$6,D2928,IF(FollowUp!$AA$3=Data!$D$7,E2928,B2928))),IF(FollowUp!$AK$3=Data!$N$9,F2928,IF(FollowUp!$AK$3=Data!$N$8,H2928,IF(FollowUp!$AK$3=Data!$N$7,G2928,B2928))))</f>
        <v>0</v>
      </c>
      <c r="AR2928" s="51">
        <f t="shared" si="278"/>
        <v>0</v>
      </c>
      <c r="AS2928" s="25">
        <f t="shared" si="276"/>
        <v>-1</v>
      </c>
      <c r="AT2928" s="25">
        <f t="shared" si="279"/>
        <v>2921</v>
      </c>
      <c r="AU2928" s="25">
        <f t="shared" si="277"/>
        <v>0</v>
      </c>
      <c r="AV2928" s="25">
        <f t="shared" si="280"/>
        <v>0</v>
      </c>
      <c r="BB2928" s="51"/>
    </row>
    <row r="2929" spans="1:54" x14ac:dyDescent="0.25">
      <c r="A2929" t="str">
        <f t="shared" si="275"/>
        <v>2929</v>
      </c>
      <c r="B2929" s="25">
        <f>IF(OR(ISBLANK($AG2929),$AI2929="closed",$AI2929="old",AND($B$3=Data!$N$6,OR(database!AG2929=Data!$K$8,Data!$K$9=database!AG2929))),0,MAX(B$8:B2928)+1)</f>
        <v>0</v>
      </c>
      <c r="C2929" s="25">
        <f ca="1">IF(AND($AL2929-C$3&lt;=TODAY(),$AL2929&gt;0,AI2929&lt;&gt;"closed",AI2929&lt;&gt;"old",AND($B$3&lt;&gt;Data!$N$6,OR(database!$AG2929&lt;&gt;Data!$K$9,database!$AG2929&lt;&gt;Data!$K$8))),MAX(C$8:C2928)+1,0)</f>
        <v>0</v>
      </c>
      <c r="D2929" s="25">
        <f ca="1">IF(AND($AL2929-D$3&lt;=TODAY(),$AL2929&gt;0,$AI2929&lt;&gt;"closed",AI2929&lt;&gt;"old",AND($B$3&lt;&gt;Data!$N$6,OR(database!$AG2929&lt;&gt;Data!$K$9,database!$AG2929&lt;&gt;Data!$K$8))),MAX(D$8:D2928)+1,0)</f>
        <v>0</v>
      </c>
      <c r="E2929" s="25">
        <f ca="1">IF(AND($AL2929-E$3&lt;=TODAY(),$AL2929&gt;0,AI2929&lt;&gt;"closed",AI2929&lt;&gt;"old",AND($B$3&lt;&gt;Data!$N$6,OR(database!$AG2929&lt;&gt;Data!$K$9,database!$AG2929&lt;&gt;Data!$K$8))),MAX(E$8:E2928)+1,0)</f>
        <v>0</v>
      </c>
      <c r="F2929" s="25">
        <f>IF(AH2929="X",MAX(F$8:F2928)+1,0)</f>
        <v>0</v>
      </c>
      <c r="G2929" s="25">
        <f ca="1">IF(AND(AG2929=Data!$K$8,database!AI2929&lt;&gt;"Closed",AI2929&lt;&gt;"old",database!AL2929&lt;(TODAY()+Data!$X$4)),MAX(G$8:G2928)+1,0)</f>
        <v>0</v>
      </c>
      <c r="H2929" s="25">
        <f ca="1">IF(AND(AG2929=Data!$K$9,database!AI2929&lt;&gt;"Closed",AI2929&lt;&gt;"old",database!AL2929&lt;(TODAY()+Data!$X$5)),MAX(H$8:H2928)+1,0)</f>
        <v>0</v>
      </c>
      <c r="Y2929">
        <f>IF(AS2929&gt;0,VLOOKUP(AS2929,$AT:$AV,3,0)+COUNTIF(AS$8:AS2928,AS2929),0)</f>
        <v>0</v>
      </c>
      <c r="AA2929" s="17"/>
      <c r="AB2929" s="18"/>
      <c r="AC2929" s="17"/>
      <c r="AD2929" s="18"/>
      <c r="AE2929" s="17"/>
      <c r="AF2929" s="18"/>
      <c r="AG2929" s="139"/>
      <c r="AH2929" s="24"/>
      <c r="AI2929" s="17"/>
      <c r="AJ2929" s="24"/>
      <c r="AK2929" s="27"/>
      <c r="AL2929" s="47"/>
      <c r="AQ2929" s="25">
        <f>IF(FollowUp!$AK$3="(Off)",IF(FollowUp!$AA$3=Data!$D$5,C2929,IF(FollowUp!$AA$3=Data!$D$6,D2929,IF(FollowUp!$AA$3=Data!$D$7,E2929,B2929))),IF(FollowUp!$AK$3=Data!$N$9,F2929,IF(FollowUp!$AK$3=Data!$N$8,H2929,IF(FollowUp!$AK$3=Data!$N$7,G2929,B2929))))</f>
        <v>0</v>
      </c>
      <c r="AR2929" s="51">
        <f t="shared" si="278"/>
        <v>0</v>
      </c>
      <c r="AS2929" s="25">
        <f t="shared" si="276"/>
        <v>-1</v>
      </c>
      <c r="AT2929" s="25">
        <f t="shared" si="279"/>
        <v>2922</v>
      </c>
      <c r="AU2929" s="25">
        <f t="shared" si="277"/>
        <v>0</v>
      </c>
      <c r="AV2929" s="25">
        <f t="shared" si="280"/>
        <v>0</v>
      </c>
      <c r="BB2929" s="51"/>
    </row>
    <row r="2930" spans="1:54" x14ac:dyDescent="0.25">
      <c r="A2930" t="str">
        <f t="shared" si="275"/>
        <v>2930</v>
      </c>
      <c r="B2930" s="25">
        <f>IF(OR(ISBLANK($AG2930),$AI2930="closed",$AI2930="old",AND($B$3=Data!$N$6,OR(database!AG2930=Data!$K$8,Data!$K$9=database!AG2930))),0,MAX(B$8:B2929)+1)</f>
        <v>0</v>
      </c>
      <c r="C2930" s="25">
        <f ca="1">IF(AND($AL2930-C$3&lt;=TODAY(),$AL2930&gt;0,AI2930&lt;&gt;"closed",AI2930&lt;&gt;"old",AND($B$3&lt;&gt;Data!$N$6,OR(database!$AG2930&lt;&gt;Data!$K$9,database!$AG2930&lt;&gt;Data!$K$8))),MAX(C$8:C2929)+1,0)</f>
        <v>0</v>
      </c>
      <c r="D2930" s="25">
        <f ca="1">IF(AND($AL2930-D$3&lt;=TODAY(),$AL2930&gt;0,$AI2930&lt;&gt;"closed",AI2930&lt;&gt;"old",AND($B$3&lt;&gt;Data!$N$6,OR(database!$AG2930&lt;&gt;Data!$K$9,database!$AG2930&lt;&gt;Data!$K$8))),MAX(D$8:D2929)+1,0)</f>
        <v>0</v>
      </c>
      <c r="E2930" s="25">
        <f ca="1">IF(AND($AL2930-E$3&lt;=TODAY(),$AL2930&gt;0,AI2930&lt;&gt;"closed",AI2930&lt;&gt;"old",AND($B$3&lt;&gt;Data!$N$6,OR(database!$AG2930&lt;&gt;Data!$K$9,database!$AG2930&lt;&gt;Data!$K$8))),MAX(E$8:E2929)+1,0)</f>
        <v>0</v>
      </c>
      <c r="F2930" s="25">
        <f>IF(AH2930="X",MAX(F$8:F2929)+1,0)</f>
        <v>0</v>
      </c>
      <c r="G2930" s="25">
        <f ca="1">IF(AND(AG2930=Data!$K$8,database!AI2930&lt;&gt;"Closed",AI2930&lt;&gt;"old",database!AL2930&lt;(TODAY()+Data!$X$4)),MAX(G$8:G2929)+1,0)</f>
        <v>0</v>
      </c>
      <c r="H2930" s="25">
        <f ca="1">IF(AND(AG2930=Data!$K$9,database!AI2930&lt;&gt;"Closed",AI2930&lt;&gt;"old",database!AL2930&lt;(TODAY()+Data!$X$5)),MAX(H$8:H2929)+1,0)</f>
        <v>0</v>
      </c>
      <c r="Y2930">
        <f>IF(AS2930&gt;0,VLOOKUP(AS2930,$AT:$AV,3,0)+COUNTIF(AS$8:AS2929,AS2930),0)</f>
        <v>0</v>
      </c>
      <c r="AA2930" s="16"/>
      <c r="AB2930" s="22"/>
      <c r="AC2930" s="16"/>
      <c r="AD2930" s="22"/>
      <c r="AE2930" s="16"/>
      <c r="AF2930" s="22"/>
      <c r="AG2930" s="138"/>
      <c r="AH2930" s="23"/>
      <c r="AI2930" s="16"/>
      <c r="AJ2930" s="23"/>
      <c r="AK2930" s="28"/>
      <c r="AL2930" s="35"/>
      <c r="AQ2930" s="25">
        <f>IF(FollowUp!$AK$3="(Off)",IF(FollowUp!$AA$3=Data!$D$5,C2930,IF(FollowUp!$AA$3=Data!$D$6,D2930,IF(FollowUp!$AA$3=Data!$D$7,E2930,B2930))),IF(FollowUp!$AK$3=Data!$N$9,F2930,IF(FollowUp!$AK$3=Data!$N$8,H2930,IF(FollowUp!$AK$3=Data!$N$7,G2930,B2930))))</f>
        <v>0</v>
      </c>
      <c r="AR2930" s="51">
        <f t="shared" si="278"/>
        <v>0</v>
      </c>
      <c r="AS2930" s="25">
        <f t="shared" si="276"/>
        <v>-1</v>
      </c>
      <c r="AT2930" s="25">
        <f t="shared" si="279"/>
        <v>2923</v>
      </c>
      <c r="AU2930" s="25">
        <f t="shared" si="277"/>
        <v>0</v>
      </c>
      <c r="AV2930" s="25">
        <f t="shared" si="280"/>
        <v>0</v>
      </c>
      <c r="BB2930" s="51"/>
    </row>
    <row r="2931" spans="1:54" x14ac:dyDescent="0.25">
      <c r="A2931" t="str">
        <f t="shared" si="275"/>
        <v>2931</v>
      </c>
      <c r="B2931" s="25">
        <f>IF(OR(ISBLANK($AG2931),$AI2931="closed",$AI2931="old",AND($B$3=Data!$N$6,OR(database!AG2931=Data!$K$8,Data!$K$9=database!AG2931))),0,MAX(B$8:B2930)+1)</f>
        <v>0</v>
      </c>
      <c r="C2931" s="25">
        <f ca="1">IF(AND($AL2931-C$3&lt;=TODAY(),$AL2931&gt;0,AI2931&lt;&gt;"closed",AI2931&lt;&gt;"old",AND($B$3&lt;&gt;Data!$N$6,OR(database!$AG2931&lt;&gt;Data!$K$9,database!$AG2931&lt;&gt;Data!$K$8))),MAX(C$8:C2930)+1,0)</f>
        <v>0</v>
      </c>
      <c r="D2931" s="25">
        <f ca="1">IF(AND($AL2931-D$3&lt;=TODAY(),$AL2931&gt;0,$AI2931&lt;&gt;"closed",AI2931&lt;&gt;"old",AND($B$3&lt;&gt;Data!$N$6,OR(database!$AG2931&lt;&gt;Data!$K$9,database!$AG2931&lt;&gt;Data!$K$8))),MAX(D$8:D2930)+1,0)</f>
        <v>0</v>
      </c>
      <c r="E2931" s="25">
        <f ca="1">IF(AND($AL2931-E$3&lt;=TODAY(),$AL2931&gt;0,AI2931&lt;&gt;"closed",AI2931&lt;&gt;"old",AND($B$3&lt;&gt;Data!$N$6,OR(database!$AG2931&lt;&gt;Data!$K$9,database!$AG2931&lt;&gt;Data!$K$8))),MAX(E$8:E2930)+1,0)</f>
        <v>0</v>
      </c>
      <c r="F2931" s="25">
        <f>IF(AH2931="X",MAX(F$8:F2930)+1,0)</f>
        <v>0</v>
      </c>
      <c r="G2931" s="25">
        <f ca="1">IF(AND(AG2931=Data!$K$8,database!AI2931&lt;&gt;"Closed",AI2931&lt;&gt;"old",database!AL2931&lt;(TODAY()+Data!$X$4)),MAX(G$8:G2930)+1,0)</f>
        <v>0</v>
      </c>
      <c r="H2931" s="25">
        <f ca="1">IF(AND(AG2931=Data!$K$9,database!AI2931&lt;&gt;"Closed",AI2931&lt;&gt;"old",database!AL2931&lt;(TODAY()+Data!$X$5)),MAX(H$8:H2930)+1,0)</f>
        <v>0</v>
      </c>
      <c r="Y2931">
        <f>IF(AS2931&gt;0,VLOOKUP(AS2931,$AT:$AV,3,0)+COUNTIF(AS$8:AS2930,AS2931),0)</f>
        <v>0</v>
      </c>
      <c r="AA2931" s="17"/>
      <c r="AB2931" s="18"/>
      <c r="AC2931" s="17"/>
      <c r="AD2931" s="18"/>
      <c r="AE2931" s="17"/>
      <c r="AF2931" s="18"/>
      <c r="AG2931" s="139"/>
      <c r="AH2931" s="24"/>
      <c r="AI2931" s="17"/>
      <c r="AJ2931" s="24"/>
      <c r="AK2931" s="27"/>
      <c r="AL2931" s="47"/>
      <c r="AQ2931" s="25">
        <f>IF(FollowUp!$AK$3="(Off)",IF(FollowUp!$AA$3=Data!$D$5,C2931,IF(FollowUp!$AA$3=Data!$D$6,D2931,IF(FollowUp!$AA$3=Data!$D$7,E2931,B2931))),IF(FollowUp!$AK$3=Data!$N$9,F2931,IF(FollowUp!$AK$3=Data!$N$8,H2931,IF(FollowUp!$AK$3=Data!$N$7,G2931,B2931))))</f>
        <v>0</v>
      </c>
      <c r="AR2931" s="51">
        <f t="shared" si="278"/>
        <v>0</v>
      </c>
      <c r="AS2931" s="25">
        <f t="shared" si="276"/>
        <v>-1</v>
      </c>
      <c r="AT2931" s="25">
        <f t="shared" si="279"/>
        <v>2924</v>
      </c>
      <c r="AU2931" s="25">
        <f t="shared" si="277"/>
        <v>0</v>
      </c>
      <c r="AV2931" s="25">
        <f t="shared" si="280"/>
        <v>0</v>
      </c>
      <c r="BB2931" s="51"/>
    </row>
    <row r="2932" spans="1:54" x14ac:dyDescent="0.25">
      <c r="A2932" t="str">
        <f t="shared" si="275"/>
        <v>2932</v>
      </c>
      <c r="B2932" s="25">
        <f>IF(OR(ISBLANK($AG2932),$AI2932="closed",$AI2932="old",AND($B$3=Data!$N$6,OR(database!AG2932=Data!$K$8,Data!$K$9=database!AG2932))),0,MAX(B$8:B2931)+1)</f>
        <v>0</v>
      </c>
      <c r="C2932" s="25">
        <f ca="1">IF(AND($AL2932-C$3&lt;=TODAY(),$AL2932&gt;0,AI2932&lt;&gt;"closed",AI2932&lt;&gt;"old",AND($B$3&lt;&gt;Data!$N$6,OR(database!$AG2932&lt;&gt;Data!$K$9,database!$AG2932&lt;&gt;Data!$K$8))),MAX(C$8:C2931)+1,0)</f>
        <v>0</v>
      </c>
      <c r="D2932" s="25">
        <f ca="1">IF(AND($AL2932-D$3&lt;=TODAY(),$AL2932&gt;0,$AI2932&lt;&gt;"closed",AI2932&lt;&gt;"old",AND($B$3&lt;&gt;Data!$N$6,OR(database!$AG2932&lt;&gt;Data!$K$9,database!$AG2932&lt;&gt;Data!$K$8))),MAX(D$8:D2931)+1,0)</f>
        <v>0</v>
      </c>
      <c r="E2932" s="25">
        <f ca="1">IF(AND($AL2932-E$3&lt;=TODAY(),$AL2932&gt;0,AI2932&lt;&gt;"closed",AI2932&lt;&gt;"old",AND($B$3&lt;&gt;Data!$N$6,OR(database!$AG2932&lt;&gt;Data!$K$9,database!$AG2932&lt;&gt;Data!$K$8))),MAX(E$8:E2931)+1,0)</f>
        <v>0</v>
      </c>
      <c r="F2932" s="25">
        <f>IF(AH2932="X",MAX(F$8:F2931)+1,0)</f>
        <v>0</v>
      </c>
      <c r="G2932" s="25">
        <f ca="1">IF(AND(AG2932=Data!$K$8,database!AI2932&lt;&gt;"Closed",AI2932&lt;&gt;"old",database!AL2932&lt;(TODAY()+Data!$X$4)),MAX(G$8:G2931)+1,0)</f>
        <v>0</v>
      </c>
      <c r="H2932" s="25">
        <f ca="1">IF(AND(AG2932=Data!$K$9,database!AI2932&lt;&gt;"Closed",AI2932&lt;&gt;"old",database!AL2932&lt;(TODAY()+Data!$X$5)),MAX(H$8:H2931)+1,0)</f>
        <v>0</v>
      </c>
      <c r="Y2932">
        <f>IF(AS2932&gt;0,VLOOKUP(AS2932,$AT:$AV,3,0)+COUNTIF(AS$8:AS2931,AS2932),0)</f>
        <v>0</v>
      </c>
      <c r="AA2932" s="16"/>
      <c r="AB2932" s="22"/>
      <c r="AC2932" s="16"/>
      <c r="AD2932" s="22"/>
      <c r="AE2932" s="16"/>
      <c r="AF2932" s="22"/>
      <c r="AG2932" s="138"/>
      <c r="AH2932" s="23"/>
      <c r="AI2932" s="16"/>
      <c r="AJ2932" s="23"/>
      <c r="AK2932" s="28"/>
      <c r="AL2932" s="35"/>
      <c r="AQ2932" s="25">
        <f>IF(FollowUp!$AK$3="(Off)",IF(FollowUp!$AA$3=Data!$D$5,C2932,IF(FollowUp!$AA$3=Data!$D$6,D2932,IF(FollowUp!$AA$3=Data!$D$7,E2932,B2932))),IF(FollowUp!$AK$3=Data!$N$9,F2932,IF(FollowUp!$AK$3=Data!$N$8,H2932,IF(FollowUp!$AK$3=Data!$N$7,G2932,B2932))))</f>
        <v>0</v>
      </c>
      <c r="AR2932" s="51">
        <f t="shared" si="278"/>
        <v>0</v>
      </c>
      <c r="AS2932" s="25">
        <f t="shared" si="276"/>
        <v>-1</v>
      </c>
      <c r="AT2932" s="25">
        <f t="shared" si="279"/>
        <v>2925</v>
      </c>
      <c r="AU2932" s="25">
        <f t="shared" si="277"/>
        <v>0</v>
      </c>
      <c r="AV2932" s="25">
        <f t="shared" si="280"/>
        <v>0</v>
      </c>
      <c r="BB2932" s="51"/>
    </row>
    <row r="2933" spans="1:54" x14ac:dyDescent="0.25">
      <c r="A2933" t="str">
        <f t="shared" si="275"/>
        <v>2933</v>
      </c>
      <c r="B2933" s="25">
        <f>IF(OR(ISBLANK($AG2933),$AI2933="closed",$AI2933="old",AND($B$3=Data!$N$6,OR(database!AG2933=Data!$K$8,Data!$K$9=database!AG2933))),0,MAX(B$8:B2932)+1)</f>
        <v>0</v>
      </c>
      <c r="C2933" s="25">
        <f ca="1">IF(AND($AL2933-C$3&lt;=TODAY(),$AL2933&gt;0,AI2933&lt;&gt;"closed",AI2933&lt;&gt;"old",AND($B$3&lt;&gt;Data!$N$6,OR(database!$AG2933&lt;&gt;Data!$K$9,database!$AG2933&lt;&gt;Data!$K$8))),MAX(C$8:C2932)+1,0)</f>
        <v>0</v>
      </c>
      <c r="D2933" s="25">
        <f ca="1">IF(AND($AL2933-D$3&lt;=TODAY(),$AL2933&gt;0,$AI2933&lt;&gt;"closed",AI2933&lt;&gt;"old",AND($B$3&lt;&gt;Data!$N$6,OR(database!$AG2933&lt;&gt;Data!$K$9,database!$AG2933&lt;&gt;Data!$K$8))),MAX(D$8:D2932)+1,0)</f>
        <v>0</v>
      </c>
      <c r="E2933" s="25">
        <f ca="1">IF(AND($AL2933-E$3&lt;=TODAY(),$AL2933&gt;0,AI2933&lt;&gt;"closed",AI2933&lt;&gt;"old",AND($B$3&lt;&gt;Data!$N$6,OR(database!$AG2933&lt;&gt;Data!$K$9,database!$AG2933&lt;&gt;Data!$K$8))),MAX(E$8:E2932)+1,0)</f>
        <v>0</v>
      </c>
      <c r="F2933" s="25">
        <f>IF(AH2933="X",MAX(F$8:F2932)+1,0)</f>
        <v>0</v>
      </c>
      <c r="G2933" s="25">
        <f ca="1">IF(AND(AG2933=Data!$K$8,database!AI2933&lt;&gt;"Closed",AI2933&lt;&gt;"old",database!AL2933&lt;(TODAY()+Data!$X$4)),MAX(G$8:G2932)+1,0)</f>
        <v>0</v>
      </c>
      <c r="H2933" s="25">
        <f ca="1">IF(AND(AG2933=Data!$K$9,database!AI2933&lt;&gt;"Closed",AI2933&lt;&gt;"old",database!AL2933&lt;(TODAY()+Data!$X$5)),MAX(H$8:H2932)+1,0)</f>
        <v>0</v>
      </c>
      <c r="Y2933">
        <f>IF(AS2933&gt;0,VLOOKUP(AS2933,$AT:$AV,3,0)+COUNTIF(AS$8:AS2932,AS2933),0)</f>
        <v>0</v>
      </c>
      <c r="AA2933" s="17"/>
      <c r="AB2933" s="18"/>
      <c r="AC2933" s="17"/>
      <c r="AD2933" s="18"/>
      <c r="AE2933" s="17"/>
      <c r="AF2933" s="18"/>
      <c r="AG2933" s="139"/>
      <c r="AH2933" s="24"/>
      <c r="AI2933" s="17"/>
      <c r="AJ2933" s="24"/>
      <c r="AK2933" s="27"/>
      <c r="AL2933" s="47"/>
      <c r="AQ2933" s="25">
        <f>IF(FollowUp!$AK$3="(Off)",IF(FollowUp!$AA$3=Data!$D$5,C2933,IF(FollowUp!$AA$3=Data!$D$6,D2933,IF(FollowUp!$AA$3=Data!$D$7,E2933,B2933))),IF(FollowUp!$AK$3=Data!$N$9,F2933,IF(FollowUp!$AK$3=Data!$N$8,H2933,IF(FollowUp!$AK$3=Data!$N$7,G2933,B2933))))</f>
        <v>0</v>
      </c>
      <c r="AR2933" s="51">
        <f t="shared" si="278"/>
        <v>0</v>
      </c>
      <c r="AS2933" s="25">
        <f t="shared" si="276"/>
        <v>-1</v>
      </c>
      <c r="AT2933" s="25">
        <f t="shared" si="279"/>
        <v>2926</v>
      </c>
      <c r="AU2933" s="25">
        <f t="shared" si="277"/>
        <v>0</v>
      </c>
      <c r="AV2933" s="25">
        <f t="shared" si="280"/>
        <v>0</v>
      </c>
      <c r="BB2933" s="51"/>
    </row>
    <row r="2934" spans="1:54" x14ac:dyDescent="0.25">
      <c r="A2934" t="str">
        <f t="shared" si="275"/>
        <v>2934</v>
      </c>
      <c r="B2934" s="25">
        <f>IF(OR(ISBLANK($AG2934),$AI2934="closed",$AI2934="old",AND($B$3=Data!$N$6,OR(database!AG2934=Data!$K$8,Data!$K$9=database!AG2934))),0,MAX(B$8:B2933)+1)</f>
        <v>0</v>
      </c>
      <c r="C2934" s="25">
        <f ca="1">IF(AND($AL2934-C$3&lt;=TODAY(),$AL2934&gt;0,AI2934&lt;&gt;"closed",AI2934&lt;&gt;"old",AND($B$3&lt;&gt;Data!$N$6,OR(database!$AG2934&lt;&gt;Data!$K$9,database!$AG2934&lt;&gt;Data!$K$8))),MAX(C$8:C2933)+1,0)</f>
        <v>0</v>
      </c>
      <c r="D2934" s="25">
        <f ca="1">IF(AND($AL2934-D$3&lt;=TODAY(),$AL2934&gt;0,$AI2934&lt;&gt;"closed",AI2934&lt;&gt;"old",AND($B$3&lt;&gt;Data!$N$6,OR(database!$AG2934&lt;&gt;Data!$K$9,database!$AG2934&lt;&gt;Data!$K$8))),MAX(D$8:D2933)+1,0)</f>
        <v>0</v>
      </c>
      <c r="E2934" s="25">
        <f ca="1">IF(AND($AL2934-E$3&lt;=TODAY(),$AL2934&gt;0,AI2934&lt;&gt;"closed",AI2934&lt;&gt;"old",AND($B$3&lt;&gt;Data!$N$6,OR(database!$AG2934&lt;&gt;Data!$K$9,database!$AG2934&lt;&gt;Data!$K$8))),MAX(E$8:E2933)+1,0)</f>
        <v>0</v>
      </c>
      <c r="F2934" s="25">
        <f>IF(AH2934="X",MAX(F$8:F2933)+1,0)</f>
        <v>0</v>
      </c>
      <c r="G2934" s="25">
        <f ca="1">IF(AND(AG2934=Data!$K$8,database!AI2934&lt;&gt;"Closed",AI2934&lt;&gt;"old",database!AL2934&lt;(TODAY()+Data!$X$4)),MAX(G$8:G2933)+1,0)</f>
        <v>0</v>
      </c>
      <c r="H2934" s="25">
        <f ca="1">IF(AND(AG2934=Data!$K$9,database!AI2934&lt;&gt;"Closed",AI2934&lt;&gt;"old",database!AL2934&lt;(TODAY()+Data!$X$5)),MAX(H$8:H2933)+1,0)</f>
        <v>0</v>
      </c>
      <c r="Y2934">
        <f>IF(AS2934&gt;0,VLOOKUP(AS2934,$AT:$AV,3,0)+COUNTIF(AS$8:AS2933,AS2934),0)</f>
        <v>0</v>
      </c>
      <c r="AA2934" s="16"/>
      <c r="AB2934" s="22"/>
      <c r="AC2934" s="16"/>
      <c r="AD2934" s="22"/>
      <c r="AE2934" s="16"/>
      <c r="AF2934" s="22"/>
      <c r="AG2934" s="138"/>
      <c r="AH2934" s="23"/>
      <c r="AI2934" s="16"/>
      <c r="AJ2934" s="23"/>
      <c r="AK2934" s="28"/>
      <c r="AL2934" s="35"/>
      <c r="AQ2934" s="25">
        <f>IF(FollowUp!$AK$3="(Off)",IF(FollowUp!$AA$3=Data!$D$5,C2934,IF(FollowUp!$AA$3=Data!$D$6,D2934,IF(FollowUp!$AA$3=Data!$D$7,E2934,B2934))),IF(FollowUp!$AK$3=Data!$N$9,F2934,IF(FollowUp!$AK$3=Data!$N$8,H2934,IF(FollowUp!$AK$3=Data!$N$7,G2934,B2934))))</f>
        <v>0</v>
      </c>
      <c r="AR2934" s="51">
        <f t="shared" si="278"/>
        <v>0</v>
      </c>
      <c r="AS2934" s="25">
        <f t="shared" si="276"/>
        <v>-1</v>
      </c>
      <c r="AT2934" s="25">
        <f t="shared" si="279"/>
        <v>2927</v>
      </c>
      <c r="AU2934" s="25">
        <f t="shared" si="277"/>
        <v>0</v>
      </c>
      <c r="AV2934" s="25">
        <f t="shared" si="280"/>
        <v>0</v>
      </c>
      <c r="BB2934" s="51"/>
    </row>
    <row r="2935" spans="1:54" x14ac:dyDescent="0.25">
      <c r="A2935" t="str">
        <f t="shared" si="275"/>
        <v>2935</v>
      </c>
      <c r="B2935" s="25">
        <f>IF(OR(ISBLANK($AG2935),$AI2935="closed",$AI2935="old",AND($B$3=Data!$N$6,OR(database!AG2935=Data!$K$8,Data!$K$9=database!AG2935))),0,MAX(B$8:B2934)+1)</f>
        <v>0</v>
      </c>
      <c r="C2935" s="25">
        <f ca="1">IF(AND($AL2935-C$3&lt;=TODAY(),$AL2935&gt;0,AI2935&lt;&gt;"closed",AI2935&lt;&gt;"old",AND($B$3&lt;&gt;Data!$N$6,OR(database!$AG2935&lt;&gt;Data!$K$9,database!$AG2935&lt;&gt;Data!$K$8))),MAX(C$8:C2934)+1,0)</f>
        <v>0</v>
      </c>
      <c r="D2935" s="25">
        <f ca="1">IF(AND($AL2935-D$3&lt;=TODAY(),$AL2935&gt;0,$AI2935&lt;&gt;"closed",AI2935&lt;&gt;"old",AND($B$3&lt;&gt;Data!$N$6,OR(database!$AG2935&lt;&gt;Data!$K$9,database!$AG2935&lt;&gt;Data!$K$8))),MAX(D$8:D2934)+1,0)</f>
        <v>0</v>
      </c>
      <c r="E2935" s="25">
        <f ca="1">IF(AND($AL2935-E$3&lt;=TODAY(),$AL2935&gt;0,AI2935&lt;&gt;"closed",AI2935&lt;&gt;"old",AND($B$3&lt;&gt;Data!$N$6,OR(database!$AG2935&lt;&gt;Data!$K$9,database!$AG2935&lt;&gt;Data!$K$8))),MAX(E$8:E2934)+1,0)</f>
        <v>0</v>
      </c>
      <c r="F2935" s="25">
        <f>IF(AH2935="X",MAX(F$8:F2934)+1,0)</f>
        <v>0</v>
      </c>
      <c r="G2935" s="25">
        <f ca="1">IF(AND(AG2935=Data!$K$8,database!AI2935&lt;&gt;"Closed",AI2935&lt;&gt;"old",database!AL2935&lt;(TODAY()+Data!$X$4)),MAX(G$8:G2934)+1,0)</f>
        <v>0</v>
      </c>
      <c r="H2935" s="25">
        <f ca="1">IF(AND(AG2935=Data!$K$9,database!AI2935&lt;&gt;"Closed",AI2935&lt;&gt;"old",database!AL2935&lt;(TODAY()+Data!$X$5)),MAX(H$8:H2934)+1,0)</f>
        <v>0</v>
      </c>
      <c r="Y2935">
        <f>IF(AS2935&gt;0,VLOOKUP(AS2935,$AT:$AV,3,0)+COUNTIF(AS$8:AS2934,AS2935),0)</f>
        <v>0</v>
      </c>
      <c r="AA2935" s="17"/>
      <c r="AB2935" s="18"/>
      <c r="AC2935" s="17"/>
      <c r="AD2935" s="18"/>
      <c r="AE2935" s="17"/>
      <c r="AF2935" s="18"/>
      <c r="AG2935" s="139"/>
      <c r="AH2935" s="24"/>
      <c r="AI2935" s="17"/>
      <c r="AJ2935" s="24"/>
      <c r="AK2935" s="27"/>
      <c r="AL2935" s="47"/>
      <c r="AQ2935" s="25">
        <f>IF(FollowUp!$AK$3="(Off)",IF(FollowUp!$AA$3=Data!$D$5,C2935,IF(FollowUp!$AA$3=Data!$D$6,D2935,IF(FollowUp!$AA$3=Data!$D$7,E2935,B2935))),IF(FollowUp!$AK$3=Data!$N$9,F2935,IF(FollowUp!$AK$3=Data!$N$8,H2935,IF(FollowUp!$AK$3=Data!$N$7,G2935,B2935))))</f>
        <v>0</v>
      </c>
      <c r="AR2935" s="51">
        <f t="shared" si="278"/>
        <v>0</v>
      </c>
      <c r="AS2935" s="25">
        <f t="shared" si="276"/>
        <v>-1</v>
      </c>
      <c r="AT2935" s="25">
        <f t="shared" si="279"/>
        <v>2928</v>
      </c>
      <c r="AU2935" s="25">
        <f t="shared" si="277"/>
        <v>0</v>
      </c>
      <c r="AV2935" s="25">
        <f t="shared" si="280"/>
        <v>0</v>
      </c>
      <c r="BB2935" s="51"/>
    </row>
    <row r="2936" spans="1:54" x14ac:dyDescent="0.25">
      <c r="A2936" t="str">
        <f t="shared" si="275"/>
        <v>2936</v>
      </c>
      <c r="B2936" s="25">
        <f>IF(OR(ISBLANK($AG2936),$AI2936="closed",$AI2936="old",AND($B$3=Data!$N$6,OR(database!AG2936=Data!$K$8,Data!$K$9=database!AG2936))),0,MAX(B$8:B2935)+1)</f>
        <v>0</v>
      </c>
      <c r="C2936" s="25">
        <f ca="1">IF(AND($AL2936-C$3&lt;=TODAY(),$AL2936&gt;0,AI2936&lt;&gt;"closed",AI2936&lt;&gt;"old",AND($B$3&lt;&gt;Data!$N$6,OR(database!$AG2936&lt;&gt;Data!$K$9,database!$AG2936&lt;&gt;Data!$K$8))),MAX(C$8:C2935)+1,0)</f>
        <v>0</v>
      </c>
      <c r="D2936" s="25">
        <f ca="1">IF(AND($AL2936-D$3&lt;=TODAY(),$AL2936&gt;0,$AI2936&lt;&gt;"closed",AI2936&lt;&gt;"old",AND($B$3&lt;&gt;Data!$N$6,OR(database!$AG2936&lt;&gt;Data!$K$9,database!$AG2936&lt;&gt;Data!$K$8))),MAX(D$8:D2935)+1,0)</f>
        <v>0</v>
      </c>
      <c r="E2936" s="25">
        <f ca="1">IF(AND($AL2936-E$3&lt;=TODAY(),$AL2936&gt;0,AI2936&lt;&gt;"closed",AI2936&lt;&gt;"old",AND($B$3&lt;&gt;Data!$N$6,OR(database!$AG2936&lt;&gt;Data!$K$9,database!$AG2936&lt;&gt;Data!$K$8))),MAX(E$8:E2935)+1,0)</f>
        <v>0</v>
      </c>
      <c r="F2936" s="25">
        <f>IF(AH2936="X",MAX(F$8:F2935)+1,0)</f>
        <v>0</v>
      </c>
      <c r="G2936" s="25">
        <f ca="1">IF(AND(AG2936=Data!$K$8,database!AI2936&lt;&gt;"Closed",AI2936&lt;&gt;"old",database!AL2936&lt;(TODAY()+Data!$X$4)),MAX(G$8:G2935)+1,0)</f>
        <v>0</v>
      </c>
      <c r="H2936" s="25">
        <f ca="1">IF(AND(AG2936=Data!$K$9,database!AI2936&lt;&gt;"Closed",AI2936&lt;&gt;"old",database!AL2936&lt;(TODAY()+Data!$X$5)),MAX(H$8:H2935)+1,0)</f>
        <v>0</v>
      </c>
      <c r="Y2936">
        <f>IF(AS2936&gt;0,VLOOKUP(AS2936,$AT:$AV,3,0)+COUNTIF(AS$8:AS2935,AS2936),0)</f>
        <v>0</v>
      </c>
      <c r="AA2936" s="16"/>
      <c r="AB2936" s="22"/>
      <c r="AC2936" s="16"/>
      <c r="AD2936" s="22"/>
      <c r="AE2936" s="16"/>
      <c r="AF2936" s="22"/>
      <c r="AG2936" s="138"/>
      <c r="AH2936" s="23"/>
      <c r="AI2936" s="16"/>
      <c r="AJ2936" s="23"/>
      <c r="AK2936" s="28"/>
      <c r="AL2936" s="35"/>
      <c r="AQ2936" s="25">
        <f>IF(FollowUp!$AK$3="(Off)",IF(FollowUp!$AA$3=Data!$D$5,C2936,IF(FollowUp!$AA$3=Data!$D$6,D2936,IF(FollowUp!$AA$3=Data!$D$7,E2936,B2936))),IF(FollowUp!$AK$3=Data!$N$9,F2936,IF(FollowUp!$AK$3=Data!$N$8,H2936,IF(FollowUp!$AK$3=Data!$N$7,G2936,B2936))))</f>
        <v>0</v>
      </c>
      <c r="AR2936" s="51">
        <f t="shared" si="278"/>
        <v>0</v>
      </c>
      <c r="AS2936" s="25">
        <f t="shared" si="276"/>
        <v>-1</v>
      </c>
      <c r="AT2936" s="25">
        <f t="shared" si="279"/>
        <v>2929</v>
      </c>
      <c r="AU2936" s="25">
        <f t="shared" si="277"/>
        <v>0</v>
      </c>
      <c r="AV2936" s="25">
        <f t="shared" si="280"/>
        <v>0</v>
      </c>
      <c r="BB2936" s="51"/>
    </row>
    <row r="2937" spans="1:54" x14ac:dyDescent="0.25">
      <c r="A2937" t="str">
        <f t="shared" si="275"/>
        <v>2937</v>
      </c>
      <c r="B2937" s="25">
        <f>IF(OR(ISBLANK($AG2937),$AI2937="closed",$AI2937="old",AND($B$3=Data!$N$6,OR(database!AG2937=Data!$K$8,Data!$K$9=database!AG2937))),0,MAX(B$8:B2936)+1)</f>
        <v>0</v>
      </c>
      <c r="C2937" s="25">
        <f ca="1">IF(AND($AL2937-C$3&lt;=TODAY(),$AL2937&gt;0,AI2937&lt;&gt;"closed",AI2937&lt;&gt;"old",AND($B$3&lt;&gt;Data!$N$6,OR(database!$AG2937&lt;&gt;Data!$K$9,database!$AG2937&lt;&gt;Data!$K$8))),MAX(C$8:C2936)+1,0)</f>
        <v>0</v>
      </c>
      <c r="D2937" s="25">
        <f ca="1">IF(AND($AL2937-D$3&lt;=TODAY(),$AL2937&gt;0,$AI2937&lt;&gt;"closed",AI2937&lt;&gt;"old",AND($B$3&lt;&gt;Data!$N$6,OR(database!$AG2937&lt;&gt;Data!$K$9,database!$AG2937&lt;&gt;Data!$K$8))),MAX(D$8:D2936)+1,0)</f>
        <v>0</v>
      </c>
      <c r="E2937" s="25">
        <f ca="1">IF(AND($AL2937-E$3&lt;=TODAY(),$AL2937&gt;0,AI2937&lt;&gt;"closed",AI2937&lt;&gt;"old",AND($B$3&lt;&gt;Data!$N$6,OR(database!$AG2937&lt;&gt;Data!$K$9,database!$AG2937&lt;&gt;Data!$K$8))),MAX(E$8:E2936)+1,0)</f>
        <v>0</v>
      </c>
      <c r="F2937" s="25">
        <f>IF(AH2937="X",MAX(F$8:F2936)+1,0)</f>
        <v>0</v>
      </c>
      <c r="G2937" s="25">
        <f ca="1">IF(AND(AG2937=Data!$K$8,database!AI2937&lt;&gt;"Closed",AI2937&lt;&gt;"old",database!AL2937&lt;(TODAY()+Data!$X$4)),MAX(G$8:G2936)+1,0)</f>
        <v>0</v>
      </c>
      <c r="H2937" s="25">
        <f ca="1">IF(AND(AG2937=Data!$K$9,database!AI2937&lt;&gt;"Closed",AI2937&lt;&gt;"old",database!AL2937&lt;(TODAY()+Data!$X$5)),MAX(H$8:H2936)+1,0)</f>
        <v>0</v>
      </c>
      <c r="Y2937">
        <f>IF(AS2937&gt;0,VLOOKUP(AS2937,$AT:$AV,3,0)+COUNTIF(AS$8:AS2936,AS2937),0)</f>
        <v>0</v>
      </c>
      <c r="AA2937" s="17"/>
      <c r="AB2937" s="18"/>
      <c r="AC2937" s="17"/>
      <c r="AD2937" s="18"/>
      <c r="AE2937" s="17"/>
      <c r="AF2937" s="18"/>
      <c r="AG2937" s="139"/>
      <c r="AH2937" s="24"/>
      <c r="AI2937" s="17"/>
      <c r="AJ2937" s="24"/>
      <c r="AK2937" s="27"/>
      <c r="AL2937" s="47"/>
      <c r="AQ2937" s="25">
        <f>IF(FollowUp!$AK$3="(Off)",IF(FollowUp!$AA$3=Data!$D$5,C2937,IF(FollowUp!$AA$3=Data!$D$6,D2937,IF(FollowUp!$AA$3=Data!$D$7,E2937,B2937))),IF(FollowUp!$AK$3=Data!$N$9,F2937,IF(FollowUp!$AK$3=Data!$N$8,H2937,IF(FollowUp!$AK$3=Data!$N$7,G2937,B2937))))</f>
        <v>0</v>
      </c>
      <c r="AR2937" s="51">
        <f t="shared" si="278"/>
        <v>0</v>
      </c>
      <c r="AS2937" s="25">
        <f t="shared" si="276"/>
        <v>-1</v>
      </c>
      <c r="AT2937" s="25">
        <f t="shared" si="279"/>
        <v>2930</v>
      </c>
      <c r="AU2937" s="25">
        <f t="shared" si="277"/>
        <v>0</v>
      </c>
      <c r="AV2937" s="25">
        <f t="shared" si="280"/>
        <v>0</v>
      </c>
      <c r="BB2937" s="51"/>
    </row>
    <row r="2938" spans="1:54" x14ac:dyDescent="0.25">
      <c r="A2938" t="str">
        <f t="shared" si="275"/>
        <v>2938</v>
      </c>
      <c r="B2938" s="25">
        <f>IF(OR(ISBLANK($AG2938),$AI2938="closed",$AI2938="old",AND($B$3=Data!$N$6,OR(database!AG2938=Data!$K$8,Data!$K$9=database!AG2938))),0,MAX(B$8:B2937)+1)</f>
        <v>0</v>
      </c>
      <c r="C2938" s="25">
        <f ca="1">IF(AND($AL2938-C$3&lt;=TODAY(),$AL2938&gt;0,AI2938&lt;&gt;"closed",AI2938&lt;&gt;"old",AND($B$3&lt;&gt;Data!$N$6,OR(database!$AG2938&lt;&gt;Data!$K$9,database!$AG2938&lt;&gt;Data!$K$8))),MAX(C$8:C2937)+1,0)</f>
        <v>0</v>
      </c>
      <c r="D2938" s="25">
        <f ca="1">IF(AND($AL2938-D$3&lt;=TODAY(),$AL2938&gt;0,$AI2938&lt;&gt;"closed",AI2938&lt;&gt;"old",AND($B$3&lt;&gt;Data!$N$6,OR(database!$AG2938&lt;&gt;Data!$K$9,database!$AG2938&lt;&gt;Data!$K$8))),MAX(D$8:D2937)+1,0)</f>
        <v>0</v>
      </c>
      <c r="E2938" s="25">
        <f ca="1">IF(AND($AL2938-E$3&lt;=TODAY(),$AL2938&gt;0,AI2938&lt;&gt;"closed",AI2938&lt;&gt;"old",AND($B$3&lt;&gt;Data!$N$6,OR(database!$AG2938&lt;&gt;Data!$K$9,database!$AG2938&lt;&gt;Data!$K$8))),MAX(E$8:E2937)+1,0)</f>
        <v>0</v>
      </c>
      <c r="F2938" s="25">
        <f>IF(AH2938="X",MAX(F$8:F2937)+1,0)</f>
        <v>0</v>
      </c>
      <c r="G2938" s="25">
        <f ca="1">IF(AND(AG2938=Data!$K$8,database!AI2938&lt;&gt;"Closed",AI2938&lt;&gt;"old",database!AL2938&lt;(TODAY()+Data!$X$4)),MAX(G$8:G2937)+1,0)</f>
        <v>0</v>
      </c>
      <c r="H2938" s="25">
        <f ca="1">IF(AND(AG2938=Data!$K$9,database!AI2938&lt;&gt;"Closed",AI2938&lt;&gt;"old",database!AL2938&lt;(TODAY()+Data!$X$5)),MAX(H$8:H2937)+1,0)</f>
        <v>0</v>
      </c>
      <c r="Y2938">
        <f>IF(AS2938&gt;0,VLOOKUP(AS2938,$AT:$AV,3,0)+COUNTIF(AS$8:AS2937,AS2938),0)</f>
        <v>0</v>
      </c>
      <c r="AA2938" s="16"/>
      <c r="AB2938" s="22"/>
      <c r="AC2938" s="16"/>
      <c r="AD2938" s="22"/>
      <c r="AE2938" s="16"/>
      <c r="AF2938" s="22"/>
      <c r="AG2938" s="138"/>
      <c r="AH2938" s="23"/>
      <c r="AI2938" s="16"/>
      <c r="AJ2938" s="23"/>
      <c r="AK2938" s="28"/>
      <c r="AL2938" s="35"/>
      <c r="AQ2938" s="25">
        <f>IF(FollowUp!$AK$3="(Off)",IF(FollowUp!$AA$3=Data!$D$5,C2938,IF(FollowUp!$AA$3=Data!$D$6,D2938,IF(FollowUp!$AA$3=Data!$D$7,E2938,B2938))),IF(FollowUp!$AK$3=Data!$N$9,F2938,IF(FollowUp!$AK$3=Data!$N$8,H2938,IF(FollowUp!$AK$3=Data!$N$7,G2938,B2938))))</f>
        <v>0</v>
      </c>
      <c r="AR2938" s="51">
        <f t="shared" si="278"/>
        <v>0</v>
      </c>
      <c r="AS2938" s="25">
        <f t="shared" si="276"/>
        <v>-1</v>
      </c>
      <c r="AT2938" s="25">
        <f t="shared" si="279"/>
        <v>2931</v>
      </c>
      <c r="AU2938" s="25">
        <f t="shared" si="277"/>
        <v>0</v>
      </c>
      <c r="AV2938" s="25">
        <f t="shared" si="280"/>
        <v>0</v>
      </c>
      <c r="BB2938" s="51"/>
    </row>
    <row r="2939" spans="1:54" x14ac:dyDescent="0.25">
      <c r="A2939" t="str">
        <f t="shared" si="275"/>
        <v>2939</v>
      </c>
      <c r="B2939" s="25">
        <f>IF(OR(ISBLANK($AG2939),$AI2939="closed",$AI2939="old",AND($B$3=Data!$N$6,OR(database!AG2939=Data!$K$8,Data!$K$9=database!AG2939))),0,MAX(B$8:B2938)+1)</f>
        <v>0</v>
      </c>
      <c r="C2939" s="25">
        <f ca="1">IF(AND($AL2939-C$3&lt;=TODAY(),$AL2939&gt;0,AI2939&lt;&gt;"closed",AI2939&lt;&gt;"old",AND($B$3&lt;&gt;Data!$N$6,OR(database!$AG2939&lt;&gt;Data!$K$9,database!$AG2939&lt;&gt;Data!$K$8))),MAX(C$8:C2938)+1,0)</f>
        <v>0</v>
      </c>
      <c r="D2939" s="25">
        <f ca="1">IF(AND($AL2939-D$3&lt;=TODAY(),$AL2939&gt;0,$AI2939&lt;&gt;"closed",AI2939&lt;&gt;"old",AND($B$3&lt;&gt;Data!$N$6,OR(database!$AG2939&lt;&gt;Data!$K$9,database!$AG2939&lt;&gt;Data!$K$8))),MAX(D$8:D2938)+1,0)</f>
        <v>0</v>
      </c>
      <c r="E2939" s="25">
        <f ca="1">IF(AND($AL2939-E$3&lt;=TODAY(),$AL2939&gt;0,AI2939&lt;&gt;"closed",AI2939&lt;&gt;"old",AND($B$3&lt;&gt;Data!$N$6,OR(database!$AG2939&lt;&gt;Data!$K$9,database!$AG2939&lt;&gt;Data!$K$8))),MAX(E$8:E2938)+1,0)</f>
        <v>0</v>
      </c>
      <c r="F2939" s="25">
        <f>IF(AH2939="X",MAX(F$8:F2938)+1,0)</f>
        <v>0</v>
      </c>
      <c r="G2939" s="25">
        <f ca="1">IF(AND(AG2939=Data!$K$8,database!AI2939&lt;&gt;"Closed",AI2939&lt;&gt;"old",database!AL2939&lt;(TODAY()+Data!$X$4)),MAX(G$8:G2938)+1,0)</f>
        <v>0</v>
      </c>
      <c r="H2939" s="25">
        <f ca="1">IF(AND(AG2939=Data!$K$9,database!AI2939&lt;&gt;"Closed",AI2939&lt;&gt;"old",database!AL2939&lt;(TODAY()+Data!$X$5)),MAX(H$8:H2938)+1,0)</f>
        <v>0</v>
      </c>
      <c r="Y2939">
        <f>IF(AS2939&gt;0,VLOOKUP(AS2939,$AT:$AV,3,0)+COUNTIF(AS$8:AS2938,AS2939),0)</f>
        <v>0</v>
      </c>
      <c r="AA2939" s="17"/>
      <c r="AB2939" s="18"/>
      <c r="AC2939" s="17"/>
      <c r="AD2939" s="18"/>
      <c r="AE2939" s="17"/>
      <c r="AF2939" s="18"/>
      <c r="AG2939" s="139"/>
      <c r="AH2939" s="24"/>
      <c r="AI2939" s="17"/>
      <c r="AJ2939" s="24"/>
      <c r="AK2939" s="27"/>
      <c r="AL2939" s="47"/>
      <c r="AQ2939" s="25">
        <f>IF(FollowUp!$AK$3="(Off)",IF(FollowUp!$AA$3=Data!$D$5,C2939,IF(FollowUp!$AA$3=Data!$D$6,D2939,IF(FollowUp!$AA$3=Data!$D$7,E2939,B2939))),IF(FollowUp!$AK$3=Data!$N$9,F2939,IF(FollowUp!$AK$3=Data!$N$8,H2939,IF(FollowUp!$AK$3=Data!$N$7,G2939,B2939))))</f>
        <v>0</v>
      </c>
      <c r="AR2939" s="51">
        <f t="shared" si="278"/>
        <v>0</v>
      </c>
      <c r="AS2939" s="25">
        <f t="shared" si="276"/>
        <v>-1</v>
      </c>
      <c r="AT2939" s="25">
        <f t="shared" si="279"/>
        <v>2932</v>
      </c>
      <c r="AU2939" s="25">
        <f t="shared" si="277"/>
        <v>0</v>
      </c>
      <c r="AV2939" s="25">
        <f t="shared" si="280"/>
        <v>0</v>
      </c>
      <c r="BB2939" s="51"/>
    </row>
    <row r="2940" spans="1:54" x14ac:dyDescent="0.25">
      <c r="A2940" t="str">
        <f t="shared" si="275"/>
        <v>2940</v>
      </c>
      <c r="B2940" s="25">
        <f>IF(OR(ISBLANK($AG2940),$AI2940="closed",$AI2940="old",AND($B$3=Data!$N$6,OR(database!AG2940=Data!$K$8,Data!$K$9=database!AG2940))),0,MAX(B$8:B2939)+1)</f>
        <v>0</v>
      </c>
      <c r="C2940" s="25">
        <f ca="1">IF(AND($AL2940-C$3&lt;=TODAY(),$AL2940&gt;0,AI2940&lt;&gt;"closed",AI2940&lt;&gt;"old",AND($B$3&lt;&gt;Data!$N$6,OR(database!$AG2940&lt;&gt;Data!$K$9,database!$AG2940&lt;&gt;Data!$K$8))),MAX(C$8:C2939)+1,0)</f>
        <v>0</v>
      </c>
      <c r="D2940" s="25">
        <f ca="1">IF(AND($AL2940-D$3&lt;=TODAY(),$AL2940&gt;0,$AI2940&lt;&gt;"closed",AI2940&lt;&gt;"old",AND($B$3&lt;&gt;Data!$N$6,OR(database!$AG2940&lt;&gt;Data!$K$9,database!$AG2940&lt;&gt;Data!$K$8))),MAX(D$8:D2939)+1,0)</f>
        <v>0</v>
      </c>
      <c r="E2940" s="25">
        <f ca="1">IF(AND($AL2940-E$3&lt;=TODAY(),$AL2940&gt;0,AI2940&lt;&gt;"closed",AI2940&lt;&gt;"old",AND($B$3&lt;&gt;Data!$N$6,OR(database!$AG2940&lt;&gt;Data!$K$9,database!$AG2940&lt;&gt;Data!$K$8))),MAX(E$8:E2939)+1,0)</f>
        <v>0</v>
      </c>
      <c r="F2940" s="25">
        <f>IF(AH2940="X",MAX(F$8:F2939)+1,0)</f>
        <v>0</v>
      </c>
      <c r="G2940" s="25">
        <f ca="1">IF(AND(AG2940=Data!$K$8,database!AI2940&lt;&gt;"Closed",AI2940&lt;&gt;"old",database!AL2940&lt;(TODAY()+Data!$X$4)),MAX(G$8:G2939)+1,0)</f>
        <v>0</v>
      </c>
      <c r="H2940" s="25">
        <f ca="1">IF(AND(AG2940=Data!$K$9,database!AI2940&lt;&gt;"Closed",AI2940&lt;&gt;"old",database!AL2940&lt;(TODAY()+Data!$X$5)),MAX(H$8:H2939)+1,0)</f>
        <v>0</v>
      </c>
      <c r="Y2940">
        <f>IF(AS2940&gt;0,VLOOKUP(AS2940,$AT:$AV,3,0)+COUNTIF(AS$8:AS2939,AS2940),0)</f>
        <v>0</v>
      </c>
      <c r="AA2940" s="16"/>
      <c r="AB2940" s="22"/>
      <c r="AC2940" s="16"/>
      <c r="AD2940" s="22"/>
      <c r="AE2940" s="16"/>
      <c r="AF2940" s="22"/>
      <c r="AG2940" s="138"/>
      <c r="AH2940" s="23"/>
      <c r="AI2940" s="16"/>
      <c r="AJ2940" s="23"/>
      <c r="AK2940" s="28"/>
      <c r="AL2940" s="35"/>
      <c r="AQ2940" s="25">
        <f>IF(FollowUp!$AK$3="(Off)",IF(FollowUp!$AA$3=Data!$D$5,C2940,IF(FollowUp!$AA$3=Data!$D$6,D2940,IF(FollowUp!$AA$3=Data!$D$7,E2940,B2940))),IF(FollowUp!$AK$3=Data!$N$9,F2940,IF(FollowUp!$AK$3=Data!$N$8,H2940,IF(FollowUp!$AK$3=Data!$N$7,G2940,B2940))))</f>
        <v>0</v>
      </c>
      <c r="AR2940" s="51">
        <f t="shared" si="278"/>
        <v>0</v>
      </c>
      <c r="AS2940" s="25">
        <f t="shared" si="276"/>
        <v>-1</v>
      </c>
      <c r="AT2940" s="25">
        <f t="shared" si="279"/>
        <v>2933</v>
      </c>
      <c r="AU2940" s="25">
        <f t="shared" si="277"/>
        <v>0</v>
      </c>
      <c r="AV2940" s="25">
        <f t="shared" si="280"/>
        <v>0</v>
      </c>
      <c r="BB2940" s="51"/>
    </row>
    <row r="2941" spans="1:54" x14ac:dyDescent="0.25">
      <c r="A2941" t="str">
        <f t="shared" si="275"/>
        <v>2941</v>
      </c>
      <c r="B2941" s="25">
        <f>IF(OR(ISBLANK($AG2941),$AI2941="closed",$AI2941="old",AND($B$3=Data!$N$6,OR(database!AG2941=Data!$K$8,Data!$K$9=database!AG2941))),0,MAX(B$8:B2940)+1)</f>
        <v>0</v>
      </c>
      <c r="C2941" s="25">
        <f ca="1">IF(AND($AL2941-C$3&lt;=TODAY(),$AL2941&gt;0,AI2941&lt;&gt;"closed",AI2941&lt;&gt;"old",AND($B$3&lt;&gt;Data!$N$6,OR(database!$AG2941&lt;&gt;Data!$K$9,database!$AG2941&lt;&gt;Data!$K$8))),MAX(C$8:C2940)+1,0)</f>
        <v>0</v>
      </c>
      <c r="D2941" s="25">
        <f ca="1">IF(AND($AL2941-D$3&lt;=TODAY(),$AL2941&gt;0,$AI2941&lt;&gt;"closed",AI2941&lt;&gt;"old",AND($B$3&lt;&gt;Data!$N$6,OR(database!$AG2941&lt;&gt;Data!$K$9,database!$AG2941&lt;&gt;Data!$K$8))),MAX(D$8:D2940)+1,0)</f>
        <v>0</v>
      </c>
      <c r="E2941" s="25">
        <f ca="1">IF(AND($AL2941-E$3&lt;=TODAY(),$AL2941&gt;0,AI2941&lt;&gt;"closed",AI2941&lt;&gt;"old",AND($B$3&lt;&gt;Data!$N$6,OR(database!$AG2941&lt;&gt;Data!$K$9,database!$AG2941&lt;&gt;Data!$K$8))),MAX(E$8:E2940)+1,0)</f>
        <v>0</v>
      </c>
      <c r="F2941" s="25">
        <f>IF(AH2941="X",MAX(F$8:F2940)+1,0)</f>
        <v>0</v>
      </c>
      <c r="G2941" s="25">
        <f ca="1">IF(AND(AG2941=Data!$K$8,database!AI2941&lt;&gt;"Closed",AI2941&lt;&gt;"old",database!AL2941&lt;(TODAY()+Data!$X$4)),MAX(G$8:G2940)+1,0)</f>
        <v>0</v>
      </c>
      <c r="H2941" s="25">
        <f ca="1">IF(AND(AG2941=Data!$K$9,database!AI2941&lt;&gt;"Closed",AI2941&lt;&gt;"old",database!AL2941&lt;(TODAY()+Data!$X$5)),MAX(H$8:H2940)+1,0)</f>
        <v>0</v>
      </c>
      <c r="Y2941">
        <f>IF(AS2941&gt;0,VLOOKUP(AS2941,$AT:$AV,3,0)+COUNTIF(AS$8:AS2940,AS2941),0)</f>
        <v>0</v>
      </c>
      <c r="AA2941" s="17"/>
      <c r="AB2941" s="18"/>
      <c r="AC2941" s="17"/>
      <c r="AD2941" s="18"/>
      <c r="AE2941" s="17"/>
      <c r="AF2941" s="18"/>
      <c r="AG2941" s="139"/>
      <c r="AH2941" s="24"/>
      <c r="AI2941" s="17"/>
      <c r="AJ2941" s="24"/>
      <c r="AK2941" s="27"/>
      <c r="AL2941" s="47"/>
      <c r="AQ2941" s="25">
        <f>IF(FollowUp!$AK$3="(Off)",IF(FollowUp!$AA$3=Data!$D$5,C2941,IF(FollowUp!$AA$3=Data!$D$6,D2941,IF(FollowUp!$AA$3=Data!$D$7,E2941,B2941))),IF(FollowUp!$AK$3=Data!$N$9,F2941,IF(FollowUp!$AK$3=Data!$N$8,H2941,IF(FollowUp!$AK$3=Data!$N$7,G2941,B2941))))</f>
        <v>0</v>
      </c>
      <c r="AR2941" s="51">
        <f t="shared" si="278"/>
        <v>0</v>
      </c>
      <c r="AS2941" s="25">
        <f t="shared" si="276"/>
        <v>-1</v>
      </c>
      <c r="AT2941" s="25">
        <f t="shared" si="279"/>
        <v>2934</v>
      </c>
      <c r="AU2941" s="25">
        <f t="shared" si="277"/>
        <v>0</v>
      </c>
      <c r="AV2941" s="25">
        <f t="shared" si="280"/>
        <v>0</v>
      </c>
      <c r="BB2941" s="51"/>
    </row>
    <row r="2942" spans="1:54" x14ac:dyDescent="0.25">
      <c r="A2942" t="str">
        <f t="shared" si="275"/>
        <v>2942</v>
      </c>
      <c r="B2942" s="25">
        <f>IF(OR(ISBLANK($AG2942),$AI2942="closed",$AI2942="old",AND($B$3=Data!$N$6,OR(database!AG2942=Data!$K$8,Data!$K$9=database!AG2942))),0,MAX(B$8:B2941)+1)</f>
        <v>0</v>
      </c>
      <c r="C2942" s="25">
        <f ca="1">IF(AND($AL2942-C$3&lt;=TODAY(),$AL2942&gt;0,AI2942&lt;&gt;"closed",AI2942&lt;&gt;"old",AND($B$3&lt;&gt;Data!$N$6,OR(database!$AG2942&lt;&gt;Data!$K$9,database!$AG2942&lt;&gt;Data!$K$8))),MAX(C$8:C2941)+1,0)</f>
        <v>0</v>
      </c>
      <c r="D2942" s="25">
        <f ca="1">IF(AND($AL2942-D$3&lt;=TODAY(),$AL2942&gt;0,$AI2942&lt;&gt;"closed",AI2942&lt;&gt;"old",AND($B$3&lt;&gt;Data!$N$6,OR(database!$AG2942&lt;&gt;Data!$K$9,database!$AG2942&lt;&gt;Data!$K$8))),MAX(D$8:D2941)+1,0)</f>
        <v>0</v>
      </c>
      <c r="E2942" s="25">
        <f ca="1">IF(AND($AL2942-E$3&lt;=TODAY(),$AL2942&gt;0,AI2942&lt;&gt;"closed",AI2942&lt;&gt;"old",AND($B$3&lt;&gt;Data!$N$6,OR(database!$AG2942&lt;&gt;Data!$K$9,database!$AG2942&lt;&gt;Data!$K$8))),MAX(E$8:E2941)+1,0)</f>
        <v>0</v>
      </c>
      <c r="F2942" s="25">
        <f>IF(AH2942="X",MAX(F$8:F2941)+1,0)</f>
        <v>0</v>
      </c>
      <c r="G2942" s="25">
        <f ca="1">IF(AND(AG2942=Data!$K$8,database!AI2942&lt;&gt;"Closed",AI2942&lt;&gt;"old",database!AL2942&lt;(TODAY()+Data!$X$4)),MAX(G$8:G2941)+1,0)</f>
        <v>0</v>
      </c>
      <c r="H2942" s="25">
        <f ca="1">IF(AND(AG2942=Data!$K$9,database!AI2942&lt;&gt;"Closed",AI2942&lt;&gt;"old",database!AL2942&lt;(TODAY()+Data!$X$5)),MAX(H$8:H2941)+1,0)</f>
        <v>0</v>
      </c>
      <c r="Y2942">
        <f>IF(AS2942&gt;0,VLOOKUP(AS2942,$AT:$AV,3,0)+COUNTIF(AS$8:AS2941,AS2942),0)</f>
        <v>0</v>
      </c>
      <c r="AA2942" s="16"/>
      <c r="AB2942" s="22"/>
      <c r="AC2942" s="16"/>
      <c r="AD2942" s="22"/>
      <c r="AE2942" s="16"/>
      <c r="AF2942" s="22"/>
      <c r="AG2942" s="138"/>
      <c r="AH2942" s="23"/>
      <c r="AI2942" s="16"/>
      <c r="AJ2942" s="23"/>
      <c r="AK2942" s="28"/>
      <c r="AL2942" s="35"/>
      <c r="AQ2942" s="25">
        <f>IF(FollowUp!$AK$3="(Off)",IF(FollowUp!$AA$3=Data!$D$5,C2942,IF(FollowUp!$AA$3=Data!$D$6,D2942,IF(FollowUp!$AA$3=Data!$D$7,E2942,B2942))),IF(FollowUp!$AK$3=Data!$N$9,F2942,IF(FollowUp!$AK$3=Data!$N$8,H2942,IF(FollowUp!$AK$3=Data!$N$7,G2942,B2942))))</f>
        <v>0</v>
      </c>
      <c r="AR2942" s="51">
        <f t="shared" si="278"/>
        <v>0</v>
      </c>
      <c r="AS2942" s="25">
        <f t="shared" si="276"/>
        <v>-1</v>
      </c>
      <c r="AT2942" s="25">
        <f t="shared" si="279"/>
        <v>2935</v>
      </c>
      <c r="AU2942" s="25">
        <f t="shared" si="277"/>
        <v>0</v>
      </c>
      <c r="AV2942" s="25">
        <f t="shared" si="280"/>
        <v>0</v>
      </c>
      <c r="BB2942" s="51"/>
    </row>
    <row r="2943" spans="1:54" x14ac:dyDescent="0.25">
      <c r="A2943" t="str">
        <f t="shared" si="275"/>
        <v>2943</v>
      </c>
      <c r="B2943" s="25">
        <f>IF(OR(ISBLANK($AG2943),$AI2943="closed",$AI2943="old",AND($B$3=Data!$N$6,OR(database!AG2943=Data!$K$8,Data!$K$9=database!AG2943))),0,MAX(B$8:B2942)+1)</f>
        <v>0</v>
      </c>
      <c r="C2943" s="25">
        <f ca="1">IF(AND($AL2943-C$3&lt;=TODAY(),$AL2943&gt;0,AI2943&lt;&gt;"closed",AI2943&lt;&gt;"old",AND($B$3&lt;&gt;Data!$N$6,OR(database!$AG2943&lt;&gt;Data!$K$9,database!$AG2943&lt;&gt;Data!$K$8))),MAX(C$8:C2942)+1,0)</f>
        <v>0</v>
      </c>
      <c r="D2943" s="25">
        <f ca="1">IF(AND($AL2943-D$3&lt;=TODAY(),$AL2943&gt;0,$AI2943&lt;&gt;"closed",AI2943&lt;&gt;"old",AND($B$3&lt;&gt;Data!$N$6,OR(database!$AG2943&lt;&gt;Data!$K$9,database!$AG2943&lt;&gt;Data!$K$8))),MAX(D$8:D2942)+1,0)</f>
        <v>0</v>
      </c>
      <c r="E2943" s="25">
        <f ca="1">IF(AND($AL2943-E$3&lt;=TODAY(),$AL2943&gt;0,AI2943&lt;&gt;"closed",AI2943&lt;&gt;"old",AND($B$3&lt;&gt;Data!$N$6,OR(database!$AG2943&lt;&gt;Data!$K$9,database!$AG2943&lt;&gt;Data!$K$8))),MAX(E$8:E2942)+1,0)</f>
        <v>0</v>
      </c>
      <c r="F2943" s="25">
        <f>IF(AH2943="X",MAX(F$8:F2942)+1,0)</f>
        <v>0</v>
      </c>
      <c r="G2943" s="25">
        <f ca="1">IF(AND(AG2943=Data!$K$8,database!AI2943&lt;&gt;"Closed",AI2943&lt;&gt;"old",database!AL2943&lt;(TODAY()+Data!$X$4)),MAX(G$8:G2942)+1,0)</f>
        <v>0</v>
      </c>
      <c r="H2943" s="25">
        <f ca="1">IF(AND(AG2943=Data!$K$9,database!AI2943&lt;&gt;"Closed",AI2943&lt;&gt;"old",database!AL2943&lt;(TODAY()+Data!$X$5)),MAX(H$8:H2942)+1,0)</f>
        <v>0</v>
      </c>
      <c r="Y2943">
        <f>IF(AS2943&gt;0,VLOOKUP(AS2943,$AT:$AV,3,0)+COUNTIF(AS$8:AS2942,AS2943),0)</f>
        <v>0</v>
      </c>
      <c r="AA2943" s="17"/>
      <c r="AB2943" s="18"/>
      <c r="AC2943" s="17"/>
      <c r="AD2943" s="18"/>
      <c r="AE2943" s="17"/>
      <c r="AF2943" s="18"/>
      <c r="AG2943" s="139"/>
      <c r="AH2943" s="24"/>
      <c r="AI2943" s="17"/>
      <c r="AJ2943" s="24"/>
      <c r="AK2943" s="27"/>
      <c r="AL2943" s="47"/>
      <c r="AQ2943" s="25">
        <f>IF(FollowUp!$AK$3="(Off)",IF(FollowUp!$AA$3=Data!$D$5,C2943,IF(FollowUp!$AA$3=Data!$D$6,D2943,IF(FollowUp!$AA$3=Data!$D$7,E2943,B2943))),IF(FollowUp!$AK$3=Data!$N$9,F2943,IF(FollowUp!$AK$3=Data!$N$8,H2943,IF(FollowUp!$AK$3=Data!$N$7,G2943,B2943))))</f>
        <v>0</v>
      </c>
      <c r="AR2943" s="51">
        <f t="shared" si="278"/>
        <v>0</v>
      </c>
      <c r="AS2943" s="25">
        <f t="shared" si="276"/>
        <v>-1</v>
      </c>
      <c r="AT2943" s="25">
        <f t="shared" si="279"/>
        <v>2936</v>
      </c>
      <c r="AU2943" s="25">
        <f t="shared" si="277"/>
        <v>0</v>
      </c>
      <c r="AV2943" s="25">
        <f t="shared" si="280"/>
        <v>0</v>
      </c>
      <c r="BB2943" s="51"/>
    </row>
    <row r="2944" spans="1:54" x14ac:dyDescent="0.25">
      <c r="A2944" t="str">
        <f t="shared" si="275"/>
        <v>2944</v>
      </c>
      <c r="B2944" s="25">
        <f>IF(OR(ISBLANK($AG2944),$AI2944="closed",$AI2944="old",AND($B$3=Data!$N$6,OR(database!AG2944=Data!$K$8,Data!$K$9=database!AG2944))),0,MAX(B$8:B2943)+1)</f>
        <v>0</v>
      </c>
      <c r="C2944" s="25">
        <f ca="1">IF(AND($AL2944-C$3&lt;=TODAY(),$AL2944&gt;0,AI2944&lt;&gt;"closed",AI2944&lt;&gt;"old",AND($B$3&lt;&gt;Data!$N$6,OR(database!$AG2944&lt;&gt;Data!$K$9,database!$AG2944&lt;&gt;Data!$K$8))),MAX(C$8:C2943)+1,0)</f>
        <v>0</v>
      </c>
      <c r="D2944" s="25">
        <f ca="1">IF(AND($AL2944-D$3&lt;=TODAY(),$AL2944&gt;0,$AI2944&lt;&gt;"closed",AI2944&lt;&gt;"old",AND($B$3&lt;&gt;Data!$N$6,OR(database!$AG2944&lt;&gt;Data!$K$9,database!$AG2944&lt;&gt;Data!$K$8))),MAX(D$8:D2943)+1,0)</f>
        <v>0</v>
      </c>
      <c r="E2944" s="25">
        <f ca="1">IF(AND($AL2944-E$3&lt;=TODAY(),$AL2944&gt;0,AI2944&lt;&gt;"closed",AI2944&lt;&gt;"old",AND($B$3&lt;&gt;Data!$N$6,OR(database!$AG2944&lt;&gt;Data!$K$9,database!$AG2944&lt;&gt;Data!$K$8))),MAX(E$8:E2943)+1,0)</f>
        <v>0</v>
      </c>
      <c r="F2944" s="25">
        <f>IF(AH2944="X",MAX(F$8:F2943)+1,0)</f>
        <v>0</v>
      </c>
      <c r="G2944" s="25">
        <f ca="1">IF(AND(AG2944=Data!$K$8,database!AI2944&lt;&gt;"Closed",AI2944&lt;&gt;"old",database!AL2944&lt;(TODAY()+Data!$X$4)),MAX(G$8:G2943)+1,0)</f>
        <v>0</v>
      </c>
      <c r="H2944" s="25">
        <f ca="1">IF(AND(AG2944=Data!$K$9,database!AI2944&lt;&gt;"Closed",AI2944&lt;&gt;"old",database!AL2944&lt;(TODAY()+Data!$X$5)),MAX(H$8:H2943)+1,0)</f>
        <v>0</v>
      </c>
      <c r="Y2944">
        <f>IF(AS2944&gt;0,VLOOKUP(AS2944,$AT:$AV,3,0)+COUNTIF(AS$8:AS2943,AS2944),0)</f>
        <v>0</v>
      </c>
      <c r="AA2944" s="16"/>
      <c r="AB2944" s="22"/>
      <c r="AC2944" s="16"/>
      <c r="AD2944" s="22"/>
      <c r="AE2944" s="16"/>
      <c r="AF2944" s="22"/>
      <c r="AG2944" s="138"/>
      <c r="AH2944" s="23"/>
      <c r="AI2944" s="16"/>
      <c r="AJ2944" s="23"/>
      <c r="AK2944" s="28"/>
      <c r="AL2944" s="35"/>
      <c r="AQ2944" s="25">
        <f>IF(FollowUp!$AK$3="(Off)",IF(FollowUp!$AA$3=Data!$D$5,C2944,IF(FollowUp!$AA$3=Data!$D$6,D2944,IF(FollowUp!$AA$3=Data!$D$7,E2944,B2944))),IF(FollowUp!$AK$3=Data!$N$9,F2944,IF(FollowUp!$AK$3=Data!$N$8,H2944,IF(FollowUp!$AK$3=Data!$N$7,G2944,B2944))))</f>
        <v>0</v>
      </c>
      <c r="AR2944" s="51">
        <f t="shared" si="278"/>
        <v>0</v>
      </c>
      <c r="AS2944" s="25">
        <f t="shared" si="276"/>
        <v>-1</v>
      </c>
      <c r="AT2944" s="25">
        <f t="shared" si="279"/>
        <v>2937</v>
      </c>
      <c r="AU2944" s="25">
        <f t="shared" si="277"/>
        <v>0</v>
      </c>
      <c r="AV2944" s="25">
        <f t="shared" si="280"/>
        <v>0</v>
      </c>
      <c r="BB2944" s="51"/>
    </row>
    <row r="2945" spans="1:54" x14ac:dyDescent="0.25">
      <c r="A2945" t="str">
        <f t="shared" si="275"/>
        <v>2945</v>
      </c>
      <c r="B2945" s="25">
        <f>IF(OR(ISBLANK($AG2945),$AI2945="closed",$AI2945="old",AND($B$3=Data!$N$6,OR(database!AG2945=Data!$K$8,Data!$K$9=database!AG2945))),0,MAX(B$8:B2944)+1)</f>
        <v>0</v>
      </c>
      <c r="C2945" s="25">
        <f ca="1">IF(AND($AL2945-C$3&lt;=TODAY(),$AL2945&gt;0,AI2945&lt;&gt;"closed",AI2945&lt;&gt;"old",AND($B$3&lt;&gt;Data!$N$6,OR(database!$AG2945&lt;&gt;Data!$K$9,database!$AG2945&lt;&gt;Data!$K$8))),MAX(C$8:C2944)+1,0)</f>
        <v>0</v>
      </c>
      <c r="D2945" s="25">
        <f ca="1">IF(AND($AL2945-D$3&lt;=TODAY(),$AL2945&gt;0,$AI2945&lt;&gt;"closed",AI2945&lt;&gt;"old",AND($B$3&lt;&gt;Data!$N$6,OR(database!$AG2945&lt;&gt;Data!$K$9,database!$AG2945&lt;&gt;Data!$K$8))),MAX(D$8:D2944)+1,0)</f>
        <v>0</v>
      </c>
      <c r="E2945" s="25">
        <f ca="1">IF(AND($AL2945-E$3&lt;=TODAY(),$AL2945&gt;0,AI2945&lt;&gt;"closed",AI2945&lt;&gt;"old",AND($B$3&lt;&gt;Data!$N$6,OR(database!$AG2945&lt;&gt;Data!$K$9,database!$AG2945&lt;&gt;Data!$K$8))),MAX(E$8:E2944)+1,0)</f>
        <v>0</v>
      </c>
      <c r="F2945" s="25">
        <f>IF(AH2945="X",MAX(F$8:F2944)+1,0)</f>
        <v>0</v>
      </c>
      <c r="G2945" s="25">
        <f ca="1">IF(AND(AG2945=Data!$K$8,database!AI2945&lt;&gt;"Closed",AI2945&lt;&gt;"old",database!AL2945&lt;(TODAY()+Data!$X$4)),MAX(G$8:G2944)+1,0)</f>
        <v>0</v>
      </c>
      <c r="H2945" s="25">
        <f ca="1">IF(AND(AG2945=Data!$K$9,database!AI2945&lt;&gt;"Closed",AI2945&lt;&gt;"old",database!AL2945&lt;(TODAY()+Data!$X$5)),MAX(H$8:H2944)+1,0)</f>
        <v>0</v>
      </c>
      <c r="Y2945">
        <f>IF(AS2945&gt;0,VLOOKUP(AS2945,$AT:$AV,3,0)+COUNTIF(AS$8:AS2944,AS2945),0)</f>
        <v>0</v>
      </c>
      <c r="AA2945" s="17"/>
      <c r="AB2945" s="18"/>
      <c r="AC2945" s="17"/>
      <c r="AD2945" s="18"/>
      <c r="AE2945" s="17"/>
      <c r="AF2945" s="18"/>
      <c r="AG2945" s="139"/>
      <c r="AH2945" s="24"/>
      <c r="AI2945" s="17"/>
      <c r="AJ2945" s="24"/>
      <c r="AK2945" s="27"/>
      <c r="AL2945" s="47"/>
      <c r="AQ2945" s="25">
        <f>IF(FollowUp!$AK$3="(Off)",IF(FollowUp!$AA$3=Data!$D$5,C2945,IF(FollowUp!$AA$3=Data!$D$6,D2945,IF(FollowUp!$AA$3=Data!$D$7,E2945,B2945))),IF(FollowUp!$AK$3=Data!$N$9,F2945,IF(FollowUp!$AK$3=Data!$N$8,H2945,IF(FollowUp!$AK$3=Data!$N$7,G2945,B2945))))</f>
        <v>0</v>
      </c>
      <c r="AR2945" s="51">
        <f t="shared" si="278"/>
        <v>0</v>
      </c>
      <c r="AS2945" s="25">
        <f t="shared" si="276"/>
        <v>-1</v>
      </c>
      <c r="AT2945" s="25">
        <f t="shared" si="279"/>
        <v>2938</v>
      </c>
      <c r="AU2945" s="25">
        <f t="shared" si="277"/>
        <v>0</v>
      </c>
      <c r="AV2945" s="25">
        <f t="shared" si="280"/>
        <v>0</v>
      </c>
      <c r="BB2945" s="51"/>
    </row>
    <row r="2946" spans="1:54" x14ac:dyDescent="0.25">
      <c r="A2946" t="str">
        <f t="shared" si="275"/>
        <v>2946</v>
      </c>
      <c r="B2946" s="25">
        <f>IF(OR(ISBLANK($AG2946),$AI2946="closed",$AI2946="old",AND($B$3=Data!$N$6,OR(database!AG2946=Data!$K$8,Data!$K$9=database!AG2946))),0,MAX(B$8:B2945)+1)</f>
        <v>0</v>
      </c>
      <c r="C2946" s="25">
        <f ca="1">IF(AND($AL2946-C$3&lt;=TODAY(),$AL2946&gt;0,AI2946&lt;&gt;"closed",AI2946&lt;&gt;"old",AND($B$3&lt;&gt;Data!$N$6,OR(database!$AG2946&lt;&gt;Data!$K$9,database!$AG2946&lt;&gt;Data!$K$8))),MAX(C$8:C2945)+1,0)</f>
        <v>0</v>
      </c>
      <c r="D2946" s="25">
        <f ca="1">IF(AND($AL2946-D$3&lt;=TODAY(),$AL2946&gt;0,$AI2946&lt;&gt;"closed",AI2946&lt;&gt;"old",AND($B$3&lt;&gt;Data!$N$6,OR(database!$AG2946&lt;&gt;Data!$K$9,database!$AG2946&lt;&gt;Data!$K$8))),MAX(D$8:D2945)+1,0)</f>
        <v>0</v>
      </c>
      <c r="E2946" s="25">
        <f ca="1">IF(AND($AL2946-E$3&lt;=TODAY(),$AL2946&gt;0,AI2946&lt;&gt;"closed",AI2946&lt;&gt;"old",AND($B$3&lt;&gt;Data!$N$6,OR(database!$AG2946&lt;&gt;Data!$K$9,database!$AG2946&lt;&gt;Data!$K$8))),MAX(E$8:E2945)+1,0)</f>
        <v>0</v>
      </c>
      <c r="F2946" s="25">
        <f>IF(AH2946="X",MAX(F$8:F2945)+1,0)</f>
        <v>0</v>
      </c>
      <c r="G2946" s="25">
        <f ca="1">IF(AND(AG2946=Data!$K$8,database!AI2946&lt;&gt;"Closed",AI2946&lt;&gt;"old",database!AL2946&lt;(TODAY()+Data!$X$4)),MAX(G$8:G2945)+1,0)</f>
        <v>0</v>
      </c>
      <c r="H2946" s="25">
        <f ca="1">IF(AND(AG2946=Data!$K$9,database!AI2946&lt;&gt;"Closed",AI2946&lt;&gt;"old",database!AL2946&lt;(TODAY()+Data!$X$5)),MAX(H$8:H2945)+1,0)</f>
        <v>0</v>
      </c>
      <c r="Y2946">
        <f>IF(AS2946&gt;0,VLOOKUP(AS2946,$AT:$AV,3,0)+COUNTIF(AS$8:AS2945,AS2946),0)</f>
        <v>0</v>
      </c>
      <c r="AA2946" s="16"/>
      <c r="AB2946" s="22"/>
      <c r="AC2946" s="16"/>
      <c r="AD2946" s="22"/>
      <c r="AE2946" s="16"/>
      <c r="AF2946" s="22"/>
      <c r="AG2946" s="138"/>
      <c r="AH2946" s="23"/>
      <c r="AI2946" s="16"/>
      <c r="AJ2946" s="23"/>
      <c r="AK2946" s="28"/>
      <c r="AL2946" s="35"/>
      <c r="AQ2946" s="25">
        <f>IF(FollowUp!$AK$3="(Off)",IF(FollowUp!$AA$3=Data!$D$5,C2946,IF(FollowUp!$AA$3=Data!$D$6,D2946,IF(FollowUp!$AA$3=Data!$D$7,E2946,B2946))),IF(FollowUp!$AK$3=Data!$N$9,F2946,IF(FollowUp!$AK$3=Data!$N$8,H2946,IF(FollowUp!$AK$3=Data!$N$7,G2946,B2946))))</f>
        <v>0</v>
      </c>
      <c r="AR2946" s="51">
        <f t="shared" si="278"/>
        <v>0</v>
      </c>
      <c r="AS2946" s="25">
        <f t="shared" si="276"/>
        <v>-1</v>
      </c>
      <c r="AT2946" s="25">
        <f t="shared" si="279"/>
        <v>2939</v>
      </c>
      <c r="AU2946" s="25">
        <f t="shared" si="277"/>
        <v>0</v>
      </c>
      <c r="AV2946" s="25">
        <f t="shared" si="280"/>
        <v>0</v>
      </c>
      <c r="BB2946" s="51"/>
    </row>
    <row r="2947" spans="1:54" x14ac:dyDescent="0.25">
      <c r="A2947" t="str">
        <f t="shared" si="275"/>
        <v>2947</v>
      </c>
      <c r="B2947" s="25">
        <f>IF(OR(ISBLANK($AG2947),$AI2947="closed",$AI2947="old",AND($B$3=Data!$N$6,OR(database!AG2947=Data!$K$8,Data!$K$9=database!AG2947))),0,MAX(B$8:B2946)+1)</f>
        <v>0</v>
      </c>
      <c r="C2947" s="25">
        <f ca="1">IF(AND($AL2947-C$3&lt;=TODAY(),$AL2947&gt;0,AI2947&lt;&gt;"closed",AI2947&lt;&gt;"old",AND($B$3&lt;&gt;Data!$N$6,OR(database!$AG2947&lt;&gt;Data!$K$9,database!$AG2947&lt;&gt;Data!$K$8))),MAX(C$8:C2946)+1,0)</f>
        <v>0</v>
      </c>
      <c r="D2947" s="25">
        <f ca="1">IF(AND($AL2947-D$3&lt;=TODAY(),$AL2947&gt;0,$AI2947&lt;&gt;"closed",AI2947&lt;&gt;"old",AND($B$3&lt;&gt;Data!$N$6,OR(database!$AG2947&lt;&gt;Data!$K$9,database!$AG2947&lt;&gt;Data!$K$8))),MAX(D$8:D2946)+1,0)</f>
        <v>0</v>
      </c>
      <c r="E2947" s="25">
        <f ca="1">IF(AND($AL2947-E$3&lt;=TODAY(),$AL2947&gt;0,AI2947&lt;&gt;"closed",AI2947&lt;&gt;"old",AND($B$3&lt;&gt;Data!$N$6,OR(database!$AG2947&lt;&gt;Data!$K$9,database!$AG2947&lt;&gt;Data!$K$8))),MAX(E$8:E2946)+1,0)</f>
        <v>0</v>
      </c>
      <c r="F2947" s="25">
        <f>IF(AH2947="X",MAX(F$8:F2946)+1,0)</f>
        <v>0</v>
      </c>
      <c r="G2947" s="25">
        <f ca="1">IF(AND(AG2947=Data!$K$8,database!AI2947&lt;&gt;"Closed",AI2947&lt;&gt;"old",database!AL2947&lt;(TODAY()+Data!$X$4)),MAX(G$8:G2946)+1,0)</f>
        <v>0</v>
      </c>
      <c r="H2947" s="25">
        <f ca="1">IF(AND(AG2947=Data!$K$9,database!AI2947&lt;&gt;"Closed",AI2947&lt;&gt;"old",database!AL2947&lt;(TODAY()+Data!$X$5)),MAX(H$8:H2946)+1,0)</f>
        <v>0</v>
      </c>
      <c r="Y2947">
        <f>IF(AS2947&gt;0,VLOOKUP(AS2947,$AT:$AV,3,0)+COUNTIF(AS$8:AS2946,AS2947),0)</f>
        <v>0</v>
      </c>
      <c r="AA2947" s="17"/>
      <c r="AB2947" s="18"/>
      <c r="AC2947" s="17"/>
      <c r="AD2947" s="18"/>
      <c r="AE2947" s="17"/>
      <c r="AF2947" s="18"/>
      <c r="AG2947" s="139"/>
      <c r="AH2947" s="24"/>
      <c r="AI2947" s="17"/>
      <c r="AJ2947" s="24"/>
      <c r="AK2947" s="27"/>
      <c r="AL2947" s="47"/>
      <c r="AQ2947" s="25">
        <f>IF(FollowUp!$AK$3="(Off)",IF(FollowUp!$AA$3=Data!$D$5,C2947,IF(FollowUp!$AA$3=Data!$D$6,D2947,IF(FollowUp!$AA$3=Data!$D$7,E2947,B2947))),IF(FollowUp!$AK$3=Data!$N$9,F2947,IF(FollowUp!$AK$3=Data!$N$8,H2947,IF(FollowUp!$AK$3=Data!$N$7,G2947,B2947))))</f>
        <v>0</v>
      </c>
      <c r="AR2947" s="51">
        <f t="shared" si="278"/>
        <v>0</v>
      </c>
      <c r="AS2947" s="25">
        <f t="shared" si="276"/>
        <v>-1</v>
      </c>
      <c r="AT2947" s="25">
        <f t="shared" si="279"/>
        <v>2940</v>
      </c>
      <c r="AU2947" s="25">
        <f t="shared" si="277"/>
        <v>0</v>
      </c>
      <c r="AV2947" s="25">
        <f t="shared" si="280"/>
        <v>0</v>
      </c>
      <c r="BB2947" s="51"/>
    </row>
    <row r="2948" spans="1:54" x14ac:dyDescent="0.25">
      <c r="A2948" t="str">
        <f t="shared" si="275"/>
        <v>2948</v>
      </c>
      <c r="B2948" s="25">
        <f>IF(OR(ISBLANK($AG2948),$AI2948="closed",$AI2948="old",AND($B$3=Data!$N$6,OR(database!AG2948=Data!$K$8,Data!$K$9=database!AG2948))),0,MAX(B$8:B2947)+1)</f>
        <v>0</v>
      </c>
      <c r="C2948" s="25">
        <f ca="1">IF(AND($AL2948-C$3&lt;=TODAY(),$AL2948&gt;0,AI2948&lt;&gt;"closed",AI2948&lt;&gt;"old",AND($B$3&lt;&gt;Data!$N$6,OR(database!$AG2948&lt;&gt;Data!$K$9,database!$AG2948&lt;&gt;Data!$K$8))),MAX(C$8:C2947)+1,0)</f>
        <v>0</v>
      </c>
      <c r="D2948" s="25">
        <f ca="1">IF(AND($AL2948-D$3&lt;=TODAY(),$AL2948&gt;0,$AI2948&lt;&gt;"closed",AI2948&lt;&gt;"old",AND($B$3&lt;&gt;Data!$N$6,OR(database!$AG2948&lt;&gt;Data!$K$9,database!$AG2948&lt;&gt;Data!$K$8))),MAX(D$8:D2947)+1,0)</f>
        <v>0</v>
      </c>
      <c r="E2948" s="25">
        <f ca="1">IF(AND($AL2948-E$3&lt;=TODAY(),$AL2948&gt;0,AI2948&lt;&gt;"closed",AI2948&lt;&gt;"old",AND($B$3&lt;&gt;Data!$N$6,OR(database!$AG2948&lt;&gt;Data!$K$9,database!$AG2948&lt;&gt;Data!$K$8))),MAX(E$8:E2947)+1,0)</f>
        <v>0</v>
      </c>
      <c r="F2948" s="25">
        <f>IF(AH2948="X",MAX(F$8:F2947)+1,0)</f>
        <v>0</v>
      </c>
      <c r="G2948" s="25">
        <f ca="1">IF(AND(AG2948=Data!$K$8,database!AI2948&lt;&gt;"Closed",AI2948&lt;&gt;"old",database!AL2948&lt;(TODAY()+Data!$X$4)),MAX(G$8:G2947)+1,0)</f>
        <v>0</v>
      </c>
      <c r="H2948" s="25">
        <f ca="1">IF(AND(AG2948=Data!$K$9,database!AI2948&lt;&gt;"Closed",AI2948&lt;&gt;"old",database!AL2948&lt;(TODAY()+Data!$X$5)),MAX(H$8:H2947)+1,0)</f>
        <v>0</v>
      </c>
      <c r="Y2948">
        <f>IF(AS2948&gt;0,VLOOKUP(AS2948,$AT:$AV,3,0)+COUNTIF(AS$8:AS2947,AS2948),0)</f>
        <v>0</v>
      </c>
      <c r="AA2948" s="16"/>
      <c r="AB2948" s="22"/>
      <c r="AC2948" s="16"/>
      <c r="AD2948" s="22"/>
      <c r="AE2948" s="16"/>
      <c r="AF2948" s="22"/>
      <c r="AG2948" s="138"/>
      <c r="AH2948" s="23"/>
      <c r="AI2948" s="16"/>
      <c r="AJ2948" s="23"/>
      <c r="AK2948" s="28"/>
      <c r="AL2948" s="35"/>
      <c r="AQ2948" s="25">
        <f>IF(FollowUp!$AK$3="(Off)",IF(FollowUp!$AA$3=Data!$D$5,C2948,IF(FollowUp!$AA$3=Data!$D$6,D2948,IF(FollowUp!$AA$3=Data!$D$7,E2948,B2948))),IF(FollowUp!$AK$3=Data!$N$9,F2948,IF(FollowUp!$AK$3=Data!$N$8,H2948,IF(FollowUp!$AK$3=Data!$N$7,G2948,B2948))))</f>
        <v>0</v>
      </c>
      <c r="AR2948" s="51">
        <f t="shared" si="278"/>
        <v>0</v>
      </c>
      <c r="AS2948" s="25">
        <f t="shared" si="276"/>
        <v>-1</v>
      </c>
      <c r="AT2948" s="25">
        <f t="shared" si="279"/>
        <v>2941</v>
      </c>
      <c r="AU2948" s="25">
        <f t="shared" si="277"/>
        <v>0</v>
      </c>
      <c r="AV2948" s="25">
        <f t="shared" si="280"/>
        <v>0</v>
      </c>
      <c r="BB2948" s="51"/>
    </row>
    <row r="2949" spans="1:54" x14ac:dyDescent="0.25">
      <c r="A2949" t="str">
        <f t="shared" si="275"/>
        <v>2949</v>
      </c>
      <c r="B2949" s="25">
        <f>IF(OR(ISBLANK($AG2949),$AI2949="closed",$AI2949="old",AND($B$3=Data!$N$6,OR(database!AG2949=Data!$K$8,Data!$K$9=database!AG2949))),0,MAX(B$8:B2948)+1)</f>
        <v>0</v>
      </c>
      <c r="C2949" s="25">
        <f ca="1">IF(AND($AL2949-C$3&lt;=TODAY(),$AL2949&gt;0,AI2949&lt;&gt;"closed",AI2949&lt;&gt;"old",AND($B$3&lt;&gt;Data!$N$6,OR(database!$AG2949&lt;&gt;Data!$K$9,database!$AG2949&lt;&gt;Data!$K$8))),MAX(C$8:C2948)+1,0)</f>
        <v>0</v>
      </c>
      <c r="D2949" s="25">
        <f ca="1">IF(AND($AL2949-D$3&lt;=TODAY(),$AL2949&gt;0,$AI2949&lt;&gt;"closed",AI2949&lt;&gt;"old",AND($B$3&lt;&gt;Data!$N$6,OR(database!$AG2949&lt;&gt;Data!$K$9,database!$AG2949&lt;&gt;Data!$K$8))),MAX(D$8:D2948)+1,0)</f>
        <v>0</v>
      </c>
      <c r="E2949" s="25">
        <f ca="1">IF(AND($AL2949-E$3&lt;=TODAY(),$AL2949&gt;0,AI2949&lt;&gt;"closed",AI2949&lt;&gt;"old",AND($B$3&lt;&gt;Data!$N$6,OR(database!$AG2949&lt;&gt;Data!$K$9,database!$AG2949&lt;&gt;Data!$K$8))),MAX(E$8:E2948)+1,0)</f>
        <v>0</v>
      </c>
      <c r="F2949" s="25">
        <f>IF(AH2949="X",MAX(F$8:F2948)+1,0)</f>
        <v>0</v>
      </c>
      <c r="G2949" s="25">
        <f ca="1">IF(AND(AG2949=Data!$K$8,database!AI2949&lt;&gt;"Closed",AI2949&lt;&gt;"old",database!AL2949&lt;(TODAY()+Data!$X$4)),MAX(G$8:G2948)+1,0)</f>
        <v>0</v>
      </c>
      <c r="H2949" s="25">
        <f ca="1">IF(AND(AG2949=Data!$K$9,database!AI2949&lt;&gt;"Closed",AI2949&lt;&gt;"old",database!AL2949&lt;(TODAY()+Data!$X$5)),MAX(H$8:H2948)+1,0)</f>
        <v>0</v>
      </c>
      <c r="Y2949">
        <f>IF(AS2949&gt;0,VLOOKUP(AS2949,$AT:$AV,3,0)+COUNTIF(AS$8:AS2948,AS2949),0)</f>
        <v>0</v>
      </c>
      <c r="AA2949" s="17"/>
      <c r="AB2949" s="18"/>
      <c r="AC2949" s="17"/>
      <c r="AD2949" s="18"/>
      <c r="AE2949" s="17"/>
      <c r="AF2949" s="18"/>
      <c r="AG2949" s="139"/>
      <c r="AH2949" s="24"/>
      <c r="AI2949" s="17"/>
      <c r="AJ2949" s="24"/>
      <c r="AK2949" s="27"/>
      <c r="AL2949" s="47"/>
      <c r="AQ2949" s="25">
        <f>IF(FollowUp!$AK$3="(Off)",IF(FollowUp!$AA$3=Data!$D$5,C2949,IF(FollowUp!$AA$3=Data!$D$6,D2949,IF(FollowUp!$AA$3=Data!$D$7,E2949,B2949))),IF(FollowUp!$AK$3=Data!$N$9,F2949,IF(FollowUp!$AK$3=Data!$N$8,H2949,IF(FollowUp!$AK$3=Data!$N$7,G2949,B2949))))</f>
        <v>0</v>
      </c>
      <c r="AR2949" s="51">
        <f t="shared" si="278"/>
        <v>0</v>
      </c>
      <c r="AS2949" s="25">
        <f t="shared" si="276"/>
        <v>-1</v>
      </c>
      <c r="AT2949" s="25">
        <f t="shared" si="279"/>
        <v>2942</v>
      </c>
      <c r="AU2949" s="25">
        <f t="shared" si="277"/>
        <v>0</v>
      </c>
      <c r="AV2949" s="25">
        <f t="shared" si="280"/>
        <v>0</v>
      </c>
      <c r="BB2949" s="51"/>
    </row>
    <row r="2950" spans="1:54" x14ac:dyDescent="0.25">
      <c r="A2950" t="str">
        <f t="shared" si="275"/>
        <v>2950</v>
      </c>
      <c r="B2950" s="25">
        <f>IF(OR(ISBLANK($AG2950),$AI2950="closed",$AI2950="old",AND($B$3=Data!$N$6,OR(database!AG2950=Data!$K$8,Data!$K$9=database!AG2950))),0,MAX(B$8:B2949)+1)</f>
        <v>0</v>
      </c>
      <c r="C2950" s="25">
        <f ca="1">IF(AND($AL2950-C$3&lt;=TODAY(),$AL2950&gt;0,AI2950&lt;&gt;"closed",AI2950&lt;&gt;"old",AND($B$3&lt;&gt;Data!$N$6,OR(database!$AG2950&lt;&gt;Data!$K$9,database!$AG2950&lt;&gt;Data!$K$8))),MAX(C$8:C2949)+1,0)</f>
        <v>0</v>
      </c>
      <c r="D2950" s="25">
        <f ca="1">IF(AND($AL2950-D$3&lt;=TODAY(),$AL2950&gt;0,$AI2950&lt;&gt;"closed",AI2950&lt;&gt;"old",AND($B$3&lt;&gt;Data!$N$6,OR(database!$AG2950&lt;&gt;Data!$K$9,database!$AG2950&lt;&gt;Data!$K$8))),MAX(D$8:D2949)+1,0)</f>
        <v>0</v>
      </c>
      <c r="E2950" s="25">
        <f ca="1">IF(AND($AL2950-E$3&lt;=TODAY(),$AL2950&gt;0,AI2950&lt;&gt;"closed",AI2950&lt;&gt;"old",AND($B$3&lt;&gt;Data!$N$6,OR(database!$AG2950&lt;&gt;Data!$K$9,database!$AG2950&lt;&gt;Data!$K$8))),MAX(E$8:E2949)+1,0)</f>
        <v>0</v>
      </c>
      <c r="F2950" s="25">
        <f>IF(AH2950="X",MAX(F$8:F2949)+1,0)</f>
        <v>0</v>
      </c>
      <c r="G2950" s="25">
        <f ca="1">IF(AND(AG2950=Data!$K$8,database!AI2950&lt;&gt;"Closed",AI2950&lt;&gt;"old",database!AL2950&lt;(TODAY()+Data!$X$4)),MAX(G$8:G2949)+1,0)</f>
        <v>0</v>
      </c>
      <c r="H2950" s="25">
        <f ca="1">IF(AND(AG2950=Data!$K$9,database!AI2950&lt;&gt;"Closed",AI2950&lt;&gt;"old",database!AL2950&lt;(TODAY()+Data!$X$5)),MAX(H$8:H2949)+1,0)</f>
        <v>0</v>
      </c>
      <c r="Y2950">
        <f>IF(AS2950&gt;0,VLOOKUP(AS2950,$AT:$AV,3,0)+COUNTIF(AS$8:AS2949,AS2950),0)</f>
        <v>0</v>
      </c>
      <c r="AA2950" s="16"/>
      <c r="AB2950" s="22"/>
      <c r="AC2950" s="16"/>
      <c r="AD2950" s="22"/>
      <c r="AE2950" s="16"/>
      <c r="AF2950" s="22"/>
      <c r="AG2950" s="138"/>
      <c r="AH2950" s="23"/>
      <c r="AI2950" s="16"/>
      <c r="AJ2950" s="23"/>
      <c r="AK2950" s="28"/>
      <c r="AL2950" s="35"/>
      <c r="AQ2950" s="25">
        <f>IF(FollowUp!$AK$3="(Off)",IF(FollowUp!$AA$3=Data!$D$5,C2950,IF(FollowUp!$AA$3=Data!$D$6,D2950,IF(FollowUp!$AA$3=Data!$D$7,E2950,B2950))),IF(FollowUp!$AK$3=Data!$N$9,F2950,IF(FollowUp!$AK$3=Data!$N$8,H2950,IF(FollowUp!$AK$3=Data!$N$7,G2950,B2950))))</f>
        <v>0</v>
      </c>
      <c r="AR2950" s="51">
        <f t="shared" si="278"/>
        <v>0</v>
      </c>
      <c r="AS2950" s="25">
        <f t="shared" si="276"/>
        <v>-1</v>
      </c>
      <c r="AT2950" s="25">
        <f t="shared" si="279"/>
        <v>2943</v>
      </c>
      <c r="AU2950" s="25">
        <f t="shared" si="277"/>
        <v>0</v>
      </c>
      <c r="AV2950" s="25">
        <f t="shared" si="280"/>
        <v>0</v>
      </c>
      <c r="BB2950" s="51"/>
    </row>
    <row r="2951" spans="1:54" x14ac:dyDescent="0.25">
      <c r="A2951" t="str">
        <f t="shared" si="275"/>
        <v>2951</v>
      </c>
      <c r="B2951" s="25">
        <f>IF(OR(ISBLANK($AG2951),$AI2951="closed",$AI2951="old",AND($B$3=Data!$N$6,OR(database!AG2951=Data!$K$8,Data!$K$9=database!AG2951))),0,MAX(B$8:B2950)+1)</f>
        <v>0</v>
      </c>
      <c r="C2951" s="25">
        <f ca="1">IF(AND($AL2951-C$3&lt;=TODAY(),$AL2951&gt;0,AI2951&lt;&gt;"closed",AI2951&lt;&gt;"old",AND($B$3&lt;&gt;Data!$N$6,OR(database!$AG2951&lt;&gt;Data!$K$9,database!$AG2951&lt;&gt;Data!$K$8))),MAX(C$8:C2950)+1,0)</f>
        <v>0</v>
      </c>
      <c r="D2951" s="25">
        <f ca="1">IF(AND($AL2951-D$3&lt;=TODAY(),$AL2951&gt;0,$AI2951&lt;&gt;"closed",AI2951&lt;&gt;"old",AND($B$3&lt;&gt;Data!$N$6,OR(database!$AG2951&lt;&gt;Data!$K$9,database!$AG2951&lt;&gt;Data!$K$8))),MAX(D$8:D2950)+1,0)</f>
        <v>0</v>
      </c>
      <c r="E2951" s="25">
        <f ca="1">IF(AND($AL2951-E$3&lt;=TODAY(),$AL2951&gt;0,AI2951&lt;&gt;"closed",AI2951&lt;&gt;"old",AND($B$3&lt;&gt;Data!$N$6,OR(database!$AG2951&lt;&gt;Data!$K$9,database!$AG2951&lt;&gt;Data!$K$8))),MAX(E$8:E2950)+1,0)</f>
        <v>0</v>
      </c>
      <c r="F2951" s="25">
        <f>IF(AH2951="X",MAX(F$8:F2950)+1,0)</f>
        <v>0</v>
      </c>
      <c r="G2951" s="25">
        <f ca="1">IF(AND(AG2951=Data!$K$8,database!AI2951&lt;&gt;"Closed",AI2951&lt;&gt;"old",database!AL2951&lt;(TODAY()+Data!$X$4)),MAX(G$8:G2950)+1,0)</f>
        <v>0</v>
      </c>
      <c r="H2951" s="25">
        <f ca="1">IF(AND(AG2951=Data!$K$9,database!AI2951&lt;&gt;"Closed",AI2951&lt;&gt;"old",database!AL2951&lt;(TODAY()+Data!$X$5)),MAX(H$8:H2950)+1,0)</f>
        <v>0</v>
      </c>
      <c r="Y2951">
        <f>IF(AS2951&gt;0,VLOOKUP(AS2951,$AT:$AV,3,0)+COUNTIF(AS$8:AS2950,AS2951),0)</f>
        <v>0</v>
      </c>
      <c r="AA2951" s="17"/>
      <c r="AB2951" s="18"/>
      <c r="AC2951" s="17"/>
      <c r="AD2951" s="18"/>
      <c r="AE2951" s="17"/>
      <c r="AF2951" s="18"/>
      <c r="AG2951" s="139"/>
      <c r="AH2951" s="24"/>
      <c r="AI2951" s="17"/>
      <c r="AJ2951" s="24"/>
      <c r="AK2951" s="27"/>
      <c r="AL2951" s="47"/>
      <c r="AQ2951" s="25">
        <f>IF(FollowUp!$AK$3="(Off)",IF(FollowUp!$AA$3=Data!$D$5,C2951,IF(FollowUp!$AA$3=Data!$D$6,D2951,IF(FollowUp!$AA$3=Data!$D$7,E2951,B2951))),IF(FollowUp!$AK$3=Data!$N$9,F2951,IF(FollowUp!$AK$3=Data!$N$8,H2951,IF(FollowUp!$AK$3=Data!$N$7,G2951,B2951))))</f>
        <v>0</v>
      </c>
      <c r="AR2951" s="51">
        <f t="shared" si="278"/>
        <v>0</v>
      </c>
      <c r="AS2951" s="25">
        <f t="shared" si="276"/>
        <v>-1</v>
      </c>
      <c r="AT2951" s="25">
        <f t="shared" si="279"/>
        <v>2944</v>
      </c>
      <c r="AU2951" s="25">
        <f t="shared" si="277"/>
        <v>0</v>
      </c>
      <c r="AV2951" s="25">
        <f t="shared" si="280"/>
        <v>0</v>
      </c>
      <c r="BB2951" s="51"/>
    </row>
    <row r="2952" spans="1:54" x14ac:dyDescent="0.25">
      <c r="A2952" t="str">
        <f t="shared" ref="A2952:A3008" si="281">ROW(C2952)&amp;AC2952</f>
        <v>2952</v>
      </c>
      <c r="B2952" s="25">
        <f>IF(OR(ISBLANK($AG2952),$AI2952="closed",$AI2952="old",AND($B$3=Data!$N$6,OR(database!AG2952=Data!$K$8,Data!$K$9=database!AG2952))),0,MAX(B$8:B2951)+1)</f>
        <v>0</v>
      </c>
      <c r="C2952" s="25">
        <f ca="1">IF(AND($AL2952-C$3&lt;=TODAY(),$AL2952&gt;0,AI2952&lt;&gt;"closed",AI2952&lt;&gt;"old",AND($B$3&lt;&gt;Data!$N$6,OR(database!$AG2952&lt;&gt;Data!$K$9,database!$AG2952&lt;&gt;Data!$K$8))),MAX(C$8:C2951)+1,0)</f>
        <v>0</v>
      </c>
      <c r="D2952" s="25">
        <f ca="1">IF(AND($AL2952-D$3&lt;=TODAY(),$AL2952&gt;0,$AI2952&lt;&gt;"closed",AI2952&lt;&gt;"old",AND($B$3&lt;&gt;Data!$N$6,OR(database!$AG2952&lt;&gt;Data!$K$9,database!$AG2952&lt;&gt;Data!$K$8))),MAX(D$8:D2951)+1,0)</f>
        <v>0</v>
      </c>
      <c r="E2952" s="25">
        <f ca="1">IF(AND($AL2952-E$3&lt;=TODAY(),$AL2952&gt;0,AI2952&lt;&gt;"closed",AI2952&lt;&gt;"old",AND($B$3&lt;&gt;Data!$N$6,OR(database!$AG2952&lt;&gt;Data!$K$9,database!$AG2952&lt;&gt;Data!$K$8))),MAX(E$8:E2951)+1,0)</f>
        <v>0</v>
      </c>
      <c r="F2952" s="25">
        <f>IF(AH2952="X",MAX(F$8:F2951)+1,0)</f>
        <v>0</v>
      </c>
      <c r="G2952" s="25">
        <f ca="1">IF(AND(AG2952=Data!$K$8,database!AI2952&lt;&gt;"Closed",AI2952&lt;&gt;"old",database!AL2952&lt;(TODAY()+Data!$X$4)),MAX(G$8:G2951)+1,0)</f>
        <v>0</v>
      </c>
      <c r="H2952" s="25">
        <f ca="1">IF(AND(AG2952=Data!$K$9,database!AI2952&lt;&gt;"Closed",AI2952&lt;&gt;"old",database!AL2952&lt;(TODAY()+Data!$X$5)),MAX(H$8:H2951)+1,0)</f>
        <v>0</v>
      </c>
      <c r="Y2952">
        <f>IF(AS2952&gt;0,VLOOKUP(AS2952,$AT:$AV,3,0)+COUNTIF(AS$8:AS2951,AS2952),0)</f>
        <v>0</v>
      </c>
      <c r="AA2952" s="16"/>
      <c r="AB2952" s="22"/>
      <c r="AC2952" s="16"/>
      <c r="AD2952" s="22"/>
      <c r="AE2952" s="16"/>
      <c r="AF2952" s="22"/>
      <c r="AG2952" s="138"/>
      <c r="AH2952" s="23"/>
      <c r="AI2952" s="16"/>
      <c r="AJ2952" s="23"/>
      <c r="AK2952" s="28"/>
      <c r="AL2952" s="35"/>
      <c r="AQ2952" s="25">
        <f>IF(FollowUp!$AK$3="(Off)",IF(FollowUp!$AA$3=Data!$D$5,C2952,IF(FollowUp!$AA$3=Data!$D$6,D2952,IF(FollowUp!$AA$3=Data!$D$7,E2952,B2952))),IF(FollowUp!$AK$3=Data!$N$9,F2952,IF(FollowUp!$AK$3=Data!$N$8,H2952,IF(FollowUp!$AK$3=Data!$N$7,G2952,B2952))))</f>
        <v>0</v>
      </c>
      <c r="AR2952" s="51">
        <f t="shared" si="278"/>
        <v>0</v>
      </c>
      <c r="AS2952" s="25">
        <f t="shared" si="276"/>
        <v>-1</v>
      </c>
      <c r="AT2952" s="25">
        <f t="shared" si="279"/>
        <v>2945</v>
      </c>
      <c r="AU2952" s="25">
        <f t="shared" si="277"/>
        <v>0</v>
      </c>
      <c r="AV2952" s="25">
        <f t="shared" si="280"/>
        <v>0</v>
      </c>
      <c r="BB2952" s="51"/>
    </row>
    <row r="2953" spans="1:54" x14ac:dyDescent="0.25">
      <c r="A2953" t="str">
        <f t="shared" si="281"/>
        <v>2953</v>
      </c>
      <c r="B2953" s="25">
        <f>IF(OR(ISBLANK($AG2953),$AI2953="closed",$AI2953="old",AND($B$3=Data!$N$6,OR(database!AG2953=Data!$K$8,Data!$K$9=database!AG2953))),0,MAX(B$8:B2952)+1)</f>
        <v>0</v>
      </c>
      <c r="C2953" s="25">
        <f ca="1">IF(AND($AL2953-C$3&lt;=TODAY(),$AL2953&gt;0,AI2953&lt;&gt;"closed",AI2953&lt;&gt;"old",AND($B$3&lt;&gt;Data!$N$6,OR(database!$AG2953&lt;&gt;Data!$K$9,database!$AG2953&lt;&gt;Data!$K$8))),MAX(C$8:C2952)+1,0)</f>
        <v>0</v>
      </c>
      <c r="D2953" s="25">
        <f ca="1">IF(AND($AL2953-D$3&lt;=TODAY(),$AL2953&gt;0,$AI2953&lt;&gt;"closed",AI2953&lt;&gt;"old",AND($B$3&lt;&gt;Data!$N$6,OR(database!$AG2953&lt;&gt;Data!$K$9,database!$AG2953&lt;&gt;Data!$K$8))),MAX(D$8:D2952)+1,0)</f>
        <v>0</v>
      </c>
      <c r="E2953" s="25">
        <f ca="1">IF(AND($AL2953-E$3&lt;=TODAY(),$AL2953&gt;0,AI2953&lt;&gt;"closed",AI2953&lt;&gt;"old",AND($B$3&lt;&gt;Data!$N$6,OR(database!$AG2953&lt;&gt;Data!$K$9,database!$AG2953&lt;&gt;Data!$K$8))),MAX(E$8:E2952)+1,0)</f>
        <v>0</v>
      </c>
      <c r="F2953" s="25">
        <f>IF(AH2953="X",MAX(F$8:F2952)+1,0)</f>
        <v>0</v>
      </c>
      <c r="G2953" s="25">
        <f ca="1">IF(AND(AG2953=Data!$K$8,database!AI2953&lt;&gt;"Closed",AI2953&lt;&gt;"old",database!AL2953&lt;(TODAY()+Data!$X$4)),MAX(G$8:G2952)+1,0)</f>
        <v>0</v>
      </c>
      <c r="H2953" s="25">
        <f ca="1">IF(AND(AG2953=Data!$K$9,database!AI2953&lt;&gt;"Closed",AI2953&lt;&gt;"old",database!AL2953&lt;(TODAY()+Data!$X$5)),MAX(H$8:H2952)+1,0)</f>
        <v>0</v>
      </c>
      <c r="Y2953">
        <f>IF(AS2953&gt;0,VLOOKUP(AS2953,$AT:$AV,3,0)+COUNTIF(AS$8:AS2952,AS2953),0)</f>
        <v>0</v>
      </c>
      <c r="AA2953" s="17"/>
      <c r="AB2953" s="18"/>
      <c r="AC2953" s="17"/>
      <c r="AD2953" s="18"/>
      <c r="AE2953" s="17"/>
      <c r="AF2953" s="18"/>
      <c r="AG2953" s="139"/>
      <c r="AH2953" s="24"/>
      <c r="AI2953" s="17"/>
      <c r="AJ2953" s="24"/>
      <c r="AK2953" s="27"/>
      <c r="AL2953" s="47"/>
      <c r="AQ2953" s="25">
        <f>IF(FollowUp!$AK$3="(Off)",IF(FollowUp!$AA$3=Data!$D$5,C2953,IF(FollowUp!$AA$3=Data!$D$6,D2953,IF(FollowUp!$AA$3=Data!$D$7,E2953,B2953))),IF(FollowUp!$AK$3=Data!$N$9,F2953,IF(FollowUp!$AK$3=Data!$N$8,H2953,IF(FollowUp!$AK$3=Data!$N$7,G2953,B2953))))</f>
        <v>0</v>
      </c>
      <c r="AR2953" s="51">
        <f t="shared" si="278"/>
        <v>0</v>
      </c>
      <c r="AS2953" s="25">
        <f t="shared" ref="AS2953:AS3008" si="282">IF(AR2953=0,-1,RANK(AR2953,$AR$8:$AR$5000))</f>
        <v>-1</v>
      </c>
      <c r="AT2953" s="25">
        <f t="shared" si="279"/>
        <v>2946</v>
      </c>
      <c r="AU2953" s="25">
        <f t="shared" ref="AU2953:AU3008" si="283">COUNTIF(AS:AS,AT2953)</f>
        <v>0</v>
      </c>
      <c r="AV2953" s="25">
        <f t="shared" si="280"/>
        <v>0</v>
      </c>
      <c r="BB2953" s="51"/>
    </row>
    <row r="2954" spans="1:54" x14ac:dyDescent="0.25">
      <c r="A2954" t="str">
        <f t="shared" si="281"/>
        <v>2954</v>
      </c>
      <c r="B2954" s="25">
        <f>IF(OR(ISBLANK($AG2954),$AI2954="closed",$AI2954="old",AND($B$3=Data!$N$6,OR(database!AG2954=Data!$K$8,Data!$K$9=database!AG2954))),0,MAX(B$8:B2953)+1)</f>
        <v>0</v>
      </c>
      <c r="C2954" s="25">
        <f ca="1">IF(AND($AL2954-C$3&lt;=TODAY(),$AL2954&gt;0,AI2954&lt;&gt;"closed",AI2954&lt;&gt;"old",AND($B$3&lt;&gt;Data!$N$6,OR(database!$AG2954&lt;&gt;Data!$K$9,database!$AG2954&lt;&gt;Data!$K$8))),MAX(C$8:C2953)+1,0)</f>
        <v>0</v>
      </c>
      <c r="D2954" s="25">
        <f ca="1">IF(AND($AL2954-D$3&lt;=TODAY(),$AL2954&gt;0,$AI2954&lt;&gt;"closed",AI2954&lt;&gt;"old",AND($B$3&lt;&gt;Data!$N$6,OR(database!$AG2954&lt;&gt;Data!$K$9,database!$AG2954&lt;&gt;Data!$K$8))),MAX(D$8:D2953)+1,0)</f>
        <v>0</v>
      </c>
      <c r="E2954" s="25">
        <f ca="1">IF(AND($AL2954-E$3&lt;=TODAY(),$AL2954&gt;0,AI2954&lt;&gt;"closed",AI2954&lt;&gt;"old",AND($B$3&lt;&gt;Data!$N$6,OR(database!$AG2954&lt;&gt;Data!$K$9,database!$AG2954&lt;&gt;Data!$K$8))),MAX(E$8:E2953)+1,0)</f>
        <v>0</v>
      </c>
      <c r="F2954" s="25">
        <f>IF(AH2954="X",MAX(F$8:F2953)+1,0)</f>
        <v>0</v>
      </c>
      <c r="G2954" s="25">
        <f ca="1">IF(AND(AG2954=Data!$K$8,database!AI2954&lt;&gt;"Closed",AI2954&lt;&gt;"old",database!AL2954&lt;(TODAY()+Data!$X$4)),MAX(G$8:G2953)+1,0)</f>
        <v>0</v>
      </c>
      <c r="H2954" s="25">
        <f ca="1">IF(AND(AG2954=Data!$K$9,database!AI2954&lt;&gt;"Closed",AI2954&lt;&gt;"old",database!AL2954&lt;(TODAY()+Data!$X$5)),MAX(H$8:H2953)+1,0)</f>
        <v>0</v>
      </c>
      <c r="Y2954">
        <f>IF(AS2954&gt;0,VLOOKUP(AS2954,$AT:$AV,3,0)+COUNTIF(AS$8:AS2953,AS2954),0)</f>
        <v>0</v>
      </c>
      <c r="AA2954" s="16"/>
      <c r="AB2954" s="22"/>
      <c r="AC2954" s="16"/>
      <c r="AD2954" s="22"/>
      <c r="AE2954" s="16"/>
      <c r="AF2954" s="22"/>
      <c r="AG2954" s="138"/>
      <c r="AH2954" s="23"/>
      <c r="AI2954" s="16"/>
      <c r="AJ2954" s="23"/>
      <c r="AK2954" s="28"/>
      <c r="AL2954" s="35"/>
      <c r="AQ2954" s="25">
        <f>IF(FollowUp!$AK$3="(Off)",IF(FollowUp!$AA$3=Data!$D$5,C2954,IF(FollowUp!$AA$3=Data!$D$6,D2954,IF(FollowUp!$AA$3=Data!$D$7,E2954,B2954))),IF(FollowUp!$AK$3=Data!$N$9,F2954,IF(FollowUp!$AK$3=Data!$N$8,H2954,IF(FollowUp!$AK$3=Data!$N$7,G2954,B2954))))</f>
        <v>0</v>
      </c>
      <c r="AR2954" s="51">
        <f t="shared" si="278"/>
        <v>0</v>
      </c>
      <c r="AS2954" s="25">
        <f t="shared" si="282"/>
        <v>-1</v>
      </c>
      <c r="AT2954" s="25">
        <f t="shared" si="279"/>
        <v>2947</v>
      </c>
      <c r="AU2954" s="25">
        <f t="shared" si="283"/>
        <v>0</v>
      </c>
      <c r="AV2954" s="25">
        <f t="shared" si="280"/>
        <v>0</v>
      </c>
      <c r="BB2954" s="51"/>
    </row>
    <row r="2955" spans="1:54" x14ac:dyDescent="0.25">
      <c r="A2955" t="str">
        <f t="shared" si="281"/>
        <v>2955</v>
      </c>
      <c r="B2955" s="25">
        <f>IF(OR(ISBLANK($AG2955),$AI2955="closed",$AI2955="old",AND($B$3=Data!$N$6,OR(database!AG2955=Data!$K$8,Data!$K$9=database!AG2955))),0,MAX(B$8:B2954)+1)</f>
        <v>0</v>
      </c>
      <c r="C2955" s="25">
        <f ca="1">IF(AND($AL2955-C$3&lt;=TODAY(),$AL2955&gt;0,AI2955&lt;&gt;"closed",AI2955&lt;&gt;"old",AND($B$3&lt;&gt;Data!$N$6,OR(database!$AG2955&lt;&gt;Data!$K$9,database!$AG2955&lt;&gt;Data!$K$8))),MAX(C$8:C2954)+1,0)</f>
        <v>0</v>
      </c>
      <c r="D2955" s="25">
        <f ca="1">IF(AND($AL2955-D$3&lt;=TODAY(),$AL2955&gt;0,$AI2955&lt;&gt;"closed",AI2955&lt;&gt;"old",AND($B$3&lt;&gt;Data!$N$6,OR(database!$AG2955&lt;&gt;Data!$K$9,database!$AG2955&lt;&gt;Data!$K$8))),MAX(D$8:D2954)+1,0)</f>
        <v>0</v>
      </c>
      <c r="E2955" s="25">
        <f ca="1">IF(AND($AL2955-E$3&lt;=TODAY(),$AL2955&gt;0,AI2955&lt;&gt;"closed",AI2955&lt;&gt;"old",AND($B$3&lt;&gt;Data!$N$6,OR(database!$AG2955&lt;&gt;Data!$K$9,database!$AG2955&lt;&gt;Data!$K$8))),MAX(E$8:E2954)+1,0)</f>
        <v>0</v>
      </c>
      <c r="F2955" s="25">
        <f>IF(AH2955="X",MAX(F$8:F2954)+1,0)</f>
        <v>0</v>
      </c>
      <c r="G2955" s="25">
        <f ca="1">IF(AND(AG2955=Data!$K$8,database!AI2955&lt;&gt;"Closed",AI2955&lt;&gt;"old",database!AL2955&lt;(TODAY()+Data!$X$4)),MAX(G$8:G2954)+1,0)</f>
        <v>0</v>
      </c>
      <c r="H2955" s="25">
        <f ca="1">IF(AND(AG2955=Data!$K$9,database!AI2955&lt;&gt;"Closed",AI2955&lt;&gt;"old",database!AL2955&lt;(TODAY()+Data!$X$5)),MAX(H$8:H2954)+1,0)</f>
        <v>0</v>
      </c>
      <c r="Y2955">
        <f>IF(AS2955&gt;0,VLOOKUP(AS2955,$AT:$AV,3,0)+COUNTIF(AS$8:AS2954,AS2955),0)</f>
        <v>0</v>
      </c>
      <c r="AA2955" s="17"/>
      <c r="AB2955" s="18"/>
      <c r="AC2955" s="17"/>
      <c r="AD2955" s="18"/>
      <c r="AE2955" s="17"/>
      <c r="AF2955" s="18"/>
      <c r="AG2955" s="139"/>
      <c r="AH2955" s="24"/>
      <c r="AI2955" s="17"/>
      <c r="AJ2955" s="24"/>
      <c r="AK2955" s="27"/>
      <c r="AL2955" s="47"/>
      <c r="AQ2955" s="25">
        <f>IF(FollowUp!$AK$3="(Off)",IF(FollowUp!$AA$3=Data!$D$5,C2955,IF(FollowUp!$AA$3=Data!$D$6,D2955,IF(FollowUp!$AA$3=Data!$D$7,E2955,B2955))),IF(FollowUp!$AK$3=Data!$N$9,F2955,IF(FollowUp!$AK$3=Data!$N$8,H2955,IF(FollowUp!$AK$3=Data!$N$7,G2955,B2955))))</f>
        <v>0</v>
      </c>
      <c r="AR2955" s="51">
        <f t="shared" si="278"/>
        <v>0</v>
      </c>
      <c r="AS2955" s="25">
        <f t="shared" si="282"/>
        <v>-1</v>
      </c>
      <c r="AT2955" s="25">
        <f t="shared" si="279"/>
        <v>2948</v>
      </c>
      <c r="AU2955" s="25">
        <f t="shared" si="283"/>
        <v>0</v>
      </c>
      <c r="AV2955" s="25">
        <f t="shared" si="280"/>
        <v>0</v>
      </c>
      <c r="BB2955" s="51"/>
    </row>
    <row r="2956" spans="1:54" x14ac:dyDescent="0.25">
      <c r="A2956" t="str">
        <f t="shared" si="281"/>
        <v>2956</v>
      </c>
      <c r="B2956" s="25">
        <f>IF(OR(ISBLANK($AG2956),$AI2956="closed",$AI2956="old",AND($B$3=Data!$N$6,OR(database!AG2956=Data!$K$8,Data!$K$9=database!AG2956))),0,MAX(B$8:B2955)+1)</f>
        <v>0</v>
      </c>
      <c r="C2956" s="25">
        <f ca="1">IF(AND($AL2956-C$3&lt;=TODAY(),$AL2956&gt;0,AI2956&lt;&gt;"closed",AI2956&lt;&gt;"old",AND($B$3&lt;&gt;Data!$N$6,OR(database!$AG2956&lt;&gt;Data!$K$9,database!$AG2956&lt;&gt;Data!$K$8))),MAX(C$8:C2955)+1,0)</f>
        <v>0</v>
      </c>
      <c r="D2956" s="25">
        <f ca="1">IF(AND($AL2956-D$3&lt;=TODAY(),$AL2956&gt;0,$AI2956&lt;&gt;"closed",AI2956&lt;&gt;"old",AND($B$3&lt;&gt;Data!$N$6,OR(database!$AG2956&lt;&gt;Data!$K$9,database!$AG2956&lt;&gt;Data!$K$8))),MAX(D$8:D2955)+1,0)</f>
        <v>0</v>
      </c>
      <c r="E2956" s="25">
        <f ca="1">IF(AND($AL2956-E$3&lt;=TODAY(),$AL2956&gt;0,AI2956&lt;&gt;"closed",AI2956&lt;&gt;"old",AND($B$3&lt;&gt;Data!$N$6,OR(database!$AG2956&lt;&gt;Data!$K$9,database!$AG2956&lt;&gt;Data!$K$8))),MAX(E$8:E2955)+1,0)</f>
        <v>0</v>
      </c>
      <c r="F2956" s="25">
        <f>IF(AH2956="X",MAX(F$8:F2955)+1,0)</f>
        <v>0</v>
      </c>
      <c r="G2956" s="25">
        <f ca="1">IF(AND(AG2956=Data!$K$8,database!AI2956&lt;&gt;"Closed",AI2956&lt;&gt;"old",database!AL2956&lt;(TODAY()+Data!$X$4)),MAX(G$8:G2955)+1,0)</f>
        <v>0</v>
      </c>
      <c r="H2956" s="25">
        <f ca="1">IF(AND(AG2956=Data!$K$9,database!AI2956&lt;&gt;"Closed",AI2956&lt;&gt;"old",database!AL2956&lt;(TODAY()+Data!$X$5)),MAX(H$8:H2955)+1,0)</f>
        <v>0</v>
      </c>
      <c r="Y2956">
        <f>IF(AS2956&gt;0,VLOOKUP(AS2956,$AT:$AV,3,0)+COUNTIF(AS$8:AS2955,AS2956),0)</f>
        <v>0</v>
      </c>
      <c r="AA2956" s="16"/>
      <c r="AB2956" s="22"/>
      <c r="AC2956" s="16"/>
      <c r="AD2956" s="22"/>
      <c r="AE2956" s="16"/>
      <c r="AF2956" s="22"/>
      <c r="AG2956" s="138"/>
      <c r="AH2956" s="23"/>
      <c r="AI2956" s="16"/>
      <c r="AJ2956" s="23"/>
      <c r="AK2956" s="28"/>
      <c r="AL2956" s="35"/>
      <c r="AQ2956" s="25">
        <f>IF(FollowUp!$AK$3="(Off)",IF(FollowUp!$AA$3=Data!$D$5,C2956,IF(FollowUp!$AA$3=Data!$D$6,D2956,IF(FollowUp!$AA$3=Data!$D$7,E2956,B2956))),IF(FollowUp!$AK$3=Data!$N$9,F2956,IF(FollowUp!$AK$3=Data!$N$8,H2956,IF(FollowUp!$AK$3=Data!$N$7,G2956,B2956))))</f>
        <v>0</v>
      </c>
      <c r="AR2956" s="51">
        <f t="shared" si="278"/>
        <v>0</v>
      </c>
      <c r="AS2956" s="25">
        <f t="shared" si="282"/>
        <v>-1</v>
      </c>
      <c r="AT2956" s="25">
        <f t="shared" si="279"/>
        <v>2949</v>
      </c>
      <c r="AU2956" s="25">
        <f t="shared" si="283"/>
        <v>0</v>
      </c>
      <c r="AV2956" s="25">
        <f t="shared" si="280"/>
        <v>0</v>
      </c>
      <c r="BB2956" s="51"/>
    </row>
    <row r="2957" spans="1:54" x14ac:dyDescent="0.25">
      <c r="A2957" t="str">
        <f t="shared" si="281"/>
        <v>2957</v>
      </c>
      <c r="B2957" s="25">
        <f>IF(OR(ISBLANK($AG2957),$AI2957="closed",$AI2957="old",AND($B$3=Data!$N$6,OR(database!AG2957=Data!$K$8,Data!$K$9=database!AG2957))),0,MAX(B$8:B2956)+1)</f>
        <v>0</v>
      </c>
      <c r="C2957" s="25">
        <f ca="1">IF(AND($AL2957-C$3&lt;=TODAY(),$AL2957&gt;0,AI2957&lt;&gt;"closed",AI2957&lt;&gt;"old",AND($B$3&lt;&gt;Data!$N$6,OR(database!$AG2957&lt;&gt;Data!$K$9,database!$AG2957&lt;&gt;Data!$K$8))),MAX(C$8:C2956)+1,0)</f>
        <v>0</v>
      </c>
      <c r="D2957" s="25">
        <f ca="1">IF(AND($AL2957-D$3&lt;=TODAY(),$AL2957&gt;0,$AI2957&lt;&gt;"closed",AI2957&lt;&gt;"old",AND($B$3&lt;&gt;Data!$N$6,OR(database!$AG2957&lt;&gt;Data!$K$9,database!$AG2957&lt;&gt;Data!$K$8))),MAX(D$8:D2956)+1,0)</f>
        <v>0</v>
      </c>
      <c r="E2957" s="25">
        <f ca="1">IF(AND($AL2957-E$3&lt;=TODAY(),$AL2957&gt;0,AI2957&lt;&gt;"closed",AI2957&lt;&gt;"old",AND($B$3&lt;&gt;Data!$N$6,OR(database!$AG2957&lt;&gt;Data!$K$9,database!$AG2957&lt;&gt;Data!$K$8))),MAX(E$8:E2956)+1,0)</f>
        <v>0</v>
      </c>
      <c r="F2957" s="25">
        <f>IF(AH2957="X",MAX(F$8:F2956)+1,0)</f>
        <v>0</v>
      </c>
      <c r="G2957" s="25">
        <f ca="1">IF(AND(AG2957=Data!$K$8,database!AI2957&lt;&gt;"Closed",AI2957&lt;&gt;"old",database!AL2957&lt;(TODAY()+Data!$X$4)),MAX(G$8:G2956)+1,0)</f>
        <v>0</v>
      </c>
      <c r="H2957" s="25">
        <f ca="1">IF(AND(AG2957=Data!$K$9,database!AI2957&lt;&gt;"Closed",AI2957&lt;&gt;"old",database!AL2957&lt;(TODAY()+Data!$X$5)),MAX(H$8:H2956)+1,0)</f>
        <v>0</v>
      </c>
      <c r="Y2957">
        <f>IF(AS2957&gt;0,VLOOKUP(AS2957,$AT:$AV,3,0)+COUNTIF(AS$8:AS2956,AS2957),0)</f>
        <v>0</v>
      </c>
      <c r="AA2957" s="17"/>
      <c r="AB2957" s="18"/>
      <c r="AC2957" s="17"/>
      <c r="AD2957" s="18"/>
      <c r="AE2957" s="17"/>
      <c r="AF2957" s="18"/>
      <c r="AG2957" s="139"/>
      <c r="AH2957" s="24"/>
      <c r="AI2957" s="17"/>
      <c r="AJ2957" s="24"/>
      <c r="AK2957" s="27"/>
      <c r="AL2957" s="47"/>
      <c r="AQ2957" s="25">
        <f>IF(FollowUp!$AK$3="(Off)",IF(FollowUp!$AA$3=Data!$D$5,C2957,IF(FollowUp!$AA$3=Data!$D$6,D2957,IF(FollowUp!$AA$3=Data!$D$7,E2957,B2957))),IF(FollowUp!$AK$3=Data!$N$9,F2957,IF(FollowUp!$AK$3=Data!$N$8,H2957,IF(FollowUp!$AK$3=Data!$N$7,G2957,B2957))))</f>
        <v>0</v>
      </c>
      <c r="AR2957" s="51">
        <f t="shared" si="278"/>
        <v>0</v>
      </c>
      <c r="AS2957" s="25">
        <f t="shared" si="282"/>
        <v>-1</v>
      </c>
      <c r="AT2957" s="25">
        <f t="shared" si="279"/>
        <v>2950</v>
      </c>
      <c r="AU2957" s="25">
        <f t="shared" si="283"/>
        <v>0</v>
      </c>
      <c r="AV2957" s="25">
        <f t="shared" si="280"/>
        <v>0</v>
      </c>
      <c r="BB2957" s="51"/>
    </row>
    <row r="2958" spans="1:54" x14ac:dyDescent="0.25">
      <c r="A2958" t="str">
        <f t="shared" si="281"/>
        <v>2958</v>
      </c>
      <c r="B2958" s="25">
        <f>IF(OR(ISBLANK($AG2958),$AI2958="closed",$AI2958="old",AND($B$3=Data!$N$6,OR(database!AG2958=Data!$K$8,Data!$K$9=database!AG2958))),0,MAX(B$8:B2957)+1)</f>
        <v>0</v>
      </c>
      <c r="C2958" s="25">
        <f ca="1">IF(AND($AL2958-C$3&lt;=TODAY(),$AL2958&gt;0,AI2958&lt;&gt;"closed",AI2958&lt;&gt;"old",AND($B$3&lt;&gt;Data!$N$6,OR(database!$AG2958&lt;&gt;Data!$K$9,database!$AG2958&lt;&gt;Data!$K$8))),MAX(C$8:C2957)+1,0)</f>
        <v>0</v>
      </c>
      <c r="D2958" s="25">
        <f ca="1">IF(AND($AL2958-D$3&lt;=TODAY(),$AL2958&gt;0,$AI2958&lt;&gt;"closed",AI2958&lt;&gt;"old",AND($B$3&lt;&gt;Data!$N$6,OR(database!$AG2958&lt;&gt;Data!$K$9,database!$AG2958&lt;&gt;Data!$K$8))),MAX(D$8:D2957)+1,0)</f>
        <v>0</v>
      </c>
      <c r="E2958" s="25">
        <f ca="1">IF(AND($AL2958-E$3&lt;=TODAY(),$AL2958&gt;0,AI2958&lt;&gt;"closed",AI2958&lt;&gt;"old",AND($B$3&lt;&gt;Data!$N$6,OR(database!$AG2958&lt;&gt;Data!$K$9,database!$AG2958&lt;&gt;Data!$K$8))),MAX(E$8:E2957)+1,0)</f>
        <v>0</v>
      </c>
      <c r="F2958" s="25">
        <f>IF(AH2958="X",MAX(F$8:F2957)+1,0)</f>
        <v>0</v>
      </c>
      <c r="G2958" s="25">
        <f ca="1">IF(AND(AG2958=Data!$K$8,database!AI2958&lt;&gt;"Closed",AI2958&lt;&gt;"old",database!AL2958&lt;(TODAY()+Data!$X$4)),MAX(G$8:G2957)+1,0)</f>
        <v>0</v>
      </c>
      <c r="H2958" s="25">
        <f ca="1">IF(AND(AG2958=Data!$K$9,database!AI2958&lt;&gt;"Closed",AI2958&lt;&gt;"old",database!AL2958&lt;(TODAY()+Data!$X$5)),MAX(H$8:H2957)+1,0)</f>
        <v>0</v>
      </c>
      <c r="Y2958">
        <f>IF(AS2958&gt;0,VLOOKUP(AS2958,$AT:$AV,3,0)+COUNTIF(AS$8:AS2957,AS2958),0)</f>
        <v>0</v>
      </c>
      <c r="AA2958" s="16"/>
      <c r="AB2958" s="22"/>
      <c r="AC2958" s="16"/>
      <c r="AD2958" s="22"/>
      <c r="AE2958" s="16"/>
      <c r="AF2958" s="22"/>
      <c r="AG2958" s="138"/>
      <c r="AH2958" s="23"/>
      <c r="AI2958" s="16"/>
      <c r="AJ2958" s="23"/>
      <c r="AK2958" s="28"/>
      <c r="AL2958" s="35"/>
      <c r="AQ2958" s="25">
        <f>IF(FollowUp!$AK$3="(Off)",IF(FollowUp!$AA$3=Data!$D$5,C2958,IF(FollowUp!$AA$3=Data!$D$6,D2958,IF(FollowUp!$AA$3=Data!$D$7,E2958,B2958))),IF(FollowUp!$AK$3=Data!$N$9,F2958,IF(FollowUp!$AK$3=Data!$N$8,H2958,IF(FollowUp!$AK$3=Data!$N$7,G2958,B2958))))</f>
        <v>0</v>
      </c>
      <c r="AR2958" s="51">
        <f t="shared" si="278"/>
        <v>0</v>
      </c>
      <c r="AS2958" s="25">
        <f t="shared" si="282"/>
        <v>-1</v>
      </c>
      <c r="AT2958" s="25">
        <f t="shared" si="279"/>
        <v>2951</v>
      </c>
      <c r="AU2958" s="25">
        <f t="shared" si="283"/>
        <v>0</v>
      </c>
      <c r="AV2958" s="25">
        <f t="shared" si="280"/>
        <v>0</v>
      </c>
      <c r="BB2958" s="51"/>
    </row>
    <row r="2959" spans="1:54" x14ac:dyDescent="0.25">
      <c r="A2959" t="str">
        <f t="shared" si="281"/>
        <v>2959</v>
      </c>
      <c r="B2959" s="25">
        <f>IF(OR(ISBLANK($AG2959),$AI2959="closed",$AI2959="old",AND($B$3=Data!$N$6,OR(database!AG2959=Data!$K$8,Data!$K$9=database!AG2959))),0,MAX(B$8:B2958)+1)</f>
        <v>0</v>
      </c>
      <c r="C2959" s="25">
        <f ca="1">IF(AND($AL2959-C$3&lt;=TODAY(),$AL2959&gt;0,AI2959&lt;&gt;"closed",AI2959&lt;&gt;"old",AND($B$3&lt;&gt;Data!$N$6,OR(database!$AG2959&lt;&gt;Data!$K$9,database!$AG2959&lt;&gt;Data!$K$8))),MAX(C$8:C2958)+1,0)</f>
        <v>0</v>
      </c>
      <c r="D2959" s="25">
        <f ca="1">IF(AND($AL2959-D$3&lt;=TODAY(),$AL2959&gt;0,$AI2959&lt;&gt;"closed",AI2959&lt;&gt;"old",AND($B$3&lt;&gt;Data!$N$6,OR(database!$AG2959&lt;&gt;Data!$K$9,database!$AG2959&lt;&gt;Data!$K$8))),MAX(D$8:D2958)+1,0)</f>
        <v>0</v>
      </c>
      <c r="E2959" s="25">
        <f ca="1">IF(AND($AL2959-E$3&lt;=TODAY(),$AL2959&gt;0,AI2959&lt;&gt;"closed",AI2959&lt;&gt;"old",AND($B$3&lt;&gt;Data!$N$6,OR(database!$AG2959&lt;&gt;Data!$K$9,database!$AG2959&lt;&gt;Data!$K$8))),MAX(E$8:E2958)+1,0)</f>
        <v>0</v>
      </c>
      <c r="F2959" s="25">
        <f>IF(AH2959="X",MAX(F$8:F2958)+1,0)</f>
        <v>0</v>
      </c>
      <c r="G2959" s="25">
        <f ca="1">IF(AND(AG2959=Data!$K$8,database!AI2959&lt;&gt;"Closed",AI2959&lt;&gt;"old",database!AL2959&lt;(TODAY()+Data!$X$4)),MAX(G$8:G2958)+1,0)</f>
        <v>0</v>
      </c>
      <c r="H2959" s="25">
        <f ca="1">IF(AND(AG2959=Data!$K$9,database!AI2959&lt;&gt;"Closed",AI2959&lt;&gt;"old",database!AL2959&lt;(TODAY()+Data!$X$5)),MAX(H$8:H2958)+1,0)</f>
        <v>0</v>
      </c>
      <c r="Y2959">
        <f>IF(AS2959&gt;0,VLOOKUP(AS2959,$AT:$AV,3,0)+COUNTIF(AS$8:AS2958,AS2959),0)</f>
        <v>0</v>
      </c>
      <c r="AA2959" s="17"/>
      <c r="AB2959" s="18"/>
      <c r="AC2959" s="17"/>
      <c r="AD2959" s="18"/>
      <c r="AE2959" s="17"/>
      <c r="AF2959" s="18"/>
      <c r="AG2959" s="139"/>
      <c r="AH2959" s="24"/>
      <c r="AI2959" s="17"/>
      <c r="AJ2959" s="24"/>
      <c r="AK2959" s="27"/>
      <c r="AL2959" s="47"/>
      <c r="AQ2959" s="25">
        <f>IF(FollowUp!$AK$3="(Off)",IF(FollowUp!$AA$3=Data!$D$5,C2959,IF(FollowUp!$AA$3=Data!$D$6,D2959,IF(FollowUp!$AA$3=Data!$D$7,E2959,B2959))),IF(FollowUp!$AK$3=Data!$N$9,F2959,IF(FollowUp!$AK$3=Data!$N$8,H2959,IF(FollowUp!$AK$3=Data!$N$7,G2959,B2959))))</f>
        <v>0</v>
      </c>
      <c r="AR2959" s="51">
        <f t="shared" si="278"/>
        <v>0</v>
      </c>
      <c r="AS2959" s="25">
        <f t="shared" si="282"/>
        <v>-1</v>
      </c>
      <c r="AT2959" s="25">
        <f t="shared" si="279"/>
        <v>2952</v>
      </c>
      <c r="AU2959" s="25">
        <f t="shared" si="283"/>
        <v>0</v>
      </c>
      <c r="AV2959" s="25">
        <f t="shared" si="280"/>
        <v>0</v>
      </c>
      <c r="BB2959" s="51"/>
    </row>
    <row r="2960" spans="1:54" x14ac:dyDescent="0.25">
      <c r="A2960" t="str">
        <f t="shared" si="281"/>
        <v>2960</v>
      </c>
      <c r="B2960" s="25">
        <f>IF(OR(ISBLANK($AG2960),$AI2960="closed",$AI2960="old",AND($B$3=Data!$N$6,OR(database!AG2960=Data!$K$8,Data!$K$9=database!AG2960))),0,MAX(B$8:B2959)+1)</f>
        <v>0</v>
      </c>
      <c r="C2960" s="25">
        <f ca="1">IF(AND($AL2960-C$3&lt;=TODAY(),$AL2960&gt;0,AI2960&lt;&gt;"closed",AI2960&lt;&gt;"old",AND($B$3&lt;&gt;Data!$N$6,OR(database!$AG2960&lt;&gt;Data!$K$9,database!$AG2960&lt;&gt;Data!$K$8))),MAX(C$8:C2959)+1,0)</f>
        <v>0</v>
      </c>
      <c r="D2960" s="25">
        <f ca="1">IF(AND($AL2960-D$3&lt;=TODAY(),$AL2960&gt;0,$AI2960&lt;&gt;"closed",AI2960&lt;&gt;"old",AND($B$3&lt;&gt;Data!$N$6,OR(database!$AG2960&lt;&gt;Data!$K$9,database!$AG2960&lt;&gt;Data!$K$8))),MAX(D$8:D2959)+1,0)</f>
        <v>0</v>
      </c>
      <c r="E2960" s="25">
        <f ca="1">IF(AND($AL2960-E$3&lt;=TODAY(),$AL2960&gt;0,AI2960&lt;&gt;"closed",AI2960&lt;&gt;"old",AND($B$3&lt;&gt;Data!$N$6,OR(database!$AG2960&lt;&gt;Data!$K$9,database!$AG2960&lt;&gt;Data!$K$8))),MAX(E$8:E2959)+1,0)</f>
        <v>0</v>
      </c>
      <c r="F2960" s="25">
        <f>IF(AH2960="X",MAX(F$8:F2959)+1,0)</f>
        <v>0</v>
      </c>
      <c r="G2960" s="25">
        <f ca="1">IF(AND(AG2960=Data!$K$8,database!AI2960&lt;&gt;"Closed",AI2960&lt;&gt;"old",database!AL2960&lt;(TODAY()+Data!$X$4)),MAX(G$8:G2959)+1,0)</f>
        <v>0</v>
      </c>
      <c r="H2960" s="25">
        <f ca="1">IF(AND(AG2960=Data!$K$9,database!AI2960&lt;&gt;"Closed",AI2960&lt;&gt;"old",database!AL2960&lt;(TODAY()+Data!$X$5)),MAX(H$8:H2959)+1,0)</f>
        <v>0</v>
      </c>
      <c r="Y2960">
        <f>IF(AS2960&gt;0,VLOOKUP(AS2960,$AT:$AV,3,0)+COUNTIF(AS$8:AS2959,AS2960),0)</f>
        <v>0</v>
      </c>
      <c r="AA2960" s="16"/>
      <c r="AB2960" s="22"/>
      <c r="AC2960" s="16"/>
      <c r="AD2960" s="22"/>
      <c r="AE2960" s="16"/>
      <c r="AF2960" s="22"/>
      <c r="AG2960" s="138"/>
      <c r="AH2960" s="23"/>
      <c r="AI2960" s="16"/>
      <c r="AJ2960" s="23"/>
      <c r="AK2960" s="28"/>
      <c r="AL2960" s="35"/>
      <c r="AQ2960" s="25">
        <f>IF(FollowUp!$AK$3="(Off)",IF(FollowUp!$AA$3=Data!$D$5,C2960,IF(FollowUp!$AA$3=Data!$D$6,D2960,IF(FollowUp!$AA$3=Data!$D$7,E2960,B2960))),IF(FollowUp!$AK$3=Data!$N$9,F2960,IF(FollowUp!$AK$3=Data!$N$8,H2960,IF(FollowUp!$AK$3=Data!$N$7,G2960,B2960))))</f>
        <v>0</v>
      </c>
      <c r="AR2960" s="51">
        <f t="shared" si="278"/>
        <v>0</v>
      </c>
      <c r="AS2960" s="25">
        <f t="shared" si="282"/>
        <v>-1</v>
      </c>
      <c r="AT2960" s="25">
        <f t="shared" si="279"/>
        <v>2953</v>
      </c>
      <c r="AU2960" s="25">
        <f t="shared" si="283"/>
        <v>0</v>
      </c>
      <c r="AV2960" s="25">
        <f t="shared" si="280"/>
        <v>0</v>
      </c>
      <c r="BB2960" s="51"/>
    </row>
    <row r="2961" spans="1:54" x14ac:dyDescent="0.25">
      <c r="A2961" t="str">
        <f t="shared" si="281"/>
        <v>2961</v>
      </c>
      <c r="B2961" s="25">
        <f>IF(OR(ISBLANK($AG2961),$AI2961="closed",$AI2961="old",AND($B$3=Data!$N$6,OR(database!AG2961=Data!$K$8,Data!$K$9=database!AG2961))),0,MAX(B$8:B2960)+1)</f>
        <v>0</v>
      </c>
      <c r="C2961" s="25">
        <f ca="1">IF(AND($AL2961-C$3&lt;=TODAY(),$AL2961&gt;0,AI2961&lt;&gt;"closed",AI2961&lt;&gt;"old",AND($B$3&lt;&gt;Data!$N$6,OR(database!$AG2961&lt;&gt;Data!$K$9,database!$AG2961&lt;&gt;Data!$K$8))),MAX(C$8:C2960)+1,0)</f>
        <v>0</v>
      </c>
      <c r="D2961" s="25">
        <f ca="1">IF(AND($AL2961-D$3&lt;=TODAY(),$AL2961&gt;0,$AI2961&lt;&gt;"closed",AI2961&lt;&gt;"old",AND($B$3&lt;&gt;Data!$N$6,OR(database!$AG2961&lt;&gt;Data!$K$9,database!$AG2961&lt;&gt;Data!$K$8))),MAX(D$8:D2960)+1,0)</f>
        <v>0</v>
      </c>
      <c r="E2961" s="25">
        <f ca="1">IF(AND($AL2961-E$3&lt;=TODAY(),$AL2961&gt;0,AI2961&lt;&gt;"closed",AI2961&lt;&gt;"old",AND($B$3&lt;&gt;Data!$N$6,OR(database!$AG2961&lt;&gt;Data!$K$9,database!$AG2961&lt;&gt;Data!$K$8))),MAX(E$8:E2960)+1,0)</f>
        <v>0</v>
      </c>
      <c r="F2961" s="25">
        <f>IF(AH2961="X",MAX(F$8:F2960)+1,0)</f>
        <v>0</v>
      </c>
      <c r="G2961" s="25">
        <f ca="1">IF(AND(AG2961=Data!$K$8,database!AI2961&lt;&gt;"Closed",AI2961&lt;&gt;"old",database!AL2961&lt;(TODAY()+Data!$X$4)),MAX(G$8:G2960)+1,0)</f>
        <v>0</v>
      </c>
      <c r="H2961" s="25">
        <f ca="1">IF(AND(AG2961=Data!$K$9,database!AI2961&lt;&gt;"Closed",AI2961&lt;&gt;"old",database!AL2961&lt;(TODAY()+Data!$X$5)),MAX(H$8:H2960)+1,0)</f>
        <v>0</v>
      </c>
      <c r="Y2961">
        <f>IF(AS2961&gt;0,VLOOKUP(AS2961,$AT:$AV,3,0)+COUNTIF(AS$8:AS2960,AS2961),0)</f>
        <v>0</v>
      </c>
      <c r="AA2961" s="17"/>
      <c r="AB2961" s="18"/>
      <c r="AC2961" s="17"/>
      <c r="AD2961" s="18"/>
      <c r="AE2961" s="17"/>
      <c r="AF2961" s="18"/>
      <c r="AG2961" s="139"/>
      <c r="AH2961" s="24"/>
      <c r="AI2961" s="17"/>
      <c r="AJ2961" s="24"/>
      <c r="AK2961" s="27"/>
      <c r="AL2961" s="47"/>
      <c r="AQ2961" s="25">
        <f>IF(FollowUp!$AK$3="(Off)",IF(FollowUp!$AA$3=Data!$D$5,C2961,IF(FollowUp!$AA$3=Data!$D$6,D2961,IF(FollowUp!$AA$3=Data!$D$7,E2961,B2961))),IF(FollowUp!$AK$3=Data!$N$9,F2961,IF(FollowUp!$AK$3=Data!$N$8,H2961,IF(FollowUp!$AK$3=Data!$N$7,G2961,B2961))))</f>
        <v>0</v>
      </c>
      <c r="AR2961" s="51">
        <f t="shared" si="278"/>
        <v>0</v>
      </c>
      <c r="AS2961" s="25">
        <f t="shared" si="282"/>
        <v>-1</v>
      </c>
      <c r="AT2961" s="25">
        <f t="shared" si="279"/>
        <v>2954</v>
      </c>
      <c r="AU2961" s="25">
        <f t="shared" si="283"/>
        <v>0</v>
      </c>
      <c r="AV2961" s="25">
        <f t="shared" si="280"/>
        <v>0</v>
      </c>
      <c r="BB2961" s="51"/>
    </row>
    <row r="2962" spans="1:54" x14ac:dyDescent="0.25">
      <c r="A2962" t="str">
        <f t="shared" si="281"/>
        <v>2962</v>
      </c>
      <c r="B2962" s="25">
        <f>IF(OR(ISBLANK($AG2962),$AI2962="closed",$AI2962="old",AND($B$3=Data!$N$6,OR(database!AG2962=Data!$K$8,Data!$K$9=database!AG2962))),0,MAX(B$8:B2961)+1)</f>
        <v>0</v>
      </c>
      <c r="C2962" s="25">
        <f ca="1">IF(AND($AL2962-C$3&lt;=TODAY(),$AL2962&gt;0,AI2962&lt;&gt;"closed",AI2962&lt;&gt;"old",AND($B$3&lt;&gt;Data!$N$6,OR(database!$AG2962&lt;&gt;Data!$K$9,database!$AG2962&lt;&gt;Data!$K$8))),MAX(C$8:C2961)+1,0)</f>
        <v>0</v>
      </c>
      <c r="D2962" s="25">
        <f ca="1">IF(AND($AL2962-D$3&lt;=TODAY(),$AL2962&gt;0,$AI2962&lt;&gt;"closed",AI2962&lt;&gt;"old",AND($B$3&lt;&gt;Data!$N$6,OR(database!$AG2962&lt;&gt;Data!$K$9,database!$AG2962&lt;&gt;Data!$K$8))),MAX(D$8:D2961)+1,0)</f>
        <v>0</v>
      </c>
      <c r="E2962" s="25">
        <f ca="1">IF(AND($AL2962-E$3&lt;=TODAY(),$AL2962&gt;0,AI2962&lt;&gt;"closed",AI2962&lt;&gt;"old",AND($B$3&lt;&gt;Data!$N$6,OR(database!$AG2962&lt;&gt;Data!$K$9,database!$AG2962&lt;&gt;Data!$K$8))),MAX(E$8:E2961)+1,0)</f>
        <v>0</v>
      </c>
      <c r="F2962" s="25">
        <f>IF(AH2962="X",MAX(F$8:F2961)+1,0)</f>
        <v>0</v>
      </c>
      <c r="G2962" s="25">
        <f ca="1">IF(AND(AG2962=Data!$K$8,database!AI2962&lt;&gt;"Closed",AI2962&lt;&gt;"old",database!AL2962&lt;(TODAY()+Data!$X$4)),MAX(G$8:G2961)+1,0)</f>
        <v>0</v>
      </c>
      <c r="H2962" s="25">
        <f ca="1">IF(AND(AG2962=Data!$K$9,database!AI2962&lt;&gt;"Closed",AI2962&lt;&gt;"old",database!AL2962&lt;(TODAY()+Data!$X$5)),MAX(H$8:H2961)+1,0)</f>
        <v>0</v>
      </c>
      <c r="Y2962">
        <f>IF(AS2962&gt;0,VLOOKUP(AS2962,$AT:$AV,3,0)+COUNTIF(AS$8:AS2961,AS2962),0)</f>
        <v>0</v>
      </c>
      <c r="AA2962" s="16"/>
      <c r="AB2962" s="22"/>
      <c r="AC2962" s="16"/>
      <c r="AD2962" s="22"/>
      <c r="AE2962" s="16"/>
      <c r="AF2962" s="22"/>
      <c r="AG2962" s="138"/>
      <c r="AH2962" s="23"/>
      <c r="AI2962" s="16"/>
      <c r="AJ2962" s="23"/>
      <c r="AK2962" s="28"/>
      <c r="AL2962" s="35"/>
      <c r="AQ2962" s="25">
        <f>IF(FollowUp!$AK$3="(Off)",IF(FollowUp!$AA$3=Data!$D$5,C2962,IF(FollowUp!$AA$3=Data!$D$6,D2962,IF(FollowUp!$AA$3=Data!$D$7,E2962,B2962))),IF(FollowUp!$AK$3=Data!$N$9,F2962,IF(FollowUp!$AK$3=Data!$N$8,H2962,IF(FollowUp!$AK$3=Data!$N$7,G2962,B2962))))</f>
        <v>0</v>
      </c>
      <c r="AR2962" s="51">
        <f t="shared" si="278"/>
        <v>0</v>
      </c>
      <c r="AS2962" s="25">
        <f t="shared" si="282"/>
        <v>-1</v>
      </c>
      <c r="AT2962" s="25">
        <f t="shared" si="279"/>
        <v>2955</v>
      </c>
      <c r="AU2962" s="25">
        <f t="shared" si="283"/>
        <v>0</v>
      </c>
      <c r="AV2962" s="25">
        <f t="shared" si="280"/>
        <v>0</v>
      </c>
      <c r="BB2962" s="51"/>
    </row>
    <row r="2963" spans="1:54" x14ac:dyDescent="0.25">
      <c r="A2963" t="str">
        <f t="shared" si="281"/>
        <v>2963</v>
      </c>
      <c r="B2963" s="25">
        <f>IF(OR(ISBLANK($AG2963),$AI2963="closed",$AI2963="old",AND($B$3=Data!$N$6,OR(database!AG2963=Data!$K$8,Data!$K$9=database!AG2963))),0,MAX(B$8:B2962)+1)</f>
        <v>0</v>
      </c>
      <c r="C2963" s="25">
        <f ca="1">IF(AND($AL2963-C$3&lt;=TODAY(),$AL2963&gt;0,AI2963&lt;&gt;"closed",AI2963&lt;&gt;"old",AND($B$3&lt;&gt;Data!$N$6,OR(database!$AG2963&lt;&gt;Data!$K$9,database!$AG2963&lt;&gt;Data!$K$8))),MAX(C$8:C2962)+1,0)</f>
        <v>0</v>
      </c>
      <c r="D2963" s="25">
        <f ca="1">IF(AND($AL2963-D$3&lt;=TODAY(),$AL2963&gt;0,$AI2963&lt;&gt;"closed",AI2963&lt;&gt;"old",AND($B$3&lt;&gt;Data!$N$6,OR(database!$AG2963&lt;&gt;Data!$K$9,database!$AG2963&lt;&gt;Data!$K$8))),MAX(D$8:D2962)+1,0)</f>
        <v>0</v>
      </c>
      <c r="E2963" s="25">
        <f ca="1">IF(AND($AL2963-E$3&lt;=TODAY(),$AL2963&gt;0,AI2963&lt;&gt;"closed",AI2963&lt;&gt;"old",AND($B$3&lt;&gt;Data!$N$6,OR(database!$AG2963&lt;&gt;Data!$K$9,database!$AG2963&lt;&gt;Data!$K$8))),MAX(E$8:E2962)+1,0)</f>
        <v>0</v>
      </c>
      <c r="F2963" s="25">
        <f>IF(AH2963="X",MAX(F$8:F2962)+1,0)</f>
        <v>0</v>
      </c>
      <c r="G2963" s="25">
        <f ca="1">IF(AND(AG2963=Data!$K$8,database!AI2963&lt;&gt;"Closed",AI2963&lt;&gt;"old",database!AL2963&lt;(TODAY()+Data!$X$4)),MAX(G$8:G2962)+1,0)</f>
        <v>0</v>
      </c>
      <c r="H2963" s="25">
        <f ca="1">IF(AND(AG2963=Data!$K$9,database!AI2963&lt;&gt;"Closed",AI2963&lt;&gt;"old",database!AL2963&lt;(TODAY()+Data!$X$5)),MAX(H$8:H2962)+1,0)</f>
        <v>0</v>
      </c>
      <c r="Y2963">
        <f>IF(AS2963&gt;0,VLOOKUP(AS2963,$AT:$AV,3,0)+COUNTIF(AS$8:AS2962,AS2963),0)</f>
        <v>0</v>
      </c>
      <c r="AA2963" s="17"/>
      <c r="AB2963" s="18"/>
      <c r="AC2963" s="17"/>
      <c r="AD2963" s="18"/>
      <c r="AE2963" s="17"/>
      <c r="AF2963" s="18"/>
      <c r="AG2963" s="139"/>
      <c r="AH2963" s="24"/>
      <c r="AI2963" s="17"/>
      <c r="AJ2963" s="24"/>
      <c r="AK2963" s="27"/>
      <c r="AL2963" s="47"/>
      <c r="AQ2963" s="25">
        <f>IF(FollowUp!$AK$3="(Off)",IF(FollowUp!$AA$3=Data!$D$5,C2963,IF(FollowUp!$AA$3=Data!$D$6,D2963,IF(FollowUp!$AA$3=Data!$D$7,E2963,B2963))),IF(FollowUp!$AK$3=Data!$N$9,F2963,IF(FollowUp!$AK$3=Data!$N$8,H2963,IF(FollowUp!$AK$3=Data!$N$7,G2963,B2963))))</f>
        <v>0</v>
      </c>
      <c r="AR2963" s="51">
        <f t="shared" si="278"/>
        <v>0</v>
      </c>
      <c r="AS2963" s="25">
        <f t="shared" si="282"/>
        <v>-1</v>
      </c>
      <c r="AT2963" s="25">
        <f t="shared" si="279"/>
        <v>2956</v>
      </c>
      <c r="AU2963" s="25">
        <f t="shared" si="283"/>
        <v>0</v>
      </c>
      <c r="AV2963" s="25">
        <f t="shared" si="280"/>
        <v>0</v>
      </c>
      <c r="BB2963" s="51"/>
    </row>
    <row r="2964" spans="1:54" x14ac:dyDescent="0.25">
      <c r="A2964" t="str">
        <f t="shared" si="281"/>
        <v>2964</v>
      </c>
      <c r="B2964" s="25">
        <f>IF(OR(ISBLANK($AG2964),$AI2964="closed",$AI2964="old",AND($B$3=Data!$N$6,OR(database!AG2964=Data!$K$8,Data!$K$9=database!AG2964))),0,MAX(B$8:B2963)+1)</f>
        <v>0</v>
      </c>
      <c r="C2964" s="25">
        <f ca="1">IF(AND($AL2964-C$3&lt;=TODAY(),$AL2964&gt;0,AI2964&lt;&gt;"closed",AI2964&lt;&gt;"old",AND($B$3&lt;&gt;Data!$N$6,OR(database!$AG2964&lt;&gt;Data!$K$9,database!$AG2964&lt;&gt;Data!$K$8))),MAX(C$8:C2963)+1,0)</f>
        <v>0</v>
      </c>
      <c r="D2964" s="25">
        <f ca="1">IF(AND($AL2964-D$3&lt;=TODAY(),$AL2964&gt;0,$AI2964&lt;&gt;"closed",AI2964&lt;&gt;"old",AND($B$3&lt;&gt;Data!$N$6,OR(database!$AG2964&lt;&gt;Data!$K$9,database!$AG2964&lt;&gt;Data!$K$8))),MAX(D$8:D2963)+1,0)</f>
        <v>0</v>
      </c>
      <c r="E2964" s="25">
        <f ca="1">IF(AND($AL2964-E$3&lt;=TODAY(),$AL2964&gt;0,AI2964&lt;&gt;"closed",AI2964&lt;&gt;"old",AND($B$3&lt;&gt;Data!$N$6,OR(database!$AG2964&lt;&gt;Data!$K$9,database!$AG2964&lt;&gt;Data!$K$8))),MAX(E$8:E2963)+1,0)</f>
        <v>0</v>
      </c>
      <c r="F2964" s="25">
        <f>IF(AH2964="X",MAX(F$8:F2963)+1,0)</f>
        <v>0</v>
      </c>
      <c r="G2964" s="25">
        <f ca="1">IF(AND(AG2964=Data!$K$8,database!AI2964&lt;&gt;"Closed",AI2964&lt;&gt;"old",database!AL2964&lt;(TODAY()+Data!$X$4)),MAX(G$8:G2963)+1,0)</f>
        <v>0</v>
      </c>
      <c r="H2964" s="25">
        <f ca="1">IF(AND(AG2964=Data!$K$9,database!AI2964&lt;&gt;"Closed",AI2964&lt;&gt;"old",database!AL2964&lt;(TODAY()+Data!$X$5)),MAX(H$8:H2963)+1,0)</f>
        <v>0</v>
      </c>
      <c r="Y2964">
        <f>IF(AS2964&gt;0,VLOOKUP(AS2964,$AT:$AV,3,0)+COUNTIF(AS$8:AS2963,AS2964),0)</f>
        <v>0</v>
      </c>
      <c r="AA2964" s="16"/>
      <c r="AB2964" s="22"/>
      <c r="AC2964" s="16"/>
      <c r="AD2964" s="22"/>
      <c r="AE2964" s="16"/>
      <c r="AF2964" s="22"/>
      <c r="AG2964" s="138"/>
      <c r="AH2964" s="23"/>
      <c r="AI2964" s="16"/>
      <c r="AJ2964" s="23"/>
      <c r="AK2964" s="28"/>
      <c r="AL2964" s="35"/>
      <c r="AQ2964" s="25">
        <f>IF(FollowUp!$AK$3="(Off)",IF(FollowUp!$AA$3=Data!$D$5,C2964,IF(FollowUp!$AA$3=Data!$D$6,D2964,IF(FollowUp!$AA$3=Data!$D$7,E2964,B2964))),IF(FollowUp!$AK$3=Data!$N$9,F2964,IF(FollowUp!$AK$3=Data!$N$8,H2964,IF(FollowUp!$AK$3=Data!$N$7,G2964,B2964))))</f>
        <v>0</v>
      </c>
      <c r="AR2964" s="51">
        <f t="shared" si="278"/>
        <v>0</v>
      </c>
      <c r="AS2964" s="25">
        <f t="shared" si="282"/>
        <v>-1</v>
      </c>
      <c r="AT2964" s="25">
        <f t="shared" si="279"/>
        <v>2957</v>
      </c>
      <c r="AU2964" s="25">
        <f t="shared" si="283"/>
        <v>0</v>
      </c>
      <c r="AV2964" s="25">
        <f t="shared" si="280"/>
        <v>0</v>
      </c>
      <c r="BB2964" s="51"/>
    </row>
    <row r="2965" spans="1:54" x14ac:dyDescent="0.25">
      <c r="A2965" t="str">
        <f t="shared" si="281"/>
        <v>2965</v>
      </c>
      <c r="B2965" s="25">
        <f>IF(OR(ISBLANK($AG2965),$AI2965="closed",$AI2965="old",AND($B$3=Data!$N$6,OR(database!AG2965=Data!$K$8,Data!$K$9=database!AG2965))),0,MAX(B$8:B2964)+1)</f>
        <v>0</v>
      </c>
      <c r="C2965" s="25">
        <f ca="1">IF(AND($AL2965-C$3&lt;=TODAY(),$AL2965&gt;0,AI2965&lt;&gt;"closed",AI2965&lt;&gt;"old",AND($B$3&lt;&gt;Data!$N$6,OR(database!$AG2965&lt;&gt;Data!$K$9,database!$AG2965&lt;&gt;Data!$K$8))),MAX(C$8:C2964)+1,0)</f>
        <v>0</v>
      </c>
      <c r="D2965" s="25">
        <f ca="1">IF(AND($AL2965-D$3&lt;=TODAY(),$AL2965&gt;0,$AI2965&lt;&gt;"closed",AI2965&lt;&gt;"old",AND($B$3&lt;&gt;Data!$N$6,OR(database!$AG2965&lt;&gt;Data!$K$9,database!$AG2965&lt;&gt;Data!$K$8))),MAX(D$8:D2964)+1,0)</f>
        <v>0</v>
      </c>
      <c r="E2965" s="25">
        <f ca="1">IF(AND($AL2965-E$3&lt;=TODAY(),$AL2965&gt;0,AI2965&lt;&gt;"closed",AI2965&lt;&gt;"old",AND($B$3&lt;&gt;Data!$N$6,OR(database!$AG2965&lt;&gt;Data!$K$9,database!$AG2965&lt;&gt;Data!$K$8))),MAX(E$8:E2964)+1,0)</f>
        <v>0</v>
      </c>
      <c r="F2965" s="25">
        <f>IF(AH2965="X",MAX(F$8:F2964)+1,0)</f>
        <v>0</v>
      </c>
      <c r="G2965" s="25">
        <f ca="1">IF(AND(AG2965=Data!$K$8,database!AI2965&lt;&gt;"Closed",AI2965&lt;&gt;"old",database!AL2965&lt;(TODAY()+Data!$X$4)),MAX(G$8:G2964)+1,0)</f>
        <v>0</v>
      </c>
      <c r="H2965" s="25">
        <f ca="1">IF(AND(AG2965=Data!$K$9,database!AI2965&lt;&gt;"Closed",AI2965&lt;&gt;"old",database!AL2965&lt;(TODAY()+Data!$X$5)),MAX(H$8:H2964)+1,0)</f>
        <v>0</v>
      </c>
      <c r="Y2965">
        <f>IF(AS2965&gt;0,VLOOKUP(AS2965,$AT:$AV,3,0)+COUNTIF(AS$8:AS2964,AS2965),0)</f>
        <v>0</v>
      </c>
      <c r="AA2965" s="17"/>
      <c r="AB2965" s="18"/>
      <c r="AC2965" s="17"/>
      <c r="AD2965" s="18"/>
      <c r="AE2965" s="17"/>
      <c r="AF2965" s="18"/>
      <c r="AG2965" s="139"/>
      <c r="AH2965" s="24"/>
      <c r="AI2965" s="17"/>
      <c r="AJ2965" s="24"/>
      <c r="AK2965" s="27"/>
      <c r="AL2965" s="47"/>
      <c r="AQ2965" s="25">
        <f>IF(FollowUp!$AK$3="(Off)",IF(FollowUp!$AA$3=Data!$D$5,C2965,IF(FollowUp!$AA$3=Data!$D$6,D2965,IF(FollowUp!$AA$3=Data!$D$7,E2965,B2965))),IF(FollowUp!$AK$3=Data!$N$9,F2965,IF(FollowUp!$AK$3=Data!$N$8,H2965,IF(FollowUp!$AK$3=Data!$N$7,G2965,B2965))))</f>
        <v>0</v>
      </c>
      <c r="AR2965" s="51">
        <f t="shared" si="278"/>
        <v>0</v>
      </c>
      <c r="AS2965" s="25">
        <f t="shared" si="282"/>
        <v>-1</v>
      </c>
      <c r="AT2965" s="25">
        <f t="shared" si="279"/>
        <v>2958</v>
      </c>
      <c r="AU2965" s="25">
        <f t="shared" si="283"/>
        <v>0</v>
      </c>
      <c r="AV2965" s="25">
        <f t="shared" si="280"/>
        <v>0</v>
      </c>
      <c r="BB2965" s="51"/>
    </row>
    <row r="2966" spans="1:54" x14ac:dyDescent="0.25">
      <c r="A2966" t="str">
        <f t="shared" si="281"/>
        <v>2966</v>
      </c>
      <c r="B2966" s="25">
        <f>IF(OR(ISBLANK($AG2966),$AI2966="closed",$AI2966="old",AND($B$3=Data!$N$6,OR(database!AG2966=Data!$K$8,Data!$K$9=database!AG2966))),0,MAX(B$8:B2965)+1)</f>
        <v>0</v>
      </c>
      <c r="C2966" s="25">
        <f ca="1">IF(AND($AL2966-C$3&lt;=TODAY(),$AL2966&gt;0,AI2966&lt;&gt;"closed",AI2966&lt;&gt;"old",AND($B$3&lt;&gt;Data!$N$6,OR(database!$AG2966&lt;&gt;Data!$K$9,database!$AG2966&lt;&gt;Data!$K$8))),MAX(C$8:C2965)+1,0)</f>
        <v>0</v>
      </c>
      <c r="D2966" s="25">
        <f ca="1">IF(AND($AL2966-D$3&lt;=TODAY(),$AL2966&gt;0,$AI2966&lt;&gt;"closed",AI2966&lt;&gt;"old",AND($B$3&lt;&gt;Data!$N$6,OR(database!$AG2966&lt;&gt;Data!$K$9,database!$AG2966&lt;&gt;Data!$K$8))),MAX(D$8:D2965)+1,0)</f>
        <v>0</v>
      </c>
      <c r="E2966" s="25">
        <f ca="1">IF(AND($AL2966-E$3&lt;=TODAY(),$AL2966&gt;0,AI2966&lt;&gt;"closed",AI2966&lt;&gt;"old",AND($B$3&lt;&gt;Data!$N$6,OR(database!$AG2966&lt;&gt;Data!$K$9,database!$AG2966&lt;&gt;Data!$K$8))),MAX(E$8:E2965)+1,0)</f>
        <v>0</v>
      </c>
      <c r="F2966" s="25">
        <f>IF(AH2966="X",MAX(F$8:F2965)+1,0)</f>
        <v>0</v>
      </c>
      <c r="G2966" s="25">
        <f ca="1">IF(AND(AG2966=Data!$K$8,database!AI2966&lt;&gt;"Closed",AI2966&lt;&gt;"old",database!AL2966&lt;(TODAY()+Data!$X$4)),MAX(G$8:G2965)+1,0)</f>
        <v>0</v>
      </c>
      <c r="H2966" s="25">
        <f ca="1">IF(AND(AG2966=Data!$K$9,database!AI2966&lt;&gt;"Closed",AI2966&lt;&gt;"old",database!AL2966&lt;(TODAY()+Data!$X$5)),MAX(H$8:H2965)+1,0)</f>
        <v>0</v>
      </c>
      <c r="Y2966">
        <f>IF(AS2966&gt;0,VLOOKUP(AS2966,$AT:$AV,3,0)+COUNTIF(AS$8:AS2965,AS2966),0)</f>
        <v>0</v>
      </c>
      <c r="AA2966" s="16"/>
      <c r="AB2966" s="22"/>
      <c r="AC2966" s="16"/>
      <c r="AD2966" s="22"/>
      <c r="AE2966" s="16"/>
      <c r="AF2966" s="22"/>
      <c r="AG2966" s="138"/>
      <c r="AH2966" s="23"/>
      <c r="AI2966" s="16"/>
      <c r="AJ2966" s="23"/>
      <c r="AK2966" s="28"/>
      <c r="AL2966" s="35"/>
      <c r="AQ2966" s="25">
        <f>IF(FollowUp!$AK$3="(Off)",IF(FollowUp!$AA$3=Data!$D$5,C2966,IF(FollowUp!$AA$3=Data!$D$6,D2966,IF(FollowUp!$AA$3=Data!$D$7,E2966,B2966))),IF(FollowUp!$AK$3=Data!$N$9,F2966,IF(FollowUp!$AK$3=Data!$N$8,H2966,IF(FollowUp!$AK$3=Data!$N$7,G2966,B2966))))</f>
        <v>0</v>
      </c>
      <c r="AR2966" s="51">
        <f t="shared" si="278"/>
        <v>0</v>
      </c>
      <c r="AS2966" s="25">
        <f t="shared" si="282"/>
        <v>-1</v>
      </c>
      <c r="AT2966" s="25">
        <f t="shared" si="279"/>
        <v>2959</v>
      </c>
      <c r="AU2966" s="25">
        <f t="shared" si="283"/>
        <v>0</v>
      </c>
      <c r="AV2966" s="25">
        <f t="shared" si="280"/>
        <v>0</v>
      </c>
      <c r="BB2966" s="51"/>
    </row>
    <row r="2967" spans="1:54" x14ac:dyDescent="0.25">
      <c r="A2967" t="str">
        <f t="shared" si="281"/>
        <v>2967</v>
      </c>
      <c r="B2967" s="25">
        <f>IF(OR(ISBLANK($AG2967),$AI2967="closed",$AI2967="old",AND($B$3=Data!$N$6,OR(database!AG2967=Data!$K$8,Data!$K$9=database!AG2967))),0,MAX(B$8:B2966)+1)</f>
        <v>0</v>
      </c>
      <c r="C2967" s="25">
        <f ca="1">IF(AND($AL2967-C$3&lt;=TODAY(),$AL2967&gt;0,AI2967&lt;&gt;"closed",AI2967&lt;&gt;"old",AND($B$3&lt;&gt;Data!$N$6,OR(database!$AG2967&lt;&gt;Data!$K$9,database!$AG2967&lt;&gt;Data!$K$8))),MAX(C$8:C2966)+1,0)</f>
        <v>0</v>
      </c>
      <c r="D2967" s="25">
        <f ca="1">IF(AND($AL2967-D$3&lt;=TODAY(),$AL2967&gt;0,$AI2967&lt;&gt;"closed",AI2967&lt;&gt;"old",AND($B$3&lt;&gt;Data!$N$6,OR(database!$AG2967&lt;&gt;Data!$K$9,database!$AG2967&lt;&gt;Data!$K$8))),MAX(D$8:D2966)+1,0)</f>
        <v>0</v>
      </c>
      <c r="E2967" s="25">
        <f ca="1">IF(AND($AL2967-E$3&lt;=TODAY(),$AL2967&gt;0,AI2967&lt;&gt;"closed",AI2967&lt;&gt;"old",AND($B$3&lt;&gt;Data!$N$6,OR(database!$AG2967&lt;&gt;Data!$K$9,database!$AG2967&lt;&gt;Data!$K$8))),MAX(E$8:E2966)+1,0)</f>
        <v>0</v>
      </c>
      <c r="F2967" s="25">
        <f>IF(AH2967="X",MAX(F$8:F2966)+1,0)</f>
        <v>0</v>
      </c>
      <c r="G2967" s="25">
        <f ca="1">IF(AND(AG2967=Data!$K$8,database!AI2967&lt;&gt;"Closed",AI2967&lt;&gt;"old",database!AL2967&lt;(TODAY()+Data!$X$4)),MAX(G$8:G2966)+1,0)</f>
        <v>0</v>
      </c>
      <c r="H2967" s="25">
        <f ca="1">IF(AND(AG2967=Data!$K$9,database!AI2967&lt;&gt;"Closed",AI2967&lt;&gt;"old",database!AL2967&lt;(TODAY()+Data!$X$5)),MAX(H$8:H2966)+1,0)</f>
        <v>0</v>
      </c>
      <c r="Y2967">
        <f>IF(AS2967&gt;0,VLOOKUP(AS2967,$AT:$AV,3,0)+COUNTIF(AS$8:AS2966,AS2967),0)</f>
        <v>0</v>
      </c>
      <c r="AA2967" s="17"/>
      <c r="AB2967" s="18"/>
      <c r="AC2967" s="17"/>
      <c r="AD2967" s="18"/>
      <c r="AE2967" s="17"/>
      <c r="AF2967" s="18"/>
      <c r="AG2967" s="139"/>
      <c r="AH2967" s="24"/>
      <c r="AI2967" s="17"/>
      <c r="AJ2967" s="24"/>
      <c r="AK2967" s="27"/>
      <c r="AL2967" s="47"/>
      <c r="AQ2967" s="25">
        <f>IF(FollowUp!$AK$3="(Off)",IF(FollowUp!$AA$3=Data!$D$5,C2967,IF(FollowUp!$AA$3=Data!$D$6,D2967,IF(FollowUp!$AA$3=Data!$D$7,E2967,B2967))),IF(FollowUp!$AK$3=Data!$N$9,F2967,IF(FollowUp!$AK$3=Data!$N$8,H2967,IF(FollowUp!$AK$3=Data!$N$7,G2967,B2967))))</f>
        <v>0</v>
      </c>
      <c r="AR2967" s="51">
        <f t="shared" si="278"/>
        <v>0</v>
      </c>
      <c r="AS2967" s="25">
        <f t="shared" si="282"/>
        <v>-1</v>
      </c>
      <c r="AT2967" s="25">
        <f t="shared" si="279"/>
        <v>2960</v>
      </c>
      <c r="AU2967" s="25">
        <f t="shared" si="283"/>
        <v>0</v>
      </c>
      <c r="AV2967" s="25">
        <f t="shared" si="280"/>
        <v>0</v>
      </c>
      <c r="BB2967" s="51"/>
    </row>
    <row r="2968" spans="1:54" x14ac:dyDescent="0.25">
      <c r="A2968" t="str">
        <f t="shared" si="281"/>
        <v>2968</v>
      </c>
      <c r="B2968" s="25">
        <f>IF(OR(ISBLANK($AG2968),$AI2968="closed",$AI2968="old",AND($B$3=Data!$N$6,OR(database!AG2968=Data!$K$8,Data!$K$9=database!AG2968))),0,MAX(B$8:B2967)+1)</f>
        <v>0</v>
      </c>
      <c r="C2968" s="25">
        <f ca="1">IF(AND($AL2968-C$3&lt;=TODAY(),$AL2968&gt;0,AI2968&lt;&gt;"closed",AI2968&lt;&gt;"old",AND($B$3&lt;&gt;Data!$N$6,OR(database!$AG2968&lt;&gt;Data!$K$9,database!$AG2968&lt;&gt;Data!$K$8))),MAX(C$8:C2967)+1,0)</f>
        <v>0</v>
      </c>
      <c r="D2968" s="25">
        <f ca="1">IF(AND($AL2968-D$3&lt;=TODAY(),$AL2968&gt;0,$AI2968&lt;&gt;"closed",AI2968&lt;&gt;"old",AND($B$3&lt;&gt;Data!$N$6,OR(database!$AG2968&lt;&gt;Data!$K$9,database!$AG2968&lt;&gt;Data!$K$8))),MAX(D$8:D2967)+1,0)</f>
        <v>0</v>
      </c>
      <c r="E2968" s="25">
        <f ca="1">IF(AND($AL2968-E$3&lt;=TODAY(),$AL2968&gt;0,AI2968&lt;&gt;"closed",AI2968&lt;&gt;"old",AND($B$3&lt;&gt;Data!$N$6,OR(database!$AG2968&lt;&gt;Data!$K$9,database!$AG2968&lt;&gt;Data!$K$8))),MAX(E$8:E2967)+1,0)</f>
        <v>0</v>
      </c>
      <c r="F2968" s="25">
        <f>IF(AH2968="X",MAX(F$8:F2967)+1,0)</f>
        <v>0</v>
      </c>
      <c r="G2968" s="25">
        <f ca="1">IF(AND(AG2968=Data!$K$8,database!AI2968&lt;&gt;"Closed",AI2968&lt;&gt;"old",database!AL2968&lt;(TODAY()+Data!$X$4)),MAX(G$8:G2967)+1,0)</f>
        <v>0</v>
      </c>
      <c r="H2968" s="25">
        <f ca="1">IF(AND(AG2968=Data!$K$9,database!AI2968&lt;&gt;"Closed",AI2968&lt;&gt;"old",database!AL2968&lt;(TODAY()+Data!$X$5)),MAX(H$8:H2967)+1,0)</f>
        <v>0</v>
      </c>
      <c r="Y2968">
        <f>IF(AS2968&gt;0,VLOOKUP(AS2968,$AT:$AV,3,0)+COUNTIF(AS$8:AS2967,AS2968),0)</f>
        <v>0</v>
      </c>
      <c r="AA2968" s="16"/>
      <c r="AB2968" s="22"/>
      <c r="AC2968" s="16"/>
      <c r="AD2968" s="22"/>
      <c r="AE2968" s="16"/>
      <c r="AF2968" s="22"/>
      <c r="AG2968" s="138"/>
      <c r="AH2968" s="23"/>
      <c r="AI2968" s="16"/>
      <c r="AJ2968" s="23"/>
      <c r="AK2968" s="28"/>
      <c r="AL2968" s="35"/>
      <c r="AQ2968" s="25">
        <f>IF(FollowUp!$AK$3="(Off)",IF(FollowUp!$AA$3=Data!$D$5,C2968,IF(FollowUp!$AA$3=Data!$D$6,D2968,IF(FollowUp!$AA$3=Data!$D$7,E2968,B2968))),IF(FollowUp!$AK$3=Data!$N$9,F2968,IF(FollowUp!$AK$3=Data!$N$8,H2968,IF(FollowUp!$AK$3=Data!$N$7,G2968,B2968))))</f>
        <v>0</v>
      </c>
      <c r="AR2968" s="51">
        <f t="shared" si="278"/>
        <v>0</v>
      </c>
      <c r="AS2968" s="25">
        <f t="shared" si="282"/>
        <v>-1</v>
      </c>
      <c r="AT2968" s="25">
        <f t="shared" si="279"/>
        <v>2961</v>
      </c>
      <c r="AU2968" s="25">
        <f t="shared" si="283"/>
        <v>0</v>
      </c>
      <c r="AV2968" s="25">
        <f t="shared" si="280"/>
        <v>0</v>
      </c>
      <c r="BB2968" s="51"/>
    </row>
    <row r="2969" spans="1:54" x14ac:dyDescent="0.25">
      <c r="A2969" t="str">
        <f t="shared" si="281"/>
        <v>2969</v>
      </c>
      <c r="B2969" s="25">
        <f>IF(OR(ISBLANK($AG2969),$AI2969="closed",$AI2969="old",AND($B$3=Data!$N$6,OR(database!AG2969=Data!$K$8,Data!$K$9=database!AG2969))),0,MAX(B$8:B2968)+1)</f>
        <v>0</v>
      </c>
      <c r="C2969" s="25">
        <f ca="1">IF(AND($AL2969-C$3&lt;=TODAY(),$AL2969&gt;0,AI2969&lt;&gt;"closed",AI2969&lt;&gt;"old",AND($B$3&lt;&gt;Data!$N$6,OR(database!$AG2969&lt;&gt;Data!$K$9,database!$AG2969&lt;&gt;Data!$K$8))),MAX(C$8:C2968)+1,0)</f>
        <v>0</v>
      </c>
      <c r="D2969" s="25">
        <f ca="1">IF(AND($AL2969-D$3&lt;=TODAY(),$AL2969&gt;0,$AI2969&lt;&gt;"closed",AI2969&lt;&gt;"old",AND($B$3&lt;&gt;Data!$N$6,OR(database!$AG2969&lt;&gt;Data!$K$9,database!$AG2969&lt;&gt;Data!$K$8))),MAX(D$8:D2968)+1,0)</f>
        <v>0</v>
      </c>
      <c r="E2969" s="25">
        <f ca="1">IF(AND($AL2969-E$3&lt;=TODAY(),$AL2969&gt;0,AI2969&lt;&gt;"closed",AI2969&lt;&gt;"old",AND($B$3&lt;&gt;Data!$N$6,OR(database!$AG2969&lt;&gt;Data!$K$9,database!$AG2969&lt;&gt;Data!$K$8))),MAX(E$8:E2968)+1,0)</f>
        <v>0</v>
      </c>
      <c r="F2969" s="25">
        <f>IF(AH2969="X",MAX(F$8:F2968)+1,0)</f>
        <v>0</v>
      </c>
      <c r="G2969" s="25">
        <f ca="1">IF(AND(AG2969=Data!$K$8,database!AI2969&lt;&gt;"Closed",AI2969&lt;&gt;"old",database!AL2969&lt;(TODAY()+Data!$X$4)),MAX(G$8:G2968)+1,0)</f>
        <v>0</v>
      </c>
      <c r="H2969" s="25">
        <f ca="1">IF(AND(AG2969=Data!$K$9,database!AI2969&lt;&gt;"Closed",AI2969&lt;&gt;"old",database!AL2969&lt;(TODAY()+Data!$X$5)),MAX(H$8:H2968)+1,0)</f>
        <v>0</v>
      </c>
      <c r="Y2969">
        <f>IF(AS2969&gt;0,VLOOKUP(AS2969,$AT:$AV,3,0)+COUNTIF(AS$8:AS2968,AS2969),0)</f>
        <v>0</v>
      </c>
      <c r="AA2969" s="17"/>
      <c r="AB2969" s="18"/>
      <c r="AC2969" s="17"/>
      <c r="AD2969" s="18"/>
      <c r="AE2969" s="17"/>
      <c r="AF2969" s="18"/>
      <c r="AG2969" s="139"/>
      <c r="AH2969" s="24"/>
      <c r="AI2969" s="17"/>
      <c r="AJ2969" s="24"/>
      <c r="AK2969" s="27"/>
      <c r="AL2969" s="47"/>
      <c r="AQ2969" s="25">
        <f>IF(FollowUp!$AK$3="(Off)",IF(FollowUp!$AA$3=Data!$D$5,C2969,IF(FollowUp!$AA$3=Data!$D$6,D2969,IF(FollowUp!$AA$3=Data!$D$7,E2969,B2969))),IF(FollowUp!$AK$3=Data!$N$9,F2969,IF(FollowUp!$AK$3=Data!$N$8,H2969,IF(FollowUp!$AK$3=Data!$N$7,G2969,B2969))))</f>
        <v>0</v>
      </c>
      <c r="AR2969" s="51">
        <f t="shared" ref="AR2969:AR3008" si="284">IF(AQ2969&gt;0,AL2969,0)</f>
        <v>0</v>
      </c>
      <c r="AS2969" s="25">
        <f t="shared" si="282"/>
        <v>-1</v>
      </c>
      <c r="AT2969" s="25">
        <f t="shared" ref="AT2969:AT3008" si="285">AT2968+1</f>
        <v>2962</v>
      </c>
      <c r="AU2969" s="25">
        <f t="shared" si="283"/>
        <v>0</v>
      </c>
      <c r="AV2969" s="25">
        <f t="shared" ref="AV2969:AV3008" si="286">IF(AND(AU2969&gt;0,AV2970=0),1,(AU2970+AV2970))</f>
        <v>0</v>
      </c>
      <c r="BB2969" s="51"/>
    </row>
    <row r="2970" spans="1:54" x14ac:dyDescent="0.25">
      <c r="A2970" t="str">
        <f t="shared" si="281"/>
        <v>2970</v>
      </c>
      <c r="B2970" s="25">
        <f>IF(OR(ISBLANK($AG2970),$AI2970="closed",$AI2970="old",AND($B$3=Data!$N$6,OR(database!AG2970=Data!$K$8,Data!$K$9=database!AG2970))),0,MAX(B$8:B2969)+1)</f>
        <v>0</v>
      </c>
      <c r="C2970" s="25">
        <f ca="1">IF(AND($AL2970-C$3&lt;=TODAY(),$AL2970&gt;0,AI2970&lt;&gt;"closed",AI2970&lt;&gt;"old",AND($B$3&lt;&gt;Data!$N$6,OR(database!$AG2970&lt;&gt;Data!$K$9,database!$AG2970&lt;&gt;Data!$K$8))),MAX(C$8:C2969)+1,0)</f>
        <v>0</v>
      </c>
      <c r="D2970" s="25">
        <f ca="1">IF(AND($AL2970-D$3&lt;=TODAY(),$AL2970&gt;0,$AI2970&lt;&gt;"closed",AI2970&lt;&gt;"old",AND($B$3&lt;&gt;Data!$N$6,OR(database!$AG2970&lt;&gt;Data!$K$9,database!$AG2970&lt;&gt;Data!$K$8))),MAX(D$8:D2969)+1,0)</f>
        <v>0</v>
      </c>
      <c r="E2970" s="25">
        <f ca="1">IF(AND($AL2970-E$3&lt;=TODAY(),$AL2970&gt;0,AI2970&lt;&gt;"closed",AI2970&lt;&gt;"old",AND($B$3&lt;&gt;Data!$N$6,OR(database!$AG2970&lt;&gt;Data!$K$9,database!$AG2970&lt;&gt;Data!$K$8))),MAX(E$8:E2969)+1,0)</f>
        <v>0</v>
      </c>
      <c r="F2970" s="25">
        <f>IF(AH2970="X",MAX(F$8:F2969)+1,0)</f>
        <v>0</v>
      </c>
      <c r="G2970" s="25">
        <f ca="1">IF(AND(AG2970=Data!$K$8,database!AI2970&lt;&gt;"Closed",AI2970&lt;&gt;"old",database!AL2970&lt;(TODAY()+Data!$X$4)),MAX(G$8:G2969)+1,0)</f>
        <v>0</v>
      </c>
      <c r="H2970" s="25">
        <f ca="1">IF(AND(AG2970=Data!$K$9,database!AI2970&lt;&gt;"Closed",AI2970&lt;&gt;"old",database!AL2970&lt;(TODAY()+Data!$X$5)),MAX(H$8:H2969)+1,0)</f>
        <v>0</v>
      </c>
      <c r="Y2970">
        <f>IF(AS2970&gt;0,VLOOKUP(AS2970,$AT:$AV,3,0)+COUNTIF(AS$8:AS2969,AS2970),0)</f>
        <v>0</v>
      </c>
      <c r="AA2970" s="16"/>
      <c r="AB2970" s="22"/>
      <c r="AC2970" s="16"/>
      <c r="AD2970" s="22"/>
      <c r="AE2970" s="16"/>
      <c r="AF2970" s="22"/>
      <c r="AG2970" s="138"/>
      <c r="AH2970" s="23"/>
      <c r="AI2970" s="16"/>
      <c r="AJ2970" s="23"/>
      <c r="AK2970" s="28"/>
      <c r="AL2970" s="35"/>
      <c r="AQ2970" s="25">
        <f>IF(FollowUp!$AK$3="(Off)",IF(FollowUp!$AA$3=Data!$D$5,C2970,IF(FollowUp!$AA$3=Data!$D$6,D2970,IF(FollowUp!$AA$3=Data!$D$7,E2970,B2970))),IF(FollowUp!$AK$3=Data!$N$9,F2970,IF(FollowUp!$AK$3=Data!$N$8,H2970,IF(FollowUp!$AK$3=Data!$N$7,G2970,B2970))))</f>
        <v>0</v>
      </c>
      <c r="AR2970" s="51">
        <f t="shared" si="284"/>
        <v>0</v>
      </c>
      <c r="AS2970" s="25">
        <f t="shared" si="282"/>
        <v>-1</v>
      </c>
      <c r="AT2970" s="25">
        <f t="shared" si="285"/>
        <v>2963</v>
      </c>
      <c r="AU2970" s="25">
        <f t="shared" si="283"/>
        <v>0</v>
      </c>
      <c r="AV2970" s="25">
        <f t="shared" si="286"/>
        <v>0</v>
      </c>
      <c r="BB2970" s="51"/>
    </row>
    <row r="2971" spans="1:54" x14ac:dyDescent="0.25">
      <c r="A2971" t="str">
        <f t="shared" si="281"/>
        <v>2971</v>
      </c>
      <c r="B2971" s="25">
        <f>IF(OR(ISBLANK($AG2971),$AI2971="closed",$AI2971="old",AND($B$3=Data!$N$6,OR(database!AG2971=Data!$K$8,Data!$K$9=database!AG2971))),0,MAX(B$8:B2970)+1)</f>
        <v>0</v>
      </c>
      <c r="C2971" s="25">
        <f ca="1">IF(AND($AL2971-C$3&lt;=TODAY(),$AL2971&gt;0,AI2971&lt;&gt;"closed",AI2971&lt;&gt;"old",AND($B$3&lt;&gt;Data!$N$6,OR(database!$AG2971&lt;&gt;Data!$K$9,database!$AG2971&lt;&gt;Data!$K$8))),MAX(C$8:C2970)+1,0)</f>
        <v>0</v>
      </c>
      <c r="D2971" s="25">
        <f ca="1">IF(AND($AL2971-D$3&lt;=TODAY(),$AL2971&gt;0,$AI2971&lt;&gt;"closed",AI2971&lt;&gt;"old",AND($B$3&lt;&gt;Data!$N$6,OR(database!$AG2971&lt;&gt;Data!$K$9,database!$AG2971&lt;&gt;Data!$K$8))),MAX(D$8:D2970)+1,0)</f>
        <v>0</v>
      </c>
      <c r="E2971" s="25">
        <f ca="1">IF(AND($AL2971-E$3&lt;=TODAY(),$AL2971&gt;0,AI2971&lt;&gt;"closed",AI2971&lt;&gt;"old",AND($B$3&lt;&gt;Data!$N$6,OR(database!$AG2971&lt;&gt;Data!$K$9,database!$AG2971&lt;&gt;Data!$K$8))),MAX(E$8:E2970)+1,0)</f>
        <v>0</v>
      </c>
      <c r="F2971" s="25">
        <f>IF(AH2971="X",MAX(F$8:F2970)+1,0)</f>
        <v>0</v>
      </c>
      <c r="G2971" s="25">
        <f ca="1">IF(AND(AG2971=Data!$K$8,database!AI2971&lt;&gt;"Closed",AI2971&lt;&gt;"old",database!AL2971&lt;(TODAY()+Data!$X$4)),MAX(G$8:G2970)+1,0)</f>
        <v>0</v>
      </c>
      <c r="H2971" s="25">
        <f ca="1">IF(AND(AG2971=Data!$K$9,database!AI2971&lt;&gt;"Closed",AI2971&lt;&gt;"old",database!AL2971&lt;(TODAY()+Data!$X$5)),MAX(H$8:H2970)+1,0)</f>
        <v>0</v>
      </c>
      <c r="Y2971">
        <f>IF(AS2971&gt;0,VLOOKUP(AS2971,$AT:$AV,3,0)+COUNTIF(AS$8:AS2970,AS2971),0)</f>
        <v>0</v>
      </c>
      <c r="AA2971" s="17"/>
      <c r="AB2971" s="18"/>
      <c r="AC2971" s="17"/>
      <c r="AD2971" s="18"/>
      <c r="AE2971" s="17"/>
      <c r="AF2971" s="18"/>
      <c r="AG2971" s="139"/>
      <c r="AH2971" s="24"/>
      <c r="AI2971" s="17"/>
      <c r="AJ2971" s="24"/>
      <c r="AK2971" s="27"/>
      <c r="AL2971" s="47"/>
      <c r="AQ2971" s="25">
        <f>IF(FollowUp!$AK$3="(Off)",IF(FollowUp!$AA$3=Data!$D$5,C2971,IF(FollowUp!$AA$3=Data!$D$6,D2971,IF(FollowUp!$AA$3=Data!$D$7,E2971,B2971))),IF(FollowUp!$AK$3=Data!$N$9,F2971,IF(FollowUp!$AK$3=Data!$N$8,H2971,IF(FollowUp!$AK$3=Data!$N$7,G2971,B2971))))</f>
        <v>0</v>
      </c>
      <c r="AR2971" s="51">
        <f t="shared" si="284"/>
        <v>0</v>
      </c>
      <c r="AS2971" s="25">
        <f t="shared" si="282"/>
        <v>-1</v>
      </c>
      <c r="AT2971" s="25">
        <f t="shared" si="285"/>
        <v>2964</v>
      </c>
      <c r="AU2971" s="25">
        <f t="shared" si="283"/>
        <v>0</v>
      </c>
      <c r="AV2971" s="25">
        <f t="shared" si="286"/>
        <v>0</v>
      </c>
      <c r="BB2971" s="51"/>
    </row>
    <row r="2972" spans="1:54" x14ac:dyDescent="0.25">
      <c r="A2972" t="str">
        <f t="shared" si="281"/>
        <v>2972</v>
      </c>
      <c r="B2972" s="25">
        <f>IF(OR(ISBLANK($AG2972),$AI2972="closed",$AI2972="old",AND($B$3=Data!$N$6,OR(database!AG2972=Data!$K$8,Data!$K$9=database!AG2972))),0,MAX(B$8:B2971)+1)</f>
        <v>0</v>
      </c>
      <c r="C2972" s="25">
        <f ca="1">IF(AND($AL2972-C$3&lt;=TODAY(),$AL2972&gt;0,AI2972&lt;&gt;"closed",AI2972&lt;&gt;"old",AND($B$3&lt;&gt;Data!$N$6,OR(database!$AG2972&lt;&gt;Data!$K$9,database!$AG2972&lt;&gt;Data!$K$8))),MAX(C$8:C2971)+1,0)</f>
        <v>0</v>
      </c>
      <c r="D2972" s="25">
        <f ca="1">IF(AND($AL2972-D$3&lt;=TODAY(),$AL2972&gt;0,$AI2972&lt;&gt;"closed",AI2972&lt;&gt;"old",AND($B$3&lt;&gt;Data!$N$6,OR(database!$AG2972&lt;&gt;Data!$K$9,database!$AG2972&lt;&gt;Data!$K$8))),MAX(D$8:D2971)+1,0)</f>
        <v>0</v>
      </c>
      <c r="E2972" s="25">
        <f ca="1">IF(AND($AL2972-E$3&lt;=TODAY(),$AL2972&gt;0,AI2972&lt;&gt;"closed",AI2972&lt;&gt;"old",AND($B$3&lt;&gt;Data!$N$6,OR(database!$AG2972&lt;&gt;Data!$K$9,database!$AG2972&lt;&gt;Data!$K$8))),MAX(E$8:E2971)+1,0)</f>
        <v>0</v>
      </c>
      <c r="F2972" s="25">
        <f>IF(AH2972="X",MAX(F$8:F2971)+1,0)</f>
        <v>0</v>
      </c>
      <c r="G2972" s="25">
        <f ca="1">IF(AND(AG2972=Data!$K$8,database!AI2972&lt;&gt;"Closed",AI2972&lt;&gt;"old",database!AL2972&lt;(TODAY()+Data!$X$4)),MAX(G$8:G2971)+1,0)</f>
        <v>0</v>
      </c>
      <c r="H2972" s="25">
        <f ca="1">IF(AND(AG2972=Data!$K$9,database!AI2972&lt;&gt;"Closed",AI2972&lt;&gt;"old",database!AL2972&lt;(TODAY()+Data!$X$5)),MAX(H$8:H2971)+1,0)</f>
        <v>0</v>
      </c>
      <c r="Y2972">
        <f>IF(AS2972&gt;0,VLOOKUP(AS2972,$AT:$AV,3,0)+COUNTIF(AS$8:AS2971,AS2972),0)</f>
        <v>0</v>
      </c>
      <c r="AA2972" s="16"/>
      <c r="AB2972" s="22"/>
      <c r="AC2972" s="16"/>
      <c r="AD2972" s="22"/>
      <c r="AE2972" s="16"/>
      <c r="AF2972" s="22"/>
      <c r="AG2972" s="138"/>
      <c r="AH2972" s="23"/>
      <c r="AI2972" s="16"/>
      <c r="AJ2972" s="23"/>
      <c r="AK2972" s="28"/>
      <c r="AL2972" s="35"/>
      <c r="AQ2972" s="25">
        <f>IF(FollowUp!$AK$3="(Off)",IF(FollowUp!$AA$3=Data!$D$5,C2972,IF(FollowUp!$AA$3=Data!$D$6,D2972,IF(FollowUp!$AA$3=Data!$D$7,E2972,B2972))),IF(FollowUp!$AK$3=Data!$N$9,F2972,IF(FollowUp!$AK$3=Data!$N$8,H2972,IF(FollowUp!$AK$3=Data!$N$7,G2972,B2972))))</f>
        <v>0</v>
      </c>
      <c r="AR2972" s="51">
        <f t="shared" si="284"/>
        <v>0</v>
      </c>
      <c r="AS2972" s="25">
        <f t="shared" si="282"/>
        <v>-1</v>
      </c>
      <c r="AT2972" s="25">
        <f t="shared" si="285"/>
        <v>2965</v>
      </c>
      <c r="AU2972" s="25">
        <f t="shared" si="283"/>
        <v>0</v>
      </c>
      <c r="AV2972" s="25">
        <f t="shared" si="286"/>
        <v>0</v>
      </c>
      <c r="BB2972" s="51"/>
    </row>
    <row r="2973" spans="1:54" x14ac:dyDescent="0.25">
      <c r="A2973" t="str">
        <f t="shared" si="281"/>
        <v>2973</v>
      </c>
      <c r="B2973" s="25">
        <f>IF(OR(ISBLANK($AG2973),$AI2973="closed",$AI2973="old",AND($B$3=Data!$N$6,OR(database!AG2973=Data!$K$8,Data!$K$9=database!AG2973))),0,MAX(B$8:B2972)+1)</f>
        <v>0</v>
      </c>
      <c r="C2973" s="25">
        <f ca="1">IF(AND($AL2973-C$3&lt;=TODAY(),$AL2973&gt;0,AI2973&lt;&gt;"closed",AI2973&lt;&gt;"old",AND($B$3&lt;&gt;Data!$N$6,OR(database!$AG2973&lt;&gt;Data!$K$9,database!$AG2973&lt;&gt;Data!$K$8))),MAX(C$8:C2972)+1,0)</f>
        <v>0</v>
      </c>
      <c r="D2973" s="25">
        <f ca="1">IF(AND($AL2973-D$3&lt;=TODAY(),$AL2973&gt;0,$AI2973&lt;&gt;"closed",AI2973&lt;&gt;"old",AND($B$3&lt;&gt;Data!$N$6,OR(database!$AG2973&lt;&gt;Data!$K$9,database!$AG2973&lt;&gt;Data!$K$8))),MAX(D$8:D2972)+1,0)</f>
        <v>0</v>
      </c>
      <c r="E2973" s="25">
        <f ca="1">IF(AND($AL2973-E$3&lt;=TODAY(),$AL2973&gt;0,AI2973&lt;&gt;"closed",AI2973&lt;&gt;"old",AND($B$3&lt;&gt;Data!$N$6,OR(database!$AG2973&lt;&gt;Data!$K$9,database!$AG2973&lt;&gt;Data!$K$8))),MAX(E$8:E2972)+1,0)</f>
        <v>0</v>
      </c>
      <c r="F2973" s="25">
        <f>IF(AH2973="X",MAX(F$8:F2972)+1,0)</f>
        <v>0</v>
      </c>
      <c r="G2973" s="25">
        <f ca="1">IF(AND(AG2973=Data!$K$8,database!AI2973&lt;&gt;"Closed",AI2973&lt;&gt;"old",database!AL2973&lt;(TODAY()+Data!$X$4)),MAX(G$8:G2972)+1,0)</f>
        <v>0</v>
      </c>
      <c r="H2973" s="25">
        <f ca="1">IF(AND(AG2973=Data!$K$9,database!AI2973&lt;&gt;"Closed",AI2973&lt;&gt;"old",database!AL2973&lt;(TODAY()+Data!$X$5)),MAX(H$8:H2972)+1,0)</f>
        <v>0</v>
      </c>
      <c r="Y2973">
        <f>IF(AS2973&gt;0,VLOOKUP(AS2973,$AT:$AV,3,0)+COUNTIF(AS$8:AS2972,AS2973),0)</f>
        <v>0</v>
      </c>
      <c r="AA2973" s="17"/>
      <c r="AB2973" s="18"/>
      <c r="AC2973" s="17"/>
      <c r="AD2973" s="18"/>
      <c r="AE2973" s="17"/>
      <c r="AF2973" s="18"/>
      <c r="AG2973" s="139"/>
      <c r="AH2973" s="24"/>
      <c r="AI2973" s="17"/>
      <c r="AJ2973" s="24"/>
      <c r="AK2973" s="27"/>
      <c r="AL2973" s="47"/>
      <c r="AQ2973" s="25">
        <f>IF(FollowUp!$AK$3="(Off)",IF(FollowUp!$AA$3=Data!$D$5,C2973,IF(FollowUp!$AA$3=Data!$D$6,D2973,IF(FollowUp!$AA$3=Data!$D$7,E2973,B2973))),IF(FollowUp!$AK$3=Data!$N$9,F2973,IF(FollowUp!$AK$3=Data!$N$8,H2973,IF(FollowUp!$AK$3=Data!$N$7,G2973,B2973))))</f>
        <v>0</v>
      </c>
      <c r="AR2973" s="51">
        <f t="shared" si="284"/>
        <v>0</v>
      </c>
      <c r="AS2973" s="25">
        <f t="shared" si="282"/>
        <v>-1</v>
      </c>
      <c r="AT2973" s="25">
        <f t="shared" si="285"/>
        <v>2966</v>
      </c>
      <c r="AU2973" s="25">
        <f t="shared" si="283"/>
        <v>0</v>
      </c>
      <c r="AV2973" s="25">
        <f t="shared" si="286"/>
        <v>0</v>
      </c>
      <c r="BB2973" s="51"/>
    </row>
    <row r="2974" spans="1:54" x14ac:dyDescent="0.25">
      <c r="A2974" t="str">
        <f t="shared" si="281"/>
        <v>2974</v>
      </c>
      <c r="B2974" s="25">
        <f>IF(OR(ISBLANK($AG2974),$AI2974="closed",$AI2974="old",AND($B$3=Data!$N$6,OR(database!AG2974=Data!$K$8,Data!$K$9=database!AG2974))),0,MAX(B$8:B2973)+1)</f>
        <v>0</v>
      </c>
      <c r="C2974" s="25">
        <f ca="1">IF(AND($AL2974-C$3&lt;=TODAY(),$AL2974&gt;0,AI2974&lt;&gt;"closed",AI2974&lt;&gt;"old",AND($B$3&lt;&gt;Data!$N$6,OR(database!$AG2974&lt;&gt;Data!$K$9,database!$AG2974&lt;&gt;Data!$K$8))),MAX(C$8:C2973)+1,0)</f>
        <v>0</v>
      </c>
      <c r="D2974" s="25">
        <f ca="1">IF(AND($AL2974-D$3&lt;=TODAY(),$AL2974&gt;0,$AI2974&lt;&gt;"closed",AI2974&lt;&gt;"old",AND($B$3&lt;&gt;Data!$N$6,OR(database!$AG2974&lt;&gt;Data!$K$9,database!$AG2974&lt;&gt;Data!$K$8))),MAX(D$8:D2973)+1,0)</f>
        <v>0</v>
      </c>
      <c r="E2974" s="25">
        <f ca="1">IF(AND($AL2974-E$3&lt;=TODAY(),$AL2974&gt;0,AI2974&lt;&gt;"closed",AI2974&lt;&gt;"old",AND($B$3&lt;&gt;Data!$N$6,OR(database!$AG2974&lt;&gt;Data!$K$9,database!$AG2974&lt;&gt;Data!$K$8))),MAX(E$8:E2973)+1,0)</f>
        <v>0</v>
      </c>
      <c r="F2974" s="25">
        <f>IF(AH2974="X",MAX(F$8:F2973)+1,0)</f>
        <v>0</v>
      </c>
      <c r="G2974" s="25">
        <f ca="1">IF(AND(AG2974=Data!$K$8,database!AI2974&lt;&gt;"Closed",AI2974&lt;&gt;"old",database!AL2974&lt;(TODAY()+Data!$X$4)),MAX(G$8:G2973)+1,0)</f>
        <v>0</v>
      </c>
      <c r="H2974" s="25">
        <f ca="1">IF(AND(AG2974=Data!$K$9,database!AI2974&lt;&gt;"Closed",AI2974&lt;&gt;"old",database!AL2974&lt;(TODAY()+Data!$X$5)),MAX(H$8:H2973)+1,0)</f>
        <v>0</v>
      </c>
      <c r="Y2974">
        <f>IF(AS2974&gt;0,VLOOKUP(AS2974,$AT:$AV,3,0)+COUNTIF(AS$8:AS2973,AS2974),0)</f>
        <v>0</v>
      </c>
      <c r="AA2974" s="16"/>
      <c r="AB2974" s="22"/>
      <c r="AC2974" s="16"/>
      <c r="AD2974" s="22"/>
      <c r="AE2974" s="16"/>
      <c r="AF2974" s="22"/>
      <c r="AG2974" s="138"/>
      <c r="AH2974" s="23"/>
      <c r="AI2974" s="16"/>
      <c r="AJ2974" s="23"/>
      <c r="AK2974" s="28"/>
      <c r="AL2974" s="35"/>
      <c r="AQ2974" s="25">
        <f>IF(FollowUp!$AK$3="(Off)",IF(FollowUp!$AA$3=Data!$D$5,C2974,IF(FollowUp!$AA$3=Data!$D$6,D2974,IF(FollowUp!$AA$3=Data!$D$7,E2974,B2974))),IF(FollowUp!$AK$3=Data!$N$9,F2974,IF(FollowUp!$AK$3=Data!$N$8,H2974,IF(FollowUp!$AK$3=Data!$N$7,G2974,B2974))))</f>
        <v>0</v>
      </c>
      <c r="AR2974" s="51">
        <f t="shared" si="284"/>
        <v>0</v>
      </c>
      <c r="AS2974" s="25">
        <f t="shared" si="282"/>
        <v>-1</v>
      </c>
      <c r="AT2974" s="25">
        <f t="shared" si="285"/>
        <v>2967</v>
      </c>
      <c r="AU2974" s="25">
        <f t="shared" si="283"/>
        <v>0</v>
      </c>
      <c r="AV2974" s="25">
        <f t="shared" si="286"/>
        <v>0</v>
      </c>
      <c r="BB2974" s="51"/>
    </row>
    <row r="2975" spans="1:54" x14ac:dyDescent="0.25">
      <c r="A2975" t="str">
        <f t="shared" si="281"/>
        <v>2975</v>
      </c>
      <c r="B2975" s="25">
        <f>IF(OR(ISBLANK($AG2975),$AI2975="closed",$AI2975="old",AND($B$3=Data!$N$6,OR(database!AG2975=Data!$K$8,Data!$K$9=database!AG2975))),0,MAX(B$8:B2974)+1)</f>
        <v>0</v>
      </c>
      <c r="C2975" s="25">
        <f ca="1">IF(AND($AL2975-C$3&lt;=TODAY(),$AL2975&gt;0,AI2975&lt;&gt;"closed",AI2975&lt;&gt;"old",AND($B$3&lt;&gt;Data!$N$6,OR(database!$AG2975&lt;&gt;Data!$K$9,database!$AG2975&lt;&gt;Data!$K$8))),MAX(C$8:C2974)+1,0)</f>
        <v>0</v>
      </c>
      <c r="D2975" s="25">
        <f ca="1">IF(AND($AL2975-D$3&lt;=TODAY(),$AL2975&gt;0,$AI2975&lt;&gt;"closed",AI2975&lt;&gt;"old",AND($B$3&lt;&gt;Data!$N$6,OR(database!$AG2975&lt;&gt;Data!$K$9,database!$AG2975&lt;&gt;Data!$K$8))),MAX(D$8:D2974)+1,0)</f>
        <v>0</v>
      </c>
      <c r="E2975" s="25">
        <f ca="1">IF(AND($AL2975-E$3&lt;=TODAY(),$AL2975&gt;0,AI2975&lt;&gt;"closed",AI2975&lt;&gt;"old",AND($B$3&lt;&gt;Data!$N$6,OR(database!$AG2975&lt;&gt;Data!$K$9,database!$AG2975&lt;&gt;Data!$K$8))),MAX(E$8:E2974)+1,0)</f>
        <v>0</v>
      </c>
      <c r="F2975" s="25">
        <f>IF(AH2975="X",MAX(F$8:F2974)+1,0)</f>
        <v>0</v>
      </c>
      <c r="G2975" s="25">
        <f ca="1">IF(AND(AG2975=Data!$K$8,database!AI2975&lt;&gt;"Closed",AI2975&lt;&gt;"old",database!AL2975&lt;(TODAY()+Data!$X$4)),MAX(G$8:G2974)+1,0)</f>
        <v>0</v>
      </c>
      <c r="H2975" s="25">
        <f ca="1">IF(AND(AG2975=Data!$K$9,database!AI2975&lt;&gt;"Closed",AI2975&lt;&gt;"old",database!AL2975&lt;(TODAY()+Data!$X$5)),MAX(H$8:H2974)+1,0)</f>
        <v>0</v>
      </c>
      <c r="Y2975">
        <f>IF(AS2975&gt;0,VLOOKUP(AS2975,$AT:$AV,3,0)+COUNTIF(AS$8:AS2974,AS2975),0)</f>
        <v>0</v>
      </c>
      <c r="AA2975" s="17"/>
      <c r="AB2975" s="18"/>
      <c r="AC2975" s="17"/>
      <c r="AD2975" s="18"/>
      <c r="AE2975" s="17"/>
      <c r="AF2975" s="18"/>
      <c r="AG2975" s="139"/>
      <c r="AH2975" s="24"/>
      <c r="AI2975" s="17"/>
      <c r="AJ2975" s="24"/>
      <c r="AK2975" s="27"/>
      <c r="AL2975" s="47"/>
      <c r="AQ2975" s="25">
        <f>IF(FollowUp!$AK$3="(Off)",IF(FollowUp!$AA$3=Data!$D$5,C2975,IF(FollowUp!$AA$3=Data!$D$6,D2975,IF(FollowUp!$AA$3=Data!$D$7,E2975,B2975))),IF(FollowUp!$AK$3=Data!$N$9,F2975,IF(FollowUp!$AK$3=Data!$N$8,H2975,IF(FollowUp!$AK$3=Data!$N$7,G2975,B2975))))</f>
        <v>0</v>
      </c>
      <c r="AR2975" s="51">
        <f t="shared" si="284"/>
        <v>0</v>
      </c>
      <c r="AS2975" s="25">
        <f t="shared" si="282"/>
        <v>-1</v>
      </c>
      <c r="AT2975" s="25">
        <f t="shared" si="285"/>
        <v>2968</v>
      </c>
      <c r="AU2975" s="25">
        <f t="shared" si="283"/>
        <v>0</v>
      </c>
      <c r="AV2975" s="25">
        <f t="shared" si="286"/>
        <v>0</v>
      </c>
      <c r="BB2975" s="51"/>
    </row>
    <row r="2976" spans="1:54" x14ac:dyDescent="0.25">
      <c r="A2976" t="str">
        <f t="shared" si="281"/>
        <v>2976</v>
      </c>
      <c r="B2976" s="25">
        <f>IF(OR(ISBLANK($AG2976),$AI2976="closed",$AI2976="old",AND($B$3=Data!$N$6,OR(database!AG2976=Data!$K$8,Data!$K$9=database!AG2976))),0,MAX(B$8:B2975)+1)</f>
        <v>0</v>
      </c>
      <c r="C2976" s="25">
        <f ca="1">IF(AND($AL2976-C$3&lt;=TODAY(),$AL2976&gt;0,AI2976&lt;&gt;"closed",AI2976&lt;&gt;"old",AND($B$3&lt;&gt;Data!$N$6,OR(database!$AG2976&lt;&gt;Data!$K$9,database!$AG2976&lt;&gt;Data!$K$8))),MAX(C$8:C2975)+1,0)</f>
        <v>0</v>
      </c>
      <c r="D2976" s="25">
        <f ca="1">IF(AND($AL2976-D$3&lt;=TODAY(),$AL2976&gt;0,$AI2976&lt;&gt;"closed",AI2976&lt;&gt;"old",AND($B$3&lt;&gt;Data!$N$6,OR(database!$AG2976&lt;&gt;Data!$K$9,database!$AG2976&lt;&gt;Data!$K$8))),MAX(D$8:D2975)+1,0)</f>
        <v>0</v>
      </c>
      <c r="E2976" s="25">
        <f ca="1">IF(AND($AL2976-E$3&lt;=TODAY(),$AL2976&gt;0,AI2976&lt;&gt;"closed",AI2976&lt;&gt;"old",AND($B$3&lt;&gt;Data!$N$6,OR(database!$AG2976&lt;&gt;Data!$K$9,database!$AG2976&lt;&gt;Data!$K$8))),MAX(E$8:E2975)+1,0)</f>
        <v>0</v>
      </c>
      <c r="F2976" s="25">
        <f>IF(AH2976="X",MAX(F$8:F2975)+1,0)</f>
        <v>0</v>
      </c>
      <c r="G2976" s="25">
        <f ca="1">IF(AND(AG2976=Data!$K$8,database!AI2976&lt;&gt;"Closed",AI2976&lt;&gt;"old",database!AL2976&lt;(TODAY()+Data!$X$4)),MAX(G$8:G2975)+1,0)</f>
        <v>0</v>
      </c>
      <c r="H2976" s="25">
        <f ca="1">IF(AND(AG2976=Data!$K$9,database!AI2976&lt;&gt;"Closed",AI2976&lt;&gt;"old",database!AL2976&lt;(TODAY()+Data!$X$5)),MAX(H$8:H2975)+1,0)</f>
        <v>0</v>
      </c>
      <c r="Y2976">
        <f>IF(AS2976&gt;0,VLOOKUP(AS2976,$AT:$AV,3,0)+COUNTIF(AS$8:AS2975,AS2976),0)</f>
        <v>0</v>
      </c>
      <c r="AA2976" s="16"/>
      <c r="AB2976" s="22"/>
      <c r="AC2976" s="16"/>
      <c r="AD2976" s="22"/>
      <c r="AE2976" s="16"/>
      <c r="AF2976" s="22"/>
      <c r="AG2976" s="138"/>
      <c r="AH2976" s="23"/>
      <c r="AI2976" s="16"/>
      <c r="AJ2976" s="23"/>
      <c r="AK2976" s="28"/>
      <c r="AL2976" s="35"/>
      <c r="AQ2976" s="25">
        <f>IF(FollowUp!$AK$3="(Off)",IF(FollowUp!$AA$3=Data!$D$5,C2976,IF(FollowUp!$AA$3=Data!$D$6,D2976,IF(FollowUp!$AA$3=Data!$D$7,E2976,B2976))),IF(FollowUp!$AK$3=Data!$N$9,F2976,IF(FollowUp!$AK$3=Data!$N$8,H2976,IF(FollowUp!$AK$3=Data!$N$7,G2976,B2976))))</f>
        <v>0</v>
      </c>
      <c r="AR2976" s="51">
        <f t="shared" si="284"/>
        <v>0</v>
      </c>
      <c r="AS2976" s="25">
        <f t="shared" si="282"/>
        <v>-1</v>
      </c>
      <c r="AT2976" s="25">
        <f t="shared" si="285"/>
        <v>2969</v>
      </c>
      <c r="AU2976" s="25">
        <f t="shared" si="283"/>
        <v>0</v>
      </c>
      <c r="AV2976" s="25">
        <f t="shared" si="286"/>
        <v>0</v>
      </c>
      <c r="BB2976" s="51"/>
    </row>
    <row r="2977" spans="1:54" x14ac:dyDescent="0.25">
      <c r="A2977" t="str">
        <f t="shared" si="281"/>
        <v>2977</v>
      </c>
      <c r="B2977" s="25">
        <f>IF(OR(ISBLANK($AG2977),$AI2977="closed",$AI2977="old",AND($B$3=Data!$N$6,OR(database!AG2977=Data!$K$8,Data!$K$9=database!AG2977))),0,MAX(B$8:B2976)+1)</f>
        <v>0</v>
      </c>
      <c r="C2977" s="25">
        <f ca="1">IF(AND($AL2977-C$3&lt;=TODAY(),$AL2977&gt;0,AI2977&lt;&gt;"closed",AI2977&lt;&gt;"old",AND($B$3&lt;&gt;Data!$N$6,OR(database!$AG2977&lt;&gt;Data!$K$9,database!$AG2977&lt;&gt;Data!$K$8))),MAX(C$8:C2976)+1,0)</f>
        <v>0</v>
      </c>
      <c r="D2977" s="25">
        <f ca="1">IF(AND($AL2977-D$3&lt;=TODAY(),$AL2977&gt;0,$AI2977&lt;&gt;"closed",AI2977&lt;&gt;"old",AND($B$3&lt;&gt;Data!$N$6,OR(database!$AG2977&lt;&gt;Data!$K$9,database!$AG2977&lt;&gt;Data!$K$8))),MAX(D$8:D2976)+1,0)</f>
        <v>0</v>
      </c>
      <c r="E2977" s="25">
        <f ca="1">IF(AND($AL2977-E$3&lt;=TODAY(),$AL2977&gt;0,AI2977&lt;&gt;"closed",AI2977&lt;&gt;"old",AND($B$3&lt;&gt;Data!$N$6,OR(database!$AG2977&lt;&gt;Data!$K$9,database!$AG2977&lt;&gt;Data!$K$8))),MAX(E$8:E2976)+1,0)</f>
        <v>0</v>
      </c>
      <c r="F2977" s="25">
        <f>IF(AH2977="X",MAX(F$8:F2976)+1,0)</f>
        <v>0</v>
      </c>
      <c r="G2977" s="25">
        <f ca="1">IF(AND(AG2977=Data!$K$8,database!AI2977&lt;&gt;"Closed",AI2977&lt;&gt;"old",database!AL2977&lt;(TODAY()+Data!$X$4)),MAX(G$8:G2976)+1,0)</f>
        <v>0</v>
      </c>
      <c r="H2977" s="25">
        <f ca="1">IF(AND(AG2977=Data!$K$9,database!AI2977&lt;&gt;"Closed",AI2977&lt;&gt;"old",database!AL2977&lt;(TODAY()+Data!$X$5)),MAX(H$8:H2976)+1,0)</f>
        <v>0</v>
      </c>
      <c r="Y2977">
        <f>IF(AS2977&gt;0,VLOOKUP(AS2977,$AT:$AV,3,0)+COUNTIF(AS$8:AS2976,AS2977),0)</f>
        <v>0</v>
      </c>
      <c r="AA2977" s="17"/>
      <c r="AB2977" s="18"/>
      <c r="AC2977" s="17"/>
      <c r="AD2977" s="18"/>
      <c r="AE2977" s="17"/>
      <c r="AF2977" s="18"/>
      <c r="AG2977" s="139"/>
      <c r="AH2977" s="24"/>
      <c r="AI2977" s="17"/>
      <c r="AJ2977" s="24"/>
      <c r="AK2977" s="27"/>
      <c r="AL2977" s="47"/>
      <c r="AQ2977" s="25">
        <f>IF(FollowUp!$AK$3="(Off)",IF(FollowUp!$AA$3=Data!$D$5,C2977,IF(FollowUp!$AA$3=Data!$D$6,D2977,IF(FollowUp!$AA$3=Data!$D$7,E2977,B2977))),IF(FollowUp!$AK$3=Data!$N$9,F2977,IF(FollowUp!$AK$3=Data!$N$8,H2977,IF(FollowUp!$AK$3=Data!$N$7,G2977,B2977))))</f>
        <v>0</v>
      </c>
      <c r="AR2977" s="51">
        <f t="shared" si="284"/>
        <v>0</v>
      </c>
      <c r="AS2977" s="25">
        <f t="shared" si="282"/>
        <v>-1</v>
      </c>
      <c r="AT2977" s="25">
        <f t="shared" si="285"/>
        <v>2970</v>
      </c>
      <c r="AU2977" s="25">
        <f t="shared" si="283"/>
        <v>0</v>
      </c>
      <c r="AV2977" s="25">
        <f t="shared" si="286"/>
        <v>0</v>
      </c>
      <c r="BB2977" s="51"/>
    </row>
    <row r="2978" spans="1:54" x14ac:dyDescent="0.25">
      <c r="A2978" t="str">
        <f t="shared" si="281"/>
        <v>2978</v>
      </c>
      <c r="B2978" s="25">
        <f>IF(OR(ISBLANK($AG2978),$AI2978="closed",$AI2978="old",AND($B$3=Data!$N$6,OR(database!AG2978=Data!$K$8,Data!$K$9=database!AG2978))),0,MAX(B$8:B2977)+1)</f>
        <v>0</v>
      </c>
      <c r="C2978" s="25">
        <f ca="1">IF(AND($AL2978-C$3&lt;=TODAY(),$AL2978&gt;0,AI2978&lt;&gt;"closed",AI2978&lt;&gt;"old",AND($B$3&lt;&gt;Data!$N$6,OR(database!$AG2978&lt;&gt;Data!$K$9,database!$AG2978&lt;&gt;Data!$K$8))),MAX(C$8:C2977)+1,0)</f>
        <v>0</v>
      </c>
      <c r="D2978" s="25">
        <f ca="1">IF(AND($AL2978-D$3&lt;=TODAY(),$AL2978&gt;0,$AI2978&lt;&gt;"closed",AI2978&lt;&gt;"old",AND($B$3&lt;&gt;Data!$N$6,OR(database!$AG2978&lt;&gt;Data!$K$9,database!$AG2978&lt;&gt;Data!$K$8))),MAX(D$8:D2977)+1,0)</f>
        <v>0</v>
      </c>
      <c r="E2978" s="25">
        <f ca="1">IF(AND($AL2978-E$3&lt;=TODAY(),$AL2978&gt;0,AI2978&lt;&gt;"closed",AI2978&lt;&gt;"old",AND($B$3&lt;&gt;Data!$N$6,OR(database!$AG2978&lt;&gt;Data!$K$9,database!$AG2978&lt;&gt;Data!$K$8))),MAX(E$8:E2977)+1,0)</f>
        <v>0</v>
      </c>
      <c r="F2978" s="25">
        <f>IF(AH2978="X",MAX(F$8:F2977)+1,0)</f>
        <v>0</v>
      </c>
      <c r="G2978" s="25">
        <f ca="1">IF(AND(AG2978=Data!$K$8,database!AI2978&lt;&gt;"Closed",AI2978&lt;&gt;"old",database!AL2978&lt;(TODAY()+Data!$X$4)),MAX(G$8:G2977)+1,0)</f>
        <v>0</v>
      </c>
      <c r="H2978" s="25">
        <f ca="1">IF(AND(AG2978=Data!$K$9,database!AI2978&lt;&gt;"Closed",AI2978&lt;&gt;"old",database!AL2978&lt;(TODAY()+Data!$X$5)),MAX(H$8:H2977)+1,0)</f>
        <v>0</v>
      </c>
      <c r="Y2978">
        <f>IF(AS2978&gt;0,VLOOKUP(AS2978,$AT:$AV,3,0)+COUNTIF(AS$8:AS2977,AS2978),0)</f>
        <v>0</v>
      </c>
      <c r="AA2978" s="16"/>
      <c r="AB2978" s="22"/>
      <c r="AC2978" s="16"/>
      <c r="AD2978" s="22"/>
      <c r="AE2978" s="16"/>
      <c r="AF2978" s="22"/>
      <c r="AG2978" s="138"/>
      <c r="AH2978" s="23"/>
      <c r="AI2978" s="16"/>
      <c r="AJ2978" s="23"/>
      <c r="AK2978" s="28"/>
      <c r="AL2978" s="35"/>
      <c r="AQ2978" s="25">
        <f>IF(FollowUp!$AK$3="(Off)",IF(FollowUp!$AA$3=Data!$D$5,C2978,IF(FollowUp!$AA$3=Data!$D$6,D2978,IF(FollowUp!$AA$3=Data!$D$7,E2978,B2978))),IF(FollowUp!$AK$3=Data!$N$9,F2978,IF(FollowUp!$AK$3=Data!$N$8,H2978,IF(FollowUp!$AK$3=Data!$N$7,G2978,B2978))))</f>
        <v>0</v>
      </c>
      <c r="AR2978" s="51">
        <f t="shared" si="284"/>
        <v>0</v>
      </c>
      <c r="AS2978" s="25">
        <f t="shared" si="282"/>
        <v>-1</v>
      </c>
      <c r="AT2978" s="25">
        <f t="shared" si="285"/>
        <v>2971</v>
      </c>
      <c r="AU2978" s="25">
        <f t="shared" si="283"/>
        <v>0</v>
      </c>
      <c r="AV2978" s="25">
        <f t="shared" si="286"/>
        <v>0</v>
      </c>
      <c r="BB2978" s="51"/>
    </row>
    <row r="2979" spans="1:54" x14ac:dyDescent="0.25">
      <c r="A2979" t="str">
        <f t="shared" si="281"/>
        <v>2979</v>
      </c>
      <c r="B2979" s="25">
        <f>IF(OR(ISBLANK($AG2979),$AI2979="closed",$AI2979="old",AND($B$3=Data!$N$6,OR(database!AG2979=Data!$K$8,Data!$K$9=database!AG2979))),0,MAX(B$8:B2978)+1)</f>
        <v>0</v>
      </c>
      <c r="C2979" s="25">
        <f ca="1">IF(AND($AL2979-C$3&lt;=TODAY(),$AL2979&gt;0,AI2979&lt;&gt;"closed",AI2979&lt;&gt;"old",AND($B$3&lt;&gt;Data!$N$6,OR(database!$AG2979&lt;&gt;Data!$K$9,database!$AG2979&lt;&gt;Data!$K$8))),MAX(C$8:C2978)+1,0)</f>
        <v>0</v>
      </c>
      <c r="D2979" s="25">
        <f ca="1">IF(AND($AL2979-D$3&lt;=TODAY(),$AL2979&gt;0,$AI2979&lt;&gt;"closed",AI2979&lt;&gt;"old",AND($B$3&lt;&gt;Data!$N$6,OR(database!$AG2979&lt;&gt;Data!$K$9,database!$AG2979&lt;&gt;Data!$K$8))),MAX(D$8:D2978)+1,0)</f>
        <v>0</v>
      </c>
      <c r="E2979" s="25">
        <f ca="1">IF(AND($AL2979-E$3&lt;=TODAY(),$AL2979&gt;0,AI2979&lt;&gt;"closed",AI2979&lt;&gt;"old",AND($B$3&lt;&gt;Data!$N$6,OR(database!$AG2979&lt;&gt;Data!$K$9,database!$AG2979&lt;&gt;Data!$K$8))),MAX(E$8:E2978)+1,0)</f>
        <v>0</v>
      </c>
      <c r="F2979" s="25">
        <f>IF(AH2979="X",MAX(F$8:F2978)+1,0)</f>
        <v>0</v>
      </c>
      <c r="G2979" s="25">
        <f ca="1">IF(AND(AG2979=Data!$K$8,database!AI2979&lt;&gt;"Closed",AI2979&lt;&gt;"old",database!AL2979&lt;(TODAY()+Data!$X$4)),MAX(G$8:G2978)+1,0)</f>
        <v>0</v>
      </c>
      <c r="H2979" s="25">
        <f ca="1">IF(AND(AG2979=Data!$K$9,database!AI2979&lt;&gt;"Closed",AI2979&lt;&gt;"old",database!AL2979&lt;(TODAY()+Data!$X$5)),MAX(H$8:H2978)+1,0)</f>
        <v>0</v>
      </c>
      <c r="Y2979">
        <f>IF(AS2979&gt;0,VLOOKUP(AS2979,$AT:$AV,3,0)+COUNTIF(AS$8:AS2978,AS2979),0)</f>
        <v>0</v>
      </c>
      <c r="AA2979" s="17"/>
      <c r="AB2979" s="18"/>
      <c r="AC2979" s="17"/>
      <c r="AD2979" s="18"/>
      <c r="AE2979" s="17"/>
      <c r="AF2979" s="18"/>
      <c r="AG2979" s="139"/>
      <c r="AH2979" s="24"/>
      <c r="AI2979" s="17"/>
      <c r="AJ2979" s="24"/>
      <c r="AK2979" s="27"/>
      <c r="AL2979" s="47"/>
      <c r="AQ2979" s="25">
        <f>IF(FollowUp!$AK$3="(Off)",IF(FollowUp!$AA$3=Data!$D$5,C2979,IF(FollowUp!$AA$3=Data!$D$6,D2979,IF(FollowUp!$AA$3=Data!$D$7,E2979,B2979))),IF(FollowUp!$AK$3=Data!$N$9,F2979,IF(FollowUp!$AK$3=Data!$N$8,H2979,IF(FollowUp!$AK$3=Data!$N$7,G2979,B2979))))</f>
        <v>0</v>
      </c>
      <c r="AR2979" s="51">
        <f t="shared" si="284"/>
        <v>0</v>
      </c>
      <c r="AS2979" s="25">
        <f t="shared" si="282"/>
        <v>-1</v>
      </c>
      <c r="AT2979" s="25">
        <f t="shared" si="285"/>
        <v>2972</v>
      </c>
      <c r="AU2979" s="25">
        <f t="shared" si="283"/>
        <v>0</v>
      </c>
      <c r="AV2979" s="25">
        <f t="shared" si="286"/>
        <v>0</v>
      </c>
      <c r="BB2979" s="51"/>
    </row>
    <row r="2980" spans="1:54" x14ac:dyDescent="0.25">
      <c r="A2980" t="str">
        <f t="shared" si="281"/>
        <v>2980</v>
      </c>
      <c r="B2980" s="25">
        <f>IF(OR(ISBLANK($AG2980),$AI2980="closed",$AI2980="old",AND($B$3=Data!$N$6,OR(database!AG2980=Data!$K$8,Data!$K$9=database!AG2980))),0,MAX(B$8:B2979)+1)</f>
        <v>0</v>
      </c>
      <c r="C2980" s="25">
        <f ca="1">IF(AND($AL2980-C$3&lt;=TODAY(),$AL2980&gt;0,AI2980&lt;&gt;"closed",AI2980&lt;&gt;"old",AND($B$3&lt;&gt;Data!$N$6,OR(database!$AG2980&lt;&gt;Data!$K$9,database!$AG2980&lt;&gt;Data!$K$8))),MAX(C$8:C2979)+1,0)</f>
        <v>0</v>
      </c>
      <c r="D2980" s="25">
        <f ca="1">IF(AND($AL2980-D$3&lt;=TODAY(),$AL2980&gt;0,$AI2980&lt;&gt;"closed",AI2980&lt;&gt;"old",AND($B$3&lt;&gt;Data!$N$6,OR(database!$AG2980&lt;&gt;Data!$K$9,database!$AG2980&lt;&gt;Data!$K$8))),MAX(D$8:D2979)+1,0)</f>
        <v>0</v>
      </c>
      <c r="E2980" s="25">
        <f ca="1">IF(AND($AL2980-E$3&lt;=TODAY(),$AL2980&gt;0,AI2980&lt;&gt;"closed",AI2980&lt;&gt;"old",AND($B$3&lt;&gt;Data!$N$6,OR(database!$AG2980&lt;&gt;Data!$K$9,database!$AG2980&lt;&gt;Data!$K$8))),MAX(E$8:E2979)+1,0)</f>
        <v>0</v>
      </c>
      <c r="F2980" s="25">
        <f>IF(AH2980="X",MAX(F$8:F2979)+1,0)</f>
        <v>0</v>
      </c>
      <c r="G2980" s="25">
        <f ca="1">IF(AND(AG2980=Data!$K$8,database!AI2980&lt;&gt;"Closed",AI2980&lt;&gt;"old",database!AL2980&lt;(TODAY()+Data!$X$4)),MAX(G$8:G2979)+1,0)</f>
        <v>0</v>
      </c>
      <c r="H2980" s="25">
        <f ca="1">IF(AND(AG2980=Data!$K$9,database!AI2980&lt;&gt;"Closed",AI2980&lt;&gt;"old",database!AL2980&lt;(TODAY()+Data!$X$5)),MAX(H$8:H2979)+1,0)</f>
        <v>0</v>
      </c>
      <c r="Y2980">
        <f>IF(AS2980&gt;0,VLOOKUP(AS2980,$AT:$AV,3,0)+COUNTIF(AS$8:AS2979,AS2980),0)</f>
        <v>0</v>
      </c>
      <c r="AA2980" s="16"/>
      <c r="AB2980" s="22"/>
      <c r="AC2980" s="16"/>
      <c r="AD2980" s="22"/>
      <c r="AE2980" s="16"/>
      <c r="AF2980" s="22"/>
      <c r="AG2980" s="138"/>
      <c r="AH2980" s="23"/>
      <c r="AI2980" s="16"/>
      <c r="AJ2980" s="23"/>
      <c r="AK2980" s="28"/>
      <c r="AL2980" s="35"/>
      <c r="AQ2980" s="25">
        <f>IF(FollowUp!$AK$3="(Off)",IF(FollowUp!$AA$3=Data!$D$5,C2980,IF(FollowUp!$AA$3=Data!$D$6,D2980,IF(FollowUp!$AA$3=Data!$D$7,E2980,B2980))),IF(FollowUp!$AK$3=Data!$N$9,F2980,IF(FollowUp!$AK$3=Data!$N$8,H2980,IF(FollowUp!$AK$3=Data!$N$7,G2980,B2980))))</f>
        <v>0</v>
      </c>
      <c r="AR2980" s="51">
        <f t="shared" si="284"/>
        <v>0</v>
      </c>
      <c r="AS2980" s="25">
        <f t="shared" si="282"/>
        <v>-1</v>
      </c>
      <c r="AT2980" s="25">
        <f t="shared" si="285"/>
        <v>2973</v>
      </c>
      <c r="AU2980" s="25">
        <f t="shared" si="283"/>
        <v>0</v>
      </c>
      <c r="AV2980" s="25">
        <f t="shared" si="286"/>
        <v>0</v>
      </c>
      <c r="BB2980" s="51"/>
    </row>
    <row r="2981" spans="1:54" x14ac:dyDescent="0.25">
      <c r="A2981" t="str">
        <f t="shared" si="281"/>
        <v>2981</v>
      </c>
      <c r="B2981" s="25">
        <f>IF(OR(ISBLANK($AG2981),$AI2981="closed",$AI2981="old",AND($B$3=Data!$N$6,OR(database!AG2981=Data!$K$8,Data!$K$9=database!AG2981))),0,MAX(B$8:B2980)+1)</f>
        <v>0</v>
      </c>
      <c r="C2981" s="25">
        <f ca="1">IF(AND($AL2981-C$3&lt;=TODAY(),$AL2981&gt;0,AI2981&lt;&gt;"closed",AI2981&lt;&gt;"old",AND($B$3&lt;&gt;Data!$N$6,OR(database!$AG2981&lt;&gt;Data!$K$9,database!$AG2981&lt;&gt;Data!$K$8))),MAX(C$8:C2980)+1,0)</f>
        <v>0</v>
      </c>
      <c r="D2981" s="25">
        <f ca="1">IF(AND($AL2981-D$3&lt;=TODAY(),$AL2981&gt;0,$AI2981&lt;&gt;"closed",AI2981&lt;&gt;"old",AND($B$3&lt;&gt;Data!$N$6,OR(database!$AG2981&lt;&gt;Data!$K$9,database!$AG2981&lt;&gt;Data!$K$8))),MAX(D$8:D2980)+1,0)</f>
        <v>0</v>
      </c>
      <c r="E2981" s="25">
        <f ca="1">IF(AND($AL2981-E$3&lt;=TODAY(),$AL2981&gt;0,AI2981&lt;&gt;"closed",AI2981&lt;&gt;"old",AND($B$3&lt;&gt;Data!$N$6,OR(database!$AG2981&lt;&gt;Data!$K$9,database!$AG2981&lt;&gt;Data!$K$8))),MAX(E$8:E2980)+1,0)</f>
        <v>0</v>
      </c>
      <c r="F2981" s="25">
        <f>IF(AH2981="X",MAX(F$8:F2980)+1,0)</f>
        <v>0</v>
      </c>
      <c r="G2981" s="25">
        <f ca="1">IF(AND(AG2981=Data!$K$8,database!AI2981&lt;&gt;"Closed",AI2981&lt;&gt;"old",database!AL2981&lt;(TODAY()+Data!$X$4)),MAX(G$8:G2980)+1,0)</f>
        <v>0</v>
      </c>
      <c r="H2981" s="25">
        <f ca="1">IF(AND(AG2981=Data!$K$9,database!AI2981&lt;&gt;"Closed",AI2981&lt;&gt;"old",database!AL2981&lt;(TODAY()+Data!$X$5)),MAX(H$8:H2980)+1,0)</f>
        <v>0</v>
      </c>
      <c r="Y2981">
        <f>IF(AS2981&gt;0,VLOOKUP(AS2981,$AT:$AV,3,0)+COUNTIF(AS$8:AS2980,AS2981),0)</f>
        <v>0</v>
      </c>
      <c r="AA2981" s="17"/>
      <c r="AB2981" s="18"/>
      <c r="AC2981" s="17"/>
      <c r="AD2981" s="18"/>
      <c r="AE2981" s="17"/>
      <c r="AF2981" s="18"/>
      <c r="AG2981" s="139"/>
      <c r="AH2981" s="24"/>
      <c r="AI2981" s="17"/>
      <c r="AJ2981" s="24"/>
      <c r="AK2981" s="27"/>
      <c r="AL2981" s="47"/>
      <c r="AQ2981" s="25">
        <f>IF(FollowUp!$AK$3="(Off)",IF(FollowUp!$AA$3=Data!$D$5,C2981,IF(FollowUp!$AA$3=Data!$D$6,D2981,IF(FollowUp!$AA$3=Data!$D$7,E2981,B2981))),IF(FollowUp!$AK$3=Data!$N$9,F2981,IF(FollowUp!$AK$3=Data!$N$8,H2981,IF(FollowUp!$AK$3=Data!$N$7,G2981,B2981))))</f>
        <v>0</v>
      </c>
      <c r="AR2981" s="51">
        <f t="shared" si="284"/>
        <v>0</v>
      </c>
      <c r="AS2981" s="25">
        <f t="shared" si="282"/>
        <v>-1</v>
      </c>
      <c r="AT2981" s="25">
        <f t="shared" si="285"/>
        <v>2974</v>
      </c>
      <c r="AU2981" s="25">
        <f t="shared" si="283"/>
        <v>0</v>
      </c>
      <c r="AV2981" s="25">
        <f t="shared" si="286"/>
        <v>0</v>
      </c>
      <c r="BB2981" s="51"/>
    </row>
    <row r="2982" spans="1:54" x14ac:dyDescent="0.25">
      <c r="A2982" t="str">
        <f t="shared" si="281"/>
        <v>2982</v>
      </c>
      <c r="B2982" s="25">
        <f>IF(OR(ISBLANK($AG2982),$AI2982="closed",$AI2982="old",AND($B$3=Data!$N$6,OR(database!AG2982=Data!$K$8,Data!$K$9=database!AG2982))),0,MAX(B$8:B2981)+1)</f>
        <v>0</v>
      </c>
      <c r="C2982" s="25">
        <f ca="1">IF(AND($AL2982-C$3&lt;=TODAY(),$AL2982&gt;0,AI2982&lt;&gt;"closed",AI2982&lt;&gt;"old",AND($B$3&lt;&gt;Data!$N$6,OR(database!$AG2982&lt;&gt;Data!$K$9,database!$AG2982&lt;&gt;Data!$K$8))),MAX(C$8:C2981)+1,0)</f>
        <v>0</v>
      </c>
      <c r="D2982" s="25">
        <f ca="1">IF(AND($AL2982-D$3&lt;=TODAY(),$AL2982&gt;0,$AI2982&lt;&gt;"closed",AI2982&lt;&gt;"old",AND($B$3&lt;&gt;Data!$N$6,OR(database!$AG2982&lt;&gt;Data!$K$9,database!$AG2982&lt;&gt;Data!$K$8))),MAX(D$8:D2981)+1,0)</f>
        <v>0</v>
      </c>
      <c r="E2982" s="25">
        <f ca="1">IF(AND($AL2982-E$3&lt;=TODAY(),$AL2982&gt;0,AI2982&lt;&gt;"closed",AI2982&lt;&gt;"old",AND($B$3&lt;&gt;Data!$N$6,OR(database!$AG2982&lt;&gt;Data!$K$9,database!$AG2982&lt;&gt;Data!$K$8))),MAX(E$8:E2981)+1,0)</f>
        <v>0</v>
      </c>
      <c r="F2982" s="25">
        <f>IF(AH2982="X",MAX(F$8:F2981)+1,0)</f>
        <v>0</v>
      </c>
      <c r="G2982" s="25">
        <f ca="1">IF(AND(AG2982=Data!$K$8,database!AI2982&lt;&gt;"Closed",AI2982&lt;&gt;"old",database!AL2982&lt;(TODAY()+Data!$X$4)),MAX(G$8:G2981)+1,0)</f>
        <v>0</v>
      </c>
      <c r="H2982" s="25">
        <f ca="1">IF(AND(AG2982=Data!$K$9,database!AI2982&lt;&gt;"Closed",AI2982&lt;&gt;"old",database!AL2982&lt;(TODAY()+Data!$X$5)),MAX(H$8:H2981)+1,0)</f>
        <v>0</v>
      </c>
      <c r="Y2982">
        <f>IF(AS2982&gt;0,VLOOKUP(AS2982,$AT:$AV,3,0)+COUNTIF(AS$8:AS2981,AS2982),0)</f>
        <v>0</v>
      </c>
      <c r="AA2982" s="16"/>
      <c r="AB2982" s="22"/>
      <c r="AC2982" s="16"/>
      <c r="AD2982" s="22"/>
      <c r="AE2982" s="16"/>
      <c r="AF2982" s="22"/>
      <c r="AG2982" s="138"/>
      <c r="AH2982" s="23"/>
      <c r="AI2982" s="16"/>
      <c r="AJ2982" s="23"/>
      <c r="AK2982" s="28"/>
      <c r="AL2982" s="35"/>
      <c r="AQ2982" s="25">
        <f>IF(FollowUp!$AK$3="(Off)",IF(FollowUp!$AA$3=Data!$D$5,C2982,IF(FollowUp!$AA$3=Data!$D$6,D2982,IF(FollowUp!$AA$3=Data!$D$7,E2982,B2982))),IF(FollowUp!$AK$3=Data!$N$9,F2982,IF(FollowUp!$AK$3=Data!$N$8,H2982,IF(FollowUp!$AK$3=Data!$N$7,G2982,B2982))))</f>
        <v>0</v>
      </c>
      <c r="AR2982" s="51">
        <f t="shared" si="284"/>
        <v>0</v>
      </c>
      <c r="AS2982" s="25">
        <f t="shared" si="282"/>
        <v>-1</v>
      </c>
      <c r="AT2982" s="25">
        <f t="shared" si="285"/>
        <v>2975</v>
      </c>
      <c r="AU2982" s="25">
        <f t="shared" si="283"/>
        <v>0</v>
      </c>
      <c r="AV2982" s="25">
        <f t="shared" si="286"/>
        <v>0</v>
      </c>
      <c r="BB2982" s="51"/>
    </row>
    <row r="2983" spans="1:54" x14ac:dyDescent="0.25">
      <c r="A2983" t="str">
        <f t="shared" si="281"/>
        <v>2983</v>
      </c>
      <c r="B2983" s="25">
        <f>IF(OR(ISBLANK($AG2983),$AI2983="closed",$AI2983="old",AND($B$3=Data!$N$6,OR(database!AG2983=Data!$K$8,Data!$K$9=database!AG2983))),0,MAX(B$8:B2982)+1)</f>
        <v>0</v>
      </c>
      <c r="C2983" s="25">
        <f ca="1">IF(AND($AL2983-C$3&lt;=TODAY(),$AL2983&gt;0,AI2983&lt;&gt;"closed",AI2983&lt;&gt;"old",AND($B$3&lt;&gt;Data!$N$6,OR(database!$AG2983&lt;&gt;Data!$K$9,database!$AG2983&lt;&gt;Data!$K$8))),MAX(C$8:C2982)+1,0)</f>
        <v>0</v>
      </c>
      <c r="D2983" s="25">
        <f ca="1">IF(AND($AL2983-D$3&lt;=TODAY(),$AL2983&gt;0,$AI2983&lt;&gt;"closed",AI2983&lt;&gt;"old",AND($B$3&lt;&gt;Data!$N$6,OR(database!$AG2983&lt;&gt;Data!$K$9,database!$AG2983&lt;&gt;Data!$K$8))),MAX(D$8:D2982)+1,0)</f>
        <v>0</v>
      </c>
      <c r="E2983" s="25">
        <f ca="1">IF(AND($AL2983-E$3&lt;=TODAY(),$AL2983&gt;0,AI2983&lt;&gt;"closed",AI2983&lt;&gt;"old",AND($B$3&lt;&gt;Data!$N$6,OR(database!$AG2983&lt;&gt;Data!$K$9,database!$AG2983&lt;&gt;Data!$K$8))),MAX(E$8:E2982)+1,0)</f>
        <v>0</v>
      </c>
      <c r="F2983" s="25">
        <f>IF(AH2983="X",MAX(F$8:F2982)+1,0)</f>
        <v>0</v>
      </c>
      <c r="G2983" s="25">
        <f ca="1">IF(AND(AG2983=Data!$K$8,database!AI2983&lt;&gt;"Closed",AI2983&lt;&gt;"old",database!AL2983&lt;(TODAY()+Data!$X$4)),MAX(G$8:G2982)+1,0)</f>
        <v>0</v>
      </c>
      <c r="H2983" s="25">
        <f ca="1">IF(AND(AG2983=Data!$K$9,database!AI2983&lt;&gt;"Closed",AI2983&lt;&gt;"old",database!AL2983&lt;(TODAY()+Data!$X$5)),MAX(H$8:H2982)+1,0)</f>
        <v>0</v>
      </c>
      <c r="Y2983">
        <f>IF(AS2983&gt;0,VLOOKUP(AS2983,$AT:$AV,3,0)+COUNTIF(AS$8:AS2982,AS2983),0)</f>
        <v>0</v>
      </c>
      <c r="AA2983" s="17"/>
      <c r="AB2983" s="18"/>
      <c r="AC2983" s="17"/>
      <c r="AD2983" s="18"/>
      <c r="AE2983" s="17"/>
      <c r="AF2983" s="18"/>
      <c r="AG2983" s="139"/>
      <c r="AH2983" s="24"/>
      <c r="AI2983" s="17"/>
      <c r="AJ2983" s="24"/>
      <c r="AK2983" s="27"/>
      <c r="AL2983" s="47"/>
      <c r="AQ2983" s="25">
        <f>IF(FollowUp!$AK$3="(Off)",IF(FollowUp!$AA$3=Data!$D$5,C2983,IF(FollowUp!$AA$3=Data!$D$6,D2983,IF(FollowUp!$AA$3=Data!$D$7,E2983,B2983))),IF(FollowUp!$AK$3=Data!$N$9,F2983,IF(FollowUp!$AK$3=Data!$N$8,H2983,IF(FollowUp!$AK$3=Data!$N$7,G2983,B2983))))</f>
        <v>0</v>
      </c>
      <c r="AR2983" s="51">
        <f t="shared" si="284"/>
        <v>0</v>
      </c>
      <c r="AS2983" s="25">
        <f t="shared" si="282"/>
        <v>-1</v>
      </c>
      <c r="AT2983" s="25">
        <f t="shared" si="285"/>
        <v>2976</v>
      </c>
      <c r="AU2983" s="25">
        <f t="shared" si="283"/>
        <v>0</v>
      </c>
      <c r="AV2983" s="25">
        <f t="shared" si="286"/>
        <v>0</v>
      </c>
      <c r="BB2983" s="51"/>
    </row>
    <row r="2984" spans="1:54" x14ac:dyDescent="0.25">
      <c r="A2984" t="str">
        <f t="shared" si="281"/>
        <v>2984</v>
      </c>
      <c r="B2984" s="25">
        <f>IF(OR(ISBLANK($AG2984),$AI2984="closed",$AI2984="old",AND($B$3=Data!$N$6,OR(database!AG2984=Data!$K$8,Data!$K$9=database!AG2984))),0,MAX(B$8:B2983)+1)</f>
        <v>0</v>
      </c>
      <c r="C2984" s="25">
        <f ca="1">IF(AND($AL2984-C$3&lt;=TODAY(),$AL2984&gt;0,AI2984&lt;&gt;"closed",AI2984&lt;&gt;"old",AND($B$3&lt;&gt;Data!$N$6,OR(database!$AG2984&lt;&gt;Data!$K$9,database!$AG2984&lt;&gt;Data!$K$8))),MAX(C$8:C2983)+1,0)</f>
        <v>0</v>
      </c>
      <c r="D2984" s="25">
        <f ca="1">IF(AND($AL2984-D$3&lt;=TODAY(),$AL2984&gt;0,$AI2984&lt;&gt;"closed",AI2984&lt;&gt;"old",AND($B$3&lt;&gt;Data!$N$6,OR(database!$AG2984&lt;&gt;Data!$K$9,database!$AG2984&lt;&gt;Data!$K$8))),MAX(D$8:D2983)+1,0)</f>
        <v>0</v>
      </c>
      <c r="E2984" s="25">
        <f ca="1">IF(AND($AL2984-E$3&lt;=TODAY(),$AL2984&gt;0,AI2984&lt;&gt;"closed",AI2984&lt;&gt;"old",AND($B$3&lt;&gt;Data!$N$6,OR(database!$AG2984&lt;&gt;Data!$K$9,database!$AG2984&lt;&gt;Data!$K$8))),MAX(E$8:E2983)+1,0)</f>
        <v>0</v>
      </c>
      <c r="F2984" s="25">
        <f>IF(AH2984="X",MAX(F$8:F2983)+1,0)</f>
        <v>0</v>
      </c>
      <c r="G2984" s="25">
        <f ca="1">IF(AND(AG2984=Data!$K$8,database!AI2984&lt;&gt;"Closed",AI2984&lt;&gt;"old",database!AL2984&lt;(TODAY()+Data!$X$4)),MAX(G$8:G2983)+1,0)</f>
        <v>0</v>
      </c>
      <c r="H2984" s="25">
        <f ca="1">IF(AND(AG2984=Data!$K$9,database!AI2984&lt;&gt;"Closed",AI2984&lt;&gt;"old",database!AL2984&lt;(TODAY()+Data!$X$5)),MAX(H$8:H2983)+1,0)</f>
        <v>0</v>
      </c>
      <c r="Y2984">
        <f>IF(AS2984&gt;0,VLOOKUP(AS2984,$AT:$AV,3,0)+COUNTIF(AS$8:AS2983,AS2984),0)</f>
        <v>0</v>
      </c>
      <c r="AA2984" s="16"/>
      <c r="AB2984" s="22"/>
      <c r="AC2984" s="16"/>
      <c r="AD2984" s="22"/>
      <c r="AE2984" s="16"/>
      <c r="AF2984" s="22"/>
      <c r="AG2984" s="138"/>
      <c r="AH2984" s="23"/>
      <c r="AI2984" s="16"/>
      <c r="AJ2984" s="23"/>
      <c r="AK2984" s="28"/>
      <c r="AL2984" s="35"/>
      <c r="AQ2984" s="25">
        <f>IF(FollowUp!$AK$3="(Off)",IF(FollowUp!$AA$3=Data!$D$5,C2984,IF(FollowUp!$AA$3=Data!$D$6,D2984,IF(FollowUp!$AA$3=Data!$D$7,E2984,B2984))),IF(FollowUp!$AK$3=Data!$N$9,F2984,IF(FollowUp!$AK$3=Data!$N$8,H2984,IF(FollowUp!$AK$3=Data!$N$7,G2984,B2984))))</f>
        <v>0</v>
      </c>
      <c r="AR2984" s="51">
        <f t="shared" si="284"/>
        <v>0</v>
      </c>
      <c r="AS2984" s="25">
        <f t="shared" si="282"/>
        <v>-1</v>
      </c>
      <c r="AT2984" s="25">
        <f t="shared" si="285"/>
        <v>2977</v>
      </c>
      <c r="AU2984" s="25">
        <f t="shared" si="283"/>
        <v>0</v>
      </c>
      <c r="AV2984" s="25">
        <f t="shared" si="286"/>
        <v>0</v>
      </c>
      <c r="BB2984" s="51"/>
    </row>
    <row r="2985" spans="1:54" x14ac:dyDescent="0.25">
      <c r="A2985" t="str">
        <f t="shared" si="281"/>
        <v>2985</v>
      </c>
      <c r="B2985" s="25">
        <f>IF(OR(ISBLANK($AG2985),$AI2985="closed",$AI2985="old",AND($B$3=Data!$N$6,OR(database!AG2985=Data!$K$8,Data!$K$9=database!AG2985))),0,MAX(B$8:B2984)+1)</f>
        <v>0</v>
      </c>
      <c r="C2985" s="25">
        <f ca="1">IF(AND($AL2985-C$3&lt;=TODAY(),$AL2985&gt;0,AI2985&lt;&gt;"closed",AI2985&lt;&gt;"old",AND($B$3&lt;&gt;Data!$N$6,OR(database!$AG2985&lt;&gt;Data!$K$9,database!$AG2985&lt;&gt;Data!$K$8))),MAX(C$8:C2984)+1,0)</f>
        <v>0</v>
      </c>
      <c r="D2985" s="25">
        <f ca="1">IF(AND($AL2985-D$3&lt;=TODAY(),$AL2985&gt;0,$AI2985&lt;&gt;"closed",AI2985&lt;&gt;"old",AND($B$3&lt;&gt;Data!$N$6,OR(database!$AG2985&lt;&gt;Data!$K$9,database!$AG2985&lt;&gt;Data!$K$8))),MAX(D$8:D2984)+1,0)</f>
        <v>0</v>
      </c>
      <c r="E2985" s="25">
        <f ca="1">IF(AND($AL2985-E$3&lt;=TODAY(),$AL2985&gt;0,AI2985&lt;&gt;"closed",AI2985&lt;&gt;"old",AND($B$3&lt;&gt;Data!$N$6,OR(database!$AG2985&lt;&gt;Data!$K$9,database!$AG2985&lt;&gt;Data!$K$8))),MAX(E$8:E2984)+1,0)</f>
        <v>0</v>
      </c>
      <c r="F2985" s="25">
        <f>IF(AH2985="X",MAX(F$8:F2984)+1,0)</f>
        <v>0</v>
      </c>
      <c r="G2985" s="25">
        <f ca="1">IF(AND(AG2985=Data!$K$8,database!AI2985&lt;&gt;"Closed",AI2985&lt;&gt;"old",database!AL2985&lt;(TODAY()+Data!$X$4)),MAX(G$8:G2984)+1,0)</f>
        <v>0</v>
      </c>
      <c r="H2985" s="25">
        <f ca="1">IF(AND(AG2985=Data!$K$9,database!AI2985&lt;&gt;"Closed",AI2985&lt;&gt;"old",database!AL2985&lt;(TODAY()+Data!$X$5)),MAX(H$8:H2984)+1,0)</f>
        <v>0</v>
      </c>
      <c r="Y2985">
        <f>IF(AS2985&gt;0,VLOOKUP(AS2985,$AT:$AV,3,0)+COUNTIF(AS$8:AS2984,AS2985),0)</f>
        <v>0</v>
      </c>
      <c r="AA2985" s="17"/>
      <c r="AB2985" s="18"/>
      <c r="AC2985" s="17"/>
      <c r="AD2985" s="18"/>
      <c r="AE2985" s="17"/>
      <c r="AF2985" s="18"/>
      <c r="AG2985" s="139"/>
      <c r="AH2985" s="24"/>
      <c r="AI2985" s="17"/>
      <c r="AJ2985" s="24"/>
      <c r="AK2985" s="27"/>
      <c r="AL2985" s="47"/>
      <c r="AQ2985" s="25">
        <f>IF(FollowUp!$AK$3="(Off)",IF(FollowUp!$AA$3=Data!$D$5,C2985,IF(FollowUp!$AA$3=Data!$D$6,D2985,IF(FollowUp!$AA$3=Data!$D$7,E2985,B2985))),IF(FollowUp!$AK$3=Data!$N$9,F2985,IF(FollowUp!$AK$3=Data!$N$8,H2985,IF(FollowUp!$AK$3=Data!$N$7,G2985,B2985))))</f>
        <v>0</v>
      </c>
      <c r="AR2985" s="51">
        <f t="shared" si="284"/>
        <v>0</v>
      </c>
      <c r="AS2985" s="25">
        <f t="shared" si="282"/>
        <v>-1</v>
      </c>
      <c r="AT2985" s="25">
        <f t="shared" si="285"/>
        <v>2978</v>
      </c>
      <c r="AU2985" s="25">
        <f t="shared" si="283"/>
        <v>0</v>
      </c>
      <c r="AV2985" s="25">
        <f t="shared" si="286"/>
        <v>0</v>
      </c>
      <c r="BB2985" s="51"/>
    </row>
    <row r="2986" spans="1:54" x14ac:dyDescent="0.25">
      <c r="A2986" t="str">
        <f t="shared" si="281"/>
        <v>2986</v>
      </c>
      <c r="B2986" s="25">
        <f>IF(OR(ISBLANK($AG2986),$AI2986="closed",$AI2986="old",AND($B$3=Data!$N$6,OR(database!AG2986=Data!$K$8,Data!$K$9=database!AG2986))),0,MAX(B$8:B2985)+1)</f>
        <v>0</v>
      </c>
      <c r="C2986" s="25">
        <f ca="1">IF(AND($AL2986-C$3&lt;=TODAY(),$AL2986&gt;0,AI2986&lt;&gt;"closed",AI2986&lt;&gt;"old",AND($B$3&lt;&gt;Data!$N$6,OR(database!$AG2986&lt;&gt;Data!$K$9,database!$AG2986&lt;&gt;Data!$K$8))),MAX(C$8:C2985)+1,0)</f>
        <v>0</v>
      </c>
      <c r="D2986" s="25">
        <f ca="1">IF(AND($AL2986-D$3&lt;=TODAY(),$AL2986&gt;0,$AI2986&lt;&gt;"closed",AI2986&lt;&gt;"old",AND($B$3&lt;&gt;Data!$N$6,OR(database!$AG2986&lt;&gt;Data!$K$9,database!$AG2986&lt;&gt;Data!$K$8))),MAX(D$8:D2985)+1,0)</f>
        <v>0</v>
      </c>
      <c r="E2986" s="25">
        <f ca="1">IF(AND($AL2986-E$3&lt;=TODAY(),$AL2986&gt;0,AI2986&lt;&gt;"closed",AI2986&lt;&gt;"old",AND($B$3&lt;&gt;Data!$N$6,OR(database!$AG2986&lt;&gt;Data!$K$9,database!$AG2986&lt;&gt;Data!$K$8))),MAX(E$8:E2985)+1,0)</f>
        <v>0</v>
      </c>
      <c r="F2986" s="25">
        <f>IF(AH2986="X",MAX(F$8:F2985)+1,0)</f>
        <v>0</v>
      </c>
      <c r="G2986" s="25">
        <f ca="1">IF(AND(AG2986=Data!$K$8,database!AI2986&lt;&gt;"Closed",AI2986&lt;&gt;"old",database!AL2986&lt;(TODAY()+Data!$X$4)),MAX(G$8:G2985)+1,0)</f>
        <v>0</v>
      </c>
      <c r="H2986" s="25">
        <f ca="1">IF(AND(AG2986=Data!$K$9,database!AI2986&lt;&gt;"Closed",AI2986&lt;&gt;"old",database!AL2986&lt;(TODAY()+Data!$X$5)),MAX(H$8:H2985)+1,0)</f>
        <v>0</v>
      </c>
      <c r="Y2986">
        <f>IF(AS2986&gt;0,VLOOKUP(AS2986,$AT:$AV,3,0)+COUNTIF(AS$8:AS2985,AS2986),0)</f>
        <v>0</v>
      </c>
      <c r="AA2986" s="16"/>
      <c r="AB2986" s="22"/>
      <c r="AC2986" s="16"/>
      <c r="AD2986" s="22"/>
      <c r="AE2986" s="16"/>
      <c r="AF2986" s="22"/>
      <c r="AG2986" s="138"/>
      <c r="AH2986" s="23"/>
      <c r="AI2986" s="16"/>
      <c r="AJ2986" s="23"/>
      <c r="AK2986" s="28"/>
      <c r="AL2986" s="35"/>
      <c r="AQ2986" s="25">
        <f>IF(FollowUp!$AK$3="(Off)",IF(FollowUp!$AA$3=Data!$D$5,C2986,IF(FollowUp!$AA$3=Data!$D$6,D2986,IF(FollowUp!$AA$3=Data!$D$7,E2986,B2986))),IF(FollowUp!$AK$3=Data!$N$9,F2986,IF(FollowUp!$AK$3=Data!$N$8,H2986,IF(FollowUp!$AK$3=Data!$N$7,G2986,B2986))))</f>
        <v>0</v>
      </c>
      <c r="AR2986" s="51">
        <f t="shared" si="284"/>
        <v>0</v>
      </c>
      <c r="AS2986" s="25">
        <f t="shared" si="282"/>
        <v>-1</v>
      </c>
      <c r="AT2986" s="25">
        <f t="shared" si="285"/>
        <v>2979</v>
      </c>
      <c r="AU2986" s="25">
        <f t="shared" si="283"/>
        <v>0</v>
      </c>
      <c r="AV2986" s="25">
        <f t="shared" si="286"/>
        <v>0</v>
      </c>
      <c r="BB2986" s="51"/>
    </row>
    <row r="2987" spans="1:54" x14ac:dyDescent="0.25">
      <c r="A2987" t="str">
        <f t="shared" si="281"/>
        <v>2987</v>
      </c>
      <c r="B2987" s="25">
        <f>IF(OR(ISBLANK($AG2987),$AI2987="closed",$AI2987="old",AND($B$3=Data!$N$6,OR(database!AG2987=Data!$K$8,Data!$K$9=database!AG2987))),0,MAX(B$8:B2986)+1)</f>
        <v>0</v>
      </c>
      <c r="C2987" s="25">
        <f ca="1">IF(AND($AL2987-C$3&lt;=TODAY(),$AL2987&gt;0,AI2987&lt;&gt;"closed",AI2987&lt;&gt;"old",AND($B$3&lt;&gt;Data!$N$6,OR(database!$AG2987&lt;&gt;Data!$K$9,database!$AG2987&lt;&gt;Data!$K$8))),MAX(C$8:C2986)+1,0)</f>
        <v>0</v>
      </c>
      <c r="D2987" s="25">
        <f ca="1">IF(AND($AL2987-D$3&lt;=TODAY(),$AL2987&gt;0,$AI2987&lt;&gt;"closed",AI2987&lt;&gt;"old",AND($B$3&lt;&gt;Data!$N$6,OR(database!$AG2987&lt;&gt;Data!$K$9,database!$AG2987&lt;&gt;Data!$K$8))),MAX(D$8:D2986)+1,0)</f>
        <v>0</v>
      </c>
      <c r="E2987" s="25">
        <f ca="1">IF(AND($AL2987-E$3&lt;=TODAY(),$AL2987&gt;0,AI2987&lt;&gt;"closed",AI2987&lt;&gt;"old",AND($B$3&lt;&gt;Data!$N$6,OR(database!$AG2987&lt;&gt;Data!$K$9,database!$AG2987&lt;&gt;Data!$K$8))),MAX(E$8:E2986)+1,0)</f>
        <v>0</v>
      </c>
      <c r="F2987" s="25">
        <f>IF(AH2987="X",MAX(F$8:F2986)+1,0)</f>
        <v>0</v>
      </c>
      <c r="G2987" s="25">
        <f ca="1">IF(AND(AG2987=Data!$K$8,database!AI2987&lt;&gt;"Closed",AI2987&lt;&gt;"old",database!AL2987&lt;(TODAY()+Data!$X$4)),MAX(G$8:G2986)+1,0)</f>
        <v>0</v>
      </c>
      <c r="H2987" s="25">
        <f ca="1">IF(AND(AG2987=Data!$K$9,database!AI2987&lt;&gt;"Closed",AI2987&lt;&gt;"old",database!AL2987&lt;(TODAY()+Data!$X$5)),MAX(H$8:H2986)+1,0)</f>
        <v>0</v>
      </c>
      <c r="Y2987">
        <f>IF(AS2987&gt;0,VLOOKUP(AS2987,$AT:$AV,3,0)+COUNTIF(AS$8:AS2986,AS2987),0)</f>
        <v>0</v>
      </c>
      <c r="AA2987" s="17"/>
      <c r="AB2987" s="18"/>
      <c r="AC2987" s="17"/>
      <c r="AD2987" s="18"/>
      <c r="AE2987" s="17"/>
      <c r="AF2987" s="18"/>
      <c r="AG2987" s="139"/>
      <c r="AH2987" s="24"/>
      <c r="AI2987" s="17"/>
      <c r="AJ2987" s="24"/>
      <c r="AK2987" s="27"/>
      <c r="AL2987" s="47"/>
      <c r="AQ2987" s="25">
        <f>IF(FollowUp!$AK$3="(Off)",IF(FollowUp!$AA$3=Data!$D$5,C2987,IF(FollowUp!$AA$3=Data!$D$6,D2987,IF(FollowUp!$AA$3=Data!$D$7,E2987,B2987))),IF(FollowUp!$AK$3=Data!$N$9,F2987,IF(FollowUp!$AK$3=Data!$N$8,H2987,IF(FollowUp!$AK$3=Data!$N$7,G2987,B2987))))</f>
        <v>0</v>
      </c>
      <c r="AR2987" s="51">
        <f t="shared" si="284"/>
        <v>0</v>
      </c>
      <c r="AS2987" s="25">
        <f t="shared" si="282"/>
        <v>-1</v>
      </c>
      <c r="AT2987" s="25">
        <f t="shared" si="285"/>
        <v>2980</v>
      </c>
      <c r="AU2987" s="25">
        <f t="shared" si="283"/>
        <v>0</v>
      </c>
      <c r="AV2987" s="25">
        <f t="shared" si="286"/>
        <v>0</v>
      </c>
      <c r="BB2987" s="51"/>
    </row>
    <row r="2988" spans="1:54" x14ac:dyDescent="0.25">
      <c r="A2988" t="str">
        <f t="shared" si="281"/>
        <v>2988</v>
      </c>
      <c r="B2988" s="25">
        <f>IF(OR(ISBLANK($AG2988),$AI2988="closed",$AI2988="old",AND($B$3=Data!$N$6,OR(database!AG2988=Data!$K$8,Data!$K$9=database!AG2988))),0,MAX(B$8:B2987)+1)</f>
        <v>0</v>
      </c>
      <c r="C2988" s="25">
        <f ca="1">IF(AND($AL2988-C$3&lt;=TODAY(),$AL2988&gt;0,AI2988&lt;&gt;"closed",AI2988&lt;&gt;"old",AND($B$3&lt;&gt;Data!$N$6,OR(database!$AG2988&lt;&gt;Data!$K$9,database!$AG2988&lt;&gt;Data!$K$8))),MAX(C$8:C2987)+1,0)</f>
        <v>0</v>
      </c>
      <c r="D2988" s="25">
        <f ca="1">IF(AND($AL2988-D$3&lt;=TODAY(),$AL2988&gt;0,$AI2988&lt;&gt;"closed",AI2988&lt;&gt;"old",AND($B$3&lt;&gt;Data!$N$6,OR(database!$AG2988&lt;&gt;Data!$K$9,database!$AG2988&lt;&gt;Data!$K$8))),MAX(D$8:D2987)+1,0)</f>
        <v>0</v>
      </c>
      <c r="E2988" s="25">
        <f ca="1">IF(AND($AL2988-E$3&lt;=TODAY(),$AL2988&gt;0,AI2988&lt;&gt;"closed",AI2988&lt;&gt;"old",AND($B$3&lt;&gt;Data!$N$6,OR(database!$AG2988&lt;&gt;Data!$K$9,database!$AG2988&lt;&gt;Data!$K$8))),MAX(E$8:E2987)+1,0)</f>
        <v>0</v>
      </c>
      <c r="F2988" s="25">
        <f>IF(AH2988="X",MAX(F$8:F2987)+1,0)</f>
        <v>0</v>
      </c>
      <c r="G2988" s="25">
        <f ca="1">IF(AND(AG2988=Data!$K$8,database!AI2988&lt;&gt;"Closed",AI2988&lt;&gt;"old",database!AL2988&lt;(TODAY()+Data!$X$4)),MAX(G$8:G2987)+1,0)</f>
        <v>0</v>
      </c>
      <c r="H2988" s="25">
        <f ca="1">IF(AND(AG2988=Data!$K$9,database!AI2988&lt;&gt;"Closed",AI2988&lt;&gt;"old",database!AL2988&lt;(TODAY()+Data!$X$5)),MAX(H$8:H2987)+1,0)</f>
        <v>0</v>
      </c>
      <c r="Y2988">
        <f>IF(AS2988&gt;0,VLOOKUP(AS2988,$AT:$AV,3,0)+COUNTIF(AS$8:AS2987,AS2988),0)</f>
        <v>0</v>
      </c>
      <c r="AA2988" s="16"/>
      <c r="AB2988" s="22"/>
      <c r="AC2988" s="16"/>
      <c r="AD2988" s="22"/>
      <c r="AE2988" s="16"/>
      <c r="AF2988" s="22"/>
      <c r="AG2988" s="138"/>
      <c r="AH2988" s="23"/>
      <c r="AI2988" s="16"/>
      <c r="AJ2988" s="23"/>
      <c r="AK2988" s="28"/>
      <c r="AL2988" s="35"/>
      <c r="AQ2988" s="25">
        <f>IF(FollowUp!$AK$3="(Off)",IF(FollowUp!$AA$3=Data!$D$5,C2988,IF(FollowUp!$AA$3=Data!$D$6,D2988,IF(FollowUp!$AA$3=Data!$D$7,E2988,B2988))),IF(FollowUp!$AK$3=Data!$N$9,F2988,IF(FollowUp!$AK$3=Data!$N$8,H2988,IF(FollowUp!$AK$3=Data!$N$7,G2988,B2988))))</f>
        <v>0</v>
      </c>
      <c r="AR2988" s="51">
        <f t="shared" si="284"/>
        <v>0</v>
      </c>
      <c r="AS2988" s="25">
        <f t="shared" si="282"/>
        <v>-1</v>
      </c>
      <c r="AT2988" s="25">
        <f t="shared" si="285"/>
        <v>2981</v>
      </c>
      <c r="AU2988" s="25">
        <f t="shared" si="283"/>
        <v>0</v>
      </c>
      <c r="AV2988" s="25">
        <f t="shared" si="286"/>
        <v>0</v>
      </c>
      <c r="BB2988" s="51"/>
    </row>
    <row r="2989" spans="1:54" x14ac:dyDescent="0.25">
      <c r="A2989" t="str">
        <f t="shared" si="281"/>
        <v>2989</v>
      </c>
      <c r="B2989" s="25">
        <f>IF(OR(ISBLANK($AG2989),$AI2989="closed",$AI2989="old",AND($B$3=Data!$N$6,OR(database!AG2989=Data!$K$8,Data!$K$9=database!AG2989))),0,MAX(B$8:B2988)+1)</f>
        <v>0</v>
      </c>
      <c r="C2989" s="25">
        <f ca="1">IF(AND($AL2989-C$3&lt;=TODAY(),$AL2989&gt;0,AI2989&lt;&gt;"closed",AI2989&lt;&gt;"old",AND($B$3&lt;&gt;Data!$N$6,OR(database!$AG2989&lt;&gt;Data!$K$9,database!$AG2989&lt;&gt;Data!$K$8))),MAX(C$8:C2988)+1,0)</f>
        <v>0</v>
      </c>
      <c r="D2989" s="25">
        <f ca="1">IF(AND($AL2989-D$3&lt;=TODAY(),$AL2989&gt;0,$AI2989&lt;&gt;"closed",AI2989&lt;&gt;"old",AND($B$3&lt;&gt;Data!$N$6,OR(database!$AG2989&lt;&gt;Data!$K$9,database!$AG2989&lt;&gt;Data!$K$8))),MAX(D$8:D2988)+1,0)</f>
        <v>0</v>
      </c>
      <c r="E2989" s="25">
        <f ca="1">IF(AND($AL2989-E$3&lt;=TODAY(),$AL2989&gt;0,AI2989&lt;&gt;"closed",AI2989&lt;&gt;"old",AND($B$3&lt;&gt;Data!$N$6,OR(database!$AG2989&lt;&gt;Data!$K$9,database!$AG2989&lt;&gt;Data!$K$8))),MAX(E$8:E2988)+1,0)</f>
        <v>0</v>
      </c>
      <c r="F2989" s="25">
        <f>IF(AH2989="X",MAX(F$8:F2988)+1,0)</f>
        <v>0</v>
      </c>
      <c r="G2989" s="25">
        <f ca="1">IF(AND(AG2989=Data!$K$8,database!AI2989&lt;&gt;"Closed",AI2989&lt;&gt;"old",database!AL2989&lt;(TODAY()+Data!$X$4)),MAX(G$8:G2988)+1,0)</f>
        <v>0</v>
      </c>
      <c r="H2989" s="25">
        <f ca="1">IF(AND(AG2989=Data!$K$9,database!AI2989&lt;&gt;"Closed",AI2989&lt;&gt;"old",database!AL2989&lt;(TODAY()+Data!$X$5)),MAX(H$8:H2988)+1,0)</f>
        <v>0</v>
      </c>
      <c r="Y2989">
        <f>IF(AS2989&gt;0,VLOOKUP(AS2989,$AT:$AV,3,0)+COUNTIF(AS$8:AS2988,AS2989),0)</f>
        <v>0</v>
      </c>
      <c r="AA2989" s="17"/>
      <c r="AB2989" s="18"/>
      <c r="AC2989" s="17"/>
      <c r="AD2989" s="18"/>
      <c r="AE2989" s="17"/>
      <c r="AF2989" s="18"/>
      <c r="AG2989" s="139"/>
      <c r="AH2989" s="24"/>
      <c r="AI2989" s="17"/>
      <c r="AJ2989" s="24"/>
      <c r="AK2989" s="27"/>
      <c r="AL2989" s="47"/>
      <c r="AQ2989" s="25">
        <f>IF(FollowUp!$AK$3="(Off)",IF(FollowUp!$AA$3=Data!$D$5,C2989,IF(FollowUp!$AA$3=Data!$D$6,D2989,IF(FollowUp!$AA$3=Data!$D$7,E2989,B2989))),IF(FollowUp!$AK$3=Data!$N$9,F2989,IF(FollowUp!$AK$3=Data!$N$8,H2989,IF(FollowUp!$AK$3=Data!$N$7,G2989,B2989))))</f>
        <v>0</v>
      </c>
      <c r="AR2989" s="51">
        <f t="shared" si="284"/>
        <v>0</v>
      </c>
      <c r="AS2989" s="25">
        <f t="shared" si="282"/>
        <v>-1</v>
      </c>
      <c r="AT2989" s="25">
        <f t="shared" si="285"/>
        <v>2982</v>
      </c>
      <c r="AU2989" s="25">
        <f t="shared" si="283"/>
        <v>0</v>
      </c>
      <c r="AV2989" s="25">
        <f t="shared" si="286"/>
        <v>0</v>
      </c>
      <c r="BB2989" s="51"/>
    </row>
    <row r="2990" spans="1:54" x14ac:dyDescent="0.25">
      <c r="A2990" t="str">
        <f t="shared" si="281"/>
        <v>2990</v>
      </c>
      <c r="B2990" s="25">
        <f>IF(OR(ISBLANK($AG2990),$AI2990="closed",$AI2990="old",AND($B$3=Data!$N$6,OR(database!AG2990=Data!$K$8,Data!$K$9=database!AG2990))),0,MAX(B$8:B2989)+1)</f>
        <v>0</v>
      </c>
      <c r="C2990" s="25">
        <f ca="1">IF(AND($AL2990-C$3&lt;=TODAY(),$AL2990&gt;0,AI2990&lt;&gt;"closed",AI2990&lt;&gt;"old",AND($B$3&lt;&gt;Data!$N$6,OR(database!$AG2990&lt;&gt;Data!$K$9,database!$AG2990&lt;&gt;Data!$K$8))),MAX(C$8:C2989)+1,0)</f>
        <v>0</v>
      </c>
      <c r="D2990" s="25">
        <f ca="1">IF(AND($AL2990-D$3&lt;=TODAY(),$AL2990&gt;0,$AI2990&lt;&gt;"closed",AI2990&lt;&gt;"old",AND($B$3&lt;&gt;Data!$N$6,OR(database!$AG2990&lt;&gt;Data!$K$9,database!$AG2990&lt;&gt;Data!$K$8))),MAX(D$8:D2989)+1,0)</f>
        <v>0</v>
      </c>
      <c r="E2990" s="25">
        <f ca="1">IF(AND($AL2990-E$3&lt;=TODAY(),$AL2990&gt;0,AI2990&lt;&gt;"closed",AI2990&lt;&gt;"old",AND($B$3&lt;&gt;Data!$N$6,OR(database!$AG2990&lt;&gt;Data!$K$9,database!$AG2990&lt;&gt;Data!$K$8))),MAX(E$8:E2989)+1,0)</f>
        <v>0</v>
      </c>
      <c r="F2990" s="25">
        <f>IF(AH2990="X",MAX(F$8:F2989)+1,0)</f>
        <v>0</v>
      </c>
      <c r="G2990" s="25">
        <f ca="1">IF(AND(AG2990=Data!$K$8,database!AI2990&lt;&gt;"Closed",AI2990&lt;&gt;"old",database!AL2990&lt;(TODAY()+Data!$X$4)),MAX(G$8:G2989)+1,0)</f>
        <v>0</v>
      </c>
      <c r="H2990" s="25">
        <f ca="1">IF(AND(AG2990=Data!$K$9,database!AI2990&lt;&gt;"Closed",AI2990&lt;&gt;"old",database!AL2990&lt;(TODAY()+Data!$X$5)),MAX(H$8:H2989)+1,0)</f>
        <v>0</v>
      </c>
      <c r="Y2990">
        <f>IF(AS2990&gt;0,VLOOKUP(AS2990,$AT:$AV,3,0)+COUNTIF(AS$8:AS2989,AS2990),0)</f>
        <v>0</v>
      </c>
      <c r="AA2990" s="16"/>
      <c r="AB2990" s="22"/>
      <c r="AC2990" s="16"/>
      <c r="AD2990" s="22"/>
      <c r="AE2990" s="16"/>
      <c r="AF2990" s="22"/>
      <c r="AG2990" s="138"/>
      <c r="AH2990" s="23"/>
      <c r="AI2990" s="16"/>
      <c r="AJ2990" s="23"/>
      <c r="AK2990" s="28"/>
      <c r="AL2990" s="35"/>
      <c r="AQ2990" s="25">
        <f>IF(FollowUp!$AK$3="(Off)",IF(FollowUp!$AA$3=Data!$D$5,C2990,IF(FollowUp!$AA$3=Data!$D$6,D2990,IF(FollowUp!$AA$3=Data!$D$7,E2990,B2990))),IF(FollowUp!$AK$3=Data!$N$9,F2990,IF(FollowUp!$AK$3=Data!$N$8,H2990,IF(FollowUp!$AK$3=Data!$N$7,G2990,B2990))))</f>
        <v>0</v>
      </c>
      <c r="AR2990" s="51">
        <f t="shared" si="284"/>
        <v>0</v>
      </c>
      <c r="AS2990" s="25">
        <f t="shared" si="282"/>
        <v>-1</v>
      </c>
      <c r="AT2990" s="25">
        <f t="shared" si="285"/>
        <v>2983</v>
      </c>
      <c r="AU2990" s="25">
        <f t="shared" si="283"/>
        <v>0</v>
      </c>
      <c r="AV2990" s="25">
        <f t="shared" si="286"/>
        <v>0</v>
      </c>
      <c r="BB2990" s="51"/>
    </row>
    <row r="2991" spans="1:54" x14ac:dyDescent="0.25">
      <c r="A2991" t="str">
        <f t="shared" si="281"/>
        <v>2991</v>
      </c>
      <c r="B2991" s="25">
        <f>IF(OR(ISBLANK($AG2991),$AI2991="closed",$AI2991="old",AND($B$3=Data!$N$6,OR(database!AG2991=Data!$K$8,Data!$K$9=database!AG2991))),0,MAX(B$8:B2990)+1)</f>
        <v>0</v>
      </c>
      <c r="C2991" s="25">
        <f ca="1">IF(AND($AL2991-C$3&lt;=TODAY(),$AL2991&gt;0,AI2991&lt;&gt;"closed",AI2991&lt;&gt;"old",AND($B$3&lt;&gt;Data!$N$6,OR(database!$AG2991&lt;&gt;Data!$K$9,database!$AG2991&lt;&gt;Data!$K$8))),MAX(C$8:C2990)+1,0)</f>
        <v>0</v>
      </c>
      <c r="D2991" s="25">
        <f ca="1">IF(AND($AL2991-D$3&lt;=TODAY(),$AL2991&gt;0,$AI2991&lt;&gt;"closed",AI2991&lt;&gt;"old",AND($B$3&lt;&gt;Data!$N$6,OR(database!$AG2991&lt;&gt;Data!$K$9,database!$AG2991&lt;&gt;Data!$K$8))),MAX(D$8:D2990)+1,0)</f>
        <v>0</v>
      </c>
      <c r="E2991" s="25">
        <f ca="1">IF(AND($AL2991-E$3&lt;=TODAY(),$AL2991&gt;0,AI2991&lt;&gt;"closed",AI2991&lt;&gt;"old",AND($B$3&lt;&gt;Data!$N$6,OR(database!$AG2991&lt;&gt;Data!$K$9,database!$AG2991&lt;&gt;Data!$K$8))),MAX(E$8:E2990)+1,0)</f>
        <v>0</v>
      </c>
      <c r="F2991" s="25">
        <f>IF(AH2991="X",MAX(F$8:F2990)+1,0)</f>
        <v>0</v>
      </c>
      <c r="G2991" s="25">
        <f ca="1">IF(AND(AG2991=Data!$K$8,database!AI2991&lt;&gt;"Closed",AI2991&lt;&gt;"old",database!AL2991&lt;(TODAY()+Data!$X$4)),MAX(G$8:G2990)+1,0)</f>
        <v>0</v>
      </c>
      <c r="H2991" s="25">
        <f ca="1">IF(AND(AG2991=Data!$K$9,database!AI2991&lt;&gt;"Closed",AI2991&lt;&gt;"old",database!AL2991&lt;(TODAY()+Data!$X$5)),MAX(H$8:H2990)+1,0)</f>
        <v>0</v>
      </c>
      <c r="Y2991">
        <f>IF(AS2991&gt;0,VLOOKUP(AS2991,$AT:$AV,3,0)+COUNTIF(AS$8:AS2990,AS2991),0)</f>
        <v>0</v>
      </c>
      <c r="AA2991" s="17"/>
      <c r="AB2991" s="18"/>
      <c r="AC2991" s="17"/>
      <c r="AD2991" s="18"/>
      <c r="AE2991" s="17"/>
      <c r="AF2991" s="18"/>
      <c r="AG2991" s="139"/>
      <c r="AH2991" s="24"/>
      <c r="AI2991" s="17"/>
      <c r="AJ2991" s="24"/>
      <c r="AK2991" s="27"/>
      <c r="AL2991" s="47"/>
      <c r="AQ2991" s="25">
        <f>IF(FollowUp!$AK$3="(Off)",IF(FollowUp!$AA$3=Data!$D$5,C2991,IF(FollowUp!$AA$3=Data!$D$6,D2991,IF(FollowUp!$AA$3=Data!$D$7,E2991,B2991))),IF(FollowUp!$AK$3=Data!$N$9,F2991,IF(FollowUp!$AK$3=Data!$N$8,H2991,IF(FollowUp!$AK$3=Data!$N$7,G2991,B2991))))</f>
        <v>0</v>
      </c>
      <c r="AR2991" s="51">
        <f t="shared" si="284"/>
        <v>0</v>
      </c>
      <c r="AS2991" s="25">
        <f t="shared" si="282"/>
        <v>-1</v>
      </c>
      <c r="AT2991" s="25">
        <f t="shared" si="285"/>
        <v>2984</v>
      </c>
      <c r="AU2991" s="25">
        <f t="shared" si="283"/>
        <v>0</v>
      </c>
      <c r="AV2991" s="25">
        <f t="shared" si="286"/>
        <v>0</v>
      </c>
      <c r="BB2991" s="51"/>
    </row>
    <row r="2992" spans="1:54" x14ac:dyDescent="0.25">
      <c r="A2992" t="str">
        <f t="shared" si="281"/>
        <v>2992</v>
      </c>
      <c r="B2992" s="25">
        <f>IF(OR(ISBLANK($AG2992),$AI2992="closed",$AI2992="old",AND($B$3=Data!$N$6,OR(database!AG2992=Data!$K$8,Data!$K$9=database!AG2992))),0,MAX(B$8:B2991)+1)</f>
        <v>0</v>
      </c>
      <c r="C2992" s="25">
        <f ca="1">IF(AND($AL2992-C$3&lt;=TODAY(),$AL2992&gt;0,AI2992&lt;&gt;"closed",AI2992&lt;&gt;"old",AND($B$3&lt;&gt;Data!$N$6,OR(database!$AG2992&lt;&gt;Data!$K$9,database!$AG2992&lt;&gt;Data!$K$8))),MAX(C$8:C2991)+1,0)</f>
        <v>0</v>
      </c>
      <c r="D2992" s="25">
        <f ca="1">IF(AND($AL2992-D$3&lt;=TODAY(),$AL2992&gt;0,$AI2992&lt;&gt;"closed",AI2992&lt;&gt;"old",AND($B$3&lt;&gt;Data!$N$6,OR(database!$AG2992&lt;&gt;Data!$K$9,database!$AG2992&lt;&gt;Data!$K$8))),MAX(D$8:D2991)+1,0)</f>
        <v>0</v>
      </c>
      <c r="E2992" s="25">
        <f ca="1">IF(AND($AL2992-E$3&lt;=TODAY(),$AL2992&gt;0,AI2992&lt;&gt;"closed",AI2992&lt;&gt;"old",AND($B$3&lt;&gt;Data!$N$6,OR(database!$AG2992&lt;&gt;Data!$K$9,database!$AG2992&lt;&gt;Data!$K$8))),MAX(E$8:E2991)+1,0)</f>
        <v>0</v>
      </c>
      <c r="F2992" s="25">
        <f>IF(AH2992="X",MAX(F$8:F2991)+1,0)</f>
        <v>0</v>
      </c>
      <c r="G2992" s="25">
        <f ca="1">IF(AND(AG2992=Data!$K$8,database!AI2992&lt;&gt;"Closed",AI2992&lt;&gt;"old",database!AL2992&lt;(TODAY()+Data!$X$4)),MAX(G$8:G2991)+1,0)</f>
        <v>0</v>
      </c>
      <c r="H2992" s="25">
        <f ca="1">IF(AND(AG2992=Data!$K$9,database!AI2992&lt;&gt;"Closed",AI2992&lt;&gt;"old",database!AL2992&lt;(TODAY()+Data!$X$5)),MAX(H$8:H2991)+1,0)</f>
        <v>0</v>
      </c>
      <c r="Y2992">
        <f>IF(AS2992&gt;0,VLOOKUP(AS2992,$AT:$AV,3,0)+COUNTIF(AS$8:AS2991,AS2992),0)</f>
        <v>0</v>
      </c>
      <c r="AA2992" s="16"/>
      <c r="AB2992" s="22"/>
      <c r="AC2992" s="16"/>
      <c r="AD2992" s="22"/>
      <c r="AE2992" s="16"/>
      <c r="AF2992" s="22"/>
      <c r="AG2992" s="138"/>
      <c r="AH2992" s="23"/>
      <c r="AI2992" s="16"/>
      <c r="AJ2992" s="23"/>
      <c r="AK2992" s="28"/>
      <c r="AL2992" s="35"/>
      <c r="AQ2992" s="25">
        <f>IF(FollowUp!$AK$3="(Off)",IF(FollowUp!$AA$3=Data!$D$5,C2992,IF(FollowUp!$AA$3=Data!$D$6,D2992,IF(FollowUp!$AA$3=Data!$D$7,E2992,B2992))),IF(FollowUp!$AK$3=Data!$N$9,F2992,IF(FollowUp!$AK$3=Data!$N$8,H2992,IF(FollowUp!$AK$3=Data!$N$7,G2992,B2992))))</f>
        <v>0</v>
      </c>
      <c r="AR2992" s="51">
        <f t="shared" si="284"/>
        <v>0</v>
      </c>
      <c r="AS2992" s="25">
        <f t="shared" si="282"/>
        <v>-1</v>
      </c>
      <c r="AT2992" s="25">
        <f t="shared" si="285"/>
        <v>2985</v>
      </c>
      <c r="AU2992" s="25">
        <f t="shared" si="283"/>
        <v>0</v>
      </c>
      <c r="AV2992" s="25">
        <f t="shared" si="286"/>
        <v>0</v>
      </c>
      <c r="BB2992" s="51"/>
    </row>
    <row r="2993" spans="1:54" x14ac:dyDescent="0.25">
      <c r="A2993" t="str">
        <f t="shared" si="281"/>
        <v>2993</v>
      </c>
      <c r="B2993" s="25">
        <f>IF(OR(ISBLANK($AG2993),$AI2993="closed",$AI2993="old",AND($B$3=Data!$N$6,OR(database!AG2993=Data!$K$8,Data!$K$9=database!AG2993))),0,MAX(B$8:B2992)+1)</f>
        <v>0</v>
      </c>
      <c r="C2993" s="25">
        <f ca="1">IF(AND($AL2993-C$3&lt;=TODAY(),$AL2993&gt;0,AI2993&lt;&gt;"closed",AI2993&lt;&gt;"old",AND($B$3&lt;&gt;Data!$N$6,OR(database!$AG2993&lt;&gt;Data!$K$9,database!$AG2993&lt;&gt;Data!$K$8))),MAX(C$8:C2992)+1,0)</f>
        <v>0</v>
      </c>
      <c r="D2993" s="25">
        <f ca="1">IF(AND($AL2993-D$3&lt;=TODAY(),$AL2993&gt;0,$AI2993&lt;&gt;"closed",AI2993&lt;&gt;"old",AND($B$3&lt;&gt;Data!$N$6,OR(database!$AG2993&lt;&gt;Data!$K$9,database!$AG2993&lt;&gt;Data!$K$8))),MAX(D$8:D2992)+1,0)</f>
        <v>0</v>
      </c>
      <c r="E2993" s="25">
        <f ca="1">IF(AND($AL2993-E$3&lt;=TODAY(),$AL2993&gt;0,AI2993&lt;&gt;"closed",AI2993&lt;&gt;"old",AND($B$3&lt;&gt;Data!$N$6,OR(database!$AG2993&lt;&gt;Data!$K$9,database!$AG2993&lt;&gt;Data!$K$8))),MAX(E$8:E2992)+1,0)</f>
        <v>0</v>
      </c>
      <c r="F2993" s="25">
        <f>IF(AH2993="X",MAX(F$8:F2992)+1,0)</f>
        <v>0</v>
      </c>
      <c r="G2993" s="25">
        <f ca="1">IF(AND(AG2993=Data!$K$8,database!AI2993&lt;&gt;"Closed",AI2993&lt;&gt;"old",database!AL2993&lt;(TODAY()+Data!$X$4)),MAX(G$8:G2992)+1,0)</f>
        <v>0</v>
      </c>
      <c r="H2993" s="25">
        <f ca="1">IF(AND(AG2993=Data!$K$9,database!AI2993&lt;&gt;"Closed",AI2993&lt;&gt;"old",database!AL2993&lt;(TODAY()+Data!$X$5)),MAX(H$8:H2992)+1,0)</f>
        <v>0</v>
      </c>
      <c r="Y2993">
        <f>IF(AS2993&gt;0,VLOOKUP(AS2993,$AT:$AV,3,0)+COUNTIF(AS$8:AS2992,AS2993),0)</f>
        <v>0</v>
      </c>
      <c r="AA2993" s="17"/>
      <c r="AB2993" s="18"/>
      <c r="AC2993" s="17"/>
      <c r="AD2993" s="18"/>
      <c r="AE2993" s="17"/>
      <c r="AF2993" s="18"/>
      <c r="AG2993" s="139"/>
      <c r="AH2993" s="24"/>
      <c r="AI2993" s="17"/>
      <c r="AJ2993" s="24"/>
      <c r="AK2993" s="27"/>
      <c r="AL2993" s="47"/>
      <c r="AQ2993" s="25">
        <f>IF(FollowUp!$AK$3="(Off)",IF(FollowUp!$AA$3=Data!$D$5,C2993,IF(FollowUp!$AA$3=Data!$D$6,D2993,IF(FollowUp!$AA$3=Data!$D$7,E2993,B2993))),IF(FollowUp!$AK$3=Data!$N$9,F2993,IF(FollowUp!$AK$3=Data!$N$8,H2993,IF(FollowUp!$AK$3=Data!$N$7,G2993,B2993))))</f>
        <v>0</v>
      </c>
      <c r="AR2993" s="51">
        <f t="shared" si="284"/>
        <v>0</v>
      </c>
      <c r="AS2993" s="25">
        <f t="shared" si="282"/>
        <v>-1</v>
      </c>
      <c r="AT2993" s="25">
        <f t="shared" si="285"/>
        <v>2986</v>
      </c>
      <c r="AU2993" s="25">
        <f t="shared" si="283"/>
        <v>0</v>
      </c>
      <c r="AV2993" s="25">
        <f t="shared" si="286"/>
        <v>0</v>
      </c>
      <c r="BB2993" s="51"/>
    </row>
    <row r="2994" spans="1:54" x14ac:dyDescent="0.25">
      <c r="A2994" t="str">
        <f t="shared" si="281"/>
        <v>2994</v>
      </c>
      <c r="B2994" s="25">
        <f>IF(OR(ISBLANK($AG2994),$AI2994="closed",$AI2994="old",AND($B$3=Data!$N$6,OR(database!AG2994=Data!$K$8,Data!$K$9=database!AG2994))),0,MAX(B$8:B2993)+1)</f>
        <v>0</v>
      </c>
      <c r="C2994" s="25">
        <f ca="1">IF(AND($AL2994-C$3&lt;=TODAY(),$AL2994&gt;0,AI2994&lt;&gt;"closed",AI2994&lt;&gt;"old",AND($B$3&lt;&gt;Data!$N$6,OR(database!$AG2994&lt;&gt;Data!$K$9,database!$AG2994&lt;&gt;Data!$K$8))),MAX(C$8:C2993)+1,0)</f>
        <v>0</v>
      </c>
      <c r="D2994" s="25">
        <f ca="1">IF(AND($AL2994-D$3&lt;=TODAY(),$AL2994&gt;0,$AI2994&lt;&gt;"closed",AI2994&lt;&gt;"old",AND($B$3&lt;&gt;Data!$N$6,OR(database!$AG2994&lt;&gt;Data!$K$9,database!$AG2994&lt;&gt;Data!$K$8))),MAX(D$8:D2993)+1,0)</f>
        <v>0</v>
      </c>
      <c r="E2994" s="25">
        <f ca="1">IF(AND($AL2994-E$3&lt;=TODAY(),$AL2994&gt;0,AI2994&lt;&gt;"closed",AI2994&lt;&gt;"old",AND($B$3&lt;&gt;Data!$N$6,OR(database!$AG2994&lt;&gt;Data!$K$9,database!$AG2994&lt;&gt;Data!$K$8))),MAX(E$8:E2993)+1,0)</f>
        <v>0</v>
      </c>
      <c r="F2994" s="25">
        <f>IF(AH2994="X",MAX(F$8:F2993)+1,0)</f>
        <v>0</v>
      </c>
      <c r="G2994" s="25">
        <f ca="1">IF(AND(AG2994=Data!$K$8,database!AI2994&lt;&gt;"Closed",AI2994&lt;&gt;"old",database!AL2994&lt;(TODAY()+Data!$X$4)),MAX(G$8:G2993)+1,0)</f>
        <v>0</v>
      </c>
      <c r="H2994" s="25">
        <f ca="1">IF(AND(AG2994=Data!$K$9,database!AI2994&lt;&gt;"Closed",AI2994&lt;&gt;"old",database!AL2994&lt;(TODAY()+Data!$X$5)),MAX(H$8:H2993)+1,0)</f>
        <v>0</v>
      </c>
      <c r="Y2994">
        <f>IF(AS2994&gt;0,VLOOKUP(AS2994,$AT:$AV,3,0)+COUNTIF(AS$8:AS2993,AS2994),0)</f>
        <v>0</v>
      </c>
      <c r="AA2994" s="16"/>
      <c r="AB2994" s="22"/>
      <c r="AC2994" s="16"/>
      <c r="AD2994" s="22"/>
      <c r="AE2994" s="16"/>
      <c r="AF2994" s="22"/>
      <c r="AG2994" s="138"/>
      <c r="AH2994" s="23"/>
      <c r="AI2994" s="16"/>
      <c r="AJ2994" s="23"/>
      <c r="AK2994" s="28"/>
      <c r="AL2994" s="35"/>
      <c r="AQ2994" s="25">
        <f>IF(FollowUp!$AK$3="(Off)",IF(FollowUp!$AA$3=Data!$D$5,C2994,IF(FollowUp!$AA$3=Data!$D$6,D2994,IF(FollowUp!$AA$3=Data!$D$7,E2994,B2994))),IF(FollowUp!$AK$3=Data!$N$9,F2994,IF(FollowUp!$AK$3=Data!$N$8,H2994,IF(FollowUp!$AK$3=Data!$N$7,G2994,B2994))))</f>
        <v>0</v>
      </c>
      <c r="AR2994" s="51">
        <f t="shared" si="284"/>
        <v>0</v>
      </c>
      <c r="AS2994" s="25">
        <f t="shared" si="282"/>
        <v>-1</v>
      </c>
      <c r="AT2994" s="25">
        <f t="shared" si="285"/>
        <v>2987</v>
      </c>
      <c r="AU2994" s="25">
        <f t="shared" si="283"/>
        <v>0</v>
      </c>
      <c r="AV2994" s="25">
        <f t="shared" si="286"/>
        <v>0</v>
      </c>
      <c r="BB2994" s="51"/>
    </row>
    <row r="2995" spans="1:54" x14ac:dyDescent="0.25">
      <c r="A2995" t="str">
        <f t="shared" si="281"/>
        <v>2995</v>
      </c>
      <c r="B2995" s="25">
        <f>IF(OR(ISBLANK($AG2995),$AI2995="closed",$AI2995="old",AND($B$3=Data!$N$6,OR(database!AG2995=Data!$K$8,Data!$K$9=database!AG2995))),0,MAX(B$8:B2994)+1)</f>
        <v>0</v>
      </c>
      <c r="C2995" s="25">
        <f ca="1">IF(AND($AL2995-C$3&lt;=TODAY(),$AL2995&gt;0,AI2995&lt;&gt;"closed",AI2995&lt;&gt;"old",AND($B$3&lt;&gt;Data!$N$6,OR(database!$AG2995&lt;&gt;Data!$K$9,database!$AG2995&lt;&gt;Data!$K$8))),MAX(C$8:C2994)+1,0)</f>
        <v>0</v>
      </c>
      <c r="D2995" s="25">
        <f ca="1">IF(AND($AL2995-D$3&lt;=TODAY(),$AL2995&gt;0,$AI2995&lt;&gt;"closed",AI2995&lt;&gt;"old",AND($B$3&lt;&gt;Data!$N$6,OR(database!$AG2995&lt;&gt;Data!$K$9,database!$AG2995&lt;&gt;Data!$K$8))),MAX(D$8:D2994)+1,0)</f>
        <v>0</v>
      </c>
      <c r="E2995" s="25">
        <f ca="1">IF(AND($AL2995-E$3&lt;=TODAY(),$AL2995&gt;0,AI2995&lt;&gt;"closed",AI2995&lt;&gt;"old",AND($B$3&lt;&gt;Data!$N$6,OR(database!$AG2995&lt;&gt;Data!$K$9,database!$AG2995&lt;&gt;Data!$K$8))),MAX(E$8:E2994)+1,0)</f>
        <v>0</v>
      </c>
      <c r="F2995" s="25">
        <f>IF(AH2995="X",MAX(F$8:F2994)+1,0)</f>
        <v>0</v>
      </c>
      <c r="G2995" s="25">
        <f ca="1">IF(AND(AG2995=Data!$K$8,database!AI2995&lt;&gt;"Closed",AI2995&lt;&gt;"old",database!AL2995&lt;(TODAY()+Data!$X$4)),MAX(G$8:G2994)+1,0)</f>
        <v>0</v>
      </c>
      <c r="H2995" s="25">
        <f ca="1">IF(AND(AG2995=Data!$K$9,database!AI2995&lt;&gt;"Closed",AI2995&lt;&gt;"old",database!AL2995&lt;(TODAY()+Data!$X$5)),MAX(H$8:H2994)+1,0)</f>
        <v>0</v>
      </c>
      <c r="Y2995">
        <f>IF(AS2995&gt;0,VLOOKUP(AS2995,$AT:$AV,3,0)+COUNTIF(AS$8:AS2994,AS2995),0)</f>
        <v>0</v>
      </c>
      <c r="AA2995" s="17"/>
      <c r="AB2995" s="18"/>
      <c r="AC2995" s="17"/>
      <c r="AD2995" s="18"/>
      <c r="AE2995" s="17"/>
      <c r="AF2995" s="18"/>
      <c r="AG2995" s="139"/>
      <c r="AH2995" s="24"/>
      <c r="AI2995" s="17"/>
      <c r="AJ2995" s="24"/>
      <c r="AK2995" s="27"/>
      <c r="AL2995" s="47"/>
      <c r="AQ2995" s="25">
        <f>IF(FollowUp!$AK$3="(Off)",IF(FollowUp!$AA$3=Data!$D$5,C2995,IF(FollowUp!$AA$3=Data!$D$6,D2995,IF(FollowUp!$AA$3=Data!$D$7,E2995,B2995))),IF(FollowUp!$AK$3=Data!$N$9,F2995,IF(FollowUp!$AK$3=Data!$N$8,H2995,IF(FollowUp!$AK$3=Data!$N$7,G2995,B2995))))</f>
        <v>0</v>
      </c>
      <c r="AR2995" s="51">
        <f t="shared" si="284"/>
        <v>0</v>
      </c>
      <c r="AS2995" s="25">
        <f t="shared" si="282"/>
        <v>-1</v>
      </c>
      <c r="AT2995" s="25">
        <f t="shared" si="285"/>
        <v>2988</v>
      </c>
      <c r="AU2995" s="25">
        <f t="shared" si="283"/>
        <v>0</v>
      </c>
      <c r="AV2995" s="25">
        <f t="shared" si="286"/>
        <v>0</v>
      </c>
      <c r="BB2995" s="51"/>
    </row>
    <row r="2996" spans="1:54" x14ac:dyDescent="0.25">
      <c r="A2996" t="str">
        <f t="shared" si="281"/>
        <v>2996</v>
      </c>
      <c r="B2996" s="25">
        <f>IF(OR(ISBLANK($AG2996),$AI2996="closed",$AI2996="old",AND($B$3=Data!$N$6,OR(database!AG2996=Data!$K$8,Data!$K$9=database!AG2996))),0,MAX(B$8:B2995)+1)</f>
        <v>0</v>
      </c>
      <c r="C2996" s="25">
        <f ca="1">IF(AND($AL2996-C$3&lt;=TODAY(),$AL2996&gt;0,AI2996&lt;&gt;"closed",AI2996&lt;&gt;"old",AND($B$3&lt;&gt;Data!$N$6,OR(database!$AG2996&lt;&gt;Data!$K$9,database!$AG2996&lt;&gt;Data!$K$8))),MAX(C$8:C2995)+1,0)</f>
        <v>0</v>
      </c>
      <c r="D2996" s="25">
        <f ca="1">IF(AND($AL2996-D$3&lt;=TODAY(),$AL2996&gt;0,$AI2996&lt;&gt;"closed",AI2996&lt;&gt;"old",AND($B$3&lt;&gt;Data!$N$6,OR(database!$AG2996&lt;&gt;Data!$K$9,database!$AG2996&lt;&gt;Data!$K$8))),MAX(D$8:D2995)+1,0)</f>
        <v>0</v>
      </c>
      <c r="E2996" s="25">
        <f ca="1">IF(AND($AL2996-E$3&lt;=TODAY(),$AL2996&gt;0,AI2996&lt;&gt;"closed",AI2996&lt;&gt;"old",AND($B$3&lt;&gt;Data!$N$6,OR(database!$AG2996&lt;&gt;Data!$K$9,database!$AG2996&lt;&gt;Data!$K$8))),MAX(E$8:E2995)+1,0)</f>
        <v>0</v>
      </c>
      <c r="F2996" s="25">
        <f>IF(AH2996="X",MAX(F$8:F2995)+1,0)</f>
        <v>0</v>
      </c>
      <c r="G2996" s="25">
        <f ca="1">IF(AND(AG2996=Data!$K$8,database!AI2996&lt;&gt;"Closed",AI2996&lt;&gt;"old",database!AL2996&lt;(TODAY()+Data!$X$4)),MAX(G$8:G2995)+1,0)</f>
        <v>0</v>
      </c>
      <c r="H2996" s="25">
        <f ca="1">IF(AND(AG2996=Data!$K$9,database!AI2996&lt;&gt;"Closed",AI2996&lt;&gt;"old",database!AL2996&lt;(TODAY()+Data!$X$5)),MAX(H$8:H2995)+1,0)</f>
        <v>0</v>
      </c>
      <c r="Y2996">
        <f>IF(AS2996&gt;0,VLOOKUP(AS2996,$AT:$AV,3,0)+COUNTIF(AS$8:AS2995,AS2996),0)</f>
        <v>0</v>
      </c>
      <c r="AA2996" s="16"/>
      <c r="AB2996" s="22"/>
      <c r="AC2996" s="16"/>
      <c r="AD2996" s="22"/>
      <c r="AE2996" s="16"/>
      <c r="AF2996" s="22"/>
      <c r="AG2996" s="138"/>
      <c r="AH2996" s="23"/>
      <c r="AI2996" s="16"/>
      <c r="AJ2996" s="23"/>
      <c r="AK2996" s="28"/>
      <c r="AL2996" s="35"/>
      <c r="AQ2996" s="25">
        <f>IF(FollowUp!$AK$3="(Off)",IF(FollowUp!$AA$3=Data!$D$5,C2996,IF(FollowUp!$AA$3=Data!$D$6,D2996,IF(FollowUp!$AA$3=Data!$D$7,E2996,B2996))),IF(FollowUp!$AK$3=Data!$N$9,F2996,IF(FollowUp!$AK$3=Data!$N$8,H2996,IF(FollowUp!$AK$3=Data!$N$7,G2996,B2996))))</f>
        <v>0</v>
      </c>
      <c r="AR2996" s="51">
        <f t="shared" si="284"/>
        <v>0</v>
      </c>
      <c r="AS2996" s="25">
        <f t="shared" si="282"/>
        <v>-1</v>
      </c>
      <c r="AT2996" s="25">
        <f t="shared" si="285"/>
        <v>2989</v>
      </c>
      <c r="AU2996" s="25">
        <f t="shared" si="283"/>
        <v>0</v>
      </c>
      <c r="AV2996" s="25">
        <f t="shared" si="286"/>
        <v>0</v>
      </c>
      <c r="BB2996" s="51"/>
    </row>
    <row r="2997" spans="1:54" x14ac:dyDescent="0.25">
      <c r="A2997" t="str">
        <f t="shared" si="281"/>
        <v>2997</v>
      </c>
      <c r="B2997" s="25">
        <f>IF(OR(ISBLANK($AG2997),$AI2997="closed",$AI2997="old",AND($B$3=Data!$N$6,OR(database!AG2997=Data!$K$8,Data!$K$9=database!AG2997))),0,MAX(B$8:B2996)+1)</f>
        <v>0</v>
      </c>
      <c r="C2997" s="25">
        <f ca="1">IF(AND($AL2997-C$3&lt;=TODAY(),$AL2997&gt;0,AI2997&lt;&gt;"closed",AI2997&lt;&gt;"old",AND($B$3&lt;&gt;Data!$N$6,OR(database!$AG2997&lt;&gt;Data!$K$9,database!$AG2997&lt;&gt;Data!$K$8))),MAX(C$8:C2996)+1,0)</f>
        <v>0</v>
      </c>
      <c r="D2997" s="25">
        <f ca="1">IF(AND($AL2997-D$3&lt;=TODAY(),$AL2997&gt;0,$AI2997&lt;&gt;"closed",AI2997&lt;&gt;"old",AND($B$3&lt;&gt;Data!$N$6,OR(database!$AG2997&lt;&gt;Data!$K$9,database!$AG2997&lt;&gt;Data!$K$8))),MAX(D$8:D2996)+1,0)</f>
        <v>0</v>
      </c>
      <c r="E2997" s="25">
        <f ca="1">IF(AND($AL2997-E$3&lt;=TODAY(),$AL2997&gt;0,AI2997&lt;&gt;"closed",AI2997&lt;&gt;"old",AND($B$3&lt;&gt;Data!$N$6,OR(database!$AG2997&lt;&gt;Data!$K$9,database!$AG2997&lt;&gt;Data!$K$8))),MAX(E$8:E2996)+1,0)</f>
        <v>0</v>
      </c>
      <c r="F2997" s="25">
        <f>IF(AH2997="X",MAX(F$8:F2996)+1,0)</f>
        <v>0</v>
      </c>
      <c r="G2997" s="25">
        <f ca="1">IF(AND(AG2997=Data!$K$8,database!AI2997&lt;&gt;"Closed",AI2997&lt;&gt;"old",database!AL2997&lt;(TODAY()+Data!$X$4)),MAX(G$8:G2996)+1,0)</f>
        <v>0</v>
      </c>
      <c r="H2997" s="25">
        <f ca="1">IF(AND(AG2997=Data!$K$9,database!AI2997&lt;&gt;"Closed",AI2997&lt;&gt;"old",database!AL2997&lt;(TODAY()+Data!$X$5)),MAX(H$8:H2996)+1,0)</f>
        <v>0</v>
      </c>
      <c r="Y2997">
        <f>IF(AS2997&gt;0,VLOOKUP(AS2997,$AT:$AV,3,0)+COUNTIF(AS$8:AS2996,AS2997),0)</f>
        <v>0</v>
      </c>
      <c r="AA2997" s="17"/>
      <c r="AB2997" s="18"/>
      <c r="AC2997" s="17"/>
      <c r="AD2997" s="18"/>
      <c r="AE2997" s="17"/>
      <c r="AF2997" s="18"/>
      <c r="AG2997" s="139"/>
      <c r="AH2997" s="24"/>
      <c r="AI2997" s="17"/>
      <c r="AJ2997" s="24"/>
      <c r="AK2997" s="27"/>
      <c r="AL2997" s="47"/>
      <c r="AQ2997" s="25">
        <f>IF(FollowUp!$AK$3="(Off)",IF(FollowUp!$AA$3=Data!$D$5,C2997,IF(FollowUp!$AA$3=Data!$D$6,D2997,IF(FollowUp!$AA$3=Data!$D$7,E2997,B2997))),IF(FollowUp!$AK$3=Data!$N$9,F2997,IF(FollowUp!$AK$3=Data!$N$8,H2997,IF(FollowUp!$AK$3=Data!$N$7,G2997,B2997))))</f>
        <v>0</v>
      </c>
      <c r="AR2997" s="51">
        <f t="shared" si="284"/>
        <v>0</v>
      </c>
      <c r="AS2997" s="25">
        <f t="shared" si="282"/>
        <v>-1</v>
      </c>
      <c r="AT2997" s="25">
        <f t="shared" si="285"/>
        <v>2990</v>
      </c>
      <c r="AU2997" s="25">
        <f t="shared" si="283"/>
        <v>0</v>
      </c>
      <c r="AV2997" s="25">
        <f t="shared" si="286"/>
        <v>0</v>
      </c>
      <c r="BB2997" s="51"/>
    </row>
    <row r="2998" spans="1:54" x14ac:dyDescent="0.25">
      <c r="A2998" t="str">
        <f t="shared" si="281"/>
        <v>2998</v>
      </c>
      <c r="B2998" s="25">
        <f>IF(OR(ISBLANK($AG2998),$AI2998="closed",$AI2998="old",AND($B$3=Data!$N$6,OR(database!AG2998=Data!$K$8,Data!$K$9=database!AG2998))),0,MAX(B$8:B2997)+1)</f>
        <v>0</v>
      </c>
      <c r="C2998" s="25">
        <f ca="1">IF(AND($AL2998-C$3&lt;=TODAY(),$AL2998&gt;0,AI2998&lt;&gt;"closed",AI2998&lt;&gt;"old",AND($B$3&lt;&gt;Data!$N$6,OR(database!$AG2998&lt;&gt;Data!$K$9,database!$AG2998&lt;&gt;Data!$K$8))),MAX(C$8:C2997)+1,0)</f>
        <v>0</v>
      </c>
      <c r="D2998" s="25">
        <f ca="1">IF(AND($AL2998-D$3&lt;=TODAY(),$AL2998&gt;0,$AI2998&lt;&gt;"closed",AI2998&lt;&gt;"old",AND($B$3&lt;&gt;Data!$N$6,OR(database!$AG2998&lt;&gt;Data!$K$9,database!$AG2998&lt;&gt;Data!$K$8))),MAX(D$8:D2997)+1,0)</f>
        <v>0</v>
      </c>
      <c r="E2998" s="25">
        <f ca="1">IF(AND($AL2998-E$3&lt;=TODAY(),$AL2998&gt;0,AI2998&lt;&gt;"closed",AI2998&lt;&gt;"old",AND($B$3&lt;&gt;Data!$N$6,OR(database!$AG2998&lt;&gt;Data!$K$9,database!$AG2998&lt;&gt;Data!$K$8))),MAX(E$8:E2997)+1,0)</f>
        <v>0</v>
      </c>
      <c r="F2998" s="25">
        <f>IF(AH2998="X",MAX(F$8:F2997)+1,0)</f>
        <v>0</v>
      </c>
      <c r="G2998" s="25">
        <f ca="1">IF(AND(AG2998=Data!$K$8,database!AI2998&lt;&gt;"Closed",AI2998&lt;&gt;"old",database!AL2998&lt;(TODAY()+Data!$X$4)),MAX(G$8:G2997)+1,0)</f>
        <v>0</v>
      </c>
      <c r="H2998" s="25">
        <f ca="1">IF(AND(AG2998=Data!$K$9,database!AI2998&lt;&gt;"Closed",AI2998&lt;&gt;"old",database!AL2998&lt;(TODAY()+Data!$X$5)),MAX(H$8:H2997)+1,0)</f>
        <v>0</v>
      </c>
      <c r="Y2998">
        <f>IF(AS2998&gt;0,VLOOKUP(AS2998,$AT:$AV,3,0)+COUNTIF(AS$8:AS2997,AS2998),0)</f>
        <v>0</v>
      </c>
      <c r="AA2998" s="16"/>
      <c r="AB2998" s="22"/>
      <c r="AC2998" s="16"/>
      <c r="AD2998" s="22"/>
      <c r="AE2998" s="16"/>
      <c r="AF2998" s="22"/>
      <c r="AG2998" s="138"/>
      <c r="AH2998" s="23"/>
      <c r="AI2998" s="16"/>
      <c r="AJ2998" s="23"/>
      <c r="AK2998" s="28"/>
      <c r="AL2998" s="35"/>
      <c r="AQ2998" s="25">
        <f>IF(FollowUp!$AK$3="(Off)",IF(FollowUp!$AA$3=Data!$D$5,C2998,IF(FollowUp!$AA$3=Data!$D$6,D2998,IF(FollowUp!$AA$3=Data!$D$7,E2998,B2998))),IF(FollowUp!$AK$3=Data!$N$9,F2998,IF(FollowUp!$AK$3=Data!$N$8,H2998,IF(FollowUp!$AK$3=Data!$N$7,G2998,B2998))))</f>
        <v>0</v>
      </c>
      <c r="AR2998" s="51">
        <f t="shared" si="284"/>
        <v>0</v>
      </c>
      <c r="AS2998" s="25">
        <f t="shared" si="282"/>
        <v>-1</v>
      </c>
      <c r="AT2998" s="25">
        <f t="shared" si="285"/>
        <v>2991</v>
      </c>
      <c r="AU2998" s="25">
        <f t="shared" si="283"/>
        <v>0</v>
      </c>
      <c r="AV2998" s="25">
        <f t="shared" si="286"/>
        <v>0</v>
      </c>
      <c r="BB2998" s="51"/>
    </row>
    <row r="2999" spans="1:54" x14ac:dyDescent="0.25">
      <c r="A2999" t="str">
        <f t="shared" si="281"/>
        <v>2999</v>
      </c>
      <c r="B2999" s="25">
        <f>IF(OR(ISBLANK($AG2999),$AI2999="closed",$AI2999="old",AND($B$3=Data!$N$6,OR(database!AG2999=Data!$K$8,Data!$K$9=database!AG2999))),0,MAX(B$8:B2998)+1)</f>
        <v>0</v>
      </c>
      <c r="C2999" s="25">
        <f ca="1">IF(AND($AL2999-C$3&lt;=TODAY(),$AL2999&gt;0,AI2999&lt;&gt;"closed",AI2999&lt;&gt;"old",AND($B$3&lt;&gt;Data!$N$6,OR(database!$AG2999&lt;&gt;Data!$K$9,database!$AG2999&lt;&gt;Data!$K$8))),MAX(C$8:C2998)+1,0)</f>
        <v>0</v>
      </c>
      <c r="D2999" s="25">
        <f ca="1">IF(AND($AL2999-D$3&lt;=TODAY(),$AL2999&gt;0,$AI2999&lt;&gt;"closed",AI2999&lt;&gt;"old",AND($B$3&lt;&gt;Data!$N$6,OR(database!$AG2999&lt;&gt;Data!$K$9,database!$AG2999&lt;&gt;Data!$K$8))),MAX(D$8:D2998)+1,0)</f>
        <v>0</v>
      </c>
      <c r="E2999" s="25">
        <f ca="1">IF(AND($AL2999-E$3&lt;=TODAY(),$AL2999&gt;0,AI2999&lt;&gt;"closed",AI2999&lt;&gt;"old",AND($B$3&lt;&gt;Data!$N$6,OR(database!$AG2999&lt;&gt;Data!$K$9,database!$AG2999&lt;&gt;Data!$K$8))),MAX(E$8:E2998)+1,0)</f>
        <v>0</v>
      </c>
      <c r="F2999" s="25">
        <f>IF(AH2999="X",MAX(F$8:F2998)+1,0)</f>
        <v>0</v>
      </c>
      <c r="G2999" s="25">
        <f ca="1">IF(AND(AG2999=Data!$K$8,database!AI2999&lt;&gt;"Closed",AI2999&lt;&gt;"old",database!AL2999&lt;(TODAY()+Data!$X$4)),MAX(G$8:G2998)+1,0)</f>
        <v>0</v>
      </c>
      <c r="H2999" s="25">
        <f ca="1">IF(AND(AG2999=Data!$K$9,database!AI2999&lt;&gt;"Closed",AI2999&lt;&gt;"old",database!AL2999&lt;(TODAY()+Data!$X$5)),MAX(H$8:H2998)+1,0)</f>
        <v>0</v>
      </c>
      <c r="Y2999">
        <f>IF(AS2999&gt;0,VLOOKUP(AS2999,$AT:$AV,3,0)+COUNTIF(AS$8:AS2998,AS2999),0)</f>
        <v>0</v>
      </c>
      <c r="AA2999" s="17"/>
      <c r="AB2999" s="18"/>
      <c r="AC2999" s="17"/>
      <c r="AD2999" s="18"/>
      <c r="AE2999" s="17"/>
      <c r="AF2999" s="18"/>
      <c r="AG2999" s="139"/>
      <c r="AH2999" s="24"/>
      <c r="AI2999" s="17"/>
      <c r="AJ2999" s="24"/>
      <c r="AK2999" s="27"/>
      <c r="AL2999" s="47"/>
      <c r="AQ2999" s="25">
        <f>IF(FollowUp!$AK$3="(Off)",IF(FollowUp!$AA$3=Data!$D$5,C2999,IF(FollowUp!$AA$3=Data!$D$6,D2999,IF(FollowUp!$AA$3=Data!$D$7,E2999,B2999))),IF(FollowUp!$AK$3=Data!$N$9,F2999,IF(FollowUp!$AK$3=Data!$N$8,H2999,IF(FollowUp!$AK$3=Data!$N$7,G2999,B2999))))</f>
        <v>0</v>
      </c>
      <c r="AR2999" s="51">
        <f t="shared" si="284"/>
        <v>0</v>
      </c>
      <c r="AS2999" s="25">
        <f t="shared" si="282"/>
        <v>-1</v>
      </c>
      <c r="AT2999" s="25">
        <f t="shared" si="285"/>
        <v>2992</v>
      </c>
      <c r="AU2999" s="25">
        <f t="shared" si="283"/>
        <v>0</v>
      </c>
      <c r="AV2999" s="25">
        <f t="shared" si="286"/>
        <v>0</v>
      </c>
      <c r="BB2999" s="51"/>
    </row>
    <row r="3000" spans="1:54" x14ac:dyDescent="0.25">
      <c r="A3000" t="str">
        <f t="shared" si="281"/>
        <v>3000</v>
      </c>
      <c r="B3000" s="25">
        <f>IF(OR(ISBLANK($AG3000),$AI3000="closed",$AI3000="old",AND($B$3=Data!$N$6,OR(database!AG3000=Data!$K$8,Data!$K$9=database!AG3000))),0,MAX(B$8:B2999)+1)</f>
        <v>0</v>
      </c>
      <c r="C3000" s="25">
        <f ca="1">IF(AND($AL3000-C$3&lt;=TODAY(),$AL3000&gt;0,AI3000&lt;&gt;"closed",AI3000&lt;&gt;"old",AND($B$3&lt;&gt;Data!$N$6,OR(database!$AG3000&lt;&gt;Data!$K$9,database!$AG3000&lt;&gt;Data!$K$8))),MAX(C$8:C2999)+1,0)</f>
        <v>0</v>
      </c>
      <c r="D3000" s="25">
        <f ca="1">IF(AND($AL3000-D$3&lt;=TODAY(),$AL3000&gt;0,$AI3000&lt;&gt;"closed",AI3000&lt;&gt;"old",AND($B$3&lt;&gt;Data!$N$6,OR(database!$AG3000&lt;&gt;Data!$K$9,database!$AG3000&lt;&gt;Data!$K$8))),MAX(D$8:D2999)+1,0)</f>
        <v>0</v>
      </c>
      <c r="E3000" s="25">
        <f ca="1">IF(AND($AL3000-E$3&lt;=TODAY(),$AL3000&gt;0,AI3000&lt;&gt;"closed",AI3000&lt;&gt;"old",AND($B$3&lt;&gt;Data!$N$6,OR(database!$AG3000&lt;&gt;Data!$K$9,database!$AG3000&lt;&gt;Data!$K$8))),MAX(E$8:E2999)+1,0)</f>
        <v>0</v>
      </c>
      <c r="F3000" s="25">
        <f>IF(AH3000="X",MAX(F$8:F2999)+1,0)</f>
        <v>0</v>
      </c>
      <c r="G3000" s="25">
        <f ca="1">IF(AND(AG3000=Data!$K$8,database!AI3000&lt;&gt;"Closed",AI3000&lt;&gt;"old",database!AL3000&lt;(TODAY()+Data!$X$4)),MAX(G$8:G2999)+1,0)</f>
        <v>0</v>
      </c>
      <c r="H3000" s="25">
        <f ca="1">IF(AND(AG3000=Data!$K$9,database!AI3000&lt;&gt;"Closed",AI3000&lt;&gt;"old",database!AL3000&lt;(TODAY()+Data!$X$5)),MAX(H$8:H2999)+1,0)</f>
        <v>0</v>
      </c>
      <c r="Y3000">
        <f>IF(AS3000&gt;0,VLOOKUP(AS3000,$AT:$AV,3,0)+COUNTIF(AS$8:AS2999,AS3000),0)</f>
        <v>0</v>
      </c>
      <c r="AA3000" s="16"/>
      <c r="AB3000" s="22"/>
      <c r="AC3000" s="16"/>
      <c r="AD3000" s="22"/>
      <c r="AE3000" s="16"/>
      <c r="AF3000" s="22"/>
      <c r="AG3000" s="138"/>
      <c r="AH3000" s="23"/>
      <c r="AI3000" s="16"/>
      <c r="AJ3000" s="23"/>
      <c r="AK3000" s="28"/>
      <c r="AL3000" s="35"/>
      <c r="AQ3000" s="25">
        <f>IF(FollowUp!$AK$3="(Off)",IF(FollowUp!$AA$3=Data!$D$5,C3000,IF(FollowUp!$AA$3=Data!$D$6,D3000,IF(FollowUp!$AA$3=Data!$D$7,E3000,B3000))),IF(FollowUp!$AK$3=Data!$N$9,F3000,IF(FollowUp!$AK$3=Data!$N$8,H3000,IF(FollowUp!$AK$3=Data!$N$7,G3000,B3000))))</f>
        <v>0</v>
      </c>
      <c r="AR3000" s="51">
        <f t="shared" si="284"/>
        <v>0</v>
      </c>
      <c r="AS3000" s="25">
        <f t="shared" si="282"/>
        <v>-1</v>
      </c>
      <c r="AT3000" s="25">
        <f t="shared" si="285"/>
        <v>2993</v>
      </c>
      <c r="AU3000" s="25">
        <f t="shared" si="283"/>
        <v>0</v>
      </c>
      <c r="AV3000" s="25">
        <f t="shared" si="286"/>
        <v>0</v>
      </c>
      <c r="BB3000" s="51"/>
    </row>
    <row r="3001" spans="1:54" x14ac:dyDescent="0.25">
      <c r="A3001" t="str">
        <f t="shared" si="281"/>
        <v>3001</v>
      </c>
      <c r="B3001" s="25">
        <f>IF(OR(ISBLANK($AG3001),$AI3001="closed",$AI3001="old",AND($B$3=Data!$N$6,OR(database!AG3001=Data!$K$8,Data!$K$9=database!AG3001))),0,MAX(B$8:B3000)+1)</f>
        <v>0</v>
      </c>
      <c r="C3001" s="25">
        <f ca="1">IF(AND($AL3001-C$3&lt;=TODAY(),$AL3001&gt;0,AI3001&lt;&gt;"closed",AI3001&lt;&gt;"old",AND($B$3&lt;&gt;Data!$N$6,OR(database!$AG3001&lt;&gt;Data!$K$9,database!$AG3001&lt;&gt;Data!$K$8))),MAX(C$8:C3000)+1,0)</f>
        <v>0</v>
      </c>
      <c r="D3001" s="25">
        <f ca="1">IF(AND($AL3001-D$3&lt;=TODAY(),$AL3001&gt;0,$AI3001&lt;&gt;"closed",AI3001&lt;&gt;"old",AND($B$3&lt;&gt;Data!$N$6,OR(database!$AG3001&lt;&gt;Data!$K$9,database!$AG3001&lt;&gt;Data!$K$8))),MAX(D$8:D3000)+1,0)</f>
        <v>0</v>
      </c>
      <c r="E3001" s="25">
        <f ca="1">IF(AND($AL3001-E$3&lt;=TODAY(),$AL3001&gt;0,AI3001&lt;&gt;"closed",AI3001&lt;&gt;"old",AND($B$3&lt;&gt;Data!$N$6,OR(database!$AG3001&lt;&gt;Data!$K$9,database!$AG3001&lt;&gt;Data!$K$8))),MAX(E$8:E3000)+1,0)</f>
        <v>0</v>
      </c>
      <c r="F3001" s="25">
        <f>IF(AH3001="X",MAX(F$8:F3000)+1,0)</f>
        <v>0</v>
      </c>
      <c r="G3001" s="25">
        <f ca="1">IF(AND(AG3001=Data!$K$8,database!AI3001&lt;&gt;"Closed",AI3001&lt;&gt;"old",database!AL3001&lt;(TODAY()+Data!$X$4)),MAX(G$8:G3000)+1,0)</f>
        <v>0</v>
      </c>
      <c r="H3001" s="25">
        <f ca="1">IF(AND(AG3001=Data!$K$9,database!AI3001&lt;&gt;"Closed",AI3001&lt;&gt;"old",database!AL3001&lt;(TODAY()+Data!$X$5)),MAX(H$8:H3000)+1,0)</f>
        <v>0</v>
      </c>
      <c r="Y3001">
        <f>IF(AS3001&gt;0,VLOOKUP(AS3001,$AT:$AV,3,0)+COUNTIF(AS$8:AS3000,AS3001),0)</f>
        <v>0</v>
      </c>
      <c r="AA3001" s="17"/>
      <c r="AB3001" s="18"/>
      <c r="AC3001" s="17"/>
      <c r="AD3001" s="18"/>
      <c r="AE3001" s="17"/>
      <c r="AF3001" s="18"/>
      <c r="AG3001" s="139"/>
      <c r="AH3001" s="24"/>
      <c r="AI3001" s="17"/>
      <c r="AJ3001" s="24"/>
      <c r="AK3001" s="27"/>
      <c r="AL3001" s="47"/>
      <c r="AQ3001" s="25">
        <f>IF(FollowUp!$AK$3="(Off)",IF(FollowUp!$AA$3=Data!$D$5,C3001,IF(FollowUp!$AA$3=Data!$D$6,D3001,IF(FollowUp!$AA$3=Data!$D$7,E3001,B3001))),IF(FollowUp!$AK$3=Data!$N$9,F3001,IF(FollowUp!$AK$3=Data!$N$8,H3001,IF(FollowUp!$AK$3=Data!$N$7,G3001,B3001))))</f>
        <v>0</v>
      </c>
      <c r="AR3001" s="51">
        <f t="shared" si="284"/>
        <v>0</v>
      </c>
      <c r="AS3001" s="25">
        <f t="shared" si="282"/>
        <v>-1</v>
      </c>
      <c r="AT3001" s="25">
        <f t="shared" si="285"/>
        <v>2994</v>
      </c>
      <c r="AU3001" s="25">
        <f t="shared" si="283"/>
        <v>0</v>
      </c>
      <c r="AV3001" s="25">
        <f t="shared" si="286"/>
        <v>0</v>
      </c>
      <c r="BB3001" s="51"/>
    </row>
    <row r="3002" spans="1:54" x14ac:dyDescent="0.25">
      <c r="A3002" t="str">
        <f t="shared" si="281"/>
        <v>3002</v>
      </c>
      <c r="B3002" s="25">
        <f>IF(OR(ISBLANK($AG3002),$AI3002="closed",$AI3002="old",AND($B$3=Data!$N$6,OR(database!AG3002=Data!$K$8,Data!$K$9=database!AG3002))),0,MAX(B$8:B3001)+1)</f>
        <v>0</v>
      </c>
      <c r="C3002" s="25">
        <f ca="1">IF(AND($AL3002-C$3&lt;=TODAY(),$AL3002&gt;0,AI3002&lt;&gt;"closed",AI3002&lt;&gt;"old",AND($B$3&lt;&gt;Data!$N$6,OR(database!$AG3002&lt;&gt;Data!$K$9,database!$AG3002&lt;&gt;Data!$K$8))),MAX(C$8:C3001)+1,0)</f>
        <v>0</v>
      </c>
      <c r="D3002" s="25">
        <f ca="1">IF(AND($AL3002-D$3&lt;=TODAY(),$AL3002&gt;0,$AI3002&lt;&gt;"closed",AI3002&lt;&gt;"old",AND($B$3&lt;&gt;Data!$N$6,OR(database!$AG3002&lt;&gt;Data!$K$9,database!$AG3002&lt;&gt;Data!$K$8))),MAX(D$8:D3001)+1,0)</f>
        <v>0</v>
      </c>
      <c r="E3002" s="25">
        <f ca="1">IF(AND($AL3002-E$3&lt;=TODAY(),$AL3002&gt;0,AI3002&lt;&gt;"closed",AI3002&lt;&gt;"old",AND($B$3&lt;&gt;Data!$N$6,OR(database!$AG3002&lt;&gt;Data!$K$9,database!$AG3002&lt;&gt;Data!$K$8))),MAX(E$8:E3001)+1,0)</f>
        <v>0</v>
      </c>
      <c r="F3002" s="25">
        <f>IF(AH3002="X",MAX(F$8:F3001)+1,0)</f>
        <v>0</v>
      </c>
      <c r="G3002" s="25">
        <f ca="1">IF(AND(AG3002=Data!$K$8,database!AI3002&lt;&gt;"Closed",AI3002&lt;&gt;"old",database!AL3002&lt;(TODAY()+Data!$X$4)),MAX(G$8:G3001)+1,0)</f>
        <v>0</v>
      </c>
      <c r="H3002" s="25">
        <f ca="1">IF(AND(AG3002=Data!$K$9,database!AI3002&lt;&gt;"Closed",AI3002&lt;&gt;"old",database!AL3002&lt;(TODAY()+Data!$X$5)),MAX(H$8:H3001)+1,0)</f>
        <v>0</v>
      </c>
      <c r="Y3002">
        <f>IF(AS3002&gt;0,VLOOKUP(AS3002,$AT:$AV,3,0)+COUNTIF(AS$8:AS3001,AS3002),0)</f>
        <v>0</v>
      </c>
      <c r="AA3002" s="16"/>
      <c r="AB3002" s="22"/>
      <c r="AC3002" s="16"/>
      <c r="AD3002" s="22"/>
      <c r="AE3002" s="16"/>
      <c r="AF3002" s="22"/>
      <c r="AG3002" s="138"/>
      <c r="AH3002" s="23"/>
      <c r="AI3002" s="16"/>
      <c r="AJ3002" s="23"/>
      <c r="AK3002" s="28"/>
      <c r="AL3002" s="35"/>
      <c r="AQ3002" s="25">
        <f>IF(FollowUp!$AK$3="(Off)",IF(FollowUp!$AA$3=Data!$D$5,C3002,IF(FollowUp!$AA$3=Data!$D$6,D3002,IF(FollowUp!$AA$3=Data!$D$7,E3002,B3002))),IF(FollowUp!$AK$3=Data!$N$9,F3002,IF(FollowUp!$AK$3=Data!$N$8,H3002,IF(FollowUp!$AK$3=Data!$N$7,G3002,B3002))))</f>
        <v>0</v>
      </c>
      <c r="AR3002" s="51">
        <f t="shared" si="284"/>
        <v>0</v>
      </c>
      <c r="AS3002" s="25">
        <f t="shared" si="282"/>
        <v>-1</v>
      </c>
      <c r="AT3002" s="25">
        <f t="shared" si="285"/>
        <v>2995</v>
      </c>
      <c r="AU3002" s="25">
        <f t="shared" si="283"/>
        <v>0</v>
      </c>
      <c r="AV3002" s="25">
        <f t="shared" si="286"/>
        <v>0</v>
      </c>
      <c r="BB3002" s="51"/>
    </row>
    <row r="3003" spans="1:54" x14ac:dyDescent="0.25">
      <c r="A3003" t="str">
        <f t="shared" si="281"/>
        <v>3003</v>
      </c>
      <c r="B3003" s="25">
        <f>IF(OR(ISBLANK($AG3003),$AI3003="closed",$AI3003="old",AND($B$3=Data!$N$6,OR(database!AG3003=Data!$K$8,Data!$K$9=database!AG3003))),0,MAX(B$8:B3002)+1)</f>
        <v>0</v>
      </c>
      <c r="C3003" s="25">
        <f ca="1">IF(AND($AL3003-C$3&lt;=TODAY(),$AL3003&gt;0,AI3003&lt;&gt;"closed",AI3003&lt;&gt;"old",AND($B$3&lt;&gt;Data!$N$6,OR(database!$AG3003&lt;&gt;Data!$K$9,database!$AG3003&lt;&gt;Data!$K$8))),MAX(C$8:C3002)+1,0)</f>
        <v>0</v>
      </c>
      <c r="D3003" s="25">
        <f ca="1">IF(AND($AL3003-D$3&lt;=TODAY(),$AL3003&gt;0,$AI3003&lt;&gt;"closed",AI3003&lt;&gt;"old",AND($B$3&lt;&gt;Data!$N$6,OR(database!$AG3003&lt;&gt;Data!$K$9,database!$AG3003&lt;&gt;Data!$K$8))),MAX(D$8:D3002)+1,0)</f>
        <v>0</v>
      </c>
      <c r="E3003" s="25">
        <f ca="1">IF(AND($AL3003-E$3&lt;=TODAY(),$AL3003&gt;0,AI3003&lt;&gt;"closed",AI3003&lt;&gt;"old",AND($B$3&lt;&gt;Data!$N$6,OR(database!$AG3003&lt;&gt;Data!$K$9,database!$AG3003&lt;&gt;Data!$K$8))),MAX(E$8:E3002)+1,0)</f>
        <v>0</v>
      </c>
      <c r="F3003" s="25">
        <f>IF(AH3003="X",MAX(F$8:F3002)+1,0)</f>
        <v>0</v>
      </c>
      <c r="G3003" s="25">
        <f ca="1">IF(AND(AG3003=Data!$K$8,database!AI3003&lt;&gt;"Closed",AI3003&lt;&gt;"old",database!AL3003&lt;(TODAY()+Data!$X$4)),MAX(G$8:G3002)+1,0)</f>
        <v>0</v>
      </c>
      <c r="H3003" s="25">
        <f ca="1">IF(AND(AG3003=Data!$K$9,database!AI3003&lt;&gt;"Closed",AI3003&lt;&gt;"old",database!AL3003&lt;(TODAY()+Data!$X$5)),MAX(H$8:H3002)+1,0)</f>
        <v>0</v>
      </c>
      <c r="Y3003">
        <f>IF(AS3003&gt;0,VLOOKUP(AS3003,$AT:$AV,3,0)+COUNTIF(AS$8:AS3002,AS3003),0)</f>
        <v>0</v>
      </c>
      <c r="AA3003" s="17"/>
      <c r="AB3003" s="18"/>
      <c r="AC3003" s="17"/>
      <c r="AD3003" s="18"/>
      <c r="AE3003" s="17"/>
      <c r="AF3003" s="18"/>
      <c r="AG3003" s="139"/>
      <c r="AH3003" s="24"/>
      <c r="AI3003" s="17"/>
      <c r="AJ3003" s="24"/>
      <c r="AK3003" s="27"/>
      <c r="AL3003" s="47"/>
      <c r="AQ3003" s="25">
        <f>IF(FollowUp!$AK$3="(Off)",IF(FollowUp!$AA$3=Data!$D$5,C3003,IF(FollowUp!$AA$3=Data!$D$6,D3003,IF(FollowUp!$AA$3=Data!$D$7,E3003,B3003))),IF(FollowUp!$AK$3=Data!$N$9,F3003,IF(FollowUp!$AK$3=Data!$N$8,H3003,IF(FollowUp!$AK$3=Data!$N$7,G3003,B3003))))</f>
        <v>0</v>
      </c>
      <c r="AR3003" s="51">
        <f t="shared" si="284"/>
        <v>0</v>
      </c>
      <c r="AS3003" s="25">
        <f t="shared" si="282"/>
        <v>-1</v>
      </c>
      <c r="AT3003" s="25">
        <f t="shared" si="285"/>
        <v>2996</v>
      </c>
      <c r="AU3003" s="25">
        <f t="shared" si="283"/>
        <v>0</v>
      </c>
      <c r="AV3003" s="25">
        <f t="shared" si="286"/>
        <v>0</v>
      </c>
      <c r="BB3003" s="51"/>
    </row>
    <row r="3004" spans="1:54" x14ac:dyDescent="0.25">
      <c r="A3004" t="str">
        <f t="shared" si="281"/>
        <v>3004</v>
      </c>
      <c r="B3004" s="25">
        <f>IF(OR(ISBLANK($AG3004),$AI3004="closed",$AI3004="old",AND($B$3=Data!$N$6,OR(database!AG3004=Data!$K$8,Data!$K$9=database!AG3004))),0,MAX(B$8:B3003)+1)</f>
        <v>0</v>
      </c>
      <c r="C3004" s="25">
        <f ca="1">IF(AND($AL3004-C$3&lt;=TODAY(),$AL3004&gt;0,AI3004&lt;&gt;"closed",AI3004&lt;&gt;"old",AND($B$3&lt;&gt;Data!$N$6,OR(database!$AG3004&lt;&gt;Data!$K$9,database!$AG3004&lt;&gt;Data!$K$8))),MAX(C$8:C3003)+1,0)</f>
        <v>0</v>
      </c>
      <c r="D3004" s="25">
        <f ca="1">IF(AND($AL3004-D$3&lt;=TODAY(),$AL3004&gt;0,$AI3004&lt;&gt;"closed",AI3004&lt;&gt;"old",AND($B$3&lt;&gt;Data!$N$6,OR(database!$AG3004&lt;&gt;Data!$K$9,database!$AG3004&lt;&gt;Data!$K$8))),MAX(D$8:D3003)+1,0)</f>
        <v>0</v>
      </c>
      <c r="E3004" s="25">
        <f ca="1">IF(AND($AL3004-E$3&lt;=TODAY(),$AL3004&gt;0,AI3004&lt;&gt;"closed",AI3004&lt;&gt;"old",AND($B$3&lt;&gt;Data!$N$6,OR(database!$AG3004&lt;&gt;Data!$K$9,database!$AG3004&lt;&gt;Data!$K$8))),MAX(E$8:E3003)+1,0)</f>
        <v>0</v>
      </c>
      <c r="F3004" s="25">
        <f>IF(AH3004="X",MAX(F$8:F3003)+1,0)</f>
        <v>0</v>
      </c>
      <c r="G3004" s="25">
        <f ca="1">IF(AND(AG3004=Data!$K$8,database!AI3004&lt;&gt;"Closed",AI3004&lt;&gt;"old",database!AL3004&lt;(TODAY()+Data!$X$4)),MAX(G$8:G3003)+1,0)</f>
        <v>0</v>
      </c>
      <c r="H3004" s="25">
        <f ca="1">IF(AND(AG3004=Data!$K$9,database!AI3004&lt;&gt;"Closed",AI3004&lt;&gt;"old",database!AL3004&lt;(TODAY()+Data!$X$5)),MAX(H$8:H3003)+1,0)</f>
        <v>0</v>
      </c>
      <c r="Y3004">
        <f>IF(AS3004&gt;0,VLOOKUP(AS3004,$AT:$AV,3,0)+COUNTIF(AS$8:AS3003,AS3004),0)</f>
        <v>0</v>
      </c>
      <c r="AA3004" s="16"/>
      <c r="AB3004" s="22"/>
      <c r="AC3004" s="16"/>
      <c r="AD3004" s="22"/>
      <c r="AE3004" s="16"/>
      <c r="AF3004" s="22"/>
      <c r="AG3004" s="138"/>
      <c r="AH3004" s="23"/>
      <c r="AI3004" s="16"/>
      <c r="AJ3004" s="23"/>
      <c r="AK3004" s="28"/>
      <c r="AL3004" s="35"/>
      <c r="AQ3004" s="25">
        <f>IF(FollowUp!$AK$3="(Off)",IF(FollowUp!$AA$3=Data!$D$5,C3004,IF(FollowUp!$AA$3=Data!$D$6,D3004,IF(FollowUp!$AA$3=Data!$D$7,E3004,B3004))),IF(FollowUp!$AK$3=Data!$N$9,F3004,IF(FollowUp!$AK$3=Data!$N$8,H3004,IF(FollowUp!$AK$3=Data!$N$7,G3004,B3004))))</f>
        <v>0</v>
      </c>
      <c r="AR3004" s="51">
        <f t="shared" si="284"/>
        <v>0</v>
      </c>
      <c r="AS3004" s="25">
        <f t="shared" si="282"/>
        <v>-1</v>
      </c>
      <c r="AT3004" s="25">
        <f t="shared" si="285"/>
        <v>2997</v>
      </c>
      <c r="AU3004" s="25">
        <f t="shared" si="283"/>
        <v>0</v>
      </c>
      <c r="AV3004" s="25">
        <f t="shared" si="286"/>
        <v>0</v>
      </c>
      <c r="BB3004" s="51"/>
    </row>
    <row r="3005" spans="1:54" x14ac:dyDescent="0.25">
      <c r="A3005" t="str">
        <f t="shared" si="281"/>
        <v>3005</v>
      </c>
      <c r="B3005" s="25">
        <f>IF(OR(ISBLANK($AG3005),$AI3005="closed",$AI3005="old",AND($B$3=Data!$N$6,OR(database!AG3005=Data!$K$8,Data!$K$9=database!AG3005))),0,MAX(B$8:B3004)+1)</f>
        <v>0</v>
      </c>
      <c r="C3005" s="25">
        <f ca="1">IF(AND($AL3005-C$3&lt;=TODAY(),$AL3005&gt;0,AI3005&lt;&gt;"closed",AI3005&lt;&gt;"old",AND($B$3&lt;&gt;Data!$N$6,OR(database!$AG3005&lt;&gt;Data!$K$9,database!$AG3005&lt;&gt;Data!$K$8))),MAX(C$8:C3004)+1,0)</f>
        <v>0</v>
      </c>
      <c r="D3005" s="25">
        <f ca="1">IF(AND($AL3005-D$3&lt;=TODAY(),$AL3005&gt;0,$AI3005&lt;&gt;"closed",AI3005&lt;&gt;"old",AND($B$3&lt;&gt;Data!$N$6,OR(database!$AG3005&lt;&gt;Data!$K$9,database!$AG3005&lt;&gt;Data!$K$8))),MAX(D$8:D3004)+1,0)</f>
        <v>0</v>
      </c>
      <c r="E3005" s="25">
        <f ca="1">IF(AND($AL3005-E$3&lt;=TODAY(),$AL3005&gt;0,AI3005&lt;&gt;"closed",AI3005&lt;&gt;"old",AND($B$3&lt;&gt;Data!$N$6,OR(database!$AG3005&lt;&gt;Data!$K$9,database!$AG3005&lt;&gt;Data!$K$8))),MAX(E$8:E3004)+1,0)</f>
        <v>0</v>
      </c>
      <c r="F3005" s="25">
        <f>IF(AH3005="X",MAX(F$8:F3004)+1,0)</f>
        <v>0</v>
      </c>
      <c r="G3005" s="25">
        <f ca="1">IF(AND(AG3005=Data!$K$8,database!AI3005&lt;&gt;"Closed",AI3005&lt;&gt;"old",database!AL3005&lt;(TODAY()+Data!$X$4)),MAX(G$8:G3004)+1,0)</f>
        <v>0</v>
      </c>
      <c r="H3005" s="25">
        <f ca="1">IF(AND(AG3005=Data!$K$9,database!AI3005&lt;&gt;"Closed",AI3005&lt;&gt;"old",database!AL3005&lt;(TODAY()+Data!$X$5)),MAX(H$8:H3004)+1,0)</f>
        <v>0</v>
      </c>
      <c r="Y3005">
        <f>IF(AS3005&gt;0,VLOOKUP(AS3005,$AT:$AV,3,0)+COUNTIF(AS$8:AS3004,AS3005),0)</f>
        <v>0</v>
      </c>
      <c r="AA3005" s="17"/>
      <c r="AB3005" s="18"/>
      <c r="AC3005" s="17"/>
      <c r="AD3005" s="18"/>
      <c r="AE3005" s="17"/>
      <c r="AF3005" s="18"/>
      <c r="AG3005" s="139"/>
      <c r="AH3005" s="24"/>
      <c r="AI3005" s="17"/>
      <c r="AJ3005" s="24"/>
      <c r="AK3005" s="27"/>
      <c r="AL3005" s="47"/>
      <c r="AQ3005" s="25">
        <f>IF(FollowUp!$AK$3="(Off)",IF(FollowUp!$AA$3=Data!$D$5,C3005,IF(FollowUp!$AA$3=Data!$D$6,D3005,IF(FollowUp!$AA$3=Data!$D$7,E3005,B3005))),IF(FollowUp!$AK$3=Data!$N$9,F3005,IF(FollowUp!$AK$3=Data!$N$8,H3005,IF(FollowUp!$AK$3=Data!$N$7,G3005,B3005))))</f>
        <v>0</v>
      </c>
      <c r="AR3005" s="51">
        <f t="shared" si="284"/>
        <v>0</v>
      </c>
      <c r="AS3005" s="25">
        <f t="shared" si="282"/>
        <v>-1</v>
      </c>
      <c r="AT3005" s="25">
        <f t="shared" si="285"/>
        <v>2998</v>
      </c>
      <c r="AU3005" s="25">
        <f t="shared" si="283"/>
        <v>0</v>
      </c>
      <c r="AV3005" s="25">
        <f t="shared" si="286"/>
        <v>0</v>
      </c>
      <c r="BB3005" s="51"/>
    </row>
    <row r="3006" spans="1:54" x14ac:dyDescent="0.25">
      <c r="A3006" t="str">
        <f t="shared" si="281"/>
        <v>3006</v>
      </c>
      <c r="B3006" s="25">
        <f>IF(OR(ISBLANK($AG3006),$AI3006="closed",$AI3006="old",AND($B$3=Data!$N$6,OR(database!AG3006=Data!$K$8,Data!$K$9=database!AG3006))),0,MAX(B$8:B3005)+1)</f>
        <v>0</v>
      </c>
      <c r="C3006" s="25">
        <f ca="1">IF(AND($AL3006-C$3&lt;=TODAY(),$AL3006&gt;0,AI3006&lt;&gt;"closed",AI3006&lt;&gt;"old",AND($B$3&lt;&gt;Data!$N$6,OR(database!$AG3006&lt;&gt;Data!$K$9,database!$AG3006&lt;&gt;Data!$K$8))),MAX(C$8:C3005)+1,0)</f>
        <v>0</v>
      </c>
      <c r="D3006" s="25">
        <f ca="1">IF(AND($AL3006-D$3&lt;=TODAY(),$AL3006&gt;0,$AI3006&lt;&gt;"closed",AI3006&lt;&gt;"old",AND($B$3&lt;&gt;Data!$N$6,OR(database!$AG3006&lt;&gt;Data!$K$9,database!$AG3006&lt;&gt;Data!$K$8))),MAX(D$8:D3005)+1,0)</f>
        <v>0</v>
      </c>
      <c r="E3006" s="25">
        <f ca="1">IF(AND($AL3006-E$3&lt;=TODAY(),$AL3006&gt;0,AI3006&lt;&gt;"closed",AI3006&lt;&gt;"old",AND($B$3&lt;&gt;Data!$N$6,OR(database!$AG3006&lt;&gt;Data!$K$9,database!$AG3006&lt;&gt;Data!$K$8))),MAX(E$8:E3005)+1,0)</f>
        <v>0</v>
      </c>
      <c r="F3006" s="25">
        <f>IF(AH3006="X",MAX(F$8:F3005)+1,0)</f>
        <v>0</v>
      </c>
      <c r="G3006" s="25">
        <f ca="1">IF(AND(AG3006=Data!$K$8,database!AI3006&lt;&gt;"Closed",AI3006&lt;&gt;"old",database!AL3006&lt;(TODAY()+Data!$X$4)),MAX(G$8:G3005)+1,0)</f>
        <v>0</v>
      </c>
      <c r="H3006" s="25">
        <f ca="1">IF(AND(AG3006=Data!$K$9,database!AI3006&lt;&gt;"Closed",AI3006&lt;&gt;"old",database!AL3006&lt;(TODAY()+Data!$X$5)),MAX(H$8:H3005)+1,0)</f>
        <v>0</v>
      </c>
      <c r="Y3006">
        <f>IF(AS3006&gt;0,VLOOKUP(AS3006,$AT:$AV,3,0)+COUNTIF(AS$8:AS3005,AS3006),0)</f>
        <v>0</v>
      </c>
      <c r="AA3006" s="16"/>
      <c r="AB3006" s="22"/>
      <c r="AC3006" s="16"/>
      <c r="AD3006" s="22"/>
      <c r="AE3006" s="16"/>
      <c r="AF3006" s="22"/>
      <c r="AG3006" s="138"/>
      <c r="AH3006" s="23"/>
      <c r="AI3006" s="16"/>
      <c r="AJ3006" s="23"/>
      <c r="AK3006" s="28"/>
      <c r="AL3006" s="35"/>
      <c r="AQ3006" s="25">
        <f>IF(FollowUp!$AK$3="(Off)",IF(FollowUp!$AA$3=Data!$D$5,C3006,IF(FollowUp!$AA$3=Data!$D$6,D3006,IF(FollowUp!$AA$3=Data!$D$7,E3006,B3006))),IF(FollowUp!$AK$3=Data!$N$9,F3006,IF(FollowUp!$AK$3=Data!$N$8,H3006,IF(FollowUp!$AK$3=Data!$N$7,G3006,B3006))))</f>
        <v>0</v>
      </c>
      <c r="AR3006" s="51">
        <f t="shared" si="284"/>
        <v>0</v>
      </c>
      <c r="AS3006" s="25">
        <f t="shared" si="282"/>
        <v>-1</v>
      </c>
      <c r="AT3006" s="25">
        <f t="shared" si="285"/>
        <v>2999</v>
      </c>
      <c r="AU3006" s="25">
        <f t="shared" si="283"/>
        <v>0</v>
      </c>
      <c r="AV3006" s="25">
        <f t="shared" si="286"/>
        <v>0</v>
      </c>
      <c r="BB3006" s="51"/>
    </row>
    <row r="3007" spans="1:54" x14ac:dyDescent="0.25">
      <c r="A3007" t="str">
        <f t="shared" si="281"/>
        <v>3007</v>
      </c>
      <c r="B3007" s="25">
        <f>IF(OR(ISBLANK($AG3007),$AI3007="closed",$AI3007="old",AND($B$3=Data!$N$6,OR(database!AG3007=Data!$K$8,Data!$K$9=database!AG3007))),0,MAX(B$8:B3006)+1)</f>
        <v>0</v>
      </c>
      <c r="C3007" s="25">
        <f ca="1">IF(AND($AL3007-C$3&lt;=TODAY(),$AL3007&gt;0,AI3007&lt;&gt;"closed",AI3007&lt;&gt;"old",AND($B$3&lt;&gt;Data!$N$6,OR(database!$AG3007&lt;&gt;Data!$K$9,database!$AG3007&lt;&gt;Data!$K$8))),MAX(C$8:C3006)+1,0)</f>
        <v>0</v>
      </c>
      <c r="D3007" s="25">
        <f ca="1">IF(AND($AL3007-D$3&lt;=TODAY(),$AL3007&gt;0,$AI3007&lt;&gt;"closed",AI3007&lt;&gt;"old",AND($B$3&lt;&gt;Data!$N$6,OR(database!$AG3007&lt;&gt;Data!$K$9,database!$AG3007&lt;&gt;Data!$K$8))),MAX(D$8:D3006)+1,0)</f>
        <v>0</v>
      </c>
      <c r="E3007" s="25">
        <f ca="1">IF(AND($AL3007-E$3&lt;=TODAY(),$AL3007&gt;0,AI3007&lt;&gt;"closed",AI3007&lt;&gt;"old",AND($B$3&lt;&gt;Data!$N$6,OR(database!$AG3007&lt;&gt;Data!$K$9,database!$AG3007&lt;&gt;Data!$K$8))),MAX(E$8:E3006)+1,0)</f>
        <v>0</v>
      </c>
      <c r="F3007" s="25">
        <f>IF(AH3007="X",MAX(F$8:F3006)+1,0)</f>
        <v>0</v>
      </c>
      <c r="G3007" s="25">
        <f ca="1">IF(AND(AG3007=Data!$K$8,database!AI3007&lt;&gt;"Closed",AI3007&lt;&gt;"old",database!AL3007&lt;(TODAY()+Data!$X$4)),MAX(G$8:G3006)+1,0)</f>
        <v>0</v>
      </c>
      <c r="H3007" s="25">
        <f ca="1">IF(AND(AG3007=Data!$K$9,database!AI3007&lt;&gt;"Closed",AI3007&lt;&gt;"old",database!AL3007&lt;(TODAY()+Data!$X$5)),MAX(H$8:H3006)+1,0)</f>
        <v>0</v>
      </c>
      <c r="Y3007">
        <f>IF(AS3007&gt;0,VLOOKUP(AS3007,$AT:$AV,3,0)+COUNTIF(AS$8:AS3006,AS3007),0)</f>
        <v>0</v>
      </c>
      <c r="AA3007" s="17"/>
      <c r="AB3007" s="18"/>
      <c r="AC3007" s="17"/>
      <c r="AD3007" s="18"/>
      <c r="AE3007" s="17"/>
      <c r="AF3007" s="18"/>
      <c r="AG3007" s="139"/>
      <c r="AH3007" s="24"/>
      <c r="AI3007" s="17"/>
      <c r="AJ3007" s="24"/>
      <c r="AK3007" s="27"/>
      <c r="AL3007" s="47"/>
      <c r="AQ3007" s="25">
        <f>IF(FollowUp!$AK$3="(Off)",IF(FollowUp!$AA$3=Data!$D$5,C3007,IF(FollowUp!$AA$3=Data!$D$6,D3007,IF(FollowUp!$AA$3=Data!$D$7,E3007,B3007))),IF(FollowUp!$AK$3=Data!$N$9,F3007,IF(FollowUp!$AK$3=Data!$N$8,H3007,IF(FollowUp!$AK$3=Data!$N$7,G3007,B3007))))</f>
        <v>0</v>
      </c>
      <c r="AR3007" s="51">
        <f t="shared" si="284"/>
        <v>0</v>
      </c>
      <c r="AS3007" s="25">
        <f t="shared" si="282"/>
        <v>-1</v>
      </c>
      <c r="AT3007" s="25">
        <f t="shared" si="285"/>
        <v>3000</v>
      </c>
      <c r="AU3007" s="25">
        <f t="shared" si="283"/>
        <v>0</v>
      </c>
      <c r="AV3007" s="25">
        <f t="shared" si="286"/>
        <v>0</v>
      </c>
      <c r="BB3007" s="51"/>
    </row>
    <row r="3008" spans="1:54" x14ac:dyDescent="0.25">
      <c r="A3008" t="str">
        <f t="shared" si="281"/>
        <v>3008</v>
      </c>
      <c r="B3008" s="25">
        <f>IF(OR(ISBLANK($AG3008),$AI3008="closed",$AI3008="old",AND($B$3=Data!$N$6,OR(database!AG3008=Data!$K$8,Data!$K$9=database!AG3008))),0,MAX(B$8:B3007)+1)</f>
        <v>0</v>
      </c>
      <c r="C3008" s="25">
        <f ca="1">IF(AND($AL3008-C$3&lt;=TODAY(),$AL3008&gt;0,AI3008&lt;&gt;"closed",AI3008&lt;&gt;"old",AND($B$3&lt;&gt;Data!$N$6,OR(database!$AG3008&lt;&gt;Data!$K$9,database!$AG3008&lt;&gt;Data!$K$8))),MAX(C$8:C3007)+1,0)</f>
        <v>0</v>
      </c>
      <c r="D3008" s="25">
        <f ca="1">IF(AND($AL3008-D$3&lt;=TODAY(),$AL3008&gt;0,$AI3008&lt;&gt;"closed",AI3008&lt;&gt;"old",AND($B$3&lt;&gt;Data!$N$6,OR(database!$AG3008&lt;&gt;Data!$K$9,database!$AG3008&lt;&gt;Data!$K$8))),MAX(D$8:D3007)+1,0)</f>
        <v>0</v>
      </c>
      <c r="E3008" s="25">
        <f ca="1">IF(AND($AL3008-E$3&lt;=TODAY(),$AL3008&gt;0,AI3008&lt;&gt;"closed",AI3008&lt;&gt;"old",AND($B$3&lt;&gt;Data!$N$6,OR(database!$AG3008&lt;&gt;Data!$K$9,database!$AG3008&lt;&gt;Data!$K$8))),MAX(E$8:E3007)+1,0)</f>
        <v>0</v>
      </c>
      <c r="F3008" s="25">
        <f>IF(AH3008="X",MAX(F$8:F3007)+1,0)</f>
        <v>0</v>
      </c>
      <c r="G3008" s="25">
        <f ca="1">IF(AND(AG3008=Data!$K$8,database!AI3008&lt;&gt;"Closed",AI3008&lt;&gt;"old",database!AL3008&lt;(TODAY()+Data!$X$4)),MAX(G$8:G3007)+1,0)</f>
        <v>0</v>
      </c>
      <c r="H3008" s="25">
        <f ca="1">IF(AND(AG3008=Data!$K$9,database!AI3008&lt;&gt;"Closed",AI3008&lt;&gt;"old",database!AL3008&lt;(TODAY()+Data!$X$5)),MAX(H$8:H3007)+1,0)</f>
        <v>0</v>
      </c>
      <c r="Y3008">
        <f>IF(AS3008&gt;0,VLOOKUP(AS3008,$AT:$AV,3,0)+COUNTIF(AS$8:AS3007,AS3008),0)</f>
        <v>0</v>
      </c>
      <c r="AA3008" s="16"/>
      <c r="AB3008" s="22"/>
      <c r="AC3008" s="16"/>
      <c r="AD3008" s="22"/>
      <c r="AE3008" s="16"/>
      <c r="AF3008" s="22"/>
      <c r="AG3008" s="138"/>
      <c r="AH3008" s="23"/>
      <c r="AI3008" s="16"/>
      <c r="AJ3008" s="23"/>
      <c r="AK3008" s="28"/>
      <c r="AL3008" s="35"/>
      <c r="AQ3008" s="25">
        <f>IF(FollowUp!$AK$3="(Off)",IF(FollowUp!$AA$3=Data!$D$5,C3008,IF(FollowUp!$AA$3=Data!$D$6,D3008,IF(FollowUp!$AA$3=Data!$D$7,E3008,B3008))),IF(FollowUp!$AK$3=Data!$N$9,F3008,IF(FollowUp!$AK$3=Data!$N$8,H3008,IF(FollowUp!$AK$3=Data!$N$7,G3008,B3008))))</f>
        <v>0</v>
      </c>
      <c r="AR3008" s="51">
        <f t="shared" si="284"/>
        <v>0</v>
      </c>
      <c r="AS3008" s="25">
        <f t="shared" si="282"/>
        <v>-1</v>
      </c>
      <c r="AT3008" s="25">
        <f t="shared" si="285"/>
        <v>3001</v>
      </c>
      <c r="AU3008" s="25">
        <f t="shared" si="283"/>
        <v>0</v>
      </c>
      <c r="AV3008" s="25">
        <f t="shared" si="286"/>
        <v>0</v>
      </c>
      <c r="BB3008" s="51"/>
    </row>
    <row r="3009" spans="1:82" x14ac:dyDescent="0.25">
      <c r="B3009" s="25"/>
      <c r="C3009" s="25"/>
      <c r="F3009" s="25"/>
      <c r="AA3009" s="17"/>
      <c r="AB3009" s="18"/>
      <c r="AC3009" s="17"/>
      <c r="AD3009" s="18"/>
      <c r="AE3009" s="17"/>
      <c r="AF3009" s="18"/>
      <c r="AG3009" s="139"/>
      <c r="AH3009" s="24"/>
      <c r="AI3009" s="17"/>
      <c r="AJ3009" s="24"/>
      <c r="AK3009" s="27"/>
      <c r="AL3009" s="47"/>
      <c r="AM3009" s="2">
        <f>ROW(AL3009)-ROW(AL8)</f>
        <v>3001</v>
      </c>
    </row>
    <row r="3010" spans="1:82" x14ac:dyDescent="0.25">
      <c r="A3010" s="29" t="s">
        <v>51</v>
      </c>
      <c r="B3010" s="29" t="s">
        <v>51</v>
      </c>
      <c r="C3010" s="29" t="s">
        <v>51</v>
      </c>
      <c r="D3010" s="29" t="s">
        <v>51</v>
      </c>
      <c r="E3010" s="29" t="s">
        <v>51</v>
      </c>
      <c r="F3010" s="25">
        <f>IF(AH3010="X",MAX(F$8:F3008)+1,0)</f>
        <v>0</v>
      </c>
      <c r="G3010" s="29" t="s">
        <v>51</v>
      </c>
      <c r="H3010" s="29" t="s">
        <v>51</v>
      </c>
      <c r="I3010" s="29" t="s">
        <v>51</v>
      </c>
      <c r="J3010" s="29" t="s">
        <v>51</v>
      </c>
      <c r="K3010" s="29" t="s">
        <v>51</v>
      </c>
      <c r="L3010" s="29" t="s">
        <v>51</v>
      </c>
      <c r="M3010" s="29" t="s">
        <v>51</v>
      </c>
      <c r="N3010" s="29" t="s">
        <v>51</v>
      </c>
      <c r="O3010" s="29" t="s">
        <v>51</v>
      </c>
      <c r="P3010" s="29" t="s">
        <v>51</v>
      </c>
      <c r="Q3010" s="29" t="s">
        <v>51</v>
      </c>
      <c r="R3010" s="29" t="s">
        <v>51</v>
      </c>
      <c r="S3010" s="29" t="s">
        <v>51</v>
      </c>
      <c r="T3010" s="29" t="s">
        <v>51</v>
      </c>
      <c r="U3010" s="29" t="s">
        <v>51</v>
      </c>
      <c r="V3010" s="29" t="s">
        <v>51</v>
      </c>
      <c r="W3010" s="29" t="s">
        <v>51</v>
      </c>
      <c r="X3010" s="29" t="s">
        <v>51</v>
      </c>
      <c r="Y3010" s="25" t="s">
        <v>51</v>
      </c>
      <c r="Z3010" s="15" t="s">
        <v>51</v>
      </c>
      <c r="AA3010" s="29" t="s">
        <v>51</v>
      </c>
      <c r="AB3010" s="25" t="s">
        <v>51</v>
      </c>
      <c r="AC3010" s="25" t="s">
        <v>51</v>
      </c>
      <c r="AD3010" s="25" t="s">
        <v>51</v>
      </c>
      <c r="AE3010" s="25" t="s">
        <v>51</v>
      </c>
      <c r="AF3010" s="25" t="s">
        <v>51</v>
      </c>
      <c r="AG3010" s="25" t="s">
        <v>51</v>
      </c>
      <c r="AH3010" s="25" t="s">
        <v>51</v>
      </c>
      <c r="AI3010" s="25" t="s">
        <v>51</v>
      </c>
      <c r="AJ3010" s="25" t="s">
        <v>51</v>
      </c>
      <c r="AK3010" s="25" t="s">
        <v>51</v>
      </c>
      <c r="AL3010" s="25" t="s">
        <v>51</v>
      </c>
      <c r="AM3010" s="1" t="s">
        <v>51</v>
      </c>
      <c r="AN3010" s="1" t="s">
        <v>51</v>
      </c>
      <c r="AO3010" s="49" t="s">
        <v>51</v>
      </c>
      <c r="AP3010" s="50" t="s">
        <v>51</v>
      </c>
      <c r="AQ3010" s="29" t="s">
        <v>51</v>
      </c>
      <c r="AR3010" s="25" t="s">
        <v>51</v>
      </c>
      <c r="AS3010" s="25" t="s">
        <v>51</v>
      </c>
      <c r="BD3010" s="52" t="s">
        <v>51</v>
      </c>
      <c r="BE3010" s="1" t="s">
        <v>51</v>
      </c>
      <c r="BF3010" s="1" t="s">
        <v>51</v>
      </c>
      <c r="BG3010" s="1" t="s">
        <v>51</v>
      </c>
      <c r="BH3010" s="1" t="s">
        <v>51</v>
      </c>
      <c r="BI3010" s="1" t="s">
        <v>51</v>
      </c>
      <c r="BJ3010" s="1" t="s">
        <v>51</v>
      </c>
      <c r="BK3010" s="1" t="s">
        <v>51</v>
      </c>
      <c r="BL3010" s="1" t="s">
        <v>51</v>
      </c>
      <c r="BM3010" s="1" t="s">
        <v>51</v>
      </c>
      <c r="BN3010" s="1" t="s">
        <v>51</v>
      </c>
      <c r="BO3010" s="1" t="s">
        <v>51</v>
      </c>
      <c r="BP3010" s="1" t="s">
        <v>51</v>
      </c>
      <c r="BQ3010" s="1" t="s">
        <v>51</v>
      </c>
      <c r="BR3010" s="1" t="s">
        <v>51</v>
      </c>
      <c r="BS3010" s="1" t="s">
        <v>51</v>
      </c>
      <c r="BT3010" s="1" t="s">
        <v>51</v>
      </c>
      <c r="BU3010" s="1" t="s">
        <v>51</v>
      </c>
      <c r="BV3010" s="1" t="s">
        <v>51</v>
      </c>
      <c r="BW3010" s="1" t="s">
        <v>51</v>
      </c>
      <c r="BX3010" s="1" t="s">
        <v>51</v>
      </c>
      <c r="BY3010" s="1" t="s">
        <v>51</v>
      </c>
      <c r="BZ3010" s="1" t="s">
        <v>51</v>
      </c>
      <c r="CA3010" s="25" t="s">
        <v>51</v>
      </c>
      <c r="CB3010" s="25" t="s">
        <v>51</v>
      </c>
      <c r="CC3010" s="25" t="s">
        <v>51</v>
      </c>
      <c r="CD3010" s="25" t="s">
        <v>51</v>
      </c>
    </row>
    <row r="3011" spans="1:82" x14ac:dyDescent="0.25">
      <c r="AA3011" s="2"/>
      <c r="AB3011" s="2"/>
      <c r="AC3011" s="2"/>
      <c r="AD3011" s="2"/>
      <c r="AE3011" s="2"/>
      <c r="AF3011" s="2"/>
      <c r="AG3011" s="1"/>
      <c r="AH3011" s="2"/>
      <c r="AI3011" s="2"/>
      <c r="AJ3011" s="1"/>
      <c r="AK3011" s="2"/>
      <c r="AL3011" s="1"/>
    </row>
    <row r="3012" spans="1:82" x14ac:dyDescent="0.25">
      <c r="AA3012" s="2"/>
      <c r="AB3012" s="2"/>
      <c r="AC3012" s="2"/>
      <c r="AD3012" s="2"/>
      <c r="AE3012" s="2"/>
      <c r="AF3012" s="2"/>
      <c r="AG3012" s="1"/>
      <c r="AH3012" s="2"/>
      <c r="AI3012" s="2"/>
      <c r="AJ3012" s="1"/>
      <c r="AK3012" s="2"/>
      <c r="AL3012" s="1"/>
    </row>
    <row r="3013" spans="1:82" x14ac:dyDescent="0.25">
      <c r="AA3013" s="2"/>
      <c r="AB3013" s="2"/>
      <c r="AC3013" s="2"/>
      <c r="AD3013" s="2"/>
      <c r="AE3013" s="2"/>
      <c r="AF3013" s="2"/>
      <c r="AG3013" s="1"/>
      <c r="AH3013" s="2"/>
      <c r="AI3013" s="2"/>
      <c r="AJ3013" s="1"/>
      <c r="AK3013" s="2"/>
      <c r="AL3013" s="1"/>
    </row>
    <row r="3014" spans="1:82" x14ac:dyDescent="0.25">
      <c r="AA3014" s="2"/>
      <c r="AB3014" s="2"/>
      <c r="AC3014" s="2"/>
      <c r="AD3014" s="2"/>
      <c r="AE3014" s="2"/>
      <c r="AF3014" s="2"/>
      <c r="AG3014" s="1"/>
      <c r="AH3014" s="2"/>
      <c r="AI3014" s="2"/>
      <c r="AJ3014" s="1"/>
      <c r="AK3014" s="2"/>
      <c r="AL3014" s="1"/>
    </row>
    <row r="3015" spans="1:82" x14ac:dyDescent="0.25">
      <c r="AA3015" s="2"/>
      <c r="AB3015" s="2"/>
      <c r="AC3015" s="2"/>
      <c r="AD3015" s="2"/>
      <c r="AE3015" s="2"/>
      <c r="AF3015" s="2"/>
      <c r="AG3015" s="1"/>
      <c r="AH3015" s="2"/>
      <c r="AI3015" s="2"/>
      <c r="AJ3015" s="1"/>
      <c r="AK3015" s="2"/>
      <c r="AL3015" s="1"/>
    </row>
    <row r="3016" spans="1:82" x14ac:dyDescent="0.25">
      <c r="AA3016" s="2"/>
      <c r="AB3016" s="2"/>
      <c r="AC3016" s="2"/>
      <c r="AD3016" s="2"/>
      <c r="AE3016" s="2"/>
      <c r="AF3016" s="2"/>
      <c r="AG3016" s="1"/>
      <c r="AH3016" s="2"/>
      <c r="AI3016" s="2"/>
      <c r="AJ3016" s="1"/>
      <c r="AK3016" s="2"/>
      <c r="AL3016" s="1"/>
    </row>
    <row r="3017" spans="1:82" x14ac:dyDescent="0.25">
      <c r="AA3017" s="2"/>
      <c r="AB3017" s="2"/>
      <c r="AC3017" s="2"/>
      <c r="AD3017" s="2"/>
      <c r="AE3017" s="2"/>
      <c r="AF3017" s="2"/>
      <c r="AG3017" s="1"/>
      <c r="AH3017" s="2"/>
      <c r="AI3017" s="2"/>
      <c r="AJ3017" s="1"/>
      <c r="AK3017" s="2"/>
      <c r="AL3017" s="1"/>
    </row>
    <row r="3018" spans="1:82" x14ac:dyDescent="0.25">
      <c r="AA3018" s="2"/>
      <c r="AB3018" s="2"/>
      <c r="AC3018" s="2"/>
      <c r="AD3018" s="2"/>
      <c r="AE3018" s="2"/>
      <c r="AF3018" s="2"/>
      <c r="AG3018" s="1"/>
      <c r="AH3018" s="2"/>
      <c r="AI3018" s="2"/>
      <c r="AJ3018" s="1"/>
      <c r="AK3018" s="2"/>
      <c r="AL3018" s="1"/>
    </row>
    <row r="3019" spans="1:82" x14ac:dyDescent="0.25">
      <c r="AA3019" s="2"/>
      <c r="AB3019" s="2"/>
      <c r="AC3019" s="2"/>
      <c r="AD3019" s="2"/>
      <c r="AE3019" s="2"/>
      <c r="AF3019" s="2"/>
      <c r="AG3019" s="1"/>
      <c r="AH3019" s="2"/>
      <c r="AI3019" s="2"/>
      <c r="AJ3019" s="1"/>
      <c r="AK3019" s="2"/>
      <c r="AL3019" s="1"/>
    </row>
    <row r="3020" spans="1:82" x14ac:dyDescent="0.25">
      <c r="AA3020" s="2"/>
      <c r="AB3020" s="2"/>
      <c r="AC3020" s="2"/>
      <c r="AD3020" s="2"/>
      <c r="AE3020" s="2"/>
      <c r="AF3020" s="2"/>
      <c r="AG3020" s="1"/>
      <c r="AH3020" s="2"/>
      <c r="AI3020" s="2"/>
      <c r="AJ3020" s="1"/>
      <c r="AK3020" s="2"/>
      <c r="AL3020" s="1"/>
    </row>
    <row r="3021" spans="1:82" x14ac:dyDescent="0.25">
      <c r="AA3021" s="2"/>
      <c r="AB3021" s="2"/>
      <c r="AC3021" s="2"/>
      <c r="AD3021" s="2"/>
      <c r="AE3021" s="2"/>
      <c r="AF3021" s="2"/>
      <c r="AG3021" s="1"/>
      <c r="AH3021" s="2"/>
      <c r="AI3021" s="2"/>
      <c r="AJ3021" s="1"/>
      <c r="AK3021" s="2"/>
      <c r="AL3021" s="1"/>
    </row>
    <row r="3022" spans="1:82" x14ac:dyDescent="0.25">
      <c r="AA3022" s="2"/>
      <c r="AB3022" s="2"/>
      <c r="AC3022" s="2"/>
      <c r="AD3022" s="2"/>
      <c r="AE3022" s="2"/>
      <c r="AF3022" s="2"/>
      <c r="AG3022" s="1"/>
      <c r="AH3022" s="2"/>
      <c r="AI3022" s="2"/>
      <c r="AJ3022" s="1"/>
      <c r="AK3022" s="2"/>
      <c r="AL3022" s="1"/>
    </row>
    <row r="3023" spans="1:82" x14ac:dyDescent="0.25">
      <c r="AA3023" s="2"/>
      <c r="AB3023" s="2"/>
      <c r="AC3023" s="2"/>
      <c r="AD3023" s="2"/>
      <c r="AE3023" s="2"/>
      <c r="AF3023" s="2"/>
      <c r="AG3023" s="1"/>
      <c r="AH3023" s="2"/>
      <c r="AI3023" s="2"/>
      <c r="AJ3023" s="1"/>
      <c r="AK3023" s="2"/>
      <c r="AL3023" s="1"/>
    </row>
    <row r="3024" spans="1:82" x14ac:dyDescent="0.25">
      <c r="AA3024" s="2"/>
      <c r="AB3024" s="2"/>
      <c r="AC3024" s="2"/>
      <c r="AD3024" s="2"/>
      <c r="AE3024" s="2"/>
      <c r="AF3024" s="2"/>
      <c r="AG3024" s="1"/>
      <c r="AH3024" s="2"/>
      <c r="AI3024" s="2"/>
      <c r="AJ3024" s="1"/>
      <c r="AK3024" s="2"/>
      <c r="AL3024" s="1"/>
    </row>
    <row r="3025" spans="27:38" x14ac:dyDescent="0.25">
      <c r="AA3025" s="2"/>
      <c r="AB3025" s="2"/>
      <c r="AC3025" s="2"/>
      <c r="AD3025" s="2"/>
      <c r="AE3025" s="2"/>
      <c r="AF3025" s="2"/>
      <c r="AG3025" s="1"/>
      <c r="AH3025" s="2"/>
      <c r="AI3025" s="2"/>
      <c r="AJ3025" s="1"/>
      <c r="AK3025" s="2"/>
      <c r="AL3025" s="1"/>
    </row>
    <row r="3026" spans="27:38" x14ac:dyDescent="0.25">
      <c r="AA3026" s="2"/>
      <c r="AB3026" s="2"/>
      <c r="AC3026" s="2"/>
      <c r="AD3026" s="2"/>
      <c r="AE3026" s="2"/>
      <c r="AF3026" s="2"/>
      <c r="AG3026" s="1"/>
      <c r="AH3026" s="2"/>
      <c r="AI3026" s="2"/>
      <c r="AJ3026" s="1"/>
      <c r="AK3026" s="2"/>
      <c r="AL3026" s="1"/>
    </row>
    <row r="3027" spans="27:38" x14ac:dyDescent="0.25">
      <c r="AA3027" s="2"/>
      <c r="AB3027" s="2"/>
      <c r="AC3027" s="2"/>
      <c r="AD3027" s="2"/>
      <c r="AE3027" s="2"/>
      <c r="AF3027" s="2"/>
      <c r="AG3027" s="1"/>
      <c r="AH3027" s="2"/>
      <c r="AI3027" s="2"/>
      <c r="AJ3027" s="1"/>
      <c r="AK3027" s="2"/>
      <c r="AL3027" s="1"/>
    </row>
    <row r="3028" spans="27:38" x14ac:dyDescent="0.25">
      <c r="AA3028" s="2"/>
      <c r="AB3028" s="2"/>
      <c r="AC3028" s="2"/>
      <c r="AD3028" s="2"/>
      <c r="AE3028" s="2"/>
      <c r="AF3028" s="2"/>
      <c r="AG3028" s="1"/>
      <c r="AH3028" s="2"/>
      <c r="AI3028" s="2"/>
      <c r="AJ3028" s="1"/>
      <c r="AK3028" s="2"/>
      <c r="AL3028" s="1"/>
    </row>
    <row r="3029" spans="27:38" x14ac:dyDescent="0.25">
      <c r="AA3029" s="2"/>
      <c r="AB3029" s="2"/>
      <c r="AC3029" s="2"/>
      <c r="AD3029" s="2"/>
      <c r="AE3029" s="2"/>
      <c r="AF3029" s="2"/>
      <c r="AG3029" s="1"/>
      <c r="AH3029" s="2"/>
      <c r="AI3029" s="2"/>
      <c r="AJ3029" s="1"/>
      <c r="AK3029" s="2"/>
      <c r="AL3029" s="1"/>
    </row>
    <row r="3030" spans="27:38" x14ac:dyDescent="0.25">
      <c r="AA3030" s="2"/>
      <c r="AB3030" s="2"/>
      <c r="AC3030" s="2"/>
      <c r="AD3030" s="2"/>
      <c r="AE3030" s="2"/>
      <c r="AF3030" s="2"/>
      <c r="AG3030" s="1"/>
      <c r="AH3030" s="2"/>
      <c r="AI3030" s="2"/>
      <c r="AJ3030" s="1"/>
      <c r="AK3030" s="2"/>
      <c r="AL3030" s="1"/>
    </row>
    <row r="3031" spans="27:38" x14ac:dyDescent="0.25">
      <c r="AA3031" s="2"/>
      <c r="AB3031" s="2"/>
      <c r="AC3031" s="2"/>
      <c r="AD3031" s="2"/>
      <c r="AE3031" s="2"/>
      <c r="AF3031" s="2"/>
      <c r="AG3031" s="1"/>
      <c r="AH3031" s="2"/>
      <c r="AI3031" s="2"/>
      <c r="AJ3031" s="1"/>
      <c r="AK3031" s="2"/>
      <c r="AL3031" s="1"/>
    </row>
    <row r="3032" spans="27:38" x14ac:dyDescent="0.25">
      <c r="AA3032" s="2"/>
      <c r="AB3032" s="2"/>
      <c r="AC3032" s="2"/>
      <c r="AD3032" s="2"/>
      <c r="AE3032" s="2"/>
      <c r="AF3032" s="2"/>
      <c r="AG3032" s="1"/>
      <c r="AH3032" s="2"/>
      <c r="AI3032" s="2"/>
      <c r="AJ3032" s="1"/>
      <c r="AK3032" s="2"/>
      <c r="AL3032" s="1"/>
    </row>
    <row r="3033" spans="27:38" x14ac:dyDescent="0.25">
      <c r="AA3033" s="2"/>
      <c r="AB3033" s="2"/>
      <c r="AC3033" s="2"/>
      <c r="AD3033" s="2"/>
      <c r="AE3033" s="2"/>
      <c r="AF3033" s="2"/>
      <c r="AG3033" s="1"/>
      <c r="AH3033" s="2"/>
      <c r="AI3033" s="2"/>
      <c r="AJ3033" s="1"/>
      <c r="AK3033" s="2"/>
      <c r="AL3033" s="1"/>
    </row>
    <row r="3034" spans="27:38" x14ac:dyDescent="0.25">
      <c r="AA3034" s="2"/>
      <c r="AB3034" s="2"/>
      <c r="AC3034" s="2"/>
      <c r="AD3034" s="2"/>
      <c r="AE3034" s="2"/>
      <c r="AF3034" s="2"/>
      <c r="AG3034" s="1"/>
      <c r="AH3034" s="2"/>
      <c r="AI3034" s="2"/>
      <c r="AJ3034" s="1"/>
      <c r="AK3034" s="2"/>
      <c r="AL3034" s="1"/>
    </row>
    <row r="3035" spans="27:38" x14ac:dyDescent="0.25">
      <c r="AA3035" s="2"/>
      <c r="AB3035" s="2"/>
      <c r="AC3035" s="2"/>
      <c r="AD3035" s="2"/>
      <c r="AE3035" s="2"/>
      <c r="AF3035" s="2"/>
      <c r="AG3035" s="1"/>
      <c r="AH3035" s="2"/>
      <c r="AI3035" s="2"/>
      <c r="AJ3035" s="1"/>
      <c r="AK3035" s="2"/>
      <c r="AL3035" s="1"/>
    </row>
    <row r="3036" spans="27:38" x14ac:dyDescent="0.25">
      <c r="AA3036" s="2"/>
      <c r="AB3036" s="2"/>
      <c r="AC3036" s="2"/>
      <c r="AD3036" s="2"/>
      <c r="AE3036" s="2"/>
      <c r="AF3036" s="2"/>
      <c r="AG3036" s="1"/>
      <c r="AH3036" s="2"/>
      <c r="AI3036" s="2"/>
      <c r="AJ3036" s="1"/>
      <c r="AK3036" s="2"/>
      <c r="AL3036" s="1"/>
    </row>
    <row r="3037" spans="27:38" x14ac:dyDescent="0.25">
      <c r="AA3037" s="2"/>
      <c r="AB3037" s="2"/>
      <c r="AC3037" s="2"/>
      <c r="AD3037" s="2"/>
      <c r="AE3037" s="2"/>
      <c r="AF3037" s="2"/>
      <c r="AG3037" s="1"/>
      <c r="AH3037" s="2"/>
      <c r="AI3037" s="2"/>
      <c r="AJ3037" s="1"/>
      <c r="AK3037" s="2"/>
      <c r="AL3037" s="1"/>
    </row>
    <row r="3038" spans="27:38" x14ac:dyDescent="0.25">
      <c r="AA3038" s="2"/>
      <c r="AB3038" s="2"/>
      <c r="AC3038" s="2"/>
      <c r="AD3038" s="2"/>
      <c r="AE3038" s="2"/>
      <c r="AF3038" s="2"/>
      <c r="AG3038" s="1"/>
      <c r="AH3038" s="2"/>
      <c r="AI3038" s="2"/>
      <c r="AJ3038" s="1"/>
      <c r="AK3038" s="2"/>
      <c r="AL3038" s="1"/>
    </row>
    <row r="3039" spans="27:38" x14ac:dyDescent="0.25">
      <c r="AA3039" s="2"/>
      <c r="AB3039" s="2"/>
      <c r="AC3039" s="2"/>
      <c r="AD3039" s="2"/>
      <c r="AE3039" s="2"/>
      <c r="AF3039" s="2"/>
      <c r="AG3039" s="1"/>
      <c r="AH3039" s="2"/>
      <c r="AI3039" s="2"/>
      <c r="AJ3039" s="1"/>
      <c r="AK3039" s="2"/>
      <c r="AL3039" s="1"/>
    </row>
    <row r="3040" spans="27:38" x14ac:dyDescent="0.25">
      <c r="AA3040" s="2"/>
      <c r="AB3040" s="2"/>
      <c r="AC3040" s="2"/>
      <c r="AD3040" s="2"/>
      <c r="AE3040" s="2"/>
      <c r="AF3040" s="2"/>
      <c r="AG3040" s="1"/>
      <c r="AH3040" s="2"/>
      <c r="AI3040" s="2"/>
      <c r="AJ3040" s="1"/>
      <c r="AK3040" s="2"/>
      <c r="AL3040" s="1"/>
    </row>
    <row r="3041" spans="27:38" x14ac:dyDescent="0.25">
      <c r="AA3041" s="2"/>
      <c r="AB3041" s="2"/>
      <c r="AC3041" s="2"/>
      <c r="AD3041" s="2"/>
      <c r="AE3041" s="2"/>
      <c r="AF3041" s="2"/>
      <c r="AG3041" s="1"/>
      <c r="AH3041" s="2"/>
      <c r="AI3041" s="2"/>
      <c r="AJ3041" s="1"/>
      <c r="AK3041" s="2"/>
      <c r="AL3041" s="1"/>
    </row>
    <row r="3042" spans="27:38" x14ac:dyDescent="0.25">
      <c r="AA3042" s="2"/>
      <c r="AB3042" s="2"/>
      <c r="AC3042" s="2"/>
      <c r="AD3042" s="2"/>
      <c r="AE3042" s="2"/>
      <c r="AF3042" s="2"/>
      <c r="AG3042" s="1"/>
      <c r="AH3042" s="2"/>
      <c r="AI3042" s="2"/>
      <c r="AJ3042" s="1"/>
      <c r="AK3042" s="2"/>
      <c r="AL3042" s="1"/>
    </row>
    <row r="3043" spans="27:38" x14ac:dyDescent="0.25">
      <c r="AA3043" s="2"/>
      <c r="AB3043" s="2"/>
      <c r="AC3043" s="2"/>
      <c r="AD3043" s="2"/>
      <c r="AE3043" s="2"/>
      <c r="AF3043" s="2"/>
      <c r="AG3043" s="1"/>
      <c r="AH3043" s="2"/>
      <c r="AI3043" s="2"/>
      <c r="AJ3043" s="1"/>
      <c r="AK3043" s="2"/>
      <c r="AL3043" s="1"/>
    </row>
    <row r="3044" spans="27:38" x14ac:dyDescent="0.25">
      <c r="AA3044" s="2"/>
      <c r="AB3044" s="2"/>
      <c r="AC3044" s="2"/>
      <c r="AD3044" s="2"/>
      <c r="AE3044" s="2"/>
      <c r="AF3044" s="2"/>
      <c r="AG3044" s="1"/>
      <c r="AH3044" s="2"/>
      <c r="AI3044" s="2"/>
      <c r="AJ3044" s="1"/>
      <c r="AK3044" s="2"/>
      <c r="AL3044" s="1"/>
    </row>
    <row r="3045" spans="27:38" x14ac:dyDescent="0.25">
      <c r="AA3045" s="2"/>
      <c r="AB3045" s="2"/>
      <c r="AC3045" s="2"/>
      <c r="AD3045" s="2"/>
      <c r="AE3045" s="2"/>
      <c r="AF3045" s="2"/>
      <c r="AG3045" s="1"/>
      <c r="AH3045" s="2"/>
      <c r="AI3045" s="2"/>
      <c r="AJ3045" s="1"/>
      <c r="AK3045" s="2"/>
      <c r="AL3045" s="1"/>
    </row>
    <row r="3046" spans="27:38" x14ac:dyDescent="0.25">
      <c r="AA3046" s="2"/>
      <c r="AB3046" s="2"/>
      <c r="AC3046" s="2"/>
      <c r="AD3046" s="2"/>
      <c r="AE3046" s="2"/>
      <c r="AF3046" s="2"/>
      <c r="AG3046" s="1"/>
      <c r="AH3046" s="2"/>
      <c r="AI3046" s="2"/>
      <c r="AJ3046" s="1"/>
      <c r="AK3046" s="2"/>
      <c r="AL3046" s="1"/>
    </row>
    <row r="3047" spans="27:38" x14ac:dyDescent="0.25">
      <c r="AA3047" s="2"/>
      <c r="AB3047" s="2"/>
      <c r="AC3047" s="2"/>
      <c r="AD3047" s="2"/>
      <c r="AE3047" s="2"/>
      <c r="AF3047" s="2"/>
      <c r="AG3047" s="1"/>
      <c r="AH3047" s="2"/>
      <c r="AI3047" s="2"/>
      <c r="AJ3047" s="1"/>
      <c r="AK3047" s="2"/>
      <c r="AL3047" s="1"/>
    </row>
    <row r="3048" spans="27:38" x14ac:dyDescent="0.25">
      <c r="AA3048" s="2"/>
      <c r="AB3048" s="2"/>
      <c r="AC3048" s="2"/>
      <c r="AD3048" s="2"/>
      <c r="AE3048" s="2"/>
      <c r="AF3048" s="2"/>
      <c r="AG3048" s="1"/>
      <c r="AH3048" s="2"/>
      <c r="AI3048" s="2"/>
      <c r="AJ3048" s="1"/>
      <c r="AK3048" s="2"/>
      <c r="AL3048" s="1"/>
    </row>
    <row r="3049" spans="27:38" x14ac:dyDescent="0.25">
      <c r="AA3049" s="2"/>
      <c r="AB3049" s="2"/>
      <c r="AC3049" s="2"/>
      <c r="AD3049" s="2"/>
      <c r="AE3049" s="2"/>
      <c r="AF3049" s="2"/>
      <c r="AG3049" s="1"/>
      <c r="AH3049" s="2"/>
      <c r="AI3049" s="2"/>
      <c r="AJ3049" s="1"/>
      <c r="AK3049" s="2"/>
      <c r="AL3049" s="1"/>
    </row>
    <row r="3050" spans="27:38" x14ac:dyDescent="0.25">
      <c r="AA3050" s="2"/>
      <c r="AB3050" s="2"/>
      <c r="AC3050" s="2"/>
      <c r="AD3050" s="2"/>
      <c r="AE3050" s="2"/>
      <c r="AF3050" s="2"/>
      <c r="AG3050" s="1"/>
      <c r="AH3050" s="2"/>
      <c r="AI3050" s="2"/>
      <c r="AJ3050" s="1"/>
      <c r="AK3050" s="2"/>
      <c r="AL3050" s="1"/>
    </row>
    <row r="3051" spans="27:38" x14ac:dyDescent="0.25">
      <c r="AA3051" s="2"/>
      <c r="AB3051" s="2"/>
      <c r="AC3051" s="2"/>
      <c r="AD3051" s="2"/>
      <c r="AE3051" s="2"/>
      <c r="AF3051" s="2"/>
      <c r="AG3051" s="1"/>
      <c r="AH3051" s="2"/>
      <c r="AI3051" s="2"/>
      <c r="AJ3051" s="1"/>
      <c r="AK3051" s="2"/>
      <c r="AL3051" s="1"/>
    </row>
    <row r="3052" spans="27:38" x14ac:dyDescent="0.25">
      <c r="AA3052" s="2"/>
      <c r="AB3052" s="2"/>
      <c r="AC3052" s="2"/>
      <c r="AD3052" s="2"/>
      <c r="AE3052" s="2"/>
      <c r="AF3052" s="2"/>
      <c r="AG3052" s="1"/>
      <c r="AH3052" s="2"/>
      <c r="AI3052" s="2"/>
      <c r="AJ3052" s="1"/>
      <c r="AK3052" s="2"/>
      <c r="AL3052" s="1"/>
    </row>
    <row r="3053" spans="27:38" x14ac:dyDescent="0.25">
      <c r="AA3053" s="2"/>
      <c r="AB3053" s="2"/>
      <c r="AC3053" s="2"/>
      <c r="AD3053" s="2"/>
      <c r="AE3053" s="2"/>
      <c r="AF3053" s="2"/>
      <c r="AG3053" s="1"/>
      <c r="AH3053" s="2"/>
      <c r="AI3053" s="2"/>
      <c r="AJ3053" s="1"/>
      <c r="AK3053" s="2"/>
      <c r="AL3053" s="1"/>
    </row>
    <row r="3054" spans="27:38" x14ac:dyDescent="0.25">
      <c r="AA3054" s="2"/>
      <c r="AB3054" s="2"/>
      <c r="AC3054" s="2"/>
      <c r="AD3054" s="2"/>
      <c r="AE3054" s="2"/>
      <c r="AF3054" s="2"/>
      <c r="AG3054" s="1"/>
      <c r="AH3054" s="2"/>
      <c r="AI3054" s="2"/>
      <c r="AJ3054" s="1"/>
      <c r="AK3054" s="2"/>
      <c r="AL3054" s="1"/>
    </row>
    <row r="3055" spans="27:38" x14ac:dyDescent="0.25">
      <c r="AA3055" s="2"/>
      <c r="AB3055" s="2"/>
      <c r="AC3055" s="2"/>
      <c r="AD3055" s="2"/>
      <c r="AE3055" s="2"/>
      <c r="AF3055" s="2"/>
      <c r="AG3055" s="1"/>
      <c r="AH3055" s="2"/>
      <c r="AI3055" s="2"/>
      <c r="AJ3055" s="1"/>
      <c r="AK3055" s="2"/>
      <c r="AL3055" s="1"/>
    </row>
    <row r="3056" spans="27:38" x14ac:dyDescent="0.25">
      <c r="AA3056" s="2"/>
      <c r="AB3056" s="2"/>
      <c r="AC3056" s="2"/>
      <c r="AD3056" s="2"/>
      <c r="AE3056" s="2"/>
      <c r="AF3056" s="2"/>
      <c r="AG3056" s="1"/>
      <c r="AH3056" s="2"/>
      <c r="AI3056" s="2"/>
      <c r="AJ3056" s="1"/>
      <c r="AK3056" s="2"/>
      <c r="AL3056" s="1"/>
    </row>
    <row r="3057" spans="27:38" x14ac:dyDescent="0.25">
      <c r="AA3057" s="2"/>
      <c r="AB3057" s="2"/>
      <c r="AC3057" s="2"/>
      <c r="AD3057" s="2"/>
      <c r="AE3057" s="2"/>
      <c r="AF3057" s="2"/>
      <c r="AG3057" s="1"/>
      <c r="AH3057" s="2"/>
      <c r="AI3057" s="2"/>
      <c r="AJ3057" s="1"/>
      <c r="AK3057" s="2"/>
      <c r="AL3057" s="1"/>
    </row>
    <row r="3058" spans="27:38" x14ac:dyDescent="0.25">
      <c r="AA3058" s="2"/>
      <c r="AB3058" s="2"/>
      <c r="AC3058" s="2"/>
      <c r="AD3058" s="2"/>
      <c r="AE3058" s="2"/>
      <c r="AF3058" s="2"/>
      <c r="AG3058" s="1"/>
      <c r="AH3058" s="2"/>
      <c r="AI3058" s="2"/>
      <c r="AJ3058" s="1"/>
      <c r="AK3058" s="2"/>
      <c r="AL3058" s="1"/>
    </row>
    <row r="3059" spans="27:38" x14ac:dyDescent="0.25">
      <c r="AA3059" s="2"/>
      <c r="AB3059" s="2"/>
      <c r="AC3059" s="2"/>
      <c r="AD3059" s="2"/>
      <c r="AE3059" s="2"/>
      <c r="AF3059" s="2"/>
      <c r="AG3059" s="1"/>
      <c r="AH3059" s="2"/>
      <c r="AI3059" s="2"/>
      <c r="AJ3059" s="1"/>
      <c r="AK3059" s="2"/>
      <c r="AL3059" s="1"/>
    </row>
    <row r="3060" spans="27:38" x14ac:dyDescent="0.25">
      <c r="AA3060" s="2"/>
      <c r="AB3060" s="2"/>
      <c r="AC3060" s="2"/>
      <c r="AD3060" s="2"/>
      <c r="AE3060" s="2"/>
      <c r="AF3060" s="2"/>
      <c r="AG3060" s="1"/>
      <c r="AH3060" s="2"/>
      <c r="AI3060" s="2"/>
      <c r="AJ3060" s="1"/>
      <c r="AK3060" s="2"/>
      <c r="AL3060" s="1"/>
    </row>
    <row r="3061" spans="27:38" x14ac:dyDescent="0.25">
      <c r="AA3061" s="2"/>
      <c r="AB3061" s="2"/>
      <c r="AC3061" s="2"/>
      <c r="AD3061" s="2"/>
      <c r="AE3061" s="2"/>
      <c r="AF3061" s="2"/>
      <c r="AG3061" s="1"/>
      <c r="AH3061" s="2"/>
      <c r="AI3061" s="2"/>
      <c r="AJ3061" s="1"/>
      <c r="AK3061" s="2"/>
      <c r="AL3061" s="1"/>
    </row>
    <row r="3062" spans="27:38" x14ac:dyDescent="0.25">
      <c r="AA3062" s="2"/>
      <c r="AB3062" s="2"/>
      <c r="AC3062" s="2"/>
      <c r="AD3062" s="2"/>
      <c r="AE3062" s="2"/>
      <c r="AF3062" s="2"/>
      <c r="AG3062" s="1"/>
      <c r="AH3062" s="2"/>
      <c r="AI3062" s="2"/>
      <c r="AJ3062" s="1"/>
      <c r="AK3062" s="2"/>
      <c r="AL3062" s="1"/>
    </row>
    <row r="3063" spans="27:38" x14ac:dyDescent="0.25">
      <c r="AA3063" s="2"/>
      <c r="AB3063" s="2"/>
      <c r="AC3063" s="2"/>
      <c r="AD3063" s="2"/>
      <c r="AE3063" s="2"/>
      <c r="AF3063" s="2"/>
      <c r="AG3063" s="1"/>
      <c r="AH3063" s="2"/>
      <c r="AI3063" s="2"/>
      <c r="AJ3063" s="1"/>
      <c r="AK3063" s="2"/>
      <c r="AL3063" s="1"/>
    </row>
    <row r="3064" spans="27:38" x14ac:dyDescent="0.25">
      <c r="AA3064" s="2"/>
      <c r="AB3064" s="2"/>
      <c r="AC3064" s="2"/>
      <c r="AD3064" s="2"/>
      <c r="AE3064" s="2"/>
      <c r="AF3064" s="2"/>
      <c r="AG3064" s="1"/>
      <c r="AH3064" s="2"/>
      <c r="AI3064" s="2"/>
      <c r="AJ3064" s="1"/>
      <c r="AK3064" s="2"/>
      <c r="AL3064" s="1"/>
    </row>
    <row r="3065" spans="27:38" x14ac:dyDescent="0.25">
      <c r="AA3065" s="2"/>
      <c r="AB3065" s="2"/>
      <c r="AC3065" s="2"/>
      <c r="AD3065" s="2"/>
      <c r="AE3065" s="2"/>
      <c r="AF3065" s="2"/>
      <c r="AG3065" s="1"/>
      <c r="AH3065" s="2"/>
      <c r="AI3065" s="2"/>
      <c r="AJ3065" s="1"/>
      <c r="AK3065" s="2"/>
      <c r="AL3065" s="1"/>
    </row>
    <row r="3066" spans="27:38" x14ac:dyDescent="0.25">
      <c r="AA3066" s="2"/>
      <c r="AB3066" s="2"/>
      <c r="AC3066" s="2"/>
      <c r="AD3066" s="2"/>
      <c r="AE3066" s="2"/>
      <c r="AF3066" s="2"/>
      <c r="AG3066" s="1"/>
      <c r="AH3066" s="2"/>
      <c r="AI3066" s="2"/>
      <c r="AJ3066" s="1"/>
      <c r="AK3066" s="2"/>
      <c r="AL3066" s="1"/>
    </row>
    <row r="3067" spans="27:38" x14ac:dyDescent="0.25">
      <c r="AA3067" s="2"/>
      <c r="AB3067" s="2"/>
      <c r="AC3067" s="2"/>
      <c r="AD3067" s="2"/>
      <c r="AE3067" s="2"/>
      <c r="AF3067" s="2"/>
      <c r="AG3067" s="1"/>
      <c r="AH3067" s="2"/>
      <c r="AI3067" s="2"/>
      <c r="AJ3067" s="1"/>
      <c r="AK3067" s="2"/>
      <c r="AL3067" s="1"/>
    </row>
    <row r="3068" spans="27:38" x14ac:dyDescent="0.25">
      <c r="AA3068" s="2"/>
      <c r="AB3068" s="2"/>
      <c r="AC3068" s="2"/>
      <c r="AD3068" s="2"/>
      <c r="AE3068" s="2"/>
      <c r="AF3068" s="2"/>
      <c r="AG3068" s="1"/>
      <c r="AH3068" s="2"/>
      <c r="AI3068" s="2"/>
      <c r="AJ3068" s="1"/>
      <c r="AK3068" s="2"/>
      <c r="AL3068" s="1"/>
    </row>
    <row r="3069" spans="27:38" x14ac:dyDescent="0.25">
      <c r="AA3069" s="2"/>
      <c r="AB3069" s="2"/>
      <c r="AC3069" s="2"/>
      <c r="AD3069" s="2"/>
      <c r="AE3069" s="2"/>
      <c r="AF3069" s="2"/>
      <c r="AG3069" s="1"/>
      <c r="AH3069" s="2"/>
      <c r="AI3069" s="2"/>
      <c r="AJ3069" s="1"/>
      <c r="AK3069" s="2"/>
      <c r="AL3069" s="1"/>
    </row>
    <row r="3070" spans="27:38" x14ac:dyDescent="0.25">
      <c r="AA3070" s="2"/>
      <c r="AB3070" s="2"/>
      <c r="AC3070" s="2"/>
      <c r="AD3070" s="2"/>
      <c r="AE3070" s="2"/>
      <c r="AF3070" s="2"/>
      <c r="AG3070" s="1"/>
      <c r="AH3070" s="2"/>
      <c r="AI3070" s="2"/>
      <c r="AJ3070" s="1"/>
      <c r="AK3070" s="2"/>
      <c r="AL3070" s="1"/>
    </row>
    <row r="3071" spans="27:38" x14ac:dyDescent="0.25">
      <c r="AA3071" s="2"/>
      <c r="AB3071" s="2"/>
      <c r="AC3071" s="2"/>
      <c r="AD3071" s="2"/>
      <c r="AE3071" s="2"/>
      <c r="AF3071" s="2"/>
      <c r="AG3071" s="1"/>
      <c r="AH3071" s="2"/>
      <c r="AI3071" s="2"/>
      <c r="AJ3071" s="1"/>
      <c r="AK3071" s="2"/>
      <c r="AL3071" s="1"/>
    </row>
    <row r="3072" spans="27:38" x14ac:dyDescent="0.25">
      <c r="AA3072" s="2"/>
      <c r="AB3072" s="2"/>
      <c r="AC3072" s="2"/>
      <c r="AD3072" s="2"/>
      <c r="AE3072" s="2"/>
      <c r="AF3072" s="2"/>
      <c r="AG3072" s="1"/>
      <c r="AH3072" s="2"/>
      <c r="AI3072" s="2"/>
      <c r="AJ3072" s="1"/>
      <c r="AK3072" s="2"/>
      <c r="AL3072" s="1"/>
    </row>
    <row r="3073" spans="27:38" x14ac:dyDescent="0.25">
      <c r="AA3073" s="2"/>
      <c r="AB3073" s="2"/>
      <c r="AC3073" s="2"/>
      <c r="AD3073" s="2"/>
      <c r="AE3073" s="2"/>
      <c r="AF3073" s="2"/>
      <c r="AG3073" s="1"/>
      <c r="AH3073" s="2"/>
      <c r="AI3073" s="2"/>
      <c r="AJ3073" s="1"/>
      <c r="AK3073" s="2"/>
      <c r="AL3073" s="1"/>
    </row>
    <row r="3074" spans="27:38" x14ac:dyDescent="0.25">
      <c r="AA3074" s="2"/>
      <c r="AB3074" s="2"/>
      <c r="AC3074" s="2"/>
      <c r="AD3074" s="2"/>
      <c r="AE3074" s="2"/>
      <c r="AF3074" s="2"/>
      <c r="AG3074" s="1"/>
      <c r="AH3074" s="2"/>
      <c r="AI3074" s="2"/>
      <c r="AJ3074" s="1"/>
      <c r="AK3074" s="2"/>
      <c r="AL3074" s="1"/>
    </row>
    <row r="3075" spans="27:38" x14ac:dyDescent="0.25">
      <c r="AA3075" s="2"/>
      <c r="AB3075" s="2"/>
      <c r="AC3075" s="2"/>
      <c r="AD3075" s="2"/>
      <c r="AE3075" s="2"/>
      <c r="AF3075" s="2"/>
      <c r="AG3075" s="1"/>
      <c r="AH3075" s="2"/>
      <c r="AI3075" s="2"/>
      <c r="AJ3075" s="1"/>
      <c r="AK3075" s="2"/>
      <c r="AL3075" s="1"/>
    </row>
    <row r="3076" spans="27:38" x14ac:dyDescent="0.25">
      <c r="AA3076" s="2"/>
      <c r="AB3076" s="2"/>
      <c r="AC3076" s="2"/>
      <c r="AD3076" s="2"/>
      <c r="AE3076" s="2"/>
      <c r="AF3076" s="2"/>
      <c r="AG3076" s="1"/>
      <c r="AH3076" s="2"/>
      <c r="AI3076" s="2"/>
      <c r="AJ3076" s="1"/>
      <c r="AK3076" s="2"/>
      <c r="AL3076" s="1"/>
    </row>
    <row r="3077" spans="27:38" x14ac:dyDescent="0.25">
      <c r="AA3077" s="2"/>
      <c r="AB3077" s="2"/>
      <c r="AC3077" s="2"/>
      <c r="AD3077" s="2"/>
      <c r="AE3077" s="2"/>
      <c r="AF3077" s="2"/>
      <c r="AG3077" s="1"/>
      <c r="AH3077" s="2"/>
      <c r="AI3077" s="2"/>
      <c r="AJ3077" s="1"/>
      <c r="AK3077" s="2"/>
      <c r="AL3077" s="1"/>
    </row>
    <row r="3078" spans="27:38" x14ac:dyDescent="0.25">
      <c r="AA3078" s="2"/>
      <c r="AB3078" s="2"/>
      <c r="AC3078" s="2"/>
      <c r="AD3078" s="2"/>
      <c r="AE3078" s="2"/>
      <c r="AF3078" s="2"/>
      <c r="AG3078" s="1"/>
      <c r="AH3078" s="2"/>
      <c r="AI3078" s="2"/>
      <c r="AJ3078" s="1"/>
      <c r="AK3078" s="2"/>
      <c r="AL3078" s="1"/>
    </row>
    <row r="3079" spans="27:38" x14ac:dyDescent="0.25">
      <c r="AA3079" s="2"/>
      <c r="AB3079" s="2"/>
      <c r="AC3079" s="2"/>
      <c r="AD3079" s="2"/>
      <c r="AE3079" s="2"/>
      <c r="AF3079" s="2"/>
      <c r="AG3079" s="1"/>
      <c r="AH3079" s="2"/>
      <c r="AI3079" s="2"/>
      <c r="AJ3079" s="1"/>
      <c r="AK3079" s="2"/>
      <c r="AL3079" s="1"/>
    </row>
    <row r="3080" spans="27:38" x14ac:dyDescent="0.25">
      <c r="AA3080" s="2"/>
      <c r="AB3080" s="2"/>
      <c r="AC3080" s="2"/>
      <c r="AD3080" s="2"/>
      <c r="AE3080" s="2"/>
      <c r="AF3080" s="2"/>
      <c r="AG3080" s="1"/>
      <c r="AH3080" s="2"/>
      <c r="AI3080" s="2"/>
      <c r="AJ3080" s="1"/>
      <c r="AK3080" s="2"/>
      <c r="AL3080" s="1"/>
    </row>
    <row r="3081" spans="27:38" x14ac:dyDescent="0.25">
      <c r="AA3081" s="2"/>
      <c r="AB3081" s="2"/>
      <c r="AC3081" s="2"/>
      <c r="AD3081" s="2"/>
      <c r="AE3081" s="2"/>
      <c r="AF3081" s="2"/>
      <c r="AG3081" s="1"/>
      <c r="AH3081" s="2"/>
      <c r="AI3081" s="2"/>
      <c r="AJ3081" s="1"/>
      <c r="AK3081" s="2"/>
      <c r="AL3081" s="1"/>
    </row>
    <row r="3082" spans="27:38" x14ac:dyDescent="0.25">
      <c r="AA3082" s="2"/>
      <c r="AB3082" s="2"/>
      <c r="AC3082" s="2"/>
      <c r="AD3082" s="2"/>
      <c r="AE3082" s="2"/>
      <c r="AF3082" s="2"/>
      <c r="AG3082" s="1"/>
      <c r="AH3082" s="2"/>
      <c r="AI3082" s="2"/>
      <c r="AJ3082" s="1"/>
      <c r="AK3082" s="2"/>
      <c r="AL3082" s="1"/>
    </row>
    <row r="3083" spans="27:38" x14ac:dyDescent="0.25">
      <c r="AA3083" s="2"/>
      <c r="AB3083" s="2"/>
      <c r="AC3083" s="2"/>
      <c r="AD3083" s="2"/>
      <c r="AE3083" s="2"/>
      <c r="AF3083" s="2"/>
      <c r="AG3083" s="1"/>
      <c r="AH3083" s="2"/>
      <c r="AI3083" s="2"/>
      <c r="AJ3083" s="1"/>
      <c r="AK3083" s="2"/>
      <c r="AL3083" s="1"/>
    </row>
    <row r="3084" spans="27:38" x14ac:dyDescent="0.25">
      <c r="AA3084" s="2"/>
      <c r="AB3084" s="2"/>
      <c r="AC3084" s="2"/>
      <c r="AD3084" s="2"/>
      <c r="AE3084" s="2"/>
      <c r="AF3084" s="2"/>
      <c r="AG3084" s="1"/>
      <c r="AH3084" s="2"/>
      <c r="AI3084" s="2"/>
      <c r="AJ3084" s="1"/>
      <c r="AK3084" s="2"/>
      <c r="AL3084" s="1"/>
    </row>
    <row r="3085" spans="27:38" x14ac:dyDescent="0.25">
      <c r="AA3085" s="2"/>
      <c r="AB3085" s="2"/>
      <c r="AC3085" s="2"/>
      <c r="AD3085" s="2"/>
      <c r="AE3085" s="2"/>
      <c r="AF3085" s="2"/>
      <c r="AG3085" s="1"/>
      <c r="AH3085" s="2"/>
      <c r="AI3085" s="2"/>
      <c r="AJ3085" s="1"/>
      <c r="AK3085" s="2"/>
      <c r="AL3085" s="1"/>
    </row>
    <row r="3086" spans="27:38" x14ac:dyDescent="0.25">
      <c r="AA3086" s="2"/>
      <c r="AB3086" s="2"/>
      <c r="AC3086" s="2"/>
      <c r="AD3086" s="2"/>
      <c r="AE3086" s="2"/>
      <c r="AF3086" s="2"/>
      <c r="AG3086" s="1"/>
      <c r="AH3086" s="2"/>
      <c r="AI3086" s="2"/>
      <c r="AJ3086" s="1"/>
      <c r="AK3086" s="2"/>
      <c r="AL3086" s="1"/>
    </row>
    <row r="3087" spans="27:38" x14ac:dyDescent="0.25">
      <c r="AA3087" s="2"/>
      <c r="AB3087" s="2"/>
      <c r="AC3087" s="2"/>
      <c r="AD3087" s="2"/>
      <c r="AE3087" s="2"/>
      <c r="AF3087" s="2"/>
      <c r="AG3087" s="1"/>
      <c r="AH3087" s="2"/>
      <c r="AI3087" s="2"/>
      <c r="AJ3087" s="1"/>
      <c r="AK3087" s="2"/>
      <c r="AL3087" s="1"/>
    </row>
    <row r="3088" spans="27:38" x14ac:dyDescent="0.25">
      <c r="AA3088" s="2"/>
      <c r="AB3088" s="2"/>
      <c r="AC3088" s="2"/>
      <c r="AD3088" s="2"/>
      <c r="AE3088" s="2"/>
      <c r="AF3088" s="2"/>
      <c r="AG3088" s="1"/>
      <c r="AH3088" s="2"/>
      <c r="AI3088" s="2"/>
      <c r="AJ3088" s="1"/>
      <c r="AK3088" s="2"/>
      <c r="AL3088" s="1"/>
    </row>
    <row r="3089" spans="27:38" x14ac:dyDescent="0.25">
      <c r="AA3089" s="2"/>
      <c r="AB3089" s="2"/>
      <c r="AC3089" s="2"/>
      <c r="AD3089" s="2"/>
      <c r="AE3089" s="2"/>
      <c r="AF3089" s="2"/>
      <c r="AG3089" s="1"/>
      <c r="AH3089" s="2"/>
      <c r="AI3089" s="2"/>
      <c r="AJ3089" s="1"/>
      <c r="AK3089" s="2"/>
      <c r="AL3089" s="1"/>
    </row>
    <row r="3090" spans="27:38" x14ac:dyDescent="0.25">
      <c r="AA3090" s="2"/>
      <c r="AB3090" s="2"/>
      <c r="AC3090" s="2"/>
      <c r="AD3090" s="2"/>
      <c r="AE3090" s="2"/>
      <c r="AF3090" s="2"/>
      <c r="AG3090" s="1"/>
      <c r="AH3090" s="2"/>
      <c r="AI3090" s="2"/>
      <c r="AJ3090" s="1"/>
      <c r="AK3090" s="2"/>
      <c r="AL3090" s="1"/>
    </row>
    <row r="3091" spans="27:38" x14ac:dyDescent="0.25">
      <c r="AA3091" s="2"/>
      <c r="AB3091" s="2"/>
      <c r="AC3091" s="2"/>
      <c r="AD3091" s="2"/>
      <c r="AE3091" s="2"/>
      <c r="AF3091" s="2"/>
      <c r="AG3091" s="1"/>
      <c r="AH3091" s="2"/>
      <c r="AI3091" s="2"/>
      <c r="AJ3091" s="1"/>
      <c r="AK3091" s="2"/>
      <c r="AL3091" s="1"/>
    </row>
    <row r="3092" spans="27:38" x14ac:dyDescent="0.25">
      <c r="AA3092" s="2"/>
      <c r="AB3092" s="2"/>
      <c r="AC3092" s="2"/>
      <c r="AD3092" s="2"/>
      <c r="AE3092" s="2"/>
      <c r="AF3092" s="2"/>
      <c r="AG3092" s="1"/>
      <c r="AH3092" s="2"/>
      <c r="AI3092" s="2"/>
      <c r="AJ3092" s="1"/>
      <c r="AK3092" s="2"/>
      <c r="AL3092" s="1"/>
    </row>
    <row r="3093" spans="27:38" x14ac:dyDescent="0.25">
      <c r="AA3093" s="2"/>
      <c r="AB3093" s="2"/>
      <c r="AC3093" s="2"/>
      <c r="AD3093" s="2"/>
      <c r="AE3093" s="2"/>
      <c r="AF3093" s="2"/>
      <c r="AG3093" s="1"/>
      <c r="AH3093" s="2"/>
      <c r="AI3093" s="2"/>
      <c r="AJ3093" s="1"/>
      <c r="AK3093" s="2"/>
      <c r="AL3093" s="1"/>
    </row>
    <row r="3094" spans="27:38" x14ac:dyDescent="0.25">
      <c r="AA3094" s="2"/>
      <c r="AB3094" s="2"/>
      <c r="AC3094" s="2"/>
      <c r="AD3094" s="2"/>
      <c r="AE3094" s="2"/>
      <c r="AF3094" s="2"/>
      <c r="AG3094" s="1"/>
      <c r="AH3094" s="2"/>
      <c r="AI3094" s="2"/>
      <c r="AJ3094" s="1"/>
      <c r="AK3094" s="2"/>
      <c r="AL3094" s="1"/>
    </row>
    <row r="3095" spans="27:38" x14ac:dyDescent="0.25">
      <c r="AA3095" s="2"/>
      <c r="AB3095" s="2"/>
      <c r="AC3095" s="2"/>
      <c r="AD3095" s="2"/>
      <c r="AE3095" s="2"/>
      <c r="AF3095" s="2"/>
      <c r="AG3095" s="1"/>
      <c r="AH3095" s="2"/>
      <c r="AI3095" s="2"/>
      <c r="AJ3095" s="1"/>
      <c r="AK3095" s="2"/>
      <c r="AL3095" s="1"/>
    </row>
    <row r="3096" spans="27:38" x14ac:dyDescent="0.25">
      <c r="AA3096" s="2"/>
      <c r="AB3096" s="2"/>
      <c r="AC3096" s="2"/>
      <c r="AD3096" s="2"/>
      <c r="AE3096" s="2"/>
      <c r="AF3096" s="2"/>
      <c r="AG3096" s="1"/>
      <c r="AH3096" s="2"/>
      <c r="AI3096" s="2"/>
      <c r="AJ3096" s="1"/>
      <c r="AK3096" s="2"/>
      <c r="AL3096" s="1"/>
    </row>
    <row r="3097" spans="27:38" x14ac:dyDescent="0.25">
      <c r="AA3097" s="2"/>
      <c r="AB3097" s="2"/>
      <c r="AC3097" s="2"/>
      <c r="AD3097" s="2"/>
      <c r="AE3097" s="2"/>
      <c r="AF3097" s="2"/>
      <c r="AG3097" s="1"/>
      <c r="AH3097" s="2"/>
      <c r="AI3097" s="2"/>
      <c r="AJ3097" s="1"/>
      <c r="AK3097" s="2"/>
      <c r="AL3097" s="1"/>
    </row>
    <row r="3098" spans="27:38" x14ac:dyDescent="0.25">
      <c r="AA3098" s="2"/>
      <c r="AB3098" s="2"/>
      <c r="AC3098" s="2"/>
      <c r="AD3098" s="2"/>
      <c r="AE3098" s="2"/>
      <c r="AF3098" s="2"/>
      <c r="AG3098" s="1"/>
      <c r="AH3098" s="2"/>
      <c r="AI3098" s="2"/>
      <c r="AJ3098" s="1"/>
      <c r="AK3098" s="2"/>
      <c r="AL3098" s="1"/>
    </row>
    <row r="3099" spans="27:38" x14ac:dyDescent="0.25">
      <c r="AA3099" s="2"/>
      <c r="AB3099" s="2"/>
      <c r="AC3099" s="2"/>
      <c r="AD3099" s="2"/>
      <c r="AE3099" s="2"/>
      <c r="AF3099" s="2"/>
      <c r="AG3099" s="1"/>
      <c r="AH3099" s="2"/>
      <c r="AI3099" s="2"/>
      <c r="AJ3099" s="1"/>
      <c r="AK3099" s="2"/>
      <c r="AL3099" s="1"/>
    </row>
    <row r="3100" spans="27:38" x14ac:dyDescent="0.25">
      <c r="AA3100" s="2"/>
      <c r="AB3100" s="2"/>
      <c r="AC3100" s="2"/>
      <c r="AD3100" s="2"/>
      <c r="AE3100" s="2"/>
      <c r="AF3100" s="2"/>
      <c r="AG3100" s="1"/>
      <c r="AH3100" s="2"/>
      <c r="AI3100" s="2"/>
      <c r="AJ3100" s="1"/>
      <c r="AK3100" s="2"/>
      <c r="AL3100" s="1"/>
    </row>
    <row r="3101" spans="27:38" x14ac:dyDescent="0.25">
      <c r="AA3101" s="2"/>
      <c r="AB3101" s="2"/>
      <c r="AC3101" s="2"/>
      <c r="AD3101" s="2"/>
      <c r="AE3101" s="2"/>
      <c r="AF3101" s="2"/>
      <c r="AG3101" s="1"/>
      <c r="AH3101" s="2"/>
      <c r="AI3101" s="2"/>
      <c r="AJ3101" s="1"/>
      <c r="AK3101" s="2"/>
      <c r="AL3101" s="1"/>
    </row>
    <row r="3102" spans="27:38" x14ac:dyDescent="0.25">
      <c r="AA3102" s="2"/>
      <c r="AB3102" s="2"/>
      <c r="AC3102" s="2"/>
      <c r="AD3102" s="2"/>
      <c r="AE3102" s="2"/>
      <c r="AF3102" s="2"/>
      <c r="AG3102" s="1"/>
      <c r="AH3102" s="2"/>
      <c r="AI3102" s="2"/>
      <c r="AJ3102" s="1"/>
      <c r="AK3102" s="2"/>
      <c r="AL3102" s="1"/>
    </row>
    <row r="3103" spans="27:38" x14ac:dyDescent="0.25">
      <c r="AA3103" s="2"/>
      <c r="AB3103" s="2"/>
      <c r="AC3103" s="2"/>
      <c r="AD3103" s="2"/>
      <c r="AE3103" s="2"/>
      <c r="AF3103" s="2"/>
      <c r="AG3103" s="1"/>
      <c r="AH3103" s="2"/>
      <c r="AI3103" s="2"/>
      <c r="AJ3103" s="1"/>
      <c r="AK3103" s="2"/>
      <c r="AL3103" s="1"/>
    </row>
    <row r="3104" spans="27:38" x14ac:dyDescent="0.25">
      <c r="AA3104" s="2"/>
      <c r="AB3104" s="2"/>
      <c r="AC3104" s="2"/>
      <c r="AD3104" s="2"/>
      <c r="AE3104" s="2"/>
      <c r="AF3104" s="2"/>
      <c r="AG3104" s="1"/>
      <c r="AH3104" s="2"/>
      <c r="AI3104" s="2"/>
      <c r="AJ3104" s="1"/>
      <c r="AK3104" s="2"/>
      <c r="AL3104" s="1"/>
    </row>
    <row r="3105" spans="27:38" x14ac:dyDescent="0.25">
      <c r="AA3105" s="2"/>
      <c r="AB3105" s="2"/>
      <c r="AC3105" s="2"/>
      <c r="AD3105" s="2"/>
      <c r="AE3105" s="2"/>
      <c r="AF3105" s="2"/>
      <c r="AG3105" s="1"/>
      <c r="AH3105" s="2"/>
      <c r="AI3105" s="2"/>
      <c r="AJ3105" s="1"/>
      <c r="AK3105" s="2"/>
      <c r="AL3105" s="1"/>
    </row>
    <row r="3106" spans="27:38" x14ac:dyDescent="0.25">
      <c r="AA3106" s="2"/>
      <c r="AB3106" s="2"/>
      <c r="AC3106" s="2"/>
      <c r="AD3106" s="2"/>
      <c r="AE3106" s="2"/>
      <c r="AF3106" s="2"/>
      <c r="AG3106" s="1"/>
      <c r="AH3106" s="2"/>
      <c r="AI3106" s="2"/>
      <c r="AJ3106" s="1"/>
      <c r="AK3106" s="2"/>
      <c r="AL3106" s="1"/>
    </row>
    <row r="3107" spans="27:38" x14ac:dyDescent="0.25">
      <c r="AA3107" s="2"/>
      <c r="AB3107" s="2"/>
      <c r="AC3107" s="2"/>
      <c r="AD3107" s="2"/>
      <c r="AE3107" s="2"/>
      <c r="AF3107" s="2"/>
      <c r="AG3107" s="1"/>
      <c r="AH3107" s="2"/>
      <c r="AI3107" s="2"/>
      <c r="AJ3107" s="1"/>
      <c r="AK3107" s="2"/>
      <c r="AL3107" s="1"/>
    </row>
    <row r="3108" spans="27:38" x14ac:dyDescent="0.25">
      <c r="AA3108" s="2"/>
      <c r="AB3108" s="2"/>
      <c r="AC3108" s="2"/>
      <c r="AD3108" s="2"/>
      <c r="AE3108" s="2"/>
      <c r="AF3108" s="2"/>
      <c r="AG3108" s="1"/>
      <c r="AH3108" s="2"/>
      <c r="AI3108" s="2"/>
      <c r="AJ3108" s="1"/>
      <c r="AK3108" s="2"/>
      <c r="AL3108" s="1"/>
    </row>
    <row r="3109" spans="27:38" x14ac:dyDescent="0.25">
      <c r="AA3109" s="2"/>
      <c r="AB3109" s="2"/>
      <c r="AC3109" s="2"/>
      <c r="AD3109" s="2"/>
      <c r="AE3109" s="2"/>
      <c r="AF3109" s="2"/>
      <c r="AG3109" s="1"/>
      <c r="AH3109" s="2"/>
      <c r="AI3109" s="2"/>
      <c r="AJ3109" s="1"/>
      <c r="AK3109" s="2"/>
      <c r="AL3109" s="1"/>
    </row>
    <row r="3110" spans="27:38" x14ac:dyDescent="0.25">
      <c r="AA3110" s="2"/>
      <c r="AB3110" s="2"/>
      <c r="AC3110" s="2"/>
      <c r="AD3110" s="2"/>
      <c r="AE3110" s="2"/>
      <c r="AF3110" s="2"/>
      <c r="AG3110" s="1"/>
      <c r="AH3110" s="2"/>
      <c r="AI3110" s="2"/>
      <c r="AJ3110" s="1"/>
      <c r="AK3110" s="2"/>
      <c r="AL3110" s="1"/>
    </row>
    <row r="3111" spans="27:38" x14ac:dyDescent="0.25">
      <c r="AA3111" s="2"/>
      <c r="AB3111" s="2"/>
      <c r="AC3111" s="2"/>
      <c r="AD3111" s="2"/>
      <c r="AE3111" s="2"/>
      <c r="AF3111" s="2"/>
      <c r="AG3111" s="1"/>
      <c r="AH3111" s="2"/>
      <c r="AI3111" s="2"/>
      <c r="AJ3111" s="1"/>
      <c r="AK3111" s="2"/>
      <c r="AL3111" s="1"/>
    </row>
    <row r="3112" spans="27:38" x14ac:dyDescent="0.25">
      <c r="AA3112" s="2"/>
      <c r="AB3112" s="2"/>
      <c r="AC3112" s="2"/>
      <c r="AD3112" s="2"/>
      <c r="AE3112" s="2"/>
      <c r="AF3112" s="2"/>
      <c r="AG3112" s="1"/>
      <c r="AH3112" s="2"/>
      <c r="AI3112" s="2"/>
      <c r="AJ3112" s="1"/>
      <c r="AK3112" s="2"/>
      <c r="AL3112" s="1"/>
    </row>
    <row r="3113" spans="27:38" x14ac:dyDescent="0.25">
      <c r="AA3113" s="2"/>
      <c r="AB3113" s="2"/>
      <c r="AC3113" s="2"/>
      <c r="AD3113" s="2"/>
      <c r="AE3113" s="2"/>
      <c r="AF3113" s="2"/>
      <c r="AG3113" s="1"/>
      <c r="AH3113" s="2"/>
      <c r="AI3113" s="2"/>
      <c r="AJ3113" s="1"/>
      <c r="AK3113" s="2"/>
      <c r="AL3113" s="1"/>
    </row>
    <row r="3114" spans="27:38" x14ac:dyDescent="0.25">
      <c r="AA3114" s="2"/>
      <c r="AB3114" s="2"/>
      <c r="AC3114" s="2"/>
      <c r="AD3114" s="2"/>
      <c r="AE3114" s="2"/>
      <c r="AF3114" s="2"/>
      <c r="AG3114" s="1"/>
      <c r="AH3114" s="2"/>
      <c r="AI3114" s="2"/>
      <c r="AJ3114" s="1"/>
      <c r="AK3114" s="2"/>
      <c r="AL3114" s="1"/>
    </row>
    <row r="3115" spans="27:38" x14ac:dyDescent="0.25">
      <c r="AA3115" s="2"/>
      <c r="AB3115" s="2"/>
      <c r="AC3115" s="2"/>
      <c r="AD3115" s="2"/>
      <c r="AE3115" s="2"/>
      <c r="AF3115" s="2"/>
      <c r="AG3115" s="1"/>
      <c r="AH3115" s="2"/>
      <c r="AI3115" s="2"/>
      <c r="AJ3115" s="1"/>
      <c r="AK3115" s="2"/>
      <c r="AL3115" s="1"/>
    </row>
    <row r="3116" spans="27:38" x14ac:dyDescent="0.25">
      <c r="AA3116" s="2"/>
      <c r="AB3116" s="2"/>
      <c r="AC3116" s="2"/>
      <c r="AD3116" s="2"/>
      <c r="AE3116" s="2"/>
      <c r="AF3116" s="2"/>
      <c r="AG3116" s="1"/>
      <c r="AH3116" s="2"/>
      <c r="AI3116" s="2"/>
      <c r="AJ3116" s="1"/>
      <c r="AK3116" s="2"/>
      <c r="AL3116" s="1"/>
    </row>
    <row r="3117" spans="27:38" x14ac:dyDescent="0.25">
      <c r="AA3117" s="2"/>
      <c r="AB3117" s="2"/>
      <c r="AC3117" s="2"/>
      <c r="AD3117" s="2"/>
      <c r="AE3117" s="2"/>
      <c r="AF3117" s="2"/>
      <c r="AG3117" s="1"/>
      <c r="AH3117" s="2"/>
      <c r="AI3117" s="2"/>
      <c r="AJ3117" s="1"/>
      <c r="AK3117" s="2"/>
      <c r="AL3117" s="1"/>
    </row>
    <row r="3118" spans="27:38" x14ac:dyDescent="0.25">
      <c r="AA3118" s="2"/>
      <c r="AB3118" s="2"/>
      <c r="AC3118" s="2"/>
      <c r="AD3118" s="2"/>
      <c r="AE3118" s="2"/>
      <c r="AF3118" s="2"/>
      <c r="AG3118" s="1"/>
      <c r="AH3118" s="2"/>
      <c r="AI3118" s="2"/>
      <c r="AJ3118" s="1"/>
      <c r="AK3118" s="2"/>
      <c r="AL3118" s="1"/>
    </row>
    <row r="3119" spans="27:38" x14ac:dyDescent="0.25">
      <c r="AA3119" s="2"/>
      <c r="AB3119" s="2"/>
      <c r="AC3119" s="2"/>
      <c r="AD3119" s="2"/>
      <c r="AE3119" s="2"/>
      <c r="AF3119" s="2"/>
      <c r="AG3119" s="1"/>
      <c r="AH3119" s="2"/>
      <c r="AI3119" s="2"/>
      <c r="AJ3119" s="1"/>
      <c r="AK3119" s="2"/>
      <c r="AL3119" s="1"/>
    </row>
    <row r="3120" spans="27:38" x14ac:dyDescent="0.25">
      <c r="AA3120" s="2"/>
      <c r="AB3120" s="2"/>
      <c r="AC3120" s="2"/>
      <c r="AD3120" s="2"/>
      <c r="AE3120" s="2"/>
      <c r="AF3120" s="2"/>
      <c r="AG3120" s="1"/>
      <c r="AH3120" s="2"/>
      <c r="AI3120" s="2"/>
      <c r="AJ3120" s="1"/>
      <c r="AK3120" s="2"/>
      <c r="AL3120" s="1"/>
    </row>
    <row r="3121" spans="27:38" x14ac:dyDescent="0.25">
      <c r="AA3121" s="2"/>
      <c r="AB3121" s="2"/>
      <c r="AC3121" s="2"/>
      <c r="AD3121" s="2"/>
      <c r="AE3121" s="2"/>
      <c r="AF3121" s="2"/>
      <c r="AG3121" s="1"/>
      <c r="AH3121" s="2"/>
      <c r="AI3121" s="2"/>
      <c r="AJ3121" s="1"/>
      <c r="AK3121" s="2"/>
      <c r="AL3121" s="1"/>
    </row>
    <row r="3122" spans="27:38" x14ac:dyDescent="0.25">
      <c r="AA3122" s="2"/>
      <c r="AB3122" s="2"/>
      <c r="AC3122" s="2"/>
      <c r="AD3122" s="2"/>
      <c r="AE3122" s="2"/>
      <c r="AF3122" s="2"/>
      <c r="AG3122" s="1"/>
      <c r="AH3122" s="2"/>
      <c r="AI3122" s="2"/>
      <c r="AJ3122" s="1"/>
      <c r="AK3122" s="2"/>
      <c r="AL3122" s="1"/>
    </row>
    <row r="3123" spans="27:38" x14ac:dyDescent="0.25">
      <c r="AA3123" s="2"/>
      <c r="AB3123" s="2"/>
      <c r="AC3123" s="2"/>
      <c r="AD3123" s="2"/>
      <c r="AE3123" s="2"/>
      <c r="AF3123" s="2"/>
      <c r="AG3123" s="1"/>
      <c r="AH3123" s="2"/>
      <c r="AI3123" s="2"/>
      <c r="AJ3123" s="1"/>
      <c r="AK3123" s="2"/>
      <c r="AL3123" s="1"/>
    </row>
    <row r="3124" spans="27:38" x14ac:dyDescent="0.25">
      <c r="AA3124" s="2"/>
      <c r="AB3124" s="2"/>
      <c r="AC3124" s="2"/>
      <c r="AD3124" s="2"/>
      <c r="AE3124" s="2"/>
      <c r="AF3124" s="2"/>
      <c r="AG3124" s="1"/>
      <c r="AH3124" s="2"/>
      <c r="AI3124" s="2"/>
      <c r="AJ3124" s="1"/>
      <c r="AK3124" s="2"/>
      <c r="AL3124" s="1"/>
    </row>
    <row r="3125" spans="27:38" x14ac:dyDescent="0.25">
      <c r="AA3125" s="2"/>
      <c r="AB3125" s="2"/>
      <c r="AC3125" s="2"/>
      <c r="AD3125" s="2"/>
      <c r="AE3125" s="2"/>
      <c r="AF3125" s="2"/>
      <c r="AG3125" s="1"/>
      <c r="AH3125" s="2"/>
      <c r="AI3125" s="2"/>
      <c r="AJ3125" s="1"/>
      <c r="AK3125" s="2"/>
      <c r="AL3125" s="1"/>
    </row>
    <row r="3126" spans="27:38" x14ac:dyDescent="0.25">
      <c r="AA3126" s="2"/>
      <c r="AB3126" s="2"/>
      <c r="AC3126" s="2"/>
      <c r="AD3126" s="2"/>
      <c r="AE3126" s="2"/>
      <c r="AF3126" s="2"/>
      <c r="AG3126" s="1"/>
      <c r="AH3126" s="2"/>
      <c r="AI3126" s="2"/>
      <c r="AJ3126" s="1"/>
      <c r="AK3126" s="2"/>
      <c r="AL3126" s="1"/>
    </row>
    <row r="3127" spans="27:38" x14ac:dyDescent="0.25">
      <c r="AA3127" s="2"/>
      <c r="AB3127" s="2"/>
      <c r="AC3127" s="2"/>
      <c r="AD3127" s="2"/>
      <c r="AE3127" s="2"/>
      <c r="AF3127" s="2"/>
      <c r="AG3127" s="1"/>
      <c r="AH3127" s="2"/>
      <c r="AI3127" s="2"/>
      <c r="AJ3127" s="1"/>
      <c r="AK3127" s="2"/>
      <c r="AL3127" s="1"/>
    </row>
    <row r="3128" spans="27:38" x14ac:dyDescent="0.25">
      <c r="AA3128" s="2"/>
      <c r="AB3128" s="2"/>
      <c r="AC3128" s="2"/>
      <c r="AD3128" s="2"/>
      <c r="AE3128" s="2"/>
      <c r="AF3128" s="2"/>
      <c r="AG3128" s="1"/>
      <c r="AH3128" s="2"/>
      <c r="AI3128" s="2"/>
      <c r="AJ3128" s="1"/>
      <c r="AK3128" s="2"/>
      <c r="AL3128" s="1"/>
    </row>
    <row r="3129" spans="27:38" x14ac:dyDescent="0.25">
      <c r="AA3129" s="2"/>
      <c r="AB3129" s="2"/>
      <c r="AC3129" s="2"/>
      <c r="AD3129" s="2"/>
      <c r="AE3129" s="2"/>
      <c r="AF3129" s="2"/>
      <c r="AG3129" s="1"/>
      <c r="AH3129" s="2"/>
      <c r="AI3129" s="2"/>
      <c r="AJ3129" s="1"/>
      <c r="AK3129" s="2"/>
      <c r="AL3129" s="1"/>
    </row>
    <row r="3130" spans="27:38" x14ac:dyDescent="0.25">
      <c r="AA3130" s="2"/>
      <c r="AB3130" s="2"/>
      <c r="AC3130" s="2"/>
      <c r="AD3130" s="2"/>
      <c r="AE3130" s="2"/>
      <c r="AF3130" s="2"/>
      <c r="AG3130" s="1"/>
      <c r="AH3130" s="2"/>
      <c r="AI3130" s="2"/>
      <c r="AJ3130" s="1"/>
      <c r="AK3130" s="2"/>
      <c r="AL3130" s="1"/>
    </row>
    <row r="3131" spans="27:38" x14ac:dyDescent="0.25">
      <c r="AA3131" s="2"/>
      <c r="AB3131" s="2"/>
      <c r="AC3131" s="2"/>
      <c r="AD3131" s="2"/>
      <c r="AE3131" s="2"/>
      <c r="AF3131" s="2"/>
      <c r="AG3131" s="1"/>
      <c r="AH3131" s="2"/>
      <c r="AI3131" s="2"/>
      <c r="AJ3131" s="1"/>
      <c r="AK3131" s="2"/>
      <c r="AL3131" s="1"/>
    </row>
    <row r="3132" spans="27:38" x14ac:dyDescent="0.25">
      <c r="AA3132" s="2"/>
      <c r="AB3132" s="2"/>
      <c r="AC3132" s="2"/>
      <c r="AD3132" s="2"/>
      <c r="AE3132" s="2"/>
      <c r="AF3132" s="2"/>
      <c r="AG3132" s="1"/>
      <c r="AH3132" s="2"/>
      <c r="AI3132" s="2"/>
      <c r="AJ3132" s="1"/>
      <c r="AK3132" s="2"/>
      <c r="AL3132" s="1"/>
    </row>
    <row r="3133" spans="27:38" x14ac:dyDescent="0.25">
      <c r="AA3133" s="2"/>
      <c r="AB3133" s="2"/>
      <c r="AC3133" s="2"/>
      <c r="AD3133" s="2"/>
      <c r="AE3133" s="2"/>
      <c r="AF3133" s="2"/>
      <c r="AG3133" s="1"/>
      <c r="AH3133" s="2"/>
      <c r="AI3133" s="2"/>
      <c r="AJ3133" s="1"/>
      <c r="AK3133" s="2"/>
      <c r="AL3133" s="1"/>
    </row>
    <row r="3134" spans="27:38" x14ac:dyDescent="0.25">
      <c r="AA3134" s="2"/>
      <c r="AB3134" s="2"/>
      <c r="AC3134" s="2"/>
      <c r="AD3134" s="2"/>
      <c r="AE3134" s="2"/>
      <c r="AF3134" s="2"/>
      <c r="AG3134" s="1"/>
      <c r="AH3134" s="2"/>
      <c r="AI3134" s="2"/>
      <c r="AJ3134" s="1"/>
      <c r="AK3134" s="2"/>
      <c r="AL3134" s="1"/>
    </row>
    <row r="3135" spans="27:38" x14ac:dyDescent="0.25">
      <c r="AA3135" s="2"/>
      <c r="AB3135" s="2"/>
      <c r="AC3135" s="2"/>
      <c r="AD3135" s="2"/>
      <c r="AE3135" s="2"/>
      <c r="AF3135" s="2"/>
      <c r="AG3135" s="1"/>
      <c r="AH3135" s="2"/>
      <c r="AI3135" s="2"/>
      <c r="AJ3135" s="1"/>
      <c r="AK3135" s="2"/>
      <c r="AL3135" s="1"/>
    </row>
    <row r="3136" spans="27:38" x14ac:dyDescent="0.25">
      <c r="AA3136" s="2"/>
      <c r="AB3136" s="2"/>
      <c r="AC3136" s="2"/>
      <c r="AD3136" s="2"/>
      <c r="AE3136" s="2"/>
      <c r="AF3136" s="2"/>
      <c r="AG3136" s="1"/>
      <c r="AH3136" s="2"/>
      <c r="AI3136" s="2"/>
      <c r="AJ3136" s="1"/>
      <c r="AK3136" s="2"/>
      <c r="AL3136" s="1"/>
    </row>
    <row r="3137" spans="27:38" x14ac:dyDescent="0.25">
      <c r="AA3137" s="2"/>
      <c r="AB3137" s="2"/>
      <c r="AC3137" s="2"/>
      <c r="AD3137" s="2"/>
      <c r="AE3137" s="2"/>
      <c r="AF3137" s="2"/>
      <c r="AG3137" s="1"/>
      <c r="AH3137" s="2"/>
      <c r="AI3137" s="2"/>
      <c r="AJ3137" s="1"/>
      <c r="AK3137" s="2"/>
      <c r="AL3137" s="1"/>
    </row>
    <row r="3138" spans="27:38" x14ac:dyDescent="0.25">
      <c r="AA3138" s="2"/>
      <c r="AB3138" s="2"/>
      <c r="AC3138" s="2"/>
      <c r="AD3138" s="2"/>
      <c r="AE3138" s="2"/>
      <c r="AF3138" s="2"/>
      <c r="AG3138" s="1"/>
      <c r="AH3138" s="2"/>
      <c r="AI3138" s="2"/>
      <c r="AJ3138" s="1"/>
      <c r="AK3138" s="2"/>
      <c r="AL3138" s="1"/>
    </row>
    <row r="3139" spans="27:38" x14ac:dyDescent="0.25">
      <c r="AA3139" s="2"/>
      <c r="AB3139" s="2"/>
      <c r="AC3139" s="2"/>
      <c r="AD3139" s="2"/>
      <c r="AE3139" s="2"/>
      <c r="AF3139" s="2"/>
      <c r="AG3139" s="1"/>
      <c r="AH3139" s="2"/>
      <c r="AI3139" s="2"/>
      <c r="AJ3139" s="1"/>
      <c r="AK3139" s="2"/>
      <c r="AL3139" s="1"/>
    </row>
    <row r="3140" spans="27:38" x14ac:dyDescent="0.25">
      <c r="AA3140" s="2"/>
      <c r="AB3140" s="2"/>
      <c r="AC3140" s="2"/>
      <c r="AD3140" s="2"/>
      <c r="AE3140" s="2"/>
      <c r="AF3140" s="2"/>
      <c r="AG3140" s="1"/>
      <c r="AH3140" s="2"/>
      <c r="AI3140" s="2"/>
      <c r="AJ3140" s="1"/>
      <c r="AK3140" s="2"/>
      <c r="AL3140" s="1"/>
    </row>
    <row r="3141" spans="27:38" x14ac:dyDescent="0.25">
      <c r="AA3141" s="2"/>
      <c r="AB3141" s="2"/>
      <c r="AC3141" s="2"/>
      <c r="AD3141" s="2"/>
      <c r="AE3141" s="2"/>
      <c r="AF3141" s="2"/>
      <c r="AG3141" s="1"/>
      <c r="AH3141" s="2"/>
      <c r="AI3141" s="2"/>
      <c r="AJ3141" s="1"/>
      <c r="AK3141" s="2"/>
      <c r="AL3141" s="1"/>
    </row>
    <row r="3142" spans="27:38" x14ac:dyDescent="0.25">
      <c r="AA3142" s="2"/>
      <c r="AB3142" s="2"/>
      <c r="AC3142" s="2"/>
      <c r="AD3142" s="2"/>
      <c r="AE3142" s="2"/>
      <c r="AF3142" s="2"/>
      <c r="AG3142" s="1"/>
      <c r="AH3142" s="2"/>
      <c r="AI3142" s="2"/>
      <c r="AJ3142" s="1"/>
      <c r="AK3142" s="2"/>
      <c r="AL3142" s="1"/>
    </row>
    <row r="3143" spans="27:38" x14ac:dyDescent="0.25">
      <c r="AA3143" s="2"/>
      <c r="AB3143" s="2"/>
      <c r="AC3143" s="2"/>
      <c r="AD3143" s="2"/>
      <c r="AE3143" s="2"/>
      <c r="AF3143" s="2"/>
      <c r="AG3143" s="1"/>
      <c r="AH3143" s="2"/>
      <c r="AI3143" s="2"/>
      <c r="AJ3143" s="1"/>
      <c r="AK3143" s="2"/>
      <c r="AL3143" s="1"/>
    </row>
    <row r="3144" spans="27:38" x14ac:dyDescent="0.25">
      <c r="AA3144" s="2"/>
      <c r="AB3144" s="2"/>
      <c r="AC3144" s="2"/>
      <c r="AD3144" s="2"/>
      <c r="AE3144" s="2"/>
      <c r="AF3144" s="2"/>
      <c r="AG3144" s="1"/>
      <c r="AH3144" s="2"/>
      <c r="AI3144" s="2"/>
      <c r="AJ3144" s="1"/>
      <c r="AK3144" s="2"/>
      <c r="AL3144" s="1"/>
    </row>
    <row r="3145" spans="27:38" x14ac:dyDescent="0.25">
      <c r="AA3145" s="2"/>
      <c r="AB3145" s="2"/>
      <c r="AC3145" s="2"/>
      <c r="AD3145" s="2"/>
      <c r="AE3145" s="2"/>
      <c r="AF3145" s="2"/>
      <c r="AG3145" s="1"/>
      <c r="AH3145" s="2"/>
      <c r="AI3145" s="2"/>
      <c r="AJ3145" s="1"/>
      <c r="AK3145" s="2"/>
      <c r="AL3145" s="1"/>
    </row>
    <row r="3146" spans="27:38" x14ac:dyDescent="0.25">
      <c r="AA3146" s="2"/>
      <c r="AB3146" s="2"/>
      <c r="AC3146" s="2"/>
      <c r="AD3146" s="2"/>
      <c r="AE3146" s="2"/>
      <c r="AF3146" s="2"/>
      <c r="AG3146" s="1"/>
      <c r="AH3146" s="2"/>
      <c r="AI3146" s="2"/>
      <c r="AJ3146" s="1"/>
      <c r="AK3146" s="2"/>
      <c r="AL3146" s="1"/>
    </row>
    <row r="3147" spans="27:38" x14ac:dyDescent="0.25">
      <c r="AA3147" s="2"/>
      <c r="AB3147" s="2"/>
      <c r="AC3147" s="2"/>
      <c r="AD3147" s="2"/>
      <c r="AE3147" s="2"/>
      <c r="AF3147" s="2"/>
      <c r="AG3147" s="1"/>
      <c r="AH3147" s="2"/>
      <c r="AI3147" s="2"/>
      <c r="AJ3147" s="1"/>
      <c r="AK3147" s="2"/>
      <c r="AL3147" s="1"/>
    </row>
    <row r="3148" spans="27:38" x14ac:dyDescent="0.25">
      <c r="AA3148" s="2"/>
      <c r="AB3148" s="2"/>
      <c r="AC3148" s="2"/>
      <c r="AD3148" s="2"/>
      <c r="AE3148" s="2"/>
      <c r="AF3148" s="2"/>
      <c r="AG3148" s="1"/>
      <c r="AH3148" s="2"/>
      <c r="AI3148" s="2"/>
      <c r="AJ3148" s="1"/>
      <c r="AK3148" s="2"/>
      <c r="AL3148" s="1"/>
    </row>
    <row r="3149" spans="27:38" x14ac:dyDescent="0.25">
      <c r="AA3149" s="2"/>
      <c r="AB3149" s="2"/>
      <c r="AC3149" s="2"/>
      <c r="AD3149" s="2"/>
      <c r="AE3149" s="2"/>
      <c r="AF3149" s="2"/>
      <c r="AG3149" s="1"/>
      <c r="AH3149" s="2"/>
      <c r="AI3149" s="2"/>
      <c r="AJ3149" s="1"/>
      <c r="AK3149" s="2"/>
      <c r="AL3149" s="1"/>
    </row>
    <row r="3150" spans="27:38" x14ac:dyDescent="0.25">
      <c r="AA3150" s="2"/>
      <c r="AB3150" s="2"/>
      <c r="AC3150" s="2"/>
      <c r="AD3150" s="2"/>
      <c r="AE3150" s="2"/>
      <c r="AF3150" s="2"/>
      <c r="AG3150" s="1"/>
      <c r="AH3150" s="2"/>
      <c r="AI3150" s="2"/>
      <c r="AJ3150" s="1"/>
      <c r="AK3150" s="2"/>
      <c r="AL3150" s="1"/>
    </row>
    <row r="3151" spans="27:38" x14ac:dyDescent="0.25">
      <c r="AA3151" s="2"/>
      <c r="AB3151" s="2"/>
      <c r="AC3151" s="2"/>
      <c r="AD3151" s="2"/>
      <c r="AE3151" s="2"/>
      <c r="AF3151" s="2"/>
      <c r="AG3151" s="1"/>
      <c r="AH3151" s="2"/>
      <c r="AI3151" s="2"/>
      <c r="AJ3151" s="1"/>
      <c r="AK3151" s="2"/>
      <c r="AL3151" s="1"/>
    </row>
    <row r="3152" spans="27:38" x14ac:dyDescent="0.25">
      <c r="AA3152" s="2"/>
      <c r="AB3152" s="2"/>
      <c r="AC3152" s="2"/>
      <c r="AD3152" s="2"/>
      <c r="AE3152" s="2"/>
      <c r="AF3152" s="2"/>
      <c r="AG3152" s="1"/>
      <c r="AH3152" s="2"/>
      <c r="AI3152" s="2"/>
      <c r="AJ3152" s="1"/>
      <c r="AK3152" s="2"/>
      <c r="AL3152" s="1"/>
    </row>
    <row r="3153" spans="27:38" x14ac:dyDescent="0.25">
      <c r="AA3153" s="2"/>
      <c r="AB3153" s="2"/>
      <c r="AC3153" s="2"/>
      <c r="AD3153" s="2"/>
      <c r="AE3153" s="2"/>
      <c r="AF3153" s="2"/>
      <c r="AG3153" s="1"/>
      <c r="AH3153" s="2"/>
      <c r="AI3153" s="2"/>
      <c r="AJ3153" s="1"/>
      <c r="AK3153" s="2"/>
      <c r="AL3153" s="1"/>
    </row>
    <row r="3154" spans="27:38" x14ac:dyDescent="0.25">
      <c r="AA3154" s="2"/>
      <c r="AB3154" s="2"/>
      <c r="AC3154" s="2"/>
      <c r="AD3154" s="2"/>
      <c r="AE3154" s="2"/>
      <c r="AF3154" s="2"/>
      <c r="AG3154" s="1"/>
      <c r="AH3154" s="2"/>
      <c r="AI3154" s="2"/>
      <c r="AJ3154" s="1"/>
      <c r="AK3154" s="2"/>
      <c r="AL3154" s="1"/>
    </row>
    <row r="3155" spans="27:38" x14ac:dyDescent="0.25">
      <c r="AA3155" s="2"/>
      <c r="AB3155" s="2"/>
      <c r="AC3155" s="2"/>
      <c r="AD3155" s="2"/>
      <c r="AE3155" s="2"/>
      <c r="AF3155" s="2"/>
      <c r="AG3155" s="1"/>
      <c r="AH3155" s="2"/>
      <c r="AI3155" s="2"/>
      <c r="AJ3155" s="1"/>
      <c r="AK3155" s="2"/>
      <c r="AL3155" s="1"/>
    </row>
    <row r="3156" spans="27:38" x14ac:dyDescent="0.25">
      <c r="AA3156" s="2"/>
      <c r="AB3156" s="2"/>
      <c r="AC3156" s="2"/>
      <c r="AD3156" s="2"/>
      <c r="AE3156" s="2"/>
      <c r="AF3156" s="2"/>
      <c r="AG3156" s="1"/>
      <c r="AH3156" s="2"/>
      <c r="AI3156" s="2"/>
      <c r="AJ3156" s="1"/>
      <c r="AK3156" s="2"/>
      <c r="AL3156" s="1"/>
    </row>
    <row r="3157" spans="27:38" x14ac:dyDescent="0.25">
      <c r="AA3157" s="2"/>
      <c r="AB3157" s="2"/>
      <c r="AC3157" s="2"/>
      <c r="AD3157" s="2"/>
      <c r="AE3157" s="2"/>
      <c r="AF3157" s="2"/>
      <c r="AG3157" s="1"/>
      <c r="AH3157" s="2"/>
      <c r="AI3157" s="2"/>
      <c r="AJ3157" s="1"/>
      <c r="AK3157" s="2"/>
      <c r="AL3157" s="1"/>
    </row>
    <row r="3158" spans="27:38" x14ac:dyDescent="0.25">
      <c r="AA3158" s="2"/>
      <c r="AB3158" s="2"/>
      <c r="AC3158" s="2"/>
      <c r="AD3158" s="2"/>
      <c r="AE3158" s="2"/>
      <c r="AF3158" s="2"/>
      <c r="AG3158" s="1"/>
      <c r="AH3158" s="2"/>
      <c r="AI3158" s="2"/>
      <c r="AJ3158" s="1"/>
      <c r="AK3158" s="2"/>
      <c r="AL3158" s="1"/>
    </row>
    <row r="3159" spans="27:38" x14ac:dyDescent="0.25">
      <c r="AA3159" s="2"/>
      <c r="AB3159" s="2"/>
      <c r="AC3159" s="2"/>
      <c r="AD3159" s="2"/>
      <c r="AE3159" s="2"/>
      <c r="AF3159" s="2"/>
      <c r="AG3159" s="1"/>
      <c r="AH3159" s="2"/>
      <c r="AI3159" s="2"/>
      <c r="AJ3159" s="1"/>
      <c r="AK3159" s="2"/>
      <c r="AL3159" s="1"/>
    </row>
    <row r="3160" spans="27:38" x14ac:dyDescent="0.25">
      <c r="AA3160" s="2"/>
      <c r="AB3160" s="2"/>
      <c r="AC3160" s="2"/>
      <c r="AD3160" s="2"/>
      <c r="AE3160" s="2"/>
      <c r="AF3160" s="2"/>
      <c r="AG3160" s="1"/>
      <c r="AH3160" s="2"/>
      <c r="AI3160" s="2"/>
      <c r="AJ3160" s="1"/>
      <c r="AK3160" s="2"/>
      <c r="AL3160" s="1"/>
    </row>
    <row r="3161" spans="27:38" x14ac:dyDescent="0.25">
      <c r="AA3161" s="2"/>
      <c r="AB3161" s="2"/>
      <c r="AC3161" s="2"/>
      <c r="AD3161" s="2"/>
      <c r="AE3161" s="2"/>
      <c r="AF3161" s="2"/>
      <c r="AG3161" s="1"/>
      <c r="AH3161" s="2"/>
      <c r="AI3161" s="2"/>
      <c r="AJ3161" s="1"/>
      <c r="AK3161" s="2"/>
      <c r="AL3161" s="1"/>
    </row>
    <row r="3162" spans="27:38" x14ac:dyDescent="0.25">
      <c r="AA3162" s="2"/>
      <c r="AB3162" s="2"/>
      <c r="AC3162" s="2"/>
      <c r="AD3162" s="2"/>
      <c r="AE3162" s="2"/>
      <c r="AF3162" s="2"/>
      <c r="AG3162" s="1"/>
      <c r="AH3162" s="2"/>
      <c r="AI3162" s="2"/>
      <c r="AJ3162" s="1"/>
      <c r="AK3162" s="2"/>
      <c r="AL3162" s="1"/>
    </row>
    <row r="3163" spans="27:38" x14ac:dyDescent="0.25">
      <c r="AA3163" s="2"/>
      <c r="AB3163" s="2"/>
      <c r="AC3163" s="2"/>
      <c r="AD3163" s="2"/>
      <c r="AE3163" s="2"/>
      <c r="AF3163" s="2"/>
      <c r="AG3163" s="1"/>
      <c r="AH3163" s="2"/>
      <c r="AI3163" s="2"/>
      <c r="AJ3163" s="1"/>
      <c r="AK3163" s="2"/>
      <c r="AL3163" s="1"/>
    </row>
    <row r="3164" spans="27:38" x14ac:dyDescent="0.25">
      <c r="AA3164" s="2"/>
      <c r="AB3164" s="2"/>
      <c r="AC3164" s="2"/>
      <c r="AD3164" s="2"/>
      <c r="AE3164" s="2"/>
      <c r="AF3164" s="2"/>
      <c r="AG3164" s="1"/>
      <c r="AH3164" s="2"/>
      <c r="AI3164" s="2"/>
      <c r="AJ3164" s="1"/>
      <c r="AK3164" s="2"/>
      <c r="AL3164" s="1"/>
    </row>
    <row r="3165" spans="27:38" x14ac:dyDescent="0.25">
      <c r="AA3165" s="2"/>
      <c r="AB3165" s="2"/>
      <c r="AC3165" s="2"/>
      <c r="AD3165" s="2"/>
      <c r="AE3165" s="2"/>
      <c r="AF3165" s="2"/>
      <c r="AG3165" s="1"/>
      <c r="AH3165" s="2"/>
      <c r="AI3165" s="2"/>
      <c r="AJ3165" s="1"/>
      <c r="AK3165" s="2"/>
      <c r="AL3165" s="1"/>
    </row>
    <row r="3166" spans="27:38" x14ac:dyDescent="0.25">
      <c r="AA3166" s="2"/>
      <c r="AB3166" s="2"/>
      <c r="AC3166" s="2"/>
      <c r="AD3166" s="2"/>
      <c r="AE3166" s="2"/>
      <c r="AF3166" s="2"/>
      <c r="AG3166" s="1"/>
      <c r="AH3166" s="2"/>
      <c r="AI3166" s="2"/>
      <c r="AJ3166" s="1"/>
      <c r="AK3166" s="2"/>
      <c r="AL3166" s="1"/>
    </row>
    <row r="3167" spans="27:38" x14ac:dyDescent="0.25">
      <c r="AA3167" s="2"/>
      <c r="AB3167" s="2"/>
      <c r="AC3167" s="2"/>
      <c r="AD3167" s="2"/>
      <c r="AE3167" s="2"/>
      <c r="AF3167" s="2"/>
      <c r="AG3167" s="1"/>
      <c r="AH3167" s="2"/>
      <c r="AI3167" s="2"/>
      <c r="AJ3167" s="1"/>
      <c r="AK3167" s="2"/>
      <c r="AL3167" s="1"/>
    </row>
    <row r="3168" spans="27:38" x14ac:dyDescent="0.25">
      <c r="AA3168" s="2"/>
      <c r="AB3168" s="2"/>
      <c r="AC3168" s="2"/>
      <c r="AD3168" s="2"/>
      <c r="AE3168" s="2"/>
      <c r="AF3168" s="2"/>
      <c r="AG3168" s="1"/>
      <c r="AH3168" s="2"/>
      <c r="AI3168" s="2"/>
      <c r="AJ3168" s="1"/>
      <c r="AK3168" s="2"/>
      <c r="AL3168" s="1"/>
    </row>
    <row r="3169" spans="27:38" x14ac:dyDescent="0.25">
      <c r="AA3169" s="2"/>
      <c r="AB3169" s="2"/>
      <c r="AC3169" s="2"/>
      <c r="AD3169" s="2"/>
      <c r="AE3169" s="2"/>
      <c r="AF3169" s="2"/>
      <c r="AG3169" s="1"/>
      <c r="AH3169" s="2"/>
      <c r="AI3169" s="2"/>
      <c r="AJ3169" s="1"/>
      <c r="AK3169" s="2"/>
      <c r="AL3169" s="1"/>
    </row>
    <row r="3170" spans="27:38" x14ac:dyDescent="0.25">
      <c r="AA3170" s="2"/>
      <c r="AB3170" s="2"/>
      <c r="AC3170" s="2"/>
      <c r="AD3170" s="2"/>
      <c r="AE3170" s="2"/>
      <c r="AF3170" s="2"/>
      <c r="AG3170" s="1"/>
      <c r="AH3170" s="2"/>
      <c r="AI3170" s="2"/>
      <c r="AJ3170" s="1"/>
      <c r="AK3170" s="2"/>
      <c r="AL3170" s="1"/>
    </row>
    <row r="3171" spans="27:38" x14ac:dyDescent="0.25">
      <c r="AA3171" s="2"/>
      <c r="AB3171" s="2"/>
      <c r="AC3171" s="2"/>
      <c r="AD3171" s="2"/>
      <c r="AE3171" s="2"/>
      <c r="AF3171" s="2"/>
      <c r="AG3171" s="1"/>
      <c r="AH3171" s="2"/>
      <c r="AI3171" s="2"/>
      <c r="AJ3171" s="1"/>
      <c r="AK3171" s="2"/>
      <c r="AL3171" s="1"/>
    </row>
    <row r="3172" spans="27:38" x14ac:dyDescent="0.25">
      <c r="AA3172" s="2"/>
      <c r="AB3172" s="2"/>
      <c r="AC3172" s="2"/>
      <c r="AD3172" s="2"/>
      <c r="AE3172" s="2"/>
      <c r="AF3172" s="2"/>
      <c r="AG3172" s="1"/>
      <c r="AH3172" s="2"/>
      <c r="AI3172" s="2"/>
      <c r="AJ3172" s="1"/>
      <c r="AK3172" s="2"/>
      <c r="AL3172" s="1"/>
    </row>
    <row r="3173" spans="27:38" x14ac:dyDescent="0.25">
      <c r="AA3173" s="2"/>
      <c r="AB3173" s="2"/>
      <c r="AC3173" s="2"/>
      <c r="AD3173" s="2"/>
      <c r="AE3173" s="2"/>
      <c r="AF3173" s="2"/>
      <c r="AG3173" s="1"/>
      <c r="AH3173" s="2"/>
      <c r="AI3173" s="2"/>
      <c r="AJ3173" s="1"/>
      <c r="AK3173" s="2"/>
      <c r="AL3173" s="1"/>
    </row>
    <row r="3174" spans="27:38" x14ac:dyDescent="0.25">
      <c r="AA3174" s="2"/>
      <c r="AB3174" s="2"/>
      <c r="AC3174" s="2"/>
      <c r="AD3174" s="2"/>
      <c r="AE3174" s="2"/>
      <c r="AF3174" s="2"/>
      <c r="AG3174" s="1"/>
      <c r="AH3174" s="2"/>
      <c r="AI3174" s="2"/>
      <c r="AJ3174" s="1"/>
      <c r="AK3174" s="2"/>
      <c r="AL3174" s="1"/>
    </row>
    <row r="3175" spans="27:38" x14ac:dyDescent="0.25">
      <c r="AA3175" s="2"/>
      <c r="AB3175" s="2"/>
      <c r="AC3175" s="2"/>
      <c r="AD3175" s="2"/>
      <c r="AE3175" s="2"/>
      <c r="AF3175" s="2"/>
      <c r="AG3175" s="1"/>
      <c r="AH3175" s="2"/>
      <c r="AI3175" s="2"/>
      <c r="AJ3175" s="1"/>
      <c r="AK3175" s="2"/>
      <c r="AL3175" s="1"/>
    </row>
    <row r="3176" spans="27:38" x14ac:dyDescent="0.25">
      <c r="AA3176" s="2"/>
      <c r="AB3176" s="2"/>
      <c r="AC3176" s="2"/>
      <c r="AD3176" s="2"/>
      <c r="AE3176" s="2"/>
      <c r="AF3176" s="2"/>
      <c r="AG3176" s="1"/>
      <c r="AH3176" s="2"/>
      <c r="AI3176" s="2"/>
      <c r="AJ3176" s="1"/>
      <c r="AK3176" s="2"/>
      <c r="AL3176" s="1"/>
    </row>
    <row r="3177" spans="27:38" x14ac:dyDescent="0.25">
      <c r="AA3177" s="2"/>
      <c r="AB3177" s="2"/>
      <c r="AC3177" s="2"/>
      <c r="AD3177" s="2"/>
      <c r="AE3177" s="2"/>
      <c r="AF3177" s="2"/>
      <c r="AG3177" s="1"/>
      <c r="AH3177" s="2"/>
      <c r="AI3177" s="2"/>
      <c r="AJ3177" s="1"/>
      <c r="AK3177" s="2"/>
      <c r="AL3177" s="1"/>
    </row>
    <row r="3178" spans="27:38" x14ac:dyDescent="0.25">
      <c r="AA3178" s="2"/>
      <c r="AB3178" s="2"/>
      <c r="AC3178" s="2"/>
      <c r="AD3178" s="2"/>
      <c r="AE3178" s="2"/>
      <c r="AF3178" s="2"/>
      <c r="AG3178" s="1"/>
      <c r="AH3178" s="2"/>
      <c r="AI3178" s="2"/>
      <c r="AJ3178" s="1"/>
      <c r="AK3178" s="2"/>
      <c r="AL3178" s="1"/>
    </row>
    <row r="3179" spans="27:38" x14ac:dyDescent="0.25">
      <c r="AA3179" s="2"/>
      <c r="AB3179" s="2"/>
      <c r="AC3179" s="2"/>
      <c r="AD3179" s="2"/>
      <c r="AE3179" s="2"/>
      <c r="AF3179" s="2"/>
      <c r="AG3179" s="1"/>
      <c r="AH3179" s="2"/>
      <c r="AI3179" s="2"/>
      <c r="AJ3179" s="1"/>
      <c r="AK3179" s="2"/>
      <c r="AL3179" s="1"/>
    </row>
    <row r="3180" spans="27:38" x14ac:dyDescent="0.25">
      <c r="AA3180" s="2"/>
      <c r="AB3180" s="2"/>
      <c r="AC3180" s="2"/>
      <c r="AD3180" s="2"/>
      <c r="AE3180" s="2"/>
      <c r="AF3180" s="2"/>
      <c r="AG3180" s="1"/>
      <c r="AH3180" s="2"/>
      <c r="AI3180" s="2"/>
      <c r="AJ3180" s="1"/>
      <c r="AK3180" s="2"/>
      <c r="AL3180" s="1"/>
    </row>
    <row r="3181" spans="27:38" x14ac:dyDescent="0.25">
      <c r="AA3181" s="2"/>
      <c r="AB3181" s="2"/>
      <c r="AC3181" s="2"/>
      <c r="AD3181" s="2"/>
      <c r="AE3181" s="2"/>
      <c r="AF3181" s="2"/>
      <c r="AG3181" s="1"/>
      <c r="AH3181" s="2"/>
      <c r="AI3181" s="2"/>
      <c r="AJ3181" s="1"/>
      <c r="AK3181" s="2"/>
      <c r="AL3181" s="1"/>
    </row>
    <row r="3182" spans="27:38" x14ac:dyDescent="0.25">
      <c r="AA3182" s="2"/>
      <c r="AB3182" s="2"/>
      <c r="AC3182" s="2"/>
      <c r="AD3182" s="2"/>
      <c r="AE3182" s="2"/>
      <c r="AF3182" s="2"/>
      <c r="AG3182" s="1"/>
      <c r="AH3182" s="2"/>
      <c r="AI3182" s="2"/>
      <c r="AJ3182" s="1"/>
      <c r="AK3182" s="2"/>
      <c r="AL3182" s="1"/>
    </row>
    <row r="3183" spans="27:38" x14ac:dyDescent="0.25">
      <c r="AA3183" s="2"/>
      <c r="AB3183" s="2"/>
      <c r="AC3183" s="2"/>
      <c r="AD3183" s="2"/>
      <c r="AE3183" s="2"/>
      <c r="AF3183" s="2"/>
      <c r="AG3183" s="1"/>
      <c r="AH3183" s="2"/>
      <c r="AI3183" s="2"/>
      <c r="AJ3183" s="1"/>
      <c r="AK3183" s="2"/>
      <c r="AL3183" s="1"/>
    </row>
    <row r="3184" spans="27:38" x14ac:dyDescent="0.25">
      <c r="AA3184" s="2"/>
      <c r="AB3184" s="2"/>
      <c r="AC3184" s="2"/>
      <c r="AD3184" s="2"/>
      <c r="AE3184" s="2"/>
      <c r="AF3184" s="2"/>
      <c r="AG3184" s="1"/>
      <c r="AH3184" s="2"/>
      <c r="AI3184" s="2"/>
      <c r="AJ3184" s="1"/>
      <c r="AK3184" s="2"/>
      <c r="AL3184" s="1"/>
    </row>
    <row r="3185" spans="27:38" x14ac:dyDescent="0.25">
      <c r="AA3185" s="2"/>
      <c r="AB3185" s="2"/>
      <c r="AC3185" s="2"/>
      <c r="AD3185" s="2"/>
      <c r="AE3185" s="2"/>
      <c r="AF3185" s="2"/>
      <c r="AG3185" s="1"/>
      <c r="AH3185" s="2"/>
      <c r="AI3185" s="2"/>
      <c r="AJ3185" s="1"/>
      <c r="AK3185" s="2"/>
      <c r="AL3185" s="1"/>
    </row>
    <row r="3186" spans="27:38" x14ac:dyDescent="0.25">
      <c r="AA3186" s="2"/>
      <c r="AB3186" s="2"/>
      <c r="AC3186" s="2"/>
      <c r="AD3186" s="2"/>
      <c r="AE3186" s="2"/>
      <c r="AF3186" s="2"/>
      <c r="AG3186" s="1"/>
      <c r="AH3186" s="2"/>
      <c r="AI3186" s="2"/>
      <c r="AJ3186" s="1"/>
      <c r="AK3186" s="2"/>
      <c r="AL3186" s="1"/>
    </row>
    <row r="3187" spans="27:38" x14ac:dyDescent="0.25">
      <c r="AA3187" s="2"/>
      <c r="AB3187" s="2"/>
      <c r="AC3187" s="2"/>
      <c r="AD3187" s="2"/>
      <c r="AE3187" s="2"/>
      <c r="AF3187" s="2"/>
      <c r="AG3187" s="1"/>
      <c r="AH3187" s="2"/>
      <c r="AI3187" s="2"/>
      <c r="AJ3187" s="1"/>
      <c r="AK3187" s="2"/>
      <c r="AL3187" s="1"/>
    </row>
    <row r="3188" spans="27:38" x14ac:dyDescent="0.25">
      <c r="AA3188" s="2"/>
      <c r="AB3188" s="2"/>
      <c r="AC3188" s="2"/>
      <c r="AD3188" s="2"/>
      <c r="AE3188" s="2"/>
      <c r="AF3188" s="2"/>
      <c r="AG3188" s="1"/>
      <c r="AH3188" s="2"/>
      <c r="AI3188" s="2"/>
      <c r="AJ3188" s="1"/>
      <c r="AK3188" s="2"/>
      <c r="AL3188" s="1"/>
    </row>
    <row r="3189" spans="27:38" x14ac:dyDescent="0.25">
      <c r="AA3189" s="2"/>
      <c r="AB3189" s="2"/>
      <c r="AC3189" s="2"/>
      <c r="AD3189" s="2"/>
      <c r="AE3189" s="2"/>
      <c r="AF3189" s="2"/>
      <c r="AG3189" s="1"/>
      <c r="AH3189" s="2"/>
      <c r="AI3189" s="2"/>
      <c r="AJ3189" s="1"/>
      <c r="AK3189" s="2"/>
      <c r="AL3189" s="1"/>
    </row>
    <row r="3190" spans="27:38" x14ac:dyDescent="0.25">
      <c r="AA3190" s="2"/>
      <c r="AB3190" s="2"/>
      <c r="AC3190" s="2"/>
      <c r="AD3190" s="2"/>
      <c r="AE3190" s="2"/>
      <c r="AF3190" s="2"/>
      <c r="AG3190" s="1"/>
      <c r="AH3190" s="2"/>
      <c r="AI3190" s="2"/>
      <c r="AJ3190" s="1"/>
      <c r="AK3190" s="2"/>
      <c r="AL3190" s="1"/>
    </row>
    <row r="3191" spans="27:38" x14ac:dyDescent="0.25">
      <c r="AA3191" s="2"/>
      <c r="AB3191" s="2"/>
      <c r="AC3191" s="2"/>
      <c r="AD3191" s="2"/>
      <c r="AE3191" s="2"/>
      <c r="AF3191" s="2"/>
      <c r="AG3191" s="1"/>
      <c r="AH3191" s="2"/>
      <c r="AI3191" s="2"/>
      <c r="AJ3191" s="1"/>
      <c r="AK3191" s="2"/>
      <c r="AL3191" s="1"/>
    </row>
    <row r="3192" spans="27:38" x14ac:dyDescent="0.25">
      <c r="AA3192" s="2"/>
      <c r="AB3192" s="2"/>
      <c r="AC3192" s="2"/>
      <c r="AD3192" s="2"/>
      <c r="AE3192" s="2"/>
      <c r="AF3192" s="2"/>
      <c r="AG3192" s="1"/>
      <c r="AH3192" s="2"/>
      <c r="AI3192" s="2"/>
      <c r="AJ3192" s="1"/>
      <c r="AK3192" s="2"/>
      <c r="AL3192" s="1"/>
    </row>
    <row r="3193" spans="27:38" x14ac:dyDescent="0.25">
      <c r="AA3193" s="2"/>
      <c r="AB3193" s="2"/>
      <c r="AC3193" s="2"/>
      <c r="AD3193" s="2"/>
      <c r="AE3193" s="2"/>
      <c r="AF3193" s="2"/>
      <c r="AG3193" s="1"/>
      <c r="AH3193" s="2"/>
      <c r="AI3193" s="2"/>
      <c r="AJ3193" s="1"/>
      <c r="AK3193" s="2"/>
      <c r="AL3193" s="1"/>
    </row>
    <row r="3194" spans="27:38" x14ac:dyDescent="0.25">
      <c r="AA3194" s="2"/>
      <c r="AB3194" s="2"/>
      <c r="AC3194" s="2"/>
      <c r="AD3194" s="2"/>
      <c r="AE3194" s="2"/>
      <c r="AF3194" s="2"/>
      <c r="AG3194" s="1"/>
      <c r="AH3194" s="2"/>
      <c r="AI3194" s="2"/>
      <c r="AJ3194" s="1"/>
      <c r="AK3194" s="2"/>
      <c r="AL3194" s="1"/>
    </row>
    <row r="3195" spans="27:38" x14ac:dyDescent="0.25">
      <c r="AA3195" s="2"/>
      <c r="AB3195" s="2"/>
      <c r="AC3195" s="2"/>
      <c r="AD3195" s="2"/>
      <c r="AE3195" s="2"/>
      <c r="AF3195" s="2"/>
      <c r="AG3195" s="1"/>
      <c r="AH3195" s="2"/>
      <c r="AI3195" s="2"/>
      <c r="AJ3195" s="1"/>
      <c r="AK3195" s="2"/>
      <c r="AL3195" s="1"/>
    </row>
    <row r="3196" spans="27:38" x14ac:dyDescent="0.25">
      <c r="AA3196" s="2"/>
      <c r="AB3196" s="2"/>
      <c r="AC3196" s="2"/>
      <c r="AD3196" s="2"/>
      <c r="AE3196" s="2"/>
      <c r="AF3196" s="2"/>
      <c r="AG3196" s="1"/>
      <c r="AH3196" s="2"/>
      <c r="AI3196" s="2"/>
      <c r="AJ3196" s="1"/>
      <c r="AK3196" s="2"/>
      <c r="AL3196" s="1"/>
    </row>
    <row r="3197" spans="27:38" x14ac:dyDescent="0.25">
      <c r="AA3197" s="2"/>
      <c r="AB3197" s="2"/>
      <c r="AC3197" s="2"/>
      <c r="AD3197" s="2"/>
      <c r="AE3197" s="2"/>
      <c r="AF3197" s="2"/>
      <c r="AG3197" s="1"/>
      <c r="AH3197" s="2"/>
      <c r="AI3197" s="2"/>
      <c r="AJ3197" s="1"/>
      <c r="AK3197" s="2"/>
      <c r="AL3197" s="1"/>
    </row>
    <row r="3198" spans="27:38" x14ac:dyDescent="0.25">
      <c r="AA3198" s="2"/>
      <c r="AB3198" s="2"/>
      <c r="AC3198" s="2"/>
      <c r="AD3198" s="2"/>
      <c r="AE3198" s="2"/>
      <c r="AF3198" s="2"/>
      <c r="AG3198" s="1"/>
      <c r="AH3198" s="2"/>
      <c r="AI3198" s="2"/>
      <c r="AJ3198" s="1"/>
      <c r="AK3198" s="2"/>
      <c r="AL3198" s="1"/>
    </row>
    <row r="3199" spans="27:38" x14ac:dyDescent="0.25">
      <c r="AA3199" s="2"/>
      <c r="AB3199" s="2"/>
      <c r="AC3199" s="2"/>
      <c r="AD3199" s="2"/>
      <c r="AE3199" s="2"/>
      <c r="AF3199" s="2"/>
      <c r="AG3199" s="1"/>
      <c r="AH3199" s="2"/>
      <c r="AI3199" s="2"/>
      <c r="AJ3199" s="1"/>
      <c r="AK3199" s="2"/>
      <c r="AL3199" s="1"/>
    </row>
    <row r="3200" spans="27:38" x14ac:dyDescent="0.25">
      <c r="AA3200" s="2"/>
      <c r="AB3200" s="2"/>
      <c r="AC3200" s="2"/>
      <c r="AD3200" s="2"/>
      <c r="AE3200" s="2"/>
      <c r="AF3200" s="2"/>
      <c r="AG3200" s="1"/>
      <c r="AH3200" s="2"/>
      <c r="AI3200" s="2"/>
      <c r="AJ3200" s="1"/>
      <c r="AK3200" s="2"/>
      <c r="AL3200" s="1"/>
    </row>
    <row r="3201" spans="27:38" x14ac:dyDescent="0.25">
      <c r="AA3201" s="2"/>
      <c r="AB3201" s="2"/>
      <c r="AC3201" s="2"/>
      <c r="AD3201" s="2"/>
      <c r="AE3201" s="2"/>
      <c r="AF3201" s="2"/>
      <c r="AG3201" s="1"/>
      <c r="AH3201" s="2"/>
      <c r="AI3201" s="2"/>
      <c r="AJ3201" s="1"/>
      <c r="AK3201" s="2"/>
      <c r="AL3201" s="1"/>
    </row>
    <row r="3202" spans="27:38" x14ac:dyDescent="0.25">
      <c r="AA3202" s="2"/>
      <c r="AB3202" s="2"/>
      <c r="AC3202" s="2"/>
      <c r="AD3202" s="2"/>
      <c r="AE3202" s="2"/>
      <c r="AF3202" s="2"/>
      <c r="AG3202" s="1"/>
      <c r="AH3202" s="2"/>
      <c r="AI3202" s="2"/>
      <c r="AJ3202" s="1"/>
      <c r="AK3202" s="2"/>
      <c r="AL3202" s="1"/>
    </row>
    <row r="3203" spans="27:38" x14ac:dyDescent="0.25">
      <c r="AA3203" s="2"/>
      <c r="AB3203" s="2"/>
      <c r="AC3203" s="2"/>
      <c r="AD3203" s="2"/>
      <c r="AE3203" s="2"/>
      <c r="AF3203" s="2"/>
      <c r="AG3203" s="1"/>
      <c r="AH3203" s="2"/>
      <c r="AI3203" s="2"/>
      <c r="AJ3203" s="1"/>
      <c r="AK3203" s="2"/>
      <c r="AL3203" s="1"/>
    </row>
    <row r="3204" spans="27:38" x14ac:dyDescent="0.25">
      <c r="AA3204" s="2"/>
      <c r="AB3204" s="2"/>
      <c r="AC3204" s="2"/>
      <c r="AD3204" s="2"/>
      <c r="AE3204" s="2"/>
      <c r="AF3204" s="2"/>
      <c r="AG3204" s="1"/>
      <c r="AH3204" s="2"/>
      <c r="AI3204" s="2"/>
      <c r="AJ3204" s="1"/>
      <c r="AK3204" s="2"/>
      <c r="AL3204" s="1"/>
    </row>
    <row r="3205" spans="27:38" x14ac:dyDescent="0.25">
      <c r="AA3205" s="2"/>
      <c r="AB3205" s="2"/>
      <c r="AC3205" s="2"/>
      <c r="AD3205" s="2"/>
      <c r="AE3205" s="2"/>
      <c r="AF3205" s="2"/>
      <c r="AG3205" s="1"/>
      <c r="AH3205" s="2"/>
      <c r="AI3205" s="2"/>
      <c r="AJ3205" s="1"/>
      <c r="AK3205" s="2"/>
      <c r="AL3205" s="1"/>
    </row>
    <row r="3206" spans="27:38" x14ac:dyDescent="0.25">
      <c r="AA3206" s="2"/>
      <c r="AB3206" s="2"/>
      <c r="AC3206" s="2"/>
      <c r="AD3206" s="2"/>
      <c r="AE3206" s="2"/>
      <c r="AF3206" s="2"/>
      <c r="AG3206" s="1"/>
      <c r="AH3206" s="2"/>
      <c r="AI3206" s="2"/>
      <c r="AJ3206" s="1"/>
      <c r="AK3206" s="2"/>
      <c r="AL3206" s="1"/>
    </row>
    <row r="3207" spans="27:38" x14ac:dyDescent="0.25">
      <c r="AA3207" s="2"/>
      <c r="AB3207" s="2"/>
      <c r="AC3207" s="2"/>
      <c r="AD3207" s="2"/>
      <c r="AE3207" s="2"/>
      <c r="AF3207" s="2"/>
      <c r="AG3207" s="1"/>
      <c r="AH3207" s="2"/>
      <c r="AI3207" s="2"/>
      <c r="AJ3207" s="1"/>
      <c r="AK3207" s="2"/>
      <c r="AL3207" s="1"/>
    </row>
    <row r="3208" spans="27:38" x14ac:dyDescent="0.25">
      <c r="AA3208" s="2"/>
      <c r="AB3208" s="2"/>
      <c r="AC3208" s="2"/>
      <c r="AD3208" s="2"/>
      <c r="AE3208" s="2"/>
      <c r="AF3208" s="2"/>
      <c r="AG3208" s="1"/>
      <c r="AH3208" s="2"/>
      <c r="AI3208" s="2"/>
      <c r="AJ3208" s="1"/>
      <c r="AK3208" s="2"/>
      <c r="AL3208" s="1"/>
    </row>
    <row r="3209" spans="27:38" x14ac:dyDescent="0.25">
      <c r="AA3209" s="2"/>
      <c r="AB3209" s="2"/>
      <c r="AC3209" s="2"/>
      <c r="AD3209" s="2"/>
      <c r="AE3209" s="2"/>
      <c r="AF3209" s="2"/>
      <c r="AG3209" s="1"/>
      <c r="AH3209" s="2"/>
      <c r="AI3209" s="2"/>
      <c r="AJ3209" s="1"/>
      <c r="AK3209" s="2"/>
      <c r="AL3209" s="1"/>
    </row>
    <row r="3210" spans="27:38" x14ac:dyDescent="0.25">
      <c r="AA3210" s="2"/>
      <c r="AB3210" s="2"/>
      <c r="AC3210" s="2"/>
      <c r="AD3210" s="2"/>
      <c r="AE3210" s="2"/>
      <c r="AF3210" s="2"/>
      <c r="AG3210" s="1"/>
      <c r="AH3210" s="2"/>
      <c r="AI3210" s="2"/>
      <c r="AJ3210" s="1"/>
      <c r="AK3210" s="2"/>
      <c r="AL3210" s="1"/>
    </row>
    <row r="3211" spans="27:38" x14ac:dyDescent="0.25">
      <c r="AA3211" s="2"/>
      <c r="AB3211" s="2"/>
      <c r="AC3211" s="2"/>
      <c r="AD3211" s="2"/>
      <c r="AE3211" s="2"/>
      <c r="AF3211" s="2"/>
      <c r="AG3211" s="1"/>
      <c r="AH3211" s="2"/>
      <c r="AI3211" s="2"/>
      <c r="AJ3211" s="1"/>
      <c r="AK3211" s="2"/>
      <c r="AL3211" s="1"/>
    </row>
    <row r="3212" spans="27:38" x14ac:dyDescent="0.25">
      <c r="AA3212" s="2"/>
      <c r="AB3212" s="2"/>
      <c r="AC3212" s="2"/>
      <c r="AD3212" s="2"/>
      <c r="AE3212" s="2"/>
      <c r="AF3212" s="2"/>
      <c r="AG3212" s="1"/>
      <c r="AH3212" s="2"/>
      <c r="AI3212" s="2"/>
      <c r="AJ3212" s="1"/>
      <c r="AK3212" s="2"/>
      <c r="AL3212" s="1"/>
    </row>
    <row r="3213" spans="27:38" x14ac:dyDescent="0.25">
      <c r="AA3213" s="2"/>
      <c r="AB3213" s="2"/>
      <c r="AC3213" s="2"/>
      <c r="AD3213" s="2"/>
      <c r="AE3213" s="2"/>
      <c r="AF3213" s="2"/>
      <c r="AG3213" s="1"/>
      <c r="AH3213" s="2"/>
      <c r="AI3213" s="2"/>
      <c r="AJ3213" s="1"/>
      <c r="AK3213" s="2"/>
      <c r="AL3213" s="1"/>
    </row>
    <row r="3214" spans="27:38" x14ac:dyDescent="0.25">
      <c r="AA3214" s="2"/>
      <c r="AB3214" s="2"/>
      <c r="AC3214" s="2"/>
      <c r="AD3214" s="2"/>
      <c r="AE3214" s="2"/>
      <c r="AF3214" s="2"/>
      <c r="AG3214" s="1"/>
      <c r="AH3214" s="2"/>
      <c r="AI3214" s="2"/>
      <c r="AJ3214" s="1"/>
      <c r="AK3214" s="2"/>
      <c r="AL3214" s="1"/>
    </row>
    <row r="3215" spans="27:38" x14ac:dyDescent="0.25">
      <c r="AA3215" s="2"/>
      <c r="AB3215" s="2"/>
      <c r="AC3215" s="2"/>
      <c r="AD3215" s="2"/>
      <c r="AE3215" s="2"/>
      <c r="AF3215" s="2"/>
      <c r="AG3215" s="1"/>
      <c r="AH3215" s="2"/>
      <c r="AI3215" s="2"/>
      <c r="AJ3215" s="1"/>
      <c r="AK3215" s="2"/>
      <c r="AL3215" s="1"/>
    </row>
    <row r="3216" spans="27:38" x14ac:dyDescent="0.25">
      <c r="AA3216" s="2"/>
      <c r="AB3216" s="2"/>
      <c r="AC3216" s="2"/>
      <c r="AD3216" s="2"/>
      <c r="AE3216" s="2"/>
      <c r="AF3216" s="2"/>
      <c r="AG3216" s="1"/>
      <c r="AH3216" s="2"/>
      <c r="AI3216" s="2"/>
      <c r="AJ3216" s="1"/>
      <c r="AK3216" s="2"/>
      <c r="AL3216" s="1"/>
    </row>
    <row r="3217" spans="27:38" x14ac:dyDescent="0.25">
      <c r="AA3217" s="2"/>
      <c r="AB3217" s="2"/>
      <c r="AC3217" s="2"/>
      <c r="AD3217" s="2"/>
      <c r="AE3217" s="2"/>
      <c r="AF3217" s="2"/>
      <c r="AG3217" s="1"/>
      <c r="AH3217" s="2"/>
      <c r="AI3217" s="2"/>
      <c r="AJ3217" s="1"/>
      <c r="AK3217" s="2"/>
      <c r="AL3217" s="1"/>
    </row>
    <row r="3218" spans="27:38" x14ac:dyDescent="0.25">
      <c r="AA3218" s="2"/>
      <c r="AB3218" s="2"/>
      <c r="AC3218" s="2"/>
      <c r="AD3218" s="2"/>
      <c r="AE3218" s="2"/>
      <c r="AF3218" s="2"/>
      <c r="AG3218" s="1"/>
      <c r="AH3218" s="2"/>
      <c r="AI3218" s="2"/>
      <c r="AJ3218" s="1"/>
      <c r="AK3218" s="2"/>
      <c r="AL3218" s="1"/>
    </row>
    <row r="3219" spans="27:38" x14ac:dyDescent="0.25">
      <c r="AA3219" s="2"/>
      <c r="AB3219" s="2"/>
      <c r="AC3219" s="2"/>
      <c r="AD3219" s="2"/>
      <c r="AE3219" s="2"/>
      <c r="AF3219" s="2"/>
      <c r="AG3219" s="1"/>
      <c r="AH3219" s="2"/>
      <c r="AI3219" s="2"/>
      <c r="AJ3219" s="1"/>
      <c r="AK3219" s="2"/>
      <c r="AL3219" s="1"/>
    </row>
    <row r="3220" spans="27:38" x14ac:dyDescent="0.25">
      <c r="AA3220" s="2"/>
      <c r="AB3220" s="2"/>
      <c r="AC3220" s="2"/>
      <c r="AD3220" s="2"/>
      <c r="AE3220" s="2"/>
      <c r="AF3220" s="2"/>
      <c r="AG3220" s="1"/>
      <c r="AH3220" s="2"/>
      <c r="AI3220" s="2"/>
      <c r="AJ3220" s="1"/>
      <c r="AK3220" s="2"/>
      <c r="AL3220" s="1"/>
    </row>
    <row r="3221" spans="27:38" x14ac:dyDescent="0.25">
      <c r="AA3221" s="2"/>
      <c r="AB3221" s="2"/>
      <c r="AC3221" s="2"/>
      <c r="AD3221" s="2"/>
      <c r="AE3221" s="2"/>
      <c r="AF3221" s="2"/>
      <c r="AG3221" s="1"/>
      <c r="AH3221" s="2"/>
      <c r="AI3221" s="2"/>
      <c r="AJ3221" s="1"/>
      <c r="AK3221" s="2"/>
      <c r="AL3221" s="1"/>
    </row>
    <row r="3222" spans="27:38" x14ac:dyDescent="0.25">
      <c r="AA3222" s="2"/>
      <c r="AB3222" s="2"/>
      <c r="AC3222" s="2"/>
      <c r="AD3222" s="2"/>
      <c r="AE3222" s="2"/>
      <c r="AF3222" s="2"/>
      <c r="AG3222" s="1"/>
      <c r="AH3222" s="2"/>
      <c r="AI3222" s="2"/>
      <c r="AJ3222" s="1"/>
      <c r="AK3222" s="2"/>
      <c r="AL3222" s="1"/>
    </row>
    <row r="3223" spans="27:38" x14ac:dyDescent="0.25">
      <c r="AA3223" s="2"/>
      <c r="AB3223" s="2"/>
      <c r="AC3223" s="2"/>
      <c r="AD3223" s="2"/>
      <c r="AE3223" s="2"/>
      <c r="AF3223" s="2"/>
      <c r="AG3223" s="1"/>
      <c r="AH3223" s="2"/>
      <c r="AI3223" s="2"/>
      <c r="AJ3223" s="1"/>
      <c r="AK3223" s="2"/>
      <c r="AL3223" s="1"/>
    </row>
    <row r="3224" spans="27:38" x14ac:dyDescent="0.25">
      <c r="AA3224" s="2"/>
      <c r="AB3224" s="2"/>
      <c r="AC3224" s="2"/>
      <c r="AD3224" s="2"/>
      <c r="AE3224" s="2"/>
      <c r="AF3224" s="2"/>
      <c r="AG3224" s="1"/>
      <c r="AH3224" s="2"/>
      <c r="AI3224" s="2"/>
      <c r="AJ3224" s="1"/>
      <c r="AK3224" s="2"/>
      <c r="AL3224" s="1"/>
    </row>
    <row r="3225" spans="27:38" x14ac:dyDescent="0.25">
      <c r="AA3225" s="2"/>
      <c r="AB3225" s="2"/>
      <c r="AC3225" s="2"/>
      <c r="AD3225" s="2"/>
      <c r="AE3225" s="2"/>
      <c r="AF3225" s="2"/>
      <c r="AG3225" s="1"/>
      <c r="AH3225" s="2"/>
      <c r="AI3225" s="2"/>
      <c r="AJ3225" s="1"/>
      <c r="AK3225" s="2"/>
      <c r="AL3225" s="1"/>
    </row>
    <row r="3226" spans="27:38" x14ac:dyDescent="0.25">
      <c r="AA3226" s="2"/>
      <c r="AB3226" s="2"/>
      <c r="AC3226" s="2"/>
      <c r="AD3226" s="2"/>
      <c r="AE3226" s="2"/>
      <c r="AF3226" s="2"/>
      <c r="AG3226" s="1"/>
      <c r="AH3226" s="2"/>
      <c r="AI3226" s="2"/>
      <c r="AJ3226" s="1"/>
      <c r="AK3226" s="2"/>
      <c r="AL3226" s="1"/>
    </row>
    <row r="3227" spans="27:38" x14ac:dyDescent="0.25">
      <c r="AA3227" s="2"/>
      <c r="AB3227" s="2"/>
      <c r="AC3227" s="2"/>
      <c r="AD3227" s="2"/>
      <c r="AE3227" s="2"/>
      <c r="AF3227" s="2"/>
      <c r="AG3227" s="1"/>
      <c r="AH3227" s="2"/>
      <c r="AI3227" s="2"/>
      <c r="AJ3227" s="1"/>
      <c r="AK3227" s="2"/>
      <c r="AL3227" s="1"/>
    </row>
    <row r="3228" spans="27:38" x14ac:dyDescent="0.25">
      <c r="AA3228" s="2"/>
      <c r="AB3228" s="2"/>
      <c r="AC3228" s="2"/>
      <c r="AD3228" s="2"/>
      <c r="AE3228" s="2"/>
      <c r="AF3228" s="2"/>
      <c r="AG3228" s="1"/>
      <c r="AH3228" s="2"/>
      <c r="AI3228" s="2"/>
      <c r="AJ3228" s="1"/>
      <c r="AK3228" s="2"/>
      <c r="AL3228" s="1"/>
    </row>
    <row r="3229" spans="27:38" x14ac:dyDescent="0.25">
      <c r="AA3229" s="2"/>
      <c r="AB3229" s="2"/>
      <c r="AC3229" s="2"/>
      <c r="AD3229" s="2"/>
      <c r="AE3229" s="2"/>
      <c r="AF3229" s="2"/>
      <c r="AG3229" s="1"/>
      <c r="AH3229" s="2"/>
      <c r="AI3229" s="2"/>
      <c r="AJ3229" s="1"/>
      <c r="AK3229" s="2"/>
      <c r="AL3229" s="1"/>
    </row>
    <row r="3230" spans="27:38" x14ac:dyDescent="0.25">
      <c r="AA3230" s="2"/>
      <c r="AB3230" s="2"/>
      <c r="AC3230" s="2"/>
      <c r="AD3230" s="2"/>
      <c r="AE3230" s="2"/>
      <c r="AF3230" s="2"/>
      <c r="AG3230" s="1"/>
      <c r="AH3230" s="2"/>
      <c r="AI3230" s="2"/>
      <c r="AJ3230" s="1"/>
      <c r="AK3230" s="2"/>
      <c r="AL3230" s="1"/>
    </row>
    <row r="3231" spans="27:38" x14ac:dyDescent="0.25">
      <c r="AA3231" s="2"/>
      <c r="AB3231" s="2"/>
      <c r="AC3231" s="2"/>
      <c r="AD3231" s="2"/>
      <c r="AE3231" s="2"/>
      <c r="AF3231" s="2"/>
      <c r="AG3231" s="1"/>
      <c r="AH3231" s="2"/>
      <c r="AI3231" s="2"/>
      <c r="AJ3231" s="1"/>
      <c r="AK3231" s="2"/>
      <c r="AL3231" s="1"/>
    </row>
    <row r="3232" spans="27:38" x14ac:dyDescent="0.25">
      <c r="AA3232" s="2"/>
      <c r="AB3232" s="2"/>
      <c r="AC3232" s="2"/>
      <c r="AD3232" s="2"/>
      <c r="AE3232" s="2"/>
      <c r="AF3232" s="2"/>
      <c r="AG3232" s="1"/>
      <c r="AH3232" s="2"/>
      <c r="AI3232" s="2"/>
      <c r="AJ3232" s="1"/>
      <c r="AK3232" s="2"/>
      <c r="AL3232" s="1"/>
    </row>
    <row r="3233" spans="27:38" x14ac:dyDescent="0.25">
      <c r="AA3233" s="2"/>
      <c r="AB3233" s="2"/>
      <c r="AC3233" s="2"/>
      <c r="AD3233" s="2"/>
      <c r="AE3233" s="2"/>
      <c r="AF3233" s="2"/>
      <c r="AG3233" s="1"/>
      <c r="AH3233" s="2"/>
      <c r="AI3233" s="2"/>
      <c r="AJ3233" s="1"/>
      <c r="AK3233" s="2"/>
      <c r="AL3233" s="1"/>
    </row>
    <row r="3234" spans="27:38" x14ac:dyDescent="0.25">
      <c r="AA3234" s="2"/>
      <c r="AB3234" s="2"/>
      <c r="AC3234" s="2"/>
      <c r="AD3234" s="2"/>
      <c r="AE3234" s="2"/>
      <c r="AF3234" s="2"/>
      <c r="AG3234" s="1"/>
      <c r="AH3234" s="2"/>
      <c r="AI3234" s="2"/>
      <c r="AJ3234" s="1"/>
      <c r="AK3234" s="2"/>
      <c r="AL3234" s="1"/>
    </row>
    <row r="3235" spans="27:38" x14ac:dyDescent="0.25">
      <c r="AA3235" s="2"/>
      <c r="AB3235" s="2"/>
      <c r="AC3235" s="2"/>
      <c r="AD3235" s="2"/>
      <c r="AE3235" s="2"/>
      <c r="AF3235" s="2"/>
      <c r="AG3235" s="1"/>
      <c r="AH3235" s="2"/>
      <c r="AI3235" s="2"/>
      <c r="AJ3235" s="1"/>
      <c r="AK3235" s="2"/>
      <c r="AL3235" s="1"/>
    </row>
    <row r="3236" spans="27:38" x14ac:dyDescent="0.25">
      <c r="AA3236" s="2"/>
      <c r="AB3236" s="2"/>
      <c r="AC3236" s="2"/>
      <c r="AD3236" s="2"/>
      <c r="AE3236" s="2"/>
      <c r="AF3236" s="2"/>
      <c r="AG3236" s="1"/>
      <c r="AH3236" s="2"/>
      <c r="AI3236" s="2"/>
      <c r="AJ3236" s="1"/>
      <c r="AK3236" s="2"/>
      <c r="AL3236" s="1"/>
    </row>
    <row r="3237" spans="27:38" x14ac:dyDescent="0.25">
      <c r="AA3237" s="2"/>
      <c r="AB3237" s="2"/>
      <c r="AC3237" s="2"/>
      <c r="AD3237" s="2"/>
      <c r="AE3237" s="2"/>
      <c r="AF3237" s="2"/>
      <c r="AG3237" s="1"/>
      <c r="AH3237" s="2"/>
      <c r="AI3237" s="2"/>
      <c r="AJ3237" s="1"/>
      <c r="AK3237" s="2"/>
      <c r="AL3237" s="1"/>
    </row>
    <row r="3238" spans="27:38" x14ac:dyDescent="0.25">
      <c r="AA3238" s="2"/>
      <c r="AB3238" s="2"/>
      <c r="AC3238" s="2"/>
      <c r="AD3238" s="2"/>
      <c r="AE3238" s="2"/>
      <c r="AF3238" s="2"/>
      <c r="AG3238" s="1"/>
      <c r="AH3238" s="2"/>
      <c r="AI3238" s="2"/>
      <c r="AJ3238" s="1"/>
      <c r="AK3238" s="2"/>
      <c r="AL3238" s="1"/>
    </row>
    <row r="3239" spans="27:38" x14ac:dyDescent="0.25">
      <c r="AA3239" s="2"/>
      <c r="AB3239" s="2"/>
      <c r="AC3239" s="2"/>
      <c r="AD3239" s="2"/>
      <c r="AE3239" s="2"/>
      <c r="AF3239" s="2"/>
      <c r="AG3239" s="1"/>
      <c r="AH3239" s="2"/>
      <c r="AI3239" s="2"/>
      <c r="AJ3239" s="1"/>
      <c r="AK3239" s="2"/>
      <c r="AL3239" s="1"/>
    </row>
    <row r="3240" spans="27:38" x14ac:dyDescent="0.25">
      <c r="AA3240" s="2"/>
      <c r="AB3240" s="2"/>
      <c r="AC3240" s="2"/>
      <c r="AD3240" s="2"/>
      <c r="AE3240" s="2"/>
      <c r="AF3240" s="2"/>
      <c r="AG3240" s="1"/>
      <c r="AH3240" s="2"/>
      <c r="AI3240" s="2"/>
      <c r="AJ3240" s="1"/>
      <c r="AK3240" s="2"/>
      <c r="AL3240" s="1"/>
    </row>
    <row r="3241" spans="27:38" x14ac:dyDescent="0.25">
      <c r="AA3241" s="2"/>
      <c r="AB3241" s="2"/>
      <c r="AC3241" s="2"/>
      <c r="AD3241" s="2"/>
      <c r="AE3241" s="2"/>
      <c r="AF3241" s="2"/>
      <c r="AG3241" s="1"/>
      <c r="AH3241" s="2"/>
      <c r="AI3241" s="2"/>
      <c r="AJ3241" s="1"/>
      <c r="AK3241" s="2"/>
      <c r="AL3241" s="1"/>
    </row>
    <row r="3242" spans="27:38" x14ac:dyDescent="0.25">
      <c r="AA3242" s="2"/>
      <c r="AB3242" s="2"/>
      <c r="AC3242" s="2"/>
      <c r="AD3242" s="2"/>
      <c r="AE3242" s="2"/>
      <c r="AF3242" s="2"/>
      <c r="AG3242" s="1"/>
      <c r="AH3242" s="2"/>
      <c r="AI3242" s="2"/>
      <c r="AJ3242" s="1"/>
      <c r="AK3242" s="2"/>
      <c r="AL3242" s="1"/>
    </row>
    <row r="3243" spans="27:38" x14ac:dyDescent="0.25">
      <c r="AA3243" s="2"/>
      <c r="AB3243" s="2"/>
      <c r="AC3243" s="2"/>
      <c r="AD3243" s="2"/>
      <c r="AE3243" s="2"/>
      <c r="AF3243" s="2"/>
      <c r="AG3243" s="1"/>
      <c r="AH3243" s="2"/>
      <c r="AI3243" s="2"/>
      <c r="AJ3243" s="1"/>
      <c r="AK3243" s="2"/>
      <c r="AL3243" s="1"/>
    </row>
    <row r="3244" spans="27:38" x14ac:dyDescent="0.25">
      <c r="AA3244" s="2"/>
      <c r="AB3244" s="2"/>
      <c r="AC3244" s="2"/>
      <c r="AD3244" s="2"/>
      <c r="AE3244" s="2"/>
      <c r="AF3244" s="2"/>
      <c r="AG3244" s="1"/>
      <c r="AH3244" s="2"/>
      <c r="AI3244" s="2"/>
      <c r="AJ3244" s="1"/>
      <c r="AK3244" s="2"/>
      <c r="AL3244" s="1"/>
    </row>
    <row r="3245" spans="27:38" x14ac:dyDescent="0.25">
      <c r="AA3245" s="2"/>
      <c r="AB3245" s="2"/>
      <c r="AC3245" s="2"/>
      <c r="AD3245" s="2"/>
      <c r="AE3245" s="2"/>
      <c r="AF3245" s="2"/>
      <c r="AG3245" s="1"/>
      <c r="AH3245" s="2"/>
      <c r="AI3245" s="2"/>
      <c r="AJ3245" s="1"/>
      <c r="AK3245" s="2"/>
      <c r="AL3245" s="1"/>
    </row>
    <row r="3246" spans="27:38" x14ac:dyDescent="0.25">
      <c r="AA3246" s="2"/>
      <c r="AB3246" s="2"/>
      <c r="AC3246" s="2"/>
      <c r="AD3246" s="2"/>
      <c r="AE3246" s="2"/>
      <c r="AF3246" s="2"/>
      <c r="AG3246" s="1"/>
      <c r="AH3246" s="2"/>
      <c r="AI3246" s="2"/>
      <c r="AJ3246" s="1"/>
      <c r="AK3246" s="2"/>
      <c r="AL3246" s="1"/>
    </row>
    <row r="3247" spans="27:38" x14ac:dyDescent="0.25">
      <c r="AA3247" s="2"/>
      <c r="AB3247" s="2"/>
      <c r="AC3247" s="2"/>
      <c r="AD3247" s="2"/>
      <c r="AE3247" s="2"/>
      <c r="AF3247" s="2"/>
      <c r="AG3247" s="1"/>
      <c r="AH3247" s="2"/>
      <c r="AI3247" s="2"/>
      <c r="AJ3247" s="1"/>
      <c r="AK3247" s="2"/>
      <c r="AL3247" s="1"/>
    </row>
    <row r="3248" spans="27:38" x14ac:dyDescent="0.25">
      <c r="AA3248" s="2"/>
      <c r="AB3248" s="2"/>
      <c r="AC3248" s="2"/>
      <c r="AD3248" s="2"/>
      <c r="AE3248" s="2"/>
      <c r="AF3248" s="2"/>
      <c r="AG3248" s="1"/>
      <c r="AH3248" s="2"/>
      <c r="AI3248" s="2"/>
      <c r="AJ3248" s="1"/>
      <c r="AK3248" s="2"/>
      <c r="AL3248" s="1"/>
    </row>
    <row r="3249" spans="27:38" x14ac:dyDescent="0.25">
      <c r="AA3249" s="2"/>
      <c r="AB3249" s="2"/>
      <c r="AC3249" s="2"/>
      <c r="AD3249" s="2"/>
      <c r="AE3249" s="2"/>
      <c r="AF3249" s="2"/>
      <c r="AG3249" s="1"/>
      <c r="AH3249" s="2"/>
      <c r="AI3249" s="2"/>
      <c r="AJ3249" s="1"/>
      <c r="AK3249" s="2"/>
      <c r="AL3249" s="1"/>
    </row>
    <row r="3250" spans="27:38" x14ac:dyDescent="0.25">
      <c r="AA3250" s="2"/>
      <c r="AB3250" s="2"/>
      <c r="AC3250" s="2"/>
      <c r="AD3250" s="2"/>
      <c r="AE3250" s="2"/>
      <c r="AF3250" s="2"/>
      <c r="AG3250" s="1"/>
      <c r="AH3250" s="2"/>
      <c r="AI3250" s="2"/>
      <c r="AJ3250" s="1"/>
      <c r="AK3250" s="2"/>
      <c r="AL3250" s="1"/>
    </row>
    <row r="3251" spans="27:38" x14ac:dyDescent="0.25">
      <c r="AA3251" s="2"/>
      <c r="AB3251" s="2"/>
      <c r="AC3251" s="2"/>
      <c r="AD3251" s="2"/>
      <c r="AE3251" s="2"/>
      <c r="AF3251" s="2"/>
      <c r="AG3251" s="1"/>
      <c r="AH3251" s="2"/>
      <c r="AI3251" s="2"/>
      <c r="AJ3251" s="1"/>
      <c r="AK3251" s="2"/>
      <c r="AL3251" s="1"/>
    </row>
    <row r="3252" spans="27:38" x14ac:dyDescent="0.25">
      <c r="AA3252" s="2"/>
      <c r="AB3252" s="2"/>
      <c r="AC3252" s="2"/>
      <c r="AD3252" s="2"/>
      <c r="AE3252" s="2"/>
      <c r="AF3252" s="2"/>
      <c r="AG3252" s="1"/>
      <c r="AH3252" s="2"/>
      <c r="AI3252" s="2"/>
      <c r="AJ3252" s="1"/>
      <c r="AK3252" s="2"/>
      <c r="AL3252" s="1"/>
    </row>
    <row r="3253" spans="27:38" x14ac:dyDescent="0.25">
      <c r="AA3253" s="2"/>
      <c r="AB3253" s="2"/>
      <c r="AC3253" s="2"/>
      <c r="AD3253" s="2"/>
      <c r="AE3253" s="2"/>
      <c r="AF3253" s="2"/>
      <c r="AG3253" s="1"/>
      <c r="AH3253" s="2"/>
      <c r="AI3253" s="2"/>
      <c r="AJ3253" s="1"/>
      <c r="AK3253" s="2"/>
      <c r="AL3253" s="1"/>
    </row>
    <row r="3254" spans="27:38" x14ac:dyDescent="0.25">
      <c r="AA3254" s="2"/>
      <c r="AB3254" s="2"/>
      <c r="AC3254" s="2"/>
      <c r="AD3254" s="2"/>
      <c r="AE3254" s="2"/>
      <c r="AF3254" s="2"/>
      <c r="AG3254" s="1"/>
      <c r="AH3254" s="2"/>
      <c r="AI3254" s="2"/>
      <c r="AJ3254" s="1"/>
      <c r="AK3254" s="2"/>
      <c r="AL3254" s="1"/>
    </row>
    <row r="3255" spans="27:38" x14ac:dyDescent="0.25">
      <c r="AA3255" s="2"/>
      <c r="AB3255" s="2"/>
      <c r="AC3255" s="2"/>
      <c r="AD3255" s="2"/>
      <c r="AE3255" s="2"/>
      <c r="AF3255" s="2"/>
      <c r="AG3255" s="1"/>
      <c r="AH3255" s="2"/>
      <c r="AI3255" s="2"/>
      <c r="AJ3255" s="1"/>
      <c r="AK3255" s="2"/>
      <c r="AL3255" s="1"/>
    </row>
    <row r="3256" spans="27:38" x14ac:dyDescent="0.25">
      <c r="AA3256" s="2"/>
      <c r="AB3256" s="2"/>
      <c r="AC3256" s="2"/>
      <c r="AD3256" s="2"/>
      <c r="AE3256" s="2"/>
      <c r="AF3256" s="2"/>
      <c r="AG3256" s="1"/>
      <c r="AH3256" s="2"/>
      <c r="AI3256" s="2"/>
      <c r="AJ3256" s="1"/>
      <c r="AK3256" s="2"/>
      <c r="AL3256" s="1"/>
    </row>
    <row r="3257" spans="27:38" x14ac:dyDescent="0.25">
      <c r="AA3257" s="2"/>
      <c r="AB3257" s="2"/>
      <c r="AC3257" s="2"/>
      <c r="AD3257" s="2"/>
      <c r="AE3257" s="2"/>
      <c r="AF3257" s="2"/>
      <c r="AG3257" s="1"/>
      <c r="AH3257" s="2"/>
      <c r="AI3257" s="2"/>
      <c r="AJ3257" s="1"/>
      <c r="AK3257" s="2"/>
      <c r="AL3257" s="1"/>
    </row>
    <row r="3258" spans="27:38" x14ac:dyDescent="0.25">
      <c r="AA3258" s="2"/>
      <c r="AB3258" s="2"/>
      <c r="AC3258" s="2"/>
      <c r="AD3258" s="2"/>
      <c r="AE3258" s="2"/>
      <c r="AF3258" s="2"/>
      <c r="AG3258" s="1"/>
      <c r="AH3258" s="2"/>
      <c r="AI3258" s="2"/>
      <c r="AJ3258" s="1"/>
      <c r="AK3258" s="2"/>
      <c r="AL3258" s="1"/>
    </row>
    <row r="3259" spans="27:38" x14ac:dyDescent="0.25">
      <c r="AA3259" s="2"/>
      <c r="AB3259" s="2"/>
      <c r="AC3259" s="2"/>
      <c r="AD3259" s="2"/>
      <c r="AE3259" s="2"/>
      <c r="AF3259" s="2"/>
      <c r="AG3259" s="1"/>
      <c r="AH3259" s="2"/>
      <c r="AI3259" s="2"/>
      <c r="AJ3259" s="1"/>
      <c r="AK3259" s="2"/>
      <c r="AL3259" s="1"/>
    </row>
    <row r="3260" spans="27:38" x14ac:dyDescent="0.25">
      <c r="AA3260" s="2"/>
      <c r="AB3260" s="2"/>
      <c r="AC3260" s="2"/>
      <c r="AD3260" s="2"/>
      <c r="AE3260" s="2"/>
      <c r="AF3260" s="2"/>
      <c r="AG3260" s="1"/>
      <c r="AH3260" s="2"/>
      <c r="AI3260" s="2"/>
      <c r="AJ3260" s="1"/>
      <c r="AK3260" s="2"/>
      <c r="AL3260" s="1"/>
    </row>
    <row r="3261" spans="27:38" x14ac:dyDescent="0.25">
      <c r="AA3261" s="2"/>
      <c r="AB3261" s="2"/>
      <c r="AC3261" s="2"/>
      <c r="AD3261" s="2"/>
      <c r="AE3261" s="2"/>
      <c r="AF3261" s="2"/>
      <c r="AG3261" s="1"/>
      <c r="AH3261" s="2"/>
      <c r="AI3261" s="2"/>
      <c r="AJ3261" s="1"/>
      <c r="AK3261" s="2"/>
      <c r="AL3261" s="1"/>
    </row>
    <row r="3262" spans="27:38" x14ac:dyDescent="0.25">
      <c r="AA3262" s="2"/>
      <c r="AB3262" s="2"/>
      <c r="AC3262" s="2"/>
      <c r="AD3262" s="2"/>
      <c r="AE3262" s="2"/>
      <c r="AF3262" s="2"/>
      <c r="AG3262" s="1"/>
      <c r="AH3262" s="2"/>
      <c r="AI3262" s="2"/>
      <c r="AJ3262" s="1"/>
      <c r="AK3262" s="2"/>
      <c r="AL3262" s="1"/>
    </row>
    <row r="3263" spans="27:38" x14ac:dyDescent="0.25">
      <c r="AA3263" s="2"/>
      <c r="AB3263" s="2"/>
      <c r="AC3263" s="2"/>
      <c r="AD3263" s="2"/>
      <c r="AE3263" s="2"/>
      <c r="AF3263" s="2"/>
      <c r="AG3263" s="1"/>
      <c r="AH3263" s="2"/>
      <c r="AI3263" s="2"/>
      <c r="AJ3263" s="1"/>
      <c r="AK3263" s="2"/>
      <c r="AL3263" s="1"/>
    </row>
    <row r="3264" spans="27:38" x14ac:dyDescent="0.25">
      <c r="AA3264" s="2"/>
      <c r="AB3264" s="2"/>
      <c r="AC3264" s="2"/>
      <c r="AD3264" s="2"/>
      <c r="AE3264" s="2"/>
      <c r="AF3264" s="2"/>
      <c r="AG3264" s="1"/>
      <c r="AH3264" s="2"/>
      <c r="AI3264" s="2"/>
      <c r="AJ3264" s="1"/>
      <c r="AK3264" s="2"/>
      <c r="AL3264" s="1"/>
    </row>
    <row r="3265" spans="27:38" x14ac:dyDescent="0.25">
      <c r="AA3265" s="2"/>
      <c r="AB3265" s="2"/>
      <c r="AC3265" s="2"/>
      <c r="AD3265" s="2"/>
      <c r="AE3265" s="2"/>
      <c r="AF3265" s="2"/>
      <c r="AG3265" s="1"/>
      <c r="AH3265" s="2"/>
      <c r="AI3265" s="2"/>
      <c r="AJ3265" s="1"/>
      <c r="AK3265" s="2"/>
      <c r="AL3265" s="1"/>
    </row>
    <row r="3266" spans="27:38" x14ac:dyDescent="0.25">
      <c r="AA3266" s="2"/>
      <c r="AB3266" s="2"/>
      <c r="AC3266" s="2"/>
      <c r="AD3266" s="2"/>
      <c r="AE3266" s="2"/>
      <c r="AF3266" s="2"/>
      <c r="AG3266" s="1"/>
      <c r="AH3266" s="2"/>
      <c r="AI3266" s="2"/>
      <c r="AJ3266" s="1"/>
      <c r="AK3266" s="2"/>
      <c r="AL3266" s="1"/>
    </row>
    <row r="3267" spans="27:38" x14ac:dyDescent="0.25">
      <c r="AA3267" s="2"/>
      <c r="AB3267" s="2"/>
      <c r="AC3267" s="2"/>
      <c r="AD3267" s="2"/>
      <c r="AE3267" s="2"/>
      <c r="AF3267" s="2"/>
      <c r="AG3267" s="1"/>
      <c r="AH3267" s="2"/>
      <c r="AI3267" s="2"/>
      <c r="AJ3267" s="1"/>
      <c r="AK3267" s="2"/>
      <c r="AL3267" s="1"/>
    </row>
    <row r="3268" spans="27:38" x14ac:dyDescent="0.25">
      <c r="AA3268" s="2"/>
      <c r="AB3268" s="2"/>
      <c r="AC3268" s="2"/>
      <c r="AD3268" s="2"/>
      <c r="AE3268" s="2"/>
      <c r="AF3268" s="2"/>
      <c r="AG3268" s="1"/>
      <c r="AH3268" s="2"/>
      <c r="AI3268" s="2"/>
      <c r="AJ3268" s="1"/>
      <c r="AK3268" s="2"/>
      <c r="AL3268" s="1"/>
    </row>
    <row r="3269" spans="27:38" x14ac:dyDescent="0.25">
      <c r="AA3269" s="2"/>
      <c r="AB3269" s="2"/>
      <c r="AC3269" s="2"/>
      <c r="AD3269" s="2"/>
      <c r="AE3269" s="2"/>
      <c r="AF3269" s="2"/>
      <c r="AG3269" s="1"/>
      <c r="AH3269" s="2"/>
      <c r="AI3269" s="2"/>
      <c r="AJ3269" s="1"/>
      <c r="AK3269" s="2"/>
      <c r="AL3269" s="1"/>
    </row>
    <row r="3270" spans="27:38" x14ac:dyDescent="0.25">
      <c r="AA3270" s="2"/>
      <c r="AB3270" s="2"/>
      <c r="AC3270" s="2"/>
      <c r="AD3270" s="2"/>
      <c r="AE3270" s="2"/>
      <c r="AF3270" s="2"/>
      <c r="AG3270" s="1"/>
      <c r="AH3270" s="2"/>
      <c r="AI3270" s="2"/>
      <c r="AJ3270" s="1"/>
      <c r="AK3270" s="2"/>
      <c r="AL3270" s="1"/>
    </row>
    <row r="3271" spans="27:38" x14ac:dyDescent="0.25">
      <c r="AA3271" s="2"/>
      <c r="AB3271" s="2"/>
      <c r="AC3271" s="2"/>
      <c r="AD3271" s="2"/>
      <c r="AE3271" s="2"/>
      <c r="AF3271" s="2"/>
      <c r="AG3271" s="1"/>
      <c r="AH3271" s="2"/>
      <c r="AI3271" s="2"/>
      <c r="AJ3271" s="1"/>
      <c r="AK3271" s="2"/>
      <c r="AL3271" s="1"/>
    </row>
    <row r="3272" spans="27:38" x14ac:dyDescent="0.25">
      <c r="AA3272" s="2"/>
      <c r="AB3272" s="2"/>
      <c r="AC3272" s="2"/>
      <c r="AD3272" s="2"/>
      <c r="AE3272" s="2"/>
      <c r="AF3272" s="2"/>
      <c r="AG3272" s="1"/>
      <c r="AH3272" s="2"/>
      <c r="AI3272" s="2"/>
      <c r="AJ3272" s="1"/>
      <c r="AK3272" s="2"/>
      <c r="AL3272" s="1"/>
    </row>
    <row r="3273" spans="27:38" x14ac:dyDescent="0.25">
      <c r="AA3273" s="2"/>
      <c r="AB3273" s="2"/>
      <c r="AC3273" s="2"/>
      <c r="AD3273" s="2"/>
      <c r="AE3273" s="2"/>
      <c r="AF3273" s="2"/>
      <c r="AG3273" s="1"/>
      <c r="AH3273" s="2"/>
      <c r="AI3273" s="2"/>
      <c r="AJ3273" s="1"/>
      <c r="AK3273" s="2"/>
      <c r="AL3273" s="1"/>
    </row>
    <row r="3274" spans="27:38" x14ac:dyDescent="0.25">
      <c r="AA3274" s="2"/>
      <c r="AB3274" s="2"/>
      <c r="AC3274" s="2"/>
      <c r="AD3274" s="2"/>
      <c r="AE3274" s="2"/>
      <c r="AF3274" s="2"/>
      <c r="AG3274" s="1"/>
      <c r="AH3274" s="2"/>
      <c r="AI3274" s="2"/>
      <c r="AJ3274" s="1"/>
      <c r="AK3274" s="2"/>
      <c r="AL3274" s="1"/>
    </row>
    <row r="3275" spans="27:38" x14ac:dyDescent="0.25">
      <c r="AA3275" s="2"/>
      <c r="AB3275" s="2"/>
      <c r="AC3275" s="2"/>
      <c r="AD3275" s="2"/>
      <c r="AE3275" s="2"/>
      <c r="AF3275" s="2"/>
      <c r="AG3275" s="1"/>
      <c r="AH3275" s="2"/>
      <c r="AI3275" s="2"/>
      <c r="AJ3275" s="1"/>
      <c r="AK3275" s="2"/>
      <c r="AL3275" s="1"/>
    </row>
    <row r="3276" spans="27:38" x14ac:dyDescent="0.25">
      <c r="AA3276" s="2"/>
      <c r="AB3276" s="2"/>
      <c r="AC3276" s="2"/>
      <c r="AD3276" s="2"/>
      <c r="AE3276" s="2"/>
      <c r="AF3276" s="2"/>
      <c r="AG3276" s="1"/>
      <c r="AH3276" s="2"/>
      <c r="AI3276" s="2"/>
      <c r="AJ3276" s="1"/>
      <c r="AK3276" s="2"/>
      <c r="AL3276" s="1"/>
    </row>
    <row r="3277" spans="27:38" x14ac:dyDescent="0.25">
      <c r="AA3277" s="2"/>
      <c r="AB3277" s="2"/>
      <c r="AC3277" s="2"/>
      <c r="AD3277" s="2"/>
      <c r="AE3277" s="2"/>
      <c r="AF3277" s="2"/>
      <c r="AG3277" s="1"/>
      <c r="AH3277" s="2"/>
      <c r="AI3277" s="2"/>
      <c r="AJ3277" s="1"/>
      <c r="AK3277" s="2"/>
      <c r="AL3277" s="1"/>
    </row>
    <row r="3278" spans="27:38" x14ac:dyDescent="0.25">
      <c r="AA3278" s="2"/>
      <c r="AB3278" s="2"/>
      <c r="AC3278" s="2"/>
      <c r="AD3278" s="2"/>
      <c r="AE3278" s="2"/>
      <c r="AF3278" s="2"/>
      <c r="AG3278" s="1"/>
      <c r="AH3278" s="2"/>
      <c r="AI3278" s="2"/>
      <c r="AJ3278" s="1"/>
      <c r="AK3278" s="2"/>
      <c r="AL3278" s="1"/>
    </row>
    <row r="3279" spans="27:38" x14ac:dyDescent="0.25">
      <c r="AA3279" s="2"/>
      <c r="AB3279" s="2"/>
      <c r="AC3279" s="2"/>
      <c r="AD3279" s="2"/>
      <c r="AE3279" s="2"/>
      <c r="AF3279" s="2"/>
      <c r="AG3279" s="1"/>
      <c r="AH3279" s="2"/>
      <c r="AI3279" s="2"/>
      <c r="AJ3279" s="1"/>
      <c r="AK3279" s="2"/>
      <c r="AL3279" s="1"/>
    </row>
    <row r="3280" spans="27:38" x14ac:dyDescent="0.25">
      <c r="AA3280" s="2"/>
      <c r="AB3280" s="2"/>
      <c r="AC3280" s="2"/>
      <c r="AD3280" s="2"/>
      <c r="AE3280" s="2"/>
      <c r="AF3280" s="2"/>
      <c r="AG3280" s="1"/>
      <c r="AH3280" s="2"/>
      <c r="AI3280" s="2"/>
      <c r="AJ3280" s="1"/>
      <c r="AK3280" s="2"/>
      <c r="AL3280" s="1"/>
    </row>
    <row r="3281" spans="27:38" x14ac:dyDescent="0.25">
      <c r="AA3281" s="2"/>
      <c r="AB3281" s="2"/>
      <c r="AC3281" s="2"/>
      <c r="AD3281" s="2"/>
      <c r="AE3281" s="2"/>
      <c r="AF3281" s="2"/>
      <c r="AG3281" s="1"/>
      <c r="AH3281" s="2"/>
      <c r="AI3281" s="2"/>
      <c r="AJ3281" s="1"/>
      <c r="AK3281" s="2"/>
      <c r="AL3281" s="1"/>
    </row>
    <row r="3282" spans="27:38" x14ac:dyDescent="0.25">
      <c r="AA3282" s="2"/>
      <c r="AB3282" s="2"/>
      <c r="AC3282" s="2"/>
      <c r="AD3282" s="2"/>
      <c r="AE3282" s="2"/>
      <c r="AF3282" s="2"/>
      <c r="AG3282" s="1"/>
      <c r="AH3282" s="2"/>
      <c r="AI3282" s="2"/>
      <c r="AJ3282" s="1"/>
      <c r="AK3282" s="2"/>
      <c r="AL3282" s="1"/>
    </row>
    <row r="3283" spans="27:38" x14ac:dyDescent="0.25">
      <c r="AA3283" s="2"/>
      <c r="AB3283" s="2"/>
      <c r="AC3283" s="2"/>
      <c r="AD3283" s="2"/>
      <c r="AE3283" s="2"/>
      <c r="AF3283" s="2"/>
      <c r="AG3283" s="1"/>
      <c r="AH3283" s="2"/>
      <c r="AI3283" s="2"/>
      <c r="AJ3283" s="1"/>
      <c r="AK3283" s="2"/>
      <c r="AL3283" s="1"/>
    </row>
    <row r="3284" spans="27:38" x14ac:dyDescent="0.25">
      <c r="AA3284" s="2"/>
      <c r="AB3284" s="2"/>
      <c r="AC3284" s="2"/>
      <c r="AD3284" s="2"/>
      <c r="AE3284" s="2"/>
      <c r="AF3284" s="2"/>
      <c r="AG3284" s="1"/>
      <c r="AH3284" s="2"/>
      <c r="AI3284" s="2"/>
      <c r="AJ3284" s="1"/>
      <c r="AK3284" s="2"/>
      <c r="AL3284" s="1"/>
    </row>
    <row r="3285" spans="27:38" x14ac:dyDescent="0.25">
      <c r="AA3285" s="2"/>
      <c r="AB3285" s="2"/>
      <c r="AC3285" s="2"/>
      <c r="AD3285" s="2"/>
      <c r="AE3285" s="2"/>
      <c r="AF3285" s="2"/>
      <c r="AG3285" s="1"/>
      <c r="AH3285" s="2"/>
      <c r="AI3285" s="2"/>
      <c r="AJ3285" s="1"/>
      <c r="AK3285" s="2"/>
      <c r="AL3285" s="1"/>
    </row>
    <row r="3286" spans="27:38" x14ac:dyDescent="0.25">
      <c r="AA3286" s="2"/>
      <c r="AB3286" s="2"/>
      <c r="AC3286" s="2"/>
      <c r="AD3286" s="2"/>
      <c r="AE3286" s="2"/>
      <c r="AF3286" s="2"/>
      <c r="AG3286" s="1"/>
      <c r="AH3286" s="2"/>
      <c r="AI3286" s="2"/>
      <c r="AJ3286" s="1"/>
      <c r="AK3286" s="2"/>
      <c r="AL3286" s="1"/>
    </row>
    <row r="3287" spans="27:38" x14ac:dyDescent="0.25">
      <c r="AA3287" s="2"/>
      <c r="AB3287" s="2"/>
      <c r="AC3287" s="2"/>
      <c r="AD3287" s="2"/>
      <c r="AE3287" s="2"/>
      <c r="AF3287" s="2"/>
      <c r="AG3287" s="1"/>
      <c r="AH3287" s="2"/>
      <c r="AI3287" s="2"/>
      <c r="AJ3287" s="1"/>
      <c r="AK3287" s="2"/>
      <c r="AL3287" s="1"/>
    </row>
    <row r="3288" spans="27:38" x14ac:dyDescent="0.25">
      <c r="AA3288" s="2"/>
      <c r="AB3288" s="2"/>
      <c r="AC3288" s="2"/>
      <c r="AD3288" s="2"/>
      <c r="AE3288" s="2"/>
      <c r="AF3288" s="2"/>
      <c r="AG3288" s="1"/>
      <c r="AH3288" s="2"/>
      <c r="AI3288" s="2"/>
      <c r="AJ3288" s="1"/>
      <c r="AK3288" s="2"/>
      <c r="AL3288" s="1"/>
    </row>
    <row r="3289" spans="27:38" x14ac:dyDescent="0.25">
      <c r="AA3289" s="2"/>
      <c r="AB3289" s="2"/>
      <c r="AC3289" s="2"/>
      <c r="AD3289" s="2"/>
      <c r="AE3289" s="2"/>
      <c r="AF3289" s="2"/>
      <c r="AG3289" s="1"/>
      <c r="AH3289" s="2"/>
      <c r="AI3289" s="2"/>
      <c r="AJ3289" s="1"/>
      <c r="AK3289" s="2"/>
      <c r="AL3289" s="1"/>
    </row>
    <row r="3290" spans="27:38" x14ac:dyDescent="0.25">
      <c r="AA3290" s="2"/>
      <c r="AB3290" s="2"/>
      <c r="AC3290" s="2"/>
      <c r="AD3290" s="2"/>
      <c r="AE3290" s="2"/>
      <c r="AF3290" s="2"/>
      <c r="AG3290" s="1"/>
      <c r="AH3290" s="2"/>
      <c r="AI3290" s="2"/>
      <c r="AJ3290" s="1"/>
      <c r="AK3290" s="2"/>
      <c r="AL3290" s="1"/>
    </row>
    <row r="3291" spans="27:38" x14ac:dyDescent="0.25">
      <c r="AA3291" s="2"/>
      <c r="AB3291" s="2"/>
      <c r="AC3291" s="2"/>
      <c r="AD3291" s="2"/>
      <c r="AE3291" s="2"/>
      <c r="AF3291" s="2"/>
      <c r="AG3291" s="1"/>
      <c r="AH3291" s="2"/>
      <c r="AI3291" s="2"/>
      <c r="AJ3291" s="1"/>
      <c r="AK3291" s="2"/>
      <c r="AL3291" s="1"/>
    </row>
    <row r="3292" spans="27:38" x14ac:dyDescent="0.25">
      <c r="AA3292" s="2"/>
      <c r="AB3292" s="2"/>
      <c r="AC3292" s="2"/>
      <c r="AD3292" s="2"/>
      <c r="AE3292" s="2"/>
      <c r="AF3292" s="2"/>
      <c r="AG3292" s="1"/>
      <c r="AH3292" s="2"/>
      <c r="AI3292" s="2"/>
      <c r="AJ3292" s="1"/>
      <c r="AK3292" s="2"/>
      <c r="AL3292" s="1"/>
    </row>
    <row r="3293" spans="27:38" x14ac:dyDescent="0.25">
      <c r="AA3293" s="2"/>
      <c r="AB3293" s="2"/>
      <c r="AC3293" s="2"/>
      <c r="AD3293" s="2"/>
      <c r="AE3293" s="2"/>
      <c r="AF3293" s="2"/>
      <c r="AG3293" s="1"/>
      <c r="AH3293" s="2"/>
      <c r="AI3293" s="2"/>
      <c r="AJ3293" s="1"/>
      <c r="AK3293" s="2"/>
      <c r="AL3293" s="1"/>
    </row>
    <row r="3294" spans="27:38" x14ac:dyDescent="0.25">
      <c r="AA3294" s="2"/>
      <c r="AB3294" s="2"/>
      <c r="AC3294" s="2"/>
      <c r="AD3294" s="2"/>
      <c r="AE3294" s="2"/>
      <c r="AF3294" s="2"/>
      <c r="AG3294" s="1"/>
      <c r="AH3294" s="2"/>
      <c r="AI3294" s="2"/>
      <c r="AJ3294" s="1"/>
      <c r="AK3294" s="2"/>
      <c r="AL3294" s="1"/>
    </row>
    <row r="3295" spans="27:38" x14ac:dyDescent="0.25">
      <c r="AA3295" s="2"/>
      <c r="AB3295" s="2"/>
      <c r="AC3295" s="2"/>
      <c r="AD3295" s="2"/>
      <c r="AE3295" s="2"/>
      <c r="AF3295" s="2"/>
      <c r="AG3295" s="1"/>
      <c r="AH3295" s="2"/>
      <c r="AI3295" s="2"/>
      <c r="AJ3295" s="1"/>
      <c r="AK3295" s="2"/>
      <c r="AL3295" s="1"/>
    </row>
    <row r="3296" spans="27:38" x14ac:dyDescent="0.25">
      <c r="AA3296" s="2"/>
      <c r="AB3296" s="2"/>
      <c r="AC3296" s="2"/>
      <c r="AD3296" s="2"/>
      <c r="AE3296" s="2"/>
      <c r="AF3296" s="2"/>
      <c r="AG3296" s="1"/>
      <c r="AH3296" s="2"/>
      <c r="AI3296" s="2"/>
      <c r="AJ3296" s="1"/>
      <c r="AK3296" s="2"/>
      <c r="AL3296" s="1"/>
    </row>
    <row r="3297" spans="27:38" x14ac:dyDescent="0.25">
      <c r="AA3297" s="2"/>
      <c r="AB3297" s="2"/>
      <c r="AC3297" s="2"/>
      <c r="AD3297" s="2"/>
      <c r="AE3297" s="2"/>
      <c r="AF3297" s="2"/>
      <c r="AG3297" s="1"/>
      <c r="AH3297" s="2"/>
      <c r="AI3297" s="2"/>
      <c r="AJ3297" s="1"/>
      <c r="AK3297" s="2"/>
      <c r="AL3297" s="1"/>
    </row>
    <row r="3298" spans="27:38" x14ac:dyDescent="0.25">
      <c r="AA3298" s="2"/>
      <c r="AB3298" s="2"/>
      <c r="AC3298" s="2"/>
      <c r="AD3298" s="2"/>
      <c r="AE3298" s="2"/>
      <c r="AF3298" s="2"/>
      <c r="AG3298" s="1"/>
      <c r="AH3298" s="2"/>
      <c r="AI3298" s="2"/>
      <c r="AJ3298" s="1"/>
      <c r="AK3298" s="2"/>
      <c r="AL3298" s="1"/>
    </row>
    <row r="3299" spans="27:38" x14ac:dyDescent="0.25">
      <c r="AA3299" s="2"/>
      <c r="AB3299" s="2"/>
      <c r="AC3299" s="2"/>
      <c r="AD3299" s="2"/>
      <c r="AE3299" s="2"/>
      <c r="AF3299" s="2"/>
      <c r="AG3299" s="1"/>
      <c r="AH3299" s="2"/>
      <c r="AI3299" s="2"/>
      <c r="AJ3299" s="1"/>
      <c r="AK3299" s="2"/>
      <c r="AL3299" s="1"/>
    </row>
    <row r="3300" spans="27:38" x14ac:dyDescent="0.25">
      <c r="AA3300" s="2"/>
      <c r="AB3300" s="2"/>
      <c r="AC3300" s="2"/>
      <c r="AD3300" s="2"/>
      <c r="AE3300" s="2"/>
      <c r="AF3300" s="2"/>
      <c r="AG3300" s="1"/>
      <c r="AH3300" s="2"/>
      <c r="AI3300" s="2"/>
      <c r="AJ3300" s="1"/>
      <c r="AK3300" s="2"/>
      <c r="AL3300" s="1"/>
    </row>
    <row r="3301" spans="27:38" x14ac:dyDescent="0.25">
      <c r="AA3301" s="2"/>
      <c r="AB3301" s="2"/>
      <c r="AC3301" s="2"/>
      <c r="AD3301" s="2"/>
      <c r="AE3301" s="2"/>
      <c r="AF3301" s="2"/>
      <c r="AG3301" s="1"/>
      <c r="AH3301" s="2"/>
      <c r="AI3301" s="2"/>
      <c r="AJ3301" s="1"/>
      <c r="AK3301" s="2"/>
      <c r="AL3301" s="1"/>
    </row>
    <row r="3302" spans="27:38" x14ac:dyDescent="0.25">
      <c r="AA3302" s="2"/>
      <c r="AB3302" s="2"/>
      <c r="AC3302" s="2"/>
      <c r="AD3302" s="2"/>
      <c r="AE3302" s="2"/>
      <c r="AF3302" s="2"/>
      <c r="AG3302" s="1"/>
      <c r="AH3302" s="2"/>
      <c r="AI3302" s="2"/>
      <c r="AJ3302" s="1"/>
      <c r="AK3302" s="2"/>
      <c r="AL3302" s="1"/>
    </row>
    <row r="3303" spans="27:38" x14ac:dyDescent="0.25">
      <c r="AA3303" s="2"/>
      <c r="AB3303" s="2"/>
      <c r="AC3303" s="2"/>
      <c r="AD3303" s="2"/>
      <c r="AE3303" s="2"/>
      <c r="AF3303" s="2"/>
      <c r="AG3303" s="1"/>
      <c r="AH3303" s="2"/>
      <c r="AI3303" s="2"/>
      <c r="AJ3303" s="1"/>
      <c r="AK3303" s="2"/>
      <c r="AL3303" s="1"/>
    </row>
    <row r="3304" spans="27:38" x14ac:dyDescent="0.25">
      <c r="AA3304" s="2"/>
      <c r="AB3304" s="2"/>
      <c r="AC3304" s="2"/>
      <c r="AD3304" s="2"/>
      <c r="AE3304" s="2"/>
      <c r="AF3304" s="2"/>
      <c r="AG3304" s="1"/>
      <c r="AH3304" s="2"/>
      <c r="AI3304" s="2"/>
      <c r="AJ3304" s="1"/>
      <c r="AK3304" s="2"/>
      <c r="AL3304" s="1"/>
    </row>
    <row r="3305" spans="27:38" x14ac:dyDescent="0.25">
      <c r="AA3305" s="2"/>
      <c r="AB3305" s="2"/>
      <c r="AC3305" s="2"/>
      <c r="AD3305" s="2"/>
      <c r="AE3305" s="2"/>
      <c r="AF3305" s="2"/>
      <c r="AG3305" s="1"/>
      <c r="AH3305" s="2"/>
      <c r="AI3305" s="2"/>
      <c r="AJ3305" s="1"/>
      <c r="AK3305" s="2"/>
      <c r="AL3305" s="1"/>
    </row>
    <row r="3306" spans="27:38" x14ac:dyDescent="0.25">
      <c r="AA3306" s="2"/>
      <c r="AB3306" s="2"/>
      <c r="AC3306" s="2"/>
      <c r="AD3306" s="2"/>
      <c r="AE3306" s="2"/>
      <c r="AF3306" s="2"/>
      <c r="AG3306" s="1"/>
      <c r="AH3306" s="2"/>
      <c r="AI3306" s="2"/>
      <c r="AJ3306" s="1"/>
      <c r="AK3306" s="2"/>
      <c r="AL3306" s="1"/>
    </row>
    <row r="3307" spans="27:38" x14ac:dyDescent="0.25">
      <c r="AA3307" s="2"/>
      <c r="AB3307" s="2"/>
      <c r="AC3307" s="2"/>
      <c r="AD3307" s="2"/>
      <c r="AE3307" s="2"/>
      <c r="AF3307" s="2"/>
      <c r="AG3307" s="1"/>
      <c r="AH3307" s="2"/>
      <c r="AI3307" s="2"/>
      <c r="AJ3307" s="1"/>
      <c r="AK3307" s="2"/>
      <c r="AL3307" s="1"/>
    </row>
    <row r="3308" spans="27:38" x14ac:dyDescent="0.25">
      <c r="AA3308" s="2"/>
      <c r="AB3308" s="2"/>
      <c r="AC3308" s="2"/>
      <c r="AD3308" s="2"/>
      <c r="AE3308" s="2"/>
      <c r="AF3308" s="2"/>
      <c r="AG3308" s="1"/>
      <c r="AH3308" s="2"/>
      <c r="AI3308" s="2"/>
      <c r="AJ3308" s="1"/>
      <c r="AK3308" s="2"/>
      <c r="AL3308" s="1"/>
    </row>
    <row r="3309" spans="27:38" x14ac:dyDescent="0.25">
      <c r="AA3309" s="2"/>
      <c r="AB3309" s="2"/>
      <c r="AC3309" s="2"/>
      <c r="AD3309" s="2"/>
      <c r="AE3309" s="2"/>
      <c r="AF3309" s="2"/>
      <c r="AG3309" s="1"/>
      <c r="AH3309" s="2"/>
      <c r="AI3309" s="2"/>
      <c r="AJ3309" s="1"/>
      <c r="AK3309" s="2"/>
      <c r="AL3309" s="1"/>
    </row>
    <row r="3310" spans="27:38" x14ac:dyDescent="0.25">
      <c r="AA3310" s="2"/>
      <c r="AB3310" s="2"/>
      <c r="AC3310" s="2"/>
      <c r="AD3310" s="2"/>
      <c r="AE3310" s="2"/>
      <c r="AF3310" s="2"/>
      <c r="AG3310" s="1"/>
      <c r="AH3310" s="2"/>
      <c r="AI3310" s="2"/>
      <c r="AJ3310" s="1"/>
      <c r="AK3310" s="2"/>
      <c r="AL3310" s="1"/>
    </row>
    <row r="3311" spans="27:38" x14ac:dyDescent="0.25">
      <c r="AA3311" s="2"/>
      <c r="AB3311" s="2"/>
      <c r="AC3311" s="2"/>
      <c r="AD3311" s="2"/>
      <c r="AE3311" s="2"/>
      <c r="AF3311" s="2"/>
      <c r="AG3311" s="1"/>
      <c r="AH3311" s="2"/>
      <c r="AI3311" s="2"/>
      <c r="AJ3311" s="1"/>
      <c r="AK3311" s="2"/>
      <c r="AL3311" s="1"/>
    </row>
    <row r="3312" spans="27:38" x14ac:dyDescent="0.25">
      <c r="AA3312" s="2"/>
      <c r="AB3312" s="2"/>
      <c r="AC3312" s="2"/>
      <c r="AD3312" s="2"/>
      <c r="AE3312" s="2"/>
      <c r="AF3312" s="2"/>
      <c r="AG3312" s="1"/>
      <c r="AH3312" s="2"/>
      <c r="AI3312" s="2"/>
      <c r="AJ3312" s="1"/>
      <c r="AK3312" s="2"/>
      <c r="AL3312" s="1"/>
    </row>
    <row r="3313" spans="27:38" x14ac:dyDescent="0.25">
      <c r="AA3313" s="2"/>
      <c r="AB3313" s="2"/>
      <c r="AC3313" s="2"/>
      <c r="AD3313" s="2"/>
      <c r="AE3313" s="2"/>
      <c r="AF3313" s="2"/>
      <c r="AG3313" s="1"/>
      <c r="AH3313" s="2"/>
      <c r="AI3313" s="2"/>
      <c r="AJ3313" s="1"/>
      <c r="AK3313" s="2"/>
      <c r="AL3313" s="1"/>
    </row>
    <row r="3314" spans="27:38" x14ac:dyDescent="0.25">
      <c r="AA3314" s="2"/>
      <c r="AB3314" s="2"/>
      <c r="AC3314" s="2"/>
      <c r="AD3314" s="2"/>
      <c r="AE3314" s="2"/>
      <c r="AF3314" s="2"/>
      <c r="AG3314" s="1"/>
      <c r="AH3314" s="2"/>
      <c r="AI3314" s="2"/>
      <c r="AJ3314" s="1"/>
      <c r="AK3314" s="2"/>
      <c r="AL3314" s="1"/>
    </row>
    <row r="3315" spans="27:38" x14ac:dyDescent="0.25">
      <c r="AA3315" s="2"/>
      <c r="AB3315" s="2"/>
      <c r="AC3315" s="2"/>
      <c r="AD3315" s="2"/>
      <c r="AE3315" s="2"/>
      <c r="AF3315" s="2"/>
      <c r="AG3315" s="1"/>
      <c r="AH3315" s="2"/>
      <c r="AI3315" s="2"/>
      <c r="AJ3315" s="1"/>
      <c r="AK3315" s="2"/>
      <c r="AL3315" s="1"/>
    </row>
    <row r="3316" spans="27:38" x14ac:dyDescent="0.25">
      <c r="AA3316" s="2"/>
      <c r="AB3316" s="2"/>
      <c r="AC3316" s="2"/>
      <c r="AD3316" s="2"/>
      <c r="AE3316" s="2"/>
      <c r="AF3316" s="2"/>
      <c r="AG3316" s="1"/>
      <c r="AH3316" s="2"/>
      <c r="AI3316" s="2"/>
      <c r="AJ3316" s="1"/>
      <c r="AK3316" s="2"/>
      <c r="AL3316" s="1"/>
    </row>
    <row r="3317" spans="27:38" x14ac:dyDescent="0.25">
      <c r="AA3317" s="2"/>
      <c r="AB3317" s="2"/>
      <c r="AC3317" s="2"/>
      <c r="AD3317" s="2"/>
      <c r="AE3317" s="2"/>
      <c r="AF3317" s="2"/>
      <c r="AG3317" s="1"/>
      <c r="AH3317" s="2"/>
      <c r="AI3317" s="2"/>
      <c r="AJ3317" s="1"/>
      <c r="AK3317" s="2"/>
      <c r="AL3317" s="1"/>
    </row>
    <row r="3318" spans="27:38" x14ac:dyDescent="0.25">
      <c r="AA3318" s="2"/>
      <c r="AB3318" s="2"/>
      <c r="AC3318" s="2"/>
      <c r="AD3318" s="2"/>
      <c r="AE3318" s="2"/>
      <c r="AF3318" s="2"/>
      <c r="AG3318" s="1"/>
      <c r="AH3318" s="2"/>
      <c r="AI3318" s="2"/>
      <c r="AJ3318" s="1"/>
      <c r="AK3318" s="2"/>
      <c r="AL3318" s="1"/>
    </row>
    <row r="3319" spans="27:38" x14ac:dyDescent="0.25">
      <c r="AA3319" s="2"/>
      <c r="AB3319" s="2"/>
      <c r="AC3319" s="2"/>
      <c r="AD3319" s="2"/>
      <c r="AE3319" s="2"/>
      <c r="AF3319" s="2"/>
      <c r="AG3319" s="1"/>
      <c r="AH3319" s="2"/>
      <c r="AI3319" s="2"/>
      <c r="AJ3319" s="1"/>
      <c r="AK3319" s="2"/>
      <c r="AL3319" s="1"/>
    </row>
    <row r="3320" spans="27:38" x14ac:dyDescent="0.25">
      <c r="AA3320" s="2"/>
      <c r="AB3320" s="2"/>
      <c r="AC3320" s="2"/>
      <c r="AD3320" s="2"/>
      <c r="AE3320" s="2"/>
      <c r="AF3320" s="2"/>
      <c r="AG3320" s="1"/>
      <c r="AH3320" s="2"/>
      <c r="AI3320" s="2"/>
      <c r="AJ3320" s="1"/>
      <c r="AK3320" s="2"/>
      <c r="AL3320" s="1"/>
    </row>
    <row r="3321" spans="27:38" x14ac:dyDescent="0.25">
      <c r="AA3321" s="2"/>
      <c r="AB3321" s="2"/>
      <c r="AC3321" s="2"/>
      <c r="AD3321" s="2"/>
      <c r="AE3321" s="2"/>
      <c r="AF3321" s="2"/>
      <c r="AG3321" s="1"/>
      <c r="AH3321" s="2"/>
      <c r="AI3321" s="2"/>
      <c r="AJ3321" s="1"/>
      <c r="AK3321" s="2"/>
      <c r="AL3321" s="1"/>
    </row>
    <row r="3322" spans="27:38" x14ac:dyDescent="0.25">
      <c r="AA3322" s="2"/>
      <c r="AB3322" s="2"/>
      <c r="AC3322" s="2"/>
      <c r="AD3322" s="2"/>
      <c r="AE3322" s="2"/>
      <c r="AF3322" s="2"/>
      <c r="AG3322" s="1"/>
      <c r="AH3322" s="2"/>
      <c r="AI3322" s="2"/>
      <c r="AJ3322" s="1"/>
      <c r="AK3322" s="2"/>
      <c r="AL3322" s="1"/>
    </row>
    <row r="3323" spans="27:38" x14ac:dyDescent="0.25">
      <c r="AA3323" s="2"/>
      <c r="AB3323" s="2"/>
      <c r="AC3323" s="2"/>
      <c r="AD3323" s="2"/>
      <c r="AE3323" s="2"/>
      <c r="AF3323" s="2"/>
      <c r="AG3323" s="1"/>
      <c r="AH3323" s="2"/>
      <c r="AI3323" s="2"/>
      <c r="AJ3323" s="1"/>
      <c r="AK3323" s="2"/>
      <c r="AL3323" s="1"/>
    </row>
    <row r="3324" spans="27:38" x14ac:dyDescent="0.25">
      <c r="AA3324" s="2"/>
      <c r="AB3324" s="2"/>
      <c r="AC3324" s="2"/>
      <c r="AD3324" s="2"/>
      <c r="AE3324" s="2"/>
      <c r="AF3324" s="2"/>
      <c r="AG3324" s="1"/>
      <c r="AH3324" s="2"/>
      <c r="AI3324" s="2"/>
      <c r="AJ3324" s="1"/>
      <c r="AK3324" s="2"/>
      <c r="AL3324" s="1"/>
    </row>
    <row r="3325" spans="27:38" x14ac:dyDescent="0.25">
      <c r="AA3325" s="2"/>
      <c r="AB3325" s="2"/>
      <c r="AC3325" s="2"/>
      <c r="AD3325" s="2"/>
      <c r="AE3325" s="2"/>
      <c r="AF3325" s="2"/>
      <c r="AG3325" s="1"/>
      <c r="AH3325" s="2"/>
      <c r="AI3325" s="2"/>
      <c r="AJ3325" s="1"/>
      <c r="AK3325" s="2"/>
      <c r="AL3325" s="1"/>
    </row>
    <row r="3326" spans="27:38" x14ac:dyDescent="0.25">
      <c r="AA3326" s="2"/>
      <c r="AB3326" s="2"/>
      <c r="AC3326" s="2"/>
      <c r="AD3326" s="2"/>
      <c r="AE3326" s="2"/>
      <c r="AF3326" s="2"/>
      <c r="AG3326" s="1"/>
      <c r="AH3326" s="2"/>
      <c r="AI3326" s="2"/>
      <c r="AJ3326" s="1"/>
      <c r="AK3326" s="2"/>
      <c r="AL3326" s="1"/>
    </row>
    <row r="3327" spans="27:38" x14ac:dyDescent="0.25">
      <c r="AA3327" s="2"/>
      <c r="AB3327" s="2"/>
      <c r="AC3327" s="2"/>
      <c r="AD3327" s="2"/>
      <c r="AE3327" s="2"/>
      <c r="AF3327" s="2"/>
      <c r="AG3327" s="1"/>
      <c r="AH3327" s="2"/>
      <c r="AI3327" s="2"/>
      <c r="AJ3327" s="1"/>
      <c r="AK3327" s="2"/>
      <c r="AL3327" s="1"/>
    </row>
    <row r="3328" spans="27:38" x14ac:dyDescent="0.25">
      <c r="AA3328" s="2"/>
      <c r="AB3328" s="2"/>
      <c r="AC3328" s="2"/>
      <c r="AD3328" s="2"/>
      <c r="AE3328" s="2"/>
      <c r="AF3328" s="2"/>
      <c r="AG3328" s="1"/>
      <c r="AH3328" s="2"/>
      <c r="AI3328" s="2"/>
      <c r="AJ3328" s="1"/>
      <c r="AK3328" s="2"/>
      <c r="AL3328" s="1"/>
    </row>
    <row r="3329" spans="27:38" x14ac:dyDescent="0.25">
      <c r="AA3329" s="2"/>
      <c r="AB3329" s="2"/>
      <c r="AC3329" s="2"/>
      <c r="AD3329" s="2"/>
      <c r="AE3329" s="2"/>
      <c r="AF3329" s="2"/>
      <c r="AG3329" s="1"/>
      <c r="AH3329" s="2"/>
      <c r="AI3329" s="2"/>
      <c r="AJ3329" s="1"/>
      <c r="AK3329" s="2"/>
      <c r="AL3329" s="1"/>
    </row>
    <row r="3330" spans="27:38" x14ac:dyDescent="0.25">
      <c r="AA3330" s="2"/>
      <c r="AB3330" s="2"/>
      <c r="AC3330" s="2"/>
      <c r="AD3330" s="2"/>
      <c r="AE3330" s="2"/>
      <c r="AF3330" s="2"/>
      <c r="AG3330" s="1"/>
      <c r="AH3330" s="2"/>
      <c r="AI3330" s="2"/>
      <c r="AJ3330" s="1"/>
      <c r="AK3330" s="2"/>
      <c r="AL3330" s="1"/>
    </row>
    <row r="3331" spans="27:38" x14ac:dyDescent="0.25">
      <c r="AA3331" s="2"/>
      <c r="AB3331" s="2"/>
      <c r="AC3331" s="2"/>
      <c r="AD3331" s="2"/>
      <c r="AE3331" s="2"/>
      <c r="AF3331" s="2"/>
      <c r="AG3331" s="1"/>
      <c r="AH3331" s="2"/>
      <c r="AI3331" s="2"/>
      <c r="AJ3331" s="1"/>
      <c r="AK3331" s="2"/>
      <c r="AL3331" s="1"/>
    </row>
    <row r="3332" spans="27:38" x14ac:dyDescent="0.25">
      <c r="AA3332" s="2"/>
      <c r="AB3332" s="2"/>
      <c r="AC3332" s="2"/>
      <c r="AD3332" s="2"/>
      <c r="AE3332" s="2"/>
      <c r="AF3332" s="2"/>
      <c r="AG3332" s="1"/>
      <c r="AH3332" s="2"/>
      <c r="AI3332" s="2"/>
      <c r="AJ3332" s="1"/>
      <c r="AK3332" s="2"/>
      <c r="AL3332" s="1"/>
    </row>
    <row r="3333" spans="27:38" x14ac:dyDescent="0.25">
      <c r="AA3333" s="2"/>
      <c r="AB3333" s="2"/>
      <c r="AC3333" s="2"/>
      <c r="AD3333" s="2"/>
      <c r="AE3333" s="2"/>
      <c r="AF3333" s="2"/>
      <c r="AG3333" s="1"/>
      <c r="AH3333" s="2"/>
      <c r="AI3333" s="2"/>
      <c r="AJ3333" s="1"/>
      <c r="AK3333" s="2"/>
      <c r="AL3333" s="1"/>
    </row>
    <row r="3334" spans="27:38" x14ac:dyDescent="0.25">
      <c r="AA3334" s="2"/>
      <c r="AB3334" s="2"/>
      <c r="AC3334" s="2"/>
      <c r="AD3334" s="2"/>
      <c r="AE3334" s="2"/>
      <c r="AF3334" s="2"/>
      <c r="AG3334" s="1"/>
      <c r="AH3334" s="2"/>
      <c r="AI3334" s="2"/>
      <c r="AJ3334" s="1"/>
      <c r="AK3334" s="2"/>
      <c r="AL3334" s="1"/>
    </row>
    <row r="3335" spans="27:38" x14ac:dyDescent="0.25">
      <c r="AA3335" s="2"/>
      <c r="AB3335" s="2"/>
      <c r="AC3335" s="2"/>
      <c r="AD3335" s="2"/>
      <c r="AE3335" s="2"/>
      <c r="AF3335" s="2"/>
      <c r="AG3335" s="1"/>
      <c r="AH3335" s="2"/>
      <c r="AI3335" s="2"/>
      <c r="AJ3335" s="1"/>
      <c r="AK3335" s="2"/>
      <c r="AL3335" s="1"/>
    </row>
    <row r="3336" spans="27:38" x14ac:dyDescent="0.25">
      <c r="AA3336" s="2"/>
      <c r="AB3336" s="2"/>
      <c r="AC3336" s="2"/>
      <c r="AD3336" s="2"/>
      <c r="AE3336" s="2"/>
      <c r="AF3336" s="2"/>
      <c r="AG3336" s="1"/>
      <c r="AH3336" s="2"/>
      <c r="AI3336" s="2"/>
      <c r="AJ3336" s="1"/>
      <c r="AK3336" s="2"/>
      <c r="AL3336" s="1"/>
    </row>
    <row r="3337" spans="27:38" x14ac:dyDescent="0.25">
      <c r="AA3337" s="2"/>
      <c r="AB3337" s="2"/>
      <c r="AC3337" s="2"/>
      <c r="AD3337" s="2"/>
      <c r="AE3337" s="2"/>
      <c r="AF3337" s="2"/>
      <c r="AG3337" s="1"/>
      <c r="AH3337" s="2"/>
      <c r="AI3337" s="2"/>
      <c r="AJ3337" s="1"/>
      <c r="AK3337" s="2"/>
      <c r="AL3337" s="1"/>
    </row>
    <row r="3338" spans="27:38" x14ac:dyDescent="0.25">
      <c r="AA3338" s="2"/>
      <c r="AB3338" s="2"/>
      <c r="AC3338" s="2"/>
      <c r="AD3338" s="2"/>
      <c r="AE3338" s="2"/>
      <c r="AF3338" s="2"/>
      <c r="AG3338" s="1"/>
      <c r="AH3338" s="2"/>
      <c r="AI3338" s="2"/>
      <c r="AJ3338" s="1"/>
      <c r="AK3338" s="2"/>
      <c r="AL3338" s="1"/>
    </row>
    <row r="3339" spans="27:38" x14ac:dyDescent="0.25">
      <c r="AA3339" s="2"/>
      <c r="AB3339" s="2"/>
      <c r="AC3339" s="2"/>
      <c r="AD3339" s="2"/>
      <c r="AE3339" s="2"/>
      <c r="AF3339" s="2"/>
      <c r="AG3339" s="1"/>
      <c r="AH3339" s="2"/>
      <c r="AI3339" s="2"/>
      <c r="AJ3339" s="1"/>
      <c r="AK3339" s="2"/>
      <c r="AL3339" s="1"/>
    </row>
    <row r="3340" spans="27:38" x14ac:dyDescent="0.25">
      <c r="AA3340" s="2"/>
      <c r="AB3340" s="2"/>
      <c r="AC3340" s="2"/>
      <c r="AD3340" s="2"/>
      <c r="AE3340" s="2"/>
      <c r="AF3340" s="2"/>
      <c r="AG3340" s="1"/>
      <c r="AH3340" s="2"/>
      <c r="AI3340" s="2"/>
      <c r="AJ3340" s="1"/>
      <c r="AK3340" s="2"/>
      <c r="AL3340" s="1"/>
    </row>
    <row r="3341" spans="27:38" x14ac:dyDescent="0.25">
      <c r="AA3341" s="2"/>
      <c r="AB3341" s="2"/>
      <c r="AC3341" s="2"/>
      <c r="AD3341" s="2"/>
      <c r="AE3341" s="2"/>
      <c r="AF3341" s="2"/>
      <c r="AG3341" s="1"/>
      <c r="AH3341" s="2"/>
      <c r="AI3341" s="2"/>
      <c r="AJ3341" s="1"/>
      <c r="AK3341" s="2"/>
      <c r="AL3341" s="1"/>
    </row>
    <row r="3342" spans="27:38" x14ac:dyDescent="0.25">
      <c r="AA3342" s="2"/>
      <c r="AB3342" s="2"/>
      <c r="AC3342" s="2"/>
      <c r="AD3342" s="2"/>
      <c r="AE3342" s="2"/>
      <c r="AF3342" s="2"/>
      <c r="AG3342" s="1"/>
      <c r="AH3342" s="2"/>
      <c r="AI3342" s="2"/>
      <c r="AJ3342" s="1"/>
      <c r="AK3342" s="2"/>
      <c r="AL3342" s="1"/>
    </row>
    <row r="3343" spans="27:38" x14ac:dyDescent="0.25">
      <c r="AA3343" s="2"/>
      <c r="AB3343" s="2"/>
      <c r="AC3343" s="2"/>
      <c r="AD3343" s="2"/>
      <c r="AE3343" s="2"/>
      <c r="AF3343" s="2"/>
      <c r="AG3343" s="1"/>
      <c r="AH3343" s="2"/>
      <c r="AI3343" s="2"/>
      <c r="AJ3343" s="1"/>
      <c r="AK3343" s="2"/>
      <c r="AL3343" s="1"/>
    </row>
    <row r="3344" spans="27:38" x14ac:dyDescent="0.25">
      <c r="AA3344" s="2"/>
      <c r="AB3344" s="2"/>
      <c r="AC3344" s="2"/>
      <c r="AD3344" s="2"/>
      <c r="AE3344" s="2"/>
      <c r="AF3344" s="2"/>
      <c r="AG3344" s="1"/>
      <c r="AH3344" s="2"/>
      <c r="AI3344" s="2"/>
      <c r="AJ3344" s="1"/>
      <c r="AK3344" s="2"/>
      <c r="AL3344" s="1"/>
    </row>
    <row r="3345" spans="27:38" x14ac:dyDescent="0.25">
      <c r="AA3345" s="2"/>
      <c r="AB3345" s="2"/>
      <c r="AC3345" s="2"/>
      <c r="AD3345" s="2"/>
      <c r="AE3345" s="2"/>
      <c r="AF3345" s="2"/>
      <c r="AG3345" s="1"/>
      <c r="AH3345" s="2"/>
      <c r="AI3345" s="2"/>
      <c r="AJ3345" s="1"/>
      <c r="AK3345" s="2"/>
      <c r="AL3345" s="1"/>
    </row>
    <row r="3346" spans="27:38" x14ac:dyDescent="0.25">
      <c r="AA3346" s="2"/>
      <c r="AB3346" s="2"/>
      <c r="AC3346" s="2"/>
      <c r="AD3346" s="2"/>
      <c r="AE3346" s="2"/>
      <c r="AF3346" s="2"/>
      <c r="AG3346" s="1"/>
      <c r="AH3346" s="2"/>
      <c r="AI3346" s="2"/>
      <c r="AJ3346" s="1"/>
      <c r="AK3346" s="2"/>
      <c r="AL3346" s="1"/>
    </row>
    <row r="3347" spans="27:38" x14ac:dyDescent="0.25">
      <c r="AA3347" s="2"/>
      <c r="AB3347" s="2"/>
      <c r="AC3347" s="2"/>
      <c r="AD3347" s="2"/>
      <c r="AE3347" s="2"/>
      <c r="AF3347" s="2"/>
      <c r="AG3347" s="1"/>
      <c r="AH3347" s="2"/>
      <c r="AI3347" s="2"/>
      <c r="AJ3347" s="1"/>
      <c r="AK3347" s="2"/>
      <c r="AL3347" s="1"/>
    </row>
    <row r="3348" spans="27:38" x14ac:dyDescent="0.25">
      <c r="AA3348" s="2"/>
      <c r="AB3348" s="2"/>
      <c r="AC3348" s="2"/>
      <c r="AD3348" s="2"/>
      <c r="AE3348" s="2"/>
      <c r="AF3348" s="2"/>
      <c r="AG3348" s="1"/>
      <c r="AH3348" s="2"/>
      <c r="AI3348" s="2"/>
      <c r="AJ3348" s="1"/>
      <c r="AK3348" s="2"/>
      <c r="AL3348" s="1"/>
    </row>
    <row r="3349" spans="27:38" x14ac:dyDescent="0.25">
      <c r="AA3349" s="2"/>
      <c r="AB3349" s="2"/>
      <c r="AC3349" s="2"/>
      <c r="AD3349" s="2"/>
      <c r="AE3349" s="2"/>
      <c r="AF3349" s="2"/>
      <c r="AG3349" s="1"/>
      <c r="AH3349" s="2"/>
      <c r="AI3349" s="2"/>
      <c r="AJ3349" s="1"/>
      <c r="AK3349" s="2"/>
      <c r="AL3349" s="1"/>
    </row>
    <row r="3350" spans="27:38" x14ac:dyDescent="0.25">
      <c r="AA3350" s="2"/>
      <c r="AB3350" s="2"/>
      <c r="AC3350" s="2"/>
      <c r="AD3350" s="2"/>
      <c r="AE3350" s="2"/>
      <c r="AF3350" s="2"/>
      <c r="AG3350" s="1"/>
      <c r="AH3350" s="2"/>
      <c r="AI3350" s="2"/>
      <c r="AJ3350" s="1"/>
      <c r="AK3350" s="2"/>
      <c r="AL3350" s="1"/>
    </row>
  </sheetData>
  <sheetProtection sheet="1" objects="1" scenarios="1"/>
  <dataConsolidate/>
  <mergeCells count="2">
    <mergeCell ref="AP1:AP3"/>
    <mergeCell ref="AP8:AP14"/>
  </mergeCells>
  <dataValidations count="2">
    <dataValidation type="list" allowBlank="1" showInputMessage="1" showErrorMessage="1" sqref="AH8:AH25" xr:uid="{3FCDF78B-F8E4-46A1-A8E6-8237678AAA4E}">
      <formula1>"X"</formula1>
    </dataValidation>
    <dataValidation type="whole" operator="greaterThan" allowBlank="1" showInputMessage="1" showErrorMessage="1" sqref="AJ9 AJ38 AJ14 AJ18 AJ22" xr:uid="{B5EE2C59-E521-42A8-8363-FD96EE5BF8B7}">
      <formula1>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newArchiveAll">
                <anchor moveWithCells="1" sizeWithCells="1">
                  <from>
                    <xdr:col>29</xdr:col>
                    <xdr:colOff>238125</xdr:colOff>
                    <xdr:row>0</xdr:row>
                    <xdr:rowOff>76200</xdr:rowOff>
                  </from>
                  <to>
                    <xdr:col>30</xdr:col>
                    <xdr:colOff>638175</xdr:colOff>
                    <xdr:row>1</xdr:row>
                    <xdr:rowOff>95250</xdr:rowOff>
                  </to>
                </anchor>
              </controlPr>
            </control>
          </mc:Choice>
        </mc:AlternateContent>
        <mc:AlternateContent xmlns:mc="http://schemas.openxmlformats.org/markup-compatibility/2006">
          <mc:Choice Requires="x14">
            <control shapeId="4123" r:id="rId4" name="Button 27">
              <controlPr defaultSize="0" print="0" autoFill="0" autoPict="0" macro="[0]!newArchiveClosed">
                <anchor moveWithCells="1" sizeWithCells="1">
                  <from>
                    <xdr:col>31</xdr:col>
                    <xdr:colOff>57150</xdr:colOff>
                    <xdr:row>0</xdr:row>
                    <xdr:rowOff>133350</xdr:rowOff>
                  </from>
                  <to>
                    <xdr:col>31</xdr:col>
                    <xdr:colOff>819150</xdr:colOff>
                    <xdr:row>2</xdr:row>
                    <xdr:rowOff>47625</xdr:rowOff>
                  </to>
                </anchor>
              </controlPr>
            </control>
          </mc:Choice>
        </mc:AlternateContent>
        <mc:AlternateContent xmlns:mc="http://schemas.openxmlformats.org/markup-compatibility/2006">
          <mc:Choice Requires="x14">
            <control shapeId="4124" r:id="rId5" name="Button 28">
              <controlPr defaultSize="0" print="0" autoFill="0" autoPict="0" macro="[0]!newArchive30Days">
                <anchor moveWithCells="1" sizeWithCells="1">
                  <from>
                    <xdr:col>32</xdr:col>
                    <xdr:colOff>57150</xdr:colOff>
                    <xdr:row>0</xdr:row>
                    <xdr:rowOff>57150</xdr:rowOff>
                  </from>
                  <to>
                    <xdr:col>33</xdr:col>
                    <xdr:colOff>485775</xdr:colOff>
                    <xdr:row>2</xdr:row>
                    <xdr:rowOff>66675</xdr:rowOff>
                  </to>
                </anchor>
              </controlPr>
            </control>
          </mc:Choice>
        </mc:AlternateContent>
        <mc:AlternateContent xmlns:mc="http://schemas.openxmlformats.org/markup-compatibility/2006">
          <mc:Choice Requires="x14">
            <control shapeId="4125" r:id="rId6" name="Button 29">
              <controlPr defaultSize="0" print="0" autoFill="0" autoPict="0" macro="[0]!newArchiveBlueCross">
                <anchor moveWithCells="1" sizeWithCells="1">
                  <from>
                    <xdr:col>33</xdr:col>
                    <xdr:colOff>609600</xdr:colOff>
                    <xdr:row>0</xdr:row>
                    <xdr:rowOff>66675</xdr:rowOff>
                  </from>
                  <to>
                    <xdr:col>35</xdr:col>
                    <xdr:colOff>47625</xdr:colOff>
                    <xdr:row>2</xdr:row>
                    <xdr:rowOff>57150</xdr:rowOff>
                  </to>
                </anchor>
              </controlPr>
            </control>
          </mc:Choice>
        </mc:AlternateContent>
        <mc:AlternateContent xmlns:mc="http://schemas.openxmlformats.org/markup-compatibility/2006">
          <mc:Choice Requires="x14">
            <control shapeId="4126" r:id="rId7" name="Button 30">
              <controlPr defaultSize="0" print="0" autoFill="0" autoPict="0" macro="[0]!newArchiveHouse">
                <anchor moveWithCells="1" sizeWithCells="1">
                  <from>
                    <xdr:col>35</xdr:col>
                    <xdr:colOff>104775</xdr:colOff>
                    <xdr:row>0</xdr:row>
                    <xdr:rowOff>95250</xdr:rowOff>
                  </from>
                  <to>
                    <xdr:col>36</xdr:col>
                    <xdr:colOff>304800</xdr:colOff>
                    <xdr:row>2</xdr:row>
                    <xdr:rowOff>47625</xdr:rowOff>
                  </to>
                </anchor>
              </controlPr>
            </control>
          </mc:Choice>
        </mc:AlternateContent>
        <mc:AlternateContent xmlns:mc="http://schemas.openxmlformats.org/markup-compatibility/2006">
          <mc:Choice Requires="x14">
            <control shapeId="4127" r:id="rId8" name="Button 31">
              <controlPr defaultSize="0" print="0" autoFill="0" autoPict="0" macro="[0]!newArchiveAuto">
                <anchor moveWithCells="1" sizeWithCells="1">
                  <from>
                    <xdr:col>36</xdr:col>
                    <xdr:colOff>390525</xdr:colOff>
                    <xdr:row>0</xdr:row>
                    <xdr:rowOff>95250</xdr:rowOff>
                  </from>
                  <to>
                    <xdr:col>37</xdr:col>
                    <xdr:colOff>771525</xdr:colOff>
                    <xdr:row>2</xdr:row>
                    <xdr:rowOff>38100</xdr:rowOff>
                  </to>
                </anchor>
              </controlPr>
            </control>
          </mc:Choice>
        </mc:AlternateContent>
        <mc:AlternateContent xmlns:mc="http://schemas.openxmlformats.org/markup-compatibility/2006">
          <mc:Choice Requires="x14">
            <control shapeId="4130" r:id="rId9" name="Option Button 34">
              <controlPr defaultSize="0" autoFill="0" autoLine="0" autoPict="0" macro="[0]!Sheet3.buttonsforSort">
                <anchor moveWithCells="1">
                  <from>
                    <xdr:col>36</xdr:col>
                    <xdr:colOff>638175</xdr:colOff>
                    <xdr:row>2</xdr:row>
                    <xdr:rowOff>0</xdr:rowOff>
                  </from>
                  <to>
                    <xdr:col>38</xdr:col>
                    <xdr:colOff>85725</xdr:colOff>
                    <xdr:row>3</xdr:row>
                    <xdr:rowOff>19050</xdr:rowOff>
                  </to>
                </anchor>
              </controlPr>
            </control>
          </mc:Choice>
        </mc:AlternateContent>
        <mc:AlternateContent xmlns:mc="http://schemas.openxmlformats.org/markup-compatibility/2006">
          <mc:Choice Requires="x14">
            <control shapeId="4131" r:id="rId10" name="Option Button 35">
              <controlPr defaultSize="0" autoFill="0" autoLine="0" autoPict="0" macro="[0]!Sheet3.buttonsforSort">
                <anchor moveWithCells="1">
                  <from>
                    <xdr:col>35</xdr:col>
                    <xdr:colOff>361950</xdr:colOff>
                    <xdr:row>2</xdr:row>
                    <xdr:rowOff>9525</xdr:rowOff>
                  </from>
                  <to>
                    <xdr:col>36</xdr:col>
                    <xdr:colOff>438150</xdr:colOff>
                    <xdr:row>3</xdr:row>
                    <xdr:rowOff>28575</xdr:rowOff>
                  </to>
                </anchor>
              </controlPr>
            </control>
          </mc:Choice>
        </mc:AlternateContent>
        <mc:AlternateContent xmlns:mc="http://schemas.openxmlformats.org/markup-compatibility/2006">
          <mc:Choice Requires="x14">
            <control shapeId="4132" r:id="rId11" name="Option Button 36">
              <controlPr defaultSize="0" autoFill="0" autoLine="0" autoPict="0" macro="[0]!Sheet3.buttonsforSort">
                <anchor moveWithCells="1">
                  <from>
                    <xdr:col>33</xdr:col>
                    <xdr:colOff>790575</xdr:colOff>
                    <xdr:row>2</xdr:row>
                    <xdr:rowOff>19050</xdr:rowOff>
                  </from>
                  <to>
                    <xdr:col>35</xdr:col>
                    <xdr:colOff>0</xdr:colOff>
                    <xdr:row>3</xdr:row>
                    <xdr:rowOff>38100</xdr:rowOff>
                  </to>
                </anchor>
              </controlPr>
            </control>
          </mc:Choice>
        </mc:AlternateContent>
        <mc:AlternateContent xmlns:mc="http://schemas.openxmlformats.org/markup-compatibility/2006">
          <mc:Choice Requires="x14">
            <control shapeId="4133" r:id="rId12" name="Option Button 37">
              <controlPr defaultSize="0" autoFill="0" autoLine="0" autoPict="0" macro="[0]!Sheet3.buttonsforSort">
                <anchor moveWithCells="1">
                  <from>
                    <xdr:col>32</xdr:col>
                    <xdr:colOff>123825</xdr:colOff>
                    <xdr:row>2</xdr:row>
                    <xdr:rowOff>28575</xdr:rowOff>
                  </from>
                  <to>
                    <xdr:col>33</xdr:col>
                    <xdr:colOff>400050</xdr:colOff>
                    <xdr:row>3</xdr:row>
                    <xdr:rowOff>47625</xdr:rowOff>
                  </to>
                </anchor>
              </controlPr>
            </control>
          </mc:Choice>
        </mc:AlternateContent>
        <mc:AlternateContent xmlns:mc="http://schemas.openxmlformats.org/markup-compatibility/2006">
          <mc:Choice Requires="x14">
            <control shapeId="4134" r:id="rId13" name="Option Button 38">
              <controlPr defaultSize="0" autoFill="0" autoLine="0" autoPict="0" macro="[0]!Sheet3.buttonsforSort">
                <anchor moveWithCells="1">
                  <from>
                    <xdr:col>31</xdr:col>
                    <xdr:colOff>19050</xdr:colOff>
                    <xdr:row>2</xdr:row>
                    <xdr:rowOff>28575</xdr:rowOff>
                  </from>
                  <to>
                    <xdr:col>32</xdr:col>
                    <xdr:colOff>95250</xdr:colOff>
                    <xdr:row>3</xdr:row>
                    <xdr:rowOff>47625</xdr:rowOff>
                  </to>
                </anchor>
              </controlPr>
            </control>
          </mc:Choice>
        </mc:AlternateContent>
        <mc:AlternateContent xmlns:mc="http://schemas.openxmlformats.org/markup-compatibility/2006">
          <mc:Choice Requires="x14">
            <control shapeId="4140" r:id="rId14" name="Option Button 44">
              <controlPr defaultSize="0" autoFill="0" autoLine="0" autoPict="0" macro="[0]!Sheet3.buttonsforSort">
                <anchor moveWithCells="1">
                  <from>
                    <xdr:col>29</xdr:col>
                    <xdr:colOff>476250</xdr:colOff>
                    <xdr:row>1</xdr:row>
                    <xdr:rowOff>85725</xdr:rowOff>
                  </from>
                  <to>
                    <xdr:col>30</xdr:col>
                    <xdr:colOff>752475</xdr:colOff>
                    <xdr:row>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C0E21B8-8581-4266-AD08-40DAA5272521}">
          <x14:formula1>
            <xm:f>Data!$I$5:$I$17</xm:f>
          </x14:formula1>
          <xm:sqref>AC1</xm:sqref>
        </x14:dataValidation>
        <x14:dataValidation type="list" allowBlank="1" showInputMessage="1" showErrorMessage="1" xr:uid="{A4F33066-3903-421A-9F0B-4697479EAF33}">
          <x14:formula1>
            <xm:f>Data!$R$5:$R$9</xm:f>
          </x14:formula1>
          <xm:sqref>AC2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53AE-6F96-4104-BE1B-C1D505D79EFA}">
  <sheetPr codeName="Sheet5"/>
  <dimension ref="A1:L6062"/>
  <sheetViews>
    <sheetView zoomScale="115" zoomScaleNormal="115" workbookViewId="0">
      <selection activeCell="D9" sqref="D9"/>
    </sheetView>
  </sheetViews>
  <sheetFormatPr defaultRowHeight="15" x14ac:dyDescent="0.25"/>
  <cols>
    <col min="11" max="11" width="10.42578125" customWidth="1"/>
    <col min="12" max="12" width="11" customWidth="1"/>
  </cols>
  <sheetData>
    <row r="1" spans="1:12" ht="45" x14ac:dyDescent="0.25">
      <c r="A1" s="68" t="s">
        <v>31</v>
      </c>
      <c r="B1" s="69" t="s">
        <v>32</v>
      </c>
      <c r="C1" s="68" t="s">
        <v>33</v>
      </c>
      <c r="D1" s="68" t="s">
        <v>34</v>
      </c>
      <c r="E1" s="68" t="s">
        <v>35</v>
      </c>
      <c r="F1" s="68" t="s">
        <v>36</v>
      </c>
      <c r="G1" s="68" t="s">
        <v>40</v>
      </c>
      <c r="H1" s="68" t="s">
        <v>19</v>
      </c>
      <c r="I1" s="68" t="e" vm="1">
        <v>#VALUE!</v>
      </c>
      <c r="J1" s="68" t="s">
        <v>37</v>
      </c>
      <c r="K1" s="68" t="s">
        <v>42</v>
      </c>
      <c r="L1" s="68" t="s">
        <v>52</v>
      </c>
    </row>
    <row r="2" spans="1:12" x14ac:dyDescent="0.25">
      <c r="A2" s="71" t="s">
        <v>83</v>
      </c>
      <c r="B2" s="71" t="s">
        <v>83</v>
      </c>
      <c r="C2" s="71" t="s">
        <v>83</v>
      </c>
      <c r="D2" s="71" t="s">
        <v>83</v>
      </c>
      <c r="E2" s="71" t="s">
        <v>83</v>
      </c>
      <c r="F2" s="71" t="s">
        <v>83</v>
      </c>
      <c r="G2" s="71" t="s">
        <v>83</v>
      </c>
      <c r="H2" s="71" t="s">
        <v>83</v>
      </c>
      <c r="I2" s="71" t="s">
        <v>83</v>
      </c>
      <c r="J2" s="71" t="s">
        <v>83</v>
      </c>
      <c r="K2" s="71" t="s">
        <v>83</v>
      </c>
      <c r="L2" s="70" t="s">
        <v>83</v>
      </c>
    </row>
    <row r="3" spans="1:12" x14ac:dyDescent="0.25">
      <c r="A3" s="140"/>
      <c r="B3" s="140"/>
      <c r="C3" s="140"/>
      <c r="D3" s="140"/>
      <c r="E3" s="140"/>
      <c r="F3" s="140"/>
      <c r="G3" s="140"/>
      <c r="H3" s="140"/>
      <c r="I3" s="140"/>
      <c r="J3" s="140"/>
      <c r="K3" s="140"/>
      <c r="L3" s="140"/>
    </row>
    <row r="4" spans="1:12" x14ac:dyDescent="0.25">
      <c r="A4" s="140"/>
      <c r="B4" s="140"/>
      <c r="C4" s="140"/>
      <c r="D4" s="140"/>
      <c r="E4" s="140"/>
      <c r="F4" s="140"/>
      <c r="G4" s="140"/>
      <c r="H4" s="140"/>
      <c r="I4" s="140"/>
      <c r="J4" s="140"/>
      <c r="K4" s="140"/>
      <c r="L4" s="140"/>
    </row>
    <row r="5" spans="1:12" x14ac:dyDescent="0.25">
      <c r="A5" s="140"/>
      <c r="B5" s="140"/>
      <c r="C5" s="140"/>
      <c r="D5" s="140"/>
      <c r="E5" s="140"/>
      <c r="F5" s="140"/>
      <c r="G5" s="140"/>
      <c r="H5" s="140"/>
      <c r="I5" s="140"/>
      <c r="J5" s="140"/>
      <c r="K5" s="140"/>
      <c r="L5" s="140"/>
    </row>
    <row r="6" spans="1:12" x14ac:dyDescent="0.25">
      <c r="A6" s="140"/>
      <c r="B6" s="140"/>
      <c r="C6" s="140"/>
      <c r="D6" s="140"/>
      <c r="E6" s="140"/>
      <c r="F6" s="140"/>
      <c r="G6" s="140"/>
      <c r="H6" s="140"/>
      <c r="I6" s="140"/>
      <c r="J6" s="140"/>
      <c r="K6" s="140"/>
      <c r="L6" s="140"/>
    </row>
    <row r="7" spans="1:12" x14ac:dyDescent="0.25">
      <c r="A7" s="140"/>
      <c r="B7" s="140"/>
      <c r="C7" s="140"/>
      <c r="D7" s="140"/>
      <c r="E7" s="140"/>
      <c r="F7" s="140"/>
      <c r="G7" s="140"/>
      <c r="H7" s="140"/>
      <c r="I7" s="140"/>
      <c r="J7" s="140"/>
      <c r="K7" s="140"/>
      <c r="L7" s="140"/>
    </row>
    <row r="8" spans="1:12" x14ac:dyDescent="0.25">
      <c r="A8" s="140"/>
      <c r="B8" s="140"/>
      <c r="C8" s="140"/>
      <c r="D8" s="140"/>
      <c r="E8" s="140"/>
      <c r="F8" s="140"/>
      <c r="G8" s="140"/>
      <c r="H8" s="140"/>
      <c r="I8" s="140"/>
      <c r="J8" s="140"/>
      <c r="K8" s="140"/>
      <c r="L8" s="140"/>
    </row>
    <row r="9" spans="1:12" x14ac:dyDescent="0.25">
      <c r="A9" s="140"/>
      <c r="B9" s="140"/>
      <c r="C9" s="140"/>
      <c r="D9" s="140"/>
      <c r="E9" s="140"/>
      <c r="F9" s="140"/>
      <c r="G9" s="140"/>
      <c r="H9" s="140"/>
      <c r="I9" s="140"/>
      <c r="J9" s="140"/>
      <c r="K9" s="140"/>
      <c r="L9" s="140"/>
    </row>
    <row r="10" spans="1:12" x14ac:dyDescent="0.25">
      <c r="A10" s="140"/>
      <c r="B10" s="140"/>
      <c r="C10" s="140"/>
      <c r="D10" s="140"/>
      <c r="E10" s="140"/>
      <c r="F10" s="140"/>
      <c r="G10" s="140"/>
      <c r="H10" s="140"/>
      <c r="I10" s="140"/>
      <c r="J10" s="140"/>
      <c r="K10" s="140"/>
      <c r="L10" s="140"/>
    </row>
    <row r="11" spans="1:12" x14ac:dyDescent="0.25">
      <c r="A11" s="140"/>
      <c r="B11" s="140"/>
      <c r="C11" s="140"/>
      <c r="D11" s="140"/>
      <c r="E11" s="140"/>
      <c r="F11" s="140"/>
      <c r="G11" s="140"/>
      <c r="H11" s="140"/>
      <c r="I11" s="140"/>
      <c r="J11" s="140"/>
      <c r="K11" s="140"/>
      <c r="L11" s="140"/>
    </row>
    <row r="12" spans="1:12" x14ac:dyDescent="0.25">
      <c r="A12" s="140"/>
      <c r="B12" s="140"/>
      <c r="C12" s="140"/>
      <c r="D12" s="140"/>
      <c r="E12" s="140"/>
      <c r="F12" s="140"/>
      <c r="G12" s="140"/>
      <c r="H12" s="140"/>
      <c r="I12" s="140"/>
      <c r="J12" s="140"/>
      <c r="K12" s="140"/>
      <c r="L12" s="140"/>
    </row>
    <row r="13" spans="1:12" x14ac:dyDescent="0.25">
      <c r="A13" s="140"/>
      <c r="B13" s="140"/>
      <c r="C13" s="140"/>
      <c r="D13" s="140"/>
      <c r="E13" s="140"/>
      <c r="F13" s="140"/>
      <c r="G13" s="140"/>
      <c r="H13" s="140"/>
      <c r="I13" s="140"/>
      <c r="J13" s="140"/>
      <c r="K13" s="140"/>
      <c r="L13" s="140"/>
    </row>
    <row r="14" spans="1:12" x14ac:dyDescent="0.25">
      <c r="A14" s="140"/>
      <c r="B14" s="140"/>
      <c r="C14" s="140"/>
      <c r="D14" s="140"/>
      <c r="E14" s="140"/>
      <c r="F14" s="140"/>
      <c r="G14" s="140"/>
      <c r="H14" s="140"/>
      <c r="I14" s="140"/>
      <c r="J14" s="140"/>
      <c r="K14" s="140"/>
      <c r="L14" s="140"/>
    </row>
    <row r="15" spans="1:12" x14ac:dyDescent="0.25">
      <c r="A15" s="140"/>
      <c r="B15" s="140"/>
      <c r="C15" s="140"/>
      <c r="D15" s="140"/>
      <c r="E15" s="140"/>
      <c r="F15" s="140"/>
      <c r="G15" s="140"/>
      <c r="H15" s="140"/>
      <c r="I15" s="140"/>
      <c r="J15" s="140"/>
      <c r="K15" s="140"/>
      <c r="L15" s="140"/>
    </row>
    <row r="16" spans="1:12" x14ac:dyDescent="0.25">
      <c r="A16" s="140"/>
      <c r="B16" s="140"/>
      <c r="C16" s="140"/>
      <c r="D16" s="140"/>
      <c r="E16" s="140"/>
      <c r="F16" s="140"/>
      <c r="G16" s="140"/>
      <c r="H16" s="140"/>
      <c r="I16" s="140"/>
      <c r="J16" s="140"/>
      <c r="K16" s="140"/>
      <c r="L16" s="140"/>
    </row>
    <row r="17" spans="1:12" x14ac:dyDescent="0.25">
      <c r="A17" s="140"/>
      <c r="B17" s="140"/>
      <c r="C17" s="140"/>
      <c r="D17" s="140"/>
      <c r="E17" s="140"/>
      <c r="F17" s="140"/>
      <c r="G17" s="140"/>
      <c r="H17" s="140"/>
      <c r="I17" s="140"/>
      <c r="J17" s="140"/>
      <c r="K17" s="140"/>
      <c r="L17" s="140"/>
    </row>
    <row r="18" spans="1:12" x14ac:dyDescent="0.25">
      <c r="A18" s="140"/>
      <c r="B18" s="140"/>
      <c r="C18" s="140"/>
      <c r="D18" s="140"/>
      <c r="E18" s="140"/>
      <c r="F18" s="140"/>
      <c r="G18" s="140"/>
      <c r="H18" s="140"/>
      <c r="I18" s="140"/>
      <c r="J18" s="140"/>
      <c r="K18" s="140"/>
      <c r="L18" s="140"/>
    </row>
    <row r="19" spans="1:12" x14ac:dyDescent="0.25">
      <c r="A19" s="140"/>
      <c r="B19" s="140"/>
      <c r="C19" s="140"/>
      <c r="D19" s="140"/>
      <c r="E19" s="140"/>
      <c r="F19" s="140"/>
      <c r="G19" s="140"/>
      <c r="H19" s="140"/>
      <c r="I19" s="140"/>
      <c r="J19" s="140"/>
      <c r="K19" s="140"/>
      <c r="L19" s="140"/>
    </row>
    <row r="20" spans="1:12" x14ac:dyDescent="0.25">
      <c r="A20" s="140"/>
      <c r="B20" s="140"/>
      <c r="C20" s="140"/>
      <c r="D20" s="140"/>
      <c r="E20" s="140"/>
      <c r="F20" s="140"/>
      <c r="G20" s="140"/>
      <c r="H20" s="140"/>
      <c r="I20" s="140"/>
      <c r="J20" s="140"/>
      <c r="K20" s="140"/>
      <c r="L20" s="140"/>
    </row>
    <row r="21" spans="1:12" x14ac:dyDescent="0.25">
      <c r="A21" s="140"/>
      <c r="B21" s="140"/>
      <c r="C21" s="140"/>
      <c r="D21" s="140"/>
      <c r="E21" s="140"/>
      <c r="F21" s="140"/>
      <c r="G21" s="140"/>
      <c r="H21" s="140"/>
      <c r="I21" s="140"/>
      <c r="J21" s="140"/>
      <c r="K21" s="140"/>
      <c r="L21" s="140"/>
    </row>
    <row r="22" spans="1:12" x14ac:dyDescent="0.25">
      <c r="A22" s="140"/>
      <c r="B22" s="140"/>
      <c r="C22" s="140"/>
      <c r="D22" s="140"/>
      <c r="E22" s="140"/>
      <c r="F22" s="140"/>
      <c r="G22" s="140"/>
      <c r="H22" s="140"/>
      <c r="I22" s="140"/>
      <c r="J22" s="140"/>
      <c r="K22" s="140"/>
      <c r="L22" s="140"/>
    </row>
    <row r="23" spans="1:12" x14ac:dyDescent="0.25">
      <c r="A23" s="140"/>
      <c r="B23" s="140"/>
      <c r="C23" s="140"/>
      <c r="D23" s="140"/>
      <c r="E23" s="140"/>
      <c r="F23" s="140"/>
      <c r="G23" s="140"/>
      <c r="H23" s="140"/>
      <c r="I23" s="140"/>
      <c r="J23" s="140"/>
      <c r="K23" s="140"/>
      <c r="L23" s="140"/>
    </row>
    <row r="24" spans="1:12" x14ac:dyDescent="0.25">
      <c r="A24" s="140"/>
      <c r="B24" s="140"/>
      <c r="C24" s="140"/>
      <c r="D24" s="140"/>
      <c r="E24" s="140"/>
      <c r="F24" s="140"/>
      <c r="G24" s="140"/>
      <c r="H24" s="140"/>
      <c r="I24" s="140"/>
      <c r="J24" s="140"/>
      <c r="K24" s="140"/>
      <c r="L24" s="140"/>
    </row>
    <row r="25" spans="1:12" x14ac:dyDescent="0.25">
      <c r="A25" s="140"/>
      <c r="B25" s="140"/>
      <c r="C25" s="140"/>
      <c r="D25" s="140"/>
      <c r="E25" s="140"/>
      <c r="F25" s="140"/>
      <c r="G25" s="140"/>
      <c r="H25" s="140"/>
      <c r="I25" s="140"/>
      <c r="J25" s="140"/>
      <c r="K25" s="140"/>
      <c r="L25" s="140"/>
    </row>
    <row r="26" spans="1:12" x14ac:dyDescent="0.25">
      <c r="A26" s="140"/>
      <c r="B26" s="140"/>
      <c r="C26" s="140"/>
      <c r="D26" s="140"/>
      <c r="E26" s="140"/>
      <c r="F26" s="140"/>
      <c r="G26" s="140"/>
      <c r="H26" s="140"/>
      <c r="I26" s="140"/>
      <c r="J26" s="140"/>
      <c r="K26" s="140"/>
      <c r="L26" s="140"/>
    </row>
    <row r="27" spans="1:12" x14ac:dyDescent="0.25">
      <c r="A27" s="140"/>
      <c r="B27" s="140"/>
      <c r="C27" s="140"/>
      <c r="D27" s="140"/>
      <c r="E27" s="140"/>
      <c r="F27" s="140"/>
      <c r="G27" s="140"/>
      <c r="H27" s="140"/>
      <c r="I27" s="140"/>
      <c r="J27" s="140"/>
      <c r="K27" s="140"/>
      <c r="L27" s="140"/>
    </row>
    <row r="28" spans="1:12" x14ac:dyDescent="0.25">
      <c r="A28" s="140"/>
      <c r="B28" s="140"/>
      <c r="C28" s="140"/>
      <c r="D28" s="140"/>
      <c r="E28" s="140"/>
      <c r="F28" s="140"/>
      <c r="G28" s="140"/>
      <c r="H28" s="140"/>
      <c r="I28" s="140"/>
      <c r="J28" s="140"/>
      <c r="K28" s="140"/>
      <c r="L28" s="140"/>
    </row>
    <row r="29" spans="1:12" s="134" customFormat="1" x14ac:dyDescent="0.25">
      <c r="A29" s="140"/>
      <c r="B29" s="140"/>
      <c r="C29" s="140"/>
      <c r="D29" s="140"/>
      <c r="E29" s="140"/>
      <c r="F29" s="140"/>
      <c r="G29" s="140"/>
      <c r="H29" s="140"/>
      <c r="I29" s="140"/>
      <c r="J29" s="140"/>
      <c r="K29" s="140"/>
      <c r="L29" s="140"/>
    </row>
    <row r="30" spans="1:12" x14ac:dyDescent="0.25">
      <c r="A30" s="140"/>
      <c r="B30" s="140"/>
      <c r="C30" s="140"/>
      <c r="D30" s="140"/>
      <c r="E30" s="141"/>
      <c r="F30" s="140"/>
      <c r="G30" s="140"/>
      <c r="H30" s="140"/>
      <c r="I30" s="140"/>
      <c r="J30" s="140"/>
      <c r="K30" s="142"/>
      <c r="L30" s="142"/>
    </row>
    <row r="31" spans="1:12" x14ac:dyDescent="0.25">
      <c r="A31" s="140"/>
      <c r="B31" s="140"/>
      <c r="C31" s="140"/>
      <c r="D31" s="140"/>
      <c r="E31" s="141"/>
      <c r="F31" s="140"/>
      <c r="G31" s="140"/>
      <c r="H31" s="140"/>
      <c r="I31" s="140"/>
      <c r="J31" s="140"/>
      <c r="K31" s="142"/>
      <c r="L31" s="142"/>
    </row>
    <row r="32" spans="1:12" x14ac:dyDescent="0.25">
      <c r="A32" s="140"/>
      <c r="B32" s="140"/>
      <c r="C32" s="140"/>
      <c r="D32" s="140"/>
      <c r="E32" s="140"/>
      <c r="F32" s="140"/>
      <c r="G32" s="140"/>
      <c r="H32" s="140"/>
      <c r="I32" s="140"/>
      <c r="J32" s="140"/>
      <c r="K32" s="142"/>
      <c r="L32" s="142"/>
    </row>
    <row r="33" spans="1:12" x14ac:dyDescent="0.25">
      <c r="A33" s="140"/>
      <c r="B33" s="140"/>
      <c r="C33" s="140"/>
      <c r="D33" s="140"/>
      <c r="E33" s="140"/>
      <c r="F33" s="140"/>
      <c r="G33" s="140"/>
      <c r="H33" s="140"/>
      <c r="I33" s="140"/>
      <c r="J33" s="140"/>
      <c r="K33" s="142"/>
      <c r="L33" s="142"/>
    </row>
    <row r="34" spans="1:12" x14ac:dyDescent="0.25">
      <c r="A34" s="140"/>
      <c r="B34" s="140"/>
      <c r="C34" s="140"/>
      <c r="D34" s="140"/>
      <c r="E34" s="140"/>
      <c r="F34" s="140"/>
      <c r="G34" s="140"/>
      <c r="H34" s="140"/>
      <c r="I34" s="140"/>
      <c r="J34" s="140"/>
      <c r="K34" s="142"/>
      <c r="L34" s="142"/>
    </row>
    <row r="35" spans="1:12" x14ac:dyDescent="0.25">
      <c r="A35" s="140"/>
      <c r="B35" s="140"/>
      <c r="C35" s="140"/>
      <c r="D35" s="140"/>
      <c r="E35" s="140"/>
      <c r="F35" s="140"/>
      <c r="G35" s="140"/>
      <c r="H35" s="140"/>
      <c r="I35" s="140"/>
      <c r="J35" s="140"/>
      <c r="K35" s="142"/>
      <c r="L35" s="142"/>
    </row>
    <row r="36" spans="1:12" x14ac:dyDescent="0.25">
      <c r="A36" s="140"/>
      <c r="B36" s="140"/>
      <c r="C36" s="140"/>
      <c r="D36" s="140"/>
      <c r="E36" s="140"/>
      <c r="F36" s="140"/>
      <c r="G36" s="140"/>
      <c r="H36" s="140"/>
      <c r="I36" s="140"/>
      <c r="J36" s="140"/>
      <c r="K36" s="142"/>
      <c r="L36" s="142"/>
    </row>
    <row r="37" spans="1:12" s="134" customFormat="1" x14ac:dyDescent="0.25">
      <c r="A37" s="140"/>
      <c r="B37" s="140"/>
      <c r="C37" s="140"/>
      <c r="D37" s="140"/>
      <c r="E37" s="140"/>
      <c r="F37" s="140"/>
      <c r="G37" s="140"/>
      <c r="H37" s="140"/>
      <c r="I37" s="140"/>
      <c r="J37" s="140"/>
      <c r="K37" s="142"/>
      <c r="L37" s="142"/>
    </row>
    <row r="38" spans="1:12" x14ac:dyDescent="0.25">
      <c r="A38" s="140"/>
      <c r="B38" s="140"/>
      <c r="C38" s="140"/>
      <c r="D38" s="140"/>
      <c r="E38" s="140"/>
      <c r="F38" s="140"/>
      <c r="G38" s="140"/>
      <c r="H38" s="140"/>
      <c r="I38" s="140"/>
      <c r="J38" s="140"/>
      <c r="K38" s="142"/>
      <c r="L38" s="142"/>
    </row>
    <row r="39" spans="1:12" x14ac:dyDescent="0.25">
      <c r="A39" s="140"/>
      <c r="B39" s="140"/>
      <c r="C39" s="140"/>
      <c r="D39" s="140"/>
      <c r="E39" s="140"/>
      <c r="F39" s="140"/>
      <c r="G39" s="140"/>
      <c r="H39" s="140"/>
      <c r="I39" s="140"/>
      <c r="J39" s="140"/>
      <c r="K39" s="142"/>
      <c r="L39" s="142"/>
    </row>
    <row r="40" spans="1:12" x14ac:dyDescent="0.25">
      <c r="A40" s="140"/>
      <c r="B40" s="140"/>
      <c r="C40" s="140"/>
      <c r="D40" s="140"/>
      <c r="E40" s="140"/>
      <c r="F40" s="140"/>
      <c r="G40" s="140"/>
      <c r="H40" s="140"/>
      <c r="I40" s="140"/>
      <c r="J40" s="140"/>
      <c r="K40" s="142"/>
      <c r="L40" s="142"/>
    </row>
    <row r="41" spans="1:12" x14ac:dyDescent="0.25">
      <c r="A41" s="140"/>
      <c r="B41" s="140"/>
      <c r="C41" s="140"/>
      <c r="D41" s="140"/>
      <c r="E41" s="140"/>
      <c r="F41" s="140"/>
      <c r="G41" s="140"/>
      <c r="H41" s="140"/>
      <c r="I41" s="140"/>
      <c r="J41" s="140"/>
      <c r="K41" s="142"/>
      <c r="L41" s="142"/>
    </row>
    <row r="42" spans="1:12" x14ac:dyDescent="0.25">
      <c r="A42" s="140"/>
      <c r="B42" s="140"/>
      <c r="C42" s="140"/>
      <c r="D42" s="140"/>
      <c r="E42" s="140"/>
      <c r="F42" s="140"/>
      <c r="G42" s="140"/>
      <c r="H42" s="140"/>
      <c r="I42" s="140"/>
      <c r="J42" s="140"/>
      <c r="K42" s="142"/>
      <c r="L42" s="142"/>
    </row>
    <row r="43" spans="1:12" x14ac:dyDescent="0.25">
      <c r="A43" s="140"/>
      <c r="B43" s="140"/>
      <c r="C43" s="140"/>
      <c r="D43" s="140"/>
      <c r="E43" s="140"/>
      <c r="F43" s="140"/>
      <c r="G43" s="140"/>
      <c r="H43" s="140"/>
      <c r="I43" s="140"/>
      <c r="J43" s="140"/>
      <c r="K43" s="142"/>
      <c r="L43" s="142"/>
    </row>
    <row r="44" spans="1:12" x14ac:dyDescent="0.25">
      <c r="A44" s="140"/>
      <c r="B44" s="140"/>
      <c r="C44" s="140"/>
      <c r="D44" s="140"/>
      <c r="E44" s="140"/>
      <c r="F44" s="140"/>
      <c r="G44" s="140"/>
      <c r="H44" s="140"/>
      <c r="I44" s="140"/>
      <c r="J44" s="140"/>
      <c r="K44" s="142"/>
      <c r="L44" s="142"/>
    </row>
    <row r="45" spans="1:12" x14ac:dyDescent="0.25">
      <c r="A45" s="140"/>
      <c r="B45" s="140"/>
      <c r="C45" s="140"/>
      <c r="D45" s="140"/>
      <c r="E45" s="140"/>
      <c r="F45" s="140"/>
      <c r="G45" s="140"/>
      <c r="H45" s="140"/>
      <c r="I45" s="140"/>
      <c r="J45" s="140"/>
      <c r="K45" s="142"/>
      <c r="L45" s="142"/>
    </row>
    <row r="46" spans="1:12" x14ac:dyDescent="0.25">
      <c r="A46" s="140"/>
      <c r="B46" s="140"/>
      <c r="C46" s="140"/>
      <c r="D46" s="140"/>
      <c r="E46" s="140"/>
      <c r="F46" s="140"/>
      <c r="G46" s="140"/>
      <c r="H46" s="140"/>
      <c r="I46" s="140"/>
      <c r="J46" s="140"/>
      <c r="K46" s="142"/>
      <c r="L46" s="142"/>
    </row>
    <row r="47" spans="1:12" x14ac:dyDescent="0.25">
      <c r="A47" s="140"/>
      <c r="B47" s="140"/>
      <c r="C47" s="140"/>
      <c r="D47" s="140"/>
      <c r="E47" s="140"/>
      <c r="F47" s="140"/>
      <c r="G47" s="140"/>
      <c r="H47" s="140"/>
      <c r="I47" s="140"/>
      <c r="J47" s="140"/>
      <c r="K47" s="142"/>
      <c r="L47" s="142"/>
    </row>
    <row r="48" spans="1:12" x14ac:dyDescent="0.25">
      <c r="A48" s="140"/>
      <c r="B48" s="140"/>
      <c r="C48" s="140"/>
      <c r="D48" s="140"/>
      <c r="E48" s="140"/>
      <c r="F48" s="140"/>
      <c r="G48" s="140"/>
      <c r="H48" s="140"/>
      <c r="I48" s="140"/>
      <c r="J48" s="140"/>
      <c r="K48" s="142"/>
      <c r="L48" s="142"/>
    </row>
    <row r="49" spans="1:12" x14ac:dyDescent="0.25">
      <c r="A49" s="140"/>
      <c r="B49" s="140"/>
      <c r="C49" s="140"/>
      <c r="D49" s="140"/>
      <c r="E49" s="140"/>
      <c r="F49" s="140"/>
      <c r="G49" s="140"/>
      <c r="H49" s="140"/>
      <c r="I49" s="140"/>
      <c r="J49" s="140"/>
      <c r="K49" s="140"/>
      <c r="L49" s="140"/>
    </row>
    <row r="50" spans="1:12" x14ac:dyDescent="0.25">
      <c r="A50" s="140"/>
      <c r="B50" s="140"/>
      <c r="C50" s="140"/>
      <c r="D50" s="140"/>
      <c r="E50" s="140"/>
      <c r="F50" s="140"/>
      <c r="G50" s="140"/>
      <c r="H50" s="140"/>
      <c r="I50" s="140"/>
      <c r="J50" s="140"/>
      <c r="K50" s="140"/>
      <c r="L50" s="140"/>
    </row>
    <row r="51" spans="1:12" x14ac:dyDescent="0.25">
      <c r="A51" s="140"/>
      <c r="B51" s="140"/>
      <c r="C51" s="140"/>
      <c r="D51" s="140"/>
      <c r="E51" s="140"/>
      <c r="F51" s="140"/>
      <c r="G51" s="140"/>
      <c r="H51" s="140"/>
      <c r="I51" s="140"/>
      <c r="J51" s="140"/>
      <c r="K51" s="140"/>
      <c r="L51" s="140"/>
    </row>
    <row r="52" spans="1:12" x14ac:dyDescent="0.25">
      <c r="A52" s="140"/>
      <c r="B52" s="140"/>
      <c r="C52" s="140"/>
      <c r="D52" s="140"/>
      <c r="E52" s="140"/>
      <c r="F52" s="140"/>
      <c r="G52" s="140"/>
      <c r="H52" s="140"/>
      <c r="I52" s="140"/>
      <c r="J52" s="140"/>
      <c r="K52" s="140"/>
      <c r="L52" s="140"/>
    </row>
    <row r="53" spans="1:12" x14ac:dyDescent="0.25">
      <c r="A53" s="140"/>
      <c r="B53" s="140"/>
      <c r="C53" s="140"/>
      <c r="D53" s="140"/>
      <c r="E53" s="140"/>
      <c r="F53" s="140"/>
      <c r="G53" s="140"/>
      <c r="H53" s="140"/>
      <c r="I53" s="140"/>
      <c r="J53" s="140"/>
      <c r="K53" s="140"/>
      <c r="L53" s="140"/>
    </row>
    <row r="54" spans="1:12" x14ac:dyDescent="0.25">
      <c r="A54" s="140"/>
      <c r="B54" s="140"/>
      <c r="C54" s="140"/>
      <c r="D54" s="140"/>
      <c r="E54" s="140"/>
      <c r="F54" s="140"/>
      <c r="G54" s="140"/>
      <c r="H54" s="140"/>
      <c r="I54" s="140"/>
      <c r="J54" s="140"/>
      <c r="K54" s="140"/>
      <c r="L54" s="140"/>
    </row>
    <row r="55" spans="1:12" x14ac:dyDescent="0.25">
      <c r="A55" s="140"/>
      <c r="B55" s="140"/>
      <c r="C55" s="140"/>
      <c r="D55" s="140"/>
      <c r="E55" s="140"/>
      <c r="F55" s="140"/>
      <c r="G55" s="140"/>
      <c r="H55" s="140"/>
      <c r="I55" s="140"/>
      <c r="J55" s="140"/>
      <c r="K55" s="140"/>
      <c r="L55" s="140"/>
    </row>
    <row r="56" spans="1:12" x14ac:dyDescent="0.25">
      <c r="A56" s="140"/>
      <c r="B56" s="140"/>
      <c r="C56" s="140"/>
      <c r="D56" s="140"/>
      <c r="E56" s="140"/>
      <c r="F56" s="140"/>
      <c r="G56" s="140"/>
      <c r="H56" s="140"/>
      <c r="I56" s="140"/>
      <c r="J56" s="140"/>
      <c r="K56" s="142"/>
      <c r="L56" s="142"/>
    </row>
    <row r="57" spans="1:12" x14ac:dyDescent="0.25">
      <c r="A57" s="140"/>
      <c r="B57" s="140"/>
      <c r="C57" s="140"/>
      <c r="D57" s="140"/>
      <c r="E57" s="140"/>
      <c r="F57" s="140"/>
      <c r="G57" s="140"/>
      <c r="H57" s="140"/>
      <c r="I57" s="140"/>
      <c r="J57" s="140"/>
      <c r="K57" s="142"/>
      <c r="L57" s="142"/>
    </row>
    <row r="58" spans="1:12" x14ac:dyDescent="0.25">
      <c r="A58" s="140"/>
      <c r="B58" s="140"/>
      <c r="C58" s="140"/>
      <c r="D58" s="140"/>
      <c r="E58" s="140"/>
      <c r="F58" s="140"/>
      <c r="G58" s="140"/>
      <c r="H58" s="140"/>
      <c r="I58" s="140"/>
      <c r="J58" s="140"/>
      <c r="K58" s="142"/>
      <c r="L58" s="142"/>
    </row>
    <row r="59" spans="1:12" x14ac:dyDescent="0.25">
      <c r="A59" s="140"/>
      <c r="B59" s="140"/>
      <c r="C59" s="140"/>
      <c r="D59" s="140"/>
      <c r="E59" s="140"/>
      <c r="F59" s="140"/>
      <c r="G59" s="140"/>
      <c r="H59" s="140"/>
      <c r="I59" s="140"/>
      <c r="J59" s="140"/>
      <c r="K59" s="142"/>
      <c r="L59" s="142"/>
    </row>
    <row r="60" spans="1:12" x14ac:dyDescent="0.25">
      <c r="A60" s="140"/>
      <c r="B60" s="140"/>
      <c r="C60" s="140"/>
      <c r="D60" s="140"/>
      <c r="E60" s="140"/>
      <c r="F60" s="140"/>
      <c r="G60" s="142"/>
      <c r="H60" s="140"/>
      <c r="I60" s="140"/>
      <c r="J60" s="140"/>
      <c r="K60" s="142"/>
      <c r="L60" s="142"/>
    </row>
    <row r="61" spans="1:12" x14ac:dyDescent="0.25">
      <c r="A61" s="140"/>
      <c r="B61" s="140"/>
      <c r="C61" s="140"/>
      <c r="D61" s="140"/>
      <c r="E61" s="140"/>
      <c r="F61" s="140"/>
      <c r="G61" s="142"/>
      <c r="H61" s="140"/>
      <c r="I61" s="140"/>
      <c r="J61" s="140"/>
      <c r="K61" s="142"/>
      <c r="L61" s="142"/>
    </row>
    <row r="62" spans="1:12" x14ac:dyDescent="0.25">
      <c r="A62" s="140"/>
      <c r="B62" s="140"/>
      <c r="C62" s="140"/>
      <c r="D62" s="140"/>
      <c r="E62" s="140"/>
      <c r="F62" s="140"/>
      <c r="G62" s="140"/>
      <c r="H62" s="140"/>
      <c r="I62" s="140"/>
      <c r="J62" s="140"/>
      <c r="K62" s="142"/>
      <c r="L62" s="142"/>
    </row>
    <row r="3059" spans="7:12" x14ac:dyDescent="0.25">
      <c r="K3059" s="51"/>
      <c r="L3059" s="51"/>
    </row>
    <row r="3060" spans="7:12" x14ac:dyDescent="0.25">
      <c r="G3060" s="51"/>
      <c r="K3060" s="51"/>
    </row>
    <row r="3061" spans="7:12" x14ac:dyDescent="0.25">
      <c r="G3061" s="51"/>
      <c r="K3061" s="51"/>
      <c r="L3061" s="51"/>
    </row>
    <row r="3062" spans="7:12" x14ac:dyDescent="0.25">
      <c r="K3062" s="51"/>
      <c r="L3062" s="51"/>
    </row>
    <row r="6062" spans="11:12" x14ac:dyDescent="0.25">
      <c r="K6062" s="51"/>
      <c r="L6062" s="51"/>
    </row>
  </sheetData>
  <phoneticPr fontId="19" type="noConversion"/>
  <dataValidations count="2">
    <dataValidation type="whole" operator="greaterThan" allowBlank="1" showInputMessage="1" showErrorMessage="1" sqref="J3 L32" xr:uid="{809D943F-FD24-4E7A-A55A-92807F6B0D53}">
      <formula1>0</formula1>
    </dataValidation>
    <dataValidation type="list" allowBlank="1" showInputMessage="1" showErrorMessage="1" sqref="H3:H7 J9:J19" xr:uid="{238C2978-4E4D-4951-8050-3690AA97F1EC}">
      <formula1>"X"</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3092E91-F92D-4883-98BB-9C6FEA9D33FD}">
          <x14:formula1>
            <xm:f>Data!$K$5:$K$9</xm:f>
          </x14:formula1>
          <xm:sqref>G3:G7 I9:I19 J8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87E0-022F-4CB2-804B-C4BA93F536D6}">
  <sheetPr codeName="Sheet1"/>
  <dimension ref="A1:AT697"/>
  <sheetViews>
    <sheetView zoomScale="10" zoomScaleNormal="10" workbookViewId="0">
      <selection activeCell="P21" sqref="P21"/>
    </sheetView>
  </sheetViews>
  <sheetFormatPr defaultRowHeight="15" x14ac:dyDescent="0.25"/>
  <cols>
    <col min="1" max="1" width="9.140625" style="2"/>
    <col min="11" max="11" width="11.7109375" bestFit="1" customWidth="1"/>
    <col min="16" max="16" width="12.7109375" style="66" customWidth="1"/>
    <col min="17" max="17" width="9.140625" style="2"/>
    <col min="18" max="18" width="14.7109375" style="2" customWidth="1"/>
    <col min="19" max="24" width="9.140625" style="2"/>
    <col min="25" max="25" width="35.28515625" style="2" customWidth="1"/>
    <col min="26" max="46" width="9.140625" style="2"/>
  </cols>
  <sheetData>
    <row r="1" spans="2:25" s="2" customFormat="1" x14ac:dyDescent="0.25"/>
    <row r="2" spans="2:25" s="2" customFormat="1" x14ac:dyDescent="0.25"/>
    <row r="3" spans="2:25" s="2" customFormat="1" x14ac:dyDescent="0.25">
      <c r="B3" s="1"/>
      <c r="R3" s="80" t="s">
        <v>93</v>
      </c>
      <c r="S3" s="80"/>
      <c r="T3" s="80"/>
    </row>
    <row r="4" spans="2:25" ht="75" x14ac:dyDescent="0.3">
      <c r="B4" s="3" t="s">
        <v>79</v>
      </c>
      <c r="C4" s="3"/>
      <c r="D4" s="96" t="s">
        <v>0</v>
      </c>
      <c r="E4" s="96" t="s">
        <v>1</v>
      </c>
      <c r="F4" s="3"/>
      <c r="G4" s="3"/>
      <c r="H4" s="3" t="s">
        <v>2</v>
      </c>
      <c r="I4" s="3" t="s">
        <v>3</v>
      </c>
      <c r="J4" s="3"/>
      <c r="K4" s="3" t="s">
        <v>4</v>
      </c>
      <c r="L4" s="3" t="s">
        <v>1</v>
      </c>
      <c r="M4" s="3"/>
      <c r="N4" s="3" t="s">
        <v>5</v>
      </c>
      <c r="O4" s="3" t="s">
        <v>5</v>
      </c>
      <c r="P4" s="3" t="s">
        <v>76</v>
      </c>
      <c r="Q4" s="3"/>
      <c r="R4" s="3" t="s">
        <v>89</v>
      </c>
      <c r="S4" s="3" t="s">
        <v>95</v>
      </c>
      <c r="T4" s="96" t="s">
        <v>93</v>
      </c>
      <c r="V4" s="96" t="s">
        <v>102</v>
      </c>
      <c r="X4" s="131">
        <v>30</v>
      </c>
      <c r="Y4" s="131" t="s">
        <v>103</v>
      </c>
    </row>
    <row r="5" spans="2:25" s="2" customFormat="1" ht="37.5" x14ac:dyDescent="0.3">
      <c r="B5" s="143" t="str" cm="1">
        <f t="array" aca="1" ref="B5" ca="1">YEAR(TODAY())&amp;"_"&amp;IF(MONTH(TODAY())&lt;10,"0"&amp;MONTH(TODAY()),MONTH(today))</f>
        <v>2026_05</v>
      </c>
      <c r="D5" s="144" t="s">
        <v>6</v>
      </c>
      <c r="E5" s="145">
        <v>0</v>
      </c>
      <c r="H5" s="2">
        <v>1</v>
      </c>
      <c r="I5" s="2" t="s">
        <v>7</v>
      </c>
      <c r="K5" s="2" t="s">
        <v>8</v>
      </c>
      <c r="L5" s="1">
        <v>2</v>
      </c>
      <c r="N5" s="2" t="s">
        <v>41</v>
      </c>
      <c r="P5" s="2">
        <v>1</v>
      </c>
      <c r="R5" s="2" t="s">
        <v>90</v>
      </c>
      <c r="T5" s="97" t="s">
        <v>80</v>
      </c>
      <c r="V5" s="1">
        <v>36</v>
      </c>
      <c r="X5" s="131">
        <v>30</v>
      </c>
      <c r="Y5" s="131" t="s">
        <v>104</v>
      </c>
    </row>
    <row r="6" spans="2:25" s="2" customFormat="1" x14ac:dyDescent="0.25">
      <c r="B6" s="1"/>
      <c r="D6" s="144" t="s">
        <v>9</v>
      </c>
      <c r="E6" s="145">
        <v>7</v>
      </c>
      <c r="H6" s="2">
        <v>2</v>
      </c>
      <c r="I6" s="2" t="s">
        <v>10</v>
      </c>
      <c r="K6" s="2" t="s">
        <v>11</v>
      </c>
      <c r="L6" s="1">
        <v>14</v>
      </c>
      <c r="N6" s="2" t="s">
        <v>63</v>
      </c>
      <c r="P6" s="65">
        <v>2</v>
      </c>
      <c r="R6" s="99" t="s">
        <v>91</v>
      </c>
      <c r="S6" s="100">
        <v>30</v>
      </c>
      <c r="T6" s="97" t="s">
        <v>94</v>
      </c>
    </row>
    <row r="7" spans="2:25" s="2" customFormat="1" x14ac:dyDescent="0.25">
      <c r="B7" s="1"/>
      <c r="D7" s="144" t="s">
        <v>13</v>
      </c>
      <c r="E7" s="145">
        <v>28</v>
      </c>
      <c r="H7" s="2">
        <v>3</v>
      </c>
      <c r="I7" s="2" t="s">
        <v>14</v>
      </c>
      <c r="K7" s="2" t="s">
        <v>13</v>
      </c>
      <c r="L7" s="1">
        <v>28</v>
      </c>
      <c r="N7" s="13" t="s">
        <v>12</v>
      </c>
      <c r="P7" s="65">
        <f t="shared" ref="P7:P12" si="0">P6+1</f>
        <v>3</v>
      </c>
      <c r="R7" s="2" t="s">
        <v>19</v>
      </c>
    </row>
    <row r="8" spans="2:25" s="2" customFormat="1" x14ac:dyDescent="0.25">
      <c r="B8" s="1"/>
      <c r="D8" s="144" t="s">
        <v>16</v>
      </c>
      <c r="E8" s="145">
        <v>100000</v>
      </c>
      <c r="H8" s="2">
        <v>4</v>
      </c>
      <c r="I8" s="2" t="s">
        <v>17</v>
      </c>
      <c r="K8" s="13" t="s">
        <v>18</v>
      </c>
      <c r="L8" s="1">
        <f>4.5*30</f>
        <v>135</v>
      </c>
      <c r="N8" s="98" t="s">
        <v>15</v>
      </c>
      <c r="P8" s="65">
        <f t="shared" si="0"/>
        <v>4</v>
      </c>
      <c r="R8" s="98" t="s">
        <v>92</v>
      </c>
    </row>
    <row r="9" spans="2:25" s="2" customFormat="1" x14ac:dyDescent="0.25">
      <c r="B9" s="1"/>
      <c r="H9" s="2">
        <v>5</v>
      </c>
      <c r="I9" s="2" t="s">
        <v>20</v>
      </c>
      <c r="K9" s="98" t="s">
        <v>21</v>
      </c>
      <c r="L9" s="1">
        <f>10.5*30</f>
        <v>315</v>
      </c>
      <c r="N9" s="2" t="s">
        <v>19</v>
      </c>
      <c r="P9" s="65">
        <f t="shared" si="0"/>
        <v>5</v>
      </c>
      <c r="R9" s="13" t="s">
        <v>12</v>
      </c>
    </row>
    <row r="10" spans="2:25" s="2" customFormat="1" x14ac:dyDescent="0.25">
      <c r="B10" s="1"/>
      <c r="H10" s="2">
        <v>6</v>
      </c>
      <c r="I10" s="2" t="s">
        <v>22</v>
      </c>
      <c r="K10" s="132">
        <f ca="1">TODAY()+1</f>
        <v>46149</v>
      </c>
      <c r="L10" s="1">
        <f ca="1">K10-TODAY()</f>
        <v>1</v>
      </c>
      <c r="P10" s="65">
        <f t="shared" si="0"/>
        <v>6</v>
      </c>
    </row>
    <row r="11" spans="2:25" s="2" customFormat="1" x14ac:dyDescent="0.25">
      <c r="B11" s="1"/>
      <c r="H11" s="2">
        <v>7</v>
      </c>
      <c r="I11" s="2" t="s">
        <v>23</v>
      </c>
      <c r="K11" s="132">
        <f ca="1">K10+1</f>
        <v>46150</v>
      </c>
      <c r="L11" s="1">
        <f ca="1">K11-TODAY()</f>
        <v>2</v>
      </c>
      <c r="P11" s="65">
        <f t="shared" si="0"/>
        <v>7</v>
      </c>
    </row>
    <row r="12" spans="2:25" s="2" customFormat="1" x14ac:dyDescent="0.25">
      <c r="B12" s="1"/>
      <c r="H12" s="2">
        <v>8</v>
      </c>
      <c r="I12" s="2" t="s">
        <v>24</v>
      </c>
      <c r="K12" s="132">
        <f t="shared" ref="K12:K75" ca="1" si="1">K11+1</f>
        <v>46151</v>
      </c>
      <c r="L12" s="1">
        <f t="shared" ref="L12:L75" ca="1" si="2">K12-TODAY()</f>
        <v>3</v>
      </c>
      <c r="P12" s="65">
        <f t="shared" si="0"/>
        <v>8</v>
      </c>
    </row>
    <row r="13" spans="2:25" s="2" customFormat="1" x14ac:dyDescent="0.25">
      <c r="B13" s="1"/>
      <c r="H13" s="2">
        <v>9</v>
      </c>
      <c r="I13" s="2" t="s">
        <v>25</v>
      </c>
      <c r="K13" s="132">
        <f t="shared" ca="1" si="1"/>
        <v>46152</v>
      </c>
      <c r="L13" s="1">
        <f t="shared" ca="1" si="2"/>
        <v>4</v>
      </c>
      <c r="P13" s="65">
        <f t="shared" ref="P13:P18" si="3">P12+1</f>
        <v>9</v>
      </c>
    </row>
    <row r="14" spans="2:25" s="2" customFormat="1" x14ac:dyDescent="0.25">
      <c r="B14" s="1"/>
      <c r="H14" s="2">
        <v>10</v>
      </c>
      <c r="I14" s="2" t="s">
        <v>26</v>
      </c>
      <c r="K14" s="132">
        <f t="shared" ca="1" si="1"/>
        <v>46153</v>
      </c>
      <c r="L14" s="1">
        <f t="shared" ca="1" si="2"/>
        <v>5</v>
      </c>
      <c r="P14" s="65">
        <f t="shared" si="3"/>
        <v>10</v>
      </c>
    </row>
    <row r="15" spans="2:25" s="2" customFormat="1" x14ac:dyDescent="0.25">
      <c r="B15" s="1"/>
      <c r="H15" s="2">
        <v>11</v>
      </c>
      <c r="I15" s="2" t="s">
        <v>27</v>
      </c>
      <c r="K15" s="132">
        <f t="shared" ca="1" si="1"/>
        <v>46154</v>
      </c>
      <c r="L15" s="1">
        <f t="shared" ca="1" si="2"/>
        <v>6</v>
      </c>
      <c r="P15" s="65">
        <f t="shared" si="3"/>
        <v>11</v>
      </c>
    </row>
    <row r="16" spans="2:25" s="2" customFormat="1" x14ac:dyDescent="0.25">
      <c r="B16" s="1"/>
      <c r="H16" s="2">
        <v>12</v>
      </c>
      <c r="I16" s="2" t="s">
        <v>28</v>
      </c>
      <c r="K16" s="132">
        <f t="shared" ca="1" si="1"/>
        <v>46155</v>
      </c>
      <c r="L16" s="1">
        <f t="shared" ca="1" si="2"/>
        <v>7</v>
      </c>
      <c r="P16" s="65">
        <f t="shared" si="3"/>
        <v>12</v>
      </c>
    </row>
    <row r="17" spans="2:16" s="2" customFormat="1" x14ac:dyDescent="0.25">
      <c r="B17" s="1"/>
      <c r="I17" s="2" t="s">
        <v>61</v>
      </c>
      <c r="K17" s="132">
        <f t="shared" ca="1" si="1"/>
        <v>46156</v>
      </c>
      <c r="L17" s="1">
        <f t="shared" ca="1" si="2"/>
        <v>8</v>
      </c>
      <c r="P17" s="65">
        <f t="shared" si="3"/>
        <v>13</v>
      </c>
    </row>
    <row r="18" spans="2:16" s="2" customFormat="1" x14ac:dyDescent="0.25">
      <c r="B18" s="1"/>
      <c r="K18" s="132">
        <f t="shared" ca="1" si="1"/>
        <v>46157</v>
      </c>
      <c r="L18" s="1">
        <f t="shared" ca="1" si="2"/>
        <v>9</v>
      </c>
      <c r="P18" s="65">
        <f t="shared" si="3"/>
        <v>14</v>
      </c>
    </row>
    <row r="19" spans="2:16" s="2" customFormat="1" x14ac:dyDescent="0.25">
      <c r="B19" s="1"/>
      <c r="D19" s="4"/>
      <c r="K19" s="132">
        <f t="shared" ca="1" si="1"/>
        <v>46158</v>
      </c>
      <c r="L19" s="1">
        <f t="shared" ca="1" si="2"/>
        <v>10</v>
      </c>
      <c r="P19" s="65">
        <f>P18+1</f>
        <v>15</v>
      </c>
    </row>
    <row r="20" spans="2:16" s="2" customFormat="1" x14ac:dyDescent="0.25">
      <c r="K20" s="132">
        <f t="shared" ca="1" si="1"/>
        <v>46159</v>
      </c>
      <c r="L20" s="1">
        <f t="shared" ca="1" si="2"/>
        <v>11</v>
      </c>
      <c r="P20" s="65">
        <f>P19+1</f>
        <v>16</v>
      </c>
    </row>
    <row r="21" spans="2:16" s="2" customFormat="1" x14ac:dyDescent="0.25">
      <c r="K21" s="132">
        <f t="shared" ca="1" si="1"/>
        <v>46160</v>
      </c>
      <c r="L21" s="1">
        <f t="shared" ca="1" si="2"/>
        <v>12</v>
      </c>
      <c r="P21" s="65">
        <f>P20+1</f>
        <v>17</v>
      </c>
    </row>
    <row r="22" spans="2:16" s="2" customFormat="1" x14ac:dyDescent="0.25">
      <c r="C22" s="99" t="s">
        <v>96</v>
      </c>
      <c r="D22" s="99"/>
      <c r="E22" s="99"/>
      <c r="K22" s="132">
        <f t="shared" ca="1" si="1"/>
        <v>46161</v>
      </c>
      <c r="L22" s="1">
        <f t="shared" ca="1" si="2"/>
        <v>13</v>
      </c>
      <c r="P22" s="65"/>
    </row>
    <row r="23" spans="2:16" s="2" customFormat="1" x14ac:dyDescent="0.25">
      <c r="K23" s="132">
        <f t="shared" ca="1" si="1"/>
        <v>46162</v>
      </c>
      <c r="L23" s="1">
        <f t="shared" ca="1" si="2"/>
        <v>14</v>
      </c>
      <c r="P23" s="65"/>
    </row>
    <row r="24" spans="2:16" s="2" customFormat="1" x14ac:dyDescent="0.25">
      <c r="K24" s="132">
        <f t="shared" ca="1" si="1"/>
        <v>46163</v>
      </c>
      <c r="L24" s="1">
        <f t="shared" ca="1" si="2"/>
        <v>15</v>
      </c>
      <c r="P24" s="65"/>
    </row>
    <row r="25" spans="2:16" s="2" customFormat="1" x14ac:dyDescent="0.25">
      <c r="K25" s="132">
        <f t="shared" ca="1" si="1"/>
        <v>46164</v>
      </c>
      <c r="L25" s="1">
        <f t="shared" ca="1" si="2"/>
        <v>16</v>
      </c>
      <c r="P25" s="65"/>
    </row>
    <row r="26" spans="2:16" s="2" customFormat="1" x14ac:dyDescent="0.25">
      <c r="K26" s="132">
        <f t="shared" ca="1" si="1"/>
        <v>46165</v>
      </c>
      <c r="L26" s="1">
        <f t="shared" ca="1" si="2"/>
        <v>17</v>
      </c>
      <c r="P26" s="65"/>
    </row>
    <row r="27" spans="2:16" s="2" customFormat="1" x14ac:dyDescent="0.25">
      <c r="K27" s="132">
        <f t="shared" ca="1" si="1"/>
        <v>46166</v>
      </c>
      <c r="L27" s="1">
        <f t="shared" ca="1" si="2"/>
        <v>18</v>
      </c>
      <c r="P27" s="65"/>
    </row>
    <row r="28" spans="2:16" s="2" customFormat="1" x14ac:dyDescent="0.25">
      <c r="K28" s="132">
        <f t="shared" ca="1" si="1"/>
        <v>46167</v>
      </c>
      <c r="L28" s="1">
        <f t="shared" ca="1" si="2"/>
        <v>19</v>
      </c>
      <c r="P28" s="65"/>
    </row>
    <row r="29" spans="2:16" s="2" customFormat="1" x14ac:dyDescent="0.25">
      <c r="K29" s="132">
        <f t="shared" ca="1" si="1"/>
        <v>46168</v>
      </c>
      <c r="L29" s="1">
        <f t="shared" ca="1" si="2"/>
        <v>20</v>
      </c>
      <c r="P29" s="65"/>
    </row>
    <row r="30" spans="2:16" s="2" customFormat="1" x14ac:dyDescent="0.25">
      <c r="K30" s="132">
        <f t="shared" ca="1" si="1"/>
        <v>46169</v>
      </c>
      <c r="L30" s="1">
        <f t="shared" ca="1" si="2"/>
        <v>21</v>
      </c>
      <c r="P30" s="65"/>
    </row>
    <row r="31" spans="2:16" s="2" customFormat="1" x14ac:dyDescent="0.25">
      <c r="K31" s="132">
        <f t="shared" ca="1" si="1"/>
        <v>46170</v>
      </c>
      <c r="L31" s="1">
        <f t="shared" ca="1" si="2"/>
        <v>22</v>
      </c>
      <c r="P31" s="65"/>
    </row>
    <row r="32" spans="2:16" s="2" customFormat="1" x14ac:dyDescent="0.25">
      <c r="K32" s="132">
        <f t="shared" ca="1" si="1"/>
        <v>46171</v>
      </c>
      <c r="L32" s="1">
        <f t="shared" ca="1" si="2"/>
        <v>23</v>
      </c>
      <c r="P32" s="65"/>
    </row>
    <row r="33" spans="11:16" s="2" customFormat="1" x14ac:dyDescent="0.25">
      <c r="K33" s="132">
        <f t="shared" ca="1" si="1"/>
        <v>46172</v>
      </c>
      <c r="L33" s="1">
        <f t="shared" ca="1" si="2"/>
        <v>24</v>
      </c>
      <c r="P33" s="65"/>
    </row>
    <row r="34" spans="11:16" s="2" customFormat="1" x14ac:dyDescent="0.25">
      <c r="K34" s="132">
        <f t="shared" ca="1" si="1"/>
        <v>46173</v>
      </c>
      <c r="L34" s="1">
        <f t="shared" ca="1" si="2"/>
        <v>25</v>
      </c>
      <c r="P34" s="65"/>
    </row>
    <row r="35" spans="11:16" s="2" customFormat="1" x14ac:dyDescent="0.25">
      <c r="K35" s="132">
        <f t="shared" ca="1" si="1"/>
        <v>46174</v>
      </c>
      <c r="L35" s="1">
        <f t="shared" ca="1" si="2"/>
        <v>26</v>
      </c>
      <c r="P35" s="65"/>
    </row>
    <row r="36" spans="11:16" s="2" customFormat="1" x14ac:dyDescent="0.25">
      <c r="K36" s="132">
        <f t="shared" ca="1" si="1"/>
        <v>46175</v>
      </c>
      <c r="L36" s="1">
        <f t="shared" ca="1" si="2"/>
        <v>27</v>
      </c>
      <c r="P36" s="65"/>
    </row>
    <row r="37" spans="11:16" s="2" customFormat="1" x14ac:dyDescent="0.25">
      <c r="K37" s="132">
        <f t="shared" ca="1" si="1"/>
        <v>46176</v>
      </c>
      <c r="L37" s="1">
        <f t="shared" ca="1" si="2"/>
        <v>28</v>
      </c>
      <c r="P37" s="65"/>
    </row>
    <row r="38" spans="11:16" s="2" customFormat="1" x14ac:dyDescent="0.25">
      <c r="K38" s="132">
        <f t="shared" ca="1" si="1"/>
        <v>46177</v>
      </c>
      <c r="L38" s="1">
        <f t="shared" ca="1" si="2"/>
        <v>29</v>
      </c>
      <c r="P38" s="65"/>
    </row>
    <row r="39" spans="11:16" s="2" customFormat="1" x14ac:dyDescent="0.25">
      <c r="K39" s="132">
        <f t="shared" ca="1" si="1"/>
        <v>46178</v>
      </c>
      <c r="L39" s="1">
        <f t="shared" ca="1" si="2"/>
        <v>30</v>
      </c>
      <c r="P39" s="65"/>
    </row>
    <row r="40" spans="11:16" s="2" customFormat="1" x14ac:dyDescent="0.25">
      <c r="K40" s="132">
        <f t="shared" ca="1" si="1"/>
        <v>46179</v>
      </c>
      <c r="L40" s="1">
        <f t="shared" ca="1" si="2"/>
        <v>31</v>
      </c>
      <c r="P40" s="65"/>
    </row>
    <row r="41" spans="11:16" s="2" customFormat="1" x14ac:dyDescent="0.25">
      <c r="K41" s="132">
        <f t="shared" ca="1" si="1"/>
        <v>46180</v>
      </c>
      <c r="L41" s="1">
        <f t="shared" ca="1" si="2"/>
        <v>32</v>
      </c>
      <c r="P41" s="65"/>
    </row>
    <row r="42" spans="11:16" s="2" customFormat="1" x14ac:dyDescent="0.25">
      <c r="K42" s="132">
        <f t="shared" ca="1" si="1"/>
        <v>46181</v>
      </c>
      <c r="L42" s="1">
        <f t="shared" ca="1" si="2"/>
        <v>33</v>
      </c>
      <c r="P42" s="65"/>
    </row>
    <row r="43" spans="11:16" s="2" customFormat="1" x14ac:dyDescent="0.25">
      <c r="K43" s="132">
        <f t="shared" ca="1" si="1"/>
        <v>46182</v>
      </c>
      <c r="L43" s="1">
        <f t="shared" ca="1" si="2"/>
        <v>34</v>
      </c>
      <c r="P43" s="65"/>
    </row>
    <row r="44" spans="11:16" s="2" customFormat="1" x14ac:dyDescent="0.25">
      <c r="K44" s="132">
        <f t="shared" ca="1" si="1"/>
        <v>46183</v>
      </c>
      <c r="L44" s="1">
        <f t="shared" ca="1" si="2"/>
        <v>35</v>
      </c>
      <c r="P44" s="65"/>
    </row>
    <row r="45" spans="11:16" s="2" customFormat="1" x14ac:dyDescent="0.25">
      <c r="K45" s="132">
        <f t="shared" ca="1" si="1"/>
        <v>46184</v>
      </c>
      <c r="L45" s="1">
        <f t="shared" ca="1" si="2"/>
        <v>36</v>
      </c>
      <c r="P45" s="65"/>
    </row>
    <row r="46" spans="11:16" s="2" customFormat="1" x14ac:dyDescent="0.25">
      <c r="K46" s="132">
        <f t="shared" ca="1" si="1"/>
        <v>46185</v>
      </c>
      <c r="L46" s="1">
        <f t="shared" ca="1" si="2"/>
        <v>37</v>
      </c>
      <c r="P46" s="65"/>
    </row>
    <row r="47" spans="11:16" s="2" customFormat="1" x14ac:dyDescent="0.25">
      <c r="K47" s="132">
        <f t="shared" ca="1" si="1"/>
        <v>46186</v>
      </c>
      <c r="L47" s="1">
        <f t="shared" ca="1" si="2"/>
        <v>38</v>
      </c>
      <c r="P47" s="65"/>
    </row>
    <row r="48" spans="11:16" s="2" customFormat="1" x14ac:dyDescent="0.25">
      <c r="K48" s="132">
        <f t="shared" ca="1" si="1"/>
        <v>46187</v>
      </c>
      <c r="L48" s="1">
        <f t="shared" ca="1" si="2"/>
        <v>39</v>
      </c>
      <c r="P48" s="65"/>
    </row>
    <row r="49" spans="11:16" s="2" customFormat="1" x14ac:dyDescent="0.25">
      <c r="K49" s="132">
        <f t="shared" ca="1" si="1"/>
        <v>46188</v>
      </c>
      <c r="L49" s="1">
        <f t="shared" ca="1" si="2"/>
        <v>40</v>
      </c>
      <c r="P49" s="65"/>
    </row>
    <row r="50" spans="11:16" s="2" customFormat="1" x14ac:dyDescent="0.25">
      <c r="K50" s="132">
        <f t="shared" ca="1" si="1"/>
        <v>46189</v>
      </c>
      <c r="L50" s="1">
        <f t="shared" ca="1" si="2"/>
        <v>41</v>
      </c>
      <c r="P50" s="65"/>
    </row>
    <row r="51" spans="11:16" s="2" customFormat="1" x14ac:dyDescent="0.25">
      <c r="K51" s="132">
        <f t="shared" ca="1" si="1"/>
        <v>46190</v>
      </c>
      <c r="L51" s="1">
        <f t="shared" ca="1" si="2"/>
        <v>42</v>
      </c>
      <c r="P51" s="65"/>
    </row>
    <row r="52" spans="11:16" s="2" customFormat="1" x14ac:dyDescent="0.25">
      <c r="K52" s="132">
        <f t="shared" ca="1" si="1"/>
        <v>46191</v>
      </c>
      <c r="L52" s="1">
        <f t="shared" ca="1" si="2"/>
        <v>43</v>
      </c>
      <c r="P52" s="65"/>
    </row>
    <row r="53" spans="11:16" s="2" customFormat="1" x14ac:dyDescent="0.25">
      <c r="K53" s="132">
        <f t="shared" ca="1" si="1"/>
        <v>46192</v>
      </c>
      <c r="L53" s="1">
        <f t="shared" ca="1" si="2"/>
        <v>44</v>
      </c>
      <c r="P53" s="65"/>
    </row>
    <row r="54" spans="11:16" s="2" customFormat="1" x14ac:dyDescent="0.25">
      <c r="K54" s="132">
        <f t="shared" ca="1" si="1"/>
        <v>46193</v>
      </c>
      <c r="L54" s="1">
        <f t="shared" ca="1" si="2"/>
        <v>45</v>
      </c>
      <c r="P54" s="65"/>
    </row>
    <row r="55" spans="11:16" s="2" customFormat="1" x14ac:dyDescent="0.25">
      <c r="K55" s="132">
        <f t="shared" ca="1" si="1"/>
        <v>46194</v>
      </c>
      <c r="L55" s="1">
        <f t="shared" ca="1" si="2"/>
        <v>46</v>
      </c>
      <c r="P55" s="65"/>
    </row>
    <row r="56" spans="11:16" s="2" customFormat="1" x14ac:dyDescent="0.25">
      <c r="K56" s="132">
        <f t="shared" ca="1" si="1"/>
        <v>46195</v>
      </c>
      <c r="L56" s="1">
        <f t="shared" ca="1" si="2"/>
        <v>47</v>
      </c>
      <c r="P56" s="65"/>
    </row>
    <row r="57" spans="11:16" s="2" customFormat="1" x14ac:dyDescent="0.25">
      <c r="K57" s="132">
        <f t="shared" ca="1" si="1"/>
        <v>46196</v>
      </c>
      <c r="L57" s="1">
        <f t="shared" ca="1" si="2"/>
        <v>48</v>
      </c>
      <c r="P57" s="65"/>
    </row>
    <row r="58" spans="11:16" s="2" customFormat="1" x14ac:dyDescent="0.25">
      <c r="K58" s="132">
        <f t="shared" ca="1" si="1"/>
        <v>46197</v>
      </c>
      <c r="L58" s="1">
        <f t="shared" ca="1" si="2"/>
        <v>49</v>
      </c>
      <c r="P58" s="65"/>
    </row>
    <row r="59" spans="11:16" s="2" customFormat="1" x14ac:dyDescent="0.25">
      <c r="K59" s="132">
        <f t="shared" ca="1" si="1"/>
        <v>46198</v>
      </c>
      <c r="L59" s="1">
        <f t="shared" ca="1" si="2"/>
        <v>50</v>
      </c>
      <c r="P59" s="65"/>
    </row>
    <row r="60" spans="11:16" s="2" customFormat="1" x14ac:dyDescent="0.25">
      <c r="K60" s="132">
        <f t="shared" ca="1" si="1"/>
        <v>46199</v>
      </c>
      <c r="L60" s="1">
        <f t="shared" ca="1" si="2"/>
        <v>51</v>
      </c>
      <c r="P60" s="65"/>
    </row>
    <row r="61" spans="11:16" s="2" customFormat="1" x14ac:dyDescent="0.25">
      <c r="K61" s="132">
        <f t="shared" ca="1" si="1"/>
        <v>46200</v>
      </c>
      <c r="L61" s="1">
        <f t="shared" ca="1" si="2"/>
        <v>52</v>
      </c>
      <c r="P61" s="65"/>
    </row>
    <row r="62" spans="11:16" s="2" customFormat="1" x14ac:dyDescent="0.25">
      <c r="K62" s="132">
        <f t="shared" ca="1" si="1"/>
        <v>46201</v>
      </c>
      <c r="L62" s="1">
        <f t="shared" ca="1" si="2"/>
        <v>53</v>
      </c>
      <c r="P62" s="65"/>
    </row>
    <row r="63" spans="11:16" s="2" customFormat="1" x14ac:dyDescent="0.25">
      <c r="K63" s="132">
        <f t="shared" ca="1" si="1"/>
        <v>46202</v>
      </c>
      <c r="L63" s="1">
        <f t="shared" ca="1" si="2"/>
        <v>54</v>
      </c>
      <c r="P63" s="65"/>
    </row>
    <row r="64" spans="11:16" s="2" customFormat="1" x14ac:dyDescent="0.25">
      <c r="K64" s="132">
        <f t="shared" ca="1" si="1"/>
        <v>46203</v>
      </c>
      <c r="L64" s="1">
        <f t="shared" ca="1" si="2"/>
        <v>55</v>
      </c>
      <c r="P64" s="65"/>
    </row>
    <row r="65" spans="11:16" s="2" customFormat="1" x14ac:dyDescent="0.25">
      <c r="K65" s="132">
        <f t="shared" ca="1" si="1"/>
        <v>46204</v>
      </c>
      <c r="L65" s="1">
        <f t="shared" ca="1" si="2"/>
        <v>56</v>
      </c>
      <c r="P65" s="65"/>
    </row>
    <row r="66" spans="11:16" s="2" customFormat="1" x14ac:dyDescent="0.25">
      <c r="K66" s="132">
        <f t="shared" ca="1" si="1"/>
        <v>46205</v>
      </c>
      <c r="L66" s="1">
        <f t="shared" ca="1" si="2"/>
        <v>57</v>
      </c>
      <c r="P66" s="65"/>
    </row>
    <row r="67" spans="11:16" s="2" customFormat="1" x14ac:dyDescent="0.25">
      <c r="K67" s="132">
        <f t="shared" ca="1" si="1"/>
        <v>46206</v>
      </c>
      <c r="L67" s="1">
        <f t="shared" ca="1" si="2"/>
        <v>58</v>
      </c>
      <c r="P67" s="65"/>
    </row>
    <row r="68" spans="11:16" s="2" customFormat="1" x14ac:dyDescent="0.25">
      <c r="K68" s="132">
        <f t="shared" ca="1" si="1"/>
        <v>46207</v>
      </c>
      <c r="L68" s="1">
        <f t="shared" ca="1" si="2"/>
        <v>59</v>
      </c>
      <c r="P68" s="65"/>
    </row>
    <row r="69" spans="11:16" s="2" customFormat="1" x14ac:dyDescent="0.25">
      <c r="K69" s="132">
        <f t="shared" ca="1" si="1"/>
        <v>46208</v>
      </c>
      <c r="L69" s="1">
        <f t="shared" ca="1" si="2"/>
        <v>60</v>
      </c>
      <c r="P69" s="65"/>
    </row>
    <row r="70" spans="11:16" s="2" customFormat="1" x14ac:dyDescent="0.25">
      <c r="K70" s="132">
        <f t="shared" ca="1" si="1"/>
        <v>46209</v>
      </c>
      <c r="L70" s="1">
        <f t="shared" ca="1" si="2"/>
        <v>61</v>
      </c>
      <c r="P70" s="65"/>
    </row>
    <row r="71" spans="11:16" s="2" customFormat="1" x14ac:dyDescent="0.25">
      <c r="K71" s="132">
        <f t="shared" ca="1" si="1"/>
        <v>46210</v>
      </c>
      <c r="L71" s="1">
        <f t="shared" ca="1" si="2"/>
        <v>62</v>
      </c>
      <c r="P71" s="65"/>
    </row>
    <row r="72" spans="11:16" s="2" customFormat="1" x14ac:dyDescent="0.25">
      <c r="K72" s="132">
        <f t="shared" ca="1" si="1"/>
        <v>46211</v>
      </c>
      <c r="L72" s="1">
        <f t="shared" ca="1" si="2"/>
        <v>63</v>
      </c>
      <c r="P72" s="65"/>
    </row>
    <row r="73" spans="11:16" s="2" customFormat="1" x14ac:dyDescent="0.25">
      <c r="K73" s="132">
        <f t="shared" ca="1" si="1"/>
        <v>46212</v>
      </c>
      <c r="L73" s="1">
        <f t="shared" ca="1" si="2"/>
        <v>64</v>
      </c>
      <c r="P73" s="65"/>
    </row>
    <row r="74" spans="11:16" s="2" customFormat="1" x14ac:dyDescent="0.25">
      <c r="K74" s="132">
        <f t="shared" ca="1" si="1"/>
        <v>46213</v>
      </c>
      <c r="L74" s="1">
        <f t="shared" ca="1" si="2"/>
        <v>65</v>
      </c>
      <c r="P74" s="65"/>
    </row>
    <row r="75" spans="11:16" s="2" customFormat="1" x14ac:dyDescent="0.25">
      <c r="K75" s="132">
        <f t="shared" ca="1" si="1"/>
        <v>46214</v>
      </c>
      <c r="L75" s="1">
        <f t="shared" ca="1" si="2"/>
        <v>66</v>
      </c>
      <c r="P75" s="65"/>
    </row>
    <row r="76" spans="11:16" s="2" customFormat="1" x14ac:dyDescent="0.25">
      <c r="K76" s="132">
        <f t="shared" ref="K76:K139" ca="1" si="4">K75+1</f>
        <v>46215</v>
      </c>
      <c r="L76" s="1">
        <f t="shared" ref="L76:L139" ca="1" si="5">K76-TODAY()</f>
        <v>67</v>
      </c>
      <c r="P76" s="65"/>
    </row>
    <row r="77" spans="11:16" s="2" customFormat="1" x14ac:dyDescent="0.25">
      <c r="K77" s="132">
        <f t="shared" ca="1" si="4"/>
        <v>46216</v>
      </c>
      <c r="L77" s="1">
        <f t="shared" ca="1" si="5"/>
        <v>68</v>
      </c>
      <c r="P77" s="65"/>
    </row>
    <row r="78" spans="11:16" s="2" customFormat="1" x14ac:dyDescent="0.25">
      <c r="K78" s="132">
        <f t="shared" ca="1" si="4"/>
        <v>46217</v>
      </c>
      <c r="L78" s="1">
        <f t="shared" ca="1" si="5"/>
        <v>69</v>
      </c>
      <c r="P78" s="65"/>
    </row>
    <row r="79" spans="11:16" s="2" customFormat="1" x14ac:dyDescent="0.25">
      <c r="K79" s="132">
        <f t="shared" ca="1" si="4"/>
        <v>46218</v>
      </c>
      <c r="L79" s="1">
        <f t="shared" ca="1" si="5"/>
        <v>70</v>
      </c>
      <c r="P79" s="65"/>
    </row>
    <row r="80" spans="11:16" s="2" customFormat="1" x14ac:dyDescent="0.25">
      <c r="K80" s="132">
        <f t="shared" ca="1" si="4"/>
        <v>46219</v>
      </c>
      <c r="L80" s="1">
        <f t="shared" ca="1" si="5"/>
        <v>71</v>
      </c>
      <c r="P80" s="65"/>
    </row>
    <row r="81" spans="11:16" s="2" customFormat="1" x14ac:dyDescent="0.25">
      <c r="K81" s="132">
        <f t="shared" ca="1" si="4"/>
        <v>46220</v>
      </c>
      <c r="L81" s="1">
        <f t="shared" ca="1" si="5"/>
        <v>72</v>
      </c>
      <c r="P81" s="65"/>
    </row>
    <row r="82" spans="11:16" s="2" customFormat="1" x14ac:dyDescent="0.25">
      <c r="K82" s="132">
        <f t="shared" ca="1" si="4"/>
        <v>46221</v>
      </c>
      <c r="L82" s="1">
        <f t="shared" ca="1" si="5"/>
        <v>73</v>
      </c>
      <c r="P82" s="65"/>
    </row>
    <row r="83" spans="11:16" s="2" customFormat="1" x14ac:dyDescent="0.25">
      <c r="K83" s="132">
        <f t="shared" ca="1" si="4"/>
        <v>46222</v>
      </c>
      <c r="L83" s="1">
        <f t="shared" ca="1" si="5"/>
        <v>74</v>
      </c>
      <c r="P83" s="65"/>
    </row>
    <row r="84" spans="11:16" s="2" customFormat="1" x14ac:dyDescent="0.25">
      <c r="K84" s="132">
        <f t="shared" ca="1" si="4"/>
        <v>46223</v>
      </c>
      <c r="L84" s="1">
        <f t="shared" ca="1" si="5"/>
        <v>75</v>
      </c>
      <c r="P84" s="65"/>
    </row>
    <row r="85" spans="11:16" s="2" customFormat="1" x14ac:dyDescent="0.25">
      <c r="K85" s="132">
        <f t="shared" ca="1" si="4"/>
        <v>46224</v>
      </c>
      <c r="L85" s="1">
        <f t="shared" ca="1" si="5"/>
        <v>76</v>
      </c>
      <c r="P85" s="65"/>
    </row>
    <row r="86" spans="11:16" s="2" customFormat="1" x14ac:dyDescent="0.25">
      <c r="K86" s="132">
        <f t="shared" ca="1" si="4"/>
        <v>46225</v>
      </c>
      <c r="L86" s="1">
        <f t="shared" ca="1" si="5"/>
        <v>77</v>
      </c>
      <c r="P86" s="65"/>
    </row>
    <row r="87" spans="11:16" s="2" customFormat="1" x14ac:dyDescent="0.25">
      <c r="K87" s="132">
        <f t="shared" ca="1" si="4"/>
        <v>46226</v>
      </c>
      <c r="L87" s="1">
        <f t="shared" ca="1" si="5"/>
        <v>78</v>
      </c>
      <c r="P87" s="65"/>
    </row>
    <row r="88" spans="11:16" s="2" customFormat="1" x14ac:dyDescent="0.25">
      <c r="K88" s="132">
        <f t="shared" ca="1" si="4"/>
        <v>46227</v>
      </c>
      <c r="L88" s="1">
        <f t="shared" ca="1" si="5"/>
        <v>79</v>
      </c>
      <c r="P88" s="65"/>
    </row>
    <row r="89" spans="11:16" s="2" customFormat="1" x14ac:dyDescent="0.25">
      <c r="K89" s="132">
        <f t="shared" ca="1" si="4"/>
        <v>46228</v>
      </c>
      <c r="L89" s="1">
        <f t="shared" ca="1" si="5"/>
        <v>80</v>
      </c>
      <c r="P89" s="65"/>
    </row>
    <row r="90" spans="11:16" s="2" customFormat="1" x14ac:dyDescent="0.25">
      <c r="K90" s="132">
        <f t="shared" ca="1" si="4"/>
        <v>46229</v>
      </c>
      <c r="L90" s="1">
        <f t="shared" ca="1" si="5"/>
        <v>81</v>
      </c>
      <c r="P90" s="65"/>
    </row>
    <row r="91" spans="11:16" s="2" customFormat="1" x14ac:dyDescent="0.25">
      <c r="K91" s="132">
        <f t="shared" ca="1" si="4"/>
        <v>46230</v>
      </c>
      <c r="L91" s="1">
        <f t="shared" ca="1" si="5"/>
        <v>82</v>
      </c>
      <c r="P91" s="65"/>
    </row>
    <row r="92" spans="11:16" s="2" customFormat="1" x14ac:dyDescent="0.25">
      <c r="K92" s="132">
        <f t="shared" ca="1" si="4"/>
        <v>46231</v>
      </c>
      <c r="L92" s="1">
        <f t="shared" ca="1" si="5"/>
        <v>83</v>
      </c>
      <c r="P92" s="65"/>
    </row>
    <row r="93" spans="11:16" s="2" customFormat="1" x14ac:dyDescent="0.25">
      <c r="K93" s="132">
        <f t="shared" ca="1" si="4"/>
        <v>46232</v>
      </c>
      <c r="L93" s="1">
        <f t="shared" ca="1" si="5"/>
        <v>84</v>
      </c>
      <c r="P93" s="65"/>
    </row>
    <row r="94" spans="11:16" s="2" customFormat="1" x14ac:dyDescent="0.25">
      <c r="K94" s="132">
        <f t="shared" ca="1" si="4"/>
        <v>46233</v>
      </c>
      <c r="L94" s="1">
        <f t="shared" ca="1" si="5"/>
        <v>85</v>
      </c>
      <c r="P94" s="65"/>
    </row>
    <row r="95" spans="11:16" s="2" customFormat="1" x14ac:dyDescent="0.25">
      <c r="K95" s="132">
        <f t="shared" ca="1" si="4"/>
        <v>46234</v>
      </c>
      <c r="L95" s="1">
        <f t="shared" ca="1" si="5"/>
        <v>86</v>
      </c>
      <c r="P95" s="65"/>
    </row>
    <row r="96" spans="11:16" s="2" customFormat="1" x14ac:dyDescent="0.25">
      <c r="K96" s="132">
        <f t="shared" ca="1" si="4"/>
        <v>46235</v>
      </c>
      <c r="L96" s="1">
        <f t="shared" ca="1" si="5"/>
        <v>87</v>
      </c>
      <c r="P96" s="65"/>
    </row>
    <row r="97" spans="11:16" s="2" customFormat="1" x14ac:dyDescent="0.25">
      <c r="K97" s="132">
        <f t="shared" ca="1" si="4"/>
        <v>46236</v>
      </c>
      <c r="L97" s="1">
        <f t="shared" ca="1" si="5"/>
        <v>88</v>
      </c>
      <c r="P97" s="65"/>
    </row>
    <row r="98" spans="11:16" s="2" customFormat="1" x14ac:dyDescent="0.25">
      <c r="K98" s="132">
        <f t="shared" ca="1" si="4"/>
        <v>46237</v>
      </c>
      <c r="L98" s="1">
        <f t="shared" ca="1" si="5"/>
        <v>89</v>
      </c>
      <c r="P98" s="65"/>
    </row>
    <row r="99" spans="11:16" s="2" customFormat="1" x14ac:dyDescent="0.25">
      <c r="K99" s="132">
        <f t="shared" ca="1" si="4"/>
        <v>46238</v>
      </c>
      <c r="L99" s="1">
        <f t="shared" ca="1" si="5"/>
        <v>90</v>
      </c>
      <c r="P99" s="65"/>
    </row>
    <row r="100" spans="11:16" s="2" customFormat="1" x14ac:dyDescent="0.25">
      <c r="K100" s="132">
        <f t="shared" ca="1" si="4"/>
        <v>46239</v>
      </c>
      <c r="L100" s="1">
        <f t="shared" ca="1" si="5"/>
        <v>91</v>
      </c>
      <c r="P100" s="65"/>
    </row>
    <row r="101" spans="11:16" s="2" customFormat="1" x14ac:dyDescent="0.25">
      <c r="K101" s="132">
        <f t="shared" ca="1" si="4"/>
        <v>46240</v>
      </c>
      <c r="L101" s="1">
        <f t="shared" ca="1" si="5"/>
        <v>92</v>
      </c>
      <c r="P101" s="65"/>
    </row>
    <row r="102" spans="11:16" s="2" customFormat="1" x14ac:dyDescent="0.25">
      <c r="K102" s="132">
        <f t="shared" ca="1" si="4"/>
        <v>46241</v>
      </c>
      <c r="L102" s="1">
        <f t="shared" ca="1" si="5"/>
        <v>93</v>
      </c>
      <c r="P102" s="65"/>
    </row>
    <row r="103" spans="11:16" s="2" customFormat="1" x14ac:dyDescent="0.25">
      <c r="K103" s="132">
        <f t="shared" ca="1" si="4"/>
        <v>46242</v>
      </c>
      <c r="L103" s="1">
        <f t="shared" ca="1" si="5"/>
        <v>94</v>
      </c>
      <c r="P103" s="65"/>
    </row>
    <row r="104" spans="11:16" s="2" customFormat="1" x14ac:dyDescent="0.25">
      <c r="K104" s="132">
        <f t="shared" ca="1" si="4"/>
        <v>46243</v>
      </c>
      <c r="L104" s="1">
        <f t="shared" ca="1" si="5"/>
        <v>95</v>
      </c>
      <c r="P104" s="65"/>
    </row>
    <row r="105" spans="11:16" s="2" customFormat="1" x14ac:dyDescent="0.25">
      <c r="K105" s="132">
        <f t="shared" ca="1" si="4"/>
        <v>46244</v>
      </c>
      <c r="L105" s="1">
        <f t="shared" ca="1" si="5"/>
        <v>96</v>
      </c>
      <c r="P105" s="65"/>
    </row>
    <row r="106" spans="11:16" s="2" customFormat="1" x14ac:dyDescent="0.25">
      <c r="K106" s="132">
        <f t="shared" ca="1" si="4"/>
        <v>46245</v>
      </c>
      <c r="L106" s="1">
        <f t="shared" ca="1" si="5"/>
        <v>97</v>
      </c>
      <c r="P106" s="65"/>
    </row>
    <row r="107" spans="11:16" s="2" customFormat="1" x14ac:dyDescent="0.25">
      <c r="K107" s="132">
        <f t="shared" ca="1" si="4"/>
        <v>46246</v>
      </c>
      <c r="L107" s="1">
        <f t="shared" ca="1" si="5"/>
        <v>98</v>
      </c>
      <c r="P107" s="65"/>
    </row>
    <row r="108" spans="11:16" s="2" customFormat="1" x14ac:dyDescent="0.25">
      <c r="K108" s="132">
        <f t="shared" ca="1" si="4"/>
        <v>46247</v>
      </c>
      <c r="L108" s="1">
        <f t="shared" ca="1" si="5"/>
        <v>99</v>
      </c>
      <c r="P108" s="65"/>
    </row>
    <row r="109" spans="11:16" s="2" customFormat="1" x14ac:dyDescent="0.25">
      <c r="K109" s="132">
        <f t="shared" ca="1" si="4"/>
        <v>46248</v>
      </c>
      <c r="L109" s="1">
        <f t="shared" ca="1" si="5"/>
        <v>100</v>
      </c>
      <c r="P109" s="65"/>
    </row>
    <row r="110" spans="11:16" s="2" customFormat="1" x14ac:dyDescent="0.25">
      <c r="K110" s="132">
        <f t="shared" ca="1" si="4"/>
        <v>46249</v>
      </c>
      <c r="L110" s="1">
        <f t="shared" ca="1" si="5"/>
        <v>101</v>
      </c>
      <c r="P110" s="65"/>
    </row>
    <row r="111" spans="11:16" s="2" customFormat="1" x14ac:dyDescent="0.25">
      <c r="K111" s="132">
        <f t="shared" ca="1" si="4"/>
        <v>46250</v>
      </c>
      <c r="L111" s="1">
        <f t="shared" ca="1" si="5"/>
        <v>102</v>
      </c>
      <c r="P111" s="65"/>
    </row>
    <row r="112" spans="11:16" s="2" customFormat="1" x14ac:dyDescent="0.25">
      <c r="K112" s="132">
        <f t="shared" ca="1" si="4"/>
        <v>46251</v>
      </c>
      <c r="L112" s="1">
        <f t="shared" ca="1" si="5"/>
        <v>103</v>
      </c>
      <c r="P112" s="65"/>
    </row>
    <row r="113" spans="11:16" s="2" customFormat="1" x14ac:dyDescent="0.25">
      <c r="K113" s="132">
        <f t="shared" ca="1" si="4"/>
        <v>46252</v>
      </c>
      <c r="L113" s="1">
        <f t="shared" ca="1" si="5"/>
        <v>104</v>
      </c>
      <c r="P113" s="65"/>
    </row>
    <row r="114" spans="11:16" s="2" customFormat="1" x14ac:dyDescent="0.25">
      <c r="K114" s="132">
        <f t="shared" ca="1" si="4"/>
        <v>46253</v>
      </c>
      <c r="L114" s="1">
        <f t="shared" ca="1" si="5"/>
        <v>105</v>
      </c>
      <c r="P114" s="65"/>
    </row>
    <row r="115" spans="11:16" s="2" customFormat="1" x14ac:dyDescent="0.25">
      <c r="K115" s="132">
        <f t="shared" ca="1" si="4"/>
        <v>46254</v>
      </c>
      <c r="L115" s="1">
        <f t="shared" ca="1" si="5"/>
        <v>106</v>
      </c>
      <c r="P115" s="65"/>
    </row>
    <row r="116" spans="11:16" s="2" customFormat="1" x14ac:dyDescent="0.25">
      <c r="K116" s="132">
        <f t="shared" ca="1" si="4"/>
        <v>46255</v>
      </c>
      <c r="L116" s="1">
        <f t="shared" ca="1" si="5"/>
        <v>107</v>
      </c>
      <c r="P116" s="65"/>
    </row>
    <row r="117" spans="11:16" s="2" customFormat="1" x14ac:dyDescent="0.25">
      <c r="K117" s="132">
        <f t="shared" ca="1" si="4"/>
        <v>46256</v>
      </c>
      <c r="L117" s="1">
        <f t="shared" ca="1" si="5"/>
        <v>108</v>
      </c>
      <c r="P117" s="65"/>
    </row>
    <row r="118" spans="11:16" s="2" customFormat="1" x14ac:dyDescent="0.25">
      <c r="K118" s="132">
        <f t="shared" ca="1" si="4"/>
        <v>46257</v>
      </c>
      <c r="L118" s="1">
        <f t="shared" ca="1" si="5"/>
        <v>109</v>
      </c>
      <c r="P118" s="65"/>
    </row>
    <row r="119" spans="11:16" s="2" customFormat="1" x14ac:dyDescent="0.25">
      <c r="K119" s="132">
        <f t="shared" ca="1" si="4"/>
        <v>46258</v>
      </c>
      <c r="L119" s="1">
        <f t="shared" ca="1" si="5"/>
        <v>110</v>
      </c>
      <c r="P119" s="65"/>
    </row>
    <row r="120" spans="11:16" s="2" customFormat="1" x14ac:dyDescent="0.25">
      <c r="K120" s="132">
        <f t="shared" ca="1" si="4"/>
        <v>46259</v>
      </c>
      <c r="L120" s="1">
        <f t="shared" ca="1" si="5"/>
        <v>111</v>
      </c>
      <c r="P120" s="65"/>
    </row>
    <row r="121" spans="11:16" s="2" customFormat="1" x14ac:dyDescent="0.25">
      <c r="K121" s="132">
        <f t="shared" ca="1" si="4"/>
        <v>46260</v>
      </c>
      <c r="L121" s="1">
        <f t="shared" ca="1" si="5"/>
        <v>112</v>
      </c>
      <c r="P121" s="65"/>
    </row>
    <row r="122" spans="11:16" s="2" customFormat="1" x14ac:dyDescent="0.25">
      <c r="K122" s="132">
        <f t="shared" ca="1" si="4"/>
        <v>46261</v>
      </c>
      <c r="L122" s="1">
        <f t="shared" ca="1" si="5"/>
        <v>113</v>
      </c>
      <c r="P122" s="65"/>
    </row>
    <row r="123" spans="11:16" s="2" customFormat="1" x14ac:dyDescent="0.25">
      <c r="K123" s="132">
        <f t="shared" ca="1" si="4"/>
        <v>46262</v>
      </c>
      <c r="L123" s="1">
        <f t="shared" ca="1" si="5"/>
        <v>114</v>
      </c>
      <c r="P123" s="65"/>
    </row>
    <row r="124" spans="11:16" s="2" customFormat="1" x14ac:dyDescent="0.25">
      <c r="K124" s="132">
        <f t="shared" ca="1" si="4"/>
        <v>46263</v>
      </c>
      <c r="L124" s="1">
        <f t="shared" ca="1" si="5"/>
        <v>115</v>
      </c>
      <c r="P124" s="65"/>
    </row>
    <row r="125" spans="11:16" s="2" customFormat="1" x14ac:dyDescent="0.25">
      <c r="K125" s="132">
        <f t="shared" ca="1" si="4"/>
        <v>46264</v>
      </c>
      <c r="L125" s="1">
        <f t="shared" ca="1" si="5"/>
        <v>116</v>
      </c>
      <c r="P125" s="65"/>
    </row>
    <row r="126" spans="11:16" s="2" customFormat="1" x14ac:dyDescent="0.25">
      <c r="K126" s="132">
        <f t="shared" ca="1" si="4"/>
        <v>46265</v>
      </c>
      <c r="L126" s="1">
        <f t="shared" ca="1" si="5"/>
        <v>117</v>
      </c>
      <c r="P126" s="65"/>
    </row>
    <row r="127" spans="11:16" s="2" customFormat="1" x14ac:dyDescent="0.25">
      <c r="K127" s="132">
        <f t="shared" ca="1" si="4"/>
        <v>46266</v>
      </c>
      <c r="L127" s="1">
        <f t="shared" ca="1" si="5"/>
        <v>118</v>
      </c>
      <c r="P127" s="65"/>
    </row>
    <row r="128" spans="11:16" s="2" customFormat="1" x14ac:dyDescent="0.25">
      <c r="K128" s="132">
        <f t="shared" ca="1" si="4"/>
        <v>46267</v>
      </c>
      <c r="L128" s="1">
        <f t="shared" ca="1" si="5"/>
        <v>119</v>
      </c>
      <c r="P128" s="65"/>
    </row>
    <row r="129" spans="11:16" s="2" customFormat="1" x14ac:dyDescent="0.25">
      <c r="K129" s="132">
        <f t="shared" ca="1" si="4"/>
        <v>46268</v>
      </c>
      <c r="L129" s="1">
        <f t="shared" ca="1" si="5"/>
        <v>120</v>
      </c>
      <c r="P129" s="65"/>
    </row>
    <row r="130" spans="11:16" s="2" customFormat="1" x14ac:dyDescent="0.25">
      <c r="K130" s="132">
        <f t="shared" ca="1" si="4"/>
        <v>46269</v>
      </c>
      <c r="L130" s="1">
        <f t="shared" ca="1" si="5"/>
        <v>121</v>
      </c>
      <c r="P130" s="65"/>
    </row>
    <row r="131" spans="11:16" s="2" customFormat="1" x14ac:dyDescent="0.25">
      <c r="K131" s="132">
        <f t="shared" ca="1" si="4"/>
        <v>46270</v>
      </c>
      <c r="L131" s="1">
        <f t="shared" ca="1" si="5"/>
        <v>122</v>
      </c>
      <c r="P131" s="65"/>
    </row>
    <row r="132" spans="11:16" s="2" customFormat="1" x14ac:dyDescent="0.25">
      <c r="K132" s="132">
        <f t="shared" ca="1" si="4"/>
        <v>46271</v>
      </c>
      <c r="L132" s="1">
        <f t="shared" ca="1" si="5"/>
        <v>123</v>
      </c>
      <c r="P132" s="65"/>
    </row>
    <row r="133" spans="11:16" s="2" customFormat="1" x14ac:dyDescent="0.25">
      <c r="K133" s="132">
        <f t="shared" ca="1" si="4"/>
        <v>46272</v>
      </c>
      <c r="L133" s="1">
        <f t="shared" ca="1" si="5"/>
        <v>124</v>
      </c>
      <c r="P133" s="65"/>
    </row>
    <row r="134" spans="11:16" s="2" customFormat="1" x14ac:dyDescent="0.25">
      <c r="K134" s="132">
        <f t="shared" ca="1" si="4"/>
        <v>46273</v>
      </c>
      <c r="L134" s="1">
        <f t="shared" ca="1" si="5"/>
        <v>125</v>
      </c>
      <c r="P134" s="65"/>
    </row>
    <row r="135" spans="11:16" s="2" customFormat="1" x14ac:dyDescent="0.25">
      <c r="K135" s="132">
        <f t="shared" ca="1" si="4"/>
        <v>46274</v>
      </c>
      <c r="L135" s="1">
        <f t="shared" ca="1" si="5"/>
        <v>126</v>
      </c>
      <c r="P135" s="65"/>
    </row>
    <row r="136" spans="11:16" s="2" customFormat="1" x14ac:dyDescent="0.25">
      <c r="K136" s="132">
        <f t="shared" ca="1" si="4"/>
        <v>46275</v>
      </c>
      <c r="L136" s="1">
        <f t="shared" ca="1" si="5"/>
        <v>127</v>
      </c>
      <c r="P136" s="65"/>
    </row>
    <row r="137" spans="11:16" s="2" customFormat="1" x14ac:dyDescent="0.25">
      <c r="K137" s="132">
        <f t="shared" ca="1" si="4"/>
        <v>46276</v>
      </c>
      <c r="L137" s="1">
        <f t="shared" ca="1" si="5"/>
        <v>128</v>
      </c>
      <c r="P137" s="65"/>
    </row>
    <row r="138" spans="11:16" s="2" customFormat="1" x14ac:dyDescent="0.25">
      <c r="K138" s="132">
        <f t="shared" ca="1" si="4"/>
        <v>46277</v>
      </c>
      <c r="L138" s="1">
        <f t="shared" ca="1" si="5"/>
        <v>129</v>
      </c>
      <c r="P138" s="65"/>
    </row>
    <row r="139" spans="11:16" s="2" customFormat="1" x14ac:dyDescent="0.25">
      <c r="K139" s="132">
        <f t="shared" ca="1" si="4"/>
        <v>46278</v>
      </c>
      <c r="L139" s="1">
        <f t="shared" ca="1" si="5"/>
        <v>130</v>
      </c>
      <c r="P139" s="65"/>
    </row>
    <row r="140" spans="11:16" s="2" customFormat="1" x14ac:dyDescent="0.25">
      <c r="K140" s="132">
        <f t="shared" ref="K140:K203" ca="1" si="6">K139+1</f>
        <v>46279</v>
      </c>
      <c r="L140" s="1">
        <f t="shared" ref="L140:L203" ca="1" si="7">K140-TODAY()</f>
        <v>131</v>
      </c>
      <c r="P140" s="65"/>
    </row>
    <row r="141" spans="11:16" s="2" customFormat="1" x14ac:dyDescent="0.25">
      <c r="K141" s="132">
        <f t="shared" ca="1" si="6"/>
        <v>46280</v>
      </c>
      <c r="L141" s="1">
        <f t="shared" ca="1" si="7"/>
        <v>132</v>
      </c>
      <c r="P141" s="65"/>
    </row>
    <row r="142" spans="11:16" s="2" customFormat="1" x14ac:dyDescent="0.25">
      <c r="K142" s="132">
        <f t="shared" ca="1" si="6"/>
        <v>46281</v>
      </c>
      <c r="L142" s="1">
        <f t="shared" ca="1" si="7"/>
        <v>133</v>
      </c>
      <c r="P142" s="65"/>
    </row>
    <row r="143" spans="11:16" s="2" customFormat="1" x14ac:dyDescent="0.25">
      <c r="K143" s="132">
        <f t="shared" ca="1" si="6"/>
        <v>46282</v>
      </c>
      <c r="L143" s="1">
        <f t="shared" ca="1" si="7"/>
        <v>134</v>
      </c>
      <c r="P143" s="65"/>
    </row>
    <row r="144" spans="11:16" s="2" customFormat="1" x14ac:dyDescent="0.25">
      <c r="K144" s="132">
        <f t="shared" ca="1" si="6"/>
        <v>46283</v>
      </c>
      <c r="L144" s="1">
        <f t="shared" ca="1" si="7"/>
        <v>135</v>
      </c>
      <c r="P144" s="65"/>
    </row>
    <row r="145" spans="11:16" s="2" customFormat="1" x14ac:dyDescent="0.25">
      <c r="K145" s="132">
        <f t="shared" ca="1" si="6"/>
        <v>46284</v>
      </c>
      <c r="L145" s="1">
        <f t="shared" ca="1" si="7"/>
        <v>136</v>
      </c>
      <c r="P145" s="65"/>
    </row>
    <row r="146" spans="11:16" s="2" customFormat="1" x14ac:dyDescent="0.25">
      <c r="K146" s="132">
        <f t="shared" ca="1" si="6"/>
        <v>46285</v>
      </c>
      <c r="L146" s="1">
        <f t="shared" ca="1" si="7"/>
        <v>137</v>
      </c>
      <c r="P146" s="65"/>
    </row>
    <row r="147" spans="11:16" s="2" customFormat="1" x14ac:dyDescent="0.25">
      <c r="K147" s="132">
        <f t="shared" ca="1" si="6"/>
        <v>46286</v>
      </c>
      <c r="L147" s="1">
        <f t="shared" ca="1" si="7"/>
        <v>138</v>
      </c>
      <c r="P147" s="65"/>
    </row>
    <row r="148" spans="11:16" s="2" customFormat="1" x14ac:dyDescent="0.25">
      <c r="K148" s="132">
        <f t="shared" ca="1" si="6"/>
        <v>46287</v>
      </c>
      <c r="L148" s="1">
        <f t="shared" ca="1" si="7"/>
        <v>139</v>
      </c>
      <c r="P148" s="65"/>
    </row>
    <row r="149" spans="11:16" s="2" customFormat="1" x14ac:dyDescent="0.25">
      <c r="K149" s="132">
        <f t="shared" ca="1" si="6"/>
        <v>46288</v>
      </c>
      <c r="L149" s="1">
        <f t="shared" ca="1" si="7"/>
        <v>140</v>
      </c>
      <c r="P149" s="65"/>
    </row>
    <row r="150" spans="11:16" s="2" customFormat="1" x14ac:dyDescent="0.25">
      <c r="K150" s="132">
        <f t="shared" ca="1" si="6"/>
        <v>46289</v>
      </c>
      <c r="L150" s="1">
        <f t="shared" ca="1" si="7"/>
        <v>141</v>
      </c>
      <c r="P150" s="65"/>
    </row>
    <row r="151" spans="11:16" s="2" customFormat="1" x14ac:dyDescent="0.25">
      <c r="K151" s="132">
        <f t="shared" ca="1" si="6"/>
        <v>46290</v>
      </c>
      <c r="L151" s="1">
        <f t="shared" ca="1" si="7"/>
        <v>142</v>
      </c>
      <c r="P151" s="65"/>
    </row>
    <row r="152" spans="11:16" s="2" customFormat="1" x14ac:dyDescent="0.25">
      <c r="K152" s="132">
        <f t="shared" ca="1" si="6"/>
        <v>46291</v>
      </c>
      <c r="L152" s="1">
        <f t="shared" ca="1" si="7"/>
        <v>143</v>
      </c>
      <c r="P152" s="65"/>
    </row>
    <row r="153" spans="11:16" s="2" customFormat="1" x14ac:dyDescent="0.25">
      <c r="K153" s="132">
        <f t="shared" ca="1" si="6"/>
        <v>46292</v>
      </c>
      <c r="L153" s="1">
        <f t="shared" ca="1" si="7"/>
        <v>144</v>
      </c>
      <c r="P153" s="65"/>
    </row>
    <row r="154" spans="11:16" s="2" customFormat="1" x14ac:dyDescent="0.25">
      <c r="K154" s="132">
        <f t="shared" ca="1" si="6"/>
        <v>46293</v>
      </c>
      <c r="L154" s="1">
        <f t="shared" ca="1" si="7"/>
        <v>145</v>
      </c>
      <c r="P154" s="65"/>
    </row>
    <row r="155" spans="11:16" s="2" customFormat="1" x14ac:dyDescent="0.25">
      <c r="K155" s="132">
        <f t="shared" ca="1" si="6"/>
        <v>46294</v>
      </c>
      <c r="L155" s="1">
        <f t="shared" ca="1" si="7"/>
        <v>146</v>
      </c>
      <c r="P155" s="65"/>
    </row>
    <row r="156" spans="11:16" s="2" customFormat="1" x14ac:dyDescent="0.25">
      <c r="K156" s="132">
        <f t="shared" ca="1" si="6"/>
        <v>46295</v>
      </c>
      <c r="L156" s="1">
        <f t="shared" ca="1" si="7"/>
        <v>147</v>
      </c>
      <c r="P156" s="65"/>
    </row>
    <row r="157" spans="11:16" s="2" customFormat="1" x14ac:dyDescent="0.25">
      <c r="K157" s="132">
        <f t="shared" ca="1" si="6"/>
        <v>46296</v>
      </c>
      <c r="L157" s="1">
        <f t="shared" ca="1" si="7"/>
        <v>148</v>
      </c>
      <c r="P157" s="65"/>
    </row>
    <row r="158" spans="11:16" s="2" customFormat="1" x14ac:dyDescent="0.25">
      <c r="K158" s="132">
        <f t="shared" ca="1" si="6"/>
        <v>46297</v>
      </c>
      <c r="L158" s="1">
        <f t="shared" ca="1" si="7"/>
        <v>149</v>
      </c>
      <c r="P158" s="65"/>
    </row>
    <row r="159" spans="11:16" s="2" customFormat="1" x14ac:dyDescent="0.25">
      <c r="K159" s="132">
        <f t="shared" ca="1" si="6"/>
        <v>46298</v>
      </c>
      <c r="L159" s="1">
        <f t="shared" ca="1" si="7"/>
        <v>150</v>
      </c>
      <c r="P159" s="65"/>
    </row>
    <row r="160" spans="11:16" s="2" customFormat="1" x14ac:dyDescent="0.25">
      <c r="K160" s="132">
        <f t="shared" ca="1" si="6"/>
        <v>46299</v>
      </c>
      <c r="L160" s="1">
        <f t="shared" ca="1" si="7"/>
        <v>151</v>
      </c>
      <c r="P160" s="65"/>
    </row>
    <row r="161" spans="11:16" s="2" customFormat="1" x14ac:dyDescent="0.25">
      <c r="K161" s="132">
        <f t="shared" ca="1" si="6"/>
        <v>46300</v>
      </c>
      <c r="L161" s="1">
        <f t="shared" ca="1" si="7"/>
        <v>152</v>
      </c>
      <c r="P161" s="65"/>
    </row>
    <row r="162" spans="11:16" s="2" customFormat="1" x14ac:dyDescent="0.25">
      <c r="K162" s="132">
        <f t="shared" ca="1" si="6"/>
        <v>46301</v>
      </c>
      <c r="L162" s="1">
        <f t="shared" ca="1" si="7"/>
        <v>153</v>
      </c>
      <c r="P162" s="65"/>
    </row>
    <row r="163" spans="11:16" s="2" customFormat="1" x14ac:dyDescent="0.25">
      <c r="K163" s="132">
        <f t="shared" ca="1" si="6"/>
        <v>46302</v>
      </c>
      <c r="L163" s="1">
        <f t="shared" ca="1" si="7"/>
        <v>154</v>
      </c>
      <c r="P163" s="65"/>
    </row>
    <row r="164" spans="11:16" s="2" customFormat="1" x14ac:dyDescent="0.25">
      <c r="K164" s="132">
        <f t="shared" ca="1" si="6"/>
        <v>46303</v>
      </c>
      <c r="L164" s="1">
        <f t="shared" ca="1" si="7"/>
        <v>155</v>
      </c>
      <c r="P164" s="65"/>
    </row>
    <row r="165" spans="11:16" s="2" customFormat="1" x14ac:dyDescent="0.25">
      <c r="K165" s="132">
        <f t="shared" ca="1" si="6"/>
        <v>46304</v>
      </c>
      <c r="L165" s="1">
        <f t="shared" ca="1" si="7"/>
        <v>156</v>
      </c>
      <c r="P165" s="65"/>
    </row>
    <row r="166" spans="11:16" s="2" customFormat="1" x14ac:dyDescent="0.25">
      <c r="K166" s="132">
        <f t="shared" ca="1" si="6"/>
        <v>46305</v>
      </c>
      <c r="L166" s="1">
        <f t="shared" ca="1" si="7"/>
        <v>157</v>
      </c>
      <c r="P166" s="65"/>
    </row>
    <row r="167" spans="11:16" s="2" customFormat="1" x14ac:dyDescent="0.25">
      <c r="K167" s="132">
        <f t="shared" ca="1" si="6"/>
        <v>46306</v>
      </c>
      <c r="L167" s="1">
        <f t="shared" ca="1" si="7"/>
        <v>158</v>
      </c>
      <c r="P167" s="65"/>
    </row>
    <row r="168" spans="11:16" s="2" customFormat="1" x14ac:dyDescent="0.25">
      <c r="K168" s="132">
        <f t="shared" ca="1" si="6"/>
        <v>46307</v>
      </c>
      <c r="L168" s="1">
        <f t="shared" ca="1" si="7"/>
        <v>159</v>
      </c>
      <c r="P168" s="65"/>
    </row>
    <row r="169" spans="11:16" s="2" customFormat="1" x14ac:dyDescent="0.25">
      <c r="K169" s="132">
        <f t="shared" ca="1" si="6"/>
        <v>46308</v>
      </c>
      <c r="L169" s="1">
        <f t="shared" ca="1" si="7"/>
        <v>160</v>
      </c>
      <c r="P169" s="65"/>
    </row>
    <row r="170" spans="11:16" s="2" customFormat="1" x14ac:dyDescent="0.25">
      <c r="K170" s="132">
        <f t="shared" ca="1" si="6"/>
        <v>46309</v>
      </c>
      <c r="L170" s="1">
        <f t="shared" ca="1" si="7"/>
        <v>161</v>
      </c>
      <c r="P170" s="65"/>
    </row>
    <row r="171" spans="11:16" s="2" customFormat="1" x14ac:dyDescent="0.25">
      <c r="K171" s="132">
        <f t="shared" ca="1" si="6"/>
        <v>46310</v>
      </c>
      <c r="L171" s="1">
        <f t="shared" ca="1" si="7"/>
        <v>162</v>
      </c>
      <c r="P171" s="65"/>
    </row>
    <row r="172" spans="11:16" s="2" customFormat="1" x14ac:dyDescent="0.25">
      <c r="K172" s="132">
        <f t="shared" ca="1" si="6"/>
        <v>46311</v>
      </c>
      <c r="L172" s="1">
        <f t="shared" ca="1" si="7"/>
        <v>163</v>
      </c>
      <c r="P172" s="65"/>
    </row>
    <row r="173" spans="11:16" s="2" customFormat="1" x14ac:dyDescent="0.25">
      <c r="K173" s="132">
        <f t="shared" ca="1" si="6"/>
        <v>46312</v>
      </c>
      <c r="L173" s="1">
        <f t="shared" ca="1" si="7"/>
        <v>164</v>
      </c>
      <c r="P173" s="65"/>
    </row>
    <row r="174" spans="11:16" s="2" customFormat="1" x14ac:dyDescent="0.25">
      <c r="K174" s="132">
        <f t="shared" ca="1" si="6"/>
        <v>46313</v>
      </c>
      <c r="L174" s="1">
        <f t="shared" ca="1" si="7"/>
        <v>165</v>
      </c>
      <c r="P174" s="65"/>
    </row>
    <row r="175" spans="11:16" s="2" customFormat="1" x14ac:dyDescent="0.25">
      <c r="K175" s="132">
        <f t="shared" ca="1" si="6"/>
        <v>46314</v>
      </c>
      <c r="L175" s="1">
        <f t="shared" ca="1" si="7"/>
        <v>166</v>
      </c>
      <c r="P175" s="65"/>
    </row>
    <row r="176" spans="11:16" s="2" customFormat="1" x14ac:dyDescent="0.25">
      <c r="K176" s="132">
        <f t="shared" ca="1" si="6"/>
        <v>46315</v>
      </c>
      <c r="L176" s="1">
        <f t="shared" ca="1" si="7"/>
        <v>167</v>
      </c>
      <c r="P176" s="65"/>
    </row>
    <row r="177" spans="11:16" s="2" customFormat="1" x14ac:dyDescent="0.25">
      <c r="K177" s="132">
        <f t="shared" ca="1" si="6"/>
        <v>46316</v>
      </c>
      <c r="L177" s="1">
        <f t="shared" ca="1" si="7"/>
        <v>168</v>
      </c>
      <c r="P177" s="65"/>
    </row>
    <row r="178" spans="11:16" s="2" customFormat="1" x14ac:dyDescent="0.25">
      <c r="K178" s="132">
        <f t="shared" ca="1" si="6"/>
        <v>46317</v>
      </c>
      <c r="L178" s="1">
        <f t="shared" ca="1" si="7"/>
        <v>169</v>
      </c>
      <c r="P178" s="65"/>
    </row>
    <row r="179" spans="11:16" s="2" customFormat="1" x14ac:dyDescent="0.25">
      <c r="K179" s="132">
        <f t="shared" ca="1" si="6"/>
        <v>46318</v>
      </c>
      <c r="L179" s="1">
        <f t="shared" ca="1" si="7"/>
        <v>170</v>
      </c>
      <c r="P179" s="65"/>
    </row>
    <row r="180" spans="11:16" s="2" customFormat="1" x14ac:dyDescent="0.25">
      <c r="K180" s="132">
        <f t="shared" ca="1" si="6"/>
        <v>46319</v>
      </c>
      <c r="L180" s="1">
        <f t="shared" ca="1" si="7"/>
        <v>171</v>
      </c>
      <c r="P180" s="65"/>
    </row>
    <row r="181" spans="11:16" s="2" customFormat="1" x14ac:dyDescent="0.25">
      <c r="K181" s="132">
        <f t="shared" ca="1" si="6"/>
        <v>46320</v>
      </c>
      <c r="L181" s="1">
        <f t="shared" ca="1" si="7"/>
        <v>172</v>
      </c>
      <c r="P181" s="65"/>
    </row>
    <row r="182" spans="11:16" s="2" customFormat="1" x14ac:dyDescent="0.25">
      <c r="K182" s="132">
        <f t="shared" ca="1" si="6"/>
        <v>46321</v>
      </c>
      <c r="L182" s="1">
        <f t="shared" ca="1" si="7"/>
        <v>173</v>
      </c>
      <c r="P182" s="65"/>
    </row>
    <row r="183" spans="11:16" s="2" customFormat="1" x14ac:dyDescent="0.25">
      <c r="K183" s="132">
        <f t="shared" ca="1" si="6"/>
        <v>46322</v>
      </c>
      <c r="L183" s="1">
        <f t="shared" ca="1" si="7"/>
        <v>174</v>
      </c>
      <c r="P183" s="65"/>
    </row>
    <row r="184" spans="11:16" s="2" customFormat="1" x14ac:dyDescent="0.25">
      <c r="K184" s="132">
        <f t="shared" ca="1" si="6"/>
        <v>46323</v>
      </c>
      <c r="L184" s="1">
        <f t="shared" ca="1" si="7"/>
        <v>175</v>
      </c>
      <c r="P184" s="65"/>
    </row>
    <row r="185" spans="11:16" s="2" customFormat="1" x14ac:dyDescent="0.25">
      <c r="K185" s="132">
        <f t="shared" ca="1" si="6"/>
        <v>46324</v>
      </c>
      <c r="L185" s="1">
        <f t="shared" ca="1" si="7"/>
        <v>176</v>
      </c>
      <c r="P185" s="65"/>
    </row>
    <row r="186" spans="11:16" s="2" customFormat="1" x14ac:dyDescent="0.25">
      <c r="K186" s="132">
        <f t="shared" ca="1" si="6"/>
        <v>46325</v>
      </c>
      <c r="L186" s="1">
        <f t="shared" ca="1" si="7"/>
        <v>177</v>
      </c>
      <c r="P186" s="65"/>
    </row>
    <row r="187" spans="11:16" s="2" customFormat="1" x14ac:dyDescent="0.25">
      <c r="K187" s="132">
        <f t="shared" ca="1" si="6"/>
        <v>46326</v>
      </c>
      <c r="L187" s="1">
        <f t="shared" ca="1" si="7"/>
        <v>178</v>
      </c>
      <c r="P187" s="65"/>
    </row>
    <row r="188" spans="11:16" s="2" customFormat="1" x14ac:dyDescent="0.25">
      <c r="K188" s="132">
        <f t="shared" ca="1" si="6"/>
        <v>46327</v>
      </c>
      <c r="L188" s="1">
        <f t="shared" ca="1" si="7"/>
        <v>179</v>
      </c>
      <c r="P188" s="65"/>
    </row>
    <row r="189" spans="11:16" s="2" customFormat="1" x14ac:dyDescent="0.25">
      <c r="K189" s="132">
        <f t="shared" ca="1" si="6"/>
        <v>46328</v>
      </c>
      <c r="L189" s="1">
        <f t="shared" ca="1" si="7"/>
        <v>180</v>
      </c>
      <c r="P189" s="65"/>
    </row>
    <row r="190" spans="11:16" s="2" customFormat="1" x14ac:dyDescent="0.25">
      <c r="K190" s="132">
        <f t="shared" ca="1" si="6"/>
        <v>46329</v>
      </c>
      <c r="L190" s="1">
        <f t="shared" ca="1" si="7"/>
        <v>181</v>
      </c>
      <c r="P190" s="65"/>
    </row>
    <row r="191" spans="11:16" s="2" customFormat="1" x14ac:dyDescent="0.25">
      <c r="K191" s="132">
        <f t="shared" ca="1" si="6"/>
        <v>46330</v>
      </c>
      <c r="L191" s="1">
        <f t="shared" ca="1" si="7"/>
        <v>182</v>
      </c>
      <c r="P191" s="65"/>
    </row>
    <row r="192" spans="11:16" s="2" customFormat="1" x14ac:dyDescent="0.25">
      <c r="K192" s="132">
        <f t="shared" ca="1" si="6"/>
        <v>46331</v>
      </c>
      <c r="L192" s="1">
        <f t="shared" ca="1" si="7"/>
        <v>183</v>
      </c>
      <c r="P192" s="65"/>
    </row>
    <row r="193" spans="11:16" s="2" customFormat="1" x14ac:dyDescent="0.25">
      <c r="K193" s="132">
        <f t="shared" ca="1" si="6"/>
        <v>46332</v>
      </c>
      <c r="L193" s="1">
        <f t="shared" ca="1" si="7"/>
        <v>184</v>
      </c>
      <c r="P193" s="65"/>
    </row>
    <row r="194" spans="11:16" s="2" customFormat="1" x14ac:dyDescent="0.25">
      <c r="K194" s="132">
        <f t="shared" ca="1" si="6"/>
        <v>46333</v>
      </c>
      <c r="L194" s="1">
        <f t="shared" ca="1" si="7"/>
        <v>185</v>
      </c>
      <c r="P194" s="65"/>
    </row>
    <row r="195" spans="11:16" s="2" customFormat="1" x14ac:dyDescent="0.25">
      <c r="K195" s="132">
        <f t="shared" ca="1" si="6"/>
        <v>46334</v>
      </c>
      <c r="L195" s="1">
        <f t="shared" ca="1" si="7"/>
        <v>186</v>
      </c>
      <c r="P195" s="65"/>
    </row>
    <row r="196" spans="11:16" s="2" customFormat="1" x14ac:dyDescent="0.25">
      <c r="K196" s="132">
        <f t="shared" ca="1" si="6"/>
        <v>46335</v>
      </c>
      <c r="L196" s="1">
        <f t="shared" ca="1" si="7"/>
        <v>187</v>
      </c>
      <c r="P196" s="65"/>
    </row>
    <row r="197" spans="11:16" s="2" customFormat="1" x14ac:dyDescent="0.25">
      <c r="K197" s="132">
        <f t="shared" ca="1" si="6"/>
        <v>46336</v>
      </c>
      <c r="L197" s="1">
        <f t="shared" ca="1" si="7"/>
        <v>188</v>
      </c>
      <c r="P197" s="65"/>
    </row>
    <row r="198" spans="11:16" s="2" customFormat="1" x14ac:dyDescent="0.25">
      <c r="K198" s="132">
        <f t="shared" ca="1" si="6"/>
        <v>46337</v>
      </c>
      <c r="L198" s="1">
        <f t="shared" ca="1" si="7"/>
        <v>189</v>
      </c>
      <c r="P198" s="65"/>
    </row>
    <row r="199" spans="11:16" s="2" customFormat="1" x14ac:dyDescent="0.25">
      <c r="K199" s="132">
        <f t="shared" ca="1" si="6"/>
        <v>46338</v>
      </c>
      <c r="L199" s="1">
        <f t="shared" ca="1" si="7"/>
        <v>190</v>
      </c>
      <c r="P199" s="65"/>
    </row>
    <row r="200" spans="11:16" s="2" customFormat="1" x14ac:dyDescent="0.25">
      <c r="K200" s="132">
        <f t="shared" ca="1" si="6"/>
        <v>46339</v>
      </c>
      <c r="L200" s="1">
        <f t="shared" ca="1" si="7"/>
        <v>191</v>
      </c>
      <c r="P200" s="65"/>
    </row>
    <row r="201" spans="11:16" s="2" customFormat="1" x14ac:dyDescent="0.25">
      <c r="K201" s="132">
        <f t="shared" ca="1" si="6"/>
        <v>46340</v>
      </c>
      <c r="L201" s="1">
        <f t="shared" ca="1" si="7"/>
        <v>192</v>
      </c>
      <c r="P201" s="65"/>
    </row>
    <row r="202" spans="11:16" s="2" customFormat="1" x14ac:dyDescent="0.25">
      <c r="K202" s="132">
        <f t="shared" ca="1" si="6"/>
        <v>46341</v>
      </c>
      <c r="L202" s="1">
        <f t="shared" ca="1" si="7"/>
        <v>193</v>
      </c>
      <c r="P202" s="65"/>
    </row>
    <row r="203" spans="11:16" s="2" customFormat="1" x14ac:dyDescent="0.25">
      <c r="K203" s="132">
        <f t="shared" ca="1" si="6"/>
        <v>46342</v>
      </c>
      <c r="L203" s="1">
        <f t="shared" ca="1" si="7"/>
        <v>194</v>
      </c>
      <c r="P203" s="65"/>
    </row>
    <row r="204" spans="11:16" s="2" customFormat="1" x14ac:dyDescent="0.25">
      <c r="K204" s="132">
        <f t="shared" ref="K204:K267" ca="1" si="8">K203+1</f>
        <v>46343</v>
      </c>
      <c r="L204" s="1">
        <f t="shared" ref="L204:L267" ca="1" si="9">K204-TODAY()</f>
        <v>195</v>
      </c>
      <c r="P204" s="65"/>
    </row>
    <row r="205" spans="11:16" s="2" customFormat="1" x14ac:dyDescent="0.25">
      <c r="K205" s="132">
        <f t="shared" ca="1" si="8"/>
        <v>46344</v>
      </c>
      <c r="L205" s="1">
        <f t="shared" ca="1" si="9"/>
        <v>196</v>
      </c>
      <c r="P205" s="65"/>
    </row>
    <row r="206" spans="11:16" s="2" customFormat="1" x14ac:dyDescent="0.25">
      <c r="K206" s="132">
        <f t="shared" ca="1" si="8"/>
        <v>46345</v>
      </c>
      <c r="L206" s="1">
        <f t="shared" ca="1" si="9"/>
        <v>197</v>
      </c>
      <c r="P206" s="65"/>
    </row>
    <row r="207" spans="11:16" s="2" customFormat="1" x14ac:dyDescent="0.25">
      <c r="K207" s="132">
        <f t="shared" ca="1" si="8"/>
        <v>46346</v>
      </c>
      <c r="L207" s="1">
        <f t="shared" ca="1" si="9"/>
        <v>198</v>
      </c>
      <c r="P207" s="65"/>
    </row>
    <row r="208" spans="11:16" s="2" customFormat="1" x14ac:dyDescent="0.25">
      <c r="K208" s="132">
        <f t="shared" ca="1" si="8"/>
        <v>46347</v>
      </c>
      <c r="L208" s="1">
        <f t="shared" ca="1" si="9"/>
        <v>199</v>
      </c>
      <c r="P208" s="65"/>
    </row>
    <row r="209" spans="11:16" s="2" customFormat="1" x14ac:dyDescent="0.25">
      <c r="K209" s="132">
        <f t="shared" ca="1" si="8"/>
        <v>46348</v>
      </c>
      <c r="L209" s="1">
        <f t="shared" ca="1" si="9"/>
        <v>200</v>
      </c>
      <c r="P209" s="65"/>
    </row>
    <row r="210" spans="11:16" s="2" customFormat="1" x14ac:dyDescent="0.25">
      <c r="K210" s="132">
        <f t="shared" ca="1" si="8"/>
        <v>46349</v>
      </c>
      <c r="L210" s="1">
        <f t="shared" ca="1" si="9"/>
        <v>201</v>
      </c>
      <c r="P210" s="65"/>
    </row>
    <row r="211" spans="11:16" s="2" customFormat="1" x14ac:dyDescent="0.25">
      <c r="K211" s="132">
        <f t="shared" ca="1" si="8"/>
        <v>46350</v>
      </c>
      <c r="L211" s="1">
        <f t="shared" ca="1" si="9"/>
        <v>202</v>
      </c>
      <c r="P211" s="65"/>
    </row>
    <row r="212" spans="11:16" s="2" customFormat="1" x14ac:dyDescent="0.25">
      <c r="K212" s="132">
        <f t="shared" ca="1" si="8"/>
        <v>46351</v>
      </c>
      <c r="L212" s="1">
        <f t="shared" ca="1" si="9"/>
        <v>203</v>
      </c>
      <c r="P212" s="65"/>
    </row>
    <row r="213" spans="11:16" s="2" customFormat="1" x14ac:dyDescent="0.25">
      <c r="K213" s="132">
        <f t="shared" ca="1" si="8"/>
        <v>46352</v>
      </c>
      <c r="L213" s="1">
        <f t="shared" ca="1" si="9"/>
        <v>204</v>
      </c>
      <c r="P213" s="65"/>
    </row>
    <row r="214" spans="11:16" s="2" customFormat="1" x14ac:dyDescent="0.25">
      <c r="K214" s="132">
        <f t="shared" ca="1" si="8"/>
        <v>46353</v>
      </c>
      <c r="L214" s="1">
        <f t="shared" ca="1" si="9"/>
        <v>205</v>
      </c>
      <c r="P214" s="65"/>
    </row>
    <row r="215" spans="11:16" s="2" customFormat="1" x14ac:dyDescent="0.25">
      <c r="K215" s="132">
        <f t="shared" ca="1" si="8"/>
        <v>46354</v>
      </c>
      <c r="L215" s="1">
        <f t="shared" ca="1" si="9"/>
        <v>206</v>
      </c>
      <c r="P215" s="65"/>
    </row>
    <row r="216" spans="11:16" s="2" customFormat="1" x14ac:dyDescent="0.25">
      <c r="K216" s="132">
        <f t="shared" ca="1" si="8"/>
        <v>46355</v>
      </c>
      <c r="L216" s="1">
        <f t="shared" ca="1" si="9"/>
        <v>207</v>
      </c>
      <c r="P216" s="65"/>
    </row>
    <row r="217" spans="11:16" s="2" customFormat="1" x14ac:dyDescent="0.25">
      <c r="K217" s="132">
        <f t="shared" ca="1" si="8"/>
        <v>46356</v>
      </c>
      <c r="L217" s="1">
        <f t="shared" ca="1" si="9"/>
        <v>208</v>
      </c>
      <c r="P217" s="65"/>
    </row>
    <row r="218" spans="11:16" s="2" customFormat="1" x14ac:dyDescent="0.25">
      <c r="K218" s="132">
        <f t="shared" ca="1" si="8"/>
        <v>46357</v>
      </c>
      <c r="L218" s="1">
        <f t="shared" ca="1" si="9"/>
        <v>209</v>
      </c>
      <c r="P218" s="65"/>
    </row>
    <row r="219" spans="11:16" s="2" customFormat="1" x14ac:dyDescent="0.25">
      <c r="K219" s="132">
        <f t="shared" ca="1" si="8"/>
        <v>46358</v>
      </c>
      <c r="L219" s="1">
        <f t="shared" ca="1" si="9"/>
        <v>210</v>
      </c>
      <c r="P219" s="65"/>
    </row>
    <row r="220" spans="11:16" s="2" customFormat="1" x14ac:dyDescent="0.25">
      <c r="K220" s="132">
        <f t="shared" ca="1" si="8"/>
        <v>46359</v>
      </c>
      <c r="L220" s="1">
        <f t="shared" ca="1" si="9"/>
        <v>211</v>
      </c>
      <c r="P220" s="65"/>
    </row>
    <row r="221" spans="11:16" s="2" customFormat="1" x14ac:dyDescent="0.25">
      <c r="K221" s="132">
        <f t="shared" ca="1" si="8"/>
        <v>46360</v>
      </c>
      <c r="L221" s="1">
        <f t="shared" ca="1" si="9"/>
        <v>212</v>
      </c>
      <c r="P221" s="65"/>
    </row>
    <row r="222" spans="11:16" s="2" customFormat="1" x14ac:dyDescent="0.25">
      <c r="K222" s="132">
        <f t="shared" ca="1" si="8"/>
        <v>46361</v>
      </c>
      <c r="L222" s="1">
        <f t="shared" ca="1" si="9"/>
        <v>213</v>
      </c>
      <c r="P222" s="65"/>
    </row>
    <row r="223" spans="11:16" s="2" customFormat="1" x14ac:dyDescent="0.25">
      <c r="K223" s="132">
        <f t="shared" ca="1" si="8"/>
        <v>46362</v>
      </c>
      <c r="L223" s="1">
        <f t="shared" ca="1" si="9"/>
        <v>214</v>
      </c>
      <c r="P223" s="65"/>
    </row>
    <row r="224" spans="11:16" s="2" customFormat="1" x14ac:dyDescent="0.25">
      <c r="K224" s="132">
        <f t="shared" ca="1" si="8"/>
        <v>46363</v>
      </c>
      <c r="L224" s="1">
        <f t="shared" ca="1" si="9"/>
        <v>215</v>
      </c>
      <c r="P224" s="65"/>
    </row>
    <row r="225" spans="11:16" s="2" customFormat="1" x14ac:dyDescent="0.25">
      <c r="K225" s="132">
        <f t="shared" ca="1" si="8"/>
        <v>46364</v>
      </c>
      <c r="L225" s="1">
        <f t="shared" ca="1" si="9"/>
        <v>216</v>
      </c>
      <c r="P225" s="65"/>
    </row>
    <row r="226" spans="11:16" s="2" customFormat="1" x14ac:dyDescent="0.25">
      <c r="K226" s="132">
        <f t="shared" ca="1" si="8"/>
        <v>46365</v>
      </c>
      <c r="L226" s="1">
        <f t="shared" ca="1" si="9"/>
        <v>217</v>
      </c>
      <c r="P226" s="65"/>
    </row>
    <row r="227" spans="11:16" s="2" customFormat="1" x14ac:dyDescent="0.25">
      <c r="K227" s="132">
        <f t="shared" ca="1" si="8"/>
        <v>46366</v>
      </c>
      <c r="L227" s="1">
        <f t="shared" ca="1" si="9"/>
        <v>218</v>
      </c>
      <c r="P227" s="65"/>
    </row>
    <row r="228" spans="11:16" s="2" customFormat="1" x14ac:dyDescent="0.25">
      <c r="K228" s="132">
        <f t="shared" ca="1" si="8"/>
        <v>46367</v>
      </c>
      <c r="L228" s="1">
        <f t="shared" ca="1" si="9"/>
        <v>219</v>
      </c>
      <c r="P228" s="65"/>
    </row>
    <row r="229" spans="11:16" s="2" customFormat="1" x14ac:dyDescent="0.25">
      <c r="K229" s="132">
        <f t="shared" ca="1" si="8"/>
        <v>46368</v>
      </c>
      <c r="L229" s="1">
        <f t="shared" ca="1" si="9"/>
        <v>220</v>
      </c>
      <c r="P229" s="65"/>
    </row>
    <row r="230" spans="11:16" x14ac:dyDescent="0.25">
      <c r="K230" s="132">
        <f t="shared" ca="1" si="8"/>
        <v>46369</v>
      </c>
      <c r="L230" s="1">
        <f t="shared" ca="1" si="9"/>
        <v>221</v>
      </c>
    </row>
    <row r="231" spans="11:16" x14ac:dyDescent="0.25">
      <c r="K231" s="132">
        <f t="shared" ca="1" si="8"/>
        <v>46370</v>
      </c>
      <c r="L231" s="1">
        <f t="shared" ca="1" si="9"/>
        <v>222</v>
      </c>
    </row>
    <row r="232" spans="11:16" x14ac:dyDescent="0.25">
      <c r="K232" s="132">
        <f t="shared" ca="1" si="8"/>
        <v>46371</v>
      </c>
      <c r="L232" s="1">
        <f t="shared" ca="1" si="9"/>
        <v>223</v>
      </c>
    </row>
    <row r="233" spans="11:16" x14ac:dyDescent="0.25">
      <c r="K233" s="132">
        <f t="shared" ca="1" si="8"/>
        <v>46372</v>
      </c>
      <c r="L233" s="1">
        <f t="shared" ca="1" si="9"/>
        <v>224</v>
      </c>
    </row>
    <row r="234" spans="11:16" x14ac:dyDescent="0.25">
      <c r="K234" s="132">
        <f t="shared" ca="1" si="8"/>
        <v>46373</v>
      </c>
      <c r="L234" s="1">
        <f t="shared" ca="1" si="9"/>
        <v>225</v>
      </c>
    </row>
    <row r="235" spans="11:16" x14ac:dyDescent="0.25">
      <c r="K235" s="132">
        <f t="shared" ca="1" si="8"/>
        <v>46374</v>
      </c>
      <c r="L235" s="1">
        <f t="shared" ca="1" si="9"/>
        <v>226</v>
      </c>
    </row>
    <row r="236" spans="11:16" x14ac:dyDescent="0.25">
      <c r="K236" s="132">
        <f t="shared" ca="1" si="8"/>
        <v>46375</v>
      </c>
      <c r="L236" s="1">
        <f t="shared" ca="1" si="9"/>
        <v>227</v>
      </c>
    </row>
    <row r="237" spans="11:16" x14ac:dyDescent="0.25">
      <c r="K237" s="132">
        <f t="shared" ca="1" si="8"/>
        <v>46376</v>
      </c>
      <c r="L237" s="1">
        <f t="shared" ca="1" si="9"/>
        <v>228</v>
      </c>
    </row>
    <row r="238" spans="11:16" x14ac:dyDescent="0.25">
      <c r="K238" s="132">
        <f t="shared" ca="1" si="8"/>
        <v>46377</v>
      </c>
      <c r="L238" s="1">
        <f t="shared" ca="1" si="9"/>
        <v>229</v>
      </c>
    </row>
    <row r="239" spans="11:16" x14ac:dyDescent="0.25">
      <c r="K239" s="132">
        <f t="shared" ca="1" si="8"/>
        <v>46378</v>
      </c>
      <c r="L239" s="1">
        <f t="shared" ca="1" si="9"/>
        <v>230</v>
      </c>
    </row>
    <row r="240" spans="11:16" x14ac:dyDescent="0.25">
      <c r="K240" s="132">
        <f t="shared" ca="1" si="8"/>
        <v>46379</v>
      </c>
      <c r="L240" s="1">
        <f t="shared" ca="1" si="9"/>
        <v>231</v>
      </c>
    </row>
    <row r="241" spans="11:12" x14ac:dyDescent="0.25">
      <c r="K241" s="132">
        <f t="shared" ca="1" si="8"/>
        <v>46380</v>
      </c>
      <c r="L241" s="1">
        <f t="shared" ca="1" si="9"/>
        <v>232</v>
      </c>
    </row>
    <row r="242" spans="11:12" x14ac:dyDescent="0.25">
      <c r="K242" s="132">
        <f t="shared" ca="1" si="8"/>
        <v>46381</v>
      </c>
      <c r="L242" s="1">
        <f t="shared" ca="1" si="9"/>
        <v>233</v>
      </c>
    </row>
    <row r="243" spans="11:12" x14ac:dyDescent="0.25">
      <c r="K243" s="132">
        <f t="shared" ca="1" si="8"/>
        <v>46382</v>
      </c>
      <c r="L243" s="1">
        <f t="shared" ca="1" si="9"/>
        <v>234</v>
      </c>
    </row>
    <row r="244" spans="11:12" x14ac:dyDescent="0.25">
      <c r="K244" s="132">
        <f t="shared" ca="1" si="8"/>
        <v>46383</v>
      </c>
      <c r="L244" s="1">
        <f t="shared" ca="1" si="9"/>
        <v>235</v>
      </c>
    </row>
    <row r="245" spans="11:12" x14ac:dyDescent="0.25">
      <c r="K245" s="132">
        <f t="shared" ca="1" si="8"/>
        <v>46384</v>
      </c>
      <c r="L245" s="1">
        <f t="shared" ca="1" si="9"/>
        <v>236</v>
      </c>
    </row>
    <row r="246" spans="11:12" x14ac:dyDescent="0.25">
      <c r="K246" s="132">
        <f t="shared" ca="1" si="8"/>
        <v>46385</v>
      </c>
      <c r="L246" s="1">
        <f t="shared" ca="1" si="9"/>
        <v>237</v>
      </c>
    </row>
    <row r="247" spans="11:12" x14ac:dyDescent="0.25">
      <c r="K247" s="132">
        <f t="shared" ca="1" si="8"/>
        <v>46386</v>
      </c>
      <c r="L247" s="1">
        <f t="shared" ca="1" si="9"/>
        <v>238</v>
      </c>
    </row>
    <row r="248" spans="11:12" x14ac:dyDescent="0.25">
      <c r="K248" s="132">
        <f t="shared" ca="1" si="8"/>
        <v>46387</v>
      </c>
      <c r="L248" s="1">
        <f t="shared" ca="1" si="9"/>
        <v>239</v>
      </c>
    </row>
    <row r="249" spans="11:12" x14ac:dyDescent="0.25">
      <c r="K249" s="132">
        <f t="shared" ca="1" si="8"/>
        <v>46388</v>
      </c>
      <c r="L249" s="1">
        <f t="shared" ca="1" si="9"/>
        <v>240</v>
      </c>
    </row>
    <row r="250" spans="11:12" x14ac:dyDescent="0.25">
      <c r="K250" s="132">
        <f t="shared" ca="1" si="8"/>
        <v>46389</v>
      </c>
      <c r="L250" s="1">
        <f t="shared" ca="1" si="9"/>
        <v>241</v>
      </c>
    </row>
    <row r="251" spans="11:12" x14ac:dyDescent="0.25">
      <c r="K251" s="132">
        <f t="shared" ca="1" si="8"/>
        <v>46390</v>
      </c>
      <c r="L251" s="1">
        <f t="shared" ca="1" si="9"/>
        <v>242</v>
      </c>
    </row>
    <row r="252" spans="11:12" x14ac:dyDescent="0.25">
      <c r="K252" s="132">
        <f t="shared" ca="1" si="8"/>
        <v>46391</v>
      </c>
      <c r="L252" s="1">
        <f t="shared" ca="1" si="9"/>
        <v>243</v>
      </c>
    </row>
    <row r="253" spans="11:12" x14ac:dyDescent="0.25">
      <c r="K253" s="132">
        <f t="shared" ca="1" si="8"/>
        <v>46392</v>
      </c>
      <c r="L253" s="1">
        <f t="shared" ca="1" si="9"/>
        <v>244</v>
      </c>
    </row>
    <row r="254" spans="11:12" x14ac:dyDescent="0.25">
      <c r="K254" s="132">
        <f t="shared" ca="1" si="8"/>
        <v>46393</v>
      </c>
      <c r="L254" s="1">
        <f t="shared" ca="1" si="9"/>
        <v>245</v>
      </c>
    </row>
    <row r="255" spans="11:12" x14ac:dyDescent="0.25">
      <c r="K255" s="132">
        <f t="shared" ca="1" si="8"/>
        <v>46394</v>
      </c>
      <c r="L255" s="1">
        <f t="shared" ca="1" si="9"/>
        <v>246</v>
      </c>
    </row>
    <row r="256" spans="11:12" x14ac:dyDescent="0.25">
      <c r="K256" s="132">
        <f t="shared" ca="1" si="8"/>
        <v>46395</v>
      </c>
      <c r="L256" s="1">
        <f t="shared" ca="1" si="9"/>
        <v>247</v>
      </c>
    </row>
    <row r="257" spans="11:12" x14ac:dyDescent="0.25">
      <c r="K257" s="132">
        <f t="shared" ca="1" si="8"/>
        <v>46396</v>
      </c>
      <c r="L257" s="1">
        <f t="shared" ca="1" si="9"/>
        <v>248</v>
      </c>
    </row>
    <row r="258" spans="11:12" x14ac:dyDescent="0.25">
      <c r="K258" s="132">
        <f t="shared" ca="1" si="8"/>
        <v>46397</v>
      </c>
      <c r="L258" s="1">
        <f t="shared" ca="1" si="9"/>
        <v>249</v>
      </c>
    </row>
    <row r="259" spans="11:12" x14ac:dyDescent="0.25">
      <c r="K259" s="132">
        <f t="shared" ca="1" si="8"/>
        <v>46398</v>
      </c>
      <c r="L259" s="1">
        <f t="shared" ca="1" si="9"/>
        <v>250</v>
      </c>
    </row>
    <row r="260" spans="11:12" x14ac:dyDescent="0.25">
      <c r="K260" s="132">
        <f t="shared" ca="1" si="8"/>
        <v>46399</v>
      </c>
      <c r="L260" s="1">
        <f t="shared" ca="1" si="9"/>
        <v>251</v>
      </c>
    </row>
    <row r="261" spans="11:12" x14ac:dyDescent="0.25">
      <c r="K261" s="132">
        <f t="shared" ca="1" si="8"/>
        <v>46400</v>
      </c>
      <c r="L261" s="1">
        <f t="shared" ca="1" si="9"/>
        <v>252</v>
      </c>
    </row>
    <row r="262" spans="11:12" x14ac:dyDescent="0.25">
      <c r="K262" s="132">
        <f t="shared" ca="1" si="8"/>
        <v>46401</v>
      </c>
      <c r="L262" s="1">
        <f t="shared" ca="1" si="9"/>
        <v>253</v>
      </c>
    </row>
    <row r="263" spans="11:12" x14ac:dyDescent="0.25">
      <c r="K263" s="132">
        <f t="shared" ca="1" si="8"/>
        <v>46402</v>
      </c>
      <c r="L263" s="1">
        <f t="shared" ca="1" si="9"/>
        <v>254</v>
      </c>
    </row>
    <row r="264" spans="11:12" x14ac:dyDescent="0.25">
      <c r="K264" s="132">
        <f t="shared" ca="1" si="8"/>
        <v>46403</v>
      </c>
      <c r="L264" s="1">
        <f t="shared" ca="1" si="9"/>
        <v>255</v>
      </c>
    </row>
    <row r="265" spans="11:12" x14ac:dyDescent="0.25">
      <c r="K265" s="132">
        <f t="shared" ca="1" si="8"/>
        <v>46404</v>
      </c>
      <c r="L265" s="1">
        <f t="shared" ca="1" si="9"/>
        <v>256</v>
      </c>
    </row>
    <row r="266" spans="11:12" x14ac:dyDescent="0.25">
      <c r="K266" s="132">
        <f t="shared" ca="1" si="8"/>
        <v>46405</v>
      </c>
      <c r="L266" s="1">
        <f t="shared" ca="1" si="9"/>
        <v>257</v>
      </c>
    </row>
    <row r="267" spans="11:12" x14ac:dyDescent="0.25">
      <c r="K267" s="132">
        <f t="shared" ca="1" si="8"/>
        <v>46406</v>
      </c>
      <c r="L267" s="1">
        <f t="shared" ca="1" si="9"/>
        <v>258</v>
      </c>
    </row>
    <row r="268" spans="11:12" x14ac:dyDescent="0.25">
      <c r="K268" s="132">
        <f t="shared" ref="K268:K331" ca="1" si="10">K267+1</f>
        <v>46407</v>
      </c>
      <c r="L268" s="1">
        <f t="shared" ref="L268:L331" ca="1" si="11">K268-TODAY()</f>
        <v>259</v>
      </c>
    </row>
    <row r="269" spans="11:12" x14ac:dyDescent="0.25">
      <c r="K269" s="132">
        <f t="shared" ca="1" si="10"/>
        <v>46408</v>
      </c>
      <c r="L269" s="1">
        <f t="shared" ca="1" si="11"/>
        <v>260</v>
      </c>
    </row>
    <row r="270" spans="11:12" x14ac:dyDescent="0.25">
      <c r="K270" s="132">
        <f t="shared" ca="1" si="10"/>
        <v>46409</v>
      </c>
      <c r="L270" s="1">
        <f t="shared" ca="1" si="11"/>
        <v>261</v>
      </c>
    </row>
    <row r="271" spans="11:12" x14ac:dyDescent="0.25">
      <c r="K271" s="132">
        <f t="shared" ca="1" si="10"/>
        <v>46410</v>
      </c>
      <c r="L271" s="1">
        <f t="shared" ca="1" si="11"/>
        <v>262</v>
      </c>
    </row>
    <row r="272" spans="11:12" x14ac:dyDescent="0.25">
      <c r="K272" s="132">
        <f t="shared" ca="1" si="10"/>
        <v>46411</v>
      </c>
      <c r="L272" s="1">
        <f t="shared" ca="1" si="11"/>
        <v>263</v>
      </c>
    </row>
    <row r="273" spans="11:12" x14ac:dyDescent="0.25">
      <c r="K273" s="132">
        <f t="shared" ca="1" si="10"/>
        <v>46412</v>
      </c>
      <c r="L273" s="1">
        <f t="shared" ca="1" si="11"/>
        <v>264</v>
      </c>
    </row>
    <row r="274" spans="11:12" x14ac:dyDescent="0.25">
      <c r="K274" s="132">
        <f t="shared" ca="1" si="10"/>
        <v>46413</v>
      </c>
      <c r="L274" s="1">
        <f t="shared" ca="1" si="11"/>
        <v>265</v>
      </c>
    </row>
    <row r="275" spans="11:12" x14ac:dyDescent="0.25">
      <c r="K275" s="132">
        <f t="shared" ca="1" si="10"/>
        <v>46414</v>
      </c>
      <c r="L275" s="1">
        <f t="shared" ca="1" si="11"/>
        <v>266</v>
      </c>
    </row>
    <row r="276" spans="11:12" x14ac:dyDescent="0.25">
      <c r="K276" s="132">
        <f t="shared" ca="1" si="10"/>
        <v>46415</v>
      </c>
      <c r="L276" s="1">
        <f t="shared" ca="1" si="11"/>
        <v>267</v>
      </c>
    </row>
    <row r="277" spans="11:12" x14ac:dyDescent="0.25">
      <c r="K277" s="132">
        <f t="shared" ca="1" si="10"/>
        <v>46416</v>
      </c>
      <c r="L277" s="1">
        <f t="shared" ca="1" si="11"/>
        <v>268</v>
      </c>
    </row>
    <row r="278" spans="11:12" x14ac:dyDescent="0.25">
      <c r="K278" s="132">
        <f t="shared" ca="1" si="10"/>
        <v>46417</v>
      </c>
      <c r="L278" s="1">
        <f t="shared" ca="1" si="11"/>
        <v>269</v>
      </c>
    </row>
    <row r="279" spans="11:12" x14ac:dyDescent="0.25">
      <c r="K279" s="132">
        <f t="shared" ca="1" si="10"/>
        <v>46418</v>
      </c>
      <c r="L279" s="1">
        <f t="shared" ca="1" si="11"/>
        <v>270</v>
      </c>
    </row>
    <row r="280" spans="11:12" x14ac:dyDescent="0.25">
      <c r="K280" s="132">
        <f t="shared" ca="1" si="10"/>
        <v>46419</v>
      </c>
      <c r="L280" s="1">
        <f t="shared" ca="1" si="11"/>
        <v>271</v>
      </c>
    </row>
    <row r="281" spans="11:12" x14ac:dyDescent="0.25">
      <c r="K281" s="132">
        <f t="shared" ca="1" si="10"/>
        <v>46420</v>
      </c>
      <c r="L281" s="1">
        <f t="shared" ca="1" si="11"/>
        <v>272</v>
      </c>
    </row>
    <row r="282" spans="11:12" x14ac:dyDescent="0.25">
      <c r="K282" s="132">
        <f t="shared" ca="1" si="10"/>
        <v>46421</v>
      </c>
      <c r="L282" s="1">
        <f t="shared" ca="1" si="11"/>
        <v>273</v>
      </c>
    </row>
    <row r="283" spans="11:12" x14ac:dyDescent="0.25">
      <c r="K283" s="132">
        <f t="shared" ca="1" si="10"/>
        <v>46422</v>
      </c>
      <c r="L283" s="1">
        <f t="shared" ca="1" si="11"/>
        <v>274</v>
      </c>
    </row>
    <row r="284" spans="11:12" x14ac:dyDescent="0.25">
      <c r="K284" s="132">
        <f t="shared" ca="1" si="10"/>
        <v>46423</v>
      </c>
      <c r="L284" s="1">
        <f t="shared" ca="1" si="11"/>
        <v>275</v>
      </c>
    </row>
    <row r="285" spans="11:12" x14ac:dyDescent="0.25">
      <c r="K285" s="132">
        <f t="shared" ca="1" si="10"/>
        <v>46424</v>
      </c>
      <c r="L285" s="1">
        <f t="shared" ca="1" si="11"/>
        <v>276</v>
      </c>
    </row>
    <row r="286" spans="11:12" x14ac:dyDescent="0.25">
      <c r="K286" s="132">
        <f t="shared" ca="1" si="10"/>
        <v>46425</v>
      </c>
      <c r="L286" s="1">
        <f t="shared" ca="1" si="11"/>
        <v>277</v>
      </c>
    </row>
    <row r="287" spans="11:12" x14ac:dyDescent="0.25">
      <c r="K287" s="132">
        <f t="shared" ca="1" si="10"/>
        <v>46426</v>
      </c>
      <c r="L287" s="1">
        <f t="shared" ca="1" si="11"/>
        <v>278</v>
      </c>
    </row>
    <row r="288" spans="11:12" x14ac:dyDescent="0.25">
      <c r="K288" s="132">
        <f t="shared" ca="1" si="10"/>
        <v>46427</v>
      </c>
      <c r="L288" s="1">
        <f t="shared" ca="1" si="11"/>
        <v>279</v>
      </c>
    </row>
    <row r="289" spans="11:12" x14ac:dyDescent="0.25">
      <c r="K289" s="132">
        <f t="shared" ca="1" si="10"/>
        <v>46428</v>
      </c>
      <c r="L289" s="1">
        <f t="shared" ca="1" si="11"/>
        <v>280</v>
      </c>
    </row>
    <row r="290" spans="11:12" x14ac:dyDescent="0.25">
      <c r="K290" s="132">
        <f t="shared" ca="1" si="10"/>
        <v>46429</v>
      </c>
      <c r="L290" s="1">
        <f t="shared" ca="1" si="11"/>
        <v>281</v>
      </c>
    </row>
    <row r="291" spans="11:12" x14ac:dyDescent="0.25">
      <c r="K291" s="132">
        <f t="shared" ca="1" si="10"/>
        <v>46430</v>
      </c>
      <c r="L291" s="1">
        <f t="shared" ca="1" si="11"/>
        <v>282</v>
      </c>
    </row>
    <row r="292" spans="11:12" x14ac:dyDescent="0.25">
      <c r="K292" s="132">
        <f t="shared" ca="1" si="10"/>
        <v>46431</v>
      </c>
      <c r="L292" s="1">
        <f t="shared" ca="1" si="11"/>
        <v>283</v>
      </c>
    </row>
    <row r="293" spans="11:12" x14ac:dyDescent="0.25">
      <c r="K293" s="132">
        <f t="shared" ca="1" si="10"/>
        <v>46432</v>
      </c>
      <c r="L293" s="1">
        <f t="shared" ca="1" si="11"/>
        <v>284</v>
      </c>
    </row>
    <row r="294" spans="11:12" x14ac:dyDescent="0.25">
      <c r="K294" s="132">
        <f t="shared" ca="1" si="10"/>
        <v>46433</v>
      </c>
      <c r="L294" s="1">
        <f t="shared" ca="1" si="11"/>
        <v>285</v>
      </c>
    </row>
    <row r="295" spans="11:12" x14ac:dyDescent="0.25">
      <c r="K295" s="132">
        <f t="shared" ca="1" si="10"/>
        <v>46434</v>
      </c>
      <c r="L295" s="1">
        <f t="shared" ca="1" si="11"/>
        <v>286</v>
      </c>
    </row>
    <row r="296" spans="11:12" x14ac:dyDescent="0.25">
      <c r="K296" s="132">
        <f t="shared" ca="1" si="10"/>
        <v>46435</v>
      </c>
      <c r="L296" s="1">
        <f t="shared" ca="1" si="11"/>
        <v>287</v>
      </c>
    </row>
    <row r="297" spans="11:12" x14ac:dyDescent="0.25">
      <c r="K297" s="132">
        <f t="shared" ca="1" si="10"/>
        <v>46436</v>
      </c>
      <c r="L297" s="1">
        <f t="shared" ca="1" si="11"/>
        <v>288</v>
      </c>
    </row>
    <row r="298" spans="11:12" x14ac:dyDescent="0.25">
      <c r="K298" s="132">
        <f t="shared" ca="1" si="10"/>
        <v>46437</v>
      </c>
      <c r="L298" s="1">
        <f t="shared" ca="1" si="11"/>
        <v>289</v>
      </c>
    </row>
    <row r="299" spans="11:12" x14ac:dyDescent="0.25">
      <c r="K299" s="132">
        <f t="shared" ca="1" si="10"/>
        <v>46438</v>
      </c>
      <c r="L299" s="1">
        <f t="shared" ca="1" si="11"/>
        <v>290</v>
      </c>
    </row>
    <row r="300" spans="11:12" x14ac:dyDescent="0.25">
      <c r="K300" s="132">
        <f t="shared" ca="1" si="10"/>
        <v>46439</v>
      </c>
      <c r="L300" s="1">
        <f t="shared" ca="1" si="11"/>
        <v>291</v>
      </c>
    </row>
    <row r="301" spans="11:12" x14ac:dyDescent="0.25">
      <c r="K301" s="132">
        <f t="shared" ca="1" si="10"/>
        <v>46440</v>
      </c>
      <c r="L301" s="1">
        <f t="shared" ca="1" si="11"/>
        <v>292</v>
      </c>
    </row>
    <row r="302" spans="11:12" x14ac:dyDescent="0.25">
      <c r="K302" s="132">
        <f t="shared" ca="1" si="10"/>
        <v>46441</v>
      </c>
      <c r="L302" s="1">
        <f t="shared" ca="1" si="11"/>
        <v>293</v>
      </c>
    </row>
    <row r="303" spans="11:12" x14ac:dyDescent="0.25">
      <c r="K303" s="132">
        <f t="shared" ca="1" si="10"/>
        <v>46442</v>
      </c>
      <c r="L303" s="1">
        <f t="shared" ca="1" si="11"/>
        <v>294</v>
      </c>
    </row>
    <row r="304" spans="11:12" x14ac:dyDescent="0.25">
      <c r="K304" s="132">
        <f t="shared" ca="1" si="10"/>
        <v>46443</v>
      </c>
      <c r="L304" s="1">
        <f t="shared" ca="1" si="11"/>
        <v>295</v>
      </c>
    </row>
    <row r="305" spans="11:12" x14ac:dyDescent="0.25">
      <c r="K305" s="132">
        <f t="shared" ca="1" si="10"/>
        <v>46444</v>
      </c>
      <c r="L305" s="1">
        <f t="shared" ca="1" si="11"/>
        <v>296</v>
      </c>
    </row>
    <row r="306" spans="11:12" x14ac:dyDescent="0.25">
      <c r="K306" s="132">
        <f t="shared" ca="1" si="10"/>
        <v>46445</v>
      </c>
      <c r="L306" s="1">
        <f t="shared" ca="1" si="11"/>
        <v>297</v>
      </c>
    </row>
    <row r="307" spans="11:12" x14ac:dyDescent="0.25">
      <c r="K307" s="132">
        <f t="shared" ca="1" si="10"/>
        <v>46446</v>
      </c>
      <c r="L307" s="1">
        <f t="shared" ca="1" si="11"/>
        <v>298</v>
      </c>
    </row>
    <row r="308" spans="11:12" x14ac:dyDescent="0.25">
      <c r="K308" s="132">
        <f t="shared" ca="1" si="10"/>
        <v>46447</v>
      </c>
      <c r="L308" s="1">
        <f t="shared" ca="1" si="11"/>
        <v>299</v>
      </c>
    </row>
    <row r="309" spans="11:12" x14ac:dyDescent="0.25">
      <c r="K309" s="132">
        <f t="shared" ca="1" si="10"/>
        <v>46448</v>
      </c>
      <c r="L309" s="1">
        <f t="shared" ca="1" si="11"/>
        <v>300</v>
      </c>
    </row>
    <row r="310" spans="11:12" x14ac:dyDescent="0.25">
      <c r="K310" s="132">
        <f t="shared" ca="1" si="10"/>
        <v>46449</v>
      </c>
      <c r="L310" s="1">
        <f t="shared" ca="1" si="11"/>
        <v>301</v>
      </c>
    </row>
    <row r="311" spans="11:12" x14ac:dyDescent="0.25">
      <c r="K311" s="132">
        <f t="shared" ca="1" si="10"/>
        <v>46450</v>
      </c>
      <c r="L311" s="1">
        <f t="shared" ca="1" si="11"/>
        <v>302</v>
      </c>
    </row>
    <row r="312" spans="11:12" x14ac:dyDescent="0.25">
      <c r="K312" s="132">
        <f t="shared" ca="1" si="10"/>
        <v>46451</v>
      </c>
      <c r="L312" s="1">
        <f t="shared" ca="1" si="11"/>
        <v>303</v>
      </c>
    </row>
    <row r="313" spans="11:12" x14ac:dyDescent="0.25">
      <c r="K313" s="132">
        <f t="shared" ca="1" si="10"/>
        <v>46452</v>
      </c>
      <c r="L313" s="1">
        <f t="shared" ca="1" si="11"/>
        <v>304</v>
      </c>
    </row>
    <row r="314" spans="11:12" x14ac:dyDescent="0.25">
      <c r="K314" s="132">
        <f t="shared" ca="1" si="10"/>
        <v>46453</v>
      </c>
      <c r="L314" s="1">
        <f t="shared" ca="1" si="11"/>
        <v>305</v>
      </c>
    </row>
    <row r="315" spans="11:12" x14ac:dyDescent="0.25">
      <c r="K315" s="132">
        <f t="shared" ca="1" si="10"/>
        <v>46454</v>
      </c>
      <c r="L315" s="1">
        <f t="shared" ca="1" si="11"/>
        <v>306</v>
      </c>
    </row>
    <row r="316" spans="11:12" x14ac:dyDescent="0.25">
      <c r="K316" s="132">
        <f t="shared" ca="1" si="10"/>
        <v>46455</v>
      </c>
      <c r="L316" s="1">
        <f t="shared" ca="1" si="11"/>
        <v>307</v>
      </c>
    </row>
    <row r="317" spans="11:12" x14ac:dyDescent="0.25">
      <c r="K317" s="132">
        <f t="shared" ca="1" si="10"/>
        <v>46456</v>
      </c>
      <c r="L317" s="1">
        <f t="shared" ca="1" si="11"/>
        <v>308</v>
      </c>
    </row>
    <row r="318" spans="11:12" x14ac:dyDescent="0.25">
      <c r="K318" s="132">
        <f t="shared" ca="1" si="10"/>
        <v>46457</v>
      </c>
      <c r="L318" s="1">
        <f t="shared" ca="1" si="11"/>
        <v>309</v>
      </c>
    </row>
    <row r="319" spans="11:12" x14ac:dyDescent="0.25">
      <c r="K319" s="132">
        <f t="shared" ca="1" si="10"/>
        <v>46458</v>
      </c>
      <c r="L319" s="1">
        <f t="shared" ca="1" si="11"/>
        <v>310</v>
      </c>
    </row>
    <row r="320" spans="11:12" x14ac:dyDescent="0.25">
      <c r="K320" s="132">
        <f t="shared" ca="1" si="10"/>
        <v>46459</v>
      </c>
      <c r="L320" s="1">
        <f t="shared" ca="1" si="11"/>
        <v>311</v>
      </c>
    </row>
    <row r="321" spans="11:12" x14ac:dyDescent="0.25">
      <c r="K321" s="132">
        <f t="shared" ca="1" si="10"/>
        <v>46460</v>
      </c>
      <c r="L321" s="1">
        <f t="shared" ca="1" si="11"/>
        <v>312</v>
      </c>
    </row>
    <row r="322" spans="11:12" x14ac:dyDescent="0.25">
      <c r="K322" s="132">
        <f t="shared" ca="1" si="10"/>
        <v>46461</v>
      </c>
      <c r="L322" s="1">
        <f t="shared" ca="1" si="11"/>
        <v>313</v>
      </c>
    </row>
    <row r="323" spans="11:12" x14ac:dyDescent="0.25">
      <c r="K323" s="132">
        <f t="shared" ca="1" si="10"/>
        <v>46462</v>
      </c>
      <c r="L323" s="1">
        <f t="shared" ca="1" si="11"/>
        <v>314</v>
      </c>
    </row>
    <row r="324" spans="11:12" x14ac:dyDescent="0.25">
      <c r="K324" s="132">
        <f t="shared" ca="1" si="10"/>
        <v>46463</v>
      </c>
      <c r="L324" s="1">
        <f t="shared" ca="1" si="11"/>
        <v>315</v>
      </c>
    </row>
    <row r="325" spans="11:12" x14ac:dyDescent="0.25">
      <c r="K325" s="132">
        <f t="shared" ca="1" si="10"/>
        <v>46464</v>
      </c>
      <c r="L325" s="1">
        <f t="shared" ca="1" si="11"/>
        <v>316</v>
      </c>
    </row>
    <row r="326" spans="11:12" x14ac:dyDescent="0.25">
      <c r="K326" s="132">
        <f t="shared" ca="1" si="10"/>
        <v>46465</v>
      </c>
      <c r="L326" s="1">
        <f t="shared" ca="1" si="11"/>
        <v>317</v>
      </c>
    </row>
    <row r="327" spans="11:12" x14ac:dyDescent="0.25">
      <c r="K327" s="132">
        <f t="shared" ca="1" si="10"/>
        <v>46466</v>
      </c>
      <c r="L327" s="1">
        <f t="shared" ca="1" si="11"/>
        <v>318</v>
      </c>
    </row>
    <row r="328" spans="11:12" x14ac:dyDescent="0.25">
      <c r="K328" s="132">
        <f t="shared" ca="1" si="10"/>
        <v>46467</v>
      </c>
      <c r="L328" s="1">
        <f t="shared" ca="1" si="11"/>
        <v>319</v>
      </c>
    </row>
    <row r="329" spans="11:12" x14ac:dyDescent="0.25">
      <c r="K329" s="132">
        <f t="shared" ca="1" si="10"/>
        <v>46468</v>
      </c>
      <c r="L329" s="1">
        <f t="shared" ca="1" si="11"/>
        <v>320</v>
      </c>
    </row>
    <row r="330" spans="11:12" x14ac:dyDescent="0.25">
      <c r="K330" s="132">
        <f t="shared" ca="1" si="10"/>
        <v>46469</v>
      </c>
      <c r="L330" s="1">
        <f t="shared" ca="1" si="11"/>
        <v>321</v>
      </c>
    </row>
    <row r="331" spans="11:12" x14ac:dyDescent="0.25">
      <c r="K331" s="132">
        <f t="shared" ca="1" si="10"/>
        <v>46470</v>
      </c>
      <c r="L331" s="1">
        <f t="shared" ca="1" si="11"/>
        <v>322</v>
      </c>
    </row>
    <row r="332" spans="11:12" x14ac:dyDescent="0.25">
      <c r="K332" s="132">
        <f t="shared" ref="K332:K376" ca="1" si="12">K331+1</f>
        <v>46471</v>
      </c>
      <c r="L332" s="1">
        <f t="shared" ref="L332:L395" ca="1" si="13">K332-TODAY()</f>
        <v>323</v>
      </c>
    </row>
    <row r="333" spans="11:12" x14ac:dyDescent="0.25">
      <c r="K333" s="132">
        <f t="shared" ca="1" si="12"/>
        <v>46472</v>
      </c>
      <c r="L333" s="1">
        <f t="shared" ca="1" si="13"/>
        <v>324</v>
      </c>
    </row>
    <row r="334" spans="11:12" x14ac:dyDescent="0.25">
      <c r="K334" s="132">
        <f t="shared" ca="1" si="12"/>
        <v>46473</v>
      </c>
      <c r="L334" s="1">
        <f t="shared" ca="1" si="13"/>
        <v>325</v>
      </c>
    </row>
    <row r="335" spans="11:12" x14ac:dyDescent="0.25">
      <c r="K335" s="132">
        <f t="shared" ca="1" si="12"/>
        <v>46474</v>
      </c>
      <c r="L335" s="1">
        <f t="shared" ca="1" si="13"/>
        <v>326</v>
      </c>
    </row>
    <row r="336" spans="11:12" x14ac:dyDescent="0.25">
      <c r="K336" s="132">
        <f t="shared" ca="1" si="12"/>
        <v>46475</v>
      </c>
      <c r="L336" s="1">
        <f t="shared" ca="1" si="13"/>
        <v>327</v>
      </c>
    </row>
    <row r="337" spans="11:12" x14ac:dyDescent="0.25">
      <c r="K337" s="132">
        <f t="shared" ca="1" si="12"/>
        <v>46476</v>
      </c>
      <c r="L337" s="1">
        <f t="shared" ca="1" si="13"/>
        <v>328</v>
      </c>
    </row>
    <row r="338" spans="11:12" x14ac:dyDescent="0.25">
      <c r="K338" s="132">
        <f t="shared" ca="1" si="12"/>
        <v>46477</v>
      </c>
      <c r="L338" s="1">
        <f t="shared" ca="1" si="13"/>
        <v>329</v>
      </c>
    </row>
    <row r="339" spans="11:12" x14ac:dyDescent="0.25">
      <c r="K339" s="132">
        <f t="shared" ca="1" si="12"/>
        <v>46478</v>
      </c>
      <c r="L339" s="1">
        <f t="shared" ca="1" si="13"/>
        <v>330</v>
      </c>
    </row>
    <row r="340" spans="11:12" x14ac:dyDescent="0.25">
      <c r="K340" s="132">
        <f t="shared" ca="1" si="12"/>
        <v>46479</v>
      </c>
      <c r="L340" s="1">
        <f t="shared" ca="1" si="13"/>
        <v>331</v>
      </c>
    </row>
    <row r="341" spans="11:12" x14ac:dyDescent="0.25">
      <c r="K341" s="132">
        <f t="shared" ca="1" si="12"/>
        <v>46480</v>
      </c>
      <c r="L341" s="1">
        <f t="shared" ca="1" si="13"/>
        <v>332</v>
      </c>
    </row>
    <row r="342" spans="11:12" x14ac:dyDescent="0.25">
      <c r="K342" s="132">
        <f t="shared" ca="1" si="12"/>
        <v>46481</v>
      </c>
      <c r="L342" s="1">
        <f t="shared" ca="1" si="13"/>
        <v>333</v>
      </c>
    </row>
    <row r="343" spans="11:12" x14ac:dyDescent="0.25">
      <c r="K343" s="132">
        <f t="shared" ca="1" si="12"/>
        <v>46482</v>
      </c>
      <c r="L343" s="1">
        <f t="shared" ca="1" si="13"/>
        <v>334</v>
      </c>
    </row>
    <row r="344" spans="11:12" x14ac:dyDescent="0.25">
      <c r="K344" s="132">
        <f t="shared" ca="1" si="12"/>
        <v>46483</v>
      </c>
      <c r="L344" s="1">
        <f t="shared" ca="1" si="13"/>
        <v>335</v>
      </c>
    </row>
    <row r="345" spans="11:12" x14ac:dyDescent="0.25">
      <c r="K345" s="132">
        <f t="shared" ca="1" si="12"/>
        <v>46484</v>
      </c>
      <c r="L345" s="1">
        <f t="shared" ca="1" si="13"/>
        <v>336</v>
      </c>
    </row>
    <row r="346" spans="11:12" x14ac:dyDescent="0.25">
      <c r="K346" s="132">
        <f t="shared" ca="1" si="12"/>
        <v>46485</v>
      </c>
      <c r="L346" s="1">
        <f t="shared" ca="1" si="13"/>
        <v>337</v>
      </c>
    </row>
    <row r="347" spans="11:12" x14ac:dyDescent="0.25">
      <c r="K347" s="132">
        <f t="shared" ca="1" si="12"/>
        <v>46486</v>
      </c>
      <c r="L347" s="1">
        <f t="shared" ca="1" si="13"/>
        <v>338</v>
      </c>
    </row>
    <row r="348" spans="11:12" x14ac:dyDescent="0.25">
      <c r="K348" s="132">
        <f t="shared" ca="1" si="12"/>
        <v>46487</v>
      </c>
      <c r="L348" s="1">
        <f t="shared" ca="1" si="13"/>
        <v>339</v>
      </c>
    </row>
    <row r="349" spans="11:12" x14ac:dyDescent="0.25">
      <c r="K349" s="132">
        <f t="shared" ca="1" si="12"/>
        <v>46488</v>
      </c>
      <c r="L349" s="1">
        <f t="shared" ca="1" si="13"/>
        <v>340</v>
      </c>
    </row>
    <row r="350" spans="11:12" x14ac:dyDescent="0.25">
      <c r="K350" s="132">
        <f t="shared" ca="1" si="12"/>
        <v>46489</v>
      </c>
      <c r="L350" s="1">
        <f t="shared" ca="1" si="13"/>
        <v>341</v>
      </c>
    </row>
    <row r="351" spans="11:12" x14ac:dyDescent="0.25">
      <c r="K351" s="132">
        <f t="shared" ca="1" si="12"/>
        <v>46490</v>
      </c>
      <c r="L351" s="1">
        <f t="shared" ca="1" si="13"/>
        <v>342</v>
      </c>
    </row>
    <row r="352" spans="11:12" x14ac:dyDescent="0.25">
      <c r="K352" s="132">
        <f t="shared" ca="1" si="12"/>
        <v>46491</v>
      </c>
      <c r="L352" s="1">
        <f t="shared" ca="1" si="13"/>
        <v>343</v>
      </c>
    </row>
    <row r="353" spans="11:12" x14ac:dyDescent="0.25">
      <c r="K353" s="132">
        <f t="shared" ca="1" si="12"/>
        <v>46492</v>
      </c>
      <c r="L353" s="1">
        <f t="shared" ca="1" si="13"/>
        <v>344</v>
      </c>
    </row>
    <row r="354" spans="11:12" x14ac:dyDescent="0.25">
      <c r="K354" s="132">
        <f t="shared" ca="1" si="12"/>
        <v>46493</v>
      </c>
      <c r="L354" s="1">
        <f t="shared" ca="1" si="13"/>
        <v>345</v>
      </c>
    </row>
    <row r="355" spans="11:12" x14ac:dyDescent="0.25">
      <c r="K355" s="132">
        <f t="shared" ca="1" si="12"/>
        <v>46494</v>
      </c>
      <c r="L355" s="1">
        <f t="shared" ca="1" si="13"/>
        <v>346</v>
      </c>
    </row>
    <row r="356" spans="11:12" x14ac:dyDescent="0.25">
      <c r="K356" s="132">
        <f t="shared" ca="1" si="12"/>
        <v>46495</v>
      </c>
      <c r="L356" s="1">
        <f t="shared" ca="1" si="13"/>
        <v>347</v>
      </c>
    </row>
    <row r="357" spans="11:12" x14ac:dyDescent="0.25">
      <c r="K357" s="132">
        <f t="shared" ca="1" si="12"/>
        <v>46496</v>
      </c>
      <c r="L357" s="1">
        <f t="shared" ca="1" si="13"/>
        <v>348</v>
      </c>
    </row>
    <row r="358" spans="11:12" x14ac:dyDescent="0.25">
      <c r="K358" s="132">
        <f t="shared" ca="1" si="12"/>
        <v>46497</v>
      </c>
      <c r="L358" s="1">
        <f t="shared" ca="1" si="13"/>
        <v>349</v>
      </c>
    </row>
    <row r="359" spans="11:12" x14ac:dyDescent="0.25">
      <c r="K359" s="132">
        <f t="shared" ca="1" si="12"/>
        <v>46498</v>
      </c>
      <c r="L359" s="1">
        <f t="shared" ca="1" si="13"/>
        <v>350</v>
      </c>
    </row>
    <row r="360" spans="11:12" x14ac:dyDescent="0.25">
      <c r="K360" s="132">
        <f t="shared" ca="1" si="12"/>
        <v>46499</v>
      </c>
      <c r="L360" s="1">
        <f t="shared" ca="1" si="13"/>
        <v>351</v>
      </c>
    </row>
    <row r="361" spans="11:12" x14ac:dyDescent="0.25">
      <c r="K361" s="132">
        <f t="shared" ca="1" si="12"/>
        <v>46500</v>
      </c>
      <c r="L361" s="1">
        <f t="shared" ca="1" si="13"/>
        <v>352</v>
      </c>
    </row>
    <row r="362" spans="11:12" x14ac:dyDescent="0.25">
      <c r="K362" s="132">
        <f t="shared" ca="1" si="12"/>
        <v>46501</v>
      </c>
      <c r="L362" s="1">
        <f t="shared" ca="1" si="13"/>
        <v>353</v>
      </c>
    </row>
    <row r="363" spans="11:12" x14ac:dyDescent="0.25">
      <c r="K363" s="132">
        <f t="shared" ca="1" si="12"/>
        <v>46502</v>
      </c>
      <c r="L363" s="1">
        <f t="shared" ca="1" si="13"/>
        <v>354</v>
      </c>
    </row>
    <row r="364" spans="11:12" x14ac:dyDescent="0.25">
      <c r="K364" s="132">
        <f t="shared" ca="1" si="12"/>
        <v>46503</v>
      </c>
      <c r="L364" s="1">
        <f t="shared" ca="1" si="13"/>
        <v>355</v>
      </c>
    </row>
    <row r="365" spans="11:12" x14ac:dyDescent="0.25">
      <c r="K365" s="132">
        <f t="shared" ca="1" si="12"/>
        <v>46504</v>
      </c>
      <c r="L365" s="1">
        <f t="shared" ca="1" si="13"/>
        <v>356</v>
      </c>
    </row>
    <row r="366" spans="11:12" x14ac:dyDescent="0.25">
      <c r="K366" s="132">
        <f t="shared" ca="1" si="12"/>
        <v>46505</v>
      </c>
      <c r="L366" s="1">
        <f t="shared" ca="1" si="13"/>
        <v>357</v>
      </c>
    </row>
    <row r="367" spans="11:12" x14ac:dyDescent="0.25">
      <c r="K367" s="132">
        <f t="shared" ca="1" si="12"/>
        <v>46506</v>
      </c>
      <c r="L367" s="1">
        <f t="shared" ca="1" si="13"/>
        <v>358</v>
      </c>
    </row>
    <row r="368" spans="11:12" x14ac:dyDescent="0.25">
      <c r="K368" s="132">
        <f t="shared" ca="1" si="12"/>
        <v>46507</v>
      </c>
      <c r="L368" s="1">
        <f t="shared" ca="1" si="13"/>
        <v>359</v>
      </c>
    </row>
    <row r="369" spans="11:12" x14ac:dyDescent="0.25">
      <c r="K369" s="132">
        <f t="shared" ca="1" si="12"/>
        <v>46508</v>
      </c>
      <c r="L369" s="1">
        <f t="shared" ca="1" si="13"/>
        <v>360</v>
      </c>
    </row>
    <row r="370" spans="11:12" x14ac:dyDescent="0.25">
      <c r="K370" s="132">
        <f t="shared" ca="1" si="12"/>
        <v>46509</v>
      </c>
      <c r="L370" s="1">
        <f t="shared" ca="1" si="13"/>
        <v>361</v>
      </c>
    </row>
    <row r="371" spans="11:12" x14ac:dyDescent="0.25">
      <c r="K371" s="132">
        <f t="shared" ca="1" si="12"/>
        <v>46510</v>
      </c>
      <c r="L371" s="1">
        <f t="shared" ca="1" si="13"/>
        <v>362</v>
      </c>
    </row>
    <row r="372" spans="11:12" x14ac:dyDescent="0.25">
      <c r="K372" s="132">
        <f t="shared" ca="1" si="12"/>
        <v>46511</v>
      </c>
      <c r="L372" s="1">
        <f t="shared" ca="1" si="13"/>
        <v>363</v>
      </c>
    </row>
    <row r="373" spans="11:12" x14ac:dyDescent="0.25">
      <c r="K373" s="132">
        <f t="shared" ca="1" si="12"/>
        <v>46512</v>
      </c>
      <c r="L373" s="1">
        <f t="shared" ca="1" si="13"/>
        <v>364</v>
      </c>
    </row>
    <row r="374" spans="11:12" x14ac:dyDescent="0.25">
      <c r="K374" s="132">
        <f t="shared" ca="1" si="12"/>
        <v>46513</v>
      </c>
      <c r="L374" s="1">
        <f t="shared" ca="1" si="13"/>
        <v>365</v>
      </c>
    </row>
    <row r="375" spans="11:12" x14ac:dyDescent="0.25">
      <c r="K375" s="132">
        <f t="shared" ca="1" si="12"/>
        <v>46514</v>
      </c>
      <c r="L375" s="1">
        <f t="shared" ca="1" si="13"/>
        <v>366</v>
      </c>
    </row>
    <row r="376" spans="11:12" x14ac:dyDescent="0.25">
      <c r="K376" s="132">
        <f t="shared" ca="1" si="12"/>
        <v>46515</v>
      </c>
      <c r="L376" s="1">
        <f t="shared" ca="1" si="13"/>
        <v>367</v>
      </c>
    </row>
    <row r="377" spans="11:12" x14ac:dyDescent="0.25">
      <c r="K377" s="132">
        <f ca="1">K376+1</f>
        <v>46516</v>
      </c>
      <c r="L377" s="1">
        <f t="shared" ca="1" si="13"/>
        <v>368</v>
      </c>
    </row>
    <row r="378" spans="11:12" x14ac:dyDescent="0.25">
      <c r="K378" s="132">
        <f t="shared" ref="K378:K402" ca="1" si="14">K377+1</f>
        <v>46517</v>
      </c>
      <c r="L378" s="1">
        <f t="shared" ca="1" si="13"/>
        <v>369</v>
      </c>
    </row>
    <row r="379" spans="11:12" x14ac:dyDescent="0.25">
      <c r="K379" s="132">
        <f t="shared" ca="1" si="14"/>
        <v>46518</v>
      </c>
      <c r="L379" s="1">
        <f t="shared" ca="1" si="13"/>
        <v>370</v>
      </c>
    </row>
    <row r="380" spans="11:12" x14ac:dyDescent="0.25">
      <c r="K380" s="132">
        <f t="shared" ca="1" si="14"/>
        <v>46519</v>
      </c>
      <c r="L380" s="1">
        <f t="shared" ca="1" si="13"/>
        <v>371</v>
      </c>
    </row>
    <row r="381" spans="11:12" x14ac:dyDescent="0.25">
      <c r="K381" s="132">
        <f t="shared" ca="1" si="14"/>
        <v>46520</v>
      </c>
      <c r="L381" s="1">
        <f t="shared" ca="1" si="13"/>
        <v>372</v>
      </c>
    </row>
    <row r="382" spans="11:12" x14ac:dyDescent="0.25">
      <c r="K382" s="132">
        <f t="shared" ca="1" si="14"/>
        <v>46521</v>
      </c>
      <c r="L382" s="1">
        <f t="shared" ca="1" si="13"/>
        <v>373</v>
      </c>
    </row>
    <row r="383" spans="11:12" x14ac:dyDescent="0.25">
      <c r="K383" s="132">
        <f t="shared" ca="1" si="14"/>
        <v>46522</v>
      </c>
      <c r="L383" s="1">
        <f t="shared" ca="1" si="13"/>
        <v>374</v>
      </c>
    </row>
    <row r="384" spans="11:12" x14ac:dyDescent="0.25">
      <c r="K384" s="132">
        <f t="shared" ca="1" si="14"/>
        <v>46523</v>
      </c>
      <c r="L384" s="1">
        <f t="shared" ca="1" si="13"/>
        <v>375</v>
      </c>
    </row>
    <row r="385" spans="11:12" x14ac:dyDescent="0.25">
      <c r="K385" s="132">
        <f t="shared" ca="1" si="14"/>
        <v>46524</v>
      </c>
      <c r="L385" s="1">
        <f t="shared" ca="1" si="13"/>
        <v>376</v>
      </c>
    </row>
    <row r="386" spans="11:12" x14ac:dyDescent="0.25">
      <c r="K386" s="132">
        <f t="shared" ca="1" si="14"/>
        <v>46525</v>
      </c>
      <c r="L386" s="1">
        <f t="shared" ca="1" si="13"/>
        <v>377</v>
      </c>
    </row>
    <row r="387" spans="11:12" x14ac:dyDescent="0.25">
      <c r="K387" s="132">
        <f t="shared" ca="1" si="14"/>
        <v>46526</v>
      </c>
      <c r="L387" s="1">
        <f t="shared" ca="1" si="13"/>
        <v>378</v>
      </c>
    </row>
    <row r="388" spans="11:12" x14ac:dyDescent="0.25">
      <c r="K388" s="132">
        <f t="shared" ca="1" si="14"/>
        <v>46527</v>
      </c>
      <c r="L388" s="1">
        <f t="shared" ca="1" si="13"/>
        <v>379</v>
      </c>
    </row>
    <row r="389" spans="11:12" x14ac:dyDescent="0.25">
      <c r="K389" s="132">
        <f t="shared" ca="1" si="14"/>
        <v>46528</v>
      </c>
      <c r="L389" s="1">
        <f t="shared" ca="1" si="13"/>
        <v>380</v>
      </c>
    </row>
    <row r="390" spans="11:12" x14ac:dyDescent="0.25">
      <c r="K390" s="132">
        <f t="shared" ca="1" si="14"/>
        <v>46529</v>
      </c>
      <c r="L390" s="1">
        <f t="shared" ca="1" si="13"/>
        <v>381</v>
      </c>
    </row>
    <row r="391" spans="11:12" x14ac:dyDescent="0.25">
      <c r="K391" s="132">
        <f t="shared" ca="1" si="14"/>
        <v>46530</v>
      </c>
      <c r="L391" s="1">
        <f t="shared" ca="1" si="13"/>
        <v>382</v>
      </c>
    </row>
    <row r="392" spans="11:12" x14ac:dyDescent="0.25">
      <c r="K392" s="132">
        <f t="shared" ca="1" si="14"/>
        <v>46531</v>
      </c>
      <c r="L392" s="1">
        <f t="shared" ca="1" si="13"/>
        <v>383</v>
      </c>
    </row>
    <row r="393" spans="11:12" x14ac:dyDescent="0.25">
      <c r="K393" s="132">
        <f t="shared" ca="1" si="14"/>
        <v>46532</v>
      </c>
      <c r="L393" s="1">
        <f t="shared" ca="1" si="13"/>
        <v>384</v>
      </c>
    </row>
    <row r="394" spans="11:12" x14ac:dyDescent="0.25">
      <c r="K394" s="132">
        <f t="shared" ca="1" si="14"/>
        <v>46533</v>
      </c>
      <c r="L394" s="1">
        <f t="shared" ca="1" si="13"/>
        <v>385</v>
      </c>
    </row>
    <row r="395" spans="11:12" x14ac:dyDescent="0.25">
      <c r="K395" s="132">
        <f t="shared" ca="1" si="14"/>
        <v>46534</v>
      </c>
      <c r="L395" s="1">
        <f t="shared" ca="1" si="13"/>
        <v>386</v>
      </c>
    </row>
    <row r="396" spans="11:12" x14ac:dyDescent="0.25">
      <c r="K396" s="132">
        <f t="shared" ca="1" si="14"/>
        <v>46535</v>
      </c>
      <c r="L396" s="1">
        <f t="shared" ref="L396:L459" ca="1" si="15">K396-TODAY()</f>
        <v>387</v>
      </c>
    </row>
    <row r="397" spans="11:12" x14ac:dyDescent="0.25">
      <c r="K397" s="132">
        <f t="shared" ca="1" si="14"/>
        <v>46536</v>
      </c>
      <c r="L397" s="1">
        <f t="shared" ca="1" si="15"/>
        <v>388</v>
      </c>
    </row>
    <row r="398" spans="11:12" x14ac:dyDescent="0.25">
      <c r="K398" s="132">
        <f t="shared" ca="1" si="14"/>
        <v>46537</v>
      </c>
      <c r="L398" s="1">
        <f t="shared" ca="1" si="15"/>
        <v>389</v>
      </c>
    </row>
    <row r="399" spans="11:12" x14ac:dyDescent="0.25">
      <c r="K399" s="132">
        <f t="shared" ca="1" si="14"/>
        <v>46538</v>
      </c>
      <c r="L399" s="1">
        <f t="shared" ca="1" si="15"/>
        <v>390</v>
      </c>
    </row>
    <row r="400" spans="11:12" x14ac:dyDescent="0.25">
      <c r="K400" s="132">
        <f t="shared" ca="1" si="14"/>
        <v>46539</v>
      </c>
      <c r="L400" s="1">
        <f t="shared" ca="1" si="15"/>
        <v>391</v>
      </c>
    </row>
    <row r="401" spans="11:12" x14ac:dyDescent="0.25">
      <c r="K401" s="132">
        <f t="shared" ca="1" si="14"/>
        <v>46540</v>
      </c>
      <c r="L401" s="1">
        <f t="shared" ca="1" si="15"/>
        <v>392</v>
      </c>
    </row>
    <row r="402" spans="11:12" x14ac:dyDescent="0.25">
      <c r="K402" s="132">
        <f t="shared" ca="1" si="14"/>
        <v>46541</v>
      </c>
      <c r="L402" s="1">
        <f t="shared" ca="1" si="15"/>
        <v>393</v>
      </c>
    </row>
    <row r="403" spans="11:12" x14ac:dyDescent="0.25">
      <c r="K403" s="132">
        <f ca="1">K402+1</f>
        <v>46542</v>
      </c>
      <c r="L403" s="1">
        <f t="shared" ca="1" si="15"/>
        <v>394</v>
      </c>
    </row>
    <row r="404" spans="11:12" x14ac:dyDescent="0.25">
      <c r="K404" s="132">
        <f t="shared" ref="K404:K467" ca="1" si="16">K403+1</f>
        <v>46543</v>
      </c>
      <c r="L404" s="1">
        <f t="shared" ca="1" si="15"/>
        <v>395</v>
      </c>
    </row>
    <row r="405" spans="11:12" x14ac:dyDescent="0.25">
      <c r="K405" s="132">
        <f t="shared" ca="1" si="16"/>
        <v>46544</v>
      </c>
      <c r="L405" s="1">
        <f t="shared" ca="1" si="15"/>
        <v>396</v>
      </c>
    </row>
    <row r="406" spans="11:12" x14ac:dyDescent="0.25">
      <c r="K406" s="132">
        <f t="shared" ca="1" si="16"/>
        <v>46545</v>
      </c>
      <c r="L406" s="1">
        <f t="shared" ca="1" si="15"/>
        <v>397</v>
      </c>
    </row>
    <row r="407" spans="11:12" x14ac:dyDescent="0.25">
      <c r="K407" s="132">
        <f t="shared" ca="1" si="16"/>
        <v>46546</v>
      </c>
      <c r="L407" s="1">
        <f t="shared" ca="1" si="15"/>
        <v>398</v>
      </c>
    </row>
    <row r="408" spans="11:12" x14ac:dyDescent="0.25">
      <c r="K408" s="132">
        <f t="shared" ca="1" si="16"/>
        <v>46547</v>
      </c>
      <c r="L408" s="1">
        <f t="shared" ca="1" si="15"/>
        <v>399</v>
      </c>
    </row>
    <row r="409" spans="11:12" x14ac:dyDescent="0.25">
      <c r="K409" s="132">
        <f t="shared" ca="1" si="16"/>
        <v>46548</v>
      </c>
      <c r="L409" s="1">
        <f t="shared" ca="1" si="15"/>
        <v>400</v>
      </c>
    </row>
    <row r="410" spans="11:12" x14ac:dyDescent="0.25">
      <c r="K410" s="132">
        <f t="shared" ca="1" si="16"/>
        <v>46549</v>
      </c>
      <c r="L410" s="1">
        <f t="shared" ca="1" si="15"/>
        <v>401</v>
      </c>
    </row>
    <row r="411" spans="11:12" x14ac:dyDescent="0.25">
      <c r="K411" s="132">
        <f t="shared" ca="1" si="16"/>
        <v>46550</v>
      </c>
      <c r="L411" s="1">
        <f t="shared" ca="1" si="15"/>
        <v>402</v>
      </c>
    </row>
    <row r="412" spans="11:12" x14ac:dyDescent="0.25">
      <c r="K412" s="132">
        <f t="shared" ca="1" si="16"/>
        <v>46551</v>
      </c>
      <c r="L412" s="1">
        <f t="shared" ca="1" si="15"/>
        <v>403</v>
      </c>
    </row>
    <row r="413" spans="11:12" x14ac:dyDescent="0.25">
      <c r="K413" s="132">
        <f t="shared" ca="1" si="16"/>
        <v>46552</v>
      </c>
      <c r="L413" s="1">
        <f t="shared" ca="1" si="15"/>
        <v>404</v>
      </c>
    </row>
    <row r="414" spans="11:12" x14ac:dyDescent="0.25">
      <c r="K414" s="132">
        <f t="shared" ca="1" si="16"/>
        <v>46553</v>
      </c>
      <c r="L414" s="1">
        <f t="shared" ca="1" si="15"/>
        <v>405</v>
      </c>
    </row>
    <row r="415" spans="11:12" x14ac:dyDescent="0.25">
      <c r="K415" s="132">
        <f t="shared" ca="1" si="16"/>
        <v>46554</v>
      </c>
      <c r="L415" s="1">
        <f t="shared" ca="1" si="15"/>
        <v>406</v>
      </c>
    </row>
    <row r="416" spans="11:12" x14ac:dyDescent="0.25">
      <c r="K416" s="132">
        <f t="shared" ca="1" si="16"/>
        <v>46555</v>
      </c>
      <c r="L416" s="1">
        <f t="shared" ca="1" si="15"/>
        <v>407</v>
      </c>
    </row>
    <row r="417" spans="11:12" x14ac:dyDescent="0.25">
      <c r="K417" s="132">
        <f t="shared" ca="1" si="16"/>
        <v>46556</v>
      </c>
      <c r="L417" s="1">
        <f t="shared" ca="1" si="15"/>
        <v>408</v>
      </c>
    </row>
    <row r="418" spans="11:12" x14ac:dyDescent="0.25">
      <c r="K418" s="132">
        <f t="shared" ca="1" si="16"/>
        <v>46557</v>
      </c>
      <c r="L418" s="1">
        <f t="shared" ca="1" si="15"/>
        <v>409</v>
      </c>
    </row>
    <row r="419" spans="11:12" x14ac:dyDescent="0.25">
      <c r="K419" s="132">
        <f t="shared" ca="1" si="16"/>
        <v>46558</v>
      </c>
      <c r="L419" s="1">
        <f t="shared" ca="1" si="15"/>
        <v>410</v>
      </c>
    </row>
    <row r="420" spans="11:12" x14ac:dyDescent="0.25">
      <c r="K420" s="132">
        <f t="shared" ca="1" si="16"/>
        <v>46559</v>
      </c>
      <c r="L420" s="1">
        <f t="shared" ca="1" si="15"/>
        <v>411</v>
      </c>
    </row>
    <row r="421" spans="11:12" x14ac:dyDescent="0.25">
      <c r="K421" s="132">
        <f t="shared" ca="1" si="16"/>
        <v>46560</v>
      </c>
      <c r="L421" s="1">
        <f t="shared" ca="1" si="15"/>
        <v>412</v>
      </c>
    </row>
    <row r="422" spans="11:12" x14ac:dyDescent="0.25">
      <c r="K422" s="132">
        <f t="shared" ca="1" si="16"/>
        <v>46561</v>
      </c>
      <c r="L422" s="1">
        <f t="shared" ca="1" si="15"/>
        <v>413</v>
      </c>
    </row>
    <row r="423" spans="11:12" x14ac:dyDescent="0.25">
      <c r="K423" s="132">
        <f t="shared" ca="1" si="16"/>
        <v>46562</v>
      </c>
      <c r="L423" s="1">
        <f t="shared" ca="1" si="15"/>
        <v>414</v>
      </c>
    </row>
    <row r="424" spans="11:12" x14ac:dyDescent="0.25">
      <c r="K424" s="132">
        <f t="shared" ca="1" si="16"/>
        <v>46563</v>
      </c>
      <c r="L424" s="1">
        <f t="shared" ca="1" si="15"/>
        <v>415</v>
      </c>
    </row>
    <row r="425" spans="11:12" x14ac:dyDescent="0.25">
      <c r="K425" s="132">
        <f t="shared" ca="1" si="16"/>
        <v>46564</v>
      </c>
      <c r="L425" s="1">
        <f t="shared" ca="1" si="15"/>
        <v>416</v>
      </c>
    </row>
    <row r="426" spans="11:12" x14ac:dyDescent="0.25">
      <c r="K426" s="132">
        <f t="shared" ca="1" si="16"/>
        <v>46565</v>
      </c>
      <c r="L426" s="1">
        <f t="shared" ca="1" si="15"/>
        <v>417</v>
      </c>
    </row>
    <row r="427" spans="11:12" x14ac:dyDescent="0.25">
      <c r="K427" s="132">
        <f t="shared" ca="1" si="16"/>
        <v>46566</v>
      </c>
      <c r="L427" s="1">
        <f t="shared" ca="1" si="15"/>
        <v>418</v>
      </c>
    </row>
    <row r="428" spans="11:12" x14ac:dyDescent="0.25">
      <c r="K428" s="132">
        <f t="shared" ca="1" si="16"/>
        <v>46567</v>
      </c>
      <c r="L428" s="1">
        <f t="shared" ca="1" si="15"/>
        <v>419</v>
      </c>
    </row>
    <row r="429" spans="11:12" x14ac:dyDescent="0.25">
      <c r="K429" s="132">
        <f t="shared" ca="1" si="16"/>
        <v>46568</v>
      </c>
      <c r="L429" s="1">
        <f t="shared" ca="1" si="15"/>
        <v>420</v>
      </c>
    </row>
    <row r="430" spans="11:12" x14ac:dyDescent="0.25">
      <c r="K430" s="132">
        <f t="shared" ca="1" si="16"/>
        <v>46569</v>
      </c>
      <c r="L430" s="1">
        <f t="shared" ca="1" si="15"/>
        <v>421</v>
      </c>
    </row>
    <row r="431" spans="11:12" x14ac:dyDescent="0.25">
      <c r="K431" s="132">
        <f t="shared" ca="1" si="16"/>
        <v>46570</v>
      </c>
      <c r="L431" s="1">
        <f t="shared" ca="1" si="15"/>
        <v>422</v>
      </c>
    </row>
    <row r="432" spans="11:12" x14ac:dyDescent="0.25">
      <c r="K432" s="132">
        <f t="shared" ca="1" si="16"/>
        <v>46571</v>
      </c>
      <c r="L432" s="1">
        <f t="shared" ca="1" si="15"/>
        <v>423</v>
      </c>
    </row>
    <row r="433" spans="11:12" x14ac:dyDescent="0.25">
      <c r="K433" s="132">
        <f t="shared" ca="1" si="16"/>
        <v>46572</v>
      </c>
      <c r="L433" s="1">
        <f t="shared" ca="1" si="15"/>
        <v>424</v>
      </c>
    </row>
    <row r="434" spans="11:12" x14ac:dyDescent="0.25">
      <c r="K434" s="132">
        <f t="shared" ca="1" si="16"/>
        <v>46573</v>
      </c>
      <c r="L434" s="1">
        <f t="shared" ca="1" si="15"/>
        <v>425</v>
      </c>
    </row>
    <row r="435" spans="11:12" x14ac:dyDescent="0.25">
      <c r="K435" s="132">
        <f t="shared" ca="1" si="16"/>
        <v>46574</v>
      </c>
      <c r="L435" s="1">
        <f t="shared" ca="1" si="15"/>
        <v>426</v>
      </c>
    </row>
    <row r="436" spans="11:12" x14ac:dyDescent="0.25">
      <c r="K436" s="132">
        <f t="shared" ca="1" si="16"/>
        <v>46575</v>
      </c>
      <c r="L436" s="1">
        <f t="shared" ca="1" si="15"/>
        <v>427</v>
      </c>
    </row>
    <row r="437" spans="11:12" x14ac:dyDescent="0.25">
      <c r="K437" s="132">
        <f t="shared" ca="1" si="16"/>
        <v>46576</v>
      </c>
      <c r="L437" s="1">
        <f t="shared" ca="1" si="15"/>
        <v>428</v>
      </c>
    </row>
    <row r="438" spans="11:12" x14ac:dyDescent="0.25">
      <c r="K438" s="132">
        <f t="shared" ca="1" si="16"/>
        <v>46577</v>
      </c>
      <c r="L438" s="1">
        <f t="shared" ca="1" si="15"/>
        <v>429</v>
      </c>
    </row>
    <row r="439" spans="11:12" x14ac:dyDescent="0.25">
      <c r="K439" s="132">
        <f t="shared" ca="1" si="16"/>
        <v>46578</v>
      </c>
      <c r="L439" s="1">
        <f t="shared" ca="1" si="15"/>
        <v>430</v>
      </c>
    </row>
    <row r="440" spans="11:12" x14ac:dyDescent="0.25">
      <c r="K440" s="132">
        <f t="shared" ca="1" si="16"/>
        <v>46579</v>
      </c>
      <c r="L440" s="1">
        <f t="shared" ca="1" si="15"/>
        <v>431</v>
      </c>
    </row>
    <row r="441" spans="11:12" x14ac:dyDescent="0.25">
      <c r="K441" s="132">
        <f t="shared" ca="1" si="16"/>
        <v>46580</v>
      </c>
      <c r="L441" s="1">
        <f t="shared" ca="1" si="15"/>
        <v>432</v>
      </c>
    </row>
    <row r="442" spans="11:12" x14ac:dyDescent="0.25">
      <c r="K442" s="132">
        <f t="shared" ca="1" si="16"/>
        <v>46581</v>
      </c>
      <c r="L442" s="1">
        <f t="shared" ca="1" si="15"/>
        <v>433</v>
      </c>
    </row>
    <row r="443" spans="11:12" x14ac:dyDescent="0.25">
      <c r="K443" s="132">
        <f t="shared" ca="1" si="16"/>
        <v>46582</v>
      </c>
      <c r="L443" s="1">
        <f t="shared" ca="1" si="15"/>
        <v>434</v>
      </c>
    </row>
    <row r="444" spans="11:12" x14ac:dyDescent="0.25">
      <c r="K444" s="132">
        <f t="shared" ca="1" si="16"/>
        <v>46583</v>
      </c>
      <c r="L444" s="1">
        <f t="shared" ca="1" si="15"/>
        <v>435</v>
      </c>
    </row>
    <row r="445" spans="11:12" x14ac:dyDescent="0.25">
      <c r="K445" s="132">
        <f t="shared" ca="1" si="16"/>
        <v>46584</v>
      </c>
      <c r="L445" s="1">
        <f t="shared" ca="1" si="15"/>
        <v>436</v>
      </c>
    </row>
    <row r="446" spans="11:12" x14ac:dyDescent="0.25">
      <c r="K446" s="132">
        <f t="shared" ca="1" si="16"/>
        <v>46585</v>
      </c>
      <c r="L446" s="1">
        <f t="shared" ca="1" si="15"/>
        <v>437</v>
      </c>
    </row>
    <row r="447" spans="11:12" x14ac:dyDescent="0.25">
      <c r="K447" s="132">
        <f t="shared" ca="1" si="16"/>
        <v>46586</v>
      </c>
      <c r="L447" s="1">
        <f t="shared" ca="1" si="15"/>
        <v>438</v>
      </c>
    </row>
    <row r="448" spans="11:12" x14ac:dyDescent="0.25">
      <c r="K448" s="132">
        <f t="shared" ca="1" si="16"/>
        <v>46587</v>
      </c>
      <c r="L448" s="1">
        <f t="shared" ca="1" si="15"/>
        <v>439</v>
      </c>
    </row>
    <row r="449" spans="11:12" x14ac:dyDescent="0.25">
      <c r="K449" s="132">
        <f t="shared" ca="1" si="16"/>
        <v>46588</v>
      </c>
      <c r="L449" s="1">
        <f t="shared" ca="1" si="15"/>
        <v>440</v>
      </c>
    </row>
    <row r="450" spans="11:12" x14ac:dyDescent="0.25">
      <c r="K450" s="132">
        <f t="shared" ca="1" si="16"/>
        <v>46589</v>
      </c>
      <c r="L450" s="1">
        <f t="shared" ca="1" si="15"/>
        <v>441</v>
      </c>
    </row>
    <row r="451" spans="11:12" x14ac:dyDescent="0.25">
      <c r="K451" s="132">
        <f t="shared" ca="1" si="16"/>
        <v>46590</v>
      </c>
      <c r="L451" s="1">
        <f t="shared" ca="1" si="15"/>
        <v>442</v>
      </c>
    </row>
    <row r="452" spans="11:12" x14ac:dyDescent="0.25">
      <c r="K452" s="132">
        <f t="shared" ca="1" si="16"/>
        <v>46591</v>
      </c>
      <c r="L452" s="1">
        <f t="shared" ca="1" si="15"/>
        <v>443</v>
      </c>
    </row>
    <row r="453" spans="11:12" x14ac:dyDescent="0.25">
      <c r="K453" s="132">
        <f t="shared" ca="1" si="16"/>
        <v>46592</v>
      </c>
      <c r="L453" s="1">
        <f t="shared" ca="1" si="15"/>
        <v>444</v>
      </c>
    </row>
    <row r="454" spans="11:12" x14ac:dyDescent="0.25">
      <c r="K454" s="132">
        <f t="shared" ca="1" si="16"/>
        <v>46593</v>
      </c>
      <c r="L454" s="1">
        <f t="shared" ca="1" si="15"/>
        <v>445</v>
      </c>
    </row>
    <row r="455" spans="11:12" x14ac:dyDescent="0.25">
      <c r="K455" s="132">
        <f t="shared" ca="1" si="16"/>
        <v>46594</v>
      </c>
      <c r="L455" s="1">
        <f t="shared" ca="1" si="15"/>
        <v>446</v>
      </c>
    </row>
    <row r="456" spans="11:12" x14ac:dyDescent="0.25">
      <c r="K456" s="132">
        <f t="shared" ca="1" si="16"/>
        <v>46595</v>
      </c>
      <c r="L456" s="1">
        <f t="shared" ca="1" si="15"/>
        <v>447</v>
      </c>
    </row>
    <row r="457" spans="11:12" x14ac:dyDescent="0.25">
      <c r="K457" s="132">
        <f t="shared" ca="1" si="16"/>
        <v>46596</v>
      </c>
      <c r="L457" s="1">
        <f t="shared" ca="1" si="15"/>
        <v>448</v>
      </c>
    </row>
    <row r="458" spans="11:12" x14ac:dyDescent="0.25">
      <c r="K458" s="132">
        <f t="shared" ca="1" si="16"/>
        <v>46597</v>
      </c>
      <c r="L458" s="1">
        <f t="shared" ca="1" si="15"/>
        <v>449</v>
      </c>
    </row>
    <row r="459" spans="11:12" x14ac:dyDescent="0.25">
      <c r="K459" s="132">
        <f t="shared" ca="1" si="16"/>
        <v>46598</v>
      </c>
      <c r="L459" s="1">
        <f t="shared" ca="1" si="15"/>
        <v>450</v>
      </c>
    </row>
    <row r="460" spans="11:12" x14ac:dyDescent="0.25">
      <c r="K460" s="132">
        <f t="shared" ca="1" si="16"/>
        <v>46599</v>
      </c>
      <c r="L460" s="1">
        <f t="shared" ref="L460:L523" ca="1" si="17">K460-TODAY()</f>
        <v>451</v>
      </c>
    </row>
    <row r="461" spans="11:12" x14ac:dyDescent="0.25">
      <c r="K461" s="132">
        <f t="shared" ca="1" si="16"/>
        <v>46600</v>
      </c>
      <c r="L461" s="1">
        <f t="shared" ca="1" si="17"/>
        <v>452</v>
      </c>
    </row>
    <row r="462" spans="11:12" x14ac:dyDescent="0.25">
      <c r="K462" s="132">
        <f t="shared" ca="1" si="16"/>
        <v>46601</v>
      </c>
      <c r="L462" s="1">
        <f t="shared" ca="1" si="17"/>
        <v>453</v>
      </c>
    </row>
    <row r="463" spans="11:12" x14ac:dyDescent="0.25">
      <c r="K463" s="132">
        <f t="shared" ca="1" si="16"/>
        <v>46602</v>
      </c>
      <c r="L463" s="1">
        <f t="shared" ca="1" si="17"/>
        <v>454</v>
      </c>
    </row>
    <row r="464" spans="11:12" x14ac:dyDescent="0.25">
      <c r="K464" s="132">
        <f t="shared" ca="1" si="16"/>
        <v>46603</v>
      </c>
      <c r="L464" s="1">
        <f t="shared" ca="1" si="17"/>
        <v>455</v>
      </c>
    </row>
    <row r="465" spans="11:12" x14ac:dyDescent="0.25">
      <c r="K465" s="132">
        <f t="shared" ca="1" si="16"/>
        <v>46604</v>
      </c>
      <c r="L465" s="1">
        <f t="shared" ca="1" si="17"/>
        <v>456</v>
      </c>
    </row>
    <row r="466" spans="11:12" x14ac:dyDescent="0.25">
      <c r="K466" s="132">
        <f t="shared" ca="1" si="16"/>
        <v>46605</v>
      </c>
      <c r="L466" s="1">
        <f t="shared" ca="1" si="17"/>
        <v>457</v>
      </c>
    </row>
    <row r="467" spans="11:12" x14ac:dyDescent="0.25">
      <c r="K467" s="132">
        <f t="shared" ca="1" si="16"/>
        <v>46606</v>
      </c>
      <c r="L467" s="1">
        <f t="shared" ca="1" si="17"/>
        <v>458</v>
      </c>
    </row>
    <row r="468" spans="11:12" x14ac:dyDescent="0.25">
      <c r="K468" s="132">
        <f t="shared" ref="K468:K531" ca="1" si="18">K467+1</f>
        <v>46607</v>
      </c>
      <c r="L468" s="1">
        <f t="shared" ca="1" si="17"/>
        <v>459</v>
      </c>
    </row>
    <row r="469" spans="11:12" x14ac:dyDescent="0.25">
      <c r="K469" s="132">
        <f t="shared" ca="1" si="18"/>
        <v>46608</v>
      </c>
      <c r="L469" s="1">
        <f t="shared" ca="1" si="17"/>
        <v>460</v>
      </c>
    </row>
    <row r="470" spans="11:12" x14ac:dyDescent="0.25">
      <c r="K470" s="132">
        <f t="shared" ca="1" si="18"/>
        <v>46609</v>
      </c>
      <c r="L470" s="1">
        <f t="shared" ca="1" si="17"/>
        <v>461</v>
      </c>
    </row>
    <row r="471" spans="11:12" x14ac:dyDescent="0.25">
      <c r="K471" s="132">
        <f t="shared" ca="1" si="18"/>
        <v>46610</v>
      </c>
      <c r="L471" s="1">
        <f t="shared" ca="1" si="17"/>
        <v>462</v>
      </c>
    </row>
    <row r="472" spans="11:12" x14ac:dyDescent="0.25">
      <c r="K472" s="132">
        <f t="shared" ca="1" si="18"/>
        <v>46611</v>
      </c>
      <c r="L472" s="1">
        <f t="shared" ca="1" si="17"/>
        <v>463</v>
      </c>
    </row>
    <row r="473" spans="11:12" x14ac:dyDescent="0.25">
      <c r="K473" s="132">
        <f t="shared" ca="1" si="18"/>
        <v>46612</v>
      </c>
      <c r="L473" s="1">
        <f t="shared" ca="1" si="17"/>
        <v>464</v>
      </c>
    </row>
    <row r="474" spans="11:12" x14ac:dyDescent="0.25">
      <c r="K474" s="132">
        <f t="shared" ca="1" si="18"/>
        <v>46613</v>
      </c>
      <c r="L474" s="1">
        <f t="shared" ca="1" si="17"/>
        <v>465</v>
      </c>
    </row>
    <row r="475" spans="11:12" x14ac:dyDescent="0.25">
      <c r="K475" s="132">
        <f t="shared" ca="1" si="18"/>
        <v>46614</v>
      </c>
      <c r="L475" s="1">
        <f t="shared" ca="1" si="17"/>
        <v>466</v>
      </c>
    </row>
    <row r="476" spans="11:12" x14ac:dyDescent="0.25">
      <c r="K476" s="132">
        <f t="shared" ca="1" si="18"/>
        <v>46615</v>
      </c>
      <c r="L476" s="1">
        <f t="shared" ca="1" si="17"/>
        <v>467</v>
      </c>
    </row>
    <row r="477" spans="11:12" x14ac:dyDescent="0.25">
      <c r="K477" s="132">
        <f t="shared" ca="1" si="18"/>
        <v>46616</v>
      </c>
      <c r="L477" s="1">
        <f t="shared" ca="1" si="17"/>
        <v>468</v>
      </c>
    </row>
    <row r="478" spans="11:12" x14ac:dyDescent="0.25">
      <c r="K478" s="132">
        <f t="shared" ca="1" si="18"/>
        <v>46617</v>
      </c>
      <c r="L478" s="1">
        <f t="shared" ca="1" si="17"/>
        <v>469</v>
      </c>
    </row>
    <row r="479" spans="11:12" x14ac:dyDescent="0.25">
      <c r="K479" s="132">
        <f t="shared" ca="1" si="18"/>
        <v>46618</v>
      </c>
      <c r="L479" s="1">
        <f t="shared" ca="1" si="17"/>
        <v>470</v>
      </c>
    </row>
    <row r="480" spans="11:12" x14ac:dyDescent="0.25">
      <c r="K480" s="132">
        <f t="shared" ca="1" si="18"/>
        <v>46619</v>
      </c>
      <c r="L480" s="1">
        <f t="shared" ca="1" si="17"/>
        <v>471</v>
      </c>
    </row>
    <row r="481" spans="11:12" x14ac:dyDescent="0.25">
      <c r="K481" s="132">
        <f t="shared" ca="1" si="18"/>
        <v>46620</v>
      </c>
      <c r="L481" s="1">
        <f t="shared" ca="1" si="17"/>
        <v>472</v>
      </c>
    </row>
    <row r="482" spans="11:12" x14ac:dyDescent="0.25">
      <c r="K482" s="132">
        <f t="shared" ca="1" si="18"/>
        <v>46621</v>
      </c>
      <c r="L482" s="1">
        <f t="shared" ca="1" si="17"/>
        <v>473</v>
      </c>
    </row>
    <row r="483" spans="11:12" x14ac:dyDescent="0.25">
      <c r="K483" s="132">
        <f t="shared" ca="1" si="18"/>
        <v>46622</v>
      </c>
      <c r="L483" s="1">
        <f t="shared" ca="1" si="17"/>
        <v>474</v>
      </c>
    </row>
    <row r="484" spans="11:12" x14ac:dyDescent="0.25">
      <c r="K484" s="132">
        <f t="shared" ca="1" si="18"/>
        <v>46623</v>
      </c>
      <c r="L484" s="1">
        <f t="shared" ca="1" si="17"/>
        <v>475</v>
      </c>
    </row>
    <row r="485" spans="11:12" x14ac:dyDescent="0.25">
      <c r="K485" s="132">
        <f t="shared" ca="1" si="18"/>
        <v>46624</v>
      </c>
      <c r="L485" s="1">
        <f t="shared" ca="1" si="17"/>
        <v>476</v>
      </c>
    </row>
    <row r="486" spans="11:12" x14ac:dyDescent="0.25">
      <c r="K486" s="132">
        <f t="shared" ca="1" si="18"/>
        <v>46625</v>
      </c>
      <c r="L486" s="1">
        <f t="shared" ca="1" si="17"/>
        <v>477</v>
      </c>
    </row>
    <row r="487" spans="11:12" x14ac:dyDescent="0.25">
      <c r="K487" s="132">
        <f t="shared" ca="1" si="18"/>
        <v>46626</v>
      </c>
      <c r="L487" s="1">
        <f t="shared" ca="1" si="17"/>
        <v>478</v>
      </c>
    </row>
    <row r="488" spans="11:12" x14ac:dyDescent="0.25">
      <c r="K488" s="132">
        <f t="shared" ca="1" si="18"/>
        <v>46627</v>
      </c>
      <c r="L488" s="1">
        <f t="shared" ca="1" si="17"/>
        <v>479</v>
      </c>
    </row>
    <row r="489" spans="11:12" x14ac:dyDescent="0.25">
      <c r="K489" s="132">
        <f t="shared" ca="1" si="18"/>
        <v>46628</v>
      </c>
      <c r="L489" s="1">
        <f t="shared" ca="1" si="17"/>
        <v>480</v>
      </c>
    </row>
    <row r="490" spans="11:12" x14ac:dyDescent="0.25">
      <c r="K490" s="132">
        <f t="shared" ca="1" si="18"/>
        <v>46629</v>
      </c>
      <c r="L490" s="1">
        <f t="shared" ca="1" si="17"/>
        <v>481</v>
      </c>
    </row>
    <row r="491" spans="11:12" x14ac:dyDescent="0.25">
      <c r="K491" s="132">
        <f t="shared" ca="1" si="18"/>
        <v>46630</v>
      </c>
      <c r="L491" s="1">
        <f t="shared" ca="1" si="17"/>
        <v>482</v>
      </c>
    </row>
    <row r="492" spans="11:12" x14ac:dyDescent="0.25">
      <c r="K492" s="132">
        <f t="shared" ca="1" si="18"/>
        <v>46631</v>
      </c>
      <c r="L492" s="1">
        <f t="shared" ca="1" si="17"/>
        <v>483</v>
      </c>
    </row>
    <row r="493" spans="11:12" x14ac:dyDescent="0.25">
      <c r="K493" s="132">
        <f t="shared" ca="1" si="18"/>
        <v>46632</v>
      </c>
      <c r="L493" s="1">
        <f t="shared" ca="1" si="17"/>
        <v>484</v>
      </c>
    </row>
    <row r="494" spans="11:12" x14ac:dyDescent="0.25">
      <c r="K494" s="132">
        <f t="shared" ca="1" si="18"/>
        <v>46633</v>
      </c>
      <c r="L494" s="1">
        <f t="shared" ca="1" si="17"/>
        <v>485</v>
      </c>
    </row>
    <row r="495" spans="11:12" x14ac:dyDescent="0.25">
      <c r="K495" s="132">
        <f t="shared" ca="1" si="18"/>
        <v>46634</v>
      </c>
      <c r="L495" s="1">
        <f t="shared" ca="1" si="17"/>
        <v>486</v>
      </c>
    </row>
    <row r="496" spans="11:12" x14ac:dyDescent="0.25">
      <c r="K496" s="132">
        <f t="shared" ca="1" si="18"/>
        <v>46635</v>
      </c>
      <c r="L496" s="1">
        <f t="shared" ca="1" si="17"/>
        <v>487</v>
      </c>
    </row>
    <row r="497" spans="11:12" x14ac:dyDescent="0.25">
      <c r="K497" s="132">
        <f t="shared" ca="1" si="18"/>
        <v>46636</v>
      </c>
      <c r="L497" s="1">
        <f t="shared" ca="1" si="17"/>
        <v>488</v>
      </c>
    </row>
    <row r="498" spans="11:12" x14ac:dyDescent="0.25">
      <c r="K498" s="132">
        <f t="shared" ca="1" si="18"/>
        <v>46637</v>
      </c>
      <c r="L498" s="1">
        <f t="shared" ca="1" si="17"/>
        <v>489</v>
      </c>
    </row>
    <row r="499" spans="11:12" x14ac:dyDescent="0.25">
      <c r="K499" s="132">
        <f t="shared" ca="1" si="18"/>
        <v>46638</v>
      </c>
      <c r="L499" s="1">
        <f t="shared" ca="1" si="17"/>
        <v>490</v>
      </c>
    </row>
    <row r="500" spans="11:12" x14ac:dyDescent="0.25">
      <c r="K500" s="132">
        <f t="shared" ca="1" si="18"/>
        <v>46639</v>
      </c>
      <c r="L500" s="1">
        <f t="shared" ca="1" si="17"/>
        <v>491</v>
      </c>
    </row>
    <row r="501" spans="11:12" x14ac:dyDescent="0.25">
      <c r="K501" s="132">
        <f t="shared" ca="1" si="18"/>
        <v>46640</v>
      </c>
      <c r="L501" s="1">
        <f t="shared" ca="1" si="17"/>
        <v>492</v>
      </c>
    </row>
    <row r="502" spans="11:12" x14ac:dyDescent="0.25">
      <c r="K502" s="132">
        <f t="shared" ca="1" si="18"/>
        <v>46641</v>
      </c>
      <c r="L502" s="1">
        <f t="shared" ca="1" si="17"/>
        <v>493</v>
      </c>
    </row>
    <row r="503" spans="11:12" x14ac:dyDescent="0.25">
      <c r="K503" s="132">
        <f t="shared" ca="1" si="18"/>
        <v>46642</v>
      </c>
      <c r="L503" s="1">
        <f t="shared" ca="1" si="17"/>
        <v>494</v>
      </c>
    </row>
    <row r="504" spans="11:12" x14ac:dyDescent="0.25">
      <c r="K504" s="132">
        <f t="shared" ca="1" si="18"/>
        <v>46643</v>
      </c>
      <c r="L504" s="1">
        <f t="shared" ca="1" si="17"/>
        <v>495</v>
      </c>
    </row>
    <row r="505" spans="11:12" x14ac:dyDescent="0.25">
      <c r="K505" s="132">
        <f t="shared" ca="1" si="18"/>
        <v>46644</v>
      </c>
      <c r="L505" s="1">
        <f t="shared" ca="1" si="17"/>
        <v>496</v>
      </c>
    </row>
    <row r="506" spans="11:12" x14ac:dyDescent="0.25">
      <c r="K506" s="132">
        <f t="shared" ca="1" si="18"/>
        <v>46645</v>
      </c>
      <c r="L506" s="1">
        <f t="shared" ca="1" si="17"/>
        <v>497</v>
      </c>
    </row>
    <row r="507" spans="11:12" x14ac:dyDescent="0.25">
      <c r="K507" s="132">
        <f t="shared" ca="1" si="18"/>
        <v>46646</v>
      </c>
      <c r="L507" s="1">
        <f t="shared" ca="1" si="17"/>
        <v>498</v>
      </c>
    </row>
    <row r="508" spans="11:12" x14ac:dyDescent="0.25">
      <c r="K508" s="132">
        <f t="shared" ca="1" si="18"/>
        <v>46647</v>
      </c>
      <c r="L508" s="1">
        <f t="shared" ca="1" si="17"/>
        <v>499</v>
      </c>
    </row>
    <row r="509" spans="11:12" x14ac:dyDescent="0.25">
      <c r="K509" s="132">
        <f t="shared" ca="1" si="18"/>
        <v>46648</v>
      </c>
      <c r="L509" s="1">
        <f t="shared" ca="1" si="17"/>
        <v>500</v>
      </c>
    </row>
    <row r="510" spans="11:12" x14ac:dyDescent="0.25">
      <c r="K510" s="132">
        <f t="shared" ca="1" si="18"/>
        <v>46649</v>
      </c>
      <c r="L510" s="1">
        <f t="shared" ca="1" si="17"/>
        <v>501</v>
      </c>
    </row>
    <row r="511" spans="11:12" x14ac:dyDescent="0.25">
      <c r="K511" s="132">
        <f t="shared" ca="1" si="18"/>
        <v>46650</v>
      </c>
      <c r="L511" s="1">
        <f t="shared" ca="1" si="17"/>
        <v>502</v>
      </c>
    </row>
    <row r="512" spans="11:12" x14ac:dyDescent="0.25">
      <c r="K512" s="132">
        <f t="shared" ca="1" si="18"/>
        <v>46651</v>
      </c>
      <c r="L512" s="1">
        <f t="shared" ca="1" si="17"/>
        <v>503</v>
      </c>
    </row>
    <row r="513" spans="11:12" x14ac:dyDescent="0.25">
      <c r="K513" s="132">
        <f t="shared" ca="1" si="18"/>
        <v>46652</v>
      </c>
      <c r="L513" s="1">
        <f t="shared" ca="1" si="17"/>
        <v>504</v>
      </c>
    </row>
    <row r="514" spans="11:12" x14ac:dyDescent="0.25">
      <c r="K514" s="132">
        <f t="shared" ca="1" si="18"/>
        <v>46653</v>
      </c>
      <c r="L514" s="1">
        <f t="shared" ca="1" si="17"/>
        <v>505</v>
      </c>
    </row>
    <row r="515" spans="11:12" x14ac:dyDescent="0.25">
      <c r="K515" s="132">
        <f t="shared" ca="1" si="18"/>
        <v>46654</v>
      </c>
      <c r="L515" s="1">
        <f t="shared" ca="1" si="17"/>
        <v>506</v>
      </c>
    </row>
    <row r="516" spans="11:12" x14ac:dyDescent="0.25">
      <c r="K516" s="132">
        <f t="shared" ca="1" si="18"/>
        <v>46655</v>
      </c>
      <c r="L516" s="1">
        <f t="shared" ca="1" si="17"/>
        <v>507</v>
      </c>
    </row>
    <row r="517" spans="11:12" x14ac:dyDescent="0.25">
      <c r="K517" s="132">
        <f t="shared" ca="1" si="18"/>
        <v>46656</v>
      </c>
      <c r="L517" s="1">
        <f t="shared" ca="1" si="17"/>
        <v>508</v>
      </c>
    </row>
    <row r="518" spans="11:12" x14ac:dyDescent="0.25">
      <c r="K518" s="132">
        <f t="shared" ca="1" si="18"/>
        <v>46657</v>
      </c>
      <c r="L518" s="1">
        <f t="shared" ca="1" si="17"/>
        <v>509</v>
      </c>
    </row>
    <row r="519" spans="11:12" x14ac:dyDescent="0.25">
      <c r="K519" s="132">
        <f t="shared" ca="1" si="18"/>
        <v>46658</v>
      </c>
      <c r="L519" s="1">
        <f t="shared" ca="1" si="17"/>
        <v>510</v>
      </c>
    </row>
    <row r="520" spans="11:12" x14ac:dyDescent="0.25">
      <c r="K520" s="132">
        <f t="shared" ca="1" si="18"/>
        <v>46659</v>
      </c>
      <c r="L520" s="1">
        <f t="shared" ca="1" si="17"/>
        <v>511</v>
      </c>
    </row>
    <row r="521" spans="11:12" x14ac:dyDescent="0.25">
      <c r="K521" s="132">
        <f t="shared" ca="1" si="18"/>
        <v>46660</v>
      </c>
      <c r="L521" s="1">
        <f t="shared" ca="1" si="17"/>
        <v>512</v>
      </c>
    </row>
    <row r="522" spans="11:12" x14ac:dyDescent="0.25">
      <c r="K522" s="132">
        <f t="shared" ca="1" si="18"/>
        <v>46661</v>
      </c>
      <c r="L522" s="1">
        <f t="shared" ca="1" si="17"/>
        <v>513</v>
      </c>
    </row>
    <row r="523" spans="11:12" x14ac:dyDescent="0.25">
      <c r="K523" s="132">
        <f t="shared" ca="1" si="18"/>
        <v>46662</v>
      </c>
      <c r="L523" s="1">
        <f t="shared" ca="1" si="17"/>
        <v>514</v>
      </c>
    </row>
    <row r="524" spans="11:12" x14ac:dyDescent="0.25">
      <c r="K524" s="132">
        <f t="shared" ca="1" si="18"/>
        <v>46663</v>
      </c>
      <c r="L524" s="1">
        <f t="shared" ref="L524:L557" ca="1" si="19">K524-TODAY()</f>
        <v>515</v>
      </c>
    </row>
    <row r="525" spans="11:12" x14ac:dyDescent="0.25">
      <c r="K525" s="132">
        <f t="shared" ca="1" si="18"/>
        <v>46664</v>
      </c>
      <c r="L525" s="1">
        <f t="shared" ca="1" si="19"/>
        <v>516</v>
      </c>
    </row>
    <row r="526" spans="11:12" x14ac:dyDescent="0.25">
      <c r="K526" s="132">
        <f t="shared" ca="1" si="18"/>
        <v>46665</v>
      </c>
      <c r="L526" s="1">
        <f t="shared" ca="1" si="19"/>
        <v>517</v>
      </c>
    </row>
    <row r="527" spans="11:12" x14ac:dyDescent="0.25">
      <c r="K527" s="132">
        <f t="shared" ca="1" si="18"/>
        <v>46666</v>
      </c>
      <c r="L527" s="1">
        <f t="shared" ca="1" si="19"/>
        <v>518</v>
      </c>
    </row>
    <row r="528" spans="11:12" x14ac:dyDescent="0.25">
      <c r="K528" s="132">
        <f t="shared" ca="1" si="18"/>
        <v>46667</v>
      </c>
      <c r="L528" s="1">
        <f t="shared" ca="1" si="19"/>
        <v>519</v>
      </c>
    </row>
    <row r="529" spans="11:12" x14ac:dyDescent="0.25">
      <c r="K529" s="132">
        <f t="shared" ca="1" si="18"/>
        <v>46668</v>
      </c>
      <c r="L529" s="1">
        <f t="shared" ca="1" si="19"/>
        <v>520</v>
      </c>
    </row>
    <row r="530" spans="11:12" x14ac:dyDescent="0.25">
      <c r="K530" s="132">
        <f t="shared" ca="1" si="18"/>
        <v>46669</v>
      </c>
      <c r="L530" s="1">
        <f t="shared" ca="1" si="19"/>
        <v>521</v>
      </c>
    </row>
    <row r="531" spans="11:12" x14ac:dyDescent="0.25">
      <c r="K531" s="132">
        <f t="shared" ca="1" si="18"/>
        <v>46670</v>
      </c>
      <c r="L531" s="1">
        <f t="shared" ca="1" si="19"/>
        <v>522</v>
      </c>
    </row>
    <row r="532" spans="11:12" x14ac:dyDescent="0.25">
      <c r="K532" s="132">
        <f t="shared" ref="K532:K557" ca="1" si="20">K531+1</f>
        <v>46671</v>
      </c>
      <c r="L532" s="1">
        <f t="shared" ca="1" si="19"/>
        <v>523</v>
      </c>
    </row>
    <row r="533" spans="11:12" x14ac:dyDescent="0.25">
      <c r="K533" s="132">
        <f t="shared" ca="1" si="20"/>
        <v>46672</v>
      </c>
      <c r="L533" s="1">
        <f t="shared" ca="1" si="19"/>
        <v>524</v>
      </c>
    </row>
    <row r="534" spans="11:12" x14ac:dyDescent="0.25">
      <c r="K534" s="132">
        <f t="shared" ca="1" si="20"/>
        <v>46673</v>
      </c>
      <c r="L534" s="1">
        <f t="shared" ca="1" si="19"/>
        <v>525</v>
      </c>
    </row>
    <row r="535" spans="11:12" x14ac:dyDescent="0.25">
      <c r="K535" s="132">
        <f t="shared" ca="1" si="20"/>
        <v>46674</v>
      </c>
      <c r="L535" s="1">
        <f t="shared" ca="1" si="19"/>
        <v>526</v>
      </c>
    </row>
    <row r="536" spans="11:12" x14ac:dyDescent="0.25">
      <c r="K536" s="132">
        <f t="shared" ca="1" si="20"/>
        <v>46675</v>
      </c>
      <c r="L536" s="1">
        <f t="shared" ca="1" si="19"/>
        <v>527</v>
      </c>
    </row>
    <row r="537" spans="11:12" x14ac:dyDescent="0.25">
      <c r="K537" s="132">
        <f t="shared" ca="1" si="20"/>
        <v>46676</v>
      </c>
      <c r="L537" s="1">
        <f t="shared" ca="1" si="19"/>
        <v>528</v>
      </c>
    </row>
    <row r="538" spans="11:12" x14ac:dyDescent="0.25">
      <c r="K538" s="132">
        <f t="shared" ca="1" si="20"/>
        <v>46677</v>
      </c>
      <c r="L538" s="1">
        <f t="shared" ca="1" si="19"/>
        <v>529</v>
      </c>
    </row>
    <row r="539" spans="11:12" x14ac:dyDescent="0.25">
      <c r="K539" s="132">
        <f t="shared" ca="1" si="20"/>
        <v>46678</v>
      </c>
      <c r="L539" s="1">
        <f t="shared" ca="1" si="19"/>
        <v>530</v>
      </c>
    </row>
    <row r="540" spans="11:12" x14ac:dyDescent="0.25">
      <c r="K540" s="132">
        <f t="shared" ca="1" si="20"/>
        <v>46679</v>
      </c>
      <c r="L540" s="1">
        <f t="shared" ca="1" si="19"/>
        <v>531</v>
      </c>
    </row>
    <row r="541" spans="11:12" x14ac:dyDescent="0.25">
      <c r="K541" s="132">
        <f t="shared" ca="1" si="20"/>
        <v>46680</v>
      </c>
      <c r="L541" s="1">
        <f t="shared" ca="1" si="19"/>
        <v>532</v>
      </c>
    </row>
    <row r="542" spans="11:12" x14ac:dyDescent="0.25">
      <c r="K542" s="132">
        <f t="shared" ca="1" si="20"/>
        <v>46681</v>
      </c>
      <c r="L542" s="1">
        <f t="shared" ca="1" si="19"/>
        <v>533</v>
      </c>
    </row>
    <row r="543" spans="11:12" x14ac:dyDescent="0.25">
      <c r="K543" s="132">
        <f t="shared" ca="1" si="20"/>
        <v>46682</v>
      </c>
      <c r="L543" s="1">
        <f t="shared" ca="1" si="19"/>
        <v>534</v>
      </c>
    </row>
    <row r="544" spans="11:12" x14ac:dyDescent="0.25">
      <c r="K544" s="132">
        <f t="shared" ca="1" si="20"/>
        <v>46683</v>
      </c>
      <c r="L544" s="1">
        <f t="shared" ca="1" si="19"/>
        <v>535</v>
      </c>
    </row>
    <row r="545" spans="11:12" x14ac:dyDescent="0.25">
      <c r="K545" s="132">
        <f t="shared" ca="1" si="20"/>
        <v>46684</v>
      </c>
      <c r="L545" s="1">
        <f t="shared" ca="1" si="19"/>
        <v>536</v>
      </c>
    </row>
    <row r="546" spans="11:12" x14ac:dyDescent="0.25">
      <c r="K546" s="132">
        <f t="shared" ca="1" si="20"/>
        <v>46685</v>
      </c>
      <c r="L546" s="1">
        <f t="shared" ca="1" si="19"/>
        <v>537</v>
      </c>
    </row>
    <row r="547" spans="11:12" x14ac:dyDescent="0.25">
      <c r="K547" s="132">
        <f t="shared" ca="1" si="20"/>
        <v>46686</v>
      </c>
      <c r="L547" s="1">
        <f t="shared" ca="1" si="19"/>
        <v>538</v>
      </c>
    </row>
    <row r="548" spans="11:12" x14ac:dyDescent="0.25">
      <c r="K548" s="132">
        <f t="shared" ca="1" si="20"/>
        <v>46687</v>
      </c>
      <c r="L548" s="1">
        <f t="shared" ca="1" si="19"/>
        <v>539</v>
      </c>
    </row>
    <row r="549" spans="11:12" x14ac:dyDescent="0.25">
      <c r="K549" s="132">
        <f t="shared" ca="1" si="20"/>
        <v>46688</v>
      </c>
      <c r="L549" s="1">
        <f t="shared" ca="1" si="19"/>
        <v>540</v>
      </c>
    </row>
    <row r="550" spans="11:12" x14ac:dyDescent="0.25">
      <c r="K550" s="132">
        <f t="shared" ca="1" si="20"/>
        <v>46689</v>
      </c>
      <c r="L550" s="1">
        <f t="shared" ca="1" si="19"/>
        <v>541</v>
      </c>
    </row>
    <row r="551" spans="11:12" x14ac:dyDescent="0.25">
      <c r="K551" s="132">
        <f t="shared" ca="1" si="20"/>
        <v>46690</v>
      </c>
      <c r="L551" s="1">
        <f t="shared" ca="1" si="19"/>
        <v>542</v>
      </c>
    </row>
    <row r="552" spans="11:12" x14ac:dyDescent="0.25">
      <c r="K552" s="132">
        <f t="shared" ca="1" si="20"/>
        <v>46691</v>
      </c>
      <c r="L552" s="1">
        <f t="shared" ca="1" si="19"/>
        <v>543</v>
      </c>
    </row>
    <row r="553" spans="11:12" x14ac:dyDescent="0.25">
      <c r="K553" s="132">
        <f t="shared" ca="1" si="20"/>
        <v>46692</v>
      </c>
      <c r="L553" s="1">
        <f t="shared" ca="1" si="19"/>
        <v>544</v>
      </c>
    </row>
    <row r="554" spans="11:12" x14ac:dyDescent="0.25">
      <c r="K554" s="132">
        <f t="shared" ca="1" si="20"/>
        <v>46693</v>
      </c>
      <c r="L554" s="1">
        <f t="shared" ca="1" si="19"/>
        <v>545</v>
      </c>
    </row>
    <row r="555" spans="11:12" x14ac:dyDescent="0.25">
      <c r="K555" s="132">
        <f t="shared" ca="1" si="20"/>
        <v>46694</v>
      </c>
      <c r="L555" s="1">
        <f t="shared" ca="1" si="19"/>
        <v>546</v>
      </c>
    </row>
    <row r="556" spans="11:12" x14ac:dyDescent="0.25">
      <c r="K556" s="132">
        <f t="shared" ca="1" si="20"/>
        <v>46695</v>
      </c>
      <c r="L556" s="1">
        <f t="shared" ca="1" si="19"/>
        <v>547</v>
      </c>
    </row>
    <row r="557" spans="11:12" x14ac:dyDescent="0.25">
      <c r="K557" s="132">
        <f t="shared" ca="1" si="20"/>
        <v>46696</v>
      </c>
      <c r="L557" s="1">
        <f t="shared" ca="1" si="19"/>
        <v>548</v>
      </c>
    </row>
    <row r="558" spans="11:12" x14ac:dyDescent="0.25">
      <c r="K558" s="132"/>
    </row>
    <row r="559" spans="11:12" x14ac:dyDescent="0.25">
      <c r="K559" s="132"/>
    </row>
    <row r="560" spans="11:12" x14ac:dyDescent="0.25">
      <c r="K560" s="132"/>
    </row>
    <row r="561" spans="11:11" x14ac:dyDescent="0.25">
      <c r="K561" s="132"/>
    </row>
    <row r="562" spans="11:11" x14ac:dyDescent="0.25">
      <c r="K562" s="132"/>
    </row>
    <row r="563" spans="11:11" x14ac:dyDescent="0.25">
      <c r="K563" s="132"/>
    </row>
    <row r="564" spans="11:11" x14ac:dyDescent="0.25">
      <c r="K564" s="132"/>
    </row>
    <row r="565" spans="11:11" x14ac:dyDescent="0.25">
      <c r="K565" s="132"/>
    </row>
    <row r="566" spans="11:11" x14ac:dyDescent="0.25">
      <c r="K566" s="132"/>
    </row>
    <row r="567" spans="11:11" x14ac:dyDescent="0.25">
      <c r="K567" s="132"/>
    </row>
    <row r="568" spans="11:11" x14ac:dyDescent="0.25">
      <c r="K568" s="132"/>
    </row>
    <row r="569" spans="11:11" x14ac:dyDescent="0.25">
      <c r="K569" s="132"/>
    </row>
    <row r="570" spans="11:11" x14ac:dyDescent="0.25">
      <c r="K570" s="132"/>
    </row>
    <row r="571" spans="11:11" x14ac:dyDescent="0.25">
      <c r="K571" s="132"/>
    </row>
    <row r="572" spans="11:11" x14ac:dyDescent="0.25">
      <c r="K572" s="132"/>
    </row>
    <row r="573" spans="11:11" x14ac:dyDescent="0.25">
      <c r="K573" s="132"/>
    </row>
    <row r="574" spans="11:11" x14ac:dyDescent="0.25">
      <c r="K574" s="132"/>
    </row>
    <row r="575" spans="11:11" x14ac:dyDescent="0.25">
      <c r="K575" s="132"/>
    </row>
    <row r="576" spans="11:11" x14ac:dyDescent="0.25">
      <c r="K576" s="132"/>
    </row>
    <row r="577" spans="11:11" x14ac:dyDescent="0.25">
      <c r="K577" s="132"/>
    </row>
    <row r="578" spans="11:11" x14ac:dyDescent="0.25">
      <c r="K578" s="132"/>
    </row>
    <row r="579" spans="11:11" x14ac:dyDescent="0.25">
      <c r="K579" s="132"/>
    </row>
    <row r="580" spans="11:11" x14ac:dyDescent="0.25">
      <c r="K580" s="132"/>
    </row>
    <row r="581" spans="11:11" x14ac:dyDescent="0.25">
      <c r="K581" s="132"/>
    </row>
    <row r="582" spans="11:11" x14ac:dyDescent="0.25">
      <c r="K582" s="132"/>
    </row>
    <row r="583" spans="11:11" x14ac:dyDescent="0.25">
      <c r="K583" s="132"/>
    </row>
    <row r="584" spans="11:11" x14ac:dyDescent="0.25">
      <c r="K584" s="132"/>
    </row>
    <row r="585" spans="11:11" x14ac:dyDescent="0.25">
      <c r="K585" s="132"/>
    </row>
    <row r="586" spans="11:11" x14ac:dyDescent="0.25">
      <c r="K586" s="132"/>
    </row>
    <row r="587" spans="11:11" x14ac:dyDescent="0.25">
      <c r="K587" s="132"/>
    </row>
    <row r="588" spans="11:11" x14ac:dyDescent="0.25">
      <c r="K588" s="132"/>
    </row>
    <row r="589" spans="11:11" x14ac:dyDescent="0.25">
      <c r="K589" s="132"/>
    </row>
    <row r="590" spans="11:11" x14ac:dyDescent="0.25">
      <c r="K590" s="132"/>
    </row>
    <row r="591" spans="11:11" x14ac:dyDescent="0.25">
      <c r="K591" s="132"/>
    </row>
    <row r="592" spans="11:11" x14ac:dyDescent="0.25">
      <c r="K592" s="132"/>
    </row>
    <row r="593" spans="11:11" x14ac:dyDescent="0.25">
      <c r="K593" s="132"/>
    </row>
    <row r="594" spans="11:11" x14ac:dyDescent="0.25">
      <c r="K594" s="132"/>
    </row>
    <row r="595" spans="11:11" x14ac:dyDescent="0.25">
      <c r="K595" s="132"/>
    </row>
    <row r="596" spans="11:11" x14ac:dyDescent="0.25">
      <c r="K596" s="132"/>
    </row>
    <row r="597" spans="11:11" x14ac:dyDescent="0.25">
      <c r="K597" s="132"/>
    </row>
    <row r="598" spans="11:11" x14ac:dyDescent="0.25">
      <c r="K598" s="132"/>
    </row>
    <row r="599" spans="11:11" x14ac:dyDescent="0.25">
      <c r="K599" s="132"/>
    </row>
    <row r="600" spans="11:11" x14ac:dyDescent="0.25">
      <c r="K600" s="132"/>
    </row>
    <row r="601" spans="11:11" x14ac:dyDescent="0.25">
      <c r="K601" s="132"/>
    </row>
    <row r="602" spans="11:11" x14ac:dyDescent="0.25">
      <c r="K602" s="132"/>
    </row>
    <row r="603" spans="11:11" x14ac:dyDescent="0.25">
      <c r="K603" s="132"/>
    </row>
    <row r="604" spans="11:11" x14ac:dyDescent="0.25">
      <c r="K604" s="132"/>
    </row>
    <row r="605" spans="11:11" x14ac:dyDescent="0.25">
      <c r="K605" s="132"/>
    </row>
    <row r="606" spans="11:11" x14ac:dyDescent="0.25">
      <c r="K606" s="132"/>
    </row>
    <row r="607" spans="11:11" x14ac:dyDescent="0.25">
      <c r="K607" s="132"/>
    </row>
    <row r="608" spans="11:11" x14ac:dyDescent="0.25">
      <c r="K608" s="132"/>
    </row>
    <row r="609" spans="11:11" x14ac:dyDescent="0.25">
      <c r="K609" s="132"/>
    </row>
    <row r="610" spans="11:11" x14ac:dyDescent="0.25">
      <c r="K610" s="132"/>
    </row>
    <row r="611" spans="11:11" x14ac:dyDescent="0.25">
      <c r="K611" s="132"/>
    </row>
    <row r="612" spans="11:11" x14ac:dyDescent="0.25">
      <c r="K612" s="132"/>
    </row>
    <row r="613" spans="11:11" x14ac:dyDescent="0.25">
      <c r="K613" s="132"/>
    </row>
    <row r="614" spans="11:11" x14ac:dyDescent="0.25">
      <c r="K614" s="132"/>
    </row>
    <row r="615" spans="11:11" x14ac:dyDescent="0.25">
      <c r="K615" s="132"/>
    </row>
    <row r="616" spans="11:11" x14ac:dyDescent="0.25">
      <c r="K616" s="132"/>
    </row>
    <row r="617" spans="11:11" x14ac:dyDescent="0.25">
      <c r="K617" s="132"/>
    </row>
    <row r="618" spans="11:11" x14ac:dyDescent="0.25">
      <c r="K618" s="132"/>
    </row>
    <row r="619" spans="11:11" x14ac:dyDescent="0.25">
      <c r="K619" s="132"/>
    </row>
    <row r="620" spans="11:11" x14ac:dyDescent="0.25">
      <c r="K620" s="132"/>
    </row>
    <row r="621" spans="11:11" x14ac:dyDescent="0.25">
      <c r="K621" s="132"/>
    </row>
    <row r="622" spans="11:11" x14ac:dyDescent="0.25">
      <c r="K622" s="132"/>
    </row>
    <row r="623" spans="11:11" x14ac:dyDescent="0.25">
      <c r="K623" s="132"/>
    </row>
    <row r="624" spans="11:11" x14ac:dyDescent="0.25">
      <c r="K624" s="132"/>
    </row>
    <row r="625" spans="11:11" x14ac:dyDescent="0.25">
      <c r="K625" s="132"/>
    </row>
    <row r="626" spans="11:11" x14ac:dyDescent="0.25">
      <c r="K626" s="132"/>
    </row>
    <row r="627" spans="11:11" x14ac:dyDescent="0.25">
      <c r="K627" s="132"/>
    </row>
    <row r="628" spans="11:11" x14ac:dyDescent="0.25">
      <c r="K628" s="132"/>
    </row>
    <row r="629" spans="11:11" x14ac:dyDescent="0.25">
      <c r="K629" s="132"/>
    </row>
    <row r="630" spans="11:11" x14ac:dyDescent="0.25">
      <c r="K630" s="132"/>
    </row>
    <row r="631" spans="11:11" x14ac:dyDescent="0.25">
      <c r="K631" s="132"/>
    </row>
    <row r="632" spans="11:11" x14ac:dyDescent="0.25">
      <c r="K632" s="132"/>
    </row>
    <row r="633" spans="11:11" x14ac:dyDescent="0.25">
      <c r="K633" s="132"/>
    </row>
    <row r="634" spans="11:11" x14ac:dyDescent="0.25">
      <c r="K634" s="132"/>
    </row>
    <row r="635" spans="11:11" x14ac:dyDescent="0.25">
      <c r="K635" s="132"/>
    </row>
    <row r="636" spans="11:11" x14ac:dyDescent="0.25">
      <c r="K636" s="132"/>
    </row>
    <row r="637" spans="11:11" x14ac:dyDescent="0.25">
      <c r="K637" s="132"/>
    </row>
    <row r="638" spans="11:11" x14ac:dyDescent="0.25">
      <c r="K638" s="132"/>
    </row>
    <row r="639" spans="11:11" x14ac:dyDescent="0.25">
      <c r="K639" s="132"/>
    </row>
    <row r="640" spans="11:11" x14ac:dyDescent="0.25">
      <c r="K640" s="132"/>
    </row>
    <row r="641" spans="11:11" x14ac:dyDescent="0.25">
      <c r="K641" s="132"/>
    </row>
    <row r="642" spans="11:11" x14ac:dyDescent="0.25">
      <c r="K642" s="132"/>
    </row>
    <row r="643" spans="11:11" x14ac:dyDescent="0.25">
      <c r="K643" s="132"/>
    </row>
    <row r="644" spans="11:11" x14ac:dyDescent="0.25">
      <c r="K644" s="132"/>
    </row>
    <row r="645" spans="11:11" x14ac:dyDescent="0.25">
      <c r="K645" s="132"/>
    </row>
    <row r="646" spans="11:11" x14ac:dyDescent="0.25">
      <c r="K646" s="132"/>
    </row>
    <row r="647" spans="11:11" x14ac:dyDescent="0.25">
      <c r="K647" s="132"/>
    </row>
    <row r="648" spans="11:11" x14ac:dyDescent="0.25">
      <c r="K648" s="132"/>
    </row>
    <row r="649" spans="11:11" x14ac:dyDescent="0.25">
      <c r="K649" s="132"/>
    </row>
    <row r="650" spans="11:11" x14ac:dyDescent="0.25">
      <c r="K650" s="132"/>
    </row>
    <row r="651" spans="11:11" x14ac:dyDescent="0.25">
      <c r="K651" s="132"/>
    </row>
    <row r="652" spans="11:11" x14ac:dyDescent="0.25">
      <c r="K652" s="132"/>
    </row>
    <row r="653" spans="11:11" x14ac:dyDescent="0.25">
      <c r="K653" s="132"/>
    </row>
    <row r="654" spans="11:11" x14ac:dyDescent="0.25">
      <c r="K654" s="132"/>
    </row>
    <row r="655" spans="11:11" x14ac:dyDescent="0.25">
      <c r="K655" s="132"/>
    </row>
    <row r="656" spans="11:11" x14ac:dyDescent="0.25">
      <c r="K656" s="132"/>
    </row>
    <row r="657" spans="11:11" x14ac:dyDescent="0.25">
      <c r="K657" s="132"/>
    </row>
    <row r="658" spans="11:11" x14ac:dyDescent="0.25">
      <c r="K658" s="132"/>
    </row>
    <row r="659" spans="11:11" x14ac:dyDescent="0.25">
      <c r="K659" s="132"/>
    </row>
    <row r="660" spans="11:11" x14ac:dyDescent="0.25">
      <c r="K660" s="132"/>
    </row>
    <row r="661" spans="11:11" x14ac:dyDescent="0.25">
      <c r="K661" s="132"/>
    </row>
    <row r="662" spans="11:11" x14ac:dyDescent="0.25">
      <c r="K662" s="132"/>
    </row>
    <row r="663" spans="11:11" x14ac:dyDescent="0.25">
      <c r="K663" s="132"/>
    </row>
    <row r="664" spans="11:11" x14ac:dyDescent="0.25">
      <c r="K664" s="132"/>
    </row>
    <row r="665" spans="11:11" x14ac:dyDescent="0.25">
      <c r="K665" s="132"/>
    </row>
    <row r="666" spans="11:11" x14ac:dyDescent="0.25">
      <c r="K666" s="132"/>
    </row>
    <row r="667" spans="11:11" x14ac:dyDescent="0.25">
      <c r="K667" s="132"/>
    </row>
    <row r="668" spans="11:11" x14ac:dyDescent="0.25">
      <c r="K668" s="132"/>
    </row>
    <row r="669" spans="11:11" x14ac:dyDescent="0.25">
      <c r="K669" s="132"/>
    </row>
    <row r="670" spans="11:11" x14ac:dyDescent="0.25">
      <c r="K670" s="132"/>
    </row>
    <row r="671" spans="11:11" x14ac:dyDescent="0.25">
      <c r="K671" s="132"/>
    </row>
    <row r="672" spans="11:11" x14ac:dyDescent="0.25">
      <c r="K672" s="132"/>
    </row>
    <row r="673" spans="11:11" x14ac:dyDescent="0.25">
      <c r="K673" s="132"/>
    </row>
    <row r="674" spans="11:11" x14ac:dyDescent="0.25">
      <c r="K674" s="132"/>
    </row>
    <row r="675" spans="11:11" x14ac:dyDescent="0.25">
      <c r="K675" s="132"/>
    </row>
    <row r="676" spans="11:11" x14ac:dyDescent="0.25">
      <c r="K676" s="132"/>
    </row>
    <row r="677" spans="11:11" x14ac:dyDescent="0.25">
      <c r="K677" s="132"/>
    </row>
    <row r="678" spans="11:11" x14ac:dyDescent="0.25">
      <c r="K678" s="132"/>
    </row>
    <row r="679" spans="11:11" x14ac:dyDescent="0.25">
      <c r="K679" s="132"/>
    </row>
    <row r="680" spans="11:11" x14ac:dyDescent="0.25">
      <c r="K680" s="132"/>
    </row>
    <row r="681" spans="11:11" x14ac:dyDescent="0.25">
      <c r="K681" s="132"/>
    </row>
    <row r="682" spans="11:11" x14ac:dyDescent="0.25">
      <c r="K682" s="132"/>
    </row>
    <row r="683" spans="11:11" x14ac:dyDescent="0.25">
      <c r="K683" s="132"/>
    </row>
    <row r="684" spans="11:11" x14ac:dyDescent="0.25">
      <c r="K684" s="132"/>
    </row>
    <row r="685" spans="11:11" x14ac:dyDescent="0.25">
      <c r="K685" s="132"/>
    </row>
    <row r="686" spans="11:11" x14ac:dyDescent="0.25">
      <c r="K686" s="132"/>
    </row>
    <row r="687" spans="11:11" x14ac:dyDescent="0.25">
      <c r="K687" s="132"/>
    </row>
    <row r="688" spans="11:11" x14ac:dyDescent="0.25">
      <c r="K688" s="132"/>
    </row>
    <row r="689" spans="11:11" x14ac:dyDescent="0.25">
      <c r="K689" s="132"/>
    </row>
    <row r="690" spans="11:11" x14ac:dyDescent="0.25">
      <c r="K690" s="132"/>
    </row>
    <row r="691" spans="11:11" x14ac:dyDescent="0.25">
      <c r="K691" s="132"/>
    </row>
    <row r="692" spans="11:11" x14ac:dyDescent="0.25">
      <c r="K692" s="132"/>
    </row>
    <row r="693" spans="11:11" x14ac:dyDescent="0.25">
      <c r="K693" s="132"/>
    </row>
    <row r="694" spans="11:11" x14ac:dyDescent="0.25">
      <c r="K694" s="132"/>
    </row>
    <row r="695" spans="11:11" x14ac:dyDescent="0.25">
      <c r="K695" s="132"/>
    </row>
    <row r="696" spans="11:11" x14ac:dyDescent="0.25">
      <c r="K696" s="132"/>
    </row>
    <row r="697" spans="11:11" x14ac:dyDescent="0.25">
      <c r="K697" s="132"/>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FEA6-54CF-4BDA-9B60-B8992DE1067B}">
  <sheetPr codeName="Sheet4"/>
  <dimension ref="A1"/>
  <sheetViews>
    <sheetView topLeftCell="A4" workbookViewId="0">
      <selection activeCell="T32" sqref="T3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FollowUp</vt:lpstr>
      <vt:lpstr>database</vt:lpstr>
      <vt:lpstr>Archive</vt:lpstr>
      <vt:lpstr>Data</vt:lpstr>
      <vt:lpstr>Screenshots</vt:lpstr>
      <vt:lpstr>database!Criteria</vt:lpstr>
      <vt:lpstr>Erase</vt:lpstr>
      <vt:lpstr>MonthFilter</vt:lpstr>
      <vt:lpstr>FollowUp!Print_Area</vt:lpstr>
      <vt:lpstr>FollowUp!Print_Titles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Gove</dc:creator>
  <cp:lastModifiedBy>Jerem Gove</cp:lastModifiedBy>
  <cp:lastPrinted>2024-02-16T20:42:47Z</cp:lastPrinted>
  <dcterms:created xsi:type="dcterms:W3CDTF">2024-02-09T15:48:34Z</dcterms:created>
  <dcterms:modified xsi:type="dcterms:W3CDTF">2026-05-06T21:31:11Z</dcterms:modified>
</cp:coreProperties>
</file>